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UNDUSZ DRÓG SAMORZĄDOWYCH\Realizacja 2022\Projekty\Wzór umowy\"/>
    </mc:Choice>
  </mc:AlternateContent>
  <bookViews>
    <workbookView xWindow="0" yWindow="0" windowWidth="28800" windowHeight="12300" tabRatio="706" activeTab="6"/>
  </bookViews>
  <sheets>
    <sheet name="DANE" sheetId="24" r:id="rId1"/>
    <sheet name="Zał. 1 (2 odc) WYKAZ" sheetId="32" r:id="rId2"/>
    <sheet name="Zał. 1 (1 odc) WYKAZ" sheetId="18" r:id="rId3"/>
    <sheet name="Zał. 2 VAT" sheetId="26" r:id="rId4"/>
    <sheet name="Zał. 3 cz. 1 UMOWY" sheetId="28" r:id="rId5"/>
    <sheet name="Zał. 3 cz.2" sheetId="29" r:id="rId6"/>
    <sheet name="Zał. 4 Sprawozdanie" sheetId="30" r:id="rId7"/>
    <sheet name="Zał. 5 Informacja kwartalna" sheetId="31" r:id="rId8"/>
    <sheet name="lista" sheetId="2" r:id="rId9"/>
  </sheets>
  <externalReferences>
    <externalReference r:id="rId10"/>
  </externalReferences>
  <definedNames>
    <definedName name="_ftn1" localSheetId="4">'Zał. 3 cz. 1 UMOWY'!$A$36</definedName>
    <definedName name="_ftn1" localSheetId="6">'Zał. 4 Sprawozdanie'!#REF!</definedName>
    <definedName name="_ftn1" localSheetId="7">'Zał. 5 Informacja kwartalna'!$A$27</definedName>
    <definedName name="_ftn2" localSheetId="4">'Zał. 3 cz. 1 UMOWY'!$A$37</definedName>
    <definedName name="_ftn2" localSheetId="6">'Zał. 4 Sprawozdanie'!$A$114</definedName>
    <definedName name="_ftn2" localSheetId="7">'Zał. 5 Informacja kwartalna'!$A$28</definedName>
    <definedName name="_ftn3" localSheetId="4">'Zał. 3 cz. 1 UMOWY'!$A$38</definedName>
    <definedName name="_ftn3" localSheetId="6">'Zał. 4 Sprawozdanie'!$A$115</definedName>
    <definedName name="_ftn3" localSheetId="7">'Zał. 5 Informacja kwartalna'!$A$29</definedName>
    <definedName name="_ftnref1" localSheetId="4">'Zał. 3 cz. 1 UMOWY'!$E$32</definedName>
    <definedName name="_ftnref1" localSheetId="6">'Zał. 4 Sprawozdanie'!$G$111</definedName>
    <definedName name="_ftnref1" localSheetId="7">'Zał. 5 Informacja kwartalna'!$E$23</definedName>
    <definedName name="_ftnref2" localSheetId="4">'Zał. 3 cz. 1 UMOWY'!$F$30</definedName>
    <definedName name="_ftnref2" localSheetId="6">'Zał. 4 Sprawozdanie'!$H$111</definedName>
    <definedName name="_ftnref2" localSheetId="7">'Zał. 5 Informacja kwartalna'!$F$23</definedName>
    <definedName name="_ftnref3" localSheetId="4">'Zał. 3 cz. 1 UMOWY'!$G$30</definedName>
    <definedName name="_ftnref3" localSheetId="6">'Zał. 4 Sprawozdanie'!$I$111</definedName>
    <definedName name="_ftnref3" localSheetId="7">'Zał. 5 Informacja kwartalna'!$G$23</definedName>
    <definedName name="DATA">DANE!$F$27:$F$29</definedName>
    <definedName name="_xlnm.Print_Area" localSheetId="2">'Zał. 1 (1 odc) WYKAZ'!$A$1:$AZ$42,'Zał. 1 (1 odc) WYKAZ'!$A$45:$AZ$70,'Zał. 1 (1 odc) WYKAZ'!$A$72:$AZ$105</definedName>
    <definedName name="_xlnm.Print_Area" localSheetId="1">'Zał. 1 (2 odc) WYKAZ'!$A$1:$AZ$42,'Zał. 1 (2 odc) WYKAZ'!$A$44:$AZ$69,'Zał. 1 (2 odc) WYKAZ'!$A$71:$AZ$102,'Zał. 1 (2 odc) WYKAZ'!$A$105:$AZ$130,'Zał. 1 (2 odc) WYKAZ'!$A$132:$AZ$165</definedName>
    <definedName name="_xlnm.Print_Area" localSheetId="3">'Zał. 2 VAT'!$A$1:$AZ$24</definedName>
    <definedName name="_xlnm.Print_Area" localSheetId="4">'Zał. 3 cz. 1 UMOWY'!$A$1:$N$33</definedName>
    <definedName name="_xlnm.Print_Area" localSheetId="5">'Zał. 3 cz.2'!$A$1:$F$47</definedName>
    <definedName name="_xlnm.Print_Area" localSheetId="6">'Zał. 4 Sprawozdanie'!$A$1:$N$120</definedName>
    <definedName name="_xlnm.Print_Area" localSheetId="7">'Zał. 5 Informacja kwartalna'!$A$1:$K$25</definedName>
    <definedName name="PARAGRAF">DANE!$F$10:$F$11</definedName>
    <definedName name="ROBOTY">DANE!$F$16:$F$18</definedName>
    <definedName name="ROZDZIAŁ">DANE!$E$10:$E$12</definedName>
    <definedName name="RUCH">lista!$C$5:$C$6</definedName>
    <definedName name="UŻYTKOWANIE" localSheetId="7">'Zał. 5 Informacja kwartalna'!$O$18:$O$19</definedName>
    <definedName name="UŻYTKOWANIE">DANE!$F$31:$F$35</definedName>
    <definedName name="ZWROTY">DANE!$F$22:$F$26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4" l="1"/>
  <c r="B6" i="24"/>
  <c r="B3" i="24"/>
  <c r="B5" i="24" l="1"/>
  <c r="B4" i="24"/>
  <c r="B2" i="24"/>
  <c r="B9" i="24" s="1"/>
  <c r="A9" i="26" l="1"/>
  <c r="G92" i="30"/>
  <c r="D37" i="30"/>
  <c r="D38" i="30"/>
  <c r="D39" i="30"/>
  <c r="D36" i="30"/>
  <c r="D40" i="30"/>
  <c r="AQ1" i="26" l="1"/>
  <c r="AQ1" i="18"/>
  <c r="AQ1" i="32"/>
  <c r="AR3" i="26" l="1"/>
  <c r="AR3" i="18"/>
  <c r="AR3" i="32"/>
  <c r="AN13" i="32"/>
  <c r="AN13" i="18"/>
  <c r="C8" i="31"/>
  <c r="C7" i="31"/>
  <c r="I1" i="31"/>
  <c r="N13" i="18"/>
  <c r="I3" i="31"/>
  <c r="D8" i="30"/>
  <c r="D7" i="30"/>
  <c r="L3" i="30"/>
  <c r="L1" i="30"/>
  <c r="M3" i="28"/>
  <c r="M1" i="28"/>
  <c r="C6" i="28"/>
  <c r="C5" i="28"/>
  <c r="N13" i="32"/>
  <c r="N12" i="32"/>
  <c r="N11" i="32"/>
  <c r="C40" i="30"/>
  <c r="B40" i="30"/>
  <c r="C39" i="30"/>
  <c r="B39" i="30"/>
  <c r="C38" i="30"/>
  <c r="B38" i="30"/>
  <c r="C37" i="30"/>
  <c r="B37" i="30"/>
  <c r="C36" i="30"/>
  <c r="B36" i="30"/>
  <c r="C35" i="30"/>
  <c r="D35" i="30"/>
  <c r="B35" i="30"/>
  <c r="J17" i="28"/>
  <c r="M82" i="30"/>
  <c r="L82" i="30"/>
  <c r="K82" i="30"/>
  <c r="J82" i="30"/>
  <c r="H92" i="30" s="1"/>
  <c r="I81" i="30"/>
  <c r="H81" i="30" s="1"/>
  <c r="G81" i="30" s="1"/>
  <c r="I80" i="30"/>
  <c r="H80" i="30"/>
  <c r="G80" i="30" s="1"/>
  <c r="I79" i="30"/>
  <c r="H79" i="30" s="1"/>
  <c r="G79" i="30" s="1"/>
  <c r="I78" i="30"/>
  <c r="H78" i="30" s="1"/>
  <c r="G78" i="30" s="1"/>
  <c r="I77" i="30"/>
  <c r="H77" i="30" s="1"/>
  <c r="G77" i="30" s="1"/>
  <c r="I76" i="30"/>
  <c r="H76" i="30"/>
  <c r="G76" i="30"/>
  <c r="I75" i="30"/>
  <c r="H75" i="30"/>
  <c r="G75" i="30" s="1"/>
  <c r="I74" i="30"/>
  <c r="H74" i="30" s="1"/>
  <c r="G74" i="30" s="1"/>
  <c r="I73" i="30"/>
  <c r="H73" i="30"/>
  <c r="G73" i="30" s="1"/>
  <c r="I72" i="30"/>
  <c r="H72" i="30"/>
  <c r="G72" i="30" s="1"/>
  <c r="I71" i="30"/>
  <c r="H71" i="30" s="1"/>
  <c r="G71" i="30" s="1"/>
  <c r="I70" i="30"/>
  <c r="H70" i="30" s="1"/>
  <c r="G70" i="30" s="1"/>
  <c r="I69" i="30"/>
  <c r="H69" i="30" s="1"/>
  <c r="G69" i="30" s="1"/>
  <c r="I68" i="30"/>
  <c r="H68" i="30" s="1"/>
  <c r="G68" i="30" s="1"/>
  <c r="I67" i="30"/>
  <c r="H67" i="30"/>
  <c r="G67" i="30" s="1"/>
  <c r="I66" i="30"/>
  <c r="H66" i="30" s="1"/>
  <c r="G66" i="30" s="1"/>
  <c r="I65" i="30"/>
  <c r="H65" i="30"/>
  <c r="G65" i="30" s="1"/>
  <c r="I64" i="30"/>
  <c r="H64" i="30" s="1"/>
  <c r="G64" i="30" s="1"/>
  <c r="I63" i="30"/>
  <c r="H63" i="30" s="1"/>
  <c r="G63" i="30" s="1"/>
  <c r="I62" i="30"/>
  <c r="H62" i="30" s="1"/>
  <c r="G62" i="30" s="1"/>
  <c r="I61" i="30"/>
  <c r="H61" i="30" s="1"/>
  <c r="G61" i="30" s="1"/>
  <c r="I60" i="30"/>
  <c r="H60" i="30" s="1"/>
  <c r="G60" i="30" s="1"/>
  <c r="I59" i="30"/>
  <c r="H59" i="30" s="1"/>
  <c r="G59" i="30" s="1"/>
  <c r="I58" i="30"/>
  <c r="H58" i="30" s="1"/>
  <c r="G58" i="30" s="1"/>
  <c r="I57" i="30"/>
  <c r="H57" i="30" s="1"/>
  <c r="M41" i="30"/>
  <c r="K40" i="30"/>
  <c r="J40" i="30"/>
  <c r="I40" i="30"/>
  <c r="H40" i="30"/>
  <c r="K39" i="30"/>
  <c r="J39" i="30"/>
  <c r="I39" i="30"/>
  <c r="H39" i="30"/>
  <c r="K38" i="30"/>
  <c r="J38" i="30"/>
  <c r="I38" i="30"/>
  <c r="H38" i="30"/>
  <c r="K37" i="30"/>
  <c r="J37" i="30"/>
  <c r="I37" i="30"/>
  <c r="H37" i="30"/>
  <c r="K36" i="30"/>
  <c r="J36" i="30"/>
  <c r="I36" i="30"/>
  <c r="H36" i="30"/>
  <c r="K35" i="30"/>
  <c r="J35" i="30"/>
  <c r="I35" i="30"/>
  <c r="H35" i="30"/>
  <c r="J41" i="30" l="1"/>
  <c r="G40" i="30"/>
  <c r="F40" i="30" s="1"/>
  <c r="L40" i="30" s="1"/>
  <c r="K41" i="30"/>
  <c r="G36" i="30"/>
  <c r="F36" i="30" s="1"/>
  <c r="L36" i="30" s="1"/>
  <c r="G37" i="30"/>
  <c r="F37" i="30" s="1"/>
  <c r="L37" i="30" s="1"/>
  <c r="G38" i="30"/>
  <c r="F38" i="30" s="1"/>
  <c r="L38" i="30" s="1"/>
  <c r="G35" i="30"/>
  <c r="F35" i="30" s="1"/>
  <c r="G39" i="30"/>
  <c r="F39" i="30" s="1"/>
  <c r="L39" i="30" s="1"/>
  <c r="H41" i="30"/>
  <c r="H82" i="30"/>
  <c r="I82" i="30"/>
  <c r="J92" i="30" s="1"/>
  <c r="L92" i="30" s="1"/>
  <c r="I41" i="30"/>
  <c r="G57" i="30"/>
  <c r="G82" i="30" s="1"/>
  <c r="E41" i="29"/>
  <c r="D41" i="29"/>
  <c r="M20" i="28"/>
  <c r="L20" i="28"/>
  <c r="K20" i="28"/>
  <c r="J19" i="28"/>
  <c r="J18" i="28"/>
  <c r="J16" i="28"/>
  <c r="J15" i="28"/>
  <c r="J14" i="28"/>
  <c r="J20" i="28" l="1"/>
  <c r="G41" i="30"/>
  <c r="F41" i="30"/>
  <c r="L41" i="30" s="1"/>
  <c r="L35" i="30"/>
  <c r="A10" i="26"/>
  <c r="N12" i="18" l="1"/>
  <c r="N11" i="18"/>
</calcChain>
</file>

<file path=xl/sharedStrings.xml><?xml version="1.0" encoding="utf-8"?>
<sst xmlns="http://schemas.openxmlformats.org/spreadsheetml/2006/main" count="744" uniqueCount="303">
  <si>
    <t>Nazwa Beneficjenta</t>
  </si>
  <si>
    <t>Nazwa zadania</t>
  </si>
  <si>
    <t>rodzaj robót bud.</t>
  </si>
  <si>
    <t>kategoria</t>
  </si>
  <si>
    <t>numer drogi</t>
  </si>
  <si>
    <t>klasa</t>
  </si>
  <si>
    <t>przekrój</t>
  </si>
  <si>
    <t>szerokość pasa ruchu</t>
  </si>
  <si>
    <t>Liczba odcinków</t>
  </si>
  <si>
    <t>decyzja o zezwoleniu na realizację inwestycji drogowej</t>
  </si>
  <si>
    <t>zgłoszenie wykonywania robót budowlanych</t>
  </si>
  <si>
    <t>budowa</t>
  </si>
  <si>
    <t>przebudowa</t>
  </si>
  <si>
    <t>remont</t>
  </si>
  <si>
    <t>gminna</t>
  </si>
  <si>
    <t>powiatowa</t>
  </si>
  <si>
    <t>D</t>
  </si>
  <si>
    <t>L</t>
  </si>
  <si>
    <t>Z</t>
  </si>
  <si>
    <t>G</t>
  </si>
  <si>
    <t>GP</t>
  </si>
  <si>
    <t>1 × 1 (z mijankami)</t>
  </si>
  <si>
    <t>1 × 2 (i więcej)</t>
  </si>
  <si>
    <t>2 × 2 (i więcej)</t>
  </si>
  <si>
    <t>zgoda na odstępstwo</t>
  </si>
  <si>
    <t>decyzja o pozwoleniu na budowę</t>
  </si>
  <si>
    <t>długość (mb)</t>
  </si>
  <si>
    <t>utwardzone</t>
  </si>
  <si>
    <t>gruntowe</t>
  </si>
  <si>
    <t>rodzaj nawierzchni</t>
  </si>
  <si>
    <t>od</t>
  </si>
  <si>
    <t>do</t>
  </si>
  <si>
    <t>liczba mijanek</t>
  </si>
  <si>
    <t>pikietaż</t>
  </si>
  <si>
    <t>TAK</t>
  </si>
  <si>
    <t>NIE</t>
  </si>
  <si>
    <t>STRONA PRAWA</t>
  </si>
  <si>
    <t>STRONA LEWA</t>
  </si>
  <si>
    <t>1.</t>
  </si>
  <si>
    <t>2.</t>
  </si>
  <si>
    <t>3.</t>
  </si>
  <si>
    <t>3.1.</t>
  </si>
  <si>
    <t>3.2.</t>
  </si>
  <si>
    <t>4.</t>
  </si>
  <si>
    <t>4.1.</t>
  </si>
  <si>
    <t>4.2.</t>
  </si>
  <si>
    <t>5.</t>
  </si>
  <si>
    <t>6.</t>
  </si>
  <si>
    <t>6.1.</t>
  </si>
  <si>
    <t>7.</t>
  </si>
  <si>
    <t>8.</t>
  </si>
  <si>
    <t>8.1.</t>
  </si>
  <si>
    <t>8.2.</t>
  </si>
  <si>
    <t>9.</t>
  </si>
  <si>
    <t>10.</t>
  </si>
  <si>
    <t>11.</t>
  </si>
  <si>
    <t>9.1.</t>
  </si>
  <si>
    <t>12.</t>
  </si>
  <si>
    <t>uwagi</t>
  </si>
  <si>
    <t>ODCINEK 1</t>
  </si>
  <si>
    <t>szerokość (m)</t>
  </si>
  <si>
    <t>ELEMENTY WYKONYWANE</t>
  </si>
  <si>
    <t>uwagi (dot. mijanek)</t>
  </si>
  <si>
    <t>&gt; 3,50</t>
  </si>
  <si>
    <t>JEZDNIA</t>
  </si>
  <si>
    <t>CHODNIKI</t>
  </si>
  <si>
    <t>Uwagi</t>
  </si>
  <si>
    <t>Informacje dotyczące dokumentów w oparciu, o które będą prowadzone prace</t>
  </si>
  <si>
    <r>
      <rPr>
        <b/>
        <sz val="10"/>
        <color theme="1"/>
        <rFont val="Calibri"/>
        <family val="2"/>
        <charset val="238"/>
        <scheme val="minor"/>
      </rPr>
      <t>Rodzaj dokumentu</t>
    </r>
    <r>
      <rPr>
        <sz val="10"/>
        <color theme="1"/>
        <rFont val="Calibri"/>
        <family val="2"/>
        <charset val="238"/>
        <scheme val="minor"/>
      </rPr>
      <t xml:space="preserve">
(proszę wybrać z listy)</t>
    </r>
  </si>
  <si>
    <r>
      <rPr>
        <b/>
        <sz val="10"/>
        <color theme="1"/>
        <rFont val="Calibri"/>
        <family val="2"/>
        <charset val="238"/>
        <scheme val="minor"/>
      </rPr>
      <t>Numer dokumentu</t>
    </r>
    <r>
      <rPr>
        <sz val="10"/>
        <color theme="1"/>
        <rFont val="Calibri"/>
        <family val="2"/>
        <charset val="238"/>
        <scheme val="minor"/>
      </rPr>
      <t xml:space="preserve">
(jeśli brak, proszę wpisać N/D)</t>
    </r>
  </si>
  <si>
    <r>
      <rPr>
        <b/>
        <sz val="10"/>
        <color theme="1"/>
        <rFont val="Calibri"/>
        <family val="2"/>
        <charset val="238"/>
        <scheme val="minor"/>
      </rPr>
      <t>Którego odcinka/odcinków dotyczy?</t>
    </r>
    <r>
      <rPr>
        <sz val="10"/>
        <color theme="1"/>
        <rFont val="Calibri"/>
        <family val="2"/>
        <charset val="238"/>
        <scheme val="minor"/>
      </rPr>
      <t xml:space="preserve"> 
(numer odcinka)</t>
    </r>
  </si>
  <si>
    <t xml:space="preserve"> </t>
  </si>
  <si>
    <t>szerokość jezdni (m)</t>
  </si>
  <si>
    <r>
      <t xml:space="preserve">przekrój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</si>
  <si>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t xml:space="preserve">szerokość pasa ruchu (m)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</si>
  <si>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t xml:space="preserve">rodzaj robót budowlanych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</si>
  <si>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t xml:space="preserve">STRONA LEWA
</t>
    </r>
    <r>
      <rPr>
        <sz val="10"/>
        <color theme="1"/>
        <rFont val="Calibri"/>
        <family val="2"/>
        <charset val="238"/>
        <scheme val="minor"/>
      </rPr>
      <t>długość (mb)</t>
    </r>
  </si>
  <si>
    <r>
      <t xml:space="preserve">STRONA PRAWA
</t>
    </r>
    <r>
      <rPr>
        <sz val="10"/>
        <color theme="1"/>
        <rFont val="Calibri"/>
        <family val="2"/>
        <charset val="238"/>
        <scheme val="minor"/>
      </rPr>
      <t>długość (mb)</t>
    </r>
  </si>
  <si>
    <t>POBOCZA</t>
  </si>
  <si>
    <t>ŚCIEŻKI ROWEROWE / PASY RUCHU DLA ROWERÓW WYDZIELONE Z JEZDNI</t>
  </si>
  <si>
    <t>R U C H     R O W E R Ó W</t>
  </si>
  <si>
    <t>R U C H     P O J A Z D ÓW</t>
  </si>
  <si>
    <t>R U C H     P I E S Z  Y C H</t>
  </si>
  <si>
    <t>1.1.</t>
  </si>
  <si>
    <t>5.1.</t>
  </si>
  <si>
    <t>N/D</t>
  </si>
  <si>
    <t>Rodzaj wykonanego odwodnienia:</t>
  </si>
  <si>
    <t>Charakterystyka zadania</t>
  </si>
  <si>
    <t>3. W części pn. "ELEMENTY WYKONYWANE" należy wykazać wyłącznie realizowane w ramach zadania elementy drogi.</t>
  </si>
  <si>
    <t>Badania laboratoryjne</t>
  </si>
  <si>
    <t>Nadzór inwestorski - branża …</t>
  </si>
  <si>
    <t>…</t>
  </si>
  <si>
    <r>
      <t xml:space="preserve">pasy ruchu dla rowerów </t>
    </r>
    <r>
      <rPr>
        <sz val="8"/>
        <color theme="1"/>
        <rFont val="Calibri"/>
        <family val="2"/>
        <charset val="238"/>
        <scheme val="minor"/>
      </rPr>
      <t>(wydzielone z jezdni, oznaczone znakiem F-19)</t>
    </r>
  </si>
  <si>
    <r>
      <t xml:space="preserve">ścieżka rowerowa </t>
    </r>
    <r>
      <rPr>
        <sz val="8"/>
        <color theme="1"/>
        <rFont val="Calibri"/>
        <family val="2"/>
        <charset val="238"/>
        <scheme val="minor"/>
      </rPr>
      <t>(oznaczona znakiem C-13)</t>
    </r>
  </si>
  <si>
    <t>Usługi realizowane w ramach zadania</t>
  </si>
  <si>
    <r>
      <t xml:space="preserve">ścieżka rowerowa 
</t>
    </r>
    <r>
      <rPr>
        <sz val="8"/>
        <color theme="1"/>
        <rFont val="Calibri"/>
        <family val="2"/>
        <charset val="238"/>
        <scheme val="minor"/>
      </rPr>
      <t>(oznaczona znakiem C-13)</t>
    </r>
  </si>
  <si>
    <r>
      <t xml:space="preserve">Łączna długość 
odcinków </t>
    </r>
    <r>
      <rPr>
        <sz val="14"/>
        <color theme="1"/>
        <rFont val="Calibri"/>
        <family val="2"/>
        <charset val="238"/>
        <scheme val="minor"/>
      </rPr>
      <t>(mb)</t>
    </r>
  </si>
  <si>
    <t>ODCINEK 2</t>
  </si>
  <si>
    <t>po jezdni po ogólnodostępnym pasie ruchu</t>
  </si>
  <si>
    <t>13.</t>
  </si>
  <si>
    <t>10.1.</t>
  </si>
  <si>
    <t>10.1.1.</t>
  </si>
  <si>
    <t>10.1.2.</t>
  </si>
  <si>
    <t>9.2.</t>
  </si>
  <si>
    <t>9.3.</t>
  </si>
  <si>
    <t>5.4.</t>
  </si>
  <si>
    <t>5.3.</t>
  </si>
  <si>
    <t>5.2.</t>
  </si>
  <si>
    <t>3.3.</t>
  </si>
  <si>
    <r>
      <rPr>
        <b/>
        <sz val="10"/>
        <color theme="1"/>
        <rFont val="Calibri"/>
        <family val="2"/>
        <charset val="238"/>
        <scheme val="minor"/>
      </rPr>
      <t>odwodnienie za pomocą kanalizacji ze studzienkami ściekowymi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</si>
  <si>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t>Nadzór inwestorski</t>
  </si>
  <si>
    <r>
      <rPr>
        <b/>
        <sz val="16"/>
        <color theme="1"/>
        <rFont val="Calibri"/>
        <family val="2"/>
        <charset val="238"/>
        <scheme val="minor"/>
      </rPr>
      <t xml:space="preserve">PARAMETRY ODCINKA
</t>
    </r>
    <r>
      <rPr>
        <i/>
        <sz val="10"/>
        <color theme="1"/>
        <rFont val="Calibri"/>
        <family val="2"/>
        <charset val="238"/>
        <scheme val="minor"/>
      </rPr>
      <t>(długość elementów obliczana zgodnie z pikietażem odcinka, bez odliczania występujących w ich ciągu zjazdów/skrzyżowań)</t>
    </r>
  </si>
  <si>
    <t>Z - przyjęto parametry klasy L (przebudowa DP)</t>
  </si>
  <si>
    <t>1. Długość poszczególnych elementów wykazana jest bez odliczania występujących w ich ciągu szerokości skrzyżowań/zjazdów.</t>
  </si>
  <si>
    <r>
      <t xml:space="preserve">ścieżka rowerowa 
z dopuszczeniem 
ruchu pieszych
</t>
    </r>
    <r>
      <rPr>
        <sz val="8"/>
        <color theme="1"/>
        <rFont val="Calibri"/>
        <family val="2"/>
        <charset val="238"/>
        <scheme val="minor"/>
      </rPr>
      <t>(droga dla pieszych i rowerów oznaczona znakiem C13/C16 
z kreską poziomą)</t>
    </r>
  </si>
  <si>
    <r>
      <rPr>
        <b/>
        <sz val="10"/>
        <color theme="1"/>
        <rFont val="Calibri"/>
        <family val="2"/>
        <charset val="238"/>
        <scheme val="minor"/>
      </rPr>
      <t>odwodnienie za pomocą rowu/rowów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</si>
  <si>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rPr>
        <b/>
        <sz val="10"/>
        <color theme="1"/>
        <rFont val="Calibri"/>
        <family val="2"/>
        <charset val="238"/>
        <scheme val="minor"/>
      </rPr>
      <t xml:space="preserve">ścieżka rowerowa 
z dopuszczeniem ruchu pieszych
</t>
    </r>
    <r>
      <rPr>
        <sz val="8"/>
        <color theme="1"/>
        <rFont val="Calibri"/>
        <family val="2"/>
        <charset val="238"/>
        <scheme val="minor"/>
      </rPr>
      <t>(droga dla pieszych i rowerów oznaczona znakiem C13/C16 
z kreską poziomą)</t>
    </r>
  </si>
  <si>
    <r>
      <rPr>
        <b/>
        <sz val="12"/>
        <color theme="1"/>
        <rFont val="Calibri"/>
        <family val="2"/>
        <charset val="238"/>
        <scheme val="minor"/>
      </rPr>
      <t xml:space="preserve">Ruch pieszych zapewniony na całym odcinku poprzez chodnik/ścieżkę rowerową 
z dopuszczeniem ruchu pieszych lub obustronne pobocza 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</si>
  <si>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rPr>
        <b/>
        <sz val="10"/>
        <color theme="1"/>
        <rFont val="Calibri"/>
        <family val="2"/>
        <charset val="238"/>
        <scheme val="minor"/>
      </rPr>
      <t xml:space="preserve">Data dokumentu </t>
    </r>
    <r>
      <rPr>
        <sz val="10"/>
        <color theme="1"/>
        <rFont val="Calibri"/>
        <family val="2"/>
        <charset val="238"/>
        <scheme val="minor"/>
      </rPr>
      <t>(dd.mm.rrrr)
(jeśli brak, proszę wpisać N/D)</t>
    </r>
  </si>
  <si>
    <t>2. W części pn. "PARAMETRY ODCINKA" wykazać należy wszystkie elementy drogi (zarówno istniejące jak i projektowane). Część ta przedstawia parametry odcinka drogi po realizacji zadania.</t>
  </si>
  <si>
    <r>
      <t xml:space="preserve">kategoria drogi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</si>
  <si>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t xml:space="preserve">klasa drogi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</si>
  <si>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t>długość odcinka (mb)</t>
  </si>
  <si>
    <t>10.1.3.</t>
  </si>
  <si>
    <t>inny rodzaj odwodnienia</t>
  </si>
  <si>
    <t>rozbudowa</t>
  </si>
  <si>
    <t>Numer ewidencyjny</t>
  </si>
  <si>
    <t xml:space="preserve">Jednostka realizująca </t>
  </si>
  <si>
    <t>Numer Umowy</t>
  </si>
  <si>
    <r>
      <rPr>
        <b/>
        <sz val="10"/>
        <color theme="1"/>
        <rFont val="Calibri"/>
        <family val="2"/>
        <charset val="238"/>
        <scheme val="minor"/>
      </rPr>
      <t xml:space="preserve">ścieżka rowerowa 
z dopuszczeniem ruchu pieszych
</t>
    </r>
    <r>
      <rPr>
        <sz val="8"/>
        <color theme="1"/>
        <rFont val="Calibri"/>
        <family val="2"/>
        <charset val="238"/>
        <scheme val="minor"/>
      </rPr>
      <t>(droga dla pieszych i rowerów oznaczona znakiem C13/C16 z kreską poziomą)</t>
    </r>
  </si>
  <si>
    <t>do umowy o dofinansowanie</t>
  </si>
  <si>
    <t>Numeracja załączników od</t>
  </si>
  <si>
    <t>pieczęć Beneficjenta</t>
  </si>
  <si>
    <t>OŚWIADCZENIE</t>
  </si>
  <si>
    <t>miejscowość</t>
  </si>
  <si>
    <t>,</t>
  </si>
  <si>
    <t>data</t>
  </si>
  <si>
    <t>pieczęć i podpis Beneficjenta</t>
  </si>
  <si>
    <t>pieczęć nagłówkowa Beneficjenta</t>
  </si>
  <si>
    <t xml:space="preserve">OŚWIADCZENIE </t>
  </si>
  <si>
    <t>cz. 1 z 2</t>
  </si>
  <si>
    <t>Oświadczam, że w ramach ww. zadania zawarto następujące umowy z wykonawcami, dotyczące jego realizacji:</t>
  </si>
  <si>
    <t xml:space="preserve">l.p. </t>
  </si>
  <si>
    <t>Numer i data zawarcia umowy/aneksu</t>
  </si>
  <si>
    <t>Koszty  wynikające z umowy/aneksu</t>
  </si>
  <si>
    <t>Termin realizacji przedmiotu umowy
(DD.MM.RRRR)</t>
  </si>
  <si>
    <t>RAZEM</t>
  </si>
  <si>
    <t>koszty zadania</t>
  </si>
  <si>
    <t>koszty niezwiązane 
z zadaniem</t>
  </si>
  <si>
    <t>kwalifikowane</t>
  </si>
  <si>
    <t>niekwalifikowane</t>
  </si>
  <si>
    <t>RAZEM:</t>
  </si>
  <si>
    <t>Miejscowość</t>
  </si>
  <si>
    <t>Data</t>
  </si>
  <si>
    <t>Pieczęć i podpis Kierownika JST</t>
  </si>
  <si>
    <t>cz. 2 z 2</t>
  </si>
  <si>
    <t xml:space="preserve">Harmonogram płatności na rzecz wykonawców zadania* </t>
  </si>
  <si>
    <t>Okres wypłaty</t>
  </si>
  <si>
    <t>KWOTA 
koszty kwalifikowane</t>
  </si>
  <si>
    <t>KWOTA 
koszty niekwalifikowane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</si>
  <si>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</si>
  <si>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</si>
  <si>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</si>
  <si>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</si>
  <si>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</si>
  <si>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</si>
  <si>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</si>
  <si>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</si>
  <si>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</si>
  <si>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</si>
  <si>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</si>
  <si>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</si>
  <si>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Miejscowość, data</t>
  </si>
  <si>
    <t>SPRAWOZDANIE Z REALIZACJI ZADANIA
w ramach RZĄDOWEGO FUNDUSZU ROZWOJU DRÓG</t>
  </si>
  <si>
    <t>CZĘŚĆ I - dane podstawowe</t>
  </si>
  <si>
    <t>Beneficjent</t>
  </si>
  <si>
    <t>dofinansowanie niewykorzystane</t>
  </si>
  <si>
    <t xml:space="preserve">dofinansowanie pobrane w nadmiernej wysokości </t>
  </si>
  <si>
    <t>Umowa 
o dofinansowanie</t>
  </si>
  <si>
    <t>Numer</t>
  </si>
  <si>
    <t>dofinansowanie wykorzystane niezgodnie z przeznaczeniem</t>
  </si>
  <si>
    <r>
      <t xml:space="preserve">Data zawarcia </t>
    </r>
    <r>
      <rPr>
        <b/>
        <i/>
        <sz val="10"/>
        <color theme="1"/>
        <rFont val="Calibri"/>
        <family val="2"/>
        <charset val="238"/>
        <scheme val="minor"/>
      </rPr>
      <t>(DD.MM.RRR)</t>
    </r>
  </si>
  <si>
    <t>dofinansowanie pobrane nienależnie</t>
  </si>
  <si>
    <t>Dane osoby do kontaktu 
w sprawie sprawozdania</t>
  </si>
  <si>
    <t>Imie i nazwisko</t>
  </si>
  <si>
    <t>Stanowisko</t>
  </si>
  <si>
    <t>Nr telefonu</t>
  </si>
  <si>
    <t>e-mail</t>
  </si>
  <si>
    <t>Część II - informacja o realizacji zadania</t>
  </si>
  <si>
    <t>WYBIERZ Z LISTY!</t>
  </si>
  <si>
    <r>
      <t xml:space="preserve">Data dokonania ostatniej płatności na rzecz Wykonawców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</si>
  <si>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t>PLANOWANA</t>
  </si>
  <si>
    <t>FAKTYCZNA</t>
  </si>
  <si>
    <t>uzyskania decyzji o pozwoleniu na użytkowanie (art. 55 ustawy Prawo budowlane)</t>
  </si>
  <si>
    <t>DD.MM.RRRR</t>
  </si>
  <si>
    <t>przyjęcia przez organ nadzoru budowlanego bez sprzeciwu zgłoszenia o zakończeniu budowy (po upływie 14 dni od dokonania zgłoszenia lub w drodze uzyskania zaświadczenia organu nadzoru) - art. 54 ustawy Prawo budowlane</t>
  </si>
  <si>
    <t>dokonania odbioru końcowego zadania - dla zadania nie było wymagane zgłoszenie zakończenia budowy lub uzyskanie pozwolenia na użytkowanie</t>
  </si>
  <si>
    <r>
      <rPr>
        <b/>
        <sz val="11"/>
        <color theme="1"/>
        <rFont val="Calibri"/>
        <family val="2"/>
        <charset val="238"/>
        <scheme val="minor"/>
      </rPr>
      <t>NIE DOTYCZY</t>
    </r>
    <r>
      <rPr>
        <sz val="11"/>
        <color theme="1"/>
        <rFont val="Calibri"/>
        <family val="2"/>
        <charset val="238"/>
        <scheme val="minor"/>
      </rPr>
      <t xml:space="preserve"> - zadanie na dzień sporządzenia raportu nie zostało przekazane do użytkowania</t>
    </r>
  </si>
  <si>
    <t>CZĘŚĆ III - informacja finansowa dotycząca rozliczenia oraz źródeł finansowania</t>
  </si>
  <si>
    <t>Tabela nr 1. Wykaz umów z wykonawcami objętych rozliczeniem wraz ze wskazaniem źródeł finansowania</t>
  </si>
  <si>
    <t>Lp.</t>
  </si>
  <si>
    <t>Wynagrodzenie wykonawcy</t>
  </si>
  <si>
    <t>w tym</t>
  </si>
  <si>
    <r>
      <t xml:space="preserve">Kary umowne naliczone wykonawcy
</t>
    </r>
    <r>
      <rPr>
        <b/>
        <sz val="10"/>
        <color rgb="FFFFFF00"/>
        <rFont val="Calibri"/>
        <family val="2"/>
        <charset val="238"/>
        <scheme val="minor"/>
      </rPr>
      <t>(jeżeli nie naliczono wpisz 
0,00 zł)</t>
    </r>
  </si>
  <si>
    <t>Data zapłaty kar przez wykonawcę</t>
  </si>
  <si>
    <t>koszty dotyczące zadania</t>
  </si>
  <si>
    <t>koszty niezwiązane z zadaniem</t>
  </si>
  <si>
    <t>koszty kwalifikowane</t>
  </si>
  <si>
    <t>koszty niekwalifikowane</t>
  </si>
  <si>
    <t>razem</t>
  </si>
  <si>
    <t>w tym (źródła finansowania)</t>
  </si>
  <si>
    <t>środki własne</t>
  </si>
  <si>
    <t>POLA UZUPEŁNIAJĄ SIĘ AUTOMATYCZNIE                                       POLA UZUPEŁNIAJĄ SIĘ AUTOMATYCZNIE</t>
  </si>
  <si>
    <t>Razem</t>
  </si>
  <si>
    <t>L.p.</t>
  </si>
  <si>
    <t>Numer umowy z tabeli nr 1, której dotyczy faktura</t>
  </si>
  <si>
    <t>Numer faktury</t>
  </si>
  <si>
    <t>Data wystawienia faktury (DD.MM.RRRR)</t>
  </si>
  <si>
    <t>Kwota faktury</t>
  </si>
  <si>
    <t>w tym:</t>
  </si>
  <si>
    <t>w tym (źródła finansowania):</t>
  </si>
  <si>
    <t>POLA UZUPEŁNIAJĄ SIĘ AUTOMATYCZNIE</t>
  </si>
  <si>
    <t>Uzupełnij zgodnie z WB uwzględniając ewentualną refundację wydatków</t>
  </si>
  <si>
    <t>Część IV - Podsumowanie wykorzystania dofinansowania</t>
  </si>
  <si>
    <t>Dofinansowanie otrzymane</t>
  </si>
  <si>
    <t>Dofinansowanie wykorzystane</t>
  </si>
  <si>
    <t>Koszty kwalifikowane zadania</t>
  </si>
  <si>
    <t>POLA UZUPEŁNIAJĄ SIĘ AUTOMATYCZNIE                     POLA UZUPEŁNIAJĄ SIĘ AUTOMATYCZNIE                   POLA UZUPEŁNIAJĄ SIĘ AUTOMATYCZNIE</t>
  </si>
  <si>
    <t>Tabela nr 2. Zwroty dofinansowania</t>
  </si>
  <si>
    <t xml:space="preserve">Kwota zwróconego dofinansowania </t>
  </si>
  <si>
    <t>Przyczyna zwrotu</t>
  </si>
  <si>
    <t>Data dokonania zwrotu</t>
  </si>
  <si>
    <t xml:space="preserve">Część VI - podpisy </t>
  </si>
  <si>
    <t>Wykaz załączników:</t>
  </si>
  <si>
    <t>Przedmiot</t>
  </si>
  <si>
    <t>roboty budowlane</t>
  </si>
  <si>
    <t>nadzór inwestorski</t>
  </si>
  <si>
    <t>badania laboratoryjne</t>
  </si>
  <si>
    <t>Jednocześnie informuję, że wyżej wskazane umowy/aneksy obejmują swoim zakresem wszystkie roboty budowlane i usługi niezbędne do wykonania ww. zadania,
 ujętego we wniosku o dofinansowane w ramach Rządowego Funduszu Rozwoju Dróg.</t>
  </si>
  <si>
    <t xml:space="preserve">Data zawarcia </t>
  </si>
  <si>
    <t>Część II - stan realizacji zadania</t>
  </si>
  <si>
    <t>Kwota otrzymanego dofinansowania</t>
  </si>
  <si>
    <t>Kwota zgromadzonych odsetek 
od przekazanej kwoty dofinansowania w okresie sprawozdawczym</t>
  </si>
  <si>
    <t>Planowana</t>
  </si>
  <si>
    <t>Rzeczywista</t>
  </si>
  <si>
    <t xml:space="preserve">Część III - podpisy </t>
  </si>
  <si>
    <r>
      <rPr>
        <b/>
        <sz val="10.5"/>
        <color theme="1"/>
        <rFont val="Calibri"/>
        <family val="2"/>
        <charset val="238"/>
        <scheme val="minor"/>
      </rPr>
      <t xml:space="preserve">Czy w zakresie inwestycji przewidziane jest wykonanie robót w zakresie elementów organizacji ruchu na podstawie stałej organizacji ruchu? 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</si>
  <si>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rPr>
        <b/>
        <sz val="11"/>
        <color theme="1"/>
        <rFont val="Calibri"/>
        <family val="2"/>
        <charset val="238"/>
        <scheme val="minor"/>
      </rPr>
      <t xml:space="preserve">Czy będą wykonywane roboty w zakresie oświetlenia/oświetlenia przejścia dla pieszych?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Dotyczy zarówno budowy nowej infrastruktury, jak i przebudowy/remontu istniejącej (należy wybrać z listy)</t>
    </r>
  </si>
  <si>
    <r>
      <rPr>
        <b/>
        <sz val="11"/>
        <color theme="1"/>
        <rFont val="Calibri"/>
        <family val="2"/>
        <charset val="238"/>
        <scheme val="minor"/>
      </rPr>
      <t>Czy będą wykonywane roboty w zakresie odwodnienia drogi?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Dotyczy zarówno budowy nowej infrastruktury, jak i przebudowy/remontu istniejącej (należy wybrać z listy)</t>
    </r>
  </si>
  <si>
    <t>podpis Beneficjenta</t>
  </si>
  <si>
    <t>Data zawarcia</t>
  </si>
  <si>
    <t>Warszawa</t>
  </si>
  <si>
    <t>Data/daty zapłaty (DD.MM.RRRR)</t>
  </si>
  <si>
    <t>Część V - oświadczenia Beneficjenta</t>
  </si>
  <si>
    <t>Liczba wykonywanych skrzyżowań:</t>
  </si>
  <si>
    <t>gminna - zostanie nadana 
po realizacji zadania</t>
  </si>
  <si>
    <t>powiatowa - zostanie nadana 
po realizacji zadania</t>
  </si>
  <si>
    <r>
      <t xml:space="preserve">pasy ruchu dla rowerów </t>
    </r>
    <r>
      <rPr>
        <sz val="8"/>
        <color theme="1"/>
        <rFont val="Calibri"/>
        <family val="2"/>
        <charset val="238"/>
        <scheme val="minor"/>
      </rPr>
      <t>(wydzielone 
z jezdni, oznaczone znakiem F-19)</t>
    </r>
  </si>
  <si>
    <r>
      <t xml:space="preserve">Planowany termin realizacji zadania 
</t>
    </r>
    <r>
      <rPr>
        <sz val="12"/>
        <color theme="1"/>
        <rFont val="Calibri"/>
        <family val="2"/>
        <charset val="238"/>
        <scheme val="minor"/>
      </rPr>
      <t xml:space="preserve">(dokonanie odbioru końcowego wszystkich robót i usług objętych zadaniem)
</t>
    </r>
    <r>
      <rPr>
        <i/>
        <sz val="12"/>
        <color theme="1"/>
        <rFont val="Calibri"/>
        <family val="2"/>
        <charset val="238"/>
        <scheme val="minor"/>
      </rPr>
      <t>(DD.MM.RRRR)</t>
    </r>
  </si>
  <si>
    <t xml:space="preserve">*kwoty oraz terminy płatności wskazane w tabeli powinny być spójne z informacjami zawartymi w części 1 oświadczenia </t>
  </si>
  <si>
    <t>Imię i nazwisko</t>
  </si>
  <si>
    <r>
      <rPr>
        <b/>
        <sz val="12"/>
        <color rgb="FFFF0000"/>
        <rFont val="Calibri"/>
        <family val="2"/>
        <scheme val="minor"/>
      </rPr>
      <t xml:space="preserve">UWAGA!!! - przed przystąpieniem do wypełniania formularza w wersji elektronicznej zapoznaj się z poniższymi informacjami.
</t>
    </r>
    <r>
      <rPr>
        <b/>
        <sz val="12"/>
        <rFont val="Calibri"/>
        <family val="2"/>
        <scheme val="minor"/>
      </rPr>
      <t>1. Wypełniać należy wyłącznie niezacieniowane pola - wartości w polach zacieniowanych obliczają się automatycznie.
2. Wartości w poszczególne pola należy wpisywać bez jednostek miary (np. bez dopisku "zł" w przypadku kwot). Pola są sformatowane w taki sposób, że odpowiednie jednostki miary pojawią się automatycznie.</t>
    </r>
    <r>
      <rPr>
        <b/>
        <sz val="12"/>
        <color rgb="FFFF0000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3. W tabelach nr 1 oraz nr 2 można dodawać wiersze w zależności od potrzeb (np. w przypadku większej liczby faktur).
4. Nie należy zostawiać niewypełnionych pól - w takich przypadkach należy wpisać "0,00 zł" w polach dotyczących kwot, lub "nie dotyczy" w pozostałych.
5. Przed podpisaniem sprawozdania należy zapoznać się z oświadczeniami.</t>
    </r>
  </si>
  <si>
    <r>
      <t xml:space="preserve">* jeżeli na dzień składania sprawozdania nie przekazano zadania do użytkowania, z listy rozwijanej należy wybrać </t>
    </r>
    <r>
      <rPr>
        <b/>
        <sz val="12"/>
        <color theme="1"/>
        <rFont val="Calibri"/>
        <family val="2"/>
        <scheme val="minor"/>
      </rPr>
      <t>"NIE DOTYCZY (…)"</t>
    </r>
  </si>
  <si>
    <t>Oddanie do użytkowania nastąpiło w efekcie*:</t>
  </si>
  <si>
    <t>Data oddania drogi/dróg objętych zadaniem 
do użytkowania</t>
  </si>
  <si>
    <r>
      <t xml:space="preserve">Numery i daty zawarcia umów/aneksów
</t>
    </r>
    <r>
      <rPr>
        <b/>
        <sz val="10"/>
        <color rgb="FFFFFF00"/>
        <rFont val="Calibri"/>
        <family val="2"/>
        <charset val="238"/>
        <scheme val="minor"/>
      </rPr>
      <t>(dla jednej umowy należy wykazać w jednym wierszu dane dot. umowy oraz aneksów)</t>
    </r>
  </si>
  <si>
    <t>Udział środków Funduszu
 w finansowaniu umowy (%)</t>
  </si>
  <si>
    <t>Tabela nr 1. Udział dofinansowania w kosztach kwalifikowanych zadania</t>
  </si>
  <si>
    <t>Udział środków RFRD w kosztach kwalifikowanych zadania</t>
  </si>
  <si>
    <r>
      <t xml:space="preserve">data ostatniej płatności 
za koszty zadania 
(kwalifikowane oraz niekwalifikowane)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</si>
  <si>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t>Dane osoby do kontaktu 
w sprawie informacji</t>
  </si>
  <si>
    <r>
      <t xml:space="preserve">Podpisy i pieczęcie osób uprawnionych do złożenia informacji - Wójt/Burmistrz/Prezydent 
lub dwóch członków zarządu </t>
    </r>
    <r>
      <rPr>
        <b/>
        <u/>
        <sz val="12"/>
        <color theme="1"/>
        <rFont val="Calibri"/>
        <family val="2"/>
        <charset val="238"/>
      </rPr>
      <t xml:space="preserve">wraz z podpisem Skarbnika </t>
    </r>
  </si>
  <si>
    <t xml:space="preserve">Podpisy i pieczęcie osób uprawnionych do złożenia sprawozdania - Wójt/Burmistrz/Prezydent 
lub dwóch członków zarządu wraz z podpisem Skarbnika </t>
  </si>
  <si>
    <r>
      <t xml:space="preserve">Przedmiot umowy
</t>
    </r>
    <r>
      <rPr>
        <b/>
        <sz val="14"/>
        <color rgb="FFFFFF00"/>
        <rFont val="Calibri"/>
        <family val="2"/>
        <charset val="238"/>
        <scheme val="minor"/>
      </rPr>
      <t>(wybierz z listy)</t>
    </r>
  </si>
  <si>
    <r>
      <t xml:space="preserve">Nazwa wykonawcy
</t>
    </r>
    <r>
      <rPr>
        <b/>
        <sz val="14"/>
        <color rgb="FFFFFF00"/>
        <rFont val="Calibri"/>
        <family val="2"/>
        <charset val="238"/>
      </rPr>
      <t>(wskaż wyłącznie nazwę bez adresu)</t>
    </r>
  </si>
  <si>
    <r>
      <t xml:space="preserve">Data otrzymania faktury  (DD.MM.RRRR)
</t>
    </r>
    <r>
      <rPr>
        <b/>
        <sz val="10"/>
        <color rgb="FFFFFF00"/>
        <rFont val="Calibri"/>
        <family val="2"/>
        <charset val="238"/>
        <scheme val="minor"/>
      </rPr>
      <t>(data wpływu do Beneficjenta /jednostki realizującej)</t>
    </r>
  </si>
  <si>
    <t>7 (8+13)</t>
  </si>
  <si>
    <t>8 (9+12)</t>
  </si>
  <si>
    <t>9 (10+11)</t>
  </si>
  <si>
    <r>
      <t xml:space="preserve">Nazwa wystawcy faktury
 </t>
    </r>
    <r>
      <rPr>
        <b/>
        <sz val="10"/>
        <color rgb="FFFFFF00"/>
        <rFont val="Calibri"/>
        <family val="2"/>
        <charset val="238"/>
        <scheme val="minor"/>
      </rPr>
      <t>(wyłącznie nazwa, bez adresu)</t>
    </r>
  </si>
  <si>
    <r>
      <t xml:space="preserve">Nazwa Wykonawcy
</t>
    </r>
    <r>
      <rPr>
        <b/>
        <sz val="12"/>
        <color rgb="FFFFFF00"/>
        <rFont val="Calibri"/>
        <family val="2"/>
        <charset val="238"/>
        <scheme val="minor"/>
      </rPr>
      <t>(wyłącznie nazwa, bez adresu)</t>
    </r>
  </si>
  <si>
    <t>Dział</t>
  </si>
  <si>
    <t>Rozdział</t>
  </si>
  <si>
    <t>Paragraf</t>
  </si>
  <si>
    <t>wybierz z listy</t>
  </si>
  <si>
    <t>Tabela nr 3. Wykaz faktur objętych rozliczeniem wraz ze wskazaniem źródeł finansowania</t>
  </si>
  <si>
    <r>
      <t xml:space="preserve">INFORMACJA KWARTALNA
</t>
    </r>
    <r>
      <rPr>
        <b/>
        <sz val="14"/>
        <rFont val="Calibri"/>
        <family val="2"/>
        <charset val="238"/>
        <scheme val="minor"/>
      </rPr>
      <t xml:space="preserve">(składana zgodnie z § 3 ust. 1 pkt 13) umowy o dofinansowanie)
KWARTAŁ . . . . . / . . . . . </t>
    </r>
  </si>
  <si>
    <t>Tabela nr 2. Klasyfikacja budżetowa wydatków</t>
  </si>
  <si>
    <t>środki RFRD</t>
  </si>
  <si>
    <t>14.</t>
  </si>
  <si>
    <r>
      <rPr>
        <b/>
        <sz val="11"/>
        <color theme="1"/>
        <rFont val="Calibri"/>
        <family val="2"/>
        <charset val="238"/>
        <scheme val="minor"/>
      </rPr>
      <t xml:space="preserve">Czy będą wykonywane roboty w zakresie kanału technologicznego?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Dotyczy zarówno budowy nowej infrastruktury, jak i przebudowy/remontu istniejącej (należy wybrać z listy)</t>
    </r>
  </si>
  <si>
    <t>WYKAZ EFEKTÓW RZECZOWYCH I USŁUG REALIZOWANYCH W RAMACH ZADANIA</t>
  </si>
  <si>
    <t xml:space="preserve">STRONA PRAWA </t>
  </si>
  <si>
    <t>chodnik, o którym mowa w § 44 ust. 2 rozporządzenia, 
którego szerokość jest &lt; 2,0 m</t>
  </si>
  <si>
    <t>4. Jeżeli w wykazie jest mowa o rozporządzeniu, należy rozumieć rozporządzenie Ministra Transportu i Gospodarki Morskiej z dnia 2 marca 1999 r. w sprawie warunków technicznych, jakim powinny odpowiadać drogi publiczne i ich usytuowanie</t>
  </si>
  <si>
    <t>chodnik, o którym mowa w § 44 ust. 4 rozporządzenia, którego szerokość jest &lt; 1,5 m</t>
  </si>
  <si>
    <t>chodnik, o którym mowa w § 44 ust. 2 rozporządzenia, którego szerokość jest ≥ 2,0 m, oraz
chodnik, o którym mowa w § 44 ust. 4 rozporządzenia, którego szerokość jest ≥ 1,5 m</t>
  </si>
  <si>
    <r>
      <t xml:space="preserve">Data rozpoczęcia zadania 
</t>
    </r>
    <r>
      <rPr>
        <b/>
        <sz val="11"/>
        <color theme="1"/>
        <rFont val="Calibri"/>
        <family val="2"/>
        <charset val="238"/>
        <scheme val="minor"/>
      </rPr>
      <t>- zgodnie z § 1 pkt 18) umowy</t>
    </r>
    <r>
      <rPr>
        <b/>
        <sz val="12"/>
        <color theme="1"/>
        <rFont val="Calibri"/>
        <family val="2"/>
        <charset val="238"/>
        <scheme val="minor"/>
      </rPr>
      <t xml:space="preserve"> 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</si>
  <si>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t xml:space="preserve">Data wykonania zadania
</t>
    </r>
    <r>
      <rPr>
        <b/>
        <sz val="11"/>
        <color theme="1"/>
        <rFont val="Calibri"/>
        <family val="2"/>
        <charset val="238"/>
        <scheme val="minor"/>
      </rPr>
      <t>- zgodnie z § 1 pkt 21) umowy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</si>
  <si>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t xml:space="preserve">Data wykorzystania dofinansowania
- zgodnie z § 1 pkt 24) umowy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</si>
  <si>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t>Kwota wykorzystanego dofinansowania (od początku obowiązywania umowy), zgodnie 
z § 1 pkt 24) umowy</t>
  </si>
  <si>
    <r>
      <rPr>
        <b/>
        <sz val="11"/>
        <color theme="1"/>
        <rFont val="Calibri"/>
        <family val="2"/>
        <charset val="238"/>
      </rPr>
      <t xml:space="preserve">1. </t>
    </r>
    <r>
      <rPr>
        <sz val="11"/>
        <color theme="1"/>
        <rFont val="Calibri"/>
        <family val="2"/>
        <charset val="238"/>
      </rPr>
      <t xml:space="preserve">	Oświadczam, że wartość kosztów kwalifikowanych wskazanych w niniejszym wniosku została określona za roboty i usługi wyszczególnione w wykazie efektów rzeczowych oraz usług realizowanych w ramach zadania, stanowiącym załącznik do umowy o udzielenie dofinansowania.
</t>
    </r>
    <r>
      <rPr>
        <b/>
        <sz val="11"/>
        <color theme="1"/>
        <rFont val="Calibri"/>
        <family val="2"/>
        <charset val="238"/>
      </rPr>
      <t xml:space="preserve">2. </t>
    </r>
    <r>
      <rPr>
        <sz val="11"/>
        <color theme="1"/>
        <rFont val="Calibri"/>
        <family val="2"/>
        <charset val="238"/>
      </rPr>
      <t xml:space="preserve">	Ja, niżej podpisany, niniejszym oświadczam, że informacje zawarte w sprawozdaniu są zgodne z prawdą. Jestem świadomy odpowiedzialności karnej wynikającej z art. 271 Kodeksu Karnego, dot. poświadczenia nieprawdy co do okoliczności mającej znaczenie prawne.
</t>
    </r>
    <r>
      <rPr>
        <b/>
        <sz val="11"/>
        <color theme="1"/>
        <rFont val="Calibri"/>
        <family val="2"/>
        <charset val="238"/>
      </rPr>
      <t>3.</t>
    </r>
    <r>
      <rPr>
        <sz val="11"/>
        <color theme="1"/>
        <rFont val="Calibri"/>
        <family val="2"/>
        <charset val="238"/>
      </rPr>
      <t xml:space="preserve"> Oświadczam, iż podatek VAT nie został odzyskany w zakresie dotyczącym kosztów kwalifikowanych. Jednocześnie zobowiązuje się do zwrotu sfinansowanej w ramach ww. zadania części poniesionego podatku VAT, jeżeli zaistnieją przesłanki umożliwiające odzyskanie tego podatku.
</t>
    </r>
    <r>
      <rPr>
        <b/>
        <sz val="11"/>
        <color theme="1"/>
        <rFont val="Calibri"/>
        <family val="2"/>
        <charset val="238"/>
      </rPr>
      <t>4.</t>
    </r>
    <r>
      <rPr>
        <sz val="11"/>
        <color theme="1"/>
        <rFont val="Calibri"/>
        <family val="2"/>
        <charset val="238"/>
      </rPr>
      <t xml:space="preserve"> Oświadczam, że dokumenty księgowe wymienione w części III zostały opisane zgodnie z wymogami określonymi w § 2 umowy o dofinansowanie oraz przepisami ustawy z dnia 29 września 1994 r. o rachunkowości.</t>
    </r>
  </si>
  <si>
    <t>nie dotyczy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</si>
</sst>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zł&quot;;\-#,##0.00\ &quot;zł&quot;"/>
    <numFmt numFmtId="164" formatCode="_-* #,##0.00\ _z_ł_-;\-* #,##0.00\ _z_ł_-;_-* &quot;-&quot;??\ _z_ł_-;_-@_-"/>
    <numFmt numFmtId="165" formatCode="#,##0.00\ &quot;zł&quot;"/>
  </numFmts>
  <fonts count="5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charset val="238"/>
      <scheme val="minor"/>
    </font>
    <font>
      <sz val="11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22"/>
      <color theme="1"/>
      <name val="Calibri"/>
      <family val="2"/>
      <charset val="238"/>
      <scheme val="minor"/>
    </font>
    <font>
      <b/>
      <sz val="10"/>
      <color rgb="FFFFFF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1"/>
      <color rgb="FFFFFF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rgb="FFFFFF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b/>
      <sz val="14"/>
      <color rgb="FFFFFF00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4"/>
      <color rgb="FFFFFF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49998474074526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theme="0" tint="-0.2499465926084170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theme="0" tint="-0.24994659260841701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theme="0" tint="-0.24994659260841701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0" tint="-0.24994659260841701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theme="0" tint="-0.24994659260841701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9" fillId="0" borderId="0"/>
    <xf numFmtId="0" fontId="27" fillId="0" borderId="0" applyNumberFormat="0" applyFill="0" applyBorder="0" applyAlignment="0" applyProtection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832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left"/>
    </xf>
    <xf numFmtId="49" fontId="4" fillId="4" borderId="0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 textRotation="90" wrapText="1"/>
    </xf>
    <xf numFmtId="0" fontId="2" fillId="5" borderId="44" xfId="0" applyFont="1" applyFill="1" applyBorder="1" applyAlignment="1">
      <alignment vertical="center" textRotation="255"/>
    </xf>
    <xf numFmtId="0" fontId="2" fillId="5" borderId="46" xfId="0" applyFont="1" applyFill="1" applyBorder="1" applyAlignment="1">
      <alignment vertical="center" textRotation="255"/>
    </xf>
    <xf numFmtId="0" fontId="0" fillId="5" borderId="42" xfId="0" applyFill="1" applyBorder="1" applyAlignment="1">
      <alignment vertical="center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/>
    </xf>
    <xf numFmtId="0" fontId="0" fillId="4" borderId="0" xfId="0" applyFont="1" applyFill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textRotation="90" wrapText="1"/>
    </xf>
    <xf numFmtId="0" fontId="0" fillId="4" borderId="0" xfId="0" applyFill="1" applyAlignment="1"/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9" fillId="0" borderId="0" xfId="1"/>
    <xf numFmtId="0" fontId="19" fillId="0" borderId="0" xfId="1" applyBorder="1"/>
    <xf numFmtId="0" fontId="13" fillId="0" borderId="0" xfId="1" applyFont="1" applyBorder="1" applyAlignment="1">
      <alignment vertical="center"/>
    </xf>
    <xf numFmtId="0" fontId="21" fillId="0" borderId="0" xfId="1" applyFont="1" applyBorder="1" applyAlignment="1">
      <alignment horizontal="right" vertical="center"/>
    </xf>
    <xf numFmtId="0" fontId="8" fillId="0" borderId="0" xfId="1" applyFont="1" applyFill="1" applyBorder="1" applyAlignment="1">
      <alignment horizontal="center" vertical="center" wrapText="1"/>
    </xf>
    <xf numFmtId="0" fontId="19" fillId="0" borderId="0" xfId="1" applyFill="1" applyBorder="1" applyAlignment="1">
      <alignment horizontal="center" wrapText="1"/>
    </xf>
    <xf numFmtId="0" fontId="19" fillId="0" borderId="0" xfId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center" vertical="center"/>
    </xf>
    <xf numFmtId="0" fontId="19" fillId="0" borderId="0" xfId="1" applyFill="1" applyBorder="1" applyAlignment="1">
      <alignment wrapText="1"/>
    </xf>
    <xf numFmtId="0" fontId="19" fillId="0" borderId="0" xfId="1" applyBorder="1" applyAlignment="1">
      <alignment wrapText="1"/>
    </xf>
    <xf numFmtId="0" fontId="8" fillId="0" borderId="0" xfId="1" applyFont="1"/>
    <xf numFmtId="0" fontId="1" fillId="3" borderId="11" xfId="1" applyFont="1" applyFill="1" applyBorder="1" applyAlignment="1">
      <alignment horizontal="center" vertical="center" wrapText="1"/>
    </xf>
    <xf numFmtId="0" fontId="1" fillId="3" borderId="13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14" fontId="19" fillId="0" borderId="31" xfId="1" applyNumberFormat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wrapText="1"/>
    </xf>
    <xf numFmtId="14" fontId="19" fillId="0" borderId="33" xfId="1" applyNumberFormat="1" applyBorder="1" applyAlignment="1">
      <alignment horizontal="center" vertical="center" wrapText="1"/>
    </xf>
    <xf numFmtId="0" fontId="9" fillId="0" borderId="68" xfId="1" applyFont="1" applyFill="1" applyBorder="1" applyAlignment="1">
      <alignment horizontal="center" vertical="center" wrapText="1"/>
    </xf>
    <xf numFmtId="14" fontId="19" fillId="0" borderId="69" xfId="1" applyNumberFormat="1" applyBorder="1" applyAlignment="1">
      <alignment horizontal="center" vertical="center" wrapText="1"/>
    </xf>
    <xf numFmtId="0" fontId="19" fillId="0" borderId="70" xfId="1" applyBorder="1" applyAlignment="1">
      <alignment vertical="center" wrapText="1"/>
    </xf>
    <xf numFmtId="0" fontId="23" fillId="0" borderId="0" xfId="1" applyFont="1" applyBorder="1" applyAlignment="1">
      <alignment vertical="center"/>
    </xf>
    <xf numFmtId="14" fontId="23" fillId="0" borderId="0" xfId="1" applyNumberFormat="1" applyFont="1" applyBorder="1" applyAlignment="1">
      <alignment horizontal="center" vertical="center"/>
    </xf>
    <xf numFmtId="14" fontId="24" fillId="0" borderId="0" xfId="1" applyNumberFormat="1" applyFont="1" applyBorder="1" applyAlignment="1">
      <alignment horizontal="center" vertical="center"/>
    </xf>
    <xf numFmtId="0" fontId="24" fillId="0" borderId="0" xfId="1" applyFont="1" applyAlignment="1"/>
    <xf numFmtId="0" fontId="26" fillId="0" borderId="37" xfId="1" applyFont="1" applyBorder="1" applyAlignment="1">
      <alignment horizontal="left" vertical="center" wrapText="1"/>
    </xf>
    <xf numFmtId="0" fontId="24" fillId="0" borderId="0" xfId="1" applyFont="1" applyBorder="1" applyAlignment="1">
      <alignment horizontal="left" vertical="center"/>
    </xf>
    <xf numFmtId="0" fontId="24" fillId="0" borderId="38" xfId="1" applyFont="1" applyBorder="1" applyAlignment="1">
      <alignment horizontal="left" vertical="center"/>
    </xf>
    <xf numFmtId="0" fontId="2" fillId="0" borderId="0" xfId="1" applyFont="1" applyBorder="1" applyAlignment="1">
      <alignment vertical="center" wrapText="1"/>
    </xf>
    <xf numFmtId="0" fontId="19" fillId="0" borderId="0" xfId="1" applyAlignment="1">
      <alignment wrapText="1"/>
    </xf>
    <xf numFmtId="0" fontId="27" fillId="0" borderId="0" xfId="2" applyAlignment="1">
      <alignment vertical="center"/>
    </xf>
    <xf numFmtId="0" fontId="1" fillId="0" borderId="0" xfId="1" applyFont="1"/>
    <xf numFmtId="0" fontId="28" fillId="0" borderId="0" xfId="2" applyFont="1" applyAlignment="1">
      <alignment vertical="center"/>
    </xf>
    <xf numFmtId="0" fontId="1" fillId="0" borderId="0" xfId="1" applyFont="1" applyAlignment="1">
      <alignment horizontal="right"/>
    </xf>
    <xf numFmtId="0" fontId="29" fillId="0" borderId="0" xfId="2" applyFont="1" applyAlignment="1">
      <alignment vertical="center"/>
    </xf>
    <xf numFmtId="0" fontId="19" fillId="0" borderId="0" xfId="1" applyAlignment="1">
      <alignment vertical="center"/>
    </xf>
    <xf numFmtId="0" fontId="19" fillId="0" borderId="48" xfId="1" applyBorder="1"/>
    <xf numFmtId="0" fontId="19" fillId="0" borderId="49" xfId="1" applyBorder="1"/>
    <xf numFmtId="0" fontId="19" fillId="0" borderId="50" xfId="1" applyBorder="1" applyAlignment="1">
      <alignment horizontal="right"/>
    </xf>
    <xf numFmtId="0" fontId="1" fillId="2" borderId="71" xfId="1" applyFont="1" applyFill="1" applyBorder="1" applyAlignment="1">
      <alignment horizontal="center" vertical="center" wrapText="1"/>
    </xf>
    <xf numFmtId="17" fontId="19" fillId="0" borderId="7" xfId="1" applyNumberFormat="1" applyBorder="1" applyAlignment="1">
      <alignment horizontal="center" vertical="center"/>
    </xf>
    <xf numFmtId="7" fontId="31" fillId="0" borderId="5" xfId="3" applyNumberFormat="1" applyFont="1" applyBorder="1" applyAlignment="1">
      <alignment horizontal="right" vertical="center"/>
    </xf>
    <xf numFmtId="7" fontId="31" fillId="0" borderId="31" xfId="3" applyNumberFormat="1" applyFont="1" applyBorder="1" applyAlignment="1">
      <alignment horizontal="right" vertical="center"/>
    </xf>
    <xf numFmtId="17" fontId="19" fillId="0" borderId="6" xfId="1" applyNumberFormat="1" applyBorder="1" applyAlignment="1">
      <alignment horizontal="center" vertical="center"/>
    </xf>
    <xf numFmtId="7" fontId="31" fillId="0" borderId="1" xfId="3" applyNumberFormat="1" applyFont="1" applyBorder="1" applyAlignment="1">
      <alignment horizontal="right" vertical="center"/>
    </xf>
    <xf numFmtId="7" fontId="31" fillId="0" borderId="33" xfId="3" applyNumberFormat="1" applyFont="1" applyBorder="1" applyAlignment="1">
      <alignment horizontal="right" vertical="center"/>
    </xf>
    <xf numFmtId="17" fontId="19" fillId="0" borderId="75" xfId="1" applyNumberFormat="1" applyBorder="1" applyAlignment="1">
      <alignment horizontal="center" vertical="center"/>
    </xf>
    <xf numFmtId="7" fontId="31" fillId="0" borderId="76" xfId="3" applyNumberFormat="1" applyFont="1" applyBorder="1" applyAlignment="1">
      <alignment horizontal="right" vertical="center"/>
    </xf>
    <xf numFmtId="7" fontId="31" fillId="0" borderId="77" xfId="3" applyNumberFormat="1" applyFont="1" applyBorder="1" applyAlignment="1">
      <alignment horizontal="right" vertical="center"/>
    </xf>
    <xf numFmtId="17" fontId="19" fillId="0" borderId="79" xfId="1" applyNumberFormat="1" applyBorder="1" applyAlignment="1">
      <alignment horizontal="center" vertical="center"/>
    </xf>
    <xf numFmtId="7" fontId="31" fillId="0" borderId="80" xfId="3" applyNumberFormat="1" applyFont="1" applyBorder="1" applyAlignment="1">
      <alignment horizontal="right" vertical="center"/>
    </xf>
    <xf numFmtId="7" fontId="31" fillId="0" borderId="81" xfId="3" applyNumberFormat="1" applyFont="1" applyBorder="1" applyAlignment="1">
      <alignment horizontal="right" vertical="center"/>
    </xf>
    <xf numFmtId="17" fontId="19" fillId="0" borderId="24" xfId="1" applyNumberFormat="1" applyBorder="1" applyAlignment="1">
      <alignment horizontal="center" vertical="center"/>
    </xf>
    <xf numFmtId="0" fontId="19" fillId="0" borderId="0" xfId="1" applyFill="1"/>
    <xf numFmtId="0" fontId="19" fillId="0" borderId="0" xfId="1" applyFill="1" applyBorder="1"/>
    <xf numFmtId="0" fontId="22" fillId="0" borderId="0" xfId="1" applyFont="1" applyFill="1" applyBorder="1" applyAlignment="1">
      <alignment vertical="center" wrapText="1"/>
    </xf>
    <xf numFmtId="0" fontId="19" fillId="0" borderId="0" xfId="1" applyFill="1" applyBorder="1" applyAlignment="1"/>
    <xf numFmtId="0" fontId="23" fillId="0" borderId="0" xfId="1" applyFont="1"/>
    <xf numFmtId="0" fontId="2" fillId="0" borderId="0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right" vertical="top" wrapText="1"/>
    </xf>
    <xf numFmtId="0" fontId="32" fillId="0" borderId="0" xfId="1" applyFont="1" applyBorder="1" applyAlignment="1">
      <alignment horizontal="center"/>
    </xf>
    <xf numFmtId="0" fontId="2" fillId="0" borderId="0" xfId="1" applyFont="1" applyAlignment="1">
      <alignment vertical="center"/>
    </xf>
    <xf numFmtId="0" fontId="1" fillId="0" borderId="0" xfId="1" applyFont="1" applyBorder="1" applyAlignment="1">
      <alignment vertical="top" wrapText="1"/>
    </xf>
    <xf numFmtId="0" fontId="1" fillId="0" borderId="58" xfId="1" applyFont="1" applyBorder="1" applyAlignment="1">
      <alignment vertical="top" wrapText="1"/>
    </xf>
    <xf numFmtId="0" fontId="8" fillId="2" borderId="4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26" fillId="0" borderId="0" xfId="1" applyFont="1" applyBorder="1" applyAlignment="1">
      <alignment horizontal="left" vertical="center" wrapText="1"/>
    </xf>
    <xf numFmtId="0" fontId="6" fillId="0" borderId="37" xfId="1" applyFont="1" applyFill="1" applyBorder="1" applyAlignment="1">
      <alignment vertical="center" wrapText="1"/>
    </xf>
    <xf numFmtId="14" fontId="24" fillId="0" borderId="37" xfId="1" applyNumberFormat="1" applyFont="1" applyFill="1" applyBorder="1" applyAlignment="1">
      <alignment vertical="center"/>
    </xf>
    <xf numFmtId="14" fontId="19" fillId="0" borderId="37" xfId="1" applyNumberFormat="1" applyFill="1" applyBorder="1" applyAlignment="1"/>
    <xf numFmtId="14" fontId="19" fillId="0" borderId="37" xfId="1" applyNumberFormat="1" applyFont="1" applyFill="1" applyBorder="1" applyAlignment="1">
      <alignment vertical="center" wrapText="1"/>
    </xf>
    <xf numFmtId="0" fontId="17" fillId="0" borderId="0" xfId="1" applyFont="1"/>
    <xf numFmtId="14" fontId="31" fillId="0" borderId="0" xfId="1" applyNumberFormat="1" applyFont="1" applyBorder="1" applyAlignment="1">
      <alignment horizontal="center" vertical="center"/>
    </xf>
    <xf numFmtId="0" fontId="31" fillId="0" borderId="0" xfId="1" applyFont="1" applyAlignment="1"/>
    <xf numFmtId="0" fontId="8" fillId="2" borderId="11" xfId="1" applyFont="1" applyFill="1" applyBorder="1" applyAlignment="1">
      <alignment horizontal="center" vertical="center" wrapText="1"/>
    </xf>
    <xf numFmtId="0" fontId="8" fillId="9" borderId="37" xfId="1" applyFont="1" applyFill="1" applyBorder="1" applyAlignment="1">
      <alignment horizontal="center" vertical="center" wrapText="1"/>
    </xf>
    <xf numFmtId="0" fontId="8" fillId="9" borderId="58" xfId="1" applyFont="1" applyFill="1" applyBorder="1" applyAlignment="1">
      <alignment horizontal="center" vertical="center" wrapText="1"/>
    </xf>
    <xf numFmtId="0" fontId="19" fillId="2" borderId="55" xfId="1" applyFill="1" applyBorder="1" applyAlignment="1">
      <alignment horizontal="center" vertical="center"/>
    </xf>
    <xf numFmtId="165" fontId="19" fillId="2" borderId="53" xfId="1" applyNumberFormat="1" applyFill="1" applyBorder="1" applyAlignment="1">
      <alignment vertical="center"/>
    </xf>
    <xf numFmtId="10" fontId="0" fillId="2" borderId="53" xfId="4" applyNumberFormat="1" applyFont="1" applyFill="1" applyBorder="1" applyAlignment="1">
      <alignment horizontal="center" vertical="center"/>
    </xf>
    <xf numFmtId="14" fontId="19" fillId="0" borderId="54" xfId="1" applyNumberFormat="1" applyBorder="1" applyAlignment="1">
      <alignment horizontal="center" vertical="center"/>
    </xf>
    <xf numFmtId="0" fontId="19" fillId="2" borderId="32" xfId="1" applyFill="1" applyBorder="1" applyAlignment="1">
      <alignment horizontal="center" vertical="center"/>
    </xf>
    <xf numFmtId="165" fontId="19" fillId="2" borderId="1" xfId="1" applyNumberFormat="1" applyFill="1" applyBorder="1" applyAlignment="1">
      <alignment vertical="center"/>
    </xf>
    <xf numFmtId="10" fontId="0" fillId="2" borderId="1" xfId="4" applyNumberFormat="1" applyFont="1" applyFill="1" applyBorder="1" applyAlignment="1">
      <alignment horizontal="center" vertical="center"/>
    </xf>
    <xf numFmtId="14" fontId="19" fillId="0" borderId="33" xfId="1" applyNumberFormat="1" applyBorder="1" applyAlignment="1">
      <alignment horizontal="center" vertical="center"/>
    </xf>
    <xf numFmtId="0" fontId="19" fillId="2" borderId="34" xfId="1" applyFill="1" applyBorder="1" applyAlignment="1">
      <alignment horizontal="center" vertical="center"/>
    </xf>
    <xf numFmtId="165" fontId="19" fillId="2" borderId="11" xfId="1" applyNumberFormat="1" applyFill="1" applyBorder="1" applyAlignment="1">
      <alignment vertical="center"/>
    </xf>
    <xf numFmtId="10" fontId="0" fillId="2" borderId="11" xfId="4" applyNumberFormat="1" applyFont="1" applyFill="1" applyBorder="1" applyAlignment="1">
      <alignment horizontal="center" vertical="center"/>
    </xf>
    <xf numFmtId="14" fontId="19" fillId="0" borderId="35" xfId="1" applyNumberFormat="1" applyBorder="1" applyAlignment="1">
      <alignment horizontal="center" vertical="center"/>
    </xf>
    <xf numFmtId="0" fontId="41" fillId="5" borderId="42" xfId="1" applyFont="1" applyFill="1" applyBorder="1"/>
    <xf numFmtId="165" fontId="19" fillId="5" borderId="26" xfId="1" applyNumberFormat="1" applyFill="1" applyBorder="1"/>
    <xf numFmtId="0" fontId="19" fillId="5" borderId="26" xfId="1" applyFill="1" applyBorder="1"/>
    <xf numFmtId="0" fontId="19" fillId="5" borderId="90" xfId="1" applyFill="1" applyBorder="1"/>
    <xf numFmtId="0" fontId="42" fillId="2" borderId="11" xfId="1" applyFont="1" applyFill="1" applyBorder="1" applyAlignment="1">
      <alignment horizontal="center" vertical="center" wrapText="1"/>
    </xf>
    <xf numFmtId="0" fontId="1" fillId="3" borderId="28" xfId="1" applyFont="1" applyFill="1" applyBorder="1" applyAlignment="1">
      <alignment horizontal="center"/>
    </xf>
    <xf numFmtId="0" fontId="1" fillId="3" borderId="89" xfId="1" applyFont="1" applyFill="1" applyBorder="1" applyAlignment="1">
      <alignment horizontal="center"/>
    </xf>
    <xf numFmtId="0" fontId="1" fillId="3" borderId="26" xfId="1" applyFont="1" applyFill="1" applyBorder="1" applyAlignment="1">
      <alignment horizontal="center"/>
    </xf>
    <xf numFmtId="0" fontId="1" fillId="3" borderId="29" xfId="1" applyFont="1" applyFill="1" applyBorder="1" applyAlignment="1">
      <alignment horizontal="center"/>
    </xf>
    <xf numFmtId="0" fontId="23" fillId="0" borderId="30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5" xfId="1" applyFont="1" applyBorder="1" applyAlignment="1">
      <alignment vertical="center"/>
    </xf>
    <xf numFmtId="14" fontId="23" fillId="0" borderId="5" xfId="1" applyNumberFormat="1" applyFont="1" applyBorder="1" applyAlignment="1">
      <alignment vertical="center"/>
    </xf>
    <xf numFmtId="165" fontId="23" fillId="2" borderId="5" xfId="1" applyNumberFormat="1" applyFont="1" applyFill="1" applyBorder="1" applyAlignment="1">
      <alignment vertical="center"/>
    </xf>
    <xf numFmtId="165" fontId="23" fillId="0" borderId="5" xfId="1" applyNumberFormat="1" applyFont="1" applyBorder="1" applyAlignment="1">
      <alignment vertical="center"/>
    </xf>
    <xf numFmtId="14" fontId="23" fillId="0" borderId="31" xfId="1" applyNumberFormat="1" applyFont="1" applyBorder="1" applyAlignment="1">
      <alignment vertical="center"/>
    </xf>
    <xf numFmtId="0" fontId="23" fillId="0" borderId="32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vertical="center"/>
    </xf>
    <xf numFmtId="14" fontId="23" fillId="0" borderId="1" xfId="1" applyNumberFormat="1" applyFont="1" applyBorder="1" applyAlignment="1">
      <alignment vertical="center"/>
    </xf>
    <xf numFmtId="165" fontId="23" fillId="2" borderId="1" xfId="1" applyNumberFormat="1" applyFont="1" applyFill="1" applyBorder="1" applyAlignment="1">
      <alignment vertical="center"/>
    </xf>
    <xf numFmtId="165" fontId="23" fillId="0" borderId="1" xfId="1" applyNumberFormat="1" applyFont="1" applyBorder="1" applyAlignment="1">
      <alignment vertical="center"/>
    </xf>
    <xf numFmtId="14" fontId="23" fillId="0" borderId="33" xfId="1" applyNumberFormat="1" applyFont="1" applyBorder="1" applyAlignment="1">
      <alignment vertical="center"/>
    </xf>
    <xf numFmtId="0" fontId="23" fillId="0" borderId="64" xfId="1" applyFont="1" applyBorder="1" applyAlignment="1">
      <alignment vertical="center"/>
    </xf>
    <xf numFmtId="14" fontId="23" fillId="0" borderId="64" xfId="1" applyNumberFormat="1" applyFont="1" applyBorder="1" applyAlignment="1">
      <alignment vertical="center"/>
    </xf>
    <xf numFmtId="165" fontId="23" fillId="0" borderId="64" xfId="1" applyNumberFormat="1" applyFont="1" applyBorder="1" applyAlignment="1">
      <alignment vertical="center"/>
    </xf>
    <xf numFmtId="14" fontId="23" fillId="0" borderId="69" xfId="1" applyNumberFormat="1" applyFont="1" applyBorder="1" applyAlignment="1">
      <alignment vertical="center"/>
    </xf>
    <xf numFmtId="165" fontId="8" fillId="5" borderId="26" xfId="1" applyNumberFormat="1" applyFont="1" applyFill="1" applyBorder="1"/>
    <xf numFmtId="165" fontId="23" fillId="5" borderId="90" xfId="1" applyNumberFormat="1" applyFont="1" applyFill="1" applyBorder="1"/>
    <xf numFmtId="0" fontId="1" fillId="7" borderId="11" xfId="1" applyFont="1" applyFill="1" applyBorder="1" applyAlignment="1">
      <alignment horizontal="center" vertical="center" wrapText="1"/>
    </xf>
    <xf numFmtId="0" fontId="1" fillId="2" borderId="26" xfId="1" applyFont="1" applyFill="1" applyBorder="1" applyAlignment="1">
      <alignment horizontal="center" vertical="center"/>
    </xf>
    <xf numFmtId="165" fontId="19" fillId="0" borderId="66" xfId="1" applyNumberFormat="1" applyFont="1" applyBorder="1" applyAlignment="1">
      <alignment horizontal="center" vertical="center"/>
    </xf>
    <xf numFmtId="165" fontId="19" fillId="2" borderId="66" xfId="1" applyNumberFormat="1" applyFont="1" applyFill="1" applyBorder="1" applyAlignment="1">
      <alignment horizontal="center" vertical="center"/>
    </xf>
    <xf numFmtId="0" fontId="45" fillId="0" borderId="0" xfId="1" applyFont="1" applyAlignment="1">
      <alignment vertical="center"/>
    </xf>
    <xf numFmtId="14" fontId="22" fillId="0" borderId="71" xfId="1" applyNumberFormat="1" applyFont="1" applyBorder="1" applyAlignment="1">
      <alignment vertical="center" wrapText="1"/>
    </xf>
    <xf numFmtId="165" fontId="19" fillId="2" borderId="53" xfId="1" applyNumberFormat="1" applyFill="1" applyBorder="1" applyAlignment="1">
      <alignment horizontal="right" vertical="center"/>
    </xf>
    <xf numFmtId="165" fontId="19" fillId="2" borderId="1" xfId="1" applyNumberFormat="1" applyFill="1" applyBorder="1" applyAlignment="1">
      <alignment horizontal="right" vertical="center"/>
    </xf>
    <xf numFmtId="165" fontId="19" fillId="2" borderId="11" xfId="1" applyNumberFormat="1" applyFill="1" applyBorder="1" applyAlignment="1">
      <alignment horizontal="right" vertical="center"/>
    </xf>
    <xf numFmtId="165" fontId="19" fillId="0" borderId="53" xfId="1" applyNumberFormat="1" applyBorder="1" applyAlignment="1">
      <alignment horizontal="right" vertical="center"/>
    </xf>
    <xf numFmtId="165" fontId="19" fillId="0" borderId="1" xfId="1" applyNumberFormat="1" applyBorder="1" applyAlignment="1">
      <alignment horizontal="right" vertical="center"/>
    </xf>
    <xf numFmtId="165" fontId="19" fillId="0" borderId="11" xfId="1" applyNumberFormat="1" applyBorder="1" applyAlignment="1">
      <alignment horizontal="right" vertical="center"/>
    </xf>
    <xf numFmtId="0" fontId="32" fillId="0" borderId="0" xfId="1" applyFont="1" applyAlignment="1">
      <alignment horizontal="center"/>
    </xf>
    <xf numFmtId="0" fontId="2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 wrapText="1"/>
    </xf>
    <xf numFmtId="14" fontId="24" fillId="0" borderId="0" xfId="1" applyNumberFormat="1" applyFont="1" applyFill="1" applyBorder="1" applyAlignment="1">
      <alignment vertical="center"/>
    </xf>
    <xf numFmtId="14" fontId="19" fillId="0" borderId="0" xfId="1" applyNumberFormat="1" applyFont="1" applyFill="1" applyBorder="1" applyAlignment="1">
      <alignment horizontal="center" vertical="center" wrapText="1"/>
    </xf>
    <xf numFmtId="0" fontId="50" fillId="8" borderId="71" xfId="1" applyFont="1" applyFill="1" applyBorder="1" applyAlignment="1">
      <alignment horizontal="center" vertical="center" wrapText="1"/>
    </xf>
    <xf numFmtId="0" fontId="0" fillId="0" borderId="0" xfId="0" quotePrefix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165" fontId="19" fillId="0" borderId="5" xfId="1" applyNumberFormat="1" applyBorder="1" applyAlignment="1">
      <alignment horizontal="right" vertical="center" wrapText="1"/>
    </xf>
    <xf numFmtId="165" fontId="19" fillId="0" borderId="1" xfId="1" applyNumberFormat="1" applyBorder="1" applyAlignment="1">
      <alignment horizontal="right" vertical="center" wrapText="1"/>
    </xf>
    <xf numFmtId="165" fontId="19" fillId="0" borderId="64" xfId="1" applyNumberFormat="1" applyBorder="1" applyAlignment="1">
      <alignment horizontal="right" vertical="center" wrapText="1"/>
    </xf>
    <xf numFmtId="165" fontId="19" fillId="3" borderId="5" xfId="1" applyNumberFormat="1" applyFill="1" applyBorder="1" applyAlignment="1">
      <alignment horizontal="right" vertical="center" wrapText="1"/>
    </xf>
    <xf numFmtId="165" fontId="6" fillId="2" borderId="28" xfId="1" applyNumberFormat="1" applyFont="1" applyFill="1" applyBorder="1" applyAlignment="1">
      <alignment horizontal="right" vertical="center" wrapText="1"/>
    </xf>
    <xf numFmtId="165" fontId="6" fillId="2" borderId="29" xfId="1" applyNumberFormat="1" applyFont="1" applyFill="1" applyBorder="1" applyAlignment="1">
      <alignment horizontal="right" vertical="center" wrapText="1"/>
    </xf>
    <xf numFmtId="7" fontId="6" fillId="2" borderId="84" xfId="3" applyNumberFormat="1" applyFont="1" applyFill="1" applyBorder="1" applyAlignment="1">
      <alignment horizontal="right" vertical="center"/>
    </xf>
    <xf numFmtId="0" fontId="19" fillId="0" borderId="55" xfId="1" applyBorder="1" applyAlignment="1">
      <alignment horizontal="center" vertical="center" wrapText="1"/>
    </xf>
    <xf numFmtId="0" fontId="47" fillId="0" borderId="53" xfId="1" applyFont="1" applyBorder="1" applyAlignment="1">
      <alignment horizontal="center" vertical="center" wrapText="1"/>
    </xf>
    <xf numFmtId="0" fontId="19" fillId="0" borderId="32" xfId="1" applyBorder="1" applyAlignment="1">
      <alignment horizontal="center" vertical="center" wrapText="1"/>
    </xf>
    <xf numFmtId="0" fontId="19" fillId="0" borderId="32" xfId="1" applyBorder="1" applyAlignment="1">
      <alignment horizontal="center" vertical="center"/>
    </xf>
    <xf numFmtId="0" fontId="19" fillId="0" borderId="34" xfId="1" applyBorder="1" applyAlignment="1">
      <alignment horizontal="center" vertical="center"/>
    </xf>
    <xf numFmtId="0" fontId="23" fillId="0" borderId="11" xfId="1" applyFont="1" applyBorder="1" applyAlignment="1">
      <alignment horizontal="center" vertical="center"/>
    </xf>
    <xf numFmtId="0" fontId="1" fillId="2" borderId="48" xfId="1" applyFont="1" applyFill="1" applyBorder="1" applyAlignment="1">
      <alignment horizontal="center" vertical="center"/>
    </xf>
    <xf numFmtId="0" fontId="1" fillId="5" borderId="89" xfId="1" applyFont="1" applyFill="1" applyBorder="1" applyAlignment="1">
      <alignment horizontal="center"/>
    </xf>
    <xf numFmtId="0" fontId="1" fillId="2" borderId="26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left" vertical="center"/>
    </xf>
    <xf numFmtId="0" fontId="1" fillId="5" borderId="71" xfId="1" applyFont="1" applyFill="1" applyBorder="1" applyAlignment="1">
      <alignment horizontal="center" vertical="center"/>
    </xf>
    <xf numFmtId="0" fontId="1" fillId="2" borderId="49" xfId="1" applyFont="1" applyFill="1" applyBorder="1" applyAlignment="1">
      <alignment horizontal="center" vertical="center"/>
    </xf>
    <xf numFmtId="0" fontId="1" fillId="2" borderId="29" xfId="1" applyFont="1" applyFill="1" applyBorder="1" applyAlignment="1">
      <alignment horizontal="center" vertical="center"/>
    </xf>
    <xf numFmtId="0" fontId="1" fillId="7" borderId="1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5" borderId="11" xfId="1" applyFont="1" applyFill="1" applyBorder="1" applyAlignment="1">
      <alignment vertical="center"/>
    </xf>
    <xf numFmtId="0" fontId="2" fillId="2" borderId="5" xfId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23" fillId="0" borderId="5" xfId="1" applyNumberFormat="1" applyFont="1" applyBorder="1" applyAlignment="1">
      <alignment horizontal="center" vertical="center"/>
    </xf>
    <xf numFmtId="49" fontId="23" fillId="0" borderId="1" xfId="1" applyNumberFormat="1" applyFont="1" applyBorder="1" applyAlignment="1">
      <alignment horizontal="center" vertical="center"/>
    </xf>
    <xf numFmtId="49" fontId="23" fillId="0" borderId="64" xfId="1" applyNumberFormat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33" xfId="0" applyFont="1" applyFill="1" applyBorder="1" applyAlignment="1">
      <alignment horizontal="left" vertical="center"/>
    </xf>
    <xf numFmtId="14" fontId="12" fillId="0" borderId="32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4" fontId="9" fillId="4" borderId="11" xfId="0" applyNumberFormat="1" applyFont="1" applyFill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4" fontId="9" fillId="0" borderId="35" xfId="0" applyNumberFormat="1" applyFont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left" vertical="center" wrapText="1"/>
    </xf>
    <xf numFmtId="0" fontId="0" fillId="3" borderId="53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33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2" fillId="0" borderId="5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2" fontId="9" fillId="0" borderId="13" xfId="0" applyNumberFormat="1" applyFont="1" applyFill="1" applyBorder="1" applyAlignment="1">
      <alignment horizontal="center" vertical="center"/>
    </xf>
    <xf numFmtId="2" fontId="9" fillId="0" borderId="15" xfId="0" applyNumberFormat="1" applyFont="1" applyFill="1" applyBorder="1" applyAlignment="1">
      <alignment horizontal="center" vertical="center"/>
    </xf>
    <xf numFmtId="2" fontId="9" fillId="0" borderId="14" xfId="0" applyNumberFormat="1" applyFont="1" applyFill="1" applyBorder="1" applyAlignment="1">
      <alignment horizontal="center" vertical="center"/>
    </xf>
    <xf numFmtId="2" fontId="9" fillId="4" borderId="13" xfId="0" applyNumberFormat="1" applyFont="1" applyFill="1" applyBorder="1" applyAlignment="1">
      <alignment horizontal="center" vertical="center"/>
    </xf>
    <xf numFmtId="2" fontId="9" fillId="4" borderId="15" xfId="0" applyNumberFormat="1" applyFont="1" applyFill="1" applyBorder="1" applyAlignment="1">
      <alignment horizontal="center" vertical="center"/>
    </xf>
    <xf numFmtId="2" fontId="9" fillId="4" borderId="1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5" fillId="7" borderId="48" xfId="0" applyFont="1" applyFill="1" applyBorder="1" applyAlignment="1">
      <alignment horizontal="center" vertical="center" wrapText="1"/>
    </xf>
    <xf numFmtId="0" fontId="5" fillId="7" borderId="49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0" fillId="5" borderId="37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center" vertical="center" textRotation="90" wrapText="1"/>
    </xf>
    <xf numFmtId="0" fontId="1" fillId="5" borderId="9" xfId="0" applyFont="1" applyFill="1" applyBorder="1" applyAlignment="1">
      <alignment horizontal="center" vertical="center" textRotation="90" wrapText="1"/>
    </xf>
    <xf numFmtId="0" fontId="1" fillId="5" borderId="12" xfId="0" applyFont="1" applyFill="1" applyBorder="1" applyAlignment="1">
      <alignment horizontal="center" vertical="center" textRotation="90" wrapText="1"/>
    </xf>
    <xf numFmtId="0" fontId="2" fillId="3" borderId="17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1" fillId="5" borderId="37" xfId="0" applyFont="1" applyFill="1" applyBorder="1" applyAlignment="1">
      <alignment horizontal="center" vertical="center" textRotation="90"/>
    </xf>
    <xf numFmtId="0" fontId="1" fillId="5" borderId="9" xfId="0" applyFont="1" applyFill="1" applyBorder="1" applyAlignment="1">
      <alignment horizontal="center" vertical="center" textRotation="90"/>
    </xf>
    <xf numFmtId="0" fontId="1" fillId="5" borderId="12" xfId="0" applyFont="1" applyFill="1" applyBorder="1" applyAlignment="1">
      <alignment horizontal="center" vertical="center" textRotation="90"/>
    </xf>
    <xf numFmtId="0" fontId="2" fillId="2" borderId="17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16" fontId="2" fillId="3" borderId="51" xfId="0" applyNumberFormat="1" applyFont="1" applyFill="1" applyBorder="1" applyAlignment="1">
      <alignment horizontal="center" vertical="center"/>
    </xf>
    <xf numFmtId="0" fontId="1" fillId="5" borderId="51" xfId="0" applyFont="1" applyFill="1" applyBorder="1" applyAlignment="1">
      <alignment horizontal="left" vertical="center" wrapText="1"/>
    </xf>
    <xf numFmtId="0" fontId="1" fillId="5" borderId="51" xfId="0" applyFont="1" applyFill="1" applyBorder="1" applyAlignment="1">
      <alignment horizontal="left" vertical="center"/>
    </xf>
    <xf numFmtId="0" fontId="1" fillId="5" borderId="17" xfId="0" applyFont="1" applyFill="1" applyBorder="1" applyAlignment="1">
      <alignment horizontal="left" vertical="center"/>
    </xf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4" fillId="7" borderId="48" xfId="0" applyFont="1" applyFill="1" applyBorder="1" applyAlignment="1">
      <alignment horizontal="center" vertical="center" wrapText="1"/>
    </xf>
    <xf numFmtId="0" fontId="4" fillId="7" borderId="49" xfId="0" applyFont="1" applyFill="1" applyBorder="1" applyAlignment="1">
      <alignment horizontal="center" vertical="center" wrapText="1"/>
    </xf>
    <xf numFmtId="0" fontId="4" fillId="7" borderId="50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textRotation="90" wrapText="1"/>
    </xf>
    <xf numFmtId="0" fontId="8" fillId="5" borderId="18" xfId="0" applyFont="1" applyFill="1" applyBorder="1" applyAlignment="1">
      <alignment horizontal="center" vertical="center" textRotation="90" wrapText="1"/>
    </xf>
    <xf numFmtId="0" fontId="8" fillId="5" borderId="37" xfId="0" applyFont="1" applyFill="1" applyBorder="1" applyAlignment="1">
      <alignment horizontal="center" vertical="center" textRotation="90" wrapText="1"/>
    </xf>
    <xf numFmtId="0" fontId="8" fillId="5" borderId="9" xfId="0" applyFont="1" applyFill="1" applyBorder="1" applyAlignment="1">
      <alignment horizontal="center" vertical="center" textRotation="90" wrapText="1"/>
    </xf>
    <xf numFmtId="0" fontId="8" fillId="5" borderId="42" xfId="0" applyFont="1" applyFill="1" applyBorder="1" applyAlignment="1">
      <alignment horizontal="center" vertical="center" textRotation="90" wrapText="1"/>
    </xf>
    <xf numFmtId="0" fontId="8" fillId="5" borderId="12" xfId="0" applyFont="1" applyFill="1" applyBorder="1" applyAlignment="1">
      <alignment horizontal="center" vertical="center" textRotation="90" wrapText="1"/>
    </xf>
    <xf numFmtId="16" fontId="12" fillId="0" borderId="11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4" fontId="9" fillId="0" borderId="35" xfId="0" applyNumberFormat="1" applyFont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11" fillId="6" borderId="53" xfId="0" applyFont="1" applyFill="1" applyBorder="1" applyAlignment="1">
      <alignment horizontal="center" vertical="center"/>
    </xf>
    <xf numFmtId="0" fontId="11" fillId="6" borderId="54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8" fillId="5" borderId="36" xfId="0" applyFont="1" applyFill="1" applyBorder="1" applyAlignment="1">
      <alignment horizontal="center" textRotation="90" wrapText="1"/>
    </xf>
    <xf numFmtId="0" fontId="8" fillId="5" borderId="18" xfId="0" applyFont="1" applyFill="1" applyBorder="1" applyAlignment="1">
      <alignment horizontal="center" textRotation="90" wrapText="1"/>
    </xf>
    <xf numFmtId="0" fontId="8" fillId="5" borderId="37" xfId="0" applyFont="1" applyFill="1" applyBorder="1" applyAlignment="1">
      <alignment horizontal="center" textRotation="90" wrapText="1"/>
    </xf>
    <xf numFmtId="0" fontId="8" fillId="5" borderId="9" xfId="0" applyFont="1" applyFill="1" applyBorder="1" applyAlignment="1">
      <alignment horizontal="center" textRotation="90" wrapText="1"/>
    </xf>
    <xf numFmtId="0" fontId="8" fillId="5" borderId="42" xfId="0" applyFont="1" applyFill="1" applyBorder="1" applyAlignment="1">
      <alignment horizontal="center" textRotation="90" wrapText="1"/>
    </xf>
    <xf numFmtId="0" fontId="8" fillId="5" borderId="12" xfId="0" applyFont="1" applyFill="1" applyBorder="1" applyAlignment="1">
      <alignment horizontal="center" textRotation="90" wrapText="1"/>
    </xf>
    <xf numFmtId="0" fontId="2" fillId="3" borderId="62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1"/>
    </xf>
    <xf numFmtId="0" fontId="1" fillId="4" borderId="1" xfId="0" applyFont="1" applyFill="1" applyBorder="1" applyAlignment="1">
      <alignment horizontal="left" vertical="center" inden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 indent="3"/>
    </xf>
    <xf numFmtId="0" fontId="6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 indent="3"/>
    </xf>
    <xf numFmtId="4" fontId="4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0" fillId="4" borderId="0" xfId="0" applyFont="1" applyFill="1" applyAlignment="1">
      <alignment horizontal="right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4" fontId="9" fillId="0" borderId="13" xfId="0" applyNumberFormat="1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92" xfId="0" applyFont="1" applyFill="1" applyBorder="1" applyAlignment="1">
      <alignment horizontal="center" vertical="center"/>
    </xf>
    <xf numFmtId="4" fontId="9" fillId="0" borderId="4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4" fillId="4" borderId="10" xfId="0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 wrapText="1"/>
    </xf>
    <xf numFmtId="0" fontId="18" fillId="4" borderId="0" xfId="0" applyFont="1" applyFill="1" applyAlignment="1">
      <alignment horizontal="center" vertical="center" wrapText="1"/>
    </xf>
    <xf numFmtId="0" fontId="0" fillId="4" borderId="23" xfId="0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 wrapText="1"/>
    </xf>
    <xf numFmtId="0" fontId="1" fillId="5" borderId="55" xfId="1" applyFont="1" applyFill="1" applyBorder="1" applyAlignment="1">
      <alignment horizontal="center" vertical="center" wrapText="1"/>
    </xf>
    <xf numFmtId="0" fontId="1" fillId="5" borderId="44" xfId="1" applyFont="1" applyFill="1" applyBorder="1" applyAlignment="1">
      <alignment horizontal="center" vertical="center" wrapText="1"/>
    </xf>
    <xf numFmtId="0" fontId="1" fillId="5" borderId="34" xfId="1" applyFont="1" applyFill="1" applyBorder="1" applyAlignment="1">
      <alignment horizontal="center" vertical="center" wrapText="1"/>
    </xf>
    <xf numFmtId="0" fontId="2" fillId="5" borderId="53" xfId="1" applyFont="1" applyFill="1" applyBorder="1" applyAlignment="1">
      <alignment horizontal="center" vertical="center" wrapText="1"/>
    </xf>
    <xf numFmtId="0" fontId="2" fillId="5" borderId="53" xfId="1" applyFont="1" applyFill="1" applyBorder="1" applyAlignment="1">
      <alignment horizontal="center" vertical="center"/>
    </xf>
    <xf numFmtId="0" fontId="2" fillId="5" borderId="27" xfId="1" applyFont="1" applyFill="1" applyBorder="1" applyAlignment="1">
      <alignment horizontal="center" vertical="center"/>
    </xf>
    <xf numFmtId="0" fontId="2" fillId="5" borderId="11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8" fillId="5" borderId="40" xfId="1" applyFont="1" applyFill="1" applyBorder="1" applyAlignment="1">
      <alignment horizontal="center" vertical="center" wrapText="1"/>
    </xf>
    <xf numFmtId="0" fontId="8" fillId="5" borderId="60" xfId="1" applyFont="1" applyFill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8" fillId="5" borderId="61" xfId="1" applyFont="1" applyFill="1" applyBorder="1" applyAlignment="1">
      <alignment horizontal="center" vertical="center" wrapText="1"/>
    </xf>
    <xf numFmtId="0" fontId="8" fillId="5" borderId="24" xfId="1" applyFont="1" applyFill="1" applyBorder="1" applyAlignment="1">
      <alignment horizontal="center" vertical="center" wrapText="1"/>
    </xf>
    <xf numFmtId="0" fontId="8" fillId="5" borderId="42" xfId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62" xfId="1" applyFont="1" applyBorder="1" applyAlignment="1">
      <alignment horizontal="center" vertical="center" wrapText="1"/>
    </xf>
    <xf numFmtId="0" fontId="2" fillId="0" borderId="58" xfId="1" applyFont="1" applyBorder="1" applyAlignment="1">
      <alignment horizontal="center" vertical="center" wrapText="1"/>
    </xf>
    <xf numFmtId="0" fontId="2" fillId="0" borderId="59" xfId="1" applyFont="1" applyBorder="1" applyAlignment="1">
      <alignment horizontal="center" vertical="center" wrapText="1"/>
    </xf>
    <xf numFmtId="0" fontId="53" fillId="8" borderId="47" xfId="1" applyFont="1" applyFill="1" applyBorder="1" applyAlignment="1">
      <alignment horizontal="center" vertical="center" wrapText="1"/>
    </xf>
    <xf numFmtId="0" fontId="53" fillId="8" borderId="18" xfId="1" applyFont="1" applyFill="1" applyBorder="1" applyAlignment="1">
      <alignment horizontal="center" vertical="center" wrapText="1"/>
    </xf>
    <xf numFmtId="0" fontId="53" fillId="8" borderId="0" xfId="1" applyFont="1" applyFill="1" applyBorder="1" applyAlignment="1">
      <alignment horizontal="center" vertical="center" wrapText="1"/>
    </xf>
    <xf numFmtId="0" fontId="53" fillId="8" borderId="9" xfId="1" applyFont="1" applyFill="1" applyBorder="1" applyAlignment="1">
      <alignment horizontal="center" vertical="center" wrapText="1"/>
    </xf>
    <xf numFmtId="0" fontId="53" fillId="8" borderId="58" xfId="1" applyFont="1" applyFill="1" applyBorder="1" applyAlignment="1">
      <alignment horizontal="center" vertical="center" wrapText="1"/>
    </xf>
    <xf numFmtId="0" fontId="53" fillId="8" borderId="12" xfId="1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horizontal="center" vertical="center" wrapText="1"/>
    </xf>
    <xf numFmtId="0" fontId="6" fillId="5" borderId="18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6" fillId="5" borderId="62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0" fontId="1" fillId="5" borderId="17" xfId="1" applyFont="1" applyFill="1" applyBorder="1" applyAlignment="1">
      <alignment horizontal="center" vertical="center" wrapText="1"/>
    </xf>
    <xf numFmtId="0" fontId="1" fillId="5" borderId="47" xfId="1" applyFont="1" applyFill="1" applyBorder="1" applyAlignment="1">
      <alignment horizontal="center" vertical="center" wrapText="1"/>
    </xf>
    <xf numFmtId="0" fontId="1" fillId="5" borderId="18" xfId="1" applyFont="1" applyFill="1" applyBorder="1" applyAlignment="1">
      <alignment horizontal="center" vertical="center" wrapText="1"/>
    </xf>
    <xf numFmtId="0" fontId="1" fillId="5" borderId="63" xfId="1" applyFont="1" applyFill="1" applyBorder="1" applyAlignment="1">
      <alignment horizontal="center" vertical="center" wrapText="1"/>
    </xf>
    <xf numFmtId="0" fontId="1" fillId="5" borderId="65" xfId="1" applyFont="1" applyFill="1" applyBorder="1" applyAlignment="1">
      <alignment horizontal="center" vertical="center" wrapText="1"/>
    </xf>
    <xf numFmtId="0" fontId="1" fillId="5" borderId="67" xfId="1" applyFont="1" applyFill="1" applyBorder="1" applyAlignment="1">
      <alignment horizontal="center" vertical="center" wrapText="1"/>
    </xf>
    <xf numFmtId="0" fontId="1" fillId="5" borderId="64" xfId="1" applyFont="1" applyFill="1" applyBorder="1" applyAlignment="1">
      <alignment horizontal="center" vertical="center" wrapText="1"/>
    </xf>
    <xf numFmtId="0" fontId="1" fillId="5" borderId="66" xfId="1" applyFont="1" applyFill="1" applyBorder="1" applyAlignment="1">
      <alignment horizontal="center" vertical="center" wrapText="1"/>
    </xf>
    <xf numFmtId="0" fontId="1" fillId="5" borderId="2" xfId="1" applyFont="1" applyFill="1" applyBorder="1" applyAlignment="1">
      <alignment horizontal="center" vertical="center" wrapText="1"/>
    </xf>
    <xf numFmtId="0" fontId="1" fillId="5" borderId="3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0" borderId="36" xfId="1" applyFont="1" applyBorder="1" applyAlignment="1">
      <alignment horizontal="right" vertical="top" wrapText="1"/>
    </xf>
    <xf numFmtId="0" fontId="1" fillId="0" borderId="52" xfId="1" applyFont="1" applyBorder="1" applyAlignment="1">
      <alignment horizontal="right" vertical="top" wrapText="1"/>
    </xf>
    <xf numFmtId="0" fontId="1" fillId="0" borderId="37" xfId="1" applyFont="1" applyBorder="1" applyAlignment="1">
      <alignment horizontal="right" vertical="top" wrapText="1"/>
    </xf>
    <xf numFmtId="0" fontId="1" fillId="0" borderId="38" xfId="1" applyFont="1" applyBorder="1" applyAlignment="1">
      <alignment horizontal="right" vertical="top" wrapText="1"/>
    </xf>
    <xf numFmtId="0" fontId="1" fillId="0" borderId="42" xfId="1" applyFont="1" applyBorder="1" applyAlignment="1">
      <alignment horizontal="right" vertical="top" wrapText="1"/>
    </xf>
    <xf numFmtId="0" fontId="1" fillId="0" borderId="59" xfId="1" applyFont="1" applyBorder="1" applyAlignment="1">
      <alignment horizontal="right" vertical="top" wrapText="1"/>
    </xf>
    <xf numFmtId="0" fontId="20" fillId="0" borderId="36" xfId="1" applyFont="1" applyBorder="1" applyAlignment="1">
      <alignment horizontal="center"/>
    </xf>
    <xf numFmtId="0" fontId="19" fillId="0" borderId="47" xfId="1" applyBorder="1" applyAlignment="1">
      <alignment horizontal="center"/>
    </xf>
    <xf numFmtId="0" fontId="19" fillId="0" borderId="52" xfId="1" applyBorder="1" applyAlignment="1">
      <alignment horizontal="center"/>
    </xf>
    <xf numFmtId="0" fontId="20" fillId="0" borderId="37" xfId="1" applyFont="1" applyBorder="1" applyAlignment="1">
      <alignment horizontal="center"/>
    </xf>
    <xf numFmtId="0" fontId="19" fillId="0" borderId="0" xfId="1" applyBorder="1" applyAlignment="1">
      <alignment horizontal="center"/>
    </xf>
    <xf numFmtId="0" fontId="19" fillId="0" borderId="38" xfId="1" applyBorder="1" applyAlignment="1">
      <alignment horizontal="center"/>
    </xf>
    <xf numFmtId="0" fontId="19" fillId="0" borderId="42" xfId="1" applyBorder="1" applyAlignment="1">
      <alignment horizontal="center"/>
    </xf>
    <xf numFmtId="0" fontId="19" fillId="0" borderId="58" xfId="1" applyBorder="1" applyAlignment="1">
      <alignment horizontal="center"/>
    </xf>
    <xf numFmtId="0" fontId="19" fillId="0" borderId="59" xfId="1" applyBorder="1" applyAlignment="1">
      <alignment horizontal="center"/>
    </xf>
    <xf numFmtId="0" fontId="5" fillId="0" borderId="36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0" fillId="0" borderId="5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17" fontId="19" fillId="0" borderId="5" xfId="1" applyNumberFormat="1" applyBorder="1" applyAlignment="1">
      <alignment horizontal="center" vertical="center" wrapText="1"/>
    </xf>
    <xf numFmtId="0" fontId="19" fillId="0" borderId="5" xfId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9" fillId="0" borderId="1" xfId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/>
    </xf>
    <xf numFmtId="0" fontId="19" fillId="0" borderId="36" xfId="1" applyBorder="1" applyAlignment="1">
      <alignment horizontal="center" vertical="center"/>
    </xf>
    <xf numFmtId="0" fontId="19" fillId="0" borderId="47" xfId="1" applyBorder="1" applyAlignment="1">
      <alignment horizontal="center" vertical="center"/>
    </xf>
    <xf numFmtId="0" fontId="19" fillId="0" borderId="52" xfId="1" applyBorder="1" applyAlignment="1">
      <alignment horizontal="center" vertical="center"/>
    </xf>
    <xf numFmtId="0" fontId="19" fillId="0" borderId="42" xfId="1" applyBorder="1" applyAlignment="1">
      <alignment horizontal="center" vertical="center"/>
    </xf>
    <xf numFmtId="0" fontId="19" fillId="0" borderId="58" xfId="1" applyBorder="1" applyAlignment="1">
      <alignment horizontal="center" vertical="center"/>
    </xf>
    <xf numFmtId="0" fontId="19" fillId="0" borderId="59" xfId="1" applyBorder="1" applyAlignment="1">
      <alignment horizontal="center" vertical="center"/>
    </xf>
    <xf numFmtId="0" fontId="9" fillId="0" borderId="64" xfId="1" applyFont="1" applyFill="1" applyBorder="1" applyAlignment="1">
      <alignment horizontal="center" vertical="center"/>
    </xf>
    <xf numFmtId="0" fontId="17" fillId="0" borderId="64" xfId="1" applyFont="1" applyBorder="1" applyAlignment="1">
      <alignment horizontal="center" vertical="center" wrapText="1"/>
    </xf>
    <xf numFmtId="0" fontId="19" fillId="0" borderId="64" xfId="1" applyBorder="1" applyAlignment="1">
      <alignment horizontal="center" vertical="center"/>
    </xf>
    <xf numFmtId="0" fontId="6" fillId="0" borderId="48" xfId="1" applyFont="1" applyBorder="1" applyAlignment="1">
      <alignment horizontal="right" vertical="center" wrapText="1"/>
    </xf>
    <xf numFmtId="0" fontId="6" fillId="0" borderId="49" xfId="1" applyFont="1" applyBorder="1" applyAlignment="1">
      <alignment horizontal="right" vertical="center" wrapText="1"/>
    </xf>
    <xf numFmtId="0" fontId="6" fillId="0" borderId="36" xfId="1" applyFont="1" applyFill="1" applyBorder="1" applyAlignment="1">
      <alignment horizontal="left" vertical="center" wrapText="1"/>
    </xf>
    <xf numFmtId="0" fontId="6" fillId="0" borderId="47" xfId="1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left" vertical="center" wrapText="1"/>
    </xf>
    <xf numFmtId="0" fontId="6" fillId="0" borderId="42" xfId="1" applyFont="1" applyFill="1" applyBorder="1" applyAlignment="1">
      <alignment horizontal="left" vertical="center" wrapText="1"/>
    </xf>
    <xf numFmtId="0" fontId="6" fillId="0" borderId="58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left" vertical="center" wrapText="1"/>
    </xf>
    <xf numFmtId="14" fontId="6" fillId="0" borderId="47" xfId="1" applyNumberFormat="1" applyFont="1" applyBorder="1" applyAlignment="1">
      <alignment horizontal="center" vertical="center" wrapText="1"/>
    </xf>
    <xf numFmtId="14" fontId="6" fillId="0" borderId="52" xfId="1" applyNumberFormat="1" applyFont="1" applyBorder="1" applyAlignment="1">
      <alignment horizontal="center" vertical="center" wrapText="1"/>
    </xf>
    <xf numFmtId="14" fontId="6" fillId="0" borderId="58" xfId="1" applyNumberFormat="1" applyFont="1" applyBorder="1" applyAlignment="1">
      <alignment horizontal="center" vertical="center" wrapText="1"/>
    </xf>
    <xf numFmtId="14" fontId="6" fillId="0" borderId="59" xfId="1" applyNumberFormat="1" applyFont="1" applyBorder="1" applyAlignment="1">
      <alignment horizontal="center" vertical="center" wrapText="1"/>
    </xf>
    <xf numFmtId="0" fontId="6" fillId="0" borderId="36" xfId="1" applyFont="1" applyBorder="1" applyAlignment="1">
      <alignment horizontal="center" vertical="center" wrapText="1"/>
    </xf>
    <xf numFmtId="0" fontId="6" fillId="0" borderId="47" xfId="1" applyFont="1" applyBorder="1" applyAlignment="1">
      <alignment horizontal="center" vertical="center" wrapText="1"/>
    </xf>
    <xf numFmtId="0" fontId="6" fillId="0" borderId="52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/>
    </xf>
    <xf numFmtId="0" fontId="6" fillId="0" borderId="58" xfId="1" applyFont="1" applyBorder="1" applyAlignment="1">
      <alignment horizontal="center" vertical="center" wrapText="1"/>
    </xf>
    <xf numFmtId="0" fontId="6" fillId="0" borderId="59" xfId="1" applyFont="1" applyBorder="1" applyAlignment="1">
      <alignment horizontal="center" vertical="center" wrapText="1"/>
    </xf>
    <xf numFmtId="0" fontId="22" fillId="8" borderId="36" xfId="1" applyFont="1" applyFill="1" applyBorder="1" applyAlignment="1">
      <alignment horizontal="center" vertical="center" wrapText="1"/>
    </xf>
    <xf numFmtId="0" fontId="22" fillId="8" borderId="47" xfId="1" applyFont="1" applyFill="1" applyBorder="1" applyAlignment="1">
      <alignment horizontal="center" vertical="center" wrapText="1"/>
    </xf>
    <xf numFmtId="0" fontId="22" fillId="8" borderId="52" xfId="1" applyFont="1" applyFill="1" applyBorder="1" applyAlignment="1">
      <alignment horizontal="center" vertical="center" wrapText="1"/>
    </xf>
    <xf numFmtId="0" fontId="22" fillId="8" borderId="42" xfId="1" applyFont="1" applyFill="1" applyBorder="1" applyAlignment="1">
      <alignment horizontal="center" vertical="center" wrapText="1"/>
    </xf>
    <xf numFmtId="0" fontId="22" fillId="8" borderId="58" xfId="1" applyFont="1" applyFill="1" applyBorder="1" applyAlignment="1">
      <alignment horizontal="center" vertical="center" wrapText="1"/>
    </xf>
    <xf numFmtId="0" fontId="22" fillId="8" borderId="59" xfId="1" applyFont="1" applyFill="1" applyBorder="1" applyAlignment="1">
      <alignment horizontal="center" vertical="center" wrapText="1"/>
    </xf>
    <xf numFmtId="0" fontId="19" fillId="0" borderId="1" xfId="1" applyBorder="1" applyAlignment="1">
      <alignment horizontal="center" vertical="center"/>
    </xf>
    <xf numFmtId="0" fontId="22" fillId="0" borderId="36" xfId="1" applyFont="1" applyFill="1" applyBorder="1" applyAlignment="1">
      <alignment horizontal="center" vertical="center" wrapText="1"/>
    </xf>
    <xf numFmtId="0" fontId="22" fillId="0" borderId="52" xfId="1" applyFont="1" applyFill="1" applyBorder="1" applyAlignment="1">
      <alignment horizontal="center" vertical="center" wrapText="1"/>
    </xf>
    <xf numFmtId="0" fontId="22" fillId="0" borderId="42" xfId="1" applyFont="1" applyFill="1" applyBorder="1" applyAlignment="1">
      <alignment horizontal="center" vertical="center" wrapText="1"/>
    </xf>
    <xf numFmtId="0" fontId="22" fillId="0" borderId="59" xfId="1" applyFont="1" applyFill="1" applyBorder="1" applyAlignment="1">
      <alignment horizontal="center" vertical="center" wrapText="1"/>
    </xf>
    <xf numFmtId="0" fontId="19" fillId="0" borderId="36" xfId="1" applyFill="1" applyBorder="1" applyAlignment="1">
      <alignment horizontal="center"/>
    </xf>
    <xf numFmtId="0" fontId="19" fillId="0" borderId="52" xfId="1" applyFill="1" applyBorder="1" applyAlignment="1">
      <alignment horizontal="center"/>
    </xf>
    <xf numFmtId="0" fontId="19" fillId="0" borderId="42" xfId="1" applyFill="1" applyBorder="1" applyAlignment="1">
      <alignment horizontal="center"/>
    </xf>
    <xf numFmtId="0" fontId="19" fillId="0" borderId="59" xfId="1" applyFill="1" applyBorder="1" applyAlignment="1">
      <alignment horizontal="center"/>
    </xf>
    <xf numFmtId="0" fontId="19" fillId="0" borderId="0" xfId="1" applyFill="1" applyBorder="1" applyAlignment="1">
      <alignment horizontal="center"/>
    </xf>
    <xf numFmtId="0" fontId="2" fillId="0" borderId="48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2" fillId="5" borderId="71" xfId="1" applyFont="1" applyFill="1" applyBorder="1" applyAlignment="1">
      <alignment horizontal="center" vertical="center"/>
    </xf>
    <xf numFmtId="0" fontId="1" fillId="2" borderId="48" xfId="1" applyFont="1" applyFill="1" applyBorder="1" applyAlignment="1">
      <alignment horizontal="center" vertical="center"/>
    </xf>
    <xf numFmtId="0" fontId="1" fillId="2" borderId="50" xfId="1" applyFont="1" applyFill="1" applyBorder="1" applyAlignment="1">
      <alignment horizontal="center" vertical="center"/>
    </xf>
    <xf numFmtId="0" fontId="30" fillId="0" borderId="72" xfId="1" applyFont="1" applyBorder="1" applyAlignment="1">
      <alignment horizontal="center" vertical="center" textRotation="90"/>
    </xf>
    <xf numFmtId="0" fontId="30" fillId="0" borderId="73" xfId="1" applyFont="1" applyBorder="1" applyAlignment="1">
      <alignment horizontal="center" vertical="center" textRotation="90"/>
    </xf>
    <xf numFmtId="0" fontId="30" fillId="0" borderId="74" xfId="1" applyFont="1" applyBorder="1" applyAlignment="1">
      <alignment horizontal="center" vertical="center" textRotation="90"/>
    </xf>
    <xf numFmtId="0" fontId="30" fillId="0" borderId="78" xfId="1" applyFont="1" applyBorder="1" applyAlignment="1">
      <alignment horizontal="center" vertical="center" textRotation="90"/>
    </xf>
    <xf numFmtId="17" fontId="6" fillId="2" borderId="82" xfId="1" applyNumberFormat="1" applyFont="1" applyFill="1" applyBorder="1" applyAlignment="1">
      <alignment horizontal="center" vertical="center"/>
    </xf>
    <xf numFmtId="17" fontId="6" fillId="2" borderId="83" xfId="1" applyNumberFormat="1" applyFont="1" applyFill="1" applyBorder="1" applyAlignment="1">
      <alignment horizontal="center" vertical="center"/>
    </xf>
    <xf numFmtId="17" fontId="19" fillId="0" borderId="47" xfId="1" applyNumberFormat="1" applyFill="1" applyBorder="1" applyAlignment="1">
      <alignment horizontal="left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8" fillId="7" borderId="36" xfId="1" applyFont="1" applyFill="1" applyBorder="1" applyAlignment="1">
      <alignment horizontal="center" vertical="center" textRotation="90" wrapText="1"/>
    </xf>
    <xf numFmtId="0" fontId="8" fillId="7" borderId="18" xfId="1" applyFont="1" applyFill="1" applyBorder="1" applyAlignment="1">
      <alignment horizontal="center" vertical="center" textRotation="90" wrapText="1"/>
    </xf>
    <xf numFmtId="0" fontId="8" fillId="7" borderId="37" xfId="1" applyFont="1" applyFill="1" applyBorder="1" applyAlignment="1">
      <alignment horizontal="center" vertical="center" textRotation="90" wrapText="1"/>
    </xf>
    <xf numFmtId="0" fontId="8" fillId="7" borderId="9" xfId="1" applyFont="1" applyFill="1" applyBorder="1" applyAlignment="1">
      <alignment horizontal="center" vertical="center" textRotation="90" wrapText="1"/>
    </xf>
    <xf numFmtId="0" fontId="8" fillId="7" borderId="42" xfId="1" applyFont="1" applyFill="1" applyBorder="1" applyAlignment="1">
      <alignment horizontal="center" vertical="center" textRotation="90" wrapText="1"/>
    </xf>
    <xf numFmtId="0" fontId="8" fillId="7" borderId="12" xfId="1" applyFont="1" applyFill="1" applyBorder="1" applyAlignment="1">
      <alignment horizontal="center" vertical="center" textRotation="90" wrapText="1"/>
    </xf>
    <xf numFmtId="0" fontId="8" fillId="9" borderId="51" xfId="1" applyFont="1" applyFill="1" applyBorder="1" applyAlignment="1">
      <alignment horizontal="center" vertical="center" wrapText="1"/>
    </xf>
    <xf numFmtId="0" fontId="8" fillId="9" borderId="27" xfId="1" applyFont="1" applyFill="1" applyBorder="1" applyAlignment="1">
      <alignment horizontal="center" vertical="center" wrapText="1"/>
    </xf>
    <xf numFmtId="0" fontId="8" fillId="9" borderId="66" xfId="1" applyFont="1" applyFill="1" applyBorder="1" applyAlignment="1">
      <alignment horizontal="center" vertical="center" wrapText="1"/>
    </xf>
    <xf numFmtId="165" fontId="19" fillId="0" borderId="34" xfId="1" applyNumberFormat="1" applyBorder="1" applyAlignment="1">
      <alignment horizontal="center"/>
    </xf>
    <xf numFmtId="165" fontId="19" fillId="0" borderId="11" xfId="1" applyNumberFormat="1" applyBorder="1" applyAlignment="1">
      <alignment horizontal="center"/>
    </xf>
    <xf numFmtId="0" fontId="19" fillId="0" borderId="11" xfId="1" applyBorder="1" applyAlignment="1">
      <alignment horizontal="center"/>
    </xf>
    <xf numFmtId="14" fontId="19" fillId="0" borderId="11" xfId="1" applyNumberFormat="1" applyBorder="1" applyAlignment="1">
      <alignment horizontal="center"/>
    </xf>
    <xf numFmtId="14" fontId="19" fillId="0" borderId="35" xfId="1" applyNumberFormat="1" applyBorder="1" applyAlignment="1">
      <alignment horizontal="center"/>
    </xf>
    <xf numFmtId="0" fontId="45" fillId="0" borderId="48" xfId="1" applyFont="1" applyBorder="1" applyAlignment="1">
      <alignment horizontal="left" vertical="center" wrapText="1"/>
    </xf>
    <xf numFmtId="0" fontId="45" fillId="0" borderId="49" xfId="1" applyFont="1" applyBorder="1" applyAlignment="1">
      <alignment horizontal="left" vertical="center" wrapText="1"/>
    </xf>
    <xf numFmtId="0" fontId="45" fillId="0" borderId="50" xfId="1" applyFont="1" applyBorder="1" applyAlignment="1">
      <alignment horizontal="left" vertical="center" wrapText="1"/>
    </xf>
    <xf numFmtId="0" fontId="22" fillId="8" borderId="48" xfId="1" applyFont="1" applyFill="1" applyBorder="1" applyAlignment="1">
      <alignment horizontal="center" vertical="center" wrapText="1"/>
    </xf>
    <xf numFmtId="0" fontId="22" fillId="8" borderId="50" xfId="1" applyFont="1" applyFill="1" applyBorder="1" applyAlignment="1">
      <alignment horizontal="center" vertical="center" wrapText="1"/>
    </xf>
    <xf numFmtId="0" fontId="22" fillId="8" borderId="49" xfId="1" applyFont="1" applyFill="1" applyBorder="1" applyAlignment="1">
      <alignment horizontal="center" vertical="center" wrapText="1"/>
    </xf>
    <xf numFmtId="165" fontId="19" fillId="0" borderId="32" xfId="1" applyNumberFormat="1" applyBorder="1" applyAlignment="1">
      <alignment horizontal="center"/>
    </xf>
    <xf numFmtId="165" fontId="19" fillId="0" borderId="1" xfId="1" applyNumberFormat="1" applyBorder="1" applyAlignment="1">
      <alignment horizontal="center"/>
    </xf>
    <xf numFmtId="0" fontId="19" fillId="0" borderId="1" xfId="1" applyBorder="1" applyAlignment="1">
      <alignment horizontal="center"/>
    </xf>
    <xf numFmtId="14" fontId="19" fillId="0" borderId="1" xfId="1" applyNumberFormat="1" applyBorder="1" applyAlignment="1">
      <alignment horizontal="center"/>
    </xf>
    <xf numFmtId="14" fontId="19" fillId="0" borderId="33" xfId="1" applyNumberFormat="1" applyBorder="1" applyAlignment="1">
      <alignment horizontal="center"/>
    </xf>
    <xf numFmtId="0" fontId="42" fillId="5" borderId="28" xfId="1" applyFont="1" applyFill="1" applyBorder="1" applyAlignment="1">
      <alignment horizontal="right"/>
    </xf>
    <xf numFmtId="0" fontId="42" fillId="5" borderId="89" xfId="1" applyFont="1" applyFill="1" applyBorder="1" applyAlignment="1">
      <alignment horizontal="right"/>
    </xf>
    <xf numFmtId="0" fontId="42" fillId="5" borderId="26" xfId="1" applyFont="1" applyFill="1" applyBorder="1" applyAlignment="1">
      <alignment horizontal="right"/>
    </xf>
    <xf numFmtId="0" fontId="6" fillId="9" borderId="17" xfId="1" applyFont="1" applyFill="1" applyBorder="1" applyAlignment="1">
      <alignment horizontal="center" vertical="center" wrapText="1"/>
    </xf>
    <xf numFmtId="0" fontId="6" fillId="9" borderId="18" xfId="1" applyFont="1" applyFill="1" applyBorder="1" applyAlignment="1">
      <alignment horizontal="center" vertical="center" wrapText="1"/>
    </xf>
    <xf numFmtId="0" fontId="6" fillId="9" borderId="8" xfId="1" applyFont="1" applyFill="1" applyBorder="1" applyAlignment="1">
      <alignment horizontal="center" vertical="center" wrapText="1"/>
    </xf>
    <xf numFmtId="0" fontId="6" fillId="9" borderId="9" xfId="1" applyFont="1" applyFill="1" applyBorder="1" applyAlignment="1">
      <alignment horizontal="center" vertical="center" wrapText="1"/>
    </xf>
    <xf numFmtId="0" fontId="6" fillId="9" borderId="62" xfId="1" applyFont="1" applyFill="1" applyBorder="1" applyAlignment="1">
      <alignment horizontal="center" vertical="center" wrapText="1"/>
    </xf>
    <xf numFmtId="0" fontId="6" fillId="9" borderId="12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/>
    </xf>
    <xf numFmtId="0" fontId="1" fillId="7" borderId="34" xfId="1" applyFont="1" applyFill="1" applyBorder="1" applyAlignment="1">
      <alignment horizontal="center" vertical="center" wrapText="1"/>
    </xf>
    <xf numFmtId="0" fontId="1" fillId="7" borderId="14" xfId="1" applyFont="1" applyFill="1" applyBorder="1" applyAlignment="1">
      <alignment horizontal="center" vertical="center" wrapText="1"/>
    </xf>
    <xf numFmtId="0" fontId="1" fillId="7" borderId="11" xfId="1" applyFont="1" applyFill="1" applyBorder="1" applyAlignment="1">
      <alignment horizontal="center" vertical="center" wrapText="1"/>
    </xf>
    <xf numFmtId="0" fontId="1" fillId="7" borderId="71" xfId="1" applyFont="1" applyFill="1" applyBorder="1" applyAlignment="1">
      <alignment horizontal="center" vertical="center"/>
    </xf>
    <xf numFmtId="165" fontId="19" fillId="0" borderId="30" xfId="1" applyNumberFormat="1" applyBorder="1" applyAlignment="1">
      <alignment horizontal="center"/>
    </xf>
    <xf numFmtId="165" fontId="19" fillId="0" borderId="5" xfId="1" applyNumberFormat="1" applyBorder="1" applyAlignment="1">
      <alignment horizontal="center"/>
    </xf>
    <xf numFmtId="0" fontId="19" fillId="0" borderId="5" xfId="1" applyBorder="1" applyAlignment="1">
      <alignment horizontal="center"/>
    </xf>
    <xf numFmtId="14" fontId="19" fillId="0" borderId="5" xfId="1" applyNumberFormat="1" applyBorder="1" applyAlignment="1">
      <alignment horizontal="center"/>
    </xf>
    <xf numFmtId="14" fontId="19" fillId="0" borderId="31" xfId="1" applyNumberFormat="1" applyBorder="1" applyAlignment="1">
      <alignment horizontal="center"/>
    </xf>
    <xf numFmtId="0" fontId="1" fillId="2" borderId="28" xfId="1" applyFont="1" applyFill="1" applyBorder="1" applyAlignment="1">
      <alignment horizontal="center" vertical="center"/>
    </xf>
    <xf numFmtId="0" fontId="1" fillId="2" borderId="89" xfId="1" applyFont="1" applyFill="1" applyBorder="1" applyAlignment="1">
      <alignment horizontal="center" vertical="center"/>
    </xf>
    <xf numFmtId="0" fontId="1" fillId="2" borderId="26" xfId="1" applyFont="1" applyFill="1" applyBorder="1" applyAlignment="1">
      <alignment horizontal="center" vertical="center"/>
    </xf>
    <xf numFmtId="0" fontId="44" fillId="9" borderId="85" xfId="1" applyFont="1" applyFill="1" applyBorder="1" applyAlignment="1">
      <alignment horizontal="center" vertical="center"/>
    </xf>
    <xf numFmtId="0" fontId="44" fillId="9" borderId="49" xfId="1" applyFont="1" applyFill="1" applyBorder="1" applyAlignment="1">
      <alignment horizontal="center" vertical="center"/>
    </xf>
    <xf numFmtId="0" fontId="44" fillId="9" borderId="50" xfId="1" applyFont="1" applyFill="1" applyBorder="1" applyAlignment="1">
      <alignment horizontal="center" vertical="center"/>
    </xf>
    <xf numFmtId="165" fontId="19" fillId="0" borderId="91" xfId="1" applyNumberFormat="1" applyFont="1" applyBorder="1" applyAlignment="1">
      <alignment horizontal="center" vertical="center"/>
    </xf>
    <xf numFmtId="165" fontId="19" fillId="0" borderId="12" xfId="1" applyNumberFormat="1" applyFont="1" applyBorder="1" applyAlignment="1">
      <alignment horizontal="center" vertical="center"/>
    </xf>
    <xf numFmtId="165" fontId="19" fillId="0" borderId="66" xfId="1" applyNumberFormat="1" applyFont="1" applyBorder="1" applyAlignment="1">
      <alignment horizontal="center" vertical="center"/>
    </xf>
    <xf numFmtId="165" fontId="19" fillId="2" borderId="62" xfId="1" applyNumberFormat="1" applyFont="1" applyFill="1" applyBorder="1" applyAlignment="1">
      <alignment horizontal="center" vertical="center"/>
    </xf>
    <xf numFmtId="165" fontId="19" fillId="2" borderId="12" xfId="1" applyNumberFormat="1" applyFont="1" applyFill="1" applyBorder="1" applyAlignment="1">
      <alignment horizontal="center" vertical="center"/>
    </xf>
    <xf numFmtId="10" fontId="0" fillId="2" borderId="62" xfId="4" applyNumberFormat="1" applyFont="1" applyFill="1" applyBorder="1" applyAlignment="1">
      <alignment horizontal="center" vertical="center"/>
    </xf>
    <xf numFmtId="10" fontId="0" fillId="2" borderId="58" xfId="4" applyNumberFormat="1" applyFont="1" applyFill="1" applyBorder="1" applyAlignment="1">
      <alignment horizontal="center" vertical="center"/>
    </xf>
    <xf numFmtId="10" fontId="0" fillId="2" borderId="59" xfId="4" applyNumberFormat="1" applyFont="1" applyFill="1" applyBorder="1" applyAlignment="1">
      <alignment horizontal="center" vertical="center"/>
    </xf>
    <xf numFmtId="0" fontId="1" fillId="7" borderId="13" xfId="1" applyFont="1" applyFill="1" applyBorder="1" applyAlignment="1">
      <alignment horizontal="center" vertical="center" wrapText="1"/>
    </xf>
    <xf numFmtId="0" fontId="1" fillId="2" borderId="85" xfId="1" applyFont="1" applyFill="1" applyBorder="1" applyAlignment="1">
      <alignment horizontal="center" vertical="center"/>
    </xf>
    <xf numFmtId="165" fontId="19" fillId="0" borderId="85" xfId="1" applyNumberFormat="1" applyFont="1" applyBorder="1" applyAlignment="1">
      <alignment horizontal="center" vertical="center"/>
    </xf>
    <xf numFmtId="165" fontId="19" fillId="0" borderId="89" xfId="1" applyNumberFormat="1" applyFont="1" applyBorder="1" applyAlignment="1">
      <alignment horizontal="center" vertical="center"/>
    </xf>
    <xf numFmtId="0" fontId="40" fillId="9" borderId="48" xfId="1" applyFont="1" applyFill="1" applyBorder="1" applyAlignment="1">
      <alignment horizontal="center" vertical="center" wrapText="1"/>
    </xf>
    <xf numFmtId="0" fontId="40" fillId="9" borderId="49" xfId="1" applyFont="1" applyFill="1" applyBorder="1" applyAlignment="1">
      <alignment horizontal="center" vertical="center" wrapText="1"/>
    </xf>
    <xf numFmtId="0" fontId="40" fillId="9" borderId="50" xfId="1" applyFont="1" applyFill="1" applyBorder="1" applyAlignment="1">
      <alignment horizontal="center" vertical="center" wrapText="1"/>
    </xf>
    <xf numFmtId="0" fontId="42" fillId="9" borderId="53" xfId="1" applyFont="1" applyFill="1" applyBorder="1" applyAlignment="1">
      <alignment horizontal="center" wrapText="1"/>
    </xf>
    <xf numFmtId="0" fontId="42" fillId="9" borderId="63" xfId="1" applyFont="1" applyFill="1" applyBorder="1" applyAlignment="1">
      <alignment horizontal="center" vertical="center" wrapText="1"/>
    </xf>
    <xf numFmtId="0" fontId="42" fillId="9" borderId="65" xfId="1" applyFont="1" applyFill="1" applyBorder="1" applyAlignment="1">
      <alignment horizontal="center" vertical="center" wrapText="1"/>
    </xf>
    <xf numFmtId="0" fontId="42" fillId="9" borderId="67" xfId="1" applyFont="1" applyFill="1" applyBorder="1" applyAlignment="1">
      <alignment horizontal="center" vertical="center" wrapText="1"/>
    </xf>
    <xf numFmtId="0" fontId="42" fillId="7" borderId="1" xfId="1" applyFont="1" applyFill="1" applyBorder="1" applyAlignment="1">
      <alignment horizontal="center" vertical="center" wrapText="1"/>
    </xf>
    <xf numFmtId="0" fontId="42" fillId="7" borderId="64" xfId="1" applyFont="1" applyFill="1" applyBorder="1" applyAlignment="1">
      <alignment horizontal="center" vertical="center" wrapText="1"/>
    </xf>
    <xf numFmtId="0" fontId="42" fillId="7" borderId="27" xfId="1" applyFont="1" applyFill="1" applyBorder="1" applyAlignment="1">
      <alignment horizontal="center" vertical="center" wrapText="1"/>
    </xf>
    <xf numFmtId="0" fontId="42" fillId="7" borderId="66" xfId="1" applyFont="1" applyFill="1" applyBorder="1" applyAlignment="1">
      <alignment horizontal="center" vertical="center" wrapText="1"/>
    </xf>
    <xf numFmtId="0" fontId="42" fillId="5" borderId="64" xfId="1" applyFont="1" applyFill="1" applyBorder="1" applyAlignment="1">
      <alignment horizontal="center" vertical="center" wrapText="1"/>
    </xf>
    <xf numFmtId="0" fontId="42" fillId="5" borderId="27" xfId="1" applyFont="1" applyFill="1" applyBorder="1" applyAlignment="1">
      <alignment horizontal="center" vertical="center" wrapText="1"/>
    </xf>
    <xf numFmtId="0" fontId="42" fillId="5" borderId="66" xfId="1" applyFont="1" applyFill="1" applyBorder="1" applyAlignment="1">
      <alignment horizontal="center" vertical="center" wrapText="1"/>
    </xf>
    <xf numFmtId="0" fontId="42" fillId="5" borderId="1" xfId="1" applyFont="1" applyFill="1" applyBorder="1" applyAlignment="1">
      <alignment horizontal="center" vertical="center" wrapText="1"/>
    </xf>
    <xf numFmtId="0" fontId="42" fillId="2" borderId="2" xfId="1" applyFont="1" applyFill="1" applyBorder="1" applyAlignment="1">
      <alignment horizontal="center" vertical="center" wrapText="1"/>
    </xf>
    <xf numFmtId="0" fontId="42" fillId="2" borderId="3" xfId="1" applyFont="1" applyFill="1" applyBorder="1" applyAlignment="1">
      <alignment horizontal="center" vertical="center" wrapText="1"/>
    </xf>
    <xf numFmtId="0" fontId="42" fillId="2" borderId="6" xfId="1" applyFont="1" applyFill="1" applyBorder="1" applyAlignment="1">
      <alignment horizontal="center" vertical="center" wrapText="1"/>
    </xf>
    <xf numFmtId="0" fontId="42" fillId="2" borderId="24" xfId="1" applyFont="1" applyFill="1" applyBorder="1" applyAlignment="1">
      <alignment horizontal="center" vertical="center" wrapText="1"/>
    </xf>
    <xf numFmtId="0" fontId="42" fillId="2" borderId="9" xfId="1" applyFont="1" applyFill="1" applyBorder="1" applyAlignment="1">
      <alignment horizontal="center" vertical="center" wrapText="1"/>
    </xf>
    <xf numFmtId="0" fontId="42" fillId="2" borderId="12" xfId="1" applyFont="1" applyFill="1" applyBorder="1" applyAlignment="1">
      <alignment horizontal="center" vertical="center" wrapText="1"/>
    </xf>
    <xf numFmtId="0" fontId="42" fillId="2" borderId="64" xfId="1" applyFont="1" applyFill="1" applyBorder="1" applyAlignment="1">
      <alignment horizontal="center" vertical="center" wrapText="1"/>
    </xf>
    <xf numFmtId="0" fontId="42" fillId="2" borderId="66" xfId="1" applyFont="1" applyFill="1" applyBorder="1" applyAlignment="1">
      <alignment horizontal="center" vertical="center" wrapText="1"/>
    </xf>
    <xf numFmtId="0" fontId="43" fillId="9" borderId="48" xfId="1" applyFont="1" applyFill="1" applyBorder="1" applyAlignment="1">
      <alignment horizontal="center" vertical="center" wrapText="1"/>
    </xf>
    <xf numFmtId="0" fontId="43" fillId="9" borderId="49" xfId="1" applyFont="1" applyFill="1" applyBorder="1" applyAlignment="1">
      <alignment horizontal="center" vertical="center" wrapText="1"/>
    </xf>
    <xf numFmtId="0" fontId="43" fillId="9" borderId="50" xfId="1" applyFont="1" applyFill="1" applyBorder="1" applyAlignment="1">
      <alignment horizontal="center" vertical="center" wrapText="1"/>
    </xf>
    <xf numFmtId="0" fontId="8" fillId="9" borderId="53" xfId="1" applyFont="1" applyFill="1" applyBorder="1" applyAlignment="1">
      <alignment horizontal="center" vertical="center"/>
    </xf>
    <xf numFmtId="0" fontId="8" fillId="9" borderId="53" xfId="1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center" vertical="center" wrapText="1"/>
    </xf>
    <xf numFmtId="0" fontId="8" fillId="9" borderId="11" xfId="1" applyFont="1" applyFill="1" applyBorder="1" applyAlignment="1">
      <alignment horizontal="center" vertical="center" wrapText="1"/>
    </xf>
    <xf numFmtId="0" fontId="8" fillId="9" borderId="63" xfId="1" applyFont="1" applyFill="1" applyBorder="1" applyAlignment="1">
      <alignment horizontal="center" vertical="center" wrapText="1"/>
    </xf>
    <xf numFmtId="0" fontId="8" fillId="9" borderId="65" xfId="1" applyFont="1" applyFill="1" applyBorder="1" applyAlignment="1">
      <alignment horizontal="center" vertical="center" wrapText="1"/>
    </xf>
    <xf numFmtId="0" fontId="8" fillId="9" borderId="67" xfId="1" applyFont="1" applyFill="1" applyBorder="1" applyAlignment="1">
      <alignment horizontal="center" vertical="center" wrapText="1"/>
    </xf>
    <xf numFmtId="0" fontId="1" fillId="0" borderId="42" xfId="1" applyFont="1" applyBorder="1" applyAlignment="1">
      <alignment horizontal="right"/>
    </xf>
    <xf numFmtId="0" fontId="1" fillId="0" borderId="58" xfId="1" applyFont="1" applyBorder="1" applyAlignment="1">
      <alignment horizontal="right"/>
    </xf>
    <xf numFmtId="0" fontId="1" fillId="0" borderId="59" xfId="1" applyFont="1" applyBorder="1" applyAlignment="1">
      <alignment horizontal="right"/>
    </xf>
    <xf numFmtId="0" fontId="8" fillId="2" borderId="28" xfId="1" applyFont="1" applyFill="1" applyBorder="1" applyAlignment="1">
      <alignment horizontal="center" vertical="center" wrapText="1"/>
    </xf>
    <xf numFmtId="0" fontId="8" fillId="2" borderId="49" xfId="1" applyFont="1" applyFill="1" applyBorder="1" applyAlignment="1">
      <alignment horizontal="center" vertical="center" wrapText="1"/>
    </xf>
    <xf numFmtId="0" fontId="8" fillId="2" borderId="85" xfId="1" applyFont="1" applyFill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15" fillId="0" borderId="50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52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7" fillId="0" borderId="58" xfId="1" applyFont="1" applyBorder="1" applyAlignment="1">
      <alignment horizontal="center" vertical="center" wrapText="1"/>
    </xf>
    <xf numFmtId="0" fontId="7" fillId="0" borderId="59" xfId="1" applyFont="1" applyBorder="1" applyAlignment="1">
      <alignment horizontal="center" vertical="center" wrapText="1"/>
    </xf>
    <xf numFmtId="0" fontId="1" fillId="0" borderId="36" xfId="1" applyFont="1" applyBorder="1" applyAlignment="1">
      <alignment horizontal="right"/>
    </xf>
    <xf numFmtId="0" fontId="1" fillId="0" borderId="47" xfId="1" applyFont="1" applyBorder="1" applyAlignment="1">
      <alignment horizontal="right"/>
    </xf>
    <xf numFmtId="0" fontId="1" fillId="0" borderId="52" xfId="1" applyFont="1" applyBorder="1" applyAlignment="1">
      <alignment horizontal="right"/>
    </xf>
    <xf numFmtId="0" fontId="1" fillId="0" borderId="37" xfId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1" fillId="0" borderId="38" xfId="1" applyFont="1" applyBorder="1" applyAlignment="1">
      <alignment horizontal="right"/>
    </xf>
    <xf numFmtId="14" fontId="30" fillId="0" borderId="71" xfId="1" applyNumberFormat="1" applyFont="1" applyBorder="1" applyAlignment="1">
      <alignment horizontal="center" vertical="center"/>
    </xf>
    <xf numFmtId="14" fontId="39" fillId="0" borderId="48" xfId="1" applyNumberFormat="1" applyFont="1" applyBorder="1" applyAlignment="1">
      <alignment horizontal="center"/>
    </xf>
    <xf numFmtId="14" fontId="39" fillId="0" borderId="50" xfId="1" applyNumberFormat="1" applyFont="1" applyBorder="1" applyAlignment="1">
      <alignment horizontal="center"/>
    </xf>
    <xf numFmtId="0" fontId="6" fillId="7" borderId="48" xfId="1" applyFont="1" applyFill="1" applyBorder="1" applyAlignment="1">
      <alignment horizontal="center" vertical="center" wrapText="1"/>
    </xf>
    <xf numFmtId="0" fontId="6" fillId="7" borderId="50" xfId="1" applyFont="1" applyFill="1" applyBorder="1" applyAlignment="1">
      <alignment horizontal="center" vertical="center" wrapText="1"/>
    </xf>
    <xf numFmtId="14" fontId="19" fillId="0" borderId="48" xfId="1" applyNumberFormat="1" applyFont="1" applyFill="1" applyBorder="1" applyAlignment="1">
      <alignment horizontal="center" vertical="center" wrapText="1"/>
    </xf>
    <xf numFmtId="14" fontId="19" fillId="0" borderId="50" xfId="1" applyNumberFormat="1" applyFont="1" applyFill="1" applyBorder="1" applyAlignment="1">
      <alignment horizontal="center" vertical="center" wrapText="1"/>
    </xf>
    <xf numFmtId="0" fontId="36" fillId="0" borderId="47" xfId="1" applyFont="1" applyBorder="1" applyAlignment="1">
      <alignment horizontal="left" vertical="center" wrapText="1"/>
    </xf>
    <xf numFmtId="0" fontId="31" fillId="0" borderId="47" xfId="1" applyFont="1" applyBorder="1" applyAlignment="1">
      <alignment horizontal="left" vertical="center"/>
    </xf>
    <xf numFmtId="0" fontId="6" fillId="7" borderId="71" xfId="1" applyFont="1" applyFill="1" applyBorder="1" applyAlignment="1">
      <alignment horizontal="center" vertical="center" wrapText="1"/>
    </xf>
    <xf numFmtId="14" fontId="24" fillId="0" borderId="48" xfId="1" applyNumberFormat="1" applyFont="1" applyFill="1" applyBorder="1" applyAlignment="1">
      <alignment horizontal="center" vertical="center" wrapText="1"/>
    </xf>
    <xf numFmtId="14" fontId="24" fillId="0" borderId="50" xfId="1" applyNumberFormat="1" applyFont="1" applyFill="1" applyBorder="1" applyAlignment="1">
      <alignment horizontal="center" vertical="center" wrapText="1"/>
    </xf>
    <xf numFmtId="0" fontId="8" fillId="9" borderId="12" xfId="1" applyFont="1" applyFill="1" applyBorder="1" applyAlignment="1">
      <alignment horizontal="center" vertical="center" wrapText="1"/>
    </xf>
    <xf numFmtId="0" fontId="1" fillId="2" borderId="49" xfId="1" applyFont="1" applyFill="1" applyBorder="1" applyAlignment="1">
      <alignment horizontal="center" vertical="center"/>
    </xf>
    <xf numFmtId="0" fontId="6" fillId="7" borderId="36" xfId="1" applyFont="1" applyFill="1" applyBorder="1" applyAlignment="1">
      <alignment horizontal="center" vertical="center" wrapText="1"/>
    </xf>
    <xf numFmtId="0" fontId="6" fillId="7" borderId="47" xfId="1" applyFont="1" applyFill="1" applyBorder="1" applyAlignment="1">
      <alignment horizontal="center" vertical="center" wrapText="1"/>
    </xf>
    <xf numFmtId="0" fontId="6" fillId="7" borderId="52" xfId="1" applyFont="1" applyFill="1" applyBorder="1" applyAlignment="1">
      <alignment horizontal="center" vertical="center" wrapText="1"/>
    </xf>
    <xf numFmtId="0" fontId="6" fillId="7" borderId="42" xfId="1" applyFont="1" applyFill="1" applyBorder="1" applyAlignment="1">
      <alignment horizontal="center" vertical="center" wrapText="1"/>
    </xf>
    <xf numFmtId="0" fontId="6" fillId="7" borderId="58" xfId="1" applyFont="1" applyFill="1" applyBorder="1" applyAlignment="1">
      <alignment horizontal="center" vertical="center" wrapText="1"/>
    </xf>
    <xf numFmtId="0" fontId="6" fillId="7" borderId="59" xfId="1" applyFont="1" applyFill="1" applyBorder="1" applyAlignment="1">
      <alignment horizontal="center" vertical="center" wrapText="1"/>
    </xf>
    <xf numFmtId="14" fontId="30" fillId="0" borderId="36" xfId="1" applyNumberFormat="1" applyFont="1" applyBorder="1" applyAlignment="1">
      <alignment horizontal="center" vertical="center"/>
    </xf>
    <xf numFmtId="14" fontId="30" fillId="0" borderId="47" xfId="1" applyNumberFormat="1" applyFont="1" applyBorder="1" applyAlignment="1">
      <alignment horizontal="center" vertical="center"/>
    </xf>
    <xf numFmtId="14" fontId="30" fillId="0" borderId="52" xfId="1" applyNumberFormat="1" applyFont="1" applyBorder="1" applyAlignment="1">
      <alignment horizontal="center" vertical="center"/>
    </xf>
    <xf numFmtId="14" fontId="30" fillId="0" borderId="37" xfId="1" applyNumberFormat="1" applyFont="1" applyBorder="1" applyAlignment="1">
      <alignment horizontal="center" vertical="center"/>
    </xf>
    <xf numFmtId="14" fontId="30" fillId="0" borderId="0" xfId="1" applyNumberFormat="1" applyFont="1" applyBorder="1" applyAlignment="1">
      <alignment horizontal="center" vertical="center"/>
    </xf>
    <xf numFmtId="14" fontId="30" fillId="0" borderId="38" xfId="1" applyNumberFormat="1" applyFont="1" applyBorder="1" applyAlignment="1">
      <alignment horizontal="center" vertical="center"/>
    </xf>
    <xf numFmtId="14" fontId="30" fillId="0" borderId="42" xfId="1" applyNumberFormat="1" applyFont="1" applyBorder="1" applyAlignment="1">
      <alignment horizontal="center" vertical="center"/>
    </xf>
    <xf numFmtId="14" fontId="30" fillId="0" borderId="58" xfId="1" applyNumberFormat="1" applyFont="1" applyBorder="1" applyAlignment="1">
      <alignment horizontal="center" vertical="center"/>
    </xf>
    <xf numFmtId="14" fontId="30" fillId="0" borderId="59" xfId="1" applyNumberFormat="1" applyFont="1" applyBorder="1" applyAlignment="1">
      <alignment horizontal="center" vertical="center"/>
    </xf>
    <xf numFmtId="0" fontId="1" fillId="0" borderId="0" xfId="1" applyFont="1" applyAlignment="1"/>
    <xf numFmtId="0" fontId="34" fillId="0" borderId="40" xfId="1" quotePrefix="1" applyFont="1" applyBorder="1" applyAlignment="1">
      <alignment horizontal="center" vertical="center" wrapText="1"/>
    </xf>
    <xf numFmtId="0" fontId="34" fillId="0" borderId="16" xfId="1" quotePrefix="1" applyFont="1" applyBorder="1" applyAlignment="1">
      <alignment horizontal="center" vertical="center" wrapText="1"/>
    </xf>
    <xf numFmtId="0" fontId="34" fillId="0" borderId="16" xfId="1" applyFont="1" applyBorder="1" applyAlignment="1">
      <alignment horizontal="center" vertical="center" wrapText="1"/>
    </xf>
    <xf numFmtId="0" fontId="34" fillId="0" borderId="41" xfId="1" applyFont="1" applyBorder="1" applyAlignment="1">
      <alignment horizontal="center" vertical="center" wrapText="1"/>
    </xf>
    <xf numFmtId="14" fontId="34" fillId="0" borderId="87" xfId="1" quotePrefix="1" applyNumberFormat="1" applyFont="1" applyBorder="1" applyAlignment="1">
      <alignment horizontal="center" vertical="center" wrapText="1"/>
    </xf>
    <xf numFmtId="14" fontId="34" fillId="0" borderId="3" xfId="1" quotePrefix="1" applyNumberFormat="1" applyFont="1" applyBorder="1" applyAlignment="1">
      <alignment horizontal="center" vertical="center" wrapText="1"/>
    </xf>
    <xf numFmtId="14" fontId="34" fillId="0" borderId="3" xfId="1" applyNumberFormat="1" applyFont="1" applyBorder="1" applyAlignment="1">
      <alignment horizontal="center" vertical="center" wrapText="1"/>
    </xf>
    <xf numFmtId="14" fontId="34" fillId="0" borderId="39" xfId="1" applyNumberFormat="1" applyFont="1" applyBorder="1" applyAlignment="1">
      <alignment horizontal="center" vertical="center" wrapText="1"/>
    </xf>
    <xf numFmtId="0" fontId="33" fillId="0" borderId="40" xfId="1" applyFont="1" applyBorder="1" applyAlignment="1">
      <alignment horizontal="center" vertical="center" wrapText="1"/>
    </xf>
    <xf numFmtId="0" fontId="33" fillId="0" borderId="16" xfId="1" applyFont="1" applyBorder="1" applyAlignment="1">
      <alignment horizontal="center" vertical="center" wrapText="1"/>
    </xf>
    <xf numFmtId="0" fontId="33" fillId="0" borderId="41" xfId="1" applyFont="1" applyBorder="1" applyAlignment="1">
      <alignment horizontal="center" vertical="center" wrapText="1"/>
    </xf>
    <xf numFmtId="0" fontId="33" fillId="0" borderId="87" xfId="1" applyFont="1" applyBorder="1" applyAlignment="1">
      <alignment horizontal="center" vertical="center" wrapText="1"/>
    </xf>
    <xf numFmtId="0" fontId="33" fillId="0" borderId="3" xfId="1" applyFont="1" applyBorder="1" applyAlignment="1">
      <alignment horizontal="center" vertical="center" wrapText="1"/>
    </xf>
    <xf numFmtId="0" fontId="33" fillId="0" borderId="39" xfId="1" applyFont="1" applyBorder="1" applyAlignment="1">
      <alignment horizontal="center" vertical="center" wrapText="1"/>
    </xf>
    <xf numFmtId="0" fontId="33" fillId="0" borderId="88" xfId="1" applyFont="1" applyBorder="1" applyAlignment="1">
      <alignment horizontal="center" vertical="center" wrapText="1"/>
    </xf>
    <xf numFmtId="0" fontId="33" fillId="0" borderId="15" xfId="1" applyFont="1" applyBorder="1" applyAlignment="1">
      <alignment horizontal="center" vertical="center" wrapText="1"/>
    </xf>
    <xf numFmtId="0" fontId="33" fillId="0" borderId="43" xfId="1" applyFont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 wrapText="1"/>
    </xf>
    <xf numFmtId="0" fontId="8" fillId="7" borderId="1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/>
    </xf>
    <xf numFmtId="0" fontId="8" fillId="5" borderId="1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31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8" fillId="9" borderId="55" xfId="1" applyFont="1" applyFill="1" applyBorder="1" applyAlignment="1">
      <alignment horizontal="center" vertical="center" wrapText="1"/>
    </xf>
    <xf numFmtId="0" fontId="8" fillId="9" borderId="32" xfId="1" applyFont="1" applyFill="1" applyBorder="1" applyAlignment="1">
      <alignment horizontal="center" vertical="center" wrapText="1"/>
    </xf>
    <xf numFmtId="0" fontId="8" fillId="9" borderId="34" xfId="1" applyFont="1" applyFill="1" applyBorder="1" applyAlignment="1">
      <alignment horizontal="center" vertical="center" wrapText="1"/>
    </xf>
    <xf numFmtId="0" fontId="1" fillId="9" borderId="53" xfId="1" applyFont="1" applyFill="1" applyBorder="1" applyAlignment="1">
      <alignment horizontal="center" vertical="center" wrapText="1"/>
    </xf>
    <xf numFmtId="0" fontId="1" fillId="9" borderId="1" xfId="1" applyFont="1" applyFill="1" applyBorder="1" applyAlignment="1">
      <alignment horizontal="center" vertical="center" wrapText="1"/>
    </xf>
    <xf numFmtId="0" fontId="1" fillId="9" borderId="11" xfId="1" applyFont="1" applyFill="1" applyBorder="1" applyAlignment="1">
      <alignment horizontal="center" vertical="center" wrapText="1"/>
    </xf>
    <xf numFmtId="0" fontId="19" fillId="0" borderId="48" xfId="1" applyBorder="1" applyAlignment="1">
      <alignment horizontal="center" vertical="center"/>
    </xf>
    <xf numFmtId="0" fontId="19" fillId="0" borderId="50" xfId="1" applyBorder="1" applyAlignment="1">
      <alignment horizontal="center" vertical="center"/>
    </xf>
    <xf numFmtId="0" fontId="40" fillId="5" borderId="11" xfId="1" applyFont="1" applyFill="1" applyBorder="1" applyAlignment="1">
      <alignment horizontal="center" vertical="center"/>
    </xf>
    <xf numFmtId="0" fontId="19" fillId="0" borderId="19" xfId="1" applyBorder="1" applyAlignment="1">
      <alignment horizontal="center" vertical="center" wrapText="1"/>
    </xf>
    <xf numFmtId="0" fontId="19" fillId="0" borderId="60" xfId="1" applyBorder="1" applyAlignment="1">
      <alignment horizontal="center" vertical="center" wrapText="1"/>
    </xf>
    <xf numFmtId="0" fontId="19" fillId="0" borderId="2" xfId="1" applyBorder="1" applyAlignment="1">
      <alignment horizontal="center" vertical="center"/>
    </xf>
    <xf numFmtId="0" fontId="19" fillId="0" borderId="6" xfId="1" applyBorder="1" applyAlignment="1">
      <alignment horizontal="center" vertical="center"/>
    </xf>
    <xf numFmtId="0" fontId="19" fillId="0" borderId="13" xfId="1" applyBorder="1" applyAlignment="1">
      <alignment horizontal="center" vertical="center"/>
    </xf>
    <xf numFmtId="0" fontId="19" fillId="0" borderId="14" xfId="1" applyBorder="1" applyAlignment="1">
      <alignment horizontal="center" vertical="center"/>
    </xf>
    <xf numFmtId="0" fontId="1" fillId="5" borderId="48" xfId="1" applyFont="1" applyFill="1" applyBorder="1" applyAlignment="1">
      <alignment horizontal="center"/>
    </xf>
    <xf numFmtId="0" fontId="1" fillId="5" borderId="49" xfId="1" applyFont="1" applyFill="1" applyBorder="1" applyAlignment="1">
      <alignment horizontal="center"/>
    </xf>
    <xf numFmtId="0" fontId="1" fillId="5" borderId="89" xfId="1" applyFont="1" applyFill="1" applyBorder="1" applyAlignment="1">
      <alignment horizontal="center"/>
    </xf>
    <xf numFmtId="0" fontId="6" fillId="0" borderId="0" xfId="1" applyFont="1" applyBorder="1" applyAlignment="1">
      <alignment horizontal="left" wrapText="1"/>
    </xf>
    <xf numFmtId="0" fontId="42" fillId="9" borderId="86" xfId="1" applyFont="1" applyFill="1" applyBorder="1" applyAlignment="1">
      <alignment horizontal="center" vertical="center" wrapText="1"/>
    </xf>
    <xf numFmtId="0" fontId="42" fillId="9" borderId="44" xfId="1" applyFont="1" applyFill="1" applyBorder="1" applyAlignment="1">
      <alignment horizontal="center" vertical="center" wrapText="1"/>
    </xf>
    <xf numFmtId="0" fontId="42" fillId="9" borderId="91" xfId="1" applyFont="1" applyFill="1" applyBorder="1" applyAlignment="1">
      <alignment horizontal="center" vertical="center" wrapText="1"/>
    </xf>
    <xf numFmtId="0" fontId="42" fillId="9" borderId="51" xfId="1" applyFont="1" applyFill="1" applyBorder="1" applyAlignment="1">
      <alignment horizontal="center" vertical="center" wrapText="1"/>
    </xf>
    <xf numFmtId="0" fontId="42" fillId="9" borderId="27" xfId="1" applyFont="1" applyFill="1" applyBorder="1" applyAlignment="1">
      <alignment horizontal="center" vertical="center" wrapText="1"/>
    </xf>
    <xf numFmtId="0" fontId="42" fillId="9" borderId="66" xfId="1" applyFont="1" applyFill="1" applyBorder="1" applyAlignment="1">
      <alignment horizontal="center" vertical="center" wrapText="1"/>
    </xf>
    <xf numFmtId="0" fontId="42" fillId="9" borderId="62" xfId="1" applyFont="1" applyFill="1" applyBorder="1" applyAlignment="1">
      <alignment horizontal="center" vertical="center" wrapText="1"/>
    </xf>
    <xf numFmtId="0" fontId="22" fillId="0" borderId="48" xfId="1" applyFont="1" applyBorder="1" applyAlignment="1">
      <alignment horizontal="center" vertical="center" wrapText="1"/>
    </xf>
    <xf numFmtId="0" fontId="22" fillId="0" borderId="49" xfId="1" applyFont="1" applyBorder="1" applyAlignment="1">
      <alignment horizontal="center" vertical="center" wrapText="1"/>
    </xf>
    <xf numFmtId="0" fontId="22" fillId="0" borderId="50" xfId="1" applyFont="1" applyBorder="1" applyAlignment="1">
      <alignment horizontal="center" vertical="center" wrapText="1"/>
    </xf>
    <xf numFmtId="0" fontId="1" fillId="9" borderId="55" xfId="1" applyFont="1" applyFill="1" applyBorder="1" applyAlignment="1">
      <alignment horizontal="center" vertical="center" wrapText="1"/>
    </xf>
    <xf numFmtId="0" fontId="1" fillId="9" borderId="60" xfId="1" applyFont="1" applyFill="1" applyBorder="1" applyAlignment="1">
      <alignment horizontal="center" vertical="center" wrapText="1"/>
    </xf>
    <xf numFmtId="0" fontId="1" fillId="9" borderId="54" xfId="1" applyFont="1" applyFill="1" applyBorder="1" applyAlignment="1">
      <alignment horizontal="center" vertical="center" wrapText="1"/>
    </xf>
    <xf numFmtId="0" fontId="1" fillId="9" borderId="35" xfId="1" applyFont="1" applyFill="1" applyBorder="1" applyAlignment="1">
      <alignment horizontal="center" vertical="center" wrapText="1"/>
    </xf>
    <xf numFmtId="0" fontId="1" fillId="0" borderId="48" xfId="1" applyFont="1" applyBorder="1" applyAlignment="1">
      <alignment horizontal="center" vertical="center"/>
    </xf>
    <xf numFmtId="0" fontId="1" fillId="0" borderId="50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 wrapText="1"/>
    </xf>
    <xf numFmtId="0" fontId="2" fillId="0" borderId="52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165" fontId="4" fillId="0" borderId="71" xfId="1" applyNumberFormat="1" applyFont="1" applyBorder="1" applyAlignment="1">
      <alignment horizontal="center" vertical="center" wrapText="1"/>
    </xf>
    <xf numFmtId="165" fontId="4" fillId="0" borderId="71" xfId="1" applyNumberFormat="1" applyFont="1" applyBorder="1" applyAlignment="1">
      <alignment horizontal="center" vertical="center"/>
    </xf>
    <xf numFmtId="0" fontId="24" fillId="0" borderId="0" xfId="1" applyFont="1" applyBorder="1" applyAlignment="1">
      <alignment horizontal="left" vertical="center"/>
    </xf>
    <xf numFmtId="0" fontId="50" fillId="8" borderId="48" xfId="1" applyFont="1" applyFill="1" applyBorder="1" applyAlignment="1">
      <alignment horizontal="center" vertical="center" wrapText="1"/>
    </xf>
    <xf numFmtId="0" fontId="50" fillId="8" borderId="50" xfId="1" applyFont="1" applyFill="1" applyBorder="1" applyAlignment="1">
      <alignment horizontal="center" vertical="center" wrapText="1"/>
    </xf>
    <xf numFmtId="0" fontId="50" fillId="8" borderId="49" xfId="1" applyFont="1" applyFill="1" applyBorder="1" applyAlignment="1">
      <alignment horizontal="center" vertical="center" wrapText="1"/>
    </xf>
    <xf numFmtId="0" fontId="26" fillId="0" borderId="47" xfId="1" applyFont="1" applyBorder="1" applyAlignment="1">
      <alignment horizontal="left" vertical="center" wrapText="1"/>
    </xf>
    <xf numFmtId="0" fontId="24" fillId="0" borderId="47" xfId="1" applyFont="1" applyBorder="1" applyAlignment="1">
      <alignment horizontal="left" vertical="center"/>
    </xf>
    <xf numFmtId="0" fontId="1" fillId="7" borderId="71" xfId="1" applyFont="1" applyFill="1" applyBorder="1" applyAlignment="1">
      <alignment horizontal="center" vertical="center" wrapText="1"/>
    </xf>
    <xf numFmtId="0" fontId="1" fillId="7" borderId="72" xfId="1" applyFont="1" applyFill="1" applyBorder="1" applyAlignment="1">
      <alignment horizontal="center" vertical="center" wrapText="1"/>
    </xf>
    <xf numFmtId="0" fontId="1" fillId="7" borderId="84" xfId="1" applyFont="1" applyFill="1" applyBorder="1" applyAlignment="1">
      <alignment horizontal="center" vertical="center" wrapText="1"/>
    </xf>
    <xf numFmtId="0" fontId="6" fillId="4" borderId="36" xfId="1" applyFont="1" applyFill="1" applyBorder="1" applyAlignment="1">
      <alignment horizontal="center" vertical="center" wrapText="1"/>
    </xf>
    <xf numFmtId="0" fontId="6" fillId="4" borderId="52" xfId="1" applyFont="1" applyFill="1" applyBorder="1" applyAlignment="1">
      <alignment horizontal="center" vertical="center" wrapText="1"/>
    </xf>
    <xf numFmtId="14" fontId="4" fillId="0" borderId="48" xfId="1" applyNumberFormat="1" applyFont="1" applyBorder="1" applyAlignment="1">
      <alignment horizontal="center" vertical="center"/>
    </xf>
    <xf numFmtId="14" fontId="4" fillId="0" borderId="50" xfId="1" applyNumberFormat="1" applyFont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center" vertical="center" wrapText="1"/>
    </xf>
    <xf numFmtId="0" fontId="2" fillId="0" borderId="50" xfId="1" applyFont="1" applyBorder="1" applyAlignment="1">
      <alignment horizontal="center" vertical="center" wrapText="1"/>
    </xf>
    <xf numFmtId="0" fontId="49" fillId="7" borderId="86" xfId="1" applyFont="1" applyFill="1" applyBorder="1" applyAlignment="1">
      <alignment horizontal="center" vertical="center" wrapText="1"/>
    </xf>
    <xf numFmtId="0" fontId="49" fillId="7" borderId="44" xfId="1" applyFont="1" applyFill="1" applyBorder="1" applyAlignment="1">
      <alignment horizontal="center" vertical="center" wrapText="1"/>
    </xf>
    <xf numFmtId="0" fontId="19" fillId="0" borderId="40" xfId="1" applyBorder="1" applyAlignment="1">
      <alignment horizontal="center" vertical="center" wrapText="1"/>
    </xf>
    <xf numFmtId="0" fontId="19" fillId="0" borderId="16" xfId="1" applyBorder="1" applyAlignment="1">
      <alignment horizontal="center" vertical="center" wrapText="1"/>
    </xf>
    <xf numFmtId="0" fontId="19" fillId="0" borderId="41" xfId="1" applyBorder="1" applyAlignment="1">
      <alignment horizontal="center" vertical="center" wrapText="1"/>
    </xf>
    <xf numFmtId="14" fontId="19" fillId="0" borderId="87" xfId="1" applyNumberFormat="1" applyBorder="1" applyAlignment="1">
      <alignment horizontal="center" vertical="center" wrapText="1"/>
    </xf>
    <xf numFmtId="14" fontId="19" fillId="0" borderId="3" xfId="1" applyNumberFormat="1" applyBorder="1" applyAlignment="1">
      <alignment horizontal="center" vertical="center" wrapText="1"/>
    </xf>
    <xf numFmtId="14" fontId="19" fillId="0" borderId="39" xfId="1" applyNumberFormat="1" applyBorder="1" applyAlignment="1">
      <alignment horizontal="center" vertical="center" wrapText="1"/>
    </xf>
    <xf numFmtId="0" fontId="8" fillId="7" borderId="55" xfId="1" applyFont="1" applyFill="1" applyBorder="1" applyAlignment="1">
      <alignment horizontal="center" vertical="center" wrapText="1"/>
    </xf>
    <xf numFmtId="0" fontId="8" fillId="7" borderId="32" xfId="1" applyFont="1" applyFill="1" applyBorder="1" applyAlignment="1">
      <alignment horizontal="center" vertical="center" wrapText="1"/>
    </xf>
    <xf numFmtId="0" fontId="8" fillId="7" borderId="34" xfId="1" applyFont="1" applyFill="1" applyBorder="1" applyAlignment="1">
      <alignment horizontal="center" vertical="center" wrapText="1"/>
    </xf>
    <xf numFmtId="0" fontId="19" fillId="0" borderId="87" xfId="1" applyBorder="1" applyAlignment="1">
      <alignment horizontal="center" vertical="center" wrapText="1"/>
    </xf>
    <xf numFmtId="0" fontId="19" fillId="0" borderId="3" xfId="1" applyBorder="1" applyAlignment="1">
      <alignment horizontal="center" vertical="center" wrapText="1"/>
    </xf>
    <xf numFmtId="0" fontId="19" fillId="0" borderId="39" xfId="1" applyBorder="1" applyAlignment="1">
      <alignment horizontal="center" vertical="center" wrapText="1"/>
    </xf>
    <xf numFmtId="0" fontId="19" fillId="0" borderId="88" xfId="1" applyBorder="1" applyAlignment="1">
      <alignment horizontal="center" vertical="center" wrapText="1"/>
    </xf>
    <xf numFmtId="0" fontId="19" fillId="0" borderId="15" xfId="1" applyBorder="1" applyAlignment="1">
      <alignment horizontal="center" vertical="center" wrapText="1"/>
    </xf>
    <xf numFmtId="0" fontId="19" fillId="0" borderId="43" xfId="1" applyBorder="1" applyAlignment="1">
      <alignment horizontal="center" vertical="center" wrapText="1"/>
    </xf>
    <xf numFmtId="0" fontId="19" fillId="0" borderId="0" xfId="1" applyFont="1"/>
  </cellXfs>
  <cellStyles count="5">
    <cellStyle name="Dziesiętny 2" xfId="3"/>
    <cellStyle name="Hiperłącze" xfId="2" builtinId="8"/>
    <cellStyle name="Normalny" xfId="0" builtinId="0"/>
    <cellStyle name="Normalny 2" xfId="1"/>
    <cellStyle name="Procentowy 2" xfId="4"/>
  </cellStyles>
  <dxfs count="4">
    <dxf>
      <font>
        <color rgb="FFFFFF00"/>
      </font>
      <fill>
        <patternFill>
          <f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fgColor rgb="FFFF0000"/>
          <bgColor rgb="FFFF0000"/>
        </patternFill>
      </fill>
    </dxf>
    <dxf>
      <font>
        <color rgb="FFFFFF00"/>
      </font>
      <fill>
        <patternFill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ECEEF2"/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24466</xdr:colOff>
      <xdr:row>0</xdr:row>
      <xdr:rowOff>26521</xdr:rowOff>
    </xdr:from>
    <xdr:to>
      <xdr:col>14</xdr:col>
      <xdr:colOff>26133</xdr:colOff>
      <xdr:row>3</xdr:row>
      <xdr:rowOff>84248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6" y="26521"/>
          <a:ext cx="2535317" cy="629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24466</xdr:colOff>
      <xdr:row>0</xdr:row>
      <xdr:rowOff>26521</xdr:rowOff>
    </xdr:from>
    <xdr:to>
      <xdr:col>14</xdr:col>
      <xdr:colOff>26133</xdr:colOff>
      <xdr:row>3</xdr:row>
      <xdr:rowOff>84248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6" y="26521"/>
          <a:ext cx="2535317" cy="629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PB-1\vserv\NPPDL\FUNDUSZ%20DR&#211;G%20SAMORZ&#260;DOWYCH\Realizacja%202019\Projekty\01.%20Tabela%20Kiero\Tabela%20KI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20"/>
      <sheetName val="2021"/>
      <sheetName val="2022"/>
      <sheetName val="dane dysponentów"/>
      <sheetName val="ZBIORCZA"/>
      <sheetName val="Zbiorcza - podsumowanie"/>
    </sheetNames>
    <sheetDataSet>
      <sheetData sheetId="0">
        <row r="3">
          <cell r="B3" t="str">
            <v>4.36.2018</v>
          </cell>
        </row>
      </sheetData>
      <sheetData sheetId="1">
        <row r="2">
          <cell r="B2" t="str">
            <v>2.284.2019</v>
          </cell>
        </row>
      </sheetData>
      <sheetData sheetId="2">
        <row r="3">
          <cell r="B3" t="str">
            <v>2.292.2019</v>
          </cell>
        </row>
      </sheetData>
      <sheetData sheetId="3">
        <row r="2">
          <cell r="B2" t="str">
            <v>3.392.2019</v>
          </cell>
          <cell r="C2" t="str">
            <v>EZD</v>
          </cell>
          <cell r="D2" t="str">
            <v>K</v>
          </cell>
          <cell r="E2" t="str">
            <v>Powiat Wołomiński</v>
          </cell>
          <cell r="F2">
            <v>1434</v>
          </cell>
          <cell r="G2" t="str">
            <v>Wołomiński</v>
          </cell>
          <cell r="H2" t="str">
            <v>Warszawski</v>
          </cell>
          <cell r="I2" t="str">
            <v>Rozbudowa drogi powiatowej 4351W na odcinku od miejscowości Zabraniec, gmina Poświętne do granicy powiatu wołomińskiego</v>
          </cell>
          <cell r="J2" t="str">
            <v>B</v>
          </cell>
          <cell r="K2">
            <v>2.569</v>
          </cell>
          <cell r="L2">
            <v>2.569</v>
          </cell>
          <cell r="M2" t="str">
            <v>07.2020 - 07.2022</v>
          </cell>
          <cell r="N2" t="str">
            <v xml:space="preserve"> </v>
          </cell>
          <cell r="O2">
            <v>0.7</v>
          </cell>
          <cell r="P2">
            <v>7747798.8099999996</v>
          </cell>
          <cell r="Q2" t="str">
            <v>FDS/83/2020</v>
          </cell>
          <cell r="R2">
            <v>44056</v>
          </cell>
          <cell r="S2"/>
          <cell r="T2">
            <v>44140</v>
          </cell>
          <cell r="U2" t="str">
            <v>TAK</v>
          </cell>
          <cell r="V2" t="str">
            <v>luty</v>
          </cell>
          <cell r="W2"/>
          <cell r="X2" t="str">
            <v>PP</v>
          </cell>
          <cell r="Y2" t="str">
            <v>Katarzyna Dziuda</v>
          </cell>
          <cell r="Z2" t="str">
            <v>ND</v>
          </cell>
          <cell r="AA2">
            <v>11068284.02</v>
          </cell>
          <cell r="AB2">
            <v>7747798.8099999996</v>
          </cell>
          <cell r="AC2">
            <v>3320485.21</v>
          </cell>
          <cell r="AD2">
            <v>245525.42</v>
          </cell>
        </row>
        <row r="3">
          <cell r="B3" t="str">
            <v>3.298.2020</v>
          </cell>
          <cell r="C3" t="str">
            <v>EZD</v>
          </cell>
          <cell r="D3" t="str">
            <v>K</v>
          </cell>
          <cell r="E3" t="str">
            <v>Powiat Mławski</v>
          </cell>
          <cell r="F3">
            <v>1413</v>
          </cell>
          <cell r="G3" t="str">
            <v>Mławski</v>
          </cell>
          <cell r="H3" t="str">
            <v>Ciechanowski</v>
          </cell>
          <cell r="I3" t="str">
            <v>Rozbudowa drogi powiatowej nr 2359W Radzanów - Drzazga wraz z mostem o JNI01005659 na rzece Wkra</v>
          </cell>
          <cell r="J3" t="str">
            <v>B</v>
          </cell>
          <cell r="K3">
            <v>2.4792300000000003</v>
          </cell>
          <cell r="L3">
            <v>2.4790000000000001</v>
          </cell>
          <cell r="M3" t="str">
            <v>04.2021 - 11.2022</v>
          </cell>
          <cell r="N3" t="str">
            <v xml:space="preserve"> </v>
          </cell>
          <cell r="O3">
            <v>0.7</v>
          </cell>
          <cell r="P3">
            <v>9946048.4299999997</v>
          </cell>
          <cell r="Q3" t="str">
            <v>RFRD/160/2021</v>
          </cell>
          <cell r="R3">
            <v>44550</v>
          </cell>
          <cell r="S3"/>
          <cell r="T3">
            <v>44547</v>
          </cell>
          <cell r="U3" t="str">
            <v>TAK</v>
          </cell>
          <cell r="V3" t="str">
            <v>luty</v>
          </cell>
          <cell r="W3"/>
          <cell r="X3" t="str">
            <v>PP</v>
          </cell>
          <cell r="Y3" t="str">
            <v>Dominika Gałązka</v>
          </cell>
          <cell r="Z3" t="str">
            <v>Powiatowy Zarząd Dróg w Mławie</v>
          </cell>
          <cell r="AA3">
            <v>15496274.279999999</v>
          </cell>
          <cell r="AB3">
            <v>9946048.4299999997</v>
          </cell>
          <cell r="AC3">
            <v>5550225.8499999996</v>
          </cell>
          <cell r="AD3">
            <v>0</v>
          </cell>
        </row>
        <row r="4">
          <cell r="B4" t="str">
            <v>3.42.2020</v>
          </cell>
          <cell r="C4" t="str">
            <v>EZD</v>
          </cell>
          <cell r="D4" t="str">
            <v>K</v>
          </cell>
          <cell r="E4" t="str">
            <v>Powiat Żuromiński</v>
          </cell>
          <cell r="F4">
            <v>1437</v>
          </cell>
          <cell r="G4" t="str">
            <v>Żuromiński</v>
          </cell>
          <cell r="H4" t="str">
            <v>Ciechanowski</v>
          </cell>
          <cell r="I4" t="str">
            <v>Przebudowa drogi powiatowej nr 4613W od drogi nr 541 - Brudnice - Sinogóra - Kipichy na odcinku Sinogóra - Syberia</v>
          </cell>
          <cell r="J4" t="str">
            <v>P</v>
          </cell>
          <cell r="K4">
            <v>4.9030500000000004</v>
          </cell>
          <cell r="L4">
            <v>4.9029999999999996</v>
          </cell>
          <cell r="M4" t="str">
            <v>08.2021 - 07.2023</v>
          </cell>
          <cell r="N4" t="str">
            <v xml:space="preserve"> </v>
          </cell>
          <cell r="O4">
            <v>0.6</v>
          </cell>
          <cell r="P4">
            <v>2988002.67</v>
          </cell>
          <cell r="Q4" t="str">
            <v>RFRD/114/2021</v>
          </cell>
          <cell r="R4">
            <v>44519</v>
          </cell>
          <cell r="S4"/>
          <cell r="T4">
            <v>44488</v>
          </cell>
          <cell r="U4" t="str">
            <v>TAK</v>
          </cell>
          <cell r="V4" t="str">
            <v>luty</v>
          </cell>
          <cell r="W4"/>
          <cell r="X4" t="str">
            <v>PP</v>
          </cell>
          <cell r="Y4" t="str">
            <v>Anna Kaczor</v>
          </cell>
          <cell r="Z4" t="str">
            <v>ND</v>
          </cell>
          <cell r="AA4">
            <v>4980004.46</v>
          </cell>
          <cell r="AB4">
            <v>2988002.67</v>
          </cell>
          <cell r="AC4">
            <v>1992001.79</v>
          </cell>
          <cell r="AD4">
            <v>0</v>
          </cell>
        </row>
        <row r="5">
          <cell r="B5" t="str">
            <v>3.170.2020</v>
          </cell>
          <cell r="C5" t="str">
            <v>EZD</v>
          </cell>
          <cell r="D5" t="str">
            <v>K</v>
          </cell>
          <cell r="E5" t="str">
            <v>Powiat Sierpecki</v>
          </cell>
          <cell r="F5">
            <v>1427</v>
          </cell>
          <cell r="G5" t="str">
            <v>Sierpecki</v>
          </cell>
          <cell r="H5" t="str">
            <v>Płocki</v>
          </cell>
          <cell r="I5" t="str">
            <v>Przebudowa drogi powiatowej nr 3760W Bonisław - Gozdowo</v>
          </cell>
          <cell r="J5" t="str">
            <v>P</v>
          </cell>
          <cell r="K5">
            <v>4.8148999999999997</v>
          </cell>
          <cell r="L5">
            <v>4.8150000000000004</v>
          </cell>
          <cell r="M5" t="str">
            <v>01.2021 - 10.2022</v>
          </cell>
          <cell r="N5" t="str">
            <v xml:space="preserve"> </v>
          </cell>
          <cell r="O5">
            <v>0.5</v>
          </cell>
          <cell r="P5">
            <v>2572981.19</v>
          </cell>
          <cell r="Q5" t="str">
            <v>RFRD/78/2021</v>
          </cell>
          <cell r="R5">
            <v>44452</v>
          </cell>
          <cell r="S5"/>
          <cell r="T5">
            <v>44389</v>
          </cell>
          <cell r="U5" t="str">
            <v>TAK</v>
          </cell>
          <cell r="V5" t="str">
            <v>luty</v>
          </cell>
          <cell r="W5"/>
          <cell r="X5" t="str">
            <v>PP</v>
          </cell>
          <cell r="Y5" t="str">
            <v>Anna Kaczor</v>
          </cell>
          <cell r="Z5" t="str">
            <v>Zarząd Dróg Powiatowych w Sierpcu</v>
          </cell>
          <cell r="AA5">
            <v>5145962.38</v>
          </cell>
          <cell r="AB5">
            <v>2572981.19</v>
          </cell>
          <cell r="AC5">
            <v>2572981.19</v>
          </cell>
          <cell r="AD5">
            <v>0</v>
          </cell>
        </row>
        <row r="6">
          <cell r="B6" t="str">
            <v>3.208.2020</v>
          </cell>
          <cell r="C6" t="str">
            <v>EZD</v>
          </cell>
          <cell r="D6" t="str">
            <v>K</v>
          </cell>
          <cell r="E6" t="str">
            <v>Powiat Węgrowski</v>
          </cell>
          <cell r="F6">
            <v>1433</v>
          </cell>
          <cell r="G6" t="str">
            <v>Węgrowski</v>
          </cell>
          <cell r="H6" t="str">
            <v>Siedlecki</v>
          </cell>
          <cell r="I6" t="str">
            <v>Rozbudowa drogi powiatowej nr 4201W Pogorzelec - Barchów w miejscowości Barchów</v>
          </cell>
          <cell r="J6" t="str">
            <v>B</v>
          </cell>
          <cell r="K6">
            <v>2.1280600000000001</v>
          </cell>
          <cell r="L6">
            <v>2.1280000000000001</v>
          </cell>
          <cell r="M6" t="str">
            <v>05.2021 - 10.2022</v>
          </cell>
          <cell r="N6" t="str">
            <v xml:space="preserve"> </v>
          </cell>
          <cell r="O6">
            <v>0.7</v>
          </cell>
          <cell r="P6">
            <v>4156554.72</v>
          </cell>
          <cell r="Q6" t="str">
            <v>RFRD/94/2021</v>
          </cell>
          <cell r="R6">
            <v>44473</v>
          </cell>
          <cell r="S6"/>
          <cell r="T6">
            <v>44462</v>
          </cell>
          <cell r="U6" t="str">
            <v>TAK</v>
          </cell>
          <cell r="V6" t="str">
            <v>luty</v>
          </cell>
          <cell r="W6"/>
          <cell r="X6" t="str">
            <v>PP</v>
          </cell>
          <cell r="Y6" t="str">
            <v>Alicja Pytlarczyk</v>
          </cell>
          <cell r="Z6" t="str">
            <v>ND</v>
          </cell>
          <cell r="AA6">
            <v>5937935.3200000003</v>
          </cell>
          <cell r="AB6">
            <v>4156554.72</v>
          </cell>
          <cell r="AC6">
            <v>1781380.6</v>
          </cell>
          <cell r="AD6">
            <v>0</v>
          </cell>
        </row>
        <row r="7">
          <cell r="B7" t="str">
            <v>3.233.2020</v>
          </cell>
          <cell r="C7" t="str">
            <v>EZD</v>
          </cell>
          <cell r="D7" t="str">
            <v>K</v>
          </cell>
          <cell r="E7" t="str">
            <v>Powiat Sokołowski</v>
          </cell>
          <cell r="F7">
            <v>1429</v>
          </cell>
          <cell r="G7" t="str">
            <v>Sokołowski</v>
          </cell>
          <cell r="H7" t="str">
            <v>Siedlecki</v>
          </cell>
          <cell r="I7" t="str">
            <v>Rozbudowa drogi powiatowej nr 4229W na odcinku Paczuski Duże - Kowiesy, gm. Bielany</v>
          </cell>
          <cell r="J7" t="str">
            <v>B</v>
          </cell>
          <cell r="K7">
            <v>7.99655</v>
          </cell>
          <cell r="L7">
            <v>7.9969999999999999</v>
          </cell>
          <cell r="M7" t="str">
            <v>04.2021 - 11.2022</v>
          </cell>
          <cell r="N7" t="str">
            <v xml:space="preserve"> </v>
          </cell>
          <cell r="O7">
            <v>0.5</v>
          </cell>
          <cell r="P7">
            <v>5649478.6100000003</v>
          </cell>
          <cell r="Q7" t="str">
            <v>RFRD/75/2021</v>
          </cell>
          <cell r="R7">
            <v>44452</v>
          </cell>
          <cell r="S7"/>
          <cell r="T7">
            <v>44560</v>
          </cell>
          <cell r="U7" t="str">
            <v>TAK</v>
          </cell>
          <cell r="V7" t="str">
            <v>luty</v>
          </cell>
          <cell r="W7"/>
          <cell r="X7" t="str">
            <v>PP</v>
          </cell>
          <cell r="Y7" t="str">
            <v>Anna Kaczor</v>
          </cell>
          <cell r="Z7" t="str">
            <v>ND</v>
          </cell>
          <cell r="AA7">
            <v>17338338.300000001</v>
          </cell>
          <cell r="AB7">
            <v>5649478.6100000003</v>
          </cell>
          <cell r="AC7">
            <v>11688859.690000001</v>
          </cell>
          <cell r="AD7">
            <v>0</v>
          </cell>
        </row>
        <row r="8">
          <cell r="B8" t="str">
            <v>3.209.2020</v>
          </cell>
          <cell r="C8" t="str">
            <v>EZD</v>
          </cell>
          <cell r="D8" t="str">
            <v>K</v>
          </cell>
          <cell r="E8" t="str">
            <v>Powiat Węgrowski</v>
          </cell>
          <cell r="F8">
            <v>1433</v>
          </cell>
          <cell r="G8" t="str">
            <v>Węgrowski</v>
          </cell>
          <cell r="H8" t="str">
            <v>Siedlecki</v>
          </cell>
          <cell r="I8" t="str">
            <v>Przebudowa drogi powiatowej nr 4244W na odcinku Krypy - Karczewiec</v>
          </cell>
          <cell r="J8" t="str">
            <v>P</v>
          </cell>
          <cell r="K8">
            <v>1.83</v>
          </cell>
          <cell r="L8">
            <v>1.83</v>
          </cell>
          <cell r="M8" t="str">
            <v>05.2021 - 10.2022</v>
          </cell>
          <cell r="N8" t="str">
            <v xml:space="preserve"> </v>
          </cell>
          <cell r="O8">
            <v>0.7</v>
          </cell>
          <cell r="P8">
            <v>2840676.11</v>
          </cell>
          <cell r="Q8" t="str">
            <v>RFRD/95/2021</v>
          </cell>
          <cell r="R8">
            <v>44473</v>
          </cell>
          <cell r="S8"/>
          <cell r="T8">
            <v>44504</v>
          </cell>
          <cell r="U8" t="str">
            <v>TAK</v>
          </cell>
          <cell r="V8" t="str">
            <v>luty</v>
          </cell>
          <cell r="W8"/>
          <cell r="X8" t="str">
            <v>PP</v>
          </cell>
          <cell r="Y8" t="str">
            <v>Alicja Pytlarczyk</v>
          </cell>
          <cell r="Z8" t="str">
            <v>ND</v>
          </cell>
          <cell r="AA8">
            <v>4058108.74</v>
          </cell>
          <cell r="AB8">
            <v>2840676.11</v>
          </cell>
          <cell r="AC8">
            <v>1217432.6300000004</v>
          </cell>
          <cell r="AD8">
            <v>0</v>
          </cell>
        </row>
        <row r="9">
          <cell r="B9" t="str">
            <v>5.235.2021</v>
          </cell>
          <cell r="C9" t="str">
            <v>EZD</v>
          </cell>
          <cell r="D9" t="str">
            <v>N</v>
          </cell>
          <cell r="E9" t="str">
            <v>Powiat Wyszkowski</v>
          </cell>
          <cell r="F9">
            <v>1435</v>
          </cell>
          <cell r="G9" t="str">
            <v>Wyszkowski</v>
          </cell>
          <cell r="H9" t="str">
            <v>Warszawski</v>
          </cell>
          <cell r="I9" t="str">
            <v>Budowa drogi powiatowej Nr 4408W w miejscowości Porządzie</v>
          </cell>
          <cell r="J9" t="str">
            <v>B</v>
          </cell>
          <cell r="K9">
            <v>1.8042800000000001</v>
          </cell>
          <cell r="L9"/>
          <cell r="M9" t="str">
            <v>04.2022 - 11.2022</v>
          </cell>
          <cell r="N9" t="str">
            <v xml:space="preserve"> </v>
          </cell>
          <cell r="O9">
            <v>0.8</v>
          </cell>
          <cell r="P9">
            <v>3579943.67</v>
          </cell>
          <cell r="Q9" t="str">
            <v xml:space="preserve"> </v>
          </cell>
          <cell r="R9" t="str">
            <v xml:space="preserve"> </v>
          </cell>
          <cell r="S9"/>
          <cell r="T9"/>
          <cell r="U9"/>
          <cell r="V9"/>
          <cell r="W9"/>
          <cell r="X9" t="str">
            <v>PP</v>
          </cell>
          <cell r="Y9" t="str">
            <v>Alicja Pytlarczyk</v>
          </cell>
          <cell r="Z9" t="str">
            <v>ND</v>
          </cell>
          <cell r="AA9">
            <v>4474929.59</v>
          </cell>
          <cell r="AB9">
            <v>3579943.67</v>
          </cell>
          <cell r="AC9">
            <v>894985.91999999993</v>
          </cell>
          <cell r="AD9">
            <v>0</v>
          </cell>
        </row>
        <row r="10">
          <cell r="B10" t="str">
            <v>5.244.2021</v>
          </cell>
          <cell r="C10" t="str">
            <v>EZD</v>
          </cell>
          <cell r="D10" t="str">
            <v>N</v>
          </cell>
          <cell r="E10" t="str">
            <v>Powiat Ostrołęcki</v>
          </cell>
          <cell r="F10">
            <v>1415</v>
          </cell>
          <cell r="G10" t="str">
            <v>Ostrołęcki</v>
          </cell>
          <cell r="H10" t="str">
            <v>Ostrołęcki</v>
          </cell>
          <cell r="I10" t="str">
            <v>Rozbudowa drogi powiatowej nr 2505W Myszyniec - Pełty - gr. województwa na terenie gminy Myszyniec, na odcinku od miejscowości Myszyniec do granicy z województwem warmińsko - mazurskim</v>
          </cell>
          <cell r="J10" t="str">
            <v>B</v>
          </cell>
          <cell r="K10">
            <v>6.4644700000000004</v>
          </cell>
          <cell r="L10"/>
          <cell r="M10" t="str">
            <v>04.2022 - 10.2022</v>
          </cell>
          <cell r="N10" t="str">
            <v xml:space="preserve"> </v>
          </cell>
          <cell r="O10">
            <v>0.6</v>
          </cell>
          <cell r="P10">
            <v>10369496.23</v>
          </cell>
          <cell r="Q10" t="str">
            <v xml:space="preserve"> </v>
          </cell>
          <cell r="R10" t="str">
            <v xml:space="preserve"> </v>
          </cell>
          <cell r="S10"/>
          <cell r="T10"/>
          <cell r="U10"/>
          <cell r="V10"/>
          <cell r="W10"/>
          <cell r="X10" t="str">
            <v>PP</v>
          </cell>
          <cell r="Y10" t="str">
            <v>Katarzyna Dziuda</v>
          </cell>
          <cell r="Z10" t="str">
            <v>Zarząd Dróg Powiatowych w Ostrołęce</v>
          </cell>
          <cell r="AA10">
            <v>17282493.73</v>
          </cell>
          <cell r="AB10">
            <v>10369496.23</v>
          </cell>
          <cell r="AC10">
            <v>6912997.5</v>
          </cell>
          <cell r="AD10">
            <v>0</v>
          </cell>
        </row>
        <row r="11">
          <cell r="B11" t="str">
            <v>5.238.2021</v>
          </cell>
          <cell r="C11" t="str">
            <v>EZD</v>
          </cell>
          <cell r="D11" t="str">
            <v>N</v>
          </cell>
          <cell r="E11" t="str">
            <v>Powiat Otwocki</v>
          </cell>
          <cell r="F11">
            <v>1417</v>
          </cell>
          <cell r="G11" t="str">
            <v>Otwocki</v>
          </cell>
          <cell r="H11" t="str">
            <v>Warszawski</v>
          </cell>
          <cell r="I11" t="str">
            <v>Rozbudowa drogi powiatowej Nr 2715W</v>
          </cell>
          <cell r="J11" t="str">
            <v>B</v>
          </cell>
          <cell r="K11">
            <v>1.0224199999999999</v>
          </cell>
          <cell r="L11"/>
          <cell r="M11" t="str">
            <v>05.2022 - 04.2023</v>
          </cell>
          <cell r="N11" t="str">
            <v xml:space="preserve"> </v>
          </cell>
          <cell r="O11">
            <v>0.7</v>
          </cell>
          <cell r="P11">
            <v>6813522.0499999998</v>
          </cell>
          <cell r="Q11" t="str">
            <v xml:space="preserve"> </v>
          </cell>
          <cell r="R11" t="str">
            <v xml:space="preserve"> </v>
          </cell>
          <cell r="S11"/>
          <cell r="T11"/>
          <cell r="U11"/>
          <cell r="V11"/>
          <cell r="W11"/>
          <cell r="X11" t="str">
            <v>PP</v>
          </cell>
          <cell r="Y11" t="str">
            <v>Rafał Rudnik</v>
          </cell>
          <cell r="Z11" t="str">
            <v>Zarząd Dróg Powiatowych w Otwocku z/s w Karczewie</v>
          </cell>
          <cell r="AA11">
            <v>9733602.9399999995</v>
          </cell>
          <cell r="AB11">
            <v>6813522.0499999998</v>
          </cell>
          <cell r="AC11">
            <v>2920080.8899999997</v>
          </cell>
          <cell r="AD11">
            <v>0</v>
          </cell>
        </row>
        <row r="12">
          <cell r="B12" t="str">
            <v>5.142.2021</v>
          </cell>
          <cell r="C12" t="str">
            <v>EZD</v>
          </cell>
          <cell r="D12" t="str">
            <v>W</v>
          </cell>
          <cell r="E12" t="str">
            <v>Powiat Węgrowski</v>
          </cell>
          <cell r="F12">
            <v>1433</v>
          </cell>
          <cell r="G12" t="str">
            <v>Węgrowski</v>
          </cell>
          <cell r="H12" t="str">
            <v>Siedlecki</v>
          </cell>
          <cell r="I12" t="str">
            <v>Rozbudowa drogi powiatowej nr 4248W Cierpięta - Grębków - Wyszków na odcinku Grębków - Podsusze</v>
          </cell>
          <cell r="J12" t="str">
            <v>B</v>
          </cell>
          <cell r="K12">
            <v>3.7110000000000003</v>
          </cell>
          <cell r="L12"/>
          <cell r="M12" t="str">
            <v>05.2022 - 06.2023</v>
          </cell>
          <cell r="N12" t="str">
            <v xml:space="preserve"> </v>
          </cell>
          <cell r="O12">
            <v>0.8</v>
          </cell>
          <cell r="P12">
            <v>7791184</v>
          </cell>
          <cell r="Q12" t="str">
            <v xml:space="preserve"> </v>
          </cell>
          <cell r="R12" t="str">
            <v xml:space="preserve"> </v>
          </cell>
          <cell r="S12"/>
          <cell r="T12"/>
          <cell r="U12"/>
          <cell r="V12"/>
          <cell r="W12"/>
          <cell r="X12" t="str">
            <v>PP</v>
          </cell>
          <cell r="Y12" t="str">
            <v>Alicja Pytlarczyk</v>
          </cell>
          <cell r="Z12" t="str">
            <v>ND</v>
          </cell>
          <cell r="AA12">
            <v>9738980</v>
          </cell>
          <cell r="AB12">
            <v>7791184</v>
          </cell>
          <cell r="AC12">
            <v>1947796</v>
          </cell>
          <cell r="AD12">
            <v>0</v>
          </cell>
        </row>
        <row r="13">
          <cell r="B13" t="str">
            <v>5.20.2021</v>
          </cell>
          <cell r="C13" t="str">
            <v>EZD</v>
          </cell>
          <cell r="D13" t="str">
            <v>N</v>
          </cell>
          <cell r="E13" t="str">
            <v>Powiat Pułtuski</v>
          </cell>
          <cell r="F13">
            <v>1424</v>
          </cell>
          <cell r="G13" t="str">
            <v>Pułtuski</v>
          </cell>
          <cell r="H13" t="str">
            <v>Ciechanowski</v>
          </cell>
          <cell r="I13" t="str">
            <v>Przebudowa drogi powiatowej nr 3412W na odcinku Domosław - Pokrzywnica</v>
          </cell>
          <cell r="J13" t="str">
            <v>P</v>
          </cell>
          <cell r="K13">
            <v>2.5578600000000002</v>
          </cell>
          <cell r="L13"/>
          <cell r="M13" t="str">
            <v>07.2022 - 11.2022</v>
          </cell>
          <cell r="N13" t="str">
            <v xml:space="preserve"> </v>
          </cell>
          <cell r="O13">
            <v>0.5</v>
          </cell>
          <cell r="P13">
            <v>1307750.79</v>
          </cell>
          <cell r="Q13" t="str">
            <v xml:space="preserve"> </v>
          </cell>
          <cell r="R13" t="str">
            <v xml:space="preserve"> </v>
          </cell>
          <cell r="S13"/>
          <cell r="T13"/>
          <cell r="U13"/>
          <cell r="V13"/>
          <cell r="W13"/>
          <cell r="X13" t="str">
            <v>PP</v>
          </cell>
          <cell r="Y13" t="str">
            <v>Katarzyna Dziuda</v>
          </cell>
          <cell r="Z13"/>
          <cell r="AA13">
            <v>2615501.58</v>
          </cell>
          <cell r="AB13">
            <v>1307750.79</v>
          </cell>
          <cell r="AC13">
            <v>1307750.79</v>
          </cell>
          <cell r="AD13">
            <v>0</v>
          </cell>
        </row>
        <row r="14">
          <cell r="B14" t="str">
            <v>5.84.2021</v>
          </cell>
          <cell r="C14" t="str">
            <v>EZD</v>
          </cell>
          <cell r="D14" t="str">
            <v>N</v>
          </cell>
          <cell r="E14" t="str">
            <v>Powiat Siedlecki</v>
          </cell>
          <cell r="F14">
            <v>1426</v>
          </cell>
          <cell r="G14" t="str">
            <v>Siedlecki</v>
          </cell>
          <cell r="H14" t="str">
            <v>Siedlecki</v>
          </cell>
          <cell r="I14" t="str">
            <v>Przebudowa drogi powiatowej nr 3664W Paprotnia - Zakrze na odcinku od m. Łęczycki do m. Przesmyki</v>
          </cell>
          <cell r="J14" t="str">
            <v>P</v>
          </cell>
          <cell r="K14">
            <v>4.2190000000000003</v>
          </cell>
          <cell r="L14"/>
          <cell r="M14" t="str">
            <v>04.2022 - 10.2022</v>
          </cell>
          <cell r="N14" t="str">
            <v xml:space="preserve"> </v>
          </cell>
          <cell r="O14">
            <v>0.6</v>
          </cell>
          <cell r="P14">
            <v>5805186.0999999996</v>
          </cell>
          <cell r="Q14" t="str">
            <v xml:space="preserve"> </v>
          </cell>
          <cell r="R14" t="str">
            <v xml:space="preserve"> </v>
          </cell>
          <cell r="S14"/>
          <cell r="T14"/>
          <cell r="U14"/>
          <cell r="V14"/>
          <cell r="W14"/>
          <cell r="X14" t="str">
            <v>PP</v>
          </cell>
          <cell r="Y14" t="str">
            <v>Joanna Sudykowska</v>
          </cell>
          <cell r="Z14" t="str">
            <v>ND</v>
          </cell>
          <cell r="AA14">
            <v>9675310.1699999999</v>
          </cell>
          <cell r="AB14">
            <v>5805186.0999999996</v>
          </cell>
          <cell r="AC14">
            <v>3870124.0700000003</v>
          </cell>
          <cell r="AD14">
            <v>0</v>
          </cell>
        </row>
        <row r="15">
          <cell r="B15" t="str">
            <v>5.70.2021</v>
          </cell>
          <cell r="C15" t="str">
            <v>EZD</v>
          </cell>
          <cell r="D15" t="str">
            <v>N</v>
          </cell>
          <cell r="E15" t="str">
            <v>Powiat Radomski</v>
          </cell>
          <cell r="F15">
            <v>1425</v>
          </cell>
          <cell r="G15" t="str">
            <v>Radomski</v>
          </cell>
          <cell r="H15" t="str">
            <v>Radomski</v>
          </cell>
          <cell r="I15" t="str">
            <v>Rozbudowa drogi powiatowej nr 3547W Iłża - Antoniów wraz z budową ścieżki rowerowej</v>
          </cell>
          <cell r="J15" t="str">
            <v>B</v>
          </cell>
          <cell r="K15">
            <v>2.6545000000000001</v>
          </cell>
          <cell r="L15"/>
          <cell r="M15" t="str">
            <v>03.2022 - 11.2022</v>
          </cell>
          <cell r="N15" t="str">
            <v xml:space="preserve"> </v>
          </cell>
          <cell r="O15">
            <v>0.5</v>
          </cell>
          <cell r="P15">
            <v>3380199.54</v>
          </cell>
          <cell r="Q15" t="str">
            <v xml:space="preserve"> </v>
          </cell>
          <cell r="R15" t="str">
            <v xml:space="preserve"> </v>
          </cell>
          <cell r="S15"/>
          <cell r="T15"/>
          <cell r="U15"/>
          <cell r="V15"/>
          <cell r="W15"/>
          <cell r="X15" t="str">
            <v>PP</v>
          </cell>
          <cell r="Y15" t="str">
            <v>Weronika Kropidłowska</v>
          </cell>
          <cell r="Z15" t="str">
            <v>Zarząd Dróg Publicznych w Radomiu</v>
          </cell>
          <cell r="AA15">
            <v>6760399.0800000001</v>
          </cell>
          <cell r="AB15">
            <v>3380199.54</v>
          </cell>
          <cell r="AC15">
            <v>3380199.54</v>
          </cell>
          <cell r="AD15">
            <v>0</v>
          </cell>
        </row>
        <row r="16">
          <cell r="B16" t="str">
            <v>5.255.2021</v>
          </cell>
          <cell r="C16" t="str">
            <v>EZD</v>
          </cell>
          <cell r="D16" t="str">
            <v>N</v>
          </cell>
          <cell r="E16" t="str">
            <v>Powiat Płoński</v>
          </cell>
          <cell r="F16">
            <v>1420</v>
          </cell>
          <cell r="G16" t="str">
            <v>Płoński</v>
          </cell>
          <cell r="H16" t="str">
            <v>Ciechanowski</v>
          </cell>
          <cell r="I16" t="str">
            <v>Przebudowa drogi powiatowej nr 3015W od drogi (Raciąż - Radzanów) - Szczepkowo - Unieck</v>
          </cell>
          <cell r="J16" t="str">
            <v>P</v>
          </cell>
          <cell r="K16">
            <v>2.67937</v>
          </cell>
          <cell r="L16"/>
          <cell r="M16" t="str">
            <v>04.2022 - 09.2022</v>
          </cell>
          <cell r="N16" t="str">
            <v xml:space="preserve"> </v>
          </cell>
          <cell r="O16">
            <v>0.6</v>
          </cell>
          <cell r="P16">
            <v>4559363.55</v>
          </cell>
          <cell r="Q16" t="str">
            <v xml:space="preserve"> </v>
          </cell>
          <cell r="R16" t="str">
            <v xml:space="preserve"> </v>
          </cell>
          <cell r="S16"/>
          <cell r="T16"/>
          <cell r="U16"/>
          <cell r="V16"/>
          <cell r="W16"/>
          <cell r="X16" t="str">
            <v>PP</v>
          </cell>
          <cell r="Y16" t="str">
            <v>Katarzyna Dziuda</v>
          </cell>
          <cell r="Z16" t="str">
            <v>Powiatowy Zarząd Dróg w Płońsku</v>
          </cell>
          <cell r="AA16">
            <v>7598939.2599999998</v>
          </cell>
          <cell r="AB16">
            <v>4559363.55</v>
          </cell>
          <cell r="AC16">
            <v>3039575.71</v>
          </cell>
          <cell r="AD16">
            <v>0</v>
          </cell>
        </row>
        <row r="17">
          <cell r="B17" t="str">
            <v>5.68.2021</v>
          </cell>
          <cell r="C17" t="str">
            <v>EZD</v>
          </cell>
          <cell r="D17" t="str">
            <v>N</v>
          </cell>
          <cell r="E17" t="str">
            <v>Powiat Sierpecki</v>
          </cell>
          <cell r="F17">
            <v>1427</v>
          </cell>
          <cell r="G17" t="str">
            <v>Sierpecki</v>
          </cell>
          <cell r="H17" t="str">
            <v>Płocki</v>
          </cell>
          <cell r="I17" t="str">
            <v>Przebudowa drogi powiatowej nr 3727W Ligowo - granica województwa - (Skępe)</v>
          </cell>
          <cell r="J17" t="str">
            <v>P</v>
          </cell>
          <cell r="K17">
            <v>2.0809200000000003</v>
          </cell>
          <cell r="L17"/>
          <cell r="M17" t="str">
            <v>01.2022 - 11.2022</v>
          </cell>
          <cell r="N17" t="str">
            <v xml:space="preserve"> </v>
          </cell>
          <cell r="O17">
            <v>0.5</v>
          </cell>
          <cell r="P17">
            <v>1658865.33</v>
          </cell>
          <cell r="Q17" t="str">
            <v xml:space="preserve"> </v>
          </cell>
          <cell r="R17" t="str">
            <v xml:space="preserve"> </v>
          </cell>
          <cell r="S17"/>
          <cell r="T17"/>
          <cell r="U17"/>
          <cell r="V17"/>
          <cell r="W17"/>
          <cell r="X17" t="str">
            <v>PP</v>
          </cell>
          <cell r="Y17" t="str">
            <v>Anna Kaczor</v>
          </cell>
          <cell r="Z17" t="str">
            <v>Zarząd Dróg Powiatowych w Sierpcu</v>
          </cell>
          <cell r="AA17">
            <v>3317730.67</v>
          </cell>
          <cell r="AB17">
            <v>1658865.33</v>
          </cell>
          <cell r="AC17">
            <v>1658865.3399999999</v>
          </cell>
          <cell r="AD17">
            <v>0</v>
          </cell>
        </row>
        <row r="18">
          <cell r="B18" t="str">
            <v>5.161.2021</v>
          </cell>
          <cell r="C18" t="str">
            <v>EZD</v>
          </cell>
          <cell r="D18" t="str">
            <v>W</v>
          </cell>
          <cell r="E18" t="str">
            <v>Powiat Grodziski</v>
          </cell>
          <cell r="F18">
            <v>1405</v>
          </cell>
          <cell r="G18" t="str">
            <v>Grodziski</v>
          </cell>
          <cell r="H18" t="str">
            <v>Warszawski</v>
          </cell>
          <cell r="I18" t="str">
            <v>Budowa skrzyżowania drogi powiatowej nr 1508W z drogą gminną 150210W wraz z rozbudową drogi powiatowej nr 1508W w miejscowości Chlebnia, gmina Grodzisk Mazowiecki</v>
          </cell>
          <cell r="J18" t="str">
            <v>B</v>
          </cell>
          <cell r="K18">
            <v>1.63009</v>
          </cell>
          <cell r="L18"/>
          <cell r="M18" t="str">
            <v>06.2022 - 11.2023</v>
          </cell>
          <cell r="N18" t="str">
            <v xml:space="preserve"> </v>
          </cell>
          <cell r="O18">
            <v>0.7</v>
          </cell>
          <cell r="P18">
            <v>7312751.9500000002</v>
          </cell>
          <cell r="Q18" t="str">
            <v xml:space="preserve"> </v>
          </cell>
          <cell r="R18" t="str">
            <v xml:space="preserve"> </v>
          </cell>
          <cell r="S18"/>
          <cell r="T18"/>
          <cell r="U18"/>
          <cell r="V18"/>
          <cell r="W18"/>
          <cell r="X18" t="str">
            <v>PP</v>
          </cell>
          <cell r="Y18" t="str">
            <v>Alicja Pytlarczyk</v>
          </cell>
          <cell r="Z18"/>
          <cell r="AA18">
            <v>10446788.51</v>
          </cell>
          <cell r="AB18">
            <v>7312751.9500000002</v>
          </cell>
          <cell r="AC18">
            <v>3134036.5599999996</v>
          </cell>
          <cell r="AD18">
            <v>0</v>
          </cell>
        </row>
        <row r="19">
          <cell r="B19" t="str">
            <v>5.203.2021</v>
          </cell>
          <cell r="C19" t="str">
            <v>EZD</v>
          </cell>
          <cell r="D19" t="str">
            <v>W</v>
          </cell>
          <cell r="E19" t="str">
            <v>Powiat Wołomiński</v>
          </cell>
          <cell r="F19">
            <v>1434</v>
          </cell>
          <cell r="G19" t="str">
            <v>Wołomiński</v>
          </cell>
          <cell r="H19" t="str">
            <v>Warszawski</v>
          </cell>
          <cell r="I19" t="str">
            <v>Rozbudowa DP 4352W ul. Szeroka w Kobyłce</v>
          </cell>
          <cell r="J19" t="str">
            <v>B</v>
          </cell>
          <cell r="K19">
            <v>1.2381099999999998</v>
          </cell>
          <cell r="L19" t="str">
            <v xml:space="preserve"> </v>
          </cell>
          <cell r="M19" t="str">
            <v>05.2022 - 10.2023</v>
          </cell>
          <cell r="N19" t="str">
            <v xml:space="preserve"> </v>
          </cell>
          <cell r="O19">
            <v>0.7</v>
          </cell>
          <cell r="P19">
            <v>4493438.13</v>
          </cell>
          <cell r="Q19" t="str">
            <v xml:space="preserve"> </v>
          </cell>
          <cell r="R19" t="str">
            <v xml:space="preserve"> </v>
          </cell>
          <cell r="S19"/>
          <cell r="T19"/>
          <cell r="U19"/>
          <cell r="V19"/>
          <cell r="W19"/>
          <cell r="X19" t="str">
            <v>PP</v>
          </cell>
          <cell r="Y19" t="str">
            <v>Katarzyna Dziuda</v>
          </cell>
          <cell r="Z19" t="str">
            <v>ND</v>
          </cell>
          <cell r="AA19">
            <v>6419197.3399999999</v>
          </cell>
          <cell r="AB19">
            <v>4493438.13</v>
          </cell>
          <cell r="AC19">
            <v>1925759.21</v>
          </cell>
          <cell r="AD19">
            <v>0</v>
          </cell>
        </row>
        <row r="20">
          <cell r="B20" t="str">
            <v>5.83.2021</v>
          </cell>
          <cell r="C20" t="str">
            <v>EZD</v>
          </cell>
          <cell r="D20" t="str">
            <v>N</v>
          </cell>
          <cell r="E20" t="str">
            <v>Powiat Siedlecki</v>
          </cell>
          <cell r="F20">
            <v>1426</v>
          </cell>
          <cell r="G20" t="str">
            <v>Siedlecki</v>
          </cell>
          <cell r="H20" t="str">
            <v>Siedlecki</v>
          </cell>
          <cell r="I20" t="str">
            <v>Remont drogi powiatowej nr 3615W Suchożebry - Mordy na odcinku od skrzyżowania z drogą powiatową nr 3617W do m. Mordy</v>
          </cell>
          <cell r="J20" t="str">
            <v>R</v>
          </cell>
          <cell r="K20">
            <v>9.5690000000000008</v>
          </cell>
          <cell r="L20" t="str">
            <v xml:space="preserve"> </v>
          </cell>
          <cell r="M20" t="str">
            <v>04.2022 - 10.2022</v>
          </cell>
          <cell r="N20" t="str">
            <v xml:space="preserve"> </v>
          </cell>
          <cell r="O20">
            <v>0.6</v>
          </cell>
          <cell r="P20">
            <v>6156836.3099999996</v>
          </cell>
          <cell r="Q20" t="str">
            <v xml:space="preserve"> </v>
          </cell>
          <cell r="R20" t="str">
            <v xml:space="preserve"> </v>
          </cell>
          <cell r="S20"/>
          <cell r="T20"/>
          <cell r="U20"/>
          <cell r="V20"/>
          <cell r="W20"/>
          <cell r="X20" t="str">
            <v>PP</v>
          </cell>
          <cell r="Y20" t="str">
            <v>Joanna Sudykowska</v>
          </cell>
          <cell r="Z20" t="str">
            <v>ND</v>
          </cell>
          <cell r="AA20">
            <v>10261393.859999999</v>
          </cell>
          <cell r="AB20">
            <v>6156836.3099999996</v>
          </cell>
          <cell r="AC20">
            <v>4104557.55</v>
          </cell>
          <cell r="AD20">
            <v>0</v>
          </cell>
        </row>
        <row r="21">
          <cell r="B21" t="str">
            <v>5.48.2021</v>
          </cell>
          <cell r="C21" t="str">
            <v>EZD</v>
          </cell>
          <cell r="D21" t="str">
            <v>N</v>
          </cell>
          <cell r="E21" t="str">
            <v>Powiat Garwoliński</v>
          </cell>
          <cell r="F21">
            <v>1403</v>
          </cell>
          <cell r="G21" t="str">
            <v>Garwoliński</v>
          </cell>
          <cell r="H21" t="str">
            <v>Siedlecki</v>
          </cell>
          <cell r="I21" t="str">
            <v>Przebudowa drogi powiatowej nr 1306W Wola Łaskarzewska - Trzcianka w km 0+000 - 6+410</v>
          </cell>
          <cell r="J21" t="str">
            <v>P</v>
          </cell>
          <cell r="K21">
            <v>6.41</v>
          </cell>
          <cell r="L21" t="str">
            <v xml:space="preserve"> </v>
          </cell>
          <cell r="M21" t="str">
            <v>04.2022 - 11.2022</v>
          </cell>
          <cell r="N21" t="str">
            <v xml:space="preserve"> </v>
          </cell>
          <cell r="O21">
            <v>0.7</v>
          </cell>
          <cell r="P21">
            <v>7511346.3200000003</v>
          </cell>
          <cell r="Q21" t="str">
            <v xml:space="preserve"> </v>
          </cell>
          <cell r="R21" t="str">
            <v xml:space="preserve"> </v>
          </cell>
          <cell r="S21"/>
          <cell r="T21"/>
          <cell r="U21"/>
          <cell r="V21"/>
          <cell r="W21"/>
          <cell r="X21" t="str">
            <v>PP</v>
          </cell>
          <cell r="Y21" t="str">
            <v>Rafał Rudnik</v>
          </cell>
          <cell r="Z21" t="str">
            <v>Powiatowy Zarząd Dróg w Garwolinie</v>
          </cell>
          <cell r="AA21">
            <v>10730494.75</v>
          </cell>
          <cell r="AB21">
            <v>7511346.3200000003</v>
          </cell>
          <cell r="AC21">
            <v>3219148.4299999997</v>
          </cell>
          <cell r="AD21">
            <v>0</v>
          </cell>
        </row>
        <row r="22">
          <cell r="B22" t="str">
            <v>5.260.2021</v>
          </cell>
          <cell r="C22" t="str">
            <v>EZD</v>
          </cell>
          <cell r="D22" t="str">
            <v>N</v>
          </cell>
          <cell r="E22" t="str">
            <v>Powiat Żyrardowski</v>
          </cell>
          <cell r="F22">
            <v>1438</v>
          </cell>
          <cell r="G22" t="str">
            <v>Żyrardowski</v>
          </cell>
          <cell r="H22" t="str">
            <v>Warszawski</v>
          </cell>
          <cell r="I22" t="str">
            <v>Remont dróg powiatowych:
1) nr 4706W Aleksandrów - gr. woj. (Bolimów) na odcinku od km 0+015 do km 2+955,
2) nr 3835W Kozłów Szlach. - Nowa Sucha - Guzów na odcinku od km 11+049 do km 12+159</v>
          </cell>
          <cell r="J22" t="str">
            <v>R</v>
          </cell>
          <cell r="K22">
            <v>4.05</v>
          </cell>
          <cell r="L22" t="str">
            <v xml:space="preserve"> </v>
          </cell>
          <cell r="M22" t="str">
            <v>03.2022 - 09.2022</v>
          </cell>
          <cell r="N22" t="str">
            <v xml:space="preserve"> </v>
          </cell>
          <cell r="O22">
            <v>0.6</v>
          </cell>
          <cell r="P22">
            <v>1190415.24</v>
          </cell>
          <cell r="Q22" t="str">
            <v xml:space="preserve"> </v>
          </cell>
          <cell r="R22" t="str">
            <v xml:space="preserve"> </v>
          </cell>
          <cell r="S22"/>
          <cell r="T22"/>
          <cell r="U22"/>
          <cell r="V22"/>
          <cell r="W22"/>
          <cell r="X22" t="str">
            <v>PP</v>
          </cell>
          <cell r="Y22" t="str">
            <v>Katarzyna Dziuda</v>
          </cell>
          <cell r="Z22" t="str">
            <v>ND</v>
          </cell>
          <cell r="AA22">
            <v>1984025.4</v>
          </cell>
          <cell r="AB22">
            <v>1190415.24</v>
          </cell>
          <cell r="AC22">
            <v>793610.15999999992</v>
          </cell>
          <cell r="AD22">
            <v>0</v>
          </cell>
        </row>
        <row r="23">
          <cell r="B23" t="str">
            <v>5.158.2021</v>
          </cell>
          <cell r="C23" t="str">
            <v>EZD</v>
          </cell>
          <cell r="D23" t="str">
            <v>N</v>
          </cell>
          <cell r="E23" t="str">
            <v>Powiat Ostrowski</v>
          </cell>
          <cell r="F23">
            <v>1416</v>
          </cell>
          <cell r="G23" t="str">
            <v>Ostrowski</v>
          </cell>
          <cell r="H23" t="str">
            <v>Ostrołęcki</v>
          </cell>
          <cell r="I23" t="str">
            <v>Rozbudowa drogi powiatowej nr 2615W w miejscowości Gąsiorowo</v>
          </cell>
          <cell r="J23" t="str">
            <v>B</v>
          </cell>
          <cell r="K23">
            <v>3.2708499999999998</v>
          </cell>
          <cell r="L23" t="str">
            <v xml:space="preserve"> </v>
          </cell>
          <cell r="M23" t="str">
            <v>07.2022 - 06.2023</v>
          </cell>
          <cell r="N23" t="str">
            <v xml:space="preserve"> </v>
          </cell>
          <cell r="O23">
            <v>0.6</v>
          </cell>
          <cell r="P23">
            <v>7464328.8300000001</v>
          </cell>
          <cell r="Q23" t="str">
            <v xml:space="preserve"> </v>
          </cell>
          <cell r="R23" t="str">
            <v xml:space="preserve"> </v>
          </cell>
          <cell r="S23"/>
          <cell r="T23"/>
          <cell r="U23"/>
          <cell r="V23"/>
          <cell r="W23"/>
          <cell r="X23" t="str">
            <v>PP</v>
          </cell>
          <cell r="Y23" t="str">
            <v>Joanna Sudykowska</v>
          </cell>
          <cell r="Z23" t="str">
            <v>ND</v>
          </cell>
          <cell r="AA23">
            <v>12440548.050000001</v>
          </cell>
          <cell r="AB23">
            <v>7464328.8300000001</v>
          </cell>
          <cell r="AC23">
            <v>4976219.2200000007</v>
          </cell>
          <cell r="AD23">
            <v>0</v>
          </cell>
        </row>
        <row r="24">
          <cell r="B24" t="str">
            <v>5.155.2021</v>
          </cell>
          <cell r="C24" t="str">
            <v>EZD</v>
          </cell>
          <cell r="D24" t="str">
            <v>N</v>
          </cell>
          <cell r="E24" t="str">
            <v>Powiat Nowodworski</v>
          </cell>
          <cell r="F24">
            <v>1414</v>
          </cell>
          <cell r="G24" t="str">
            <v>Nowodworski</v>
          </cell>
          <cell r="H24" t="str">
            <v>Warszawski</v>
          </cell>
          <cell r="I24" t="str">
            <v>Remont drogi powiatowej nr 3002W na odcinku 2285 m przez miejscowości Wygoda Smoszewska oraz Smoszewo</v>
          </cell>
          <cell r="J24" t="str">
            <v>R</v>
          </cell>
          <cell r="K24">
            <v>2.2850000000000001</v>
          </cell>
          <cell r="L24" t="str">
            <v xml:space="preserve"> </v>
          </cell>
          <cell r="M24" t="str">
            <v>04.2022 - 11.2022</v>
          </cell>
          <cell r="N24" t="str">
            <v xml:space="preserve"> </v>
          </cell>
          <cell r="O24">
            <v>0.8</v>
          </cell>
          <cell r="P24">
            <v>1314716.1399999999</v>
          </cell>
          <cell r="Q24" t="str">
            <v xml:space="preserve"> </v>
          </cell>
          <cell r="R24" t="str">
            <v xml:space="preserve"> </v>
          </cell>
          <cell r="S24"/>
          <cell r="T24"/>
          <cell r="U24"/>
          <cell r="V24"/>
          <cell r="W24"/>
          <cell r="X24" t="str">
            <v>PP</v>
          </cell>
          <cell r="Y24" t="str">
            <v>Dominika Gałązka</v>
          </cell>
          <cell r="Z24"/>
          <cell r="AA24">
            <v>1643395.18</v>
          </cell>
          <cell r="AB24">
            <v>1314716.1399999999</v>
          </cell>
          <cell r="AC24">
            <v>328679.04000000004</v>
          </cell>
          <cell r="AD24">
            <v>0</v>
          </cell>
        </row>
        <row r="25">
          <cell r="B25" t="str">
            <v>5.50.2021</v>
          </cell>
          <cell r="C25" t="str">
            <v>EZD</v>
          </cell>
          <cell r="D25" t="str">
            <v>N</v>
          </cell>
          <cell r="E25" t="str">
            <v>Powiat Zwoleński</v>
          </cell>
          <cell r="F25">
            <v>1436</v>
          </cell>
          <cell r="G25" t="str">
            <v>Zwoleński</v>
          </cell>
          <cell r="H25" t="str">
            <v>Radomski</v>
          </cell>
          <cell r="I25" t="str">
            <v>Przebudowa drogi powiatowej nr 4522W Załazy - Zamość</v>
          </cell>
          <cell r="J25" t="str">
            <v>P</v>
          </cell>
          <cell r="K25">
            <v>1.9097000000000002</v>
          </cell>
          <cell r="L25" t="str">
            <v xml:space="preserve"> </v>
          </cell>
          <cell r="M25" t="str">
            <v>06.2022 - 11.2022</v>
          </cell>
          <cell r="N25" t="str">
            <v xml:space="preserve"> </v>
          </cell>
          <cell r="O25">
            <v>0.6</v>
          </cell>
          <cell r="P25">
            <v>1363208.94</v>
          </cell>
          <cell r="Q25" t="str">
            <v xml:space="preserve"> </v>
          </cell>
          <cell r="R25" t="str">
            <v xml:space="preserve"> </v>
          </cell>
          <cell r="S25">
            <v>44638</v>
          </cell>
          <cell r="T25"/>
          <cell r="U25"/>
          <cell r="V25"/>
          <cell r="W25"/>
          <cell r="X25" t="str">
            <v>PP</v>
          </cell>
          <cell r="Y25" t="str">
            <v>Weronika Kropidłowska</v>
          </cell>
          <cell r="Z25" t="str">
            <v>Powiatowy Zarząd Dróg w Zwoleniu</v>
          </cell>
          <cell r="AA25">
            <v>2272014.9</v>
          </cell>
          <cell r="AB25">
            <v>1363208.94</v>
          </cell>
          <cell r="AC25">
            <v>908805.96</v>
          </cell>
          <cell r="AD25">
            <v>0</v>
          </cell>
        </row>
        <row r="26">
          <cell r="B26" t="str">
            <v>5.78.2021</v>
          </cell>
          <cell r="C26" t="str">
            <v>EZD</v>
          </cell>
          <cell r="D26" t="str">
            <v>N</v>
          </cell>
          <cell r="E26" t="str">
            <v>Powiat Lipski</v>
          </cell>
          <cell r="F26">
            <v>1409</v>
          </cell>
          <cell r="G26" t="str">
            <v>Lipski</v>
          </cell>
          <cell r="H26" t="str">
            <v>Radomski</v>
          </cell>
          <cell r="I26" t="str">
            <v>Przebudowa drogi powiatowej nr 1926W Sienno - Trzemcha - Antoniów w km 0+010 do km 1+916,50 dł. 1906,50 mb</v>
          </cell>
          <cell r="J26" t="str">
            <v>P</v>
          </cell>
          <cell r="K26">
            <v>1.9065000000000001</v>
          </cell>
          <cell r="L26" t="str">
            <v xml:space="preserve"> </v>
          </cell>
          <cell r="M26" t="str">
            <v>05.2022 - 11.2022</v>
          </cell>
          <cell r="N26" t="str">
            <v xml:space="preserve"> </v>
          </cell>
          <cell r="O26">
            <v>0.5</v>
          </cell>
          <cell r="P26">
            <v>0</v>
          </cell>
          <cell r="Q26" t="str">
            <v xml:space="preserve"> </v>
          </cell>
          <cell r="R26" t="str">
            <v xml:space="preserve"> </v>
          </cell>
          <cell r="S26"/>
          <cell r="T26"/>
          <cell r="U26"/>
          <cell r="V26"/>
          <cell r="W26"/>
          <cell r="X26" t="str">
            <v>PP</v>
          </cell>
          <cell r="Y26" t="str">
            <v>BRAK DOFINANSOWANIA</v>
          </cell>
          <cell r="Z26"/>
          <cell r="AA26">
            <v>0</v>
          </cell>
          <cell r="AB26">
            <v>0</v>
          </cell>
          <cell r="AC26">
            <v>0</v>
          </cell>
          <cell r="AD26">
            <v>0</v>
          </cell>
        </row>
        <row r="27">
          <cell r="B27" t="str">
            <v>5.204.2021</v>
          </cell>
          <cell r="C27" t="str">
            <v>EZD</v>
          </cell>
          <cell r="D27" t="str">
            <v>W</v>
          </cell>
          <cell r="E27" t="str">
            <v>Powiat Wołomiński</v>
          </cell>
          <cell r="F27">
            <v>1434</v>
          </cell>
          <cell r="G27" t="str">
            <v>Wołomiński</v>
          </cell>
          <cell r="H27" t="str">
            <v>Warszawski</v>
          </cell>
          <cell r="I27" t="str">
            <v>Rozbudowa drogi powiatowej nr 4316W al. Niepodległości od ul. Granicznej do skrzyżowania z DW 634</v>
          </cell>
          <cell r="J27" t="str">
            <v>B</v>
          </cell>
          <cell r="K27">
            <v>1.4415</v>
          </cell>
          <cell r="L27" t="str">
            <v xml:space="preserve"> </v>
          </cell>
          <cell r="M27" t="str">
            <v>05.2022 - 12.2023</v>
          </cell>
          <cell r="N27" t="str">
            <v xml:space="preserve"> </v>
          </cell>
          <cell r="O27">
            <v>0.7</v>
          </cell>
          <cell r="P27">
            <v>5068041.2300000004</v>
          </cell>
          <cell r="Q27" t="str">
            <v xml:space="preserve"> </v>
          </cell>
          <cell r="R27" t="str">
            <v xml:space="preserve"> </v>
          </cell>
          <cell r="S27"/>
          <cell r="T27"/>
          <cell r="U27"/>
          <cell r="V27"/>
          <cell r="W27"/>
          <cell r="X27" t="str">
            <v>PP</v>
          </cell>
          <cell r="Y27" t="str">
            <v>Katarzyna Dziuda</v>
          </cell>
          <cell r="Z27" t="str">
            <v>ND</v>
          </cell>
          <cell r="AA27">
            <v>7240058.9000000004</v>
          </cell>
          <cell r="AB27">
            <v>5068041.2300000004</v>
          </cell>
          <cell r="AC27">
            <v>2172017.67</v>
          </cell>
          <cell r="AD27">
            <v>0</v>
          </cell>
        </row>
        <row r="28">
          <cell r="B28" t="str">
            <v>5.108.2021</v>
          </cell>
          <cell r="C28" t="str">
            <v>EZD</v>
          </cell>
          <cell r="D28" t="str">
            <v>N</v>
          </cell>
          <cell r="E28" t="str">
            <v>Powiat Sochaczewski</v>
          </cell>
          <cell r="F28">
            <v>1428</v>
          </cell>
          <cell r="G28" t="str">
            <v>Sochaczewski</v>
          </cell>
          <cell r="H28" t="str">
            <v>Warszawski</v>
          </cell>
          <cell r="I28" t="str">
            <v>Rozbudowa drogi powiatowej nr 3820W Żdżarów - Rybno</v>
          </cell>
          <cell r="J28" t="str">
            <v>B</v>
          </cell>
          <cell r="K28">
            <v>0.78500000000000003</v>
          </cell>
          <cell r="L28" t="str">
            <v xml:space="preserve"> </v>
          </cell>
          <cell r="M28" t="str">
            <v>05.2022 - 10.2022</v>
          </cell>
          <cell r="N28" t="str">
            <v xml:space="preserve"> </v>
          </cell>
          <cell r="O28">
            <v>0.8</v>
          </cell>
          <cell r="P28">
            <v>3290426.47</v>
          </cell>
          <cell r="Q28" t="str">
            <v xml:space="preserve"> </v>
          </cell>
          <cell r="R28" t="str">
            <v xml:space="preserve"> </v>
          </cell>
          <cell r="S28"/>
          <cell r="T28"/>
          <cell r="U28"/>
          <cell r="V28"/>
          <cell r="W28"/>
          <cell r="X28" t="str">
            <v>PP</v>
          </cell>
          <cell r="Y28" t="str">
            <v>Katarzyna Dziuda</v>
          </cell>
          <cell r="Z28" t="str">
            <v>Powiatowy Zarząd Dróg w Sochaczewie</v>
          </cell>
          <cell r="AA28">
            <v>4113033.09</v>
          </cell>
          <cell r="AB28">
            <v>3290426.47</v>
          </cell>
          <cell r="AC28">
            <v>822606.61999999965</v>
          </cell>
          <cell r="AD28">
            <v>0</v>
          </cell>
        </row>
        <row r="29">
          <cell r="B29" t="str">
            <v>5.183.2021</v>
          </cell>
          <cell r="C29" t="str">
            <v>EZD</v>
          </cell>
          <cell r="D29" t="str">
            <v>N</v>
          </cell>
          <cell r="E29" t="str">
            <v>Powiat Pruszkowski</v>
          </cell>
          <cell r="F29">
            <v>1421</v>
          </cell>
          <cell r="G29" t="str">
            <v>Pruszkowski</v>
          </cell>
          <cell r="H29" t="str">
            <v>Warszawski</v>
          </cell>
          <cell r="I29" t="str">
            <v>Rozbudowa drogi powiatowej nr 3129W - ul. Dworcowej w Piastowie i ul. Bodycha w Regułach</v>
          </cell>
          <cell r="J29" t="str">
            <v>B</v>
          </cell>
          <cell r="K29">
            <v>0.66791</v>
          </cell>
          <cell r="L29" t="str">
            <v xml:space="preserve"> </v>
          </cell>
          <cell r="M29" t="str">
            <v>04.2022 - 08.2022</v>
          </cell>
          <cell r="N29" t="str">
            <v xml:space="preserve"> </v>
          </cell>
          <cell r="O29">
            <v>0.6</v>
          </cell>
          <cell r="P29">
            <v>4576166.4800000004</v>
          </cell>
          <cell r="Q29" t="str">
            <v xml:space="preserve"> </v>
          </cell>
          <cell r="R29" t="str">
            <v xml:space="preserve"> </v>
          </cell>
          <cell r="S29"/>
          <cell r="T29"/>
          <cell r="U29"/>
          <cell r="V29"/>
          <cell r="W29"/>
          <cell r="X29" t="str">
            <v>PP</v>
          </cell>
          <cell r="Y29" t="str">
            <v>Michał Płuciennik</v>
          </cell>
          <cell r="Z29" t="str">
            <v>ND</v>
          </cell>
          <cell r="AA29">
            <v>7626944.1399999997</v>
          </cell>
          <cell r="AB29">
            <v>4576166.4800000004</v>
          </cell>
          <cell r="AC29">
            <v>3050777.6599999992</v>
          </cell>
          <cell r="AD29">
            <v>0</v>
          </cell>
        </row>
        <row r="30">
          <cell r="B30" t="str">
            <v>5.42.2021</v>
          </cell>
          <cell r="C30" t="str">
            <v>EZD</v>
          </cell>
          <cell r="D30" t="str">
            <v>N</v>
          </cell>
          <cell r="E30" t="str">
            <v>Powiat Przysuski</v>
          </cell>
          <cell r="F30">
            <v>1423</v>
          </cell>
          <cell r="G30" t="str">
            <v>Przysuski</v>
          </cell>
          <cell r="H30" t="str">
            <v>Radomski</v>
          </cell>
          <cell r="I30" t="str">
            <v>Remont drogi powiatowej nr 3309W Gielniów - Gałki - Zielonka od km 6+377 do km 8+027</v>
          </cell>
          <cell r="J30" t="str">
            <v>R</v>
          </cell>
          <cell r="K30">
            <v>1.6500000000000001</v>
          </cell>
          <cell r="L30" t="str">
            <v xml:space="preserve"> </v>
          </cell>
          <cell r="M30" t="str">
            <v>05.2022 - 10.2022</v>
          </cell>
          <cell r="N30" t="str">
            <v xml:space="preserve"> </v>
          </cell>
          <cell r="O30">
            <v>0.5</v>
          </cell>
          <cell r="P30">
            <v>512212.83</v>
          </cell>
          <cell r="Q30" t="str">
            <v xml:space="preserve"> </v>
          </cell>
          <cell r="R30" t="str">
            <v xml:space="preserve"> </v>
          </cell>
          <cell r="S30">
            <v>44637</v>
          </cell>
          <cell r="T30"/>
          <cell r="U30"/>
          <cell r="V30"/>
          <cell r="W30"/>
          <cell r="X30" t="str">
            <v>PP</v>
          </cell>
          <cell r="Y30" t="str">
            <v>Paulina Nowak</v>
          </cell>
          <cell r="Z30" t="str">
            <v>Powiatowy Zarząd Dróg Publicznych w Przysusze</v>
          </cell>
          <cell r="AA30">
            <v>1024425.67</v>
          </cell>
          <cell r="AB30">
            <v>512212.83</v>
          </cell>
          <cell r="AC30">
            <v>512212.84</v>
          </cell>
          <cell r="AD30">
            <v>0</v>
          </cell>
        </row>
        <row r="31">
          <cell r="B31" t="str">
            <v>5.176.2021</v>
          </cell>
          <cell r="C31" t="str">
            <v>EZD</v>
          </cell>
          <cell r="D31" t="str">
            <v>N</v>
          </cell>
          <cell r="E31" t="str">
            <v>Powiat Przasnyski</v>
          </cell>
          <cell r="F31">
            <v>1422</v>
          </cell>
          <cell r="G31" t="str">
            <v>Przasnyski</v>
          </cell>
          <cell r="H31" t="str">
            <v>Ostrołęcki</v>
          </cell>
          <cell r="I31" t="str">
            <v>Przebudowa drogi powiatowej nr 3216W (Janowo) gr. woj. - Mchowo w km od 8+270 do km 9+260</v>
          </cell>
          <cell r="J31" t="str">
            <v>P</v>
          </cell>
          <cell r="K31">
            <v>0.99</v>
          </cell>
          <cell r="L31" t="str">
            <v xml:space="preserve"> </v>
          </cell>
          <cell r="M31" t="str">
            <v>04.2022 - 11.2022</v>
          </cell>
          <cell r="N31" t="str">
            <v xml:space="preserve"> </v>
          </cell>
          <cell r="O31">
            <v>0.6</v>
          </cell>
          <cell r="P31">
            <v>1367693.44</v>
          </cell>
          <cell r="Q31" t="str">
            <v xml:space="preserve"> </v>
          </cell>
          <cell r="R31" t="str">
            <v xml:space="preserve"> </v>
          </cell>
          <cell r="S31"/>
          <cell r="T31"/>
          <cell r="U31"/>
          <cell r="V31"/>
          <cell r="W31"/>
          <cell r="X31" t="str">
            <v>PP</v>
          </cell>
          <cell r="Y31" t="str">
            <v>Joanna Sudykowska</v>
          </cell>
          <cell r="Z31" t="str">
            <v>Powiatowy Zarząd Dróg w Przasnyszu</v>
          </cell>
          <cell r="AA31">
            <v>2279489.08</v>
          </cell>
          <cell r="AB31">
            <v>1367693.44</v>
          </cell>
          <cell r="AC31">
            <v>911795.64000000013</v>
          </cell>
          <cell r="AD31">
            <v>0</v>
          </cell>
        </row>
        <row r="32">
          <cell r="B32" t="str">
            <v>5.200.2021</v>
          </cell>
          <cell r="C32" t="str">
            <v>EZD</v>
          </cell>
          <cell r="D32" t="str">
            <v>N</v>
          </cell>
          <cell r="E32" t="str">
            <v>Powiat Płoński</v>
          </cell>
          <cell r="F32">
            <v>1420</v>
          </cell>
          <cell r="G32" t="str">
            <v>Płoński</v>
          </cell>
          <cell r="H32" t="str">
            <v>Ciechanowski</v>
          </cell>
          <cell r="I32" t="str">
            <v>Przebudowa drogi powiatowej nr 3743W Zawidz - Osiek - Włostybory - Koziebrody - Raciąż</v>
          </cell>
          <cell r="J32" t="str">
            <v>P</v>
          </cell>
          <cell r="K32">
            <v>0.62580999999999998</v>
          </cell>
          <cell r="L32" t="str">
            <v xml:space="preserve"> </v>
          </cell>
          <cell r="M32" t="str">
            <v>04.2022 - 09.2022</v>
          </cell>
          <cell r="N32" t="str">
            <v xml:space="preserve"> </v>
          </cell>
          <cell r="O32">
            <v>0.6</v>
          </cell>
          <cell r="P32">
            <v>502103.28</v>
          </cell>
          <cell r="Q32" t="str">
            <v xml:space="preserve"> </v>
          </cell>
          <cell r="R32" t="str">
            <v xml:space="preserve"> </v>
          </cell>
          <cell r="S32"/>
          <cell r="T32"/>
          <cell r="U32"/>
          <cell r="V32"/>
          <cell r="W32"/>
          <cell r="X32" t="str">
            <v>PP</v>
          </cell>
          <cell r="Y32" t="str">
            <v>Katarzyna Dziuda</v>
          </cell>
          <cell r="Z32" t="str">
            <v>Powiatowy Zarząd Dróg w Płońsku</v>
          </cell>
          <cell r="AA32">
            <v>836838.8</v>
          </cell>
          <cell r="AB32">
            <v>502103.28</v>
          </cell>
          <cell r="AC32">
            <v>334735.52</v>
          </cell>
          <cell r="AD32">
            <v>0</v>
          </cell>
        </row>
        <row r="33">
          <cell r="B33" t="str">
            <v>5.221.2021</v>
          </cell>
          <cell r="C33" t="str">
            <v>EZD</v>
          </cell>
          <cell r="D33" t="str">
            <v>N</v>
          </cell>
          <cell r="E33" t="str">
            <v>Powiat Piaseczyński</v>
          </cell>
          <cell r="F33">
            <v>1418</v>
          </cell>
          <cell r="G33" t="str">
            <v>Piaseczyński</v>
          </cell>
          <cell r="H33" t="str">
            <v>Warszawski</v>
          </cell>
          <cell r="I33" t="str">
            <v>Rozbudowa skrzyżowania drogi powiatowej nr 2811W z drogą krajową nr 79 w miejscowości Baniocha Gmina Góra Kalwaria</v>
          </cell>
          <cell r="J33" t="str">
            <v>B</v>
          </cell>
          <cell r="K33">
            <v>0.1555</v>
          </cell>
          <cell r="L33" t="str">
            <v xml:space="preserve"> </v>
          </cell>
          <cell r="M33" t="str">
            <v>03.2022 - 07.2022</v>
          </cell>
          <cell r="N33" t="str">
            <v xml:space="preserve"> </v>
          </cell>
          <cell r="O33">
            <v>0.6</v>
          </cell>
          <cell r="P33">
            <v>1980535.77</v>
          </cell>
          <cell r="Q33" t="str">
            <v xml:space="preserve"> </v>
          </cell>
          <cell r="R33" t="str">
            <v xml:space="preserve"> </v>
          </cell>
          <cell r="S33"/>
          <cell r="T33">
            <v>44634</v>
          </cell>
          <cell r="U33"/>
          <cell r="V33" t="str">
            <v>kwiecień</v>
          </cell>
          <cell r="W33"/>
          <cell r="X33" t="str">
            <v>PP</v>
          </cell>
          <cell r="Y33" t="str">
            <v>Rafał Rudnik</v>
          </cell>
          <cell r="Z33" t="str">
            <v>ND</v>
          </cell>
          <cell r="AA33">
            <v>3300892.96</v>
          </cell>
          <cell r="AB33">
            <v>1980535.77</v>
          </cell>
          <cell r="AC33">
            <v>1320357.19</v>
          </cell>
          <cell r="AD33">
            <v>0</v>
          </cell>
        </row>
        <row r="34">
          <cell r="B34" t="str">
            <v>5.102.2021</v>
          </cell>
          <cell r="C34" t="str">
            <v>EZD</v>
          </cell>
          <cell r="D34" t="str">
            <v>N</v>
          </cell>
          <cell r="E34" t="str">
            <v>Powiat Białobrzeski</v>
          </cell>
          <cell r="F34">
            <v>1401</v>
          </cell>
          <cell r="G34" t="str">
            <v>Białobrzeski</v>
          </cell>
          <cell r="H34" t="str">
            <v>Radomski</v>
          </cell>
          <cell r="I34" t="str">
            <v>Przebudowa drogi powiatowej nr 1107W Wyśmierzyce - Paprotno - Olszowa na odcinku od km 3+430 do km 6+270</v>
          </cell>
          <cell r="J34" t="str">
            <v>P</v>
          </cell>
          <cell r="K34">
            <v>2.84</v>
          </cell>
          <cell r="L34" t="str">
            <v xml:space="preserve"> </v>
          </cell>
          <cell r="M34" t="str">
            <v>04.2022 - 11.2022</v>
          </cell>
          <cell r="N34" t="str">
            <v xml:space="preserve"> </v>
          </cell>
          <cell r="O34">
            <v>0.8</v>
          </cell>
          <cell r="P34">
            <v>1899397.99</v>
          </cell>
          <cell r="Q34" t="str">
            <v xml:space="preserve"> </v>
          </cell>
          <cell r="R34" t="str">
            <v xml:space="preserve"> </v>
          </cell>
          <cell r="S34">
            <v>44634</v>
          </cell>
          <cell r="T34"/>
          <cell r="U34"/>
          <cell r="V34"/>
          <cell r="W34"/>
          <cell r="X34" t="str">
            <v>PP</v>
          </cell>
          <cell r="Y34" t="str">
            <v>Anna Kaczor</v>
          </cell>
          <cell r="Z34" t="str">
            <v>ND</v>
          </cell>
          <cell r="AA34">
            <v>2374247.4900000002</v>
          </cell>
          <cell r="AB34">
            <v>1899397.99</v>
          </cell>
          <cell r="AC34">
            <v>474849.50000000023</v>
          </cell>
          <cell r="AD34">
            <v>0</v>
          </cell>
        </row>
        <row r="35">
          <cell r="B35" t="str">
            <v>5.178.2021</v>
          </cell>
          <cell r="C35" t="str">
            <v>EZD</v>
          </cell>
          <cell r="D35" t="str">
            <v>N</v>
          </cell>
          <cell r="E35" t="str">
            <v>Powiat Legionowski</v>
          </cell>
          <cell r="F35">
            <v>1408</v>
          </cell>
          <cell r="G35" t="str">
            <v>Legionowski</v>
          </cell>
          <cell r="H35" t="str">
            <v>Warszawski</v>
          </cell>
          <cell r="I35" t="str">
            <v>Przebudowa drogi powiatowej nr 1821W w miejscowości Zalesie Borowe Gmina Serock</v>
          </cell>
          <cell r="J35" t="str">
            <v>P</v>
          </cell>
          <cell r="K35">
            <v>2.7265999999999999</v>
          </cell>
          <cell r="L35" t="str">
            <v xml:space="preserve"> </v>
          </cell>
          <cell r="M35" t="str">
            <v>06.2022 - 10.2022</v>
          </cell>
          <cell r="N35" t="str">
            <v xml:space="preserve"> </v>
          </cell>
          <cell r="O35">
            <v>0.7</v>
          </cell>
          <cell r="P35">
            <v>4030135.92</v>
          </cell>
          <cell r="Q35" t="str">
            <v xml:space="preserve"> </v>
          </cell>
          <cell r="R35" t="str">
            <v xml:space="preserve"> </v>
          </cell>
          <cell r="S35"/>
          <cell r="T35"/>
          <cell r="U35"/>
          <cell r="V35"/>
          <cell r="W35"/>
          <cell r="X35" t="str">
            <v>PP</v>
          </cell>
          <cell r="Y35" t="str">
            <v>Rafał Rudnik</v>
          </cell>
          <cell r="Z35" t="str">
            <v>ND</v>
          </cell>
          <cell r="AA35">
            <v>5757337.04</v>
          </cell>
          <cell r="AB35">
            <v>4030135.92</v>
          </cell>
          <cell r="AC35">
            <v>1727201.12</v>
          </cell>
          <cell r="AD35">
            <v>0</v>
          </cell>
        </row>
        <row r="36">
          <cell r="B36" t="str">
            <v>5.17.2021</v>
          </cell>
          <cell r="C36" t="str">
            <v>EZD</v>
          </cell>
          <cell r="D36" t="str">
            <v>N</v>
          </cell>
          <cell r="E36" t="str">
            <v>Powiat Kozienicki</v>
          </cell>
          <cell r="F36">
            <v>1407</v>
          </cell>
          <cell r="G36" t="str">
            <v>Kozienicki</v>
          </cell>
          <cell r="H36" t="str">
            <v>Radomski</v>
          </cell>
          <cell r="I36" t="str">
            <v xml:space="preserve"> Remont drogi powiatowej 1702W Wyborów - Basinów, odcinek Wyborów - Grabów Nowy</v>
          </cell>
          <cell r="J36" t="str">
            <v>R</v>
          </cell>
          <cell r="K36">
            <v>2.14</v>
          </cell>
          <cell r="L36" t="str">
            <v xml:space="preserve"> </v>
          </cell>
          <cell r="M36" t="str">
            <v>05.2022 - 10.2022</v>
          </cell>
          <cell r="N36" t="str">
            <v xml:space="preserve"> </v>
          </cell>
          <cell r="O36">
            <v>0.6</v>
          </cell>
          <cell r="P36">
            <v>920658.82</v>
          </cell>
          <cell r="Q36" t="str">
            <v xml:space="preserve"> </v>
          </cell>
          <cell r="R36" t="str">
            <v xml:space="preserve"> </v>
          </cell>
          <cell r="S36"/>
          <cell r="T36"/>
          <cell r="U36"/>
          <cell r="V36"/>
          <cell r="W36"/>
          <cell r="X36" t="str">
            <v>PP</v>
          </cell>
          <cell r="Y36" t="str">
            <v>Rafał Rudnik</v>
          </cell>
          <cell r="Z36" t="str">
            <v>Zarząd Dróg Powiatowych w Kozienicach</v>
          </cell>
          <cell r="AA36">
            <v>1534431.38</v>
          </cell>
          <cell r="AB36">
            <v>920658.82</v>
          </cell>
          <cell r="AC36">
            <v>613772.55999999994</v>
          </cell>
          <cell r="AD36">
            <v>0</v>
          </cell>
        </row>
        <row r="37">
          <cell r="B37" t="str">
            <v>5.199.2021</v>
          </cell>
          <cell r="C37" t="str">
            <v>EZD</v>
          </cell>
          <cell r="D37" t="str">
            <v>N</v>
          </cell>
          <cell r="E37" t="str">
            <v>Powiat Żyrardowski</v>
          </cell>
          <cell r="F37">
            <v>1438</v>
          </cell>
          <cell r="G37" t="str">
            <v>Żyrardowski</v>
          </cell>
          <cell r="H37" t="str">
            <v>Warszawski</v>
          </cell>
          <cell r="I37" t="str">
            <v>Remont drogi powiatowej nr 4135W Bieniewice - Bronisławów - Wiskitki na odcinku od km 9+656 do km 11+671</v>
          </cell>
          <cell r="J37" t="str">
            <v>R</v>
          </cell>
          <cell r="K37">
            <v>2.0150000000000001</v>
          </cell>
          <cell r="L37" t="str">
            <v xml:space="preserve"> </v>
          </cell>
          <cell r="M37" t="str">
            <v>03.2022 - 09.2022</v>
          </cell>
          <cell r="N37" t="str">
            <v xml:space="preserve"> </v>
          </cell>
          <cell r="O37">
            <v>0.6</v>
          </cell>
          <cell r="P37">
            <v>520822.28</v>
          </cell>
          <cell r="Q37" t="str">
            <v xml:space="preserve"> </v>
          </cell>
          <cell r="R37" t="str">
            <v xml:space="preserve"> </v>
          </cell>
          <cell r="S37"/>
          <cell r="T37"/>
          <cell r="U37"/>
          <cell r="V37"/>
          <cell r="W37"/>
          <cell r="X37" t="str">
            <v>PP</v>
          </cell>
          <cell r="Y37" t="str">
            <v>Katarzyna Dziuda</v>
          </cell>
          <cell r="Z37" t="str">
            <v>ND</v>
          </cell>
          <cell r="AA37">
            <v>868037.14</v>
          </cell>
          <cell r="AB37">
            <v>520822.28</v>
          </cell>
          <cell r="AC37">
            <v>347214.86</v>
          </cell>
          <cell r="AD37">
            <v>0</v>
          </cell>
        </row>
        <row r="38">
          <cell r="B38" t="str">
            <v>5.236.2021</v>
          </cell>
          <cell r="C38" t="str">
            <v>EZD</v>
          </cell>
          <cell r="D38" t="str">
            <v>N</v>
          </cell>
          <cell r="E38" t="str">
            <v>Powiat Wyszkowski</v>
          </cell>
          <cell r="F38">
            <v>1435</v>
          </cell>
          <cell r="G38" t="str">
            <v>Wyszkowski</v>
          </cell>
          <cell r="H38" t="str">
            <v>Warszawski</v>
          </cell>
          <cell r="I38" t="str">
            <v>Budowa DP nr 4421W od węzła "Mostówka" na DK S-8 do działki ew. nr 10/1 położonej w m. Mostówka</v>
          </cell>
          <cell r="J38" t="str">
            <v>B</v>
          </cell>
          <cell r="K38">
            <v>1.5282200000000001</v>
          </cell>
          <cell r="L38" t="str">
            <v xml:space="preserve"> </v>
          </cell>
          <cell r="M38" t="str">
            <v>04.2022 - 11.2022</v>
          </cell>
          <cell r="N38" t="str">
            <v xml:space="preserve"> </v>
          </cell>
          <cell r="O38">
            <v>0.8</v>
          </cell>
          <cell r="P38">
            <v>5914494.9100000001</v>
          </cell>
          <cell r="Q38" t="str">
            <v xml:space="preserve"> </v>
          </cell>
          <cell r="R38" t="str">
            <v xml:space="preserve"> </v>
          </cell>
          <cell r="S38"/>
          <cell r="T38"/>
          <cell r="U38"/>
          <cell r="V38"/>
          <cell r="W38"/>
          <cell r="X38" t="str">
            <v>PP</v>
          </cell>
          <cell r="Y38" t="str">
            <v>Alicja Pytlarczyk</v>
          </cell>
          <cell r="Z38" t="str">
            <v>ND</v>
          </cell>
          <cell r="AA38">
            <v>7393118.6399999997</v>
          </cell>
          <cell r="AB38">
            <v>5914494.9100000001</v>
          </cell>
          <cell r="AC38">
            <v>1478623.7299999995</v>
          </cell>
          <cell r="AD38">
            <v>0</v>
          </cell>
        </row>
        <row r="39">
          <cell r="B39" t="str">
            <v>5.237.2021</v>
          </cell>
          <cell r="C39" t="str">
            <v>EZD</v>
          </cell>
          <cell r="D39" t="str">
            <v>N</v>
          </cell>
          <cell r="E39" t="str">
            <v>Powiat Otwocki</v>
          </cell>
          <cell r="F39">
            <v>1417</v>
          </cell>
          <cell r="G39" t="str">
            <v>Otwocki</v>
          </cell>
          <cell r="H39" t="str">
            <v>Warszawski</v>
          </cell>
          <cell r="I39" t="str">
            <v>Remont drogi powiatowej Nr 2710W na odcinku do drogi krajowej S17 do mostu na rzece Świder</v>
          </cell>
          <cell r="J39" t="str">
            <v>R</v>
          </cell>
          <cell r="K39">
            <v>1.4550000000000001</v>
          </cell>
          <cell r="L39" t="str">
            <v xml:space="preserve"> </v>
          </cell>
          <cell r="M39" t="str">
            <v>05.2022 - 12.2022</v>
          </cell>
          <cell r="N39" t="str">
            <v xml:space="preserve"> </v>
          </cell>
          <cell r="O39">
            <v>0.7</v>
          </cell>
          <cell r="P39">
            <v>2254175.86</v>
          </cell>
          <cell r="Q39" t="str">
            <v xml:space="preserve"> </v>
          </cell>
          <cell r="R39" t="str">
            <v xml:space="preserve"> </v>
          </cell>
          <cell r="S39"/>
          <cell r="T39"/>
          <cell r="U39"/>
          <cell r="V39"/>
          <cell r="W39"/>
          <cell r="X39" t="str">
            <v>PP</v>
          </cell>
          <cell r="Y39" t="str">
            <v>Rafał Rudnik</v>
          </cell>
          <cell r="Z39" t="str">
            <v>Zarząd Dróg Powiatowych w Otwocku z/s w Karczewie</v>
          </cell>
          <cell r="AA39">
            <v>3220251.23</v>
          </cell>
          <cell r="AB39">
            <v>2254175.86</v>
          </cell>
          <cell r="AC39">
            <v>966075.37000000011</v>
          </cell>
          <cell r="AD39">
            <v>0</v>
          </cell>
        </row>
        <row r="40">
          <cell r="B40" t="str">
            <v>5.175.2021</v>
          </cell>
          <cell r="C40" t="str">
            <v>EZD</v>
          </cell>
          <cell r="D40" t="str">
            <v>N</v>
          </cell>
          <cell r="E40" t="str">
            <v>Powiat Przasnyski</v>
          </cell>
          <cell r="F40">
            <v>1422</v>
          </cell>
          <cell r="G40" t="str">
            <v>Przasnyski</v>
          </cell>
          <cell r="H40" t="str">
            <v>Ostrołęcki</v>
          </cell>
          <cell r="I40" t="str">
            <v>Przebudowa drogi powiatowej nr 3220W Krzynowłoga Mała - Goski Wąsosze w km od 0+512 do km 1+502</v>
          </cell>
          <cell r="J40" t="str">
            <v>P</v>
          </cell>
          <cell r="K40">
            <v>0.99</v>
          </cell>
          <cell r="L40" t="str">
            <v xml:space="preserve"> </v>
          </cell>
          <cell r="M40" t="str">
            <v>04.2022 - 11.2022</v>
          </cell>
          <cell r="N40" t="str">
            <v xml:space="preserve"> </v>
          </cell>
          <cell r="O40">
            <v>0.6</v>
          </cell>
          <cell r="P40">
            <v>1209367.81</v>
          </cell>
          <cell r="Q40" t="str">
            <v xml:space="preserve"> </v>
          </cell>
          <cell r="R40" t="str">
            <v xml:space="preserve"> </v>
          </cell>
          <cell r="S40"/>
          <cell r="T40"/>
          <cell r="U40"/>
          <cell r="V40"/>
          <cell r="W40"/>
          <cell r="X40" t="str">
            <v>PP</v>
          </cell>
          <cell r="Y40" t="str">
            <v>Joanna Sudykowska</v>
          </cell>
          <cell r="Z40" t="str">
            <v>Powiatowy Zarząd Dróg w Przasnyszu</v>
          </cell>
          <cell r="AA40">
            <v>2015613.02</v>
          </cell>
          <cell r="AB40">
            <v>1209367.81</v>
          </cell>
          <cell r="AC40">
            <v>806245.21</v>
          </cell>
          <cell r="AD40">
            <v>0</v>
          </cell>
        </row>
        <row r="41">
          <cell r="B41" t="str">
            <v>5.16.2021</v>
          </cell>
          <cell r="C41" t="str">
            <v>EZD</v>
          </cell>
          <cell r="D41" t="str">
            <v>N</v>
          </cell>
          <cell r="E41" t="str">
            <v>Powiat Kozienicki</v>
          </cell>
          <cell r="F41">
            <v>1407</v>
          </cell>
          <cell r="G41" t="str">
            <v>Kozienicki</v>
          </cell>
          <cell r="H41" t="str">
            <v>Radomski</v>
          </cell>
          <cell r="I41" t="str">
            <v>Przebudowa drogi powiatowej 4504W Stary Grudek - Sarnów w m. Kociołek - II ETAP</v>
          </cell>
          <cell r="J41" t="str">
            <v>P</v>
          </cell>
          <cell r="K41">
            <v>0.89900000000000002</v>
          </cell>
          <cell r="L41" t="str">
            <v xml:space="preserve"> </v>
          </cell>
          <cell r="M41" t="str">
            <v>03.2022 - 09.2022</v>
          </cell>
          <cell r="N41" t="str">
            <v xml:space="preserve"> </v>
          </cell>
          <cell r="O41">
            <v>0.6</v>
          </cell>
          <cell r="P41">
            <v>510501.08</v>
          </cell>
          <cell r="Q41" t="str">
            <v xml:space="preserve"> </v>
          </cell>
          <cell r="R41" t="str">
            <v xml:space="preserve"> </v>
          </cell>
          <cell r="S41"/>
          <cell r="T41"/>
          <cell r="U41"/>
          <cell r="V41"/>
          <cell r="W41"/>
          <cell r="X41" t="str">
            <v>PP</v>
          </cell>
          <cell r="Y41" t="str">
            <v>Rafał Rudnik</v>
          </cell>
          <cell r="Z41" t="str">
            <v>Zarząd Dróg Powiatowych w Kozienicach</v>
          </cell>
          <cell r="AA41">
            <v>850835.14</v>
          </cell>
          <cell r="AB41">
            <v>510501.08</v>
          </cell>
          <cell r="AC41">
            <v>340334.06</v>
          </cell>
          <cell r="AD41">
            <v>0</v>
          </cell>
        </row>
        <row r="42">
          <cell r="B42" t="str">
            <v>5.151.2021</v>
          </cell>
          <cell r="C42" t="str">
            <v>EZD</v>
          </cell>
          <cell r="D42" t="str">
            <v>N</v>
          </cell>
          <cell r="E42" t="str">
            <v>Powiat Grodziski</v>
          </cell>
          <cell r="F42">
            <v>1405</v>
          </cell>
          <cell r="G42" t="str">
            <v>Grodziski</v>
          </cell>
          <cell r="H42" t="str">
            <v>Warszawski</v>
          </cell>
          <cell r="I42" t="str">
            <v>Przebudowa drogi powiatowej nr 1515W relacji Kopiska - Jaktorów - Maruna - Makówka od km 7+522,00 do km 8+392,70 ulicy Chełmońskiego w miejscowości Budy Grzybek oraz Chylice, gmina Jaktorów</v>
          </cell>
          <cell r="J42" t="str">
            <v>P</v>
          </cell>
          <cell r="K42">
            <v>0.87070000000000003</v>
          </cell>
          <cell r="L42" t="str">
            <v xml:space="preserve"> </v>
          </cell>
          <cell r="M42" t="str">
            <v>03.2022 - 10.2022</v>
          </cell>
          <cell r="N42" t="str">
            <v xml:space="preserve"> </v>
          </cell>
          <cell r="O42">
            <v>0.7</v>
          </cell>
          <cell r="P42">
            <v>3446320.6</v>
          </cell>
          <cell r="Q42" t="str">
            <v xml:space="preserve"> </v>
          </cell>
          <cell r="R42" t="str">
            <v xml:space="preserve"> </v>
          </cell>
          <cell r="S42"/>
          <cell r="T42"/>
          <cell r="U42"/>
          <cell r="V42"/>
          <cell r="W42"/>
          <cell r="X42" t="str">
            <v>PP</v>
          </cell>
          <cell r="Y42" t="str">
            <v>Alicja Pytlarczyk</v>
          </cell>
          <cell r="Z42"/>
          <cell r="AA42">
            <v>4923315.1500000004</v>
          </cell>
          <cell r="AB42">
            <v>3446320.6</v>
          </cell>
          <cell r="AC42">
            <v>1476994.5500000003</v>
          </cell>
          <cell r="AD42">
            <v>0</v>
          </cell>
        </row>
        <row r="43">
          <cell r="B43" t="str">
            <v>5.271.2021</v>
          </cell>
          <cell r="C43" t="str">
            <v>EZD</v>
          </cell>
          <cell r="D43" t="str">
            <v>N</v>
          </cell>
          <cell r="E43" t="str">
            <v>Powiat Warszawski Zachodni</v>
          </cell>
          <cell r="F43">
            <v>1432</v>
          </cell>
          <cell r="G43" t="str">
            <v>Warszawski Zachodni</v>
          </cell>
          <cell r="H43" t="str">
            <v>Warszawski</v>
          </cell>
          <cell r="I43" t="str">
            <v>Rozbudowa drogi powiatowej nr 4107W ul. Błońskiej o dł. ok. 750 mb, gm. Błonie</v>
          </cell>
          <cell r="J43" t="str">
            <v>B</v>
          </cell>
          <cell r="K43">
            <v>0.73724999999999996</v>
          </cell>
          <cell r="L43" t="str">
            <v xml:space="preserve"> </v>
          </cell>
          <cell r="M43" t="str">
            <v>04.2022 - 11.2022</v>
          </cell>
          <cell r="N43" t="str">
            <v xml:space="preserve"> </v>
          </cell>
          <cell r="O43">
            <v>0.6</v>
          </cell>
          <cell r="P43">
            <v>1627806.2</v>
          </cell>
          <cell r="Q43" t="str">
            <v xml:space="preserve"> </v>
          </cell>
          <cell r="R43" t="str">
            <v xml:space="preserve"> </v>
          </cell>
          <cell r="S43"/>
          <cell r="T43"/>
          <cell r="U43"/>
          <cell r="V43"/>
          <cell r="W43"/>
          <cell r="X43" t="str">
            <v>PP</v>
          </cell>
          <cell r="Y43" t="str">
            <v>Weronika Kropidłowska</v>
          </cell>
          <cell r="Z43" t="str">
            <v>Zarząd Dróg Powiatowych w Ożarowie Mazowieckim</v>
          </cell>
          <cell r="AA43">
            <v>2713010.34</v>
          </cell>
          <cell r="AB43">
            <v>1627806.2</v>
          </cell>
          <cell r="AC43">
            <v>1085204.1399999999</v>
          </cell>
          <cell r="AD43">
            <v>0</v>
          </cell>
        </row>
        <row r="44">
          <cell r="B44" t="str">
            <v>5.47.2021</v>
          </cell>
          <cell r="C44" t="str">
            <v>EZD</v>
          </cell>
          <cell r="D44" t="str">
            <v>N</v>
          </cell>
          <cell r="E44" t="str">
            <v>Powiat Garwoliński</v>
          </cell>
          <cell r="F44">
            <v>1403</v>
          </cell>
          <cell r="G44" t="str">
            <v>Garwoliński</v>
          </cell>
          <cell r="H44" t="str">
            <v>Siedlecki</v>
          </cell>
          <cell r="I44" t="str">
            <v>Przebudowa drogi powiatowej nr 1371W (Garwolin) ul. Jana Pawła II wraz z niezbędną infrastrukturą techniczną</v>
          </cell>
          <cell r="J44" t="str">
            <v>P</v>
          </cell>
          <cell r="K44">
            <v>0.54154000000000002</v>
          </cell>
          <cell r="L44" t="str">
            <v xml:space="preserve"> </v>
          </cell>
          <cell r="M44" t="str">
            <v>04.2022 - 11.2022</v>
          </cell>
          <cell r="N44" t="str">
            <v xml:space="preserve"> </v>
          </cell>
          <cell r="O44">
            <v>0.7</v>
          </cell>
          <cell r="P44">
            <v>4757836.3</v>
          </cell>
          <cell r="Q44" t="str">
            <v xml:space="preserve"> </v>
          </cell>
          <cell r="R44" t="str">
            <v xml:space="preserve"> </v>
          </cell>
          <cell r="S44">
            <v>44644</v>
          </cell>
          <cell r="T44"/>
          <cell r="U44"/>
          <cell r="V44"/>
          <cell r="W44"/>
          <cell r="X44" t="str">
            <v>PP</v>
          </cell>
          <cell r="Y44" t="str">
            <v>Rafał Rudnik</v>
          </cell>
          <cell r="Z44" t="str">
            <v>Powiatowy Zarząd Dróg w Garwolinie</v>
          </cell>
          <cell r="AA44">
            <v>6796909</v>
          </cell>
          <cell r="AB44">
            <v>4757836.3</v>
          </cell>
          <cell r="AC44">
            <v>2039072.7000000002</v>
          </cell>
          <cell r="AD44">
            <v>0</v>
          </cell>
        </row>
        <row r="45">
          <cell r="B45" t="str">
            <v>5.116.2021</v>
          </cell>
          <cell r="C45" t="str">
            <v>EZD</v>
          </cell>
          <cell r="D45" t="str">
            <v>N</v>
          </cell>
          <cell r="E45" t="str">
            <v>Powiat Szydłowiecki</v>
          </cell>
          <cell r="F45">
            <v>1430</v>
          </cell>
          <cell r="G45" t="str">
            <v>Szydłowiecki</v>
          </cell>
          <cell r="H45" t="str">
            <v>Radomski</v>
          </cell>
          <cell r="I45" t="str">
            <v>Przebudowa drogi powiatowej nr 4001W Korzyce - Broniów - Zaława - Chlewiska w m. Cukrówka od km 5+687,00 - 6+003,00</v>
          </cell>
          <cell r="J45" t="str">
            <v>P</v>
          </cell>
          <cell r="K45">
            <v>0.316</v>
          </cell>
          <cell r="L45" t="str">
            <v xml:space="preserve"> </v>
          </cell>
          <cell r="M45" t="str">
            <v>05.2022 - 10.2022</v>
          </cell>
          <cell r="N45" t="str">
            <v xml:space="preserve"> </v>
          </cell>
          <cell r="O45">
            <v>0.5</v>
          </cell>
          <cell r="P45">
            <v>277947.06</v>
          </cell>
          <cell r="Q45" t="str">
            <v xml:space="preserve"> </v>
          </cell>
          <cell r="R45" t="str">
            <v xml:space="preserve"> </v>
          </cell>
          <cell r="S45"/>
          <cell r="T45"/>
          <cell r="U45"/>
          <cell r="V45"/>
          <cell r="W45"/>
          <cell r="X45" t="str">
            <v>PP</v>
          </cell>
          <cell r="Y45" t="str">
            <v>Paulina Nowak</v>
          </cell>
          <cell r="Z45" t="str">
            <v>ND</v>
          </cell>
          <cell r="AA45">
            <v>555894.13</v>
          </cell>
          <cell r="AB45">
            <v>277947.06</v>
          </cell>
          <cell r="AC45">
            <v>277947.07</v>
          </cell>
          <cell r="AD45">
            <v>0</v>
          </cell>
        </row>
        <row r="46">
          <cell r="B46" t="str">
            <v>5.157.2021</v>
          </cell>
          <cell r="C46" t="str">
            <v>EZD</v>
          </cell>
          <cell r="D46" t="str">
            <v>N</v>
          </cell>
          <cell r="E46" t="str">
            <v>Powiat Ostrołęcki</v>
          </cell>
          <cell r="F46">
            <v>1415</v>
          </cell>
          <cell r="G46" t="str">
            <v>Ostrołęcki</v>
          </cell>
          <cell r="H46" t="str">
            <v>Ostrołęcki</v>
          </cell>
          <cell r="I46" t="str">
            <v>Rozbudowa drogi powiatowej nr 4403W od drogi nr 8 - Turzyn - Brańszczyk - Niemiry - Knurowiec - Długosiodło - Goworowo - Ostrołęka, na terenie gminy Goworowo, na odcinku od DK 60 do miejscowości Goworowo</v>
          </cell>
          <cell r="J46" t="str">
            <v>B</v>
          </cell>
          <cell r="K46">
            <v>3.649</v>
          </cell>
          <cell r="L46" t="str">
            <v xml:space="preserve"> </v>
          </cell>
          <cell r="M46" t="str">
            <v>04.2022 - 10.2022</v>
          </cell>
          <cell r="N46" t="str">
            <v xml:space="preserve"> </v>
          </cell>
          <cell r="O46">
            <v>0.6</v>
          </cell>
          <cell r="P46">
            <v>5522760.3300000001</v>
          </cell>
          <cell r="Q46" t="str">
            <v xml:space="preserve"> </v>
          </cell>
          <cell r="R46" t="str">
            <v xml:space="preserve"> </v>
          </cell>
          <cell r="S46"/>
          <cell r="T46"/>
          <cell r="U46"/>
          <cell r="V46"/>
          <cell r="W46"/>
          <cell r="X46" t="str">
            <v>PP</v>
          </cell>
          <cell r="Y46" t="str">
            <v>Katarzyna Dziuda</v>
          </cell>
          <cell r="Z46" t="str">
            <v>Zarząd Dróg Powiatowych w Ostrołęce</v>
          </cell>
          <cell r="AA46">
            <v>9204600.5500000007</v>
          </cell>
          <cell r="AB46">
            <v>5522760.3300000001</v>
          </cell>
          <cell r="AC46">
            <v>3681840.2200000007</v>
          </cell>
          <cell r="AD46">
            <v>0</v>
          </cell>
        </row>
        <row r="47">
          <cell r="B47" t="str">
            <v>5.257.2021</v>
          </cell>
          <cell r="C47" t="str">
            <v>EZD</v>
          </cell>
          <cell r="D47" t="str">
            <v>W</v>
          </cell>
          <cell r="E47" t="str">
            <v>Powiat Sokołowski</v>
          </cell>
          <cell r="F47">
            <v>1429</v>
          </cell>
          <cell r="G47" t="str">
            <v>Sokołowski</v>
          </cell>
          <cell r="H47" t="str">
            <v>Siedlecki</v>
          </cell>
          <cell r="I47" t="str">
            <v>Przebudowa drogi powiatowej nr 3930W na odcinku Repki - Zawady</v>
          </cell>
          <cell r="J47" t="str">
            <v>P</v>
          </cell>
          <cell r="K47">
            <v>3.2800000000000002</v>
          </cell>
          <cell r="L47" t="str">
            <v xml:space="preserve"> </v>
          </cell>
          <cell r="M47" t="str">
            <v>05.2022 - 11.2023</v>
          </cell>
          <cell r="N47" t="str">
            <v xml:space="preserve"> </v>
          </cell>
          <cell r="O47">
            <v>0.7</v>
          </cell>
          <cell r="P47">
            <v>3254948.5</v>
          </cell>
          <cell r="Q47" t="str">
            <v xml:space="preserve"> </v>
          </cell>
          <cell r="R47" t="str">
            <v xml:space="preserve"> </v>
          </cell>
          <cell r="S47"/>
          <cell r="T47"/>
          <cell r="U47"/>
          <cell r="V47"/>
          <cell r="W47"/>
          <cell r="X47" t="str">
            <v>PP</v>
          </cell>
          <cell r="Y47" t="str">
            <v>Anna Kaczor</v>
          </cell>
          <cell r="Z47" t="str">
            <v>ND</v>
          </cell>
          <cell r="AA47">
            <v>4649926.43</v>
          </cell>
          <cell r="AB47">
            <v>3254948.5</v>
          </cell>
          <cell r="AC47">
            <v>1394977.9299999997</v>
          </cell>
          <cell r="AD47">
            <v>0</v>
          </cell>
        </row>
        <row r="48">
          <cell r="B48" t="str">
            <v>5.37.2021</v>
          </cell>
          <cell r="C48" t="str">
            <v>EZD</v>
          </cell>
          <cell r="D48" t="str">
            <v>N</v>
          </cell>
          <cell r="E48" t="str">
            <v>Powiat Grójecki</v>
          </cell>
          <cell r="F48">
            <v>1406</v>
          </cell>
          <cell r="G48" t="str">
            <v>Grójecki</v>
          </cell>
          <cell r="H48" t="str">
            <v>Radomski</v>
          </cell>
          <cell r="I48" t="str">
            <v>Przebudowa drogi powiatowej nr 1610W Sadków - Lewiczyn na odcinku od km 3+800 do km 6+234,90 w m. Belsk Duży, Grotów, Lewiczyn</v>
          </cell>
          <cell r="J48" t="str">
            <v>P</v>
          </cell>
          <cell r="K48">
            <v>2.4349000000000003</v>
          </cell>
          <cell r="L48" t="str">
            <v xml:space="preserve"> </v>
          </cell>
          <cell r="M48" t="str">
            <v>05.2022 - 10.2022</v>
          </cell>
          <cell r="N48" t="str">
            <v xml:space="preserve"> </v>
          </cell>
          <cell r="O48">
            <v>0.8</v>
          </cell>
          <cell r="P48">
            <v>2708776.11</v>
          </cell>
          <cell r="Q48" t="str">
            <v xml:space="preserve"> </v>
          </cell>
          <cell r="R48" t="str">
            <v xml:space="preserve"> </v>
          </cell>
          <cell r="S48"/>
          <cell r="T48"/>
          <cell r="U48"/>
          <cell r="V48"/>
          <cell r="W48"/>
          <cell r="X48" t="str">
            <v>PP</v>
          </cell>
          <cell r="Y48" t="str">
            <v>Weronika Kropidłowska</v>
          </cell>
          <cell r="Z48" t="str">
            <v>ND</v>
          </cell>
          <cell r="AA48">
            <v>3385970.14</v>
          </cell>
          <cell r="AB48">
            <v>2708776.11</v>
          </cell>
          <cell r="AC48">
            <v>677194.03000000026</v>
          </cell>
          <cell r="AD48">
            <v>0</v>
          </cell>
        </row>
        <row r="49">
          <cell r="B49" t="str">
            <v>5.124.2021</v>
          </cell>
          <cell r="C49" t="str">
            <v>EZD</v>
          </cell>
          <cell r="D49" t="str">
            <v>N</v>
          </cell>
          <cell r="E49" t="str">
            <v>Powiat Gostyniński</v>
          </cell>
          <cell r="F49">
            <v>1404</v>
          </cell>
          <cell r="G49" t="str">
            <v>Gostyniński</v>
          </cell>
          <cell r="H49" t="str">
            <v>Płocki</v>
          </cell>
          <cell r="I49" t="str">
            <v>Remont odcinka drogi powiatowej nr 1424W droga nr 60 Sierakówek - Nowa Wieś - Trębki - Kamieniec droga nr 573 w miejscowości Sierakówek i Kleniew, gmina Gostynin</v>
          </cell>
          <cell r="J49" t="str">
            <v>R</v>
          </cell>
          <cell r="K49">
            <v>2.0855000000000001</v>
          </cell>
          <cell r="L49" t="str">
            <v xml:space="preserve"> </v>
          </cell>
          <cell r="M49" t="str">
            <v>05.2022 - 11.2022</v>
          </cell>
          <cell r="N49" t="str">
            <v xml:space="preserve"> </v>
          </cell>
          <cell r="O49">
            <v>0.5</v>
          </cell>
          <cell r="P49">
            <v>726717.32</v>
          </cell>
          <cell r="Q49" t="str">
            <v xml:space="preserve"> </v>
          </cell>
          <cell r="R49" t="str">
            <v xml:space="preserve"> </v>
          </cell>
          <cell r="S49"/>
          <cell r="T49"/>
          <cell r="U49"/>
          <cell r="V49"/>
          <cell r="W49"/>
          <cell r="X49" t="str">
            <v>PP</v>
          </cell>
          <cell r="Y49" t="str">
            <v>Michał Płuciennik</v>
          </cell>
          <cell r="Z49" t="str">
            <v>Zarząd Dróg Powiatowych w Gostyninie</v>
          </cell>
          <cell r="AA49">
            <v>1453434.64</v>
          </cell>
          <cell r="AB49">
            <v>726717.32</v>
          </cell>
          <cell r="AC49">
            <v>726717.32</v>
          </cell>
          <cell r="AD49">
            <v>0</v>
          </cell>
        </row>
        <row r="50">
          <cell r="B50" t="str">
            <v>5.41.2021</v>
          </cell>
          <cell r="C50" t="str">
            <v>EZD</v>
          </cell>
          <cell r="D50" t="str">
            <v>N</v>
          </cell>
          <cell r="E50" t="str">
            <v>Powiat Przysuski</v>
          </cell>
          <cell r="F50">
            <v>1423</v>
          </cell>
          <cell r="G50" t="str">
            <v>Przysuski</v>
          </cell>
          <cell r="H50" t="str">
            <v>Radomski</v>
          </cell>
          <cell r="I50" t="str">
            <v>Remont drogi powiatowej nr 3306W Ruski Bród - Hucisko - gr. woj. od km 1+416 do km 3+640</v>
          </cell>
          <cell r="J50" t="str">
            <v>R</v>
          </cell>
          <cell r="K50">
            <v>2.2240000000000002</v>
          </cell>
          <cell r="L50" t="str">
            <v xml:space="preserve"> </v>
          </cell>
          <cell r="M50" t="str">
            <v>05.2022 - 10.2022</v>
          </cell>
          <cell r="N50" t="str">
            <v xml:space="preserve"> </v>
          </cell>
          <cell r="O50">
            <v>0.6</v>
          </cell>
          <cell r="P50">
            <v>1012122.13</v>
          </cell>
          <cell r="Q50" t="str">
            <v xml:space="preserve"> </v>
          </cell>
          <cell r="R50" t="str">
            <v xml:space="preserve"> </v>
          </cell>
          <cell r="S50">
            <v>44637</v>
          </cell>
          <cell r="T50"/>
          <cell r="U50"/>
          <cell r="V50"/>
          <cell r="W50"/>
          <cell r="X50" t="str">
            <v>PP</v>
          </cell>
          <cell r="Y50" t="str">
            <v>Paulina Nowak</v>
          </cell>
          <cell r="Z50" t="str">
            <v>Powiatowy Zarząd Dróg Publicznych w Przysusze</v>
          </cell>
          <cell r="AA50">
            <v>1686870.22</v>
          </cell>
          <cell r="AB50">
            <v>1012122.13</v>
          </cell>
          <cell r="AC50">
            <v>674748.09</v>
          </cell>
          <cell r="AD50">
            <v>0</v>
          </cell>
        </row>
        <row r="51">
          <cell r="B51" t="str">
            <v>5.146.2021</v>
          </cell>
          <cell r="C51" t="str">
            <v>EZD</v>
          </cell>
          <cell r="D51" t="str">
            <v>N</v>
          </cell>
          <cell r="E51" t="str">
            <v>Powiat Łosicki</v>
          </cell>
          <cell r="F51">
            <v>1410</v>
          </cell>
          <cell r="G51" t="str">
            <v>Łosicki</v>
          </cell>
          <cell r="H51" t="str">
            <v>Siedlecki</v>
          </cell>
          <cell r="I51" t="str">
            <v>Remont drogi powiatowej nr 2025W Zakrze - Biernaty Średnie - do drogi nr 698 na odcinku Stare Biernaty - do drogi 698</v>
          </cell>
          <cell r="J51" t="str">
            <v>R</v>
          </cell>
          <cell r="K51">
            <v>1.8029999999999999</v>
          </cell>
          <cell r="L51" t="str">
            <v xml:space="preserve"> </v>
          </cell>
          <cell r="M51" t="str">
            <v>03.2022 - 12.2022</v>
          </cell>
          <cell r="N51" t="str">
            <v xml:space="preserve"> </v>
          </cell>
          <cell r="O51">
            <v>0.6</v>
          </cell>
          <cell r="P51">
            <v>1646189.31</v>
          </cell>
          <cell r="Q51" t="str">
            <v xml:space="preserve"> </v>
          </cell>
          <cell r="R51" t="str">
            <v xml:space="preserve"> </v>
          </cell>
          <cell r="S51"/>
          <cell r="T51"/>
          <cell r="U51"/>
          <cell r="V51"/>
          <cell r="W51"/>
          <cell r="X51" t="str">
            <v>PP</v>
          </cell>
          <cell r="Y51" t="str">
            <v>Joanna Sudykowska</v>
          </cell>
          <cell r="Z51"/>
          <cell r="AA51">
            <v>2743648.86</v>
          </cell>
          <cell r="AB51">
            <v>1646189.31</v>
          </cell>
          <cell r="AC51">
            <v>1097459.5499999998</v>
          </cell>
          <cell r="AD51">
            <v>0</v>
          </cell>
        </row>
        <row r="52">
          <cell r="B52" t="str">
            <v>5.215.2021</v>
          </cell>
          <cell r="C52" t="str">
            <v>EZD</v>
          </cell>
          <cell r="D52" t="str">
            <v>N</v>
          </cell>
          <cell r="E52" t="str">
            <v>Powiat Miński</v>
          </cell>
          <cell r="F52">
            <v>1412</v>
          </cell>
          <cell r="G52" t="str">
            <v>Miński</v>
          </cell>
          <cell r="H52" t="str">
            <v>Warszawski</v>
          </cell>
          <cell r="I52" t="str">
            <v>Przebudowa drogi powiatowej nr 4318W gr.powiatu-Okuniew-Halinów-Brzeziny-do DK 2 od km 0+567 do km 1+886 polegająca na budowie chodnika z dopuszczeniem ruchu rowerowego wraz z budową dwóch kładek</v>
          </cell>
          <cell r="J52" t="str">
            <v>P</v>
          </cell>
          <cell r="K52">
            <v>1.319</v>
          </cell>
          <cell r="L52" t="str">
            <v xml:space="preserve"> </v>
          </cell>
          <cell r="M52" t="str">
            <v>05.2022 - 10.2022</v>
          </cell>
          <cell r="N52" t="str">
            <v xml:space="preserve"> </v>
          </cell>
          <cell r="O52">
            <v>0.8</v>
          </cell>
          <cell r="P52">
            <v>2206924.7999999998</v>
          </cell>
          <cell r="Q52" t="str">
            <v xml:space="preserve"> </v>
          </cell>
          <cell r="R52" t="str">
            <v xml:space="preserve"> </v>
          </cell>
          <cell r="S52"/>
          <cell r="T52"/>
          <cell r="U52"/>
          <cell r="V52"/>
          <cell r="W52"/>
          <cell r="X52" t="str">
            <v>PP</v>
          </cell>
          <cell r="Y52" t="str">
            <v>Dominika Gałązka</v>
          </cell>
          <cell r="Z52"/>
          <cell r="AA52">
            <v>2758656</v>
          </cell>
          <cell r="AB52">
            <v>2206924.7999999998</v>
          </cell>
          <cell r="AC52">
            <v>551731.20000000019</v>
          </cell>
          <cell r="AD52">
            <v>0</v>
          </cell>
        </row>
        <row r="53">
          <cell r="B53" t="str">
            <v>5.172.2021</v>
          </cell>
          <cell r="C53" t="str">
            <v>EZD</v>
          </cell>
          <cell r="D53" t="str">
            <v>N</v>
          </cell>
          <cell r="E53" t="str">
            <v>Powiat Miński</v>
          </cell>
          <cell r="F53">
            <v>1412</v>
          </cell>
          <cell r="G53" t="str">
            <v>Miński</v>
          </cell>
          <cell r="H53" t="str">
            <v>Warszawski</v>
          </cell>
          <cell r="I53" t="str">
            <v>Przebudowa drogi powiatowej nr 2233W Rozstanki - Strachomin - Borki od km 0+000 do km 1+408</v>
          </cell>
          <cell r="J53" t="str">
            <v>P</v>
          </cell>
          <cell r="K53">
            <v>1.4079999999999999</v>
          </cell>
          <cell r="L53" t="str">
            <v xml:space="preserve"> </v>
          </cell>
          <cell r="M53" t="str">
            <v>05.2022 - 10.2022</v>
          </cell>
          <cell r="N53" t="str">
            <v xml:space="preserve"> </v>
          </cell>
          <cell r="O53">
            <v>0.8</v>
          </cell>
          <cell r="P53">
            <v>2919635.2</v>
          </cell>
          <cell r="Q53" t="str">
            <v xml:space="preserve"> </v>
          </cell>
          <cell r="R53" t="str">
            <v xml:space="preserve"> </v>
          </cell>
          <cell r="S53"/>
          <cell r="T53"/>
          <cell r="U53"/>
          <cell r="V53"/>
          <cell r="W53"/>
          <cell r="X53" t="str">
            <v>PP</v>
          </cell>
          <cell r="Y53" t="str">
            <v>Dominika Gałązka</v>
          </cell>
          <cell r="Z53"/>
          <cell r="AA53">
            <v>3649544</v>
          </cell>
          <cell r="AB53">
            <v>2919635.2</v>
          </cell>
          <cell r="AC53">
            <v>729908.79999999981</v>
          </cell>
          <cell r="AD53">
            <v>0</v>
          </cell>
        </row>
        <row r="54">
          <cell r="B54" t="str">
            <v>5.214.2021</v>
          </cell>
          <cell r="C54" t="str">
            <v>EZD</v>
          </cell>
          <cell r="D54" t="str">
            <v>N</v>
          </cell>
          <cell r="E54" t="str">
            <v>Powiat Warszawski Zachodni</v>
          </cell>
          <cell r="F54">
            <v>1432</v>
          </cell>
          <cell r="G54" t="str">
            <v>Warszawski Zachodni</v>
          </cell>
          <cell r="H54" t="str">
            <v>Warszawski</v>
          </cell>
          <cell r="I54" t="str">
            <v>Rozbudowa drogi powiatowej nr 4104W ul. Strażackiej o dł. ok. 1 100 mb w m. Dębówka, gm. Błonie</v>
          </cell>
          <cell r="J54" t="str">
            <v>B</v>
          </cell>
          <cell r="K54">
            <v>1.0875000000000001</v>
          </cell>
          <cell r="L54" t="str">
            <v xml:space="preserve"> </v>
          </cell>
          <cell r="M54" t="str">
            <v>04.2022 - 11.2022</v>
          </cell>
          <cell r="N54" t="str">
            <v xml:space="preserve"> </v>
          </cell>
          <cell r="O54">
            <v>0.6</v>
          </cell>
          <cell r="P54">
            <v>2403323.44</v>
          </cell>
          <cell r="Q54" t="str">
            <v xml:space="preserve"> </v>
          </cell>
          <cell r="R54" t="str">
            <v xml:space="preserve"> </v>
          </cell>
          <cell r="S54"/>
          <cell r="T54"/>
          <cell r="U54"/>
          <cell r="V54"/>
          <cell r="W54"/>
          <cell r="X54" t="str">
            <v>PP</v>
          </cell>
          <cell r="Y54" t="str">
            <v>Weronika Kropidłowska</v>
          </cell>
          <cell r="Z54" t="str">
            <v>Zarząd Dróg Powiatowych w Ożarowie Mazowieckim</v>
          </cell>
          <cell r="AA54">
            <v>4005539.07</v>
          </cell>
          <cell r="AB54">
            <v>1957451.29</v>
          </cell>
          <cell r="AC54">
            <v>2048087.7799999998</v>
          </cell>
          <cell r="AD54">
            <v>0</v>
          </cell>
        </row>
        <row r="55">
          <cell r="B55" t="str">
            <v>5.123.2021</v>
          </cell>
          <cell r="C55" t="str">
            <v>EZD</v>
          </cell>
          <cell r="D55" t="str">
            <v>W</v>
          </cell>
          <cell r="E55" t="str">
            <v>Powiat Gostyniński</v>
          </cell>
          <cell r="F55">
            <v>1404</v>
          </cell>
          <cell r="G55" t="str">
            <v>Gostyniński</v>
          </cell>
          <cell r="H55" t="str">
            <v>Płocki</v>
          </cell>
          <cell r="I55" t="str">
            <v>Przebudowa drogi powiatowej nr 1431W Suserz - Józefków - Trębki - granica woj. na odcinku od skrzyżowania z drogą gminną w m. Białka do skrzyżowania z drogą wojewódzką nr 573</v>
          </cell>
          <cell r="J55" t="str">
            <v>P</v>
          </cell>
          <cell r="K55">
            <v>5.1420000000000003</v>
          </cell>
          <cell r="L55" t="str">
            <v xml:space="preserve"> </v>
          </cell>
          <cell r="M55" t="str">
            <v>01.2022 - 12.2023</v>
          </cell>
          <cell r="N55" t="str">
            <v xml:space="preserve"> </v>
          </cell>
          <cell r="O55">
            <v>0.5</v>
          </cell>
          <cell r="P55">
            <v>4205719.3600000003</v>
          </cell>
          <cell r="Q55" t="str">
            <v xml:space="preserve"> </v>
          </cell>
          <cell r="R55" t="str">
            <v xml:space="preserve"> </v>
          </cell>
          <cell r="S55"/>
          <cell r="T55"/>
          <cell r="U55"/>
          <cell r="V55"/>
          <cell r="W55"/>
          <cell r="X55" t="str">
            <v>PR</v>
          </cell>
          <cell r="Y55" t="str">
            <v>BRAK DOFINANSOWANIA</v>
          </cell>
          <cell r="Z55"/>
          <cell r="AA55">
            <v>8411438.7200000007</v>
          </cell>
          <cell r="AB55"/>
          <cell r="AC55"/>
          <cell r="AD55">
            <v>0</v>
          </cell>
        </row>
        <row r="56">
          <cell r="B56" t="str">
            <v>5.71.2021</v>
          </cell>
          <cell r="C56" t="str">
            <v>EZD</v>
          </cell>
          <cell r="D56" t="str">
            <v>N</v>
          </cell>
          <cell r="E56" t="str">
            <v>Powiat Radomski</v>
          </cell>
          <cell r="F56">
            <v>1425</v>
          </cell>
          <cell r="G56" t="str">
            <v>Radomski</v>
          </cell>
          <cell r="H56" t="str">
            <v>Radomski</v>
          </cell>
          <cell r="I56" t="str">
            <v>Rozbudowa drogi powiatowej nr 3517W Wojciechów - Kozłów - Rajec Szlachecki wraz z budową ścieżki rowerowej</v>
          </cell>
          <cell r="J56" t="str">
            <v>B</v>
          </cell>
          <cell r="K56">
            <v>5.0345800000000001</v>
          </cell>
          <cell r="L56" t="str">
            <v xml:space="preserve"> </v>
          </cell>
          <cell r="M56" t="str">
            <v>03.2022 - 11.2022</v>
          </cell>
          <cell r="N56" t="str">
            <v xml:space="preserve"> </v>
          </cell>
          <cell r="O56">
            <v>0.5</v>
          </cell>
          <cell r="P56">
            <v>5398766.1399999997</v>
          </cell>
          <cell r="Q56" t="str">
            <v xml:space="preserve"> </v>
          </cell>
          <cell r="R56" t="str">
            <v xml:space="preserve"> </v>
          </cell>
          <cell r="S56"/>
          <cell r="T56"/>
          <cell r="U56"/>
          <cell r="V56"/>
          <cell r="W56"/>
          <cell r="X56" t="str">
            <v>PR</v>
          </cell>
          <cell r="Y56" t="str">
            <v>BRAK DOFINANSOWANIA</v>
          </cell>
          <cell r="Z56"/>
          <cell r="AA56">
            <v>10797532.279999999</v>
          </cell>
          <cell r="AB56"/>
          <cell r="AC56"/>
          <cell r="AD56">
            <v>0</v>
          </cell>
        </row>
        <row r="57">
          <cell r="B57" t="str">
            <v>5.19.2021</v>
          </cell>
          <cell r="C57" t="str">
            <v>EZD</v>
          </cell>
          <cell r="D57" t="str">
            <v>N</v>
          </cell>
          <cell r="E57" t="str">
            <v>Powiat Pułtuski</v>
          </cell>
          <cell r="F57">
            <v>1424</v>
          </cell>
          <cell r="G57" t="str">
            <v>Pułtuski</v>
          </cell>
          <cell r="H57" t="str">
            <v>Ciechanowski</v>
          </cell>
          <cell r="I57" t="str">
            <v>Przebudowa drogi powiatowej 3419W na odcinku Kowalewice Włościańskie - Ostrzeniewo</v>
          </cell>
          <cell r="J57" t="str">
            <v>P</v>
          </cell>
          <cell r="K57">
            <v>2.3543000000000003</v>
          </cell>
          <cell r="L57" t="str">
            <v xml:space="preserve"> </v>
          </cell>
          <cell r="M57" t="str">
            <v>05.2022 - 11.2022</v>
          </cell>
          <cell r="N57" t="str">
            <v xml:space="preserve"> </v>
          </cell>
          <cell r="O57">
            <v>0.5</v>
          </cell>
          <cell r="P57">
            <v>1441777.97</v>
          </cell>
          <cell r="Q57" t="str">
            <v xml:space="preserve"> </v>
          </cell>
          <cell r="R57" t="str">
            <v xml:space="preserve"> </v>
          </cell>
          <cell r="S57"/>
          <cell r="T57"/>
          <cell r="U57"/>
          <cell r="V57"/>
          <cell r="W57"/>
          <cell r="X57" t="str">
            <v>PR</v>
          </cell>
          <cell r="Y57" t="str">
            <v>BRAK DOFINANSOWANIA</v>
          </cell>
          <cell r="Z57"/>
          <cell r="AA57">
            <v>2883555.94</v>
          </cell>
          <cell r="AB57"/>
          <cell r="AC57"/>
          <cell r="AD57">
            <v>0</v>
          </cell>
        </row>
        <row r="58">
          <cell r="B58" t="str">
            <v>5.54.2021</v>
          </cell>
          <cell r="C58" t="str">
            <v>EZD</v>
          </cell>
          <cell r="D58" t="str">
            <v>W</v>
          </cell>
          <cell r="E58" t="str">
            <v>Powiat Mławski</v>
          </cell>
          <cell r="F58">
            <v>1413</v>
          </cell>
          <cell r="G58" t="str">
            <v>Mławski</v>
          </cell>
          <cell r="H58" t="str">
            <v>Ciechanowski</v>
          </cell>
          <cell r="I58" t="str">
            <v>Rozbudowa drogi powiatowej nr 2375W - ul. Nowa w Mławie</v>
          </cell>
          <cell r="J58" t="str">
            <v>B</v>
          </cell>
          <cell r="K58">
            <v>0.84450000000000003</v>
          </cell>
          <cell r="L58" t="str">
            <v xml:space="preserve"> </v>
          </cell>
          <cell r="M58" t="str">
            <v>04.2022 - 10.2023</v>
          </cell>
          <cell r="N58" t="str">
            <v xml:space="preserve"> </v>
          </cell>
          <cell r="O58">
            <v>0.7</v>
          </cell>
          <cell r="P58">
            <v>10489960.6</v>
          </cell>
          <cell r="Q58" t="str">
            <v xml:space="preserve"> </v>
          </cell>
          <cell r="R58" t="str">
            <v xml:space="preserve"> </v>
          </cell>
          <cell r="S58"/>
          <cell r="T58"/>
          <cell r="U58"/>
          <cell r="V58"/>
          <cell r="W58"/>
          <cell r="X58" t="str">
            <v>PR</v>
          </cell>
          <cell r="Y58" t="str">
            <v>BRAK DOFINANSOWANIA</v>
          </cell>
          <cell r="Z58"/>
          <cell r="AA58">
            <v>14985658</v>
          </cell>
          <cell r="AB58"/>
          <cell r="AC58"/>
          <cell r="AD58">
            <v>0</v>
          </cell>
        </row>
        <row r="59">
          <cell r="B59" t="str">
            <v>5.38.2021</v>
          </cell>
          <cell r="C59" t="str">
            <v>EZD</v>
          </cell>
          <cell r="D59" t="str">
            <v>N</v>
          </cell>
          <cell r="E59" t="str">
            <v>Powiat Grójecki</v>
          </cell>
          <cell r="F59">
            <v>1406</v>
          </cell>
          <cell r="G59" t="str">
            <v>Grójecki</v>
          </cell>
          <cell r="H59" t="str">
            <v>Radomski</v>
          </cell>
          <cell r="I59" t="str">
            <v>Przebudowa drogi powiatowej Nr 1633W Mogielnica-Dziarnów na odcinku od km 0+022,00 do km 0+705,00 w Mogielnicy ze względu na przebudowę drogi, budowę kanalizacji deszczowej</v>
          </cell>
          <cell r="J59" t="str">
            <v>P</v>
          </cell>
          <cell r="K59">
            <v>0.68300000000000005</v>
          </cell>
          <cell r="L59" t="str">
            <v xml:space="preserve"> </v>
          </cell>
          <cell r="M59" t="str">
            <v>05.2022 - 10.2022</v>
          </cell>
          <cell r="N59" t="str">
            <v xml:space="preserve"> </v>
          </cell>
          <cell r="O59">
            <v>0.8</v>
          </cell>
          <cell r="P59">
            <v>3604317.98</v>
          </cell>
          <cell r="Q59" t="str">
            <v xml:space="preserve"> </v>
          </cell>
          <cell r="R59" t="str">
            <v xml:space="preserve"> </v>
          </cell>
          <cell r="S59"/>
          <cell r="T59"/>
          <cell r="U59"/>
          <cell r="V59"/>
          <cell r="W59"/>
          <cell r="X59" t="str">
            <v>PR</v>
          </cell>
          <cell r="Y59" t="str">
            <v>BRAK DOFINANSOWANIA</v>
          </cell>
          <cell r="Z59"/>
          <cell r="AA59">
            <v>4505397.4800000004</v>
          </cell>
          <cell r="AB59"/>
          <cell r="AC59"/>
          <cell r="AD59">
            <v>0</v>
          </cell>
        </row>
        <row r="60">
          <cell r="B60" t="str">
            <v>5.229.2021</v>
          </cell>
          <cell r="C60" t="str">
            <v>EZD</v>
          </cell>
          <cell r="D60" t="str">
            <v>N</v>
          </cell>
          <cell r="E60" t="str">
            <v>Miasto Radom</v>
          </cell>
          <cell r="F60">
            <v>1463000</v>
          </cell>
          <cell r="G60" t="str">
            <v>Miasto Radom</v>
          </cell>
          <cell r="H60" t="str">
            <v>Radomski</v>
          </cell>
          <cell r="I60" t="str">
            <v xml:space="preserve">Przebudowa ul. Chrobrego wraz z remontem mostu </v>
          </cell>
          <cell r="J60" t="str">
            <v>P</v>
          </cell>
          <cell r="K60">
            <v>0.22781000000000001</v>
          </cell>
          <cell r="L60" t="str">
            <v xml:space="preserve"> </v>
          </cell>
          <cell r="M60" t="str">
            <v>06.2022 - 12.2022</v>
          </cell>
          <cell r="N60" t="str">
            <v xml:space="preserve"> </v>
          </cell>
          <cell r="O60">
            <v>0.8</v>
          </cell>
          <cell r="P60">
            <v>1939865.48</v>
          </cell>
          <cell r="Q60" t="str">
            <v xml:space="preserve"> </v>
          </cell>
          <cell r="R60" t="str">
            <v xml:space="preserve"> </v>
          </cell>
          <cell r="S60"/>
          <cell r="T60"/>
          <cell r="U60"/>
          <cell r="V60"/>
          <cell r="W60"/>
          <cell r="X60" t="str">
            <v>PR</v>
          </cell>
          <cell r="Y60" t="str">
            <v>BRAK DOFINANSOWANIA</v>
          </cell>
          <cell r="Z60"/>
          <cell r="AA60">
            <v>2424831.85</v>
          </cell>
          <cell r="AB60"/>
          <cell r="AC60"/>
          <cell r="AD60">
            <v>0</v>
          </cell>
        </row>
        <row r="61">
          <cell r="B61" t="str">
            <v>5.166.2021</v>
          </cell>
          <cell r="C61" t="str">
            <v>EZD</v>
          </cell>
          <cell r="D61" t="str">
            <v>N</v>
          </cell>
          <cell r="E61" t="str">
            <v>Powiat Ostrowski</v>
          </cell>
          <cell r="F61">
            <v>1416</v>
          </cell>
          <cell r="G61" t="str">
            <v>Ostrowski</v>
          </cell>
          <cell r="H61" t="str">
            <v>Ostrołęcki</v>
          </cell>
          <cell r="I61" t="str">
            <v>Przebudowa drogi powiatowej nr 2604W na odcinku Pęchratka Mała - Stara Ruskołęka - Andrzejewo wraz z rozbiórką i budową mostu</v>
          </cell>
          <cell r="J61" t="str">
            <v>P</v>
          </cell>
          <cell r="K61">
            <v>6.1548699999999998</v>
          </cell>
          <cell r="L61" t="str">
            <v xml:space="preserve"> </v>
          </cell>
          <cell r="M61" t="str">
            <v>07.2022 - 06.2023</v>
          </cell>
          <cell r="N61" t="str">
            <v xml:space="preserve"> </v>
          </cell>
          <cell r="O61">
            <v>0.6</v>
          </cell>
          <cell r="P61">
            <v>9742295.5299999993</v>
          </cell>
          <cell r="Q61" t="str">
            <v xml:space="preserve"> </v>
          </cell>
          <cell r="R61" t="str">
            <v xml:space="preserve"> </v>
          </cell>
          <cell r="S61"/>
          <cell r="T61"/>
          <cell r="U61"/>
          <cell r="V61"/>
          <cell r="W61"/>
          <cell r="X61" t="str">
            <v>PR</v>
          </cell>
          <cell r="Y61" t="str">
            <v>BRAK DOFINANSOWANIA</v>
          </cell>
          <cell r="Z61"/>
          <cell r="AA61">
            <v>16237159.220000001</v>
          </cell>
          <cell r="AB61"/>
          <cell r="AC61"/>
          <cell r="AD61">
            <v>0</v>
          </cell>
        </row>
        <row r="62">
          <cell r="B62" t="str">
            <v>5.220.2021</v>
          </cell>
          <cell r="C62" t="str">
            <v>EZD</v>
          </cell>
          <cell r="D62" t="str">
            <v>N</v>
          </cell>
          <cell r="E62" t="str">
            <v>Powiat Piaseczyński</v>
          </cell>
          <cell r="F62">
            <v>1418</v>
          </cell>
          <cell r="G62" t="str">
            <v>Piaseczyński</v>
          </cell>
          <cell r="H62" t="str">
            <v>Warszawski</v>
          </cell>
          <cell r="I62" t="str">
            <v>Rozbudowa skrzyżowania drogi powiatowej nr 2813W z drogą krajową nr 79 w miejscowości Żabieniec, Gmina Piaseczno</v>
          </cell>
          <cell r="J62" t="str">
            <v>B</v>
          </cell>
          <cell r="K62">
            <v>8.0340000000000009E-2</v>
          </cell>
          <cell r="L62" t="str">
            <v xml:space="preserve"> </v>
          </cell>
          <cell r="M62" t="str">
            <v>03.2022 - 07.2022</v>
          </cell>
          <cell r="N62" t="str">
            <v xml:space="preserve"> </v>
          </cell>
          <cell r="O62">
            <v>0.6</v>
          </cell>
          <cell r="P62">
            <v>2989516.97</v>
          </cell>
          <cell r="Q62" t="str">
            <v xml:space="preserve"> </v>
          </cell>
          <cell r="R62" t="str">
            <v xml:space="preserve"> </v>
          </cell>
          <cell r="S62"/>
          <cell r="T62"/>
          <cell r="U62"/>
          <cell r="V62"/>
          <cell r="W62"/>
          <cell r="X62" t="str">
            <v>PR</v>
          </cell>
          <cell r="Y62" t="str">
            <v>BRAK DOFINANSOWANIA</v>
          </cell>
          <cell r="Z62"/>
          <cell r="AA62">
            <v>4982528.29</v>
          </cell>
          <cell r="AB62"/>
          <cell r="AC62"/>
          <cell r="AD62">
            <v>0</v>
          </cell>
        </row>
        <row r="63">
          <cell r="B63" t="str">
            <v>5.128.2021</v>
          </cell>
          <cell r="C63" t="str">
            <v>EZD</v>
          </cell>
          <cell r="D63" t="str">
            <v>N</v>
          </cell>
          <cell r="E63" t="str">
            <v>Powiat Makowski</v>
          </cell>
          <cell r="F63">
            <v>1411</v>
          </cell>
          <cell r="G63" t="str">
            <v>Makowski</v>
          </cell>
          <cell r="H63" t="str">
            <v>Ostrołęcki</v>
          </cell>
          <cell r="I63" t="str">
            <v>Przebudowa drogi powiatowej nr 2109W Przytuły - Grądy - Klin na odcinku Grądy - Klin o długości 3,770 km</v>
          </cell>
          <cell r="J63" t="str">
            <v>P</v>
          </cell>
          <cell r="K63">
            <v>3.77</v>
          </cell>
          <cell r="L63" t="str">
            <v xml:space="preserve"> </v>
          </cell>
          <cell r="M63" t="str">
            <v>06.2022 - 10.2022</v>
          </cell>
          <cell r="N63" t="str">
            <v xml:space="preserve"> </v>
          </cell>
          <cell r="O63">
            <v>0.5</v>
          </cell>
          <cell r="P63">
            <v>1515482.6</v>
          </cell>
          <cell r="Q63" t="str">
            <v xml:space="preserve"> </v>
          </cell>
          <cell r="R63" t="str">
            <v xml:space="preserve"> </v>
          </cell>
          <cell r="S63"/>
          <cell r="T63"/>
          <cell r="U63"/>
          <cell r="V63"/>
          <cell r="W63"/>
          <cell r="X63" t="str">
            <v>PR</v>
          </cell>
          <cell r="Y63" t="str">
            <v>BRAK DOFINANSOWANIA</v>
          </cell>
          <cell r="Z63"/>
          <cell r="AA63">
            <v>3030965.21</v>
          </cell>
          <cell r="AB63"/>
          <cell r="AC63"/>
          <cell r="AD63">
            <v>0</v>
          </cell>
        </row>
        <row r="64">
          <cell r="B64" t="str">
            <v>5.69.2021</v>
          </cell>
          <cell r="C64" t="str">
            <v>EZD</v>
          </cell>
          <cell r="D64" t="str">
            <v>N</v>
          </cell>
          <cell r="E64" t="str">
            <v>Powiat Sierpecki</v>
          </cell>
          <cell r="F64">
            <v>1427</v>
          </cell>
          <cell r="G64" t="str">
            <v>Sierpecki</v>
          </cell>
          <cell r="H64" t="str">
            <v>Płocki</v>
          </cell>
          <cell r="I64" t="str">
            <v xml:space="preserve">Przebudowa drogi powiatowej nr 3738W Rościszewo - Kosemin - Żabowo - Szumanie </v>
          </cell>
          <cell r="J64" t="str">
            <v>P</v>
          </cell>
          <cell r="K64">
            <v>2.8955600000000001</v>
          </cell>
          <cell r="L64" t="str">
            <v xml:space="preserve"> </v>
          </cell>
          <cell r="M64" t="str">
            <v>01.2022 - 11.2022</v>
          </cell>
          <cell r="N64" t="str">
            <v xml:space="preserve"> </v>
          </cell>
          <cell r="O64">
            <v>0.5</v>
          </cell>
          <cell r="P64">
            <v>998305.96</v>
          </cell>
          <cell r="Q64" t="str">
            <v xml:space="preserve"> </v>
          </cell>
          <cell r="R64" t="str">
            <v xml:space="preserve"> </v>
          </cell>
          <cell r="S64"/>
          <cell r="T64"/>
          <cell r="U64"/>
          <cell r="V64"/>
          <cell r="W64"/>
          <cell r="X64" t="str">
            <v>PR</v>
          </cell>
          <cell r="Y64" t="str">
            <v>BRAK DOFINANSOWANIA</v>
          </cell>
          <cell r="Z64"/>
          <cell r="AA64">
            <v>1996611.92</v>
          </cell>
          <cell r="AB64"/>
          <cell r="AC64"/>
          <cell r="AD64">
            <v>0</v>
          </cell>
        </row>
        <row r="65">
          <cell r="B65" t="str">
            <v>5.103.2021</v>
          </cell>
          <cell r="C65" t="str">
            <v>EZD</v>
          </cell>
          <cell r="D65" t="str">
            <v>N</v>
          </cell>
          <cell r="E65" t="str">
            <v>Powiat Białobrzeski</v>
          </cell>
          <cell r="F65">
            <v>1401</v>
          </cell>
          <cell r="G65" t="str">
            <v>Białobrzeski</v>
          </cell>
          <cell r="H65" t="str">
            <v>Radomski</v>
          </cell>
          <cell r="I65" t="str">
            <v>Przebudowa drogi powiatowej nr 1123W Stawiszyn - Chruściechów w miejscowości Stawiszyn oraz drogi powiatowej nr 1116W Białobrzegi - Radzanów w miejscowości Jasionna</v>
          </cell>
          <cell r="J65" t="str">
            <v>P</v>
          </cell>
          <cell r="K65">
            <v>1.381</v>
          </cell>
          <cell r="L65" t="str">
            <v xml:space="preserve"> </v>
          </cell>
          <cell r="M65" t="str">
            <v>04.2022 - 09.2022</v>
          </cell>
          <cell r="N65" t="str">
            <v xml:space="preserve"> </v>
          </cell>
          <cell r="O65">
            <v>0.7</v>
          </cell>
          <cell r="P65">
            <v>854639.36</v>
          </cell>
          <cell r="Q65" t="str">
            <v xml:space="preserve"> </v>
          </cell>
          <cell r="R65" t="str">
            <v xml:space="preserve"> </v>
          </cell>
          <cell r="S65"/>
          <cell r="T65"/>
          <cell r="U65"/>
          <cell r="V65"/>
          <cell r="W65"/>
          <cell r="X65" t="str">
            <v>PR</v>
          </cell>
          <cell r="Y65" t="str">
            <v>BRAK DOFINANSOWANIA</v>
          </cell>
          <cell r="Z65"/>
          <cell r="AA65">
            <v>1220913.3799999999</v>
          </cell>
          <cell r="AB65"/>
          <cell r="AC65"/>
          <cell r="AD65">
            <v>0</v>
          </cell>
        </row>
        <row r="66">
          <cell r="B66" t="str">
            <v>5.15.2021</v>
          </cell>
          <cell r="C66" t="str">
            <v>EZD</v>
          </cell>
          <cell r="D66" t="str">
            <v>N</v>
          </cell>
          <cell r="E66" t="str">
            <v>Powiat Żuromiński</v>
          </cell>
          <cell r="F66">
            <v>1437</v>
          </cell>
          <cell r="G66" t="str">
            <v>Żuromiński</v>
          </cell>
          <cell r="H66" t="str">
            <v>Ciechanowski</v>
          </cell>
          <cell r="I66" t="str">
            <v>Rozbudowa drogi powiatowej nr 4632W Sadłowo - Sławęcin - Zgliczyn Kościelny w m. Stawiszyn Łaziska</v>
          </cell>
          <cell r="J66" t="str">
            <v>B</v>
          </cell>
          <cell r="K66">
            <v>0.97799999999999998</v>
          </cell>
          <cell r="L66" t="str">
            <v xml:space="preserve"> </v>
          </cell>
          <cell r="M66" t="str">
            <v>09.2022 - 08.2023</v>
          </cell>
          <cell r="N66" t="str">
            <v xml:space="preserve"> </v>
          </cell>
          <cell r="O66">
            <v>0.5</v>
          </cell>
          <cell r="P66">
            <v>1232020.69</v>
          </cell>
          <cell r="Q66" t="str">
            <v xml:space="preserve"> </v>
          </cell>
          <cell r="R66" t="str">
            <v xml:space="preserve"> </v>
          </cell>
          <cell r="S66"/>
          <cell r="T66"/>
          <cell r="U66"/>
          <cell r="V66"/>
          <cell r="W66"/>
          <cell r="X66" t="str">
            <v>PR</v>
          </cell>
          <cell r="Y66" t="str">
            <v>BRAK DOFINANSOWANIA</v>
          </cell>
          <cell r="Z66"/>
          <cell r="AA66">
            <v>2464041.38</v>
          </cell>
          <cell r="AB66"/>
          <cell r="AC66"/>
          <cell r="AD66">
            <v>0</v>
          </cell>
        </row>
        <row r="67">
          <cell r="B67" t="str">
            <v>5.170.2021</v>
          </cell>
          <cell r="C67" t="str">
            <v>EZD</v>
          </cell>
          <cell r="D67" t="str">
            <v>N</v>
          </cell>
          <cell r="E67" t="str">
            <v>Miasto Ostrołęka</v>
          </cell>
          <cell r="F67">
            <v>1461000</v>
          </cell>
          <cell r="G67" t="str">
            <v>Ostrołęka</v>
          </cell>
          <cell r="H67" t="str">
            <v>Ostrołęcki</v>
          </cell>
          <cell r="I67" t="str">
            <v>Przebudowa drogi powiatowej nr 2539W ulicy Słonecznej w Ostrołęce</v>
          </cell>
          <cell r="J67" t="str">
            <v>P</v>
          </cell>
          <cell r="K67">
            <v>0.91300000000000003</v>
          </cell>
          <cell r="L67" t="str">
            <v xml:space="preserve"> </v>
          </cell>
          <cell r="M67" t="str">
            <v>03.2022 - 10.2022</v>
          </cell>
          <cell r="N67" t="str">
            <v xml:space="preserve"> </v>
          </cell>
          <cell r="O67">
            <v>0.6</v>
          </cell>
          <cell r="P67">
            <v>2720828.07</v>
          </cell>
          <cell r="Q67" t="str">
            <v xml:space="preserve"> </v>
          </cell>
          <cell r="R67" t="str">
            <v xml:space="preserve"> </v>
          </cell>
          <cell r="S67"/>
          <cell r="T67"/>
          <cell r="U67"/>
          <cell r="V67"/>
          <cell r="W67"/>
          <cell r="X67" t="str">
            <v>PR</v>
          </cell>
          <cell r="Y67" t="str">
            <v>BRAK DOFINANSOWANIA</v>
          </cell>
          <cell r="Z67"/>
          <cell r="AA67">
            <v>4534713.46</v>
          </cell>
          <cell r="AB67"/>
          <cell r="AC67"/>
          <cell r="AD67">
            <v>0</v>
          </cell>
        </row>
        <row r="68">
          <cell r="B68" t="str">
            <v>5.141.2021</v>
          </cell>
          <cell r="C68" t="str">
            <v>EZD</v>
          </cell>
          <cell r="D68" t="str">
            <v>W</v>
          </cell>
          <cell r="E68" t="str">
            <v>Powiat Węgrowski</v>
          </cell>
          <cell r="F68">
            <v>1433</v>
          </cell>
          <cell r="G68" t="str">
            <v>Węgrowski</v>
          </cell>
          <cell r="H68" t="str">
            <v>Siedlecki</v>
          </cell>
          <cell r="I68" t="str">
            <v>Rozbudowa drogi powiatowej nr 4244W Wierzbno - Karczewiec na odcinku Wierzbno - Krypy</v>
          </cell>
          <cell r="J68" t="str">
            <v>B</v>
          </cell>
          <cell r="K68">
            <v>4.3600000000000003</v>
          </cell>
          <cell r="L68" t="str">
            <v xml:space="preserve"> </v>
          </cell>
          <cell r="M68" t="str">
            <v>05.2022 - 06.2023</v>
          </cell>
          <cell r="N68" t="str">
            <v xml:space="preserve"> </v>
          </cell>
          <cell r="O68">
            <v>0.8</v>
          </cell>
          <cell r="P68">
            <v>11746956.800000001</v>
          </cell>
          <cell r="Q68" t="str">
            <v xml:space="preserve"> </v>
          </cell>
          <cell r="R68" t="str">
            <v xml:space="preserve"> </v>
          </cell>
          <cell r="S68"/>
          <cell r="T68"/>
          <cell r="U68"/>
          <cell r="V68"/>
          <cell r="W68"/>
          <cell r="X68" t="str">
            <v>PR</v>
          </cell>
          <cell r="Y68" t="str">
            <v>BRAK DOFINANSOWANIA</v>
          </cell>
          <cell r="Z68"/>
          <cell r="AA68">
            <v>14683696</v>
          </cell>
          <cell r="AB68"/>
          <cell r="AC68"/>
          <cell r="AD68">
            <v>0</v>
          </cell>
        </row>
        <row r="69">
          <cell r="B69" t="str">
            <v>5.184.2021</v>
          </cell>
          <cell r="C69" t="str">
            <v>EZD</v>
          </cell>
          <cell r="D69" t="str">
            <v>N</v>
          </cell>
          <cell r="E69" t="str">
            <v>Powiat Pruszkowski</v>
          </cell>
          <cell r="F69">
            <v>1421</v>
          </cell>
          <cell r="G69" t="str">
            <v>Pruszkowski</v>
          </cell>
          <cell r="H69" t="str">
            <v>Warszawski</v>
          </cell>
          <cell r="I69" t="str">
            <v>Rozbudowa drogi powiatowej nr 1509W wraz z budową ronda na skrzyżowaniu drogi powiatowej nr 1509W i drogi powiatowej nr 4108W w Milęcinie, gm. Brwinów</v>
          </cell>
          <cell r="J69" t="str">
            <v>B</v>
          </cell>
          <cell r="K69">
            <v>0.79452</v>
          </cell>
          <cell r="L69" t="str">
            <v xml:space="preserve"> </v>
          </cell>
          <cell r="M69" t="str">
            <v>04.2022 - 07.2022</v>
          </cell>
          <cell r="N69" t="str">
            <v xml:space="preserve"> </v>
          </cell>
          <cell r="O69">
            <v>0.6</v>
          </cell>
          <cell r="P69">
            <v>3692059.53</v>
          </cell>
          <cell r="Q69" t="str">
            <v xml:space="preserve"> </v>
          </cell>
          <cell r="R69" t="str">
            <v xml:space="preserve"> </v>
          </cell>
          <cell r="S69"/>
          <cell r="T69"/>
          <cell r="U69"/>
          <cell r="V69"/>
          <cell r="W69"/>
          <cell r="X69" t="str">
            <v>PR</v>
          </cell>
          <cell r="Y69" t="str">
            <v>BRAK DOFINANSOWANIA</v>
          </cell>
          <cell r="Z69"/>
          <cell r="AA69">
            <v>6153432.5499999998</v>
          </cell>
          <cell r="AB69"/>
          <cell r="AC69"/>
          <cell r="AD69">
            <v>0</v>
          </cell>
        </row>
        <row r="70">
          <cell r="B70" t="str">
            <v>5.109.2021</v>
          </cell>
          <cell r="C70" t="str">
            <v>EZD</v>
          </cell>
          <cell r="D70" t="str">
            <v>N</v>
          </cell>
          <cell r="E70" t="str">
            <v>Powiat Sochaczewski</v>
          </cell>
          <cell r="F70">
            <v>1428</v>
          </cell>
          <cell r="G70" t="str">
            <v>Sochaczewski</v>
          </cell>
          <cell r="H70" t="str">
            <v>Warszawski</v>
          </cell>
          <cell r="I70" t="str">
            <v>Rozbudowa drogi powiatowej nr 3825W ul. Inżynierskiej w Sochaczewie na odcinku o dł. ok. 950 m</v>
          </cell>
          <cell r="J70" t="str">
            <v>B</v>
          </cell>
          <cell r="K70">
            <v>0.93591000000000002</v>
          </cell>
          <cell r="L70" t="str">
            <v xml:space="preserve"> </v>
          </cell>
          <cell r="M70" t="str">
            <v>05.2022 - 10.2022</v>
          </cell>
          <cell r="N70" t="str">
            <v xml:space="preserve"> </v>
          </cell>
          <cell r="O70">
            <v>0.8</v>
          </cell>
          <cell r="P70">
            <v>4084834.04</v>
          </cell>
          <cell r="Q70" t="str">
            <v xml:space="preserve"> </v>
          </cell>
          <cell r="R70" t="str">
            <v xml:space="preserve"> </v>
          </cell>
          <cell r="S70"/>
          <cell r="T70"/>
          <cell r="U70"/>
          <cell r="V70"/>
          <cell r="W70"/>
          <cell r="X70" t="str">
            <v>PR</v>
          </cell>
          <cell r="Y70" t="str">
            <v>BRAK DOFINANSOWANIA</v>
          </cell>
          <cell r="Z70"/>
          <cell r="AA70">
            <v>5106042.5599999996</v>
          </cell>
          <cell r="AB70"/>
          <cell r="AC70"/>
          <cell r="AD70">
            <v>0</v>
          </cell>
        </row>
        <row r="71">
          <cell r="B71" t="str">
            <v>3.172.2019</v>
          </cell>
          <cell r="C71" t="str">
            <v>EZD</v>
          </cell>
          <cell r="D71" t="str">
            <v>K</v>
          </cell>
          <cell r="E71" t="str">
            <v>Gmina miejsko-wiejska Radzymin</v>
          </cell>
          <cell r="F71">
            <v>1434093</v>
          </cell>
          <cell r="G71" t="str">
            <v>Wołomiński</v>
          </cell>
          <cell r="H71" t="str">
            <v>Warszawski</v>
          </cell>
          <cell r="I71" t="str">
            <v>Budowa ALEI LECHA KACZYŃSKIEGO w Radzyminie jako głównej arterii komunikacyjnej w mieście "Cudu nad Wisłą" poprzez rozbudowę drogi gminnej nr 431503W wraz z rozbudową ul. Przemysłowej na odcinku od skrzyżowania z ul. Weteranów do skrzyżowania z ul. Wróblewskiego</v>
          </cell>
          <cell r="J71" t="str">
            <v>B</v>
          </cell>
          <cell r="K71">
            <v>2.8889999999999998</v>
          </cell>
          <cell r="L71">
            <v>2.8889999999999998</v>
          </cell>
          <cell r="M71" t="str">
            <v>03.2020 - 09.2022</v>
          </cell>
          <cell r="N71" t="str">
            <v xml:space="preserve"> </v>
          </cell>
          <cell r="O71">
            <v>0.65</v>
          </cell>
          <cell r="P71">
            <v>11132942.109999999</v>
          </cell>
          <cell r="Q71" t="str">
            <v>FDS/46/2020</v>
          </cell>
          <cell r="R71">
            <v>44189</v>
          </cell>
          <cell r="S71"/>
          <cell r="T71">
            <v>44188</v>
          </cell>
          <cell r="U71" t="str">
            <v>TAK</v>
          </cell>
          <cell r="V71" t="str">
            <v>luty</v>
          </cell>
          <cell r="W71"/>
          <cell r="X71" t="str">
            <v>GP</v>
          </cell>
          <cell r="Y71" t="str">
            <v>Anna Kaczor</v>
          </cell>
          <cell r="Z71" t="str">
            <v>ND</v>
          </cell>
          <cell r="AA71">
            <v>17127603.260000002</v>
          </cell>
          <cell r="AB71">
            <v>11132942.109999999</v>
          </cell>
          <cell r="AC71">
            <v>5994661.1500000022</v>
          </cell>
          <cell r="AD71">
            <v>0</v>
          </cell>
        </row>
        <row r="72">
          <cell r="B72" t="str">
            <v>3.322.2020</v>
          </cell>
          <cell r="C72" t="str">
            <v>EZD</v>
          </cell>
          <cell r="D72" t="str">
            <v>K</v>
          </cell>
          <cell r="E72" t="str">
            <v>Gmina miejska Pruszków</v>
          </cell>
          <cell r="F72">
            <v>1421021</v>
          </cell>
          <cell r="G72" t="str">
            <v>Pruszkowski</v>
          </cell>
          <cell r="H72" t="str">
            <v>Warszawski</v>
          </cell>
          <cell r="I72" t="str">
            <v xml:space="preserve">Budowa ul. Grunwaldzkiej w zakresie dojazdu na wiadukt drogowy nad torami kolejowymi LK nr 1 i LK nr 447 wraz z dowiązaniem do istniejącego układu drogowego i sieciami uzbrojenia terenu </v>
          </cell>
          <cell r="J72" t="str">
            <v>B</v>
          </cell>
          <cell r="K72">
            <v>0.30599999999999999</v>
          </cell>
          <cell r="L72">
            <v>0.30599999999999999</v>
          </cell>
          <cell r="M72" t="str">
            <v>04.2021 - 03.2023</v>
          </cell>
          <cell r="N72" t="str">
            <v xml:space="preserve"> </v>
          </cell>
          <cell r="O72">
            <v>0.6</v>
          </cell>
          <cell r="P72">
            <v>5125392.99</v>
          </cell>
          <cell r="Q72" t="str">
            <v>RFRD/108/2021</v>
          </cell>
          <cell r="R72">
            <v>44482</v>
          </cell>
          <cell r="S72"/>
          <cell r="T72">
            <v>44481</v>
          </cell>
          <cell r="U72" t="str">
            <v>TAK</v>
          </cell>
          <cell r="V72" t="str">
            <v>luty</v>
          </cell>
          <cell r="W72"/>
          <cell r="X72" t="str">
            <v>GP</v>
          </cell>
          <cell r="Y72" t="str">
            <v>Alicja Pytlarczyk</v>
          </cell>
          <cell r="Z72" t="str">
            <v>ND</v>
          </cell>
          <cell r="AA72">
            <v>8542321.6500000004</v>
          </cell>
          <cell r="AB72">
            <v>5125392.99</v>
          </cell>
          <cell r="AC72">
            <v>3416928.66</v>
          </cell>
          <cell r="AD72">
            <v>0</v>
          </cell>
        </row>
        <row r="73">
          <cell r="B73" t="str">
            <v>3.244.2020</v>
          </cell>
          <cell r="C73" t="str">
            <v>EZD</v>
          </cell>
          <cell r="D73" t="str">
            <v>K</v>
          </cell>
          <cell r="E73" t="str">
            <v>Gmina miejsko-wiejska Radzymin</v>
          </cell>
          <cell r="F73">
            <v>1434093</v>
          </cell>
          <cell r="G73" t="str">
            <v>Wołomiński</v>
          </cell>
          <cell r="H73" t="str">
            <v>Warszawski</v>
          </cell>
          <cell r="I73" t="str">
            <v>Budowa ALEI LECHA KACZYŃSKIEGO w Radzyminie jako głównej arterii komunikacyjnej w mieście "Cudu nad Wisłą" poprzez rozbudowę drogi gminnej ul. Żołnierskiej na odcinku od drogi powiatowej nr 4305W (ul. Mokrej) do drogi powiatowej 4356W (ul. Wyszyńskiego) - II ETAP INWESTYCJI</v>
          </cell>
          <cell r="J73" t="str">
            <v>B</v>
          </cell>
          <cell r="K73">
            <v>2.306</v>
          </cell>
          <cell r="L73">
            <v>2.306</v>
          </cell>
          <cell r="M73" t="str">
            <v>03.2021 - 09.2022</v>
          </cell>
          <cell r="N73" t="str">
            <v xml:space="preserve"> </v>
          </cell>
          <cell r="O73">
            <v>0.6</v>
          </cell>
          <cell r="P73">
            <v>8967010.6999999993</v>
          </cell>
          <cell r="Q73" t="str">
            <v>RFRD/162/2021</v>
          </cell>
          <cell r="R73">
            <v>44552</v>
          </cell>
          <cell r="S73"/>
          <cell r="T73">
            <v>44550</v>
          </cell>
          <cell r="U73" t="str">
            <v>TAK</v>
          </cell>
          <cell r="V73" t="str">
            <v>luty</v>
          </cell>
          <cell r="W73"/>
          <cell r="X73" t="str">
            <v>GP</v>
          </cell>
          <cell r="Y73" t="str">
            <v>Anna Kaczor</v>
          </cell>
          <cell r="Z73" t="str">
            <v>ND</v>
          </cell>
          <cell r="AA73">
            <v>15678801.49</v>
          </cell>
          <cell r="AB73">
            <v>8967010.6999999993</v>
          </cell>
          <cell r="AC73">
            <v>6711790.790000001</v>
          </cell>
          <cell r="AD73">
            <v>0</v>
          </cell>
        </row>
        <row r="74">
          <cell r="B74" t="str">
            <v>3.178.2020</v>
          </cell>
          <cell r="C74" t="str">
            <v>EZD</v>
          </cell>
          <cell r="D74" t="str">
            <v>K</v>
          </cell>
          <cell r="E74" t="str">
            <v>Gmina miejska Marki</v>
          </cell>
          <cell r="F74">
            <v>1434021</v>
          </cell>
          <cell r="G74" t="str">
            <v>Wołomiński</v>
          </cell>
          <cell r="H74" t="str">
            <v>Warszawski</v>
          </cell>
          <cell r="I74" t="str">
            <v>Rozbudowa ulicy Saturna w m. Marki</v>
          </cell>
          <cell r="J74" t="str">
            <v>B</v>
          </cell>
          <cell r="K74">
            <v>0.26300000000000001</v>
          </cell>
          <cell r="L74">
            <v>0.26300000000000001</v>
          </cell>
          <cell r="M74" t="str">
            <v>01.2021 - 08.2022</v>
          </cell>
          <cell r="N74" t="str">
            <v xml:space="preserve"> </v>
          </cell>
          <cell r="O74">
            <v>0.6</v>
          </cell>
          <cell r="P74">
            <v>1034715.33</v>
          </cell>
          <cell r="Q74" t="str">
            <v>RFRD/64/2021</v>
          </cell>
          <cell r="R74">
            <v>44467</v>
          </cell>
          <cell r="S74"/>
          <cell r="T74">
            <v>44580</v>
          </cell>
          <cell r="U74" t="str">
            <v>TAK</v>
          </cell>
          <cell r="V74" t="str">
            <v>luty</v>
          </cell>
          <cell r="W74"/>
          <cell r="X74" t="str">
            <v>GP</v>
          </cell>
          <cell r="Y74" t="str">
            <v>Alicja Pytlarczyk</v>
          </cell>
          <cell r="Z74" t="str">
            <v>ND</v>
          </cell>
          <cell r="AA74">
            <v>1724525.56</v>
          </cell>
          <cell r="AB74">
            <v>1034715.33</v>
          </cell>
          <cell r="AC74">
            <v>689810.2300000001</v>
          </cell>
          <cell r="AD74">
            <v>0</v>
          </cell>
        </row>
        <row r="75">
          <cell r="B75" t="str">
            <v>3.66.2020</v>
          </cell>
          <cell r="C75" t="str">
            <v>EZD</v>
          </cell>
          <cell r="D75" t="str">
            <v>K</v>
          </cell>
          <cell r="E75" t="str">
            <v>Gmina miejsko-wiejska Mszczonów</v>
          </cell>
          <cell r="F75">
            <v>1438023</v>
          </cell>
          <cell r="G75" t="str">
            <v>Żyrardowski</v>
          </cell>
          <cell r="H75" t="str">
            <v>Warszawski</v>
          </cell>
          <cell r="I75" t="str">
            <v>Przebudowa drogi gminnej - ulicy Żyrardowskiej w miejscowości Grabce Józefpolskie i Mszczonów na odcinku od granicy gm. Radziejowice do wiaduktu nad drogą krajową nr 8</v>
          </cell>
          <cell r="J75" t="str">
            <v>P</v>
          </cell>
          <cell r="K75">
            <v>1.7110000000000001</v>
          </cell>
          <cell r="L75">
            <v>1.7110000000000001</v>
          </cell>
          <cell r="M75" t="str">
            <v>05.2021 - 06.2022</v>
          </cell>
          <cell r="N75" t="str">
            <v xml:space="preserve"> </v>
          </cell>
          <cell r="O75">
            <v>0.6</v>
          </cell>
          <cell r="P75">
            <v>2519852.88</v>
          </cell>
          <cell r="Q75" t="str">
            <v>RFRD/67/2021</v>
          </cell>
          <cell r="R75">
            <v>44439</v>
          </cell>
          <cell r="S75"/>
          <cell r="T75">
            <v>44519</v>
          </cell>
          <cell r="U75" t="str">
            <v>TAK</v>
          </cell>
          <cell r="V75" t="str">
            <v>luty</v>
          </cell>
          <cell r="W75"/>
          <cell r="X75" t="str">
            <v>GP</v>
          </cell>
          <cell r="Y75" t="str">
            <v>Weronika Kropidłowska</v>
          </cell>
          <cell r="Z75" t="str">
            <v>ND</v>
          </cell>
          <cell r="AA75">
            <v>4199754.8</v>
          </cell>
          <cell r="AB75">
            <v>2519852.88</v>
          </cell>
          <cell r="AC75">
            <v>1679901.92</v>
          </cell>
          <cell r="AD75">
            <v>0</v>
          </cell>
        </row>
        <row r="76">
          <cell r="B76" t="str">
            <v>3.81.2020</v>
          </cell>
          <cell r="C76" t="str">
            <v>EZD</v>
          </cell>
          <cell r="D76" t="str">
            <v>K</v>
          </cell>
          <cell r="E76" t="str">
            <v>Gmina miejsko-wiejska Chorzele</v>
          </cell>
          <cell r="F76">
            <v>1422023</v>
          </cell>
          <cell r="G76" t="str">
            <v>Przasnyski</v>
          </cell>
          <cell r="H76" t="str">
            <v>Ostrołęcki</v>
          </cell>
          <cell r="I76" t="str">
            <v>Rozbudowa drogi gminnej nr 320142W w m. Binduga i Krukowo, gm. Chorzele</v>
          </cell>
          <cell r="J76" t="str">
            <v>B</v>
          </cell>
          <cell r="K76">
            <v>1.579</v>
          </cell>
          <cell r="L76">
            <v>1.579</v>
          </cell>
          <cell r="M76" t="str">
            <v>05.2021 - 09.2022</v>
          </cell>
          <cell r="N76" t="str">
            <v xml:space="preserve"> </v>
          </cell>
          <cell r="O76">
            <v>0.7</v>
          </cell>
          <cell r="P76">
            <v>766731.7</v>
          </cell>
          <cell r="Q76" t="str">
            <v>RFRD/29/2021</v>
          </cell>
          <cell r="R76">
            <v>44400</v>
          </cell>
          <cell r="S76"/>
          <cell r="T76">
            <v>44474</v>
          </cell>
          <cell r="U76" t="str">
            <v>TAK</v>
          </cell>
          <cell r="V76" t="str">
            <v>luty</v>
          </cell>
          <cell r="W76"/>
          <cell r="X76" t="str">
            <v>GP</v>
          </cell>
          <cell r="Y76" t="str">
            <v>Anna Kaczor</v>
          </cell>
          <cell r="Z76" t="str">
            <v>ND</v>
          </cell>
          <cell r="AA76">
            <v>1095331</v>
          </cell>
          <cell r="AB76">
            <v>766731.7</v>
          </cell>
          <cell r="AC76">
            <v>328599.30000000005</v>
          </cell>
          <cell r="AD76">
            <v>0</v>
          </cell>
        </row>
        <row r="77">
          <cell r="B77" t="str">
            <v>3.252.2020</v>
          </cell>
          <cell r="C77" t="str">
            <v>EZD</v>
          </cell>
          <cell r="D77" t="str">
            <v>K</v>
          </cell>
          <cell r="E77" t="str">
            <v>Gmina miejska Ostrów Mazowiecka</v>
          </cell>
          <cell r="F77">
            <v>1416011</v>
          </cell>
          <cell r="G77" t="str">
            <v>Ostrowski</v>
          </cell>
          <cell r="H77" t="str">
            <v>Ostrołęcki</v>
          </cell>
          <cell r="I77" t="str">
            <v>Przebudowa drogi gminnej - ul. Sikorskiego wraz z budową sieci kanalizacji deszczowej w Ostrowi Mazowieckiej</v>
          </cell>
          <cell r="J77" t="str">
            <v>P</v>
          </cell>
          <cell r="K77">
            <v>2.484</v>
          </cell>
          <cell r="L77">
            <v>2.484</v>
          </cell>
          <cell r="M77" t="str">
            <v>08.2021 - 12.2022</v>
          </cell>
          <cell r="N77" t="str">
            <v xml:space="preserve"> </v>
          </cell>
          <cell r="O77">
            <v>0.7</v>
          </cell>
          <cell r="P77">
            <v>5800580.0300000003</v>
          </cell>
          <cell r="Q77" t="str">
            <v>RFRD/136/2021</v>
          </cell>
          <cell r="R77">
            <v>44540</v>
          </cell>
          <cell r="S77"/>
          <cell r="T77">
            <v>44383</v>
          </cell>
          <cell r="U77" t="str">
            <v>TAK</v>
          </cell>
          <cell r="V77" t="str">
            <v>luty</v>
          </cell>
          <cell r="W77"/>
          <cell r="X77" t="str">
            <v>GP</v>
          </cell>
          <cell r="Y77" t="str">
            <v>Rafał Rudnik</v>
          </cell>
          <cell r="Z77" t="str">
            <v>ND</v>
          </cell>
          <cell r="AA77">
            <v>8286542.9100000001</v>
          </cell>
          <cell r="AB77">
            <v>5800580.0300000003</v>
          </cell>
          <cell r="AC77">
            <v>2485962.88</v>
          </cell>
          <cell r="AD77">
            <v>0</v>
          </cell>
        </row>
        <row r="78">
          <cell r="B78" t="str">
            <v>3.114.2020</v>
          </cell>
          <cell r="C78" t="str">
            <v>EZD</v>
          </cell>
          <cell r="D78" t="str">
            <v>K</v>
          </cell>
          <cell r="E78" t="str">
            <v>Gmina miejska Węgrów</v>
          </cell>
          <cell r="F78">
            <v>1433011</v>
          </cell>
          <cell r="G78" t="str">
            <v>Węgrowski</v>
          </cell>
          <cell r="H78" t="str">
            <v>Siedlecki</v>
          </cell>
          <cell r="I78" t="str">
            <v>Rozbudowa drogi gminnej nr 420844W ul. Szerokiej et II na odc. od km 1+216,95 do skrzyżowania z drogą krajową nr 62 w Węgrowie</v>
          </cell>
          <cell r="J78" t="str">
            <v>B</v>
          </cell>
          <cell r="K78">
            <v>1.226</v>
          </cell>
          <cell r="L78">
            <v>1.226</v>
          </cell>
          <cell r="M78" t="str">
            <v>03.2021 - 12.2023</v>
          </cell>
          <cell r="N78" t="str">
            <v xml:space="preserve"> </v>
          </cell>
          <cell r="O78">
            <v>0.6</v>
          </cell>
          <cell r="P78">
            <v>3149821.53</v>
          </cell>
          <cell r="Q78" t="str">
            <v>RFRD/73/2021</v>
          </cell>
          <cell r="R78">
            <v>44473</v>
          </cell>
          <cell r="S78"/>
          <cell r="T78">
            <v>44461</v>
          </cell>
          <cell r="U78" t="str">
            <v>TAK</v>
          </cell>
          <cell r="V78" t="str">
            <v>luty</v>
          </cell>
          <cell r="W78"/>
          <cell r="X78" t="str">
            <v>GP</v>
          </cell>
          <cell r="Y78" t="str">
            <v>Paulina Nowak</v>
          </cell>
          <cell r="Z78" t="str">
            <v>ND</v>
          </cell>
          <cell r="AA78">
            <v>5249702.5599999996</v>
          </cell>
          <cell r="AB78">
            <v>3149821.53</v>
          </cell>
          <cell r="AC78">
            <v>2099881.0299999998</v>
          </cell>
          <cell r="AD78">
            <v>0</v>
          </cell>
        </row>
        <row r="79">
          <cell r="B79" t="str">
            <v>3.206.2020</v>
          </cell>
          <cell r="C79" t="str">
            <v>EZD</v>
          </cell>
          <cell r="D79" t="str">
            <v>K</v>
          </cell>
          <cell r="E79" t="str">
            <v>Gmina miejska Płońsk</v>
          </cell>
          <cell r="F79">
            <v>1420011</v>
          </cell>
          <cell r="G79" t="str">
            <v>Płoński</v>
          </cell>
          <cell r="H79" t="str">
            <v>Ciechanowski</v>
          </cell>
          <cell r="I79" t="str">
            <v>Rozbudowa ulicy Grunwaldzkiej w Płońsku</v>
          </cell>
          <cell r="J79" t="str">
            <v>B</v>
          </cell>
          <cell r="K79">
            <v>0.23</v>
          </cell>
          <cell r="L79">
            <v>0.23</v>
          </cell>
          <cell r="M79" t="str">
            <v>04.2021 - 10.2022</v>
          </cell>
          <cell r="N79" t="str">
            <v xml:space="preserve"> </v>
          </cell>
          <cell r="O79">
            <v>0.7</v>
          </cell>
          <cell r="P79">
            <v>2019550</v>
          </cell>
          <cell r="Q79" t="str">
            <v>RFRD/107/2021</v>
          </cell>
          <cell r="R79">
            <v>44482</v>
          </cell>
          <cell r="S79"/>
          <cell r="T79">
            <v>44546</v>
          </cell>
          <cell r="U79" t="str">
            <v>TAK</v>
          </cell>
          <cell r="V79" t="str">
            <v>luty</v>
          </cell>
          <cell r="W79"/>
          <cell r="X79" t="str">
            <v>GP</v>
          </cell>
          <cell r="Y79" t="str">
            <v>Anna Kaczor</v>
          </cell>
          <cell r="Z79" t="str">
            <v>ND</v>
          </cell>
          <cell r="AA79">
            <v>3190980.62</v>
          </cell>
          <cell r="AB79">
            <v>2019550</v>
          </cell>
          <cell r="AC79">
            <v>1171430.6200000001</v>
          </cell>
          <cell r="AD79">
            <v>0</v>
          </cell>
        </row>
        <row r="80">
          <cell r="B80" t="str">
            <v>3.36.2020</v>
          </cell>
          <cell r="C80" t="str">
            <v>EZD</v>
          </cell>
          <cell r="D80" t="str">
            <v>K</v>
          </cell>
          <cell r="E80" t="str">
            <v>Gmina wiejska Stare Babice</v>
          </cell>
          <cell r="F80">
            <v>1432072</v>
          </cell>
          <cell r="G80" t="str">
            <v>Warszawski Zachodni</v>
          </cell>
          <cell r="H80" t="str">
            <v>Warszawski</v>
          </cell>
          <cell r="I80" t="str">
            <v>Rozbudowa drogi gminnej - ulicy Klonowej na odcinku od ul. Trakt Królewski do ul. Akacjowej w Koczargach Nowych i Koczargach Starych wraz z budową drogi gminnej nr 411302W - ul. Górki w obrębie skrzyżowania z ul. Klonową</v>
          </cell>
          <cell r="J80" t="str">
            <v>B</v>
          </cell>
          <cell r="K80">
            <v>1.2549999999999999</v>
          </cell>
          <cell r="L80">
            <v>1.2549999999999999</v>
          </cell>
          <cell r="M80" t="str">
            <v>04.2021 - 07.2022</v>
          </cell>
          <cell r="N80" t="str">
            <v xml:space="preserve"> </v>
          </cell>
          <cell r="O80">
            <v>0.5</v>
          </cell>
          <cell r="P80">
            <v>4229249.7300000004</v>
          </cell>
          <cell r="Q80" t="str">
            <v>RFRD/101/2021</v>
          </cell>
          <cell r="R80">
            <v>44482</v>
          </cell>
          <cell r="S80"/>
          <cell r="T80">
            <v>44538</v>
          </cell>
          <cell r="U80" t="str">
            <v>TAK</v>
          </cell>
          <cell r="V80" t="str">
            <v>luty</v>
          </cell>
          <cell r="W80"/>
          <cell r="X80" t="str">
            <v>GP</v>
          </cell>
          <cell r="Y80" t="str">
            <v>Weronika Kropidłowska</v>
          </cell>
          <cell r="Z80" t="str">
            <v>ND</v>
          </cell>
          <cell r="AA80">
            <v>8458499.4700000007</v>
          </cell>
          <cell r="AB80">
            <v>4229249.7300000004</v>
          </cell>
          <cell r="AC80">
            <v>4229249.74</v>
          </cell>
          <cell r="AD80">
            <v>0</v>
          </cell>
        </row>
        <row r="81">
          <cell r="B81" t="str">
            <v>5.82.2021</v>
          </cell>
          <cell r="C81" t="str">
            <v>EZD</v>
          </cell>
          <cell r="D81" t="str">
            <v>W</v>
          </cell>
          <cell r="E81" t="str">
            <v>Gmina wiejska Łyse</v>
          </cell>
          <cell r="F81">
            <v>1415072</v>
          </cell>
          <cell r="G81" t="str">
            <v>Ostrołęcki</v>
          </cell>
          <cell r="H81" t="str">
            <v>Ostrołęcki</v>
          </cell>
          <cell r="I81" t="str">
            <v>Przebudowa drogi gminnej nr 250709W Łyse - Pupkowizna od km 0+168,64 do km 5+435,35</v>
          </cell>
          <cell r="J81" t="str">
            <v>P</v>
          </cell>
          <cell r="K81">
            <v>5.2667099999999998</v>
          </cell>
          <cell r="L81" t="str">
            <v xml:space="preserve"> </v>
          </cell>
          <cell r="M81" t="str">
            <v>03.2022 - 08.2023</v>
          </cell>
          <cell r="N81" t="str">
            <v xml:space="preserve"> </v>
          </cell>
          <cell r="O81">
            <v>0.6</v>
          </cell>
          <cell r="P81">
            <v>3238356.27</v>
          </cell>
          <cell r="Q81" t="str">
            <v xml:space="preserve"> </v>
          </cell>
          <cell r="R81" t="str">
            <v xml:space="preserve"> </v>
          </cell>
          <cell r="S81"/>
          <cell r="T81"/>
          <cell r="U81"/>
          <cell r="V81"/>
          <cell r="W81"/>
          <cell r="X81" t="str">
            <v>GP</v>
          </cell>
          <cell r="Y81" t="str">
            <v>Paulina Nowak</v>
          </cell>
          <cell r="Z81" t="str">
            <v>ND</v>
          </cell>
          <cell r="AA81">
            <v>5397260.46</v>
          </cell>
          <cell r="AB81">
            <v>3238356.27</v>
          </cell>
          <cell r="AC81">
            <v>2158904.19</v>
          </cell>
          <cell r="AD81">
            <v>0</v>
          </cell>
        </row>
        <row r="82">
          <cell r="B82" t="str">
            <v>5.156.2021</v>
          </cell>
          <cell r="C82" t="str">
            <v>EZD</v>
          </cell>
          <cell r="D82" t="str">
            <v>N</v>
          </cell>
          <cell r="E82" t="str">
            <v>Gmina miejsko-wiejska Myszyniec</v>
          </cell>
          <cell r="F82">
            <v>1415083</v>
          </cell>
          <cell r="G82" t="str">
            <v>Ostrołęcki</v>
          </cell>
          <cell r="H82" t="str">
            <v>Ostrołęcki</v>
          </cell>
          <cell r="I82" t="str">
            <v>Budowa drogi gminnej nr 250814W w miejscowości Białusny Lasek w km 0+000,00 - 1+774,89</v>
          </cell>
          <cell r="J82" t="str">
            <v>B</v>
          </cell>
          <cell r="K82">
            <v>1.7748900000000001</v>
          </cell>
          <cell r="L82" t="str">
            <v xml:space="preserve"> </v>
          </cell>
          <cell r="M82" t="str">
            <v>07.2022 - 09.2022</v>
          </cell>
          <cell r="N82" t="str">
            <v xml:space="preserve"> </v>
          </cell>
          <cell r="O82">
            <v>0.8</v>
          </cell>
          <cell r="P82">
            <v>1573165.36</v>
          </cell>
          <cell r="Q82" t="str">
            <v xml:space="preserve"> </v>
          </cell>
          <cell r="R82" t="str">
            <v xml:space="preserve"> </v>
          </cell>
          <cell r="S82"/>
          <cell r="T82"/>
          <cell r="U82"/>
          <cell r="V82"/>
          <cell r="W82"/>
          <cell r="X82" t="str">
            <v>GP</v>
          </cell>
          <cell r="Y82" t="str">
            <v>Weronika Kropidłowska</v>
          </cell>
          <cell r="Z82" t="str">
            <v>ND</v>
          </cell>
          <cell r="AA82">
            <v>1966456.71</v>
          </cell>
          <cell r="AB82">
            <v>1573165.36</v>
          </cell>
          <cell r="AC82">
            <v>393291.34999999986</v>
          </cell>
          <cell r="AD82">
            <v>0</v>
          </cell>
        </row>
        <row r="83">
          <cell r="B83" t="str">
            <v>5.88.2021</v>
          </cell>
          <cell r="C83" t="str">
            <v>EZD</v>
          </cell>
          <cell r="D83" t="str">
            <v>W</v>
          </cell>
          <cell r="E83" t="str">
            <v>Gmina miejsko-wiejska Chorzele</v>
          </cell>
          <cell r="F83">
            <v>1422023</v>
          </cell>
          <cell r="G83" t="str">
            <v>Przasnyski</v>
          </cell>
          <cell r="H83" t="str">
            <v>Ostrołęcki</v>
          </cell>
          <cell r="I83" t="str">
            <v>Rozbudowa drogi gminnej Gadomiec Chrzczany - Gadomiec Miłocięta Etap II w km od 2+141,37 do km 3+612,75</v>
          </cell>
          <cell r="J83" t="str">
            <v>B</v>
          </cell>
          <cell r="K83">
            <v>1.4713800000000001</v>
          </cell>
          <cell r="L83" t="str">
            <v xml:space="preserve"> </v>
          </cell>
          <cell r="M83" t="str">
            <v>05.2022 - 10.2023</v>
          </cell>
          <cell r="N83" t="str">
            <v xml:space="preserve"> </v>
          </cell>
          <cell r="O83">
            <v>0.7</v>
          </cell>
          <cell r="P83">
            <v>2457339.8199999998</v>
          </cell>
          <cell r="Q83" t="str">
            <v xml:space="preserve"> </v>
          </cell>
          <cell r="R83" t="str">
            <v xml:space="preserve"> </v>
          </cell>
          <cell r="S83"/>
          <cell r="T83"/>
          <cell r="U83"/>
          <cell r="V83"/>
          <cell r="W83"/>
          <cell r="X83" t="str">
            <v>GP</v>
          </cell>
          <cell r="Y83" t="str">
            <v>Anna Kaczor</v>
          </cell>
          <cell r="Z83" t="str">
            <v>ND</v>
          </cell>
          <cell r="AA83">
            <v>3510485.47</v>
          </cell>
          <cell r="AB83">
            <v>2457339.8199999998</v>
          </cell>
          <cell r="AC83">
            <v>1053145.6500000004</v>
          </cell>
          <cell r="AD83">
            <v>0</v>
          </cell>
        </row>
        <row r="84">
          <cell r="B84" t="str">
            <v>5.210.2021</v>
          </cell>
          <cell r="C84" t="str">
            <v>EZD</v>
          </cell>
          <cell r="D84" t="str">
            <v>N</v>
          </cell>
          <cell r="E84" t="str">
            <v>Gmina wiejska Latowicz</v>
          </cell>
          <cell r="F84">
            <v>1412102</v>
          </cell>
          <cell r="G84" t="str">
            <v>Miński</v>
          </cell>
          <cell r="H84" t="str">
            <v>Warszawski</v>
          </cell>
          <cell r="I84" t="str">
            <v>Przebudowa drogi gminnej nr 220709 W w Oleksiance</v>
          </cell>
          <cell r="J84" t="str">
            <v>P</v>
          </cell>
          <cell r="K84">
            <v>1.6541500000000002</v>
          </cell>
          <cell r="L84" t="str">
            <v xml:space="preserve"> </v>
          </cell>
          <cell r="M84" t="str">
            <v>04.2022 - 10.2022</v>
          </cell>
          <cell r="N84" t="str">
            <v xml:space="preserve"> </v>
          </cell>
          <cell r="O84">
            <v>0.7</v>
          </cell>
          <cell r="P84">
            <v>1704486.32</v>
          </cell>
          <cell r="Q84" t="str">
            <v xml:space="preserve"> </v>
          </cell>
          <cell r="R84" t="str">
            <v xml:space="preserve"> </v>
          </cell>
          <cell r="S84"/>
          <cell r="T84"/>
          <cell r="U84"/>
          <cell r="V84"/>
          <cell r="W84"/>
          <cell r="X84" t="str">
            <v>GP</v>
          </cell>
          <cell r="Y84" t="str">
            <v>Alicja Pytlarczyk</v>
          </cell>
          <cell r="Z84" t="str">
            <v>ND</v>
          </cell>
          <cell r="AA84">
            <v>2434980.46</v>
          </cell>
          <cell r="AB84">
            <v>1704486.32</v>
          </cell>
          <cell r="AC84">
            <v>730494.1399999999</v>
          </cell>
          <cell r="AD84">
            <v>0</v>
          </cell>
        </row>
        <row r="85">
          <cell r="B85" t="str">
            <v>5.98.2021</v>
          </cell>
          <cell r="C85" t="str">
            <v>EZD</v>
          </cell>
          <cell r="D85" t="str">
            <v>N</v>
          </cell>
          <cell r="E85" t="str">
            <v>Gmina wiejska Bulkowo</v>
          </cell>
          <cell r="F85">
            <v>1419042</v>
          </cell>
          <cell r="G85" t="str">
            <v>Płocki</v>
          </cell>
          <cell r="H85" t="str">
            <v>Płocki</v>
          </cell>
          <cell r="I85" t="str">
            <v>Przebudowa drogi gminnej nr 290420W w miejscowości Nowy Podleck Etap 2</v>
          </cell>
          <cell r="J85" t="str">
            <v>P</v>
          </cell>
          <cell r="K85">
            <v>1.5822000000000001</v>
          </cell>
          <cell r="L85" t="str">
            <v xml:space="preserve"> </v>
          </cell>
          <cell r="M85" t="str">
            <v>03.2022 - 10.2022</v>
          </cell>
          <cell r="N85" t="str">
            <v xml:space="preserve"> </v>
          </cell>
          <cell r="O85">
            <v>0.7</v>
          </cell>
          <cell r="P85">
            <v>707954.68</v>
          </cell>
          <cell r="Q85" t="str">
            <v xml:space="preserve"> </v>
          </cell>
          <cell r="R85" t="str">
            <v xml:space="preserve"> </v>
          </cell>
          <cell r="S85"/>
          <cell r="T85"/>
          <cell r="U85"/>
          <cell r="V85"/>
          <cell r="W85"/>
          <cell r="X85" t="str">
            <v>GP</v>
          </cell>
          <cell r="Y85" t="str">
            <v>Michał Płuciennik</v>
          </cell>
          <cell r="Z85" t="str">
            <v>ND</v>
          </cell>
          <cell r="AA85">
            <v>1011363.83</v>
          </cell>
          <cell r="AB85">
            <v>707954.68</v>
          </cell>
          <cell r="AC85">
            <v>303409.14999999991</v>
          </cell>
          <cell r="AD85">
            <v>0</v>
          </cell>
        </row>
        <row r="86">
          <cell r="B86" t="str">
            <v>5.8.2021</v>
          </cell>
          <cell r="C86" t="str">
            <v>EZD</v>
          </cell>
          <cell r="D86" t="str">
            <v>N</v>
          </cell>
          <cell r="E86" t="str">
            <v>Gmina wiejska Jasieniec</v>
          </cell>
          <cell r="F86">
            <v>1406062</v>
          </cell>
          <cell r="G86" t="str">
            <v>Grójecki</v>
          </cell>
          <cell r="H86" t="str">
            <v>Radomski</v>
          </cell>
          <cell r="I86" t="str">
            <v>Remont drogi gminnej nr 160612W w miejscowościach Tworki i Justynówka na terenie gminy Jasieniec</v>
          </cell>
          <cell r="J86" t="str">
            <v>R</v>
          </cell>
          <cell r="K86">
            <v>1.492</v>
          </cell>
          <cell r="L86" t="str">
            <v xml:space="preserve"> </v>
          </cell>
          <cell r="M86" t="str">
            <v>06.2022 - 10.2022</v>
          </cell>
          <cell r="N86" t="str">
            <v xml:space="preserve"> </v>
          </cell>
          <cell r="O86">
            <v>0.7</v>
          </cell>
          <cell r="P86">
            <v>864666.85</v>
          </cell>
          <cell r="Q86" t="str">
            <v xml:space="preserve"> </v>
          </cell>
          <cell r="R86" t="str">
            <v xml:space="preserve"> </v>
          </cell>
          <cell r="S86"/>
          <cell r="T86"/>
          <cell r="U86"/>
          <cell r="V86"/>
          <cell r="W86"/>
          <cell r="X86" t="str">
            <v>GP</v>
          </cell>
          <cell r="Y86" t="str">
            <v>Michał Płuciennik</v>
          </cell>
          <cell r="Z86" t="str">
            <v>ND</v>
          </cell>
          <cell r="AA86">
            <v>1235238.3700000001</v>
          </cell>
          <cell r="AB86">
            <v>864666.85</v>
          </cell>
          <cell r="AC86">
            <v>370571.52000000014</v>
          </cell>
          <cell r="AD86">
            <v>0</v>
          </cell>
        </row>
        <row r="87">
          <cell r="B87" t="str">
            <v>5.208.2021</v>
          </cell>
          <cell r="C87" t="str">
            <v>EZD</v>
          </cell>
          <cell r="D87" t="str">
            <v>W</v>
          </cell>
          <cell r="E87" t="str">
            <v>Gmina wiejska Klembów</v>
          </cell>
          <cell r="F87">
            <v>1434072</v>
          </cell>
          <cell r="G87" t="str">
            <v>Wołomiński</v>
          </cell>
          <cell r="H87" t="str">
            <v>Warszawski</v>
          </cell>
          <cell r="I87" t="str">
            <v>Rozbudowa dróg gminnych ul. Prymasa Tysiąclecia w miejscowości Pasek i ul. Przemysłowej w Klembowie wraz z budową trzech mostów nad rzeką Rządzą</v>
          </cell>
          <cell r="J87" t="str">
            <v>B</v>
          </cell>
          <cell r="K87">
            <v>0.95216000000000001</v>
          </cell>
          <cell r="L87" t="str">
            <v xml:space="preserve"> </v>
          </cell>
          <cell r="M87" t="str">
            <v>04.2022 - 12.2023</v>
          </cell>
          <cell r="N87" t="str">
            <v xml:space="preserve"> </v>
          </cell>
          <cell r="O87">
            <v>0.8</v>
          </cell>
          <cell r="P87">
            <v>7906792.3700000001</v>
          </cell>
          <cell r="Q87" t="str">
            <v xml:space="preserve"> </v>
          </cell>
          <cell r="R87" t="str">
            <v xml:space="preserve"> </v>
          </cell>
          <cell r="S87"/>
          <cell r="T87"/>
          <cell r="U87"/>
          <cell r="V87"/>
          <cell r="W87"/>
          <cell r="X87" t="str">
            <v>GP</v>
          </cell>
          <cell r="Y87" t="str">
            <v>Alicja Pytlarczyk</v>
          </cell>
          <cell r="Z87" t="str">
            <v>ND</v>
          </cell>
          <cell r="AA87">
            <v>9883490.4700000007</v>
          </cell>
          <cell r="AB87">
            <v>7906792.3700000001</v>
          </cell>
          <cell r="AC87">
            <v>1976698.1000000006</v>
          </cell>
          <cell r="AD87">
            <v>0</v>
          </cell>
        </row>
        <row r="88">
          <cell r="B88" t="str">
            <v>5.227.2021</v>
          </cell>
          <cell r="C88" t="str">
            <v>EZD</v>
          </cell>
          <cell r="D88" t="str">
            <v>N</v>
          </cell>
          <cell r="E88" t="str">
            <v>Gmina wiejska Somianka</v>
          </cell>
          <cell r="F88">
            <v>1435042</v>
          </cell>
          <cell r="G88" t="str">
            <v>Wyszkowski</v>
          </cell>
          <cell r="H88" t="str">
            <v>Warszawski</v>
          </cell>
          <cell r="I88" t="str">
            <v>Przebudowa drogi gminnej Nr 440402W w miejscowości Nowe Wypychy</v>
          </cell>
          <cell r="J88" t="str">
            <v>P</v>
          </cell>
          <cell r="K88">
            <v>1.60165</v>
          </cell>
          <cell r="L88" t="str">
            <v xml:space="preserve"> </v>
          </cell>
          <cell r="M88" t="str">
            <v>03.2022 - 12.2022</v>
          </cell>
          <cell r="N88" t="str">
            <v xml:space="preserve"> </v>
          </cell>
          <cell r="O88">
            <v>0.6</v>
          </cell>
          <cell r="P88">
            <v>1979311.44</v>
          </cell>
          <cell r="Q88" t="str">
            <v xml:space="preserve"> </v>
          </cell>
          <cell r="R88" t="str">
            <v xml:space="preserve"> </v>
          </cell>
          <cell r="S88"/>
          <cell r="T88"/>
          <cell r="U88"/>
          <cell r="V88"/>
          <cell r="W88"/>
          <cell r="X88" t="str">
            <v>GP</v>
          </cell>
          <cell r="Y88" t="str">
            <v>Rafał Rudnik</v>
          </cell>
          <cell r="Z88" t="str">
            <v>ND</v>
          </cell>
          <cell r="AA88">
            <v>3298852.41</v>
          </cell>
          <cell r="AB88">
            <v>1979311.44</v>
          </cell>
          <cell r="AC88">
            <v>1319540.9700000002</v>
          </cell>
          <cell r="AD88">
            <v>0</v>
          </cell>
        </row>
        <row r="89">
          <cell r="B89" t="str">
            <v>5.250.2021</v>
          </cell>
          <cell r="C89" t="str">
            <v>EZD</v>
          </cell>
          <cell r="D89" t="str">
            <v>N</v>
          </cell>
          <cell r="E89" t="str">
            <v>Gmina miejsko-wiejska Tarczyn</v>
          </cell>
          <cell r="F89">
            <v>1418063</v>
          </cell>
          <cell r="G89" t="str">
            <v>Piaseczyński</v>
          </cell>
          <cell r="H89" t="str">
            <v>Warszawski</v>
          </cell>
          <cell r="I89" t="str">
            <v>Budowa drogi gminnej w ciągu ulicy Lawendowej w Tarczynie wraz z infrastrukturą techniczną</v>
          </cell>
          <cell r="J89" t="str">
            <v>B</v>
          </cell>
          <cell r="K89">
            <v>0.87020000000000008</v>
          </cell>
          <cell r="L89" t="str">
            <v xml:space="preserve"> </v>
          </cell>
          <cell r="M89" t="str">
            <v>03.2022 - 12.2022</v>
          </cell>
          <cell r="N89" t="str">
            <v xml:space="preserve"> </v>
          </cell>
          <cell r="O89">
            <v>0.6</v>
          </cell>
          <cell r="P89">
            <v>3574009.36</v>
          </cell>
          <cell r="Q89" t="str">
            <v xml:space="preserve"> </v>
          </cell>
          <cell r="R89" t="str">
            <v xml:space="preserve"> </v>
          </cell>
          <cell r="S89"/>
          <cell r="T89"/>
          <cell r="U89"/>
          <cell r="V89"/>
          <cell r="W89"/>
          <cell r="X89" t="str">
            <v>GP</v>
          </cell>
          <cell r="Y89" t="str">
            <v>Weronika Kropidłowska</v>
          </cell>
          <cell r="Z89" t="str">
            <v>ND</v>
          </cell>
          <cell r="AA89">
            <v>5956682.2800000003</v>
          </cell>
          <cell r="AB89">
            <v>3574009.36</v>
          </cell>
          <cell r="AC89">
            <v>2382672.9200000004</v>
          </cell>
          <cell r="AD89">
            <v>0</v>
          </cell>
        </row>
        <row r="90">
          <cell r="B90" t="str">
            <v>5.243.2021</v>
          </cell>
          <cell r="C90" t="str">
            <v>EZD</v>
          </cell>
          <cell r="D90" t="str">
            <v>W</v>
          </cell>
          <cell r="E90" t="str">
            <v>Gmina miejska Pruszków</v>
          </cell>
          <cell r="F90">
            <v>1421021</v>
          </cell>
          <cell r="G90" t="str">
            <v>Pruszkowski</v>
          </cell>
          <cell r="H90" t="str">
            <v>Warszawski</v>
          </cell>
          <cell r="I90" t="str">
            <v>Budowa układu drogowego składającego się z ulicy Nowoinżynierskiej, 1 KDZ wraz z budową mostu na Utracie</v>
          </cell>
          <cell r="J90" t="str">
            <v>B</v>
          </cell>
          <cell r="K90">
            <v>0.73470000000000002</v>
          </cell>
          <cell r="L90" t="str">
            <v xml:space="preserve"> </v>
          </cell>
          <cell r="M90" t="str">
            <v>03.2022 - 12.2023</v>
          </cell>
          <cell r="N90" t="str">
            <v xml:space="preserve"> </v>
          </cell>
          <cell r="O90">
            <v>0.5</v>
          </cell>
          <cell r="P90">
            <v>5426871.2000000002</v>
          </cell>
          <cell r="Q90" t="str">
            <v xml:space="preserve"> </v>
          </cell>
          <cell r="R90" t="str">
            <v xml:space="preserve"> </v>
          </cell>
          <cell r="S90"/>
          <cell r="T90"/>
          <cell r="U90"/>
          <cell r="V90"/>
          <cell r="W90"/>
          <cell r="X90" t="str">
            <v>GP</v>
          </cell>
          <cell r="Y90" t="str">
            <v>Alicja Pytlarczyk</v>
          </cell>
          <cell r="Z90" t="str">
            <v>ND</v>
          </cell>
          <cell r="AA90">
            <v>10853742.41</v>
          </cell>
          <cell r="AB90">
            <v>5426871.2000000002</v>
          </cell>
          <cell r="AC90">
            <v>5426871.21</v>
          </cell>
          <cell r="AD90">
            <v>0</v>
          </cell>
        </row>
        <row r="91">
          <cell r="B91" t="str">
            <v>5.213.2021</v>
          </cell>
          <cell r="C91" t="str">
            <v>EZD</v>
          </cell>
          <cell r="D91" t="str">
            <v>W</v>
          </cell>
          <cell r="E91" t="str">
            <v>Gmina wiejska Stare Babice</v>
          </cell>
          <cell r="F91">
            <v>1432072</v>
          </cell>
          <cell r="G91" t="str">
            <v>Warszawski Zachodni</v>
          </cell>
          <cell r="H91" t="str">
            <v>Warszawski</v>
          </cell>
          <cell r="I91" t="str">
            <v>Rozbudowa ul. Ekologicznej w Klaudynie</v>
          </cell>
          <cell r="J91" t="str">
            <v>B</v>
          </cell>
          <cell r="K91">
            <v>0.64500000000000002</v>
          </cell>
          <cell r="L91" t="str">
            <v xml:space="preserve"> </v>
          </cell>
          <cell r="M91" t="str">
            <v>11.2022 - 12.2023</v>
          </cell>
          <cell r="N91" t="str">
            <v xml:space="preserve"> </v>
          </cell>
          <cell r="O91">
            <v>0.5</v>
          </cell>
          <cell r="P91">
            <v>4469477.92</v>
          </cell>
          <cell r="Q91" t="str">
            <v xml:space="preserve"> </v>
          </cell>
          <cell r="R91" t="str">
            <v xml:space="preserve"> </v>
          </cell>
          <cell r="S91"/>
          <cell r="T91"/>
          <cell r="U91"/>
          <cell r="V91"/>
          <cell r="W91"/>
          <cell r="X91" t="str">
            <v>GP</v>
          </cell>
          <cell r="Y91" t="str">
            <v>Weronika Kropidłowska</v>
          </cell>
          <cell r="Z91" t="str">
            <v>ND</v>
          </cell>
          <cell r="AA91">
            <v>8938955.8399999999</v>
          </cell>
          <cell r="AB91">
            <v>4469477.92</v>
          </cell>
          <cell r="AC91">
            <v>4469477.92</v>
          </cell>
          <cell r="AD91">
            <v>0</v>
          </cell>
        </row>
        <row r="92">
          <cell r="B92" t="str">
            <v>5.162.2021</v>
          </cell>
          <cell r="C92" t="str">
            <v>EZD</v>
          </cell>
          <cell r="D92" t="str">
            <v>N</v>
          </cell>
          <cell r="E92" t="str">
            <v>Gmina wiejska Wieliszew</v>
          </cell>
          <cell r="F92">
            <v>1408052</v>
          </cell>
          <cell r="G92" t="str">
            <v>Legionowski</v>
          </cell>
          <cell r="H92" t="str">
            <v>Warszawski</v>
          </cell>
          <cell r="I92" t="str">
            <v>Budowa ulicy Polnej - droga gminna 180524W w Wieliszewie na odcinku od ulicy Miłej do ulicy Modlińskiej - droga wojewódzka 631</v>
          </cell>
          <cell r="J92" t="str">
            <v>B</v>
          </cell>
          <cell r="K92">
            <v>0.54900000000000004</v>
          </cell>
          <cell r="L92" t="str">
            <v xml:space="preserve"> </v>
          </cell>
          <cell r="M92" t="str">
            <v>01.2022 - 12.2022</v>
          </cell>
          <cell r="N92" t="str">
            <v xml:space="preserve"> </v>
          </cell>
          <cell r="O92">
            <v>0.5</v>
          </cell>
          <cell r="P92">
            <v>1287952.3700000001</v>
          </cell>
          <cell r="Q92" t="str">
            <v xml:space="preserve"> </v>
          </cell>
          <cell r="R92" t="str">
            <v xml:space="preserve"> </v>
          </cell>
          <cell r="S92"/>
          <cell r="T92"/>
          <cell r="U92"/>
          <cell r="V92"/>
          <cell r="W92"/>
          <cell r="X92" t="str">
            <v>GP</v>
          </cell>
          <cell r="Y92" t="str">
            <v>Katarzyna Dziuda</v>
          </cell>
          <cell r="Z92" t="str">
            <v>ND</v>
          </cell>
          <cell r="AA92">
            <v>2575904.75</v>
          </cell>
          <cell r="AB92">
            <v>1287952.3700000001</v>
          </cell>
          <cell r="AC92">
            <v>1287952.3799999999</v>
          </cell>
          <cell r="AD92">
            <v>0</v>
          </cell>
        </row>
        <row r="93">
          <cell r="B93" t="str">
            <v>5.144.2021</v>
          </cell>
          <cell r="C93" t="str">
            <v>EZD</v>
          </cell>
          <cell r="D93" t="str">
            <v>N</v>
          </cell>
          <cell r="E93" t="str">
            <v>Gmina miejska Żyrardów</v>
          </cell>
          <cell r="F93">
            <v>1438011</v>
          </cell>
          <cell r="G93" t="str">
            <v>Żyrardowski</v>
          </cell>
          <cell r="H93" t="str">
            <v>Warszawski</v>
          </cell>
          <cell r="I93" t="str">
            <v>Rozbudowa drogi gminnej ulicy Jana Brzechwy w Żyrardowie</v>
          </cell>
          <cell r="J93" t="str">
            <v>B</v>
          </cell>
          <cell r="K93">
            <v>0.50063000000000002</v>
          </cell>
          <cell r="L93" t="str">
            <v xml:space="preserve"> </v>
          </cell>
          <cell r="M93" t="str">
            <v>02.2022 - 12.2022</v>
          </cell>
          <cell r="N93" t="str">
            <v xml:space="preserve"> </v>
          </cell>
          <cell r="O93">
            <v>0.8</v>
          </cell>
          <cell r="P93">
            <v>2711342.12</v>
          </cell>
          <cell r="Q93" t="str">
            <v xml:space="preserve"> </v>
          </cell>
          <cell r="R93" t="str">
            <v xml:space="preserve"> </v>
          </cell>
          <cell r="S93"/>
          <cell r="T93"/>
          <cell r="U93"/>
          <cell r="V93"/>
          <cell r="W93"/>
          <cell r="X93" t="str">
            <v>GP</v>
          </cell>
          <cell r="Y93" t="str">
            <v>Dominika Gałązka</v>
          </cell>
          <cell r="Z93" t="str">
            <v>ND</v>
          </cell>
          <cell r="AA93">
            <v>3389177.65</v>
          </cell>
          <cell r="AB93">
            <v>2711342.12</v>
          </cell>
          <cell r="AC93">
            <v>677835.5299999998</v>
          </cell>
          <cell r="AD93">
            <v>0</v>
          </cell>
        </row>
        <row r="94">
          <cell r="B94" t="str">
            <v>5.188.2021</v>
          </cell>
          <cell r="C94" t="str">
            <v>EZD</v>
          </cell>
          <cell r="D94" t="str">
            <v>N</v>
          </cell>
          <cell r="E94" t="str">
            <v>Gmina wiejska Strachówka</v>
          </cell>
          <cell r="F94">
            <v>1434102</v>
          </cell>
          <cell r="G94" t="str">
            <v>Wołomiński</v>
          </cell>
          <cell r="H94" t="str">
            <v>Warszawski</v>
          </cell>
          <cell r="I94" t="str">
            <v>Przebudowa drogi gminnej - ul. Spółdzielczej i ul. Norwida w msc. Strachówka</v>
          </cell>
          <cell r="J94" t="str">
            <v>P</v>
          </cell>
          <cell r="K94">
            <v>0.39</v>
          </cell>
          <cell r="L94" t="str">
            <v xml:space="preserve"> </v>
          </cell>
          <cell r="M94" t="str">
            <v>05.2022 - 11.2022</v>
          </cell>
          <cell r="N94" t="str">
            <v xml:space="preserve"> </v>
          </cell>
          <cell r="O94">
            <v>0.6</v>
          </cell>
          <cell r="P94">
            <v>265536.40000000002</v>
          </cell>
          <cell r="Q94" t="str">
            <v xml:space="preserve"> </v>
          </cell>
          <cell r="R94" t="str">
            <v xml:space="preserve"> </v>
          </cell>
          <cell r="S94">
            <v>44623</v>
          </cell>
          <cell r="T94"/>
          <cell r="U94"/>
          <cell r="V94"/>
          <cell r="W94"/>
          <cell r="X94" t="str">
            <v>GP</v>
          </cell>
          <cell r="Y94" t="str">
            <v>Weronika Kropidłowska</v>
          </cell>
          <cell r="Z94" t="str">
            <v>ND</v>
          </cell>
          <cell r="AA94">
            <v>442560.68</v>
          </cell>
          <cell r="AB94">
            <v>265536.40000000002</v>
          </cell>
          <cell r="AC94">
            <v>177024.27999999997</v>
          </cell>
          <cell r="AD94">
            <v>0</v>
          </cell>
        </row>
        <row r="95">
          <cell r="B95" t="str">
            <v>5.31.2021</v>
          </cell>
          <cell r="C95" t="str">
            <v>EZD</v>
          </cell>
          <cell r="D95" t="str">
            <v>N</v>
          </cell>
          <cell r="E95" t="str">
            <v>Gmina wiejska Sońsk</v>
          </cell>
          <cell r="F95">
            <v>1402092</v>
          </cell>
          <cell r="G95" t="str">
            <v>Ciechanowski</v>
          </cell>
          <cell r="H95" t="str">
            <v>Ciechanowski</v>
          </cell>
          <cell r="I95" t="str">
            <v>Przebudowa dróg gminnych 120903W i 120978W</v>
          </cell>
          <cell r="J95" t="str">
            <v>P</v>
          </cell>
          <cell r="K95">
            <v>2.89615</v>
          </cell>
          <cell r="L95" t="str">
            <v xml:space="preserve"> </v>
          </cell>
          <cell r="M95" t="str">
            <v>04.2022 - 09.2022</v>
          </cell>
          <cell r="N95" t="str">
            <v xml:space="preserve"> </v>
          </cell>
          <cell r="O95">
            <v>0.8</v>
          </cell>
          <cell r="P95">
            <v>698159.79</v>
          </cell>
          <cell r="Q95" t="str">
            <v xml:space="preserve"> </v>
          </cell>
          <cell r="R95" t="str">
            <v xml:space="preserve"> </v>
          </cell>
          <cell r="S95">
            <v>44638</v>
          </cell>
          <cell r="T95"/>
          <cell r="U95"/>
          <cell r="V95"/>
          <cell r="W95"/>
          <cell r="X95" t="str">
            <v>GP</v>
          </cell>
          <cell r="Y95" t="str">
            <v>Paulina Nowak</v>
          </cell>
          <cell r="Z95" t="str">
            <v>ND</v>
          </cell>
          <cell r="AA95">
            <v>872699.74</v>
          </cell>
          <cell r="AB95">
            <v>698159.79</v>
          </cell>
          <cell r="AC95">
            <v>174539.94999999995</v>
          </cell>
          <cell r="AD95">
            <v>0</v>
          </cell>
        </row>
        <row r="96">
          <cell r="B96" t="str">
            <v>5.34.2021</v>
          </cell>
          <cell r="C96" t="str">
            <v>EZD</v>
          </cell>
          <cell r="D96" t="str">
            <v>N</v>
          </cell>
          <cell r="E96" t="str">
            <v>Gmina wiejska Stara Biała</v>
          </cell>
          <cell r="F96">
            <v>1419132</v>
          </cell>
          <cell r="G96" t="str">
            <v>Płocki</v>
          </cell>
          <cell r="H96" t="str">
            <v>Płocki</v>
          </cell>
          <cell r="I96" t="str">
            <v>Budowa drogi gminnej w miejscowości Dziarnowo, gmina Stara Biała</v>
          </cell>
          <cell r="J96" t="str">
            <v>B</v>
          </cell>
          <cell r="K96">
            <v>1.26</v>
          </cell>
          <cell r="L96" t="str">
            <v xml:space="preserve"> </v>
          </cell>
          <cell r="M96" t="str">
            <v>03.2022 - 09.2022</v>
          </cell>
          <cell r="N96" t="str">
            <v xml:space="preserve"> </v>
          </cell>
          <cell r="O96">
            <v>0.5</v>
          </cell>
          <cell r="P96">
            <v>712870.34</v>
          </cell>
          <cell r="Q96" t="str">
            <v xml:space="preserve"> </v>
          </cell>
          <cell r="R96" t="str">
            <v xml:space="preserve"> </v>
          </cell>
          <cell r="S96"/>
          <cell r="T96">
            <v>44642</v>
          </cell>
          <cell r="U96"/>
          <cell r="V96" t="str">
            <v>maj</v>
          </cell>
          <cell r="W96"/>
          <cell r="X96" t="str">
            <v>GP</v>
          </cell>
          <cell r="Y96" t="str">
            <v>Katarzyna Dziuda</v>
          </cell>
          <cell r="Z96" t="str">
            <v>ND</v>
          </cell>
          <cell r="AA96">
            <v>1425740.69</v>
          </cell>
          <cell r="AB96">
            <v>712870.34</v>
          </cell>
          <cell r="AC96">
            <v>712870.35</v>
          </cell>
          <cell r="AD96">
            <v>0</v>
          </cell>
        </row>
        <row r="97">
          <cell r="B97" t="str">
            <v>5.57.2021</v>
          </cell>
          <cell r="C97" t="str">
            <v>EZD</v>
          </cell>
          <cell r="D97" t="str">
            <v>N</v>
          </cell>
          <cell r="E97" t="str">
            <v>Gmina wiejska Zakrzew</v>
          </cell>
          <cell r="F97">
            <v>1425132</v>
          </cell>
          <cell r="G97" t="str">
            <v>Radomski</v>
          </cell>
          <cell r="H97" t="str">
            <v>Radomski</v>
          </cell>
          <cell r="I97" t="str">
            <v>Rozbudowa drogi gminnej nr 351319W ulica Szafirowa, ul. Traktorzystów w miejscowości Wacyn</v>
          </cell>
          <cell r="J97" t="str">
            <v>B</v>
          </cell>
          <cell r="K97">
            <v>1.2488599999999999</v>
          </cell>
          <cell r="L97" t="str">
            <v xml:space="preserve"> </v>
          </cell>
          <cell r="M97" t="str">
            <v>03.2022 - 10.2022</v>
          </cell>
          <cell r="N97" t="str">
            <v xml:space="preserve"> </v>
          </cell>
          <cell r="O97">
            <v>0.8</v>
          </cell>
          <cell r="P97">
            <v>3035483.1</v>
          </cell>
          <cell r="Q97" t="str">
            <v xml:space="preserve"> </v>
          </cell>
          <cell r="R97" t="str">
            <v xml:space="preserve"> </v>
          </cell>
          <cell r="S97"/>
          <cell r="T97"/>
          <cell r="U97"/>
          <cell r="V97"/>
          <cell r="W97"/>
          <cell r="X97" t="str">
            <v>GP</v>
          </cell>
          <cell r="Y97" t="str">
            <v>Anna Kaczor</v>
          </cell>
          <cell r="Z97" t="str">
            <v>ND</v>
          </cell>
          <cell r="AA97">
            <v>3794353.88</v>
          </cell>
          <cell r="AB97">
            <v>3035483.1</v>
          </cell>
          <cell r="AC97">
            <v>758870.7799999998</v>
          </cell>
          <cell r="AD97">
            <v>0</v>
          </cell>
        </row>
        <row r="98">
          <cell r="B98" t="str">
            <v>5.14.2021</v>
          </cell>
          <cell r="C98" t="str">
            <v>EZD</v>
          </cell>
          <cell r="D98" t="str">
            <v>N</v>
          </cell>
          <cell r="E98" t="str">
            <v>Gmina miejsko-wiejska Czerwińsk Nad Wisłą</v>
          </cell>
          <cell r="F98">
            <v>1420043</v>
          </cell>
          <cell r="G98" t="str">
            <v>Płoński</v>
          </cell>
          <cell r="H98" t="str">
            <v>Ciechanowski</v>
          </cell>
          <cell r="I98" t="str">
            <v>Przebudowa drogi gminnej nr 300206W w m. Łbowo</v>
          </cell>
          <cell r="J98" t="str">
            <v>P</v>
          </cell>
          <cell r="K98">
            <v>1.1655</v>
          </cell>
          <cell r="L98" t="str">
            <v xml:space="preserve"> </v>
          </cell>
          <cell r="M98" t="str">
            <v>07.2022 - 09.2022</v>
          </cell>
          <cell r="N98" t="str">
            <v xml:space="preserve"> </v>
          </cell>
          <cell r="O98">
            <v>0.8</v>
          </cell>
          <cell r="P98">
            <v>1186306.44</v>
          </cell>
          <cell r="Q98" t="str">
            <v xml:space="preserve"> </v>
          </cell>
          <cell r="R98" t="str">
            <v xml:space="preserve"> </v>
          </cell>
          <cell r="S98"/>
          <cell r="T98"/>
          <cell r="U98"/>
          <cell r="V98"/>
          <cell r="W98"/>
          <cell r="X98" t="str">
            <v>GP</v>
          </cell>
          <cell r="Y98" t="str">
            <v>Dominika Gałązka</v>
          </cell>
          <cell r="Z98" t="str">
            <v>ND</v>
          </cell>
          <cell r="AA98">
            <v>1482883.05</v>
          </cell>
          <cell r="AB98">
            <v>1186306.44</v>
          </cell>
          <cell r="AC98">
            <v>296576.6100000001</v>
          </cell>
          <cell r="AD98">
            <v>0</v>
          </cell>
        </row>
        <row r="99">
          <cell r="B99" t="str">
            <v>5.35.2021</v>
          </cell>
          <cell r="C99" t="str">
            <v>EZD</v>
          </cell>
          <cell r="D99" t="str">
            <v>W</v>
          </cell>
          <cell r="E99" t="str">
            <v>Gmina miejsko-wiejska Tłuszcz</v>
          </cell>
          <cell r="F99">
            <v>1434113</v>
          </cell>
          <cell r="G99" t="str">
            <v>Wołomiński</v>
          </cell>
          <cell r="H99" t="str">
            <v>Warszawski</v>
          </cell>
          <cell r="I99" t="str">
            <v>Przebudowa drogi gminnej nr 430966W ul. Nowej w Tłuszczu</v>
          </cell>
          <cell r="J99" t="str">
            <v>P</v>
          </cell>
          <cell r="K99">
            <v>0.75039999999999996</v>
          </cell>
          <cell r="L99" t="str">
            <v xml:space="preserve"> </v>
          </cell>
          <cell r="M99" t="str">
            <v>03.2022 - 10.2023</v>
          </cell>
          <cell r="N99" t="str">
            <v xml:space="preserve"> </v>
          </cell>
          <cell r="O99">
            <v>0.8</v>
          </cell>
          <cell r="P99">
            <v>3914194.43</v>
          </cell>
          <cell r="Q99" t="str">
            <v xml:space="preserve"> </v>
          </cell>
          <cell r="R99" t="str">
            <v xml:space="preserve"> </v>
          </cell>
          <cell r="S99"/>
          <cell r="T99"/>
          <cell r="U99"/>
          <cell r="V99"/>
          <cell r="W99"/>
          <cell r="X99" t="str">
            <v>GP</v>
          </cell>
          <cell r="Y99" t="str">
            <v>Alicja Pytlarczyk</v>
          </cell>
          <cell r="Z99" t="str">
            <v>ND</v>
          </cell>
          <cell r="AA99">
            <v>4892743.04</v>
          </cell>
          <cell r="AB99">
            <v>3914194.43</v>
          </cell>
          <cell r="AC99">
            <v>978548.60999999987</v>
          </cell>
          <cell r="AD99">
            <v>0</v>
          </cell>
        </row>
        <row r="100">
          <cell r="B100" t="str">
            <v>5.138.2021</v>
          </cell>
          <cell r="C100" t="str">
            <v>EZD</v>
          </cell>
          <cell r="D100" t="str">
            <v>N</v>
          </cell>
          <cell r="E100" t="str">
            <v>Gmina miejsko-wiejska Wyszogród</v>
          </cell>
          <cell r="F100">
            <v>1419153</v>
          </cell>
          <cell r="G100" t="str">
            <v>Płocki</v>
          </cell>
          <cell r="H100" t="str">
            <v>Płocki</v>
          </cell>
          <cell r="I100" t="str">
            <v>Przebudowa drogi gminnej 291542W - ul. Rębowska w Wyszogrodzie</v>
          </cell>
          <cell r="J100" t="str">
            <v>P</v>
          </cell>
          <cell r="K100">
            <v>0.67</v>
          </cell>
          <cell r="L100" t="str">
            <v xml:space="preserve"> </v>
          </cell>
          <cell r="M100" t="str">
            <v>08.2022 - 10.2022</v>
          </cell>
          <cell r="N100" t="str">
            <v xml:space="preserve"> </v>
          </cell>
          <cell r="O100">
            <v>0.8</v>
          </cell>
          <cell r="P100">
            <v>740385.58</v>
          </cell>
          <cell r="Q100" t="str">
            <v xml:space="preserve"> </v>
          </cell>
          <cell r="R100" t="str">
            <v xml:space="preserve"> </v>
          </cell>
          <cell r="S100"/>
          <cell r="T100"/>
          <cell r="U100"/>
          <cell r="V100"/>
          <cell r="W100"/>
          <cell r="X100" t="str">
            <v>GP</v>
          </cell>
          <cell r="Y100" t="str">
            <v>Paulina Nowak</v>
          </cell>
          <cell r="Z100" t="str">
            <v>ND</v>
          </cell>
          <cell r="AA100">
            <v>925481.98</v>
          </cell>
          <cell r="AB100">
            <v>740385.58</v>
          </cell>
          <cell r="AC100">
            <v>185096.40000000002</v>
          </cell>
          <cell r="AD100">
            <v>0</v>
          </cell>
        </row>
        <row r="101">
          <cell r="B101" t="str">
            <v>5.117.2021</v>
          </cell>
          <cell r="C101" t="str">
            <v>EZD</v>
          </cell>
          <cell r="D101" t="str">
            <v>N</v>
          </cell>
          <cell r="E101" t="str">
            <v>Gmina wiejska Michałowice</v>
          </cell>
          <cell r="F101">
            <v>1421042</v>
          </cell>
          <cell r="G101" t="str">
            <v>Pruszkowski</v>
          </cell>
          <cell r="H101" t="str">
            <v>Warszawski</v>
          </cell>
          <cell r="I101" t="str">
            <v>Rozbudowa ul. Parkowej w Opaczy Małej, Michałowicach Wsi i Michałowicach Osiedlu</v>
          </cell>
          <cell r="J101" t="str">
            <v>B</v>
          </cell>
          <cell r="K101">
            <v>0.61550000000000005</v>
          </cell>
          <cell r="L101" t="str">
            <v xml:space="preserve"> </v>
          </cell>
          <cell r="M101" t="str">
            <v>03.2022 - 11.2022</v>
          </cell>
          <cell r="N101" t="str">
            <v xml:space="preserve"> </v>
          </cell>
          <cell r="O101">
            <v>0.5</v>
          </cell>
          <cell r="P101">
            <v>1450046.14</v>
          </cell>
          <cell r="Q101" t="str">
            <v xml:space="preserve"> </v>
          </cell>
          <cell r="R101" t="str">
            <v xml:space="preserve"> </v>
          </cell>
          <cell r="S101"/>
          <cell r="T101"/>
          <cell r="U101"/>
          <cell r="V101"/>
          <cell r="W101"/>
          <cell r="X101" t="str">
            <v>GP</v>
          </cell>
          <cell r="Y101" t="str">
            <v>Michał Płuciennik</v>
          </cell>
          <cell r="Z101" t="str">
            <v>ND</v>
          </cell>
          <cell r="AA101">
            <v>2900092.29</v>
          </cell>
          <cell r="AB101">
            <v>1450046.14</v>
          </cell>
          <cell r="AC101">
            <v>1450046.1500000001</v>
          </cell>
          <cell r="AD101">
            <v>0</v>
          </cell>
        </row>
        <row r="102">
          <cell r="B102" t="str">
            <v>5.112.2021</v>
          </cell>
          <cell r="C102" t="str">
            <v>EZD</v>
          </cell>
          <cell r="D102" t="str">
            <v>N</v>
          </cell>
          <cell r="E102" t="str">
            <v>Gmina miejsko-wiejska Mszczonów</v>
          </cell>
          <cell r="F102">
            <v>1438023</v>
          </cell>
          <cell r="G102" t="str">
            <v>Żyrardowski</v>
          </cell>
          <cell r="H102" t="str">
            <v>Warszawski</v>
          </cell>
          <cell r="I102" t="str">
            <v>Rozbudowa ulicy Północnej w Mszczonowie</v>
          </cell>
          <cell r="J102" t="str">
            <v>B</v>
          </cell>
          <cell r="K102">
            <v>0.42161999999999999</v>
          </cell>
          <cell r="L102" t="str">
            <v xml:space="preserve"> </v>
          </cell>
          <cell r="M102" t="str">
            <v>05.2022 - 03.2023</v>
          </cell>
          <cell r="N102" t="str">
            <v xml:space="preserve"> </v>
          </cell>
          <cell r="O102">
            <v>0.5</v>
          </cell>
          <cell r="P102">
            <v>1937077.54</v>
          </cell>
          <cell r="Q102" t="str">
            <v xml:space="preserve"> </v>
          </cell>
          <cell r="R102" t="str">
            <v xml:space="preserve"> </v>
          </cell>
          <cell r="S102"/>
          <cell r="T102"/>
          <cell r="U102"/>
          <cell r="V102"/>
          <cell r="W102"/>
          <cell r="X102" t="str">
            <v>GP</v>
          </cell>
          <cell r="Y102" t="str">
            <v>Weronika Kropidłowska</v>
          </cell>
          <cell r="Z102" t="str">
            <v>ND</v>
          </cell>
          <cell r="AA102">
            <v>3874155.08</v>
          </cell>
          <cell r="AB102">
            <v>1937077.54</v>
          </cell>
          <cell r="AC102">
            <v>1937077.54</v>
          </cell>
          <cell r="AD102">
            <v>0</v>
          </cell>
        </row>
        <row r="103">
          <cell r="B103" t="str">
            <v>5.261.2021</v>
          </cell>
          <cell r="C103" t="str">
            <v>EZD</v>
          </cell>
          <cell r="D103" t="str">
            <v>N</v>
          </cell>
          <cell r="E103" t="str">
            <v>Gmina wiejska Repki</v>
          </cell>
          <cell r="F103">
            <v>1429062</v>
          </cell>
          <cell r="G103" t="str">
            <v>Sokołowski</v>
          </cell>
          <cell r="H103" t="str">
            <v>Siedlecki</v>
          </cell>
          <cell r="I103" t="str">
            <v>Przebudowa drogi gminnej w miejscowości Czaple-Kolonia</v>
          </cell>
          <cell r="J103" t="str">
            <v>P</v>
          </cell>
          <cell r="K103">
            <v>3.18</v>
          </cell>
          <cell r="L103" t="str">
            <v xml:space="preserve"> </v>
          </cell>
          <cell r="M103" t="str">
            <v>05.2022 - 09.2022</v>
          </cell>
          <cell r="N103" t="str">
            <v xml:space="preserve"> </v>
          </cell>
          <cell r="O103">
            <v>0.6</v>
          </cell>
          <cell r="P103">
            <v>1167730.6299999999</v>
          </cell>
          <cell r="Q103" t="str">
            <v xml:space="preserve"> </v>
          </cell>
          <cell r="R103" t="str">
            <v xml:space="preserve"> </v>
          </cell>
          <cell r="S103"/>
          <cell r="T103"/>
          <cell r="U103"/>
          <cell r="V103"/>
          <cell r="W103"/>
          <cell r="X103" t="str">
            <v>GP</v>
          </cell>
          <cell r="Y103" t="str">
            <v>Katarzyna Dziuda</v>
          </cell>
          <cell r="Z103" t="str">
            <v>ND</v>
          </cell>
          <cell r="AA103">
            <v>1946217.73</v>
          </cell>
          <cell r="AB103">
            <v>1167730.6299999999</v>
          </cell>
          <cell r="AC103">
            <v>778487.10000000009</v>
          </cell>
          <cell r="AD103">
            <v>0</v>
          </cell>
        </row>
        <row r="104">
          <cell r="B104" t="str">
            <v>5.132.2021</v>
          </cell>
          <cell r="C104" t="str">
            <v>EZD</v>
          </cell>
          <cell r="D104" t="str">
            <v>N</v>
          </cell>
          <cell r="E104" t="str">
            <v>Gmina wiejska Sterdyń</v>
          </cell>
          <cell r="F104">
            <v>1429092</v>
          </cell>
          <cell r="G104" t="str">
            <v>Sokołowski</v>
          </cell>
          <cell r="H104" t="str">
            <v>Siedlecki</v>
          </cell>
          <cell r="I104" t="str">
            <v>Przebudowa drogi gminnej 390911W w miejscowości Szwejki oraz przebudowa drogi gminnej 390909W Sterdyń - Dzięcioły - Chądzyń na odcinku Lebiedzie - Dzięcioły Bliższe</v>
          </cell>
          <cell r="J104" t="str">
            <v>P</v>
          </cell>
          <cell r="K104">
            <v>1.645</v>
          </cell>
          <cell r="L104" t="str">
            <v xml:space="preserve"> </v>
          </cell>
          <cell r="M104" t="str">
            <v>05.2022 - 11.2022</v>
          </cell>
          <cell r="N104" t="str">
            <v xml:space="preserve"> </v>
          </cell>
          <cell r="O104">
            <v>0.7</v>
          </cell>
          <cell r="P104">
            <v>1397365.39</v>
          </cell>
          <cell r="Q104" t="str">
            <v xml:space="preserve"> </v>
          </cell>
          <cell r="R104" t="str">
            <v xml:space="preserve"> </v>
          </cell>
          <cell r="S104"/>
          <cell r="T104"/>
          <cell r="U104"/>
          <cell r="V104"/>
          <cell r="W104"/>
          <cell r="X104" t="str">
            <v>GP</v>
          </cell>
          <cell r="Y104" t="str">
            <v>Dominika Gałązka</v>
          </cell>
          <cell r="Z104" t="str">
            <v>ND</v>
          </cell>
          <cell r="AA104">
            <v>1996236.28</v>
          </cell>
          <cell r="AB104">
            <v>1397365.39</v>
          </cell>
          <cell r="AC104">
            <v>598870.89000000013</v>
          </cell>
          <cell r="AD104">
            <v>0</v>
          </cell>
        </row>
        <row r="105">
          <cell r="B105" t="str">
            <v>5.269.2021</v>
          </cell>
          <cell r="C105" t="str">
            <v>EZD</v>
          </cell>
          <cell r="D105" t="str">
            <v>N</v>
          </cell>
          <cell r="E105" t="str">
            <v>Gmina wiejska Rybno</v>
          </cell>
          <cell r="F105">
            <v>1428062</v>
          </cell>
          <cell r="G105" t="str">
            <v>Sochaczewski</v>
          </cell>
          <cell r="H105" t="str">
            <v>Warszawski</v>
          </cell>
          <cell r="I105" t="str">
            <v>Przebudowa drogi gminnej nr 380507W Rybno - Rybno Parcela - Swarocin Nowy - ulica Parkowa w Rybnie</v>
          </cell>
          <cell r="J105" t="str">
            <v>P</v>
          </cell>
          <cell r="K105">
            <v>0.94200000000000006</v>
          </cell>
          <cell r="L105" t="str">
            <v xml:space="preserve"> </v>
          </cell>
          <cell r="M105" t="str">
            <v>03.2022 - 07.2022</v>
          </cell>
          <cell r="N105" t="str">
            <v xml:space="preserve"> </v>
          </cell>
          <cell r="O105">
            <v>0.7</v>
          </cell>
          <cell r="P105">
            <v>0</v>
          </cell>
          <cell r="Q105" t="str">
            <v xml:space="preserve"> </v>
          </cell>
          <cell r="R105" t="str">
            <v xml:space="preserve"> </v>
          </cell>
          <cell r="S105"/>
          <cell r="T105"/>
          <cell r="U105"/>
          <cell r="V105"/>
          <cell r="W105"/>
          <cell r="X105" t="str">
            <v>GP</v>
          </cell>
          <cell r="Y105" t="str">
            <v>BRAK DOFINANSOWANIA</v>
          </cell>
          <cell r="Z105" t="str">
            <v>ND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</row>
        <row r="106">
          <cell r="B106" t="str">
            <v>5.97.2021</v>
          </cell>
          <cell r="C106" t="str">
            <v>EZD</v>
          </cell>
          <cell r="D106" t="str">
            <v>W</v>
          </cell>
          <cell r="E106" t="str">
            <v>Gmina miejska Węgrów</v>
          </cell>
          <cell r="F106">
            <v>1433011</v>
          </cell>
          <cell r="G106" t="str">
            <v>Węgrowski</v>
          </cell>
          <cell r="H106" t="str">
            <v>Siedlecki</v>
          </cell>
          <cell r="I106" t="str">
            <v>Rozbudowa drogi gminnej nr 420864W Al. Partyzantów w Węgrowie</v>
          </cell>
          <cell r="J106" t="str">
            <v>B</v>
          </cell>
          <cell r="K106">
            <v>0.91599000000000008</v>
          </cell>
          <cell r="L106" t="str">
            <v xml:space="preserve"> </v>
          </cell>
          <cell r="M106" t="str">
            <v>09.2022 - 09.2024</v>
          </cell>
          <cell r="N106" t="str">
            <v xml:space="preserve"> </v>
          </cell>
          <cell r="O106">
            <v>0.6</v>
          </cell>
          <cell r="P106">
            <v>4674000</v>
          </cell>
          <cell r="Q106" t="str">
            <v xml:space="preserve"> </v>
          </cell>
          <cell r="R106" t="str">
            <v xml:space="preserve"> </v>
          </cell>
          <cell r="S106"/>
          <cell r="T106"/>
          <cell r="U106"/>
          <cell r="V106"/>
          <cell r="W106"/>
          <cell r="X106" t="str">
            <v>GP</v>
          </cell>
          <cell r="Y106" t="str">
            <v>Dominika Gałązka</v>
          </cell>
          <cell r="Z106" t="str">
            <v>ND</v>
          </cell>
          <cell r="AA106">
            <v>7790000</v>
          </cell>
          <cell r="AB106">
            <v>4674000</v>
          </cell>
          <cell r="AC106">
            <v>3116000</v>
          </cell>
          <cell r="AD106">
            <v>0</v>
          </cell>
        </row>
        <row r="107">
          <cell r="B107" t="str">
            <v>5.252.2021</v>
          </cell>
          <cell r="C107" t="str">
            <v>EZD</v>
          </cell>
          <cell r="D107" t="str">
            <v>N</v>
          </cell>
          <cell r="E107" t="str">
            <v>Gmina wiejska Olszewo-Borki</v>
          </cell>
          <cell r="F107">
            <v>1415092</v>
          </cell>
          <cell r="G107" t="str">
            <v>Ostrołęcki</v>
          </cell>
          <cell r="H107" t="str">
            <v>Ostrołęcki</v>
          </cell>
          <cell r="I107" t="str">
            <v>Przebudowa ul. Prostej w miejscowości Kruki i Łazy, gm. Olszewo - Borki</v>
          </cell>
          <cell r="J107" t="str">
            <v>P</v>
          </cell>
          <cell r="K107">
            <v>0.90885000000000005</v>
          </cell>
          <cell r="L107" t="str">
            <v xml:space="preserve"> </v>
          </cell>
          <cell r="M107" t="str">
            <v>04.2022 - 11.2022</v>
          </cell>
          <cell r="N107" t="str">
            <v xml:space="preserve"> </v>
          </cell>
          <cell r="O107">
            <v>0.8</v>
          </cell>
          <cell r="P107">
            <v>1724597.72</v>
          </cell>
          <cell r="Q107" t="str">
            <v xml:space="preserve"> </v>
          </cell>
          <cell r="R107" t="str">
            <v xml:space="preserve"> </v>
          </cell>
          <cell r="S107"/>
          <cell r="T107"/>
          <cell r="U107"/>
          <cell r="V107"/>
          <cell r="W107"/>
          <cell r="X107" t="str">
            <v>GP</v>
          </cell>
          <cell r="Y107" t="str">
            <v>Paulina Nowak</v>
          </cell>
          <cell r="Z107" t="str">
            <v>ND</v>
          </cell>
          <cell r="AA107">
            <v>2155747.16</v>
          </cell>
          <cell r="AB107">
            <v>1724597.72</v>
          </cell>
          <cell r="AC107">
            <v>431149.44000000018</v>
          </cell>
          <cell r="AD107">
            <v>0</v>
          </cell>
        </row>
        <row r="108">
          <cell r="B108" t="str">
            <v>5.148.2021</v>
          </cell>
          <cell r="C108" t="str">
            <v>EZD</v>
          </cell>
          <cell r="D108" t="str">
            <v>N</v>
          </cell>
          <cell r="E108" t="str">
            <v>Gmina wiejska Trojanów</v>
          </cell>
          <cell r="F108">
            <v>1403122</v>
          </cell>
          <cell r="G108" t="str">
            <v>Garwoliński</v>
          </cell>
          <cell r="H108" t="str">
            <v>Siedlecki</v>
          </cell>
          <cell r="I108" t="str">
            <v>Przebudowa drogi gminnej w km od 9+440 do km 10+220 w miejscowości Kruszyna</v>
          </cell>
          <cell r="J108" t="str">
            <v>P</v>
          </cell>
          <cell r="K108">
            <v>0.78</v>
          </cell>
          <cell r="L108" t="str">
            <v xml:space="preserve"> </v>
          </cell>
          <cell r="M108" t="str">
            <v>07.2022 - 09.2022</v>
          </cell>
          <cell r="N108" t="str">
            <v xml:space="preserve"> </v>
          </cell>
          <cell r="O108">
            <v>0.7</v>
          </cell>
          <cell r="P108">
            <v>323835.84000000003</v>
          </cell>
          <cell r="Q108" t="str">
            <v xml:space="preserve"> </v>
          </cell>
          <cell r="R108" t="str">
            <v xml:space="preserve"> </v>
          </cell>
          <cell r="S108"/>
          <cell r="T108"/>
          <cell r="U108"/>
          <cell r="V108"/>
          <cell r="W108"/>
          <cell r="X108" t="str">
            <v>GP</v>
          </cell>
          <cell r="Y108" t="str">
            <v>Anna Kaczor</v>
          </cell>
          <cell r="Z108" t="str">
            <v>ND</v>
          </cell>
          <cell r="AA108">
            <v>462622.63</v>
          </cell>
          <cell r="AB108">
            <v>323835.84000000003</v>
          </cell>
          <cell r="AC108">
            <v>138786.78999999998</v>
          </cell>
          <cell r="AD108">
            <v>0</v>
          </cell>
        </row>
        <row r="109">
          <cell r="B109" t="str">
            <v>5.63.2021</v>
          </cell>
          <cell r="C109" t="str">
            <v>EZD</v>
          </cell>
          <cell r="D109" t="str">
            <v>N</v>
          </cell>
          <cell r="E109" t="str">
            <v>Gmina wiejska Jadów</v>
          </cell>
          <cell r="F109">
            <v>1434062</v>
          </cell>
          <cell r="G109" t="str">
            <v>Wołomiński</v>
          </cell>
          <cell r="H109" t="str">
            <v>Warszawski</v>
          </cell>
          <cell r="I109" t="str">
            <v>Budowa drogi gminnej Warmiaki - Borki</v>
          </cell>
          <cell r="J109" t="str">
            <v>B</v>
          </cell>
          <cell r="K109">
            <v>0.61945000000000006</v>
          </cell>
          <cell r="L109" t="str">
            <v xml:space="preserve"> </v>
          </cell>
          <cell r="M109" t="str">
            <v>04.2022 - 09.2022</v>
          </cell>
          <cell r="N109" t="str">
            <v xml:space="preserve"> </v>
          </cell>
          <cell r="O109">
            <v>0.8</v>
          </cell>
          <cell r="P109">
            <v>1403610.23</v>
          </cell>
          <cell r="Q109" t="str">
            <v xml:space="preserve"> </v>
          </cell>
          <cell r="R109" t="str">
            <v xml:space="preserve"> </v>
          </cell>
          <cell r="S109"/>
          <cell r="T109"/>
          <cell r="U109"/>
          <cell r="V109"/>
          <cell r="W109"/>
          <cell r="X109" t="str">
            <v>GP</v>
          </cell>
          <cell r="Y109" t="str">
            <v>Michał Płuciennik</v>
          </cell>
          <cell r="Z109" t="str">
            <v>ND</v>
          </cell>
          <cell r="AA109">
            <v>1754512.79</v>
          </cell>
          <cell r="AB109">
            <v>1403610.23</v>
          </cell>
          <cell r="AC109">
            <v>350902.56000000006</v>
          </cell>
          <cell r="AD109">
            <v>0</v>
          </cell>
        </row>
        <row r="110">
          <cell r="B110" t="str">
            <v>5.230.2021</v>
          </cell>
          <cell r="C110" t="str">
            <v>EZD</v>
          </cell>
          <cell r="D110" t="str">
            <v>N</v>
          </cell>
          <cell r="E110" t="str">
            <v>Miasto Radom</v>
          </cell>
          <cell r="F110">
            <v>1463000</v>
          </cell>
          <cell r="G110" t="str">
            <v>Miasto Radom</v>
          </cell>
          <cell r="H110" t="str">
            <v>Radomski</v>
          </cell>
          <cell r="I110" t="str">
            <v>Rozbudowa ulicy Piwnej w Radomiu wraz z odwodnieniem, oświetleniem, budową miejsc postojowych oraz zabezpieczeniem i przebudową w niezbędnym zakresie infrastruktury technicznej</v>
          </cell>
          <cell r="J110" t="str">
            <v>B</v>
          </cell>
          <cell r="K110">
            <v>0.438</v>
          </cell>
          <cell r="L110" t="str">
            <v xml:space="preserve"> </v>
          </cell>
          <cell r="M110" t="str">
            <v>06.2022 - 11.2022</v>
          </cell>
          <cell r="N110" t="str">
            <v xml:space="preserve"> </v>
          </cell>
          <cell r="O110">
            <v>0.8</v>
          </cell>
          <cell r="P110">
            <v>2112901.38</v>
          </cell>
          <cell r="Q110" t="str">
            <v xml:space="preserve"> </v>
          </cell>
          <cell r="R110" t="str">
            <v xml:space="preserve"> </v>
          </cell>
          <cell r="S110"/>
          <cell r="T110"/>
          <cell r="U110"/>
          <cell r="V110"/>
          <cell r="W110"/>
          <cell r="X110" t="str">
            <v>GP</v>
          </cell>
          <cell r="Y110" t="str">
            <v>Weronika Kropidłowska</v>
          </cell>
          <cell r="Z110"/>
          <cell r="AA110">
            <v>2641126.73</v>
          </cell>
          <cell r="AB110">
            <v>2112901.38</v>
          </cell>
          <cell r="AC110">
            <v>528225.35000000009</v>
          </cell>
          <cell r="AD110">
            <v>0</v>
          </cell>
        </row>
        <row r="111">
          <cell r="B111" t="str">
            <v>5.131.2021</v>
          </cell>
          <cell r="C111" t="str">
            <v>EZD</v>
          </cell>
          <cell r="D111" t="str">
            <v>N</v>
          </cell>
          <cell r="E111" t="str">
            <v>Gmina miejsko-wiejska Pułtusk</v>
          </cell>
          <cell r="F111">
            <v>1424043</v>
          </cell>
          <cell r="G111" t="str">
            <v>Pułtuski</v>
          </cell>
          <cell r="H111" t="str">
            <v>Ciechanowski</v>
          </cell>
          <cell r="I111" t="str">
            <v>Budowa drogi łączącej ul. Wyszkowską z ul. Sukienniczą wraz ze skrzyżowaniem z ul. Sukienniczą w Pułtusku</v>
          </cell>
          <cell r="J111" t="str">
            <v>B</v>
          </cell>
          <cell r="K111">
            <v>0.41100000000000003</v>
          </cell>
          <cell r="L111" t="str">
            <v xml:space="preserve"> </v>
          </cell>
          <cell r="M111" t="str">
            <v>04.2022 - 08.2022</v>
          </cell>
          <cell r="N111" t="str">
            <v xml:space="preserve"> </v>
          </cell>
          <cell r="O111">
            <v>0.8</v>
          </cell>
          <cell r="P111">
            <v>2440346.36</v>
          </cell>
          <cell r="Q111" t="str">
            <v xml:space="preserve"> </v>
          </cell>
          <cell r="R111" t="str">
            <v xml:space="preserve"> </v>
          </cell>
          <cell r="S111"/>
          <cell r="T111"/>
          <cell r="U111"/>
          <cell r="V111"/>
          <cell r="W111"/>
          <cell r="X111" t="str">
            <v>GP</v>
          </cell>
          <cell r="Y111" t="str">
            <v>Katarzyna Dziuda</v>
          </cell>
          <cell r="Z111" t="str">
            <v>ND</v>
          </cell>
          <cell r="AA111">
            <v>3050432.96</v>
          </cell>
          <cell r="AB111">
            <v>2440346.36</v>
          </cell>
          <cell r="AC111">
            <v>610086.60000000009</v>
          </cell>
          <cell r="AD111">
            <v>0</v>
          </cell>
        </row>
        <row r="112">
          <cell r="B112" t="str">
            <v>5.61.2021</v>
          </cell>
          <cell r="C112" t="str">
            <v>EZD</v>
          </cell>
          <cell r="D112" t="str">
            <v>N</v>
          </cell>
          <cell r="E112" t="str">
            <v>Gmina miejska Sochaczew</v>
          </cell>
          <cell r="F112">
            <v>1428011</v>
          </cell>
          <cell r="G112" t="str">
            <v>Sochaczewski</v>
          </cell>
          <cell r="H112" t="str">
            <v>Warszawski</v>
          </cell>
          <cell r="I112" t="str">
            <v>Rozbudowa ulicy Dewajtis w Sochaczewie stanowiącej drogę gminną nr 381153W</v>
          </cell>
          <cell r="J112" t="str">
            <v>B</v>
          </cell>
          <cell r="K112">
            <v>0.36499999999999999</v>
          </cell>
          <cell r="L112" t="str">
            <v xml:space="preserve"> </v>
          </cell>
          <cell r="M112" t="str">
            <v>03.2022 - 11.2022</v>
          </cell>
          <cell r="N112" t="str">
            <v xml:space="preserve"> </v>
          </cell>
          <cell r="O112">
            <v>0.7</v>
          </cell>
          <cell r="P112">
            <v>1332484.3700000001</v>
          </cell>
          <cell r="Q112" t="str">
            <v xml:space="preserve"> </v>
          </cell>
          <cell r="R112" t="str">
            <v xml:space="preserve"> </v>
          </cell>
          <cell r="S112"/>
          <cell r="T112"/>
          <cell r="U112"/>
          <cell r="V112"/>
          <cell r="W112"/>
          <cell r="X112" t="str">
            <v>GP</v>
          </cell>
          <cell r="Y112" t="str">
            <v>Joanna Sudykowska</v>
          </cell>
          <cell r="Z112" t="str">
            <v>ND</v>
          </cell>
          <cell r="AA112">
            <v>1903549.1</v>
          </cell>
          <cell r="AB112">
            <v>1332484.3700000001</v>
          </cell>
          <cell r="AC112">
            <v>571064.73</v>
          </cell>
          <cell r="AD112">
            <v>0</v>
          </cell>
        </row>
        <row r="113">
          <cell r="B113" t="str">
            <v>5.242.2021</v>
          </cell>
          <cell r="C113" t="str">
            <v>EZD</v>
          </cell>
          <cell r="D113" t="str">
            <v>N</v>
          </cell>
          <cell r="E113" t="str">
            <v>Gmina wiejska Boguty-Pianki</v>
          </cell>
          <cell r="F113">
            <v>1416032</v>
          </cell>
          <cell r="G113" t="str">
            <v>Ostrowski</v>
          </cell>
          <cell r="H113" t="str">
            <v>Ostrołęcki</v>
          </cell>
          <cell r="I113" t="str">
            <v>Przebudowa ulicy Targowej w miejscowości Boguty Pianki</v>
          </cell>
          <cell r="J113" t="str">
            <v>P</v>
          </cell>
          <cell r="K113">
            <v>0.27200000000000002</v>
          </cell>
          <cell r="L113" t="str">
            <v xml:space="preserve"> </v>
          </cell>
          <cell r="M113" t="str">
            <v>03.2022 - 11.2022</v>
          </cell>
          <cell r="N113" t="str">
            <v xml:space="preserve"> </v>
          </cell>
          <cell r="O113">
            <v>0.8</v>
          </cell>
          <cell r="P113">
            <v>671384.73</v>
          </cell>
          <cell r="Q113" t="str">
            <v xml:space="preserve"> </v>
          </cell>
          <cell r="R113" t="str">
            <v xml:space="preserve"> </v>
          </cell>
          <cell r="S113"/>
          <cell r="T113"/>
          <cell r="U113"/>
          <cell r="V113"/>
          <cell r="W113"/>
          <cell r="X113" t="str">
            <v>GP</v>
          </cell>
          <cell r="Y113" t="str">
            <v>Dominika Gałązka</v>
          </cell>
          <cell r="Z113" t="str">
            <v>ND</v>
          </cell>
          <cell r="AA113">
            <v>839230.92</v>
          </cell>
          <cell r="AB113">
            <v>671384.73</v>
          </cell>
          <cell r="AC113">
            <v>167846.19000000006</v>
          </cell>
          <cell r="AD113">
            <v>0</v>
          </cell>
        </row>
        <row r="114">
          <cell r="B114" t="str">
            <v>5.12.2021</v>
          </cell>
          <cell r="C114" t="str">
            <v>EZD</v>
          </cell>
          <cell r="D114" t="str">
            <v>N</v>
          </cell>
          <cell r="E114" t="str">
            <v>Gmina wiejska Winnica</v>
          </cell>
          <cell r="F114">
            <v>1424062</v>
          </cell>
          <cell r="G114" t="str">
            <v>Pułtuski</v>
          </cell>
          <cell r="H114" t="str">
            <v>Ciechanowski</v>
          </cell>
          <cell r="I114" t="str">
            <v>Przebudowa drogi gminnej w miejscowości Górki-Baćki, Górki Witowice, Gnaty-Szczerbaki</v>
          </cell>
          <cell r="J114" t="str">
            <v>P</v>
          </cell>
          <cell r="K114">
            <v>2.9782600000000001</v>
          </cell>
          <cell r="L114" t="str">
            <v xml:space="preserve"> </v>
          </cell>
          <cell r="M114" t="str">
            <v>04.2022 - 10.2022</v>
          </cell>
          <cell r="N114" t="str">
            <v xml:space="preserve"> </v>
          </cell>
          <cell r="O114">
            <v>0.8</v>
          </cell>
          <cell r="P114">
            <v>1307473.01</v>
          </cell>
          <cell r="Q114" t="str">
            <v xml:space="preserve"> </v>
          </cell>
          <cell r="R114" t="str">
            <v xml:space="preserve"> </v>
          </cell>
          <cell r="S114"/>
          <cell r="T114"/>
          <cell r="U114"/>
          <cell r="V114"/>
          <cell r="W114"/>
          <cell r="X114" t="str">
            <v>GP</v>
          </cell>
          <cell r="Y114" t="str">
            <v>Michał Płuciennik</v>
          </cell>
          <cell r="Z114" t="str">
            <v>ND</v>
          </cell>
          <cell r="AA114">
            <v>1634341.27</v>
          </cell>
          <cell r="AB114">
            <v>1307473.01</v>
          </cell>
          <cell r="AC114">
            <v>326868.26</v>
          </cell>
          <cell r="AD114">
            <v>0</v>
          </cell>
        </row>
        <row r="115">
          <cell r="B115" t="str">
            <v>5.147.2021</v>
          </cell>
          <cell r="C115" t="str">
            <v>EZD</v>
          </cell>
          <cell r="D115" t="str">
            <v>N</v>
          </cell>
          <cell r="E115" t="str">
            <v>Gmina wiejska Baboszewo</v>
          </cell>
          <cell r="F115">
            <v>1420032</v>
          </cell>
          <cell r="G115" t="str">
            <v>Płoński</v>
          </cell>
          <cell r="H115" t="str">
            <v>Ciechanowski</v>
          </cell>
          <cell r="I115" t="str">
            <v>Budowa drogi gminnej Nr 300173W Pawłowo - Budy Radzymińskie - Jesionka</v>
          </cell>
          <cell r="J115" t="str">
            <v>B</v>
          </cell>
          <cell r="K115">
            <v>1.462</v>
          </cell>
          <cell r="L115" t="str">
            <v xml:space="preserve"> </v>
          </cell>
          <cell r="M115" t="str">
            <v>06.2022 - 11.2022</v>
          </cell>
          <cell r="N115" t="str">
            <v xml:space="preserve"> </v>
          </cell>
          <cell r="O115">
            <v>0.8</v>
          </cell>
          <cell r="P115">
            <v>1503990.18</v>
          </cell>
          <cell r="Q115" t="str">
            <v xml:space="preserve"> </v>
          </cell>
          <cell r="R115" t="str">
            <v xml:space="preserve"> </v>
          </cell>
          <cell r="S115"/>
          <cell r="T115"/>
          <cell r="U115"/>
          <cell r="V115"/>
          <cell r="W115"/>
          <cell r="X115" t="str">
            <v>GP</v>
          </cell>
          <cell r="Y115" t="str">
            <v>Alicja Pytlarczyk</v>
          </cell>
          <cell r="Z115" t="str">
            <v>ND</v>
          </cell>
          <cell r="AA115">
            <v>1879987.73</v>
          </cell>
          <cell r="AB115">
            <v>1503990.18</v>
          </cell>
          <cell r="AC115">
            <v>375997.55000000005</v>
          </cell>
          <cell r="AD115">
            <v>0</v>
          </cell>
        </row>
        <row r="116">
          <cell r="B116" t="str">
            <v>5.164.2021</v>
          </cell>
          <cell r="C116" t="str">
            <v>EZD</v>
          </cell>
          <cell r="D116" t="str">
            <v>N</v>
          </cell>
          <cell r="E116" t="str">
            <v>Gmina miejsko-wiejska Zwoleń</v>
          </cell>
          <cell r="F116">
            <v>1436053</v>
          </cell>
          <cell r="G116" t="str">
            <v>Zwoleński</v>
          </cell>
          <cell r="H116" t="str">
            <v>Radomski</v>
          </cell>
          <cell r="I116" t="str">
            <v>Przebudowa drogi gminnej w ul. 11 Listopada i ul. Batalionów Chłopskich w Zwoleniu</v>
          </cell>
          <cell r="J116" t="str">
            <v>P</v>
          </cell>
          <cell r="K116">
            <v>1.1117999999999999</v>
          </cell>
          <cell r="L116" t="str">
            <v xml:space="preserve"> </v>
          </cell>
          <cell r="M116" t="str">
            <v>04.2022 - 03.2023</v>
          </cell>
          <cell r="N116" t="str">
            <v xml:space="preserve"> </v>
          </cell>
          <cell r="O116">
            <v>0.8</v>
          </cell>
          <cell r="P116">
            <v>3087792.29</v>
          </cell>
          <cell r="Q116" t="str">
            <v xml:space="preserve"> </v>
          </cell>
          <cell r="R116" t="str">
            <v xml:space="preserve"> </v>
          </cell>
          <cell r="S116">
            <v>44588</v>
          </cell>
          <cell r="T116">
            <v>44636</v>
          </cell>
          <cell r="U116"/>
          <cell r="V116" t="str">
            <v>kwiecień</v>
          </cell>
          <cell r="W116"/>
          <cell r="X116" t="str">
            <v>GP</v>
          </cell>
          <cell r="Y116" t="str">
            <v>Weronika Kropidłowska</v>
          </cell>
          <cell r="Z116" t="str">
            <v>ND</v>
          </cell>
          <cell r="AA116">
            <v>3859740.37</v>
          </cell>
          <cell r="AB116">
            <v>3087792.29</v>
          </cell>
          <cell r="AC116">
            <v>771948.08000000007</v>
          </cell>
          <cell r="AD116">
            <v>0</v>
          </cell>
        </row>
        <row r="117">
          <cell r="B117" t="str">
            <v>5.67.2021</v>
          </cell>
          <cell r="C117" t="str">
            <v>EZD</v>
          </cell>
          <cell r="D117" t="str">
            <v>N</v>
          </cell>
          <cell r="E117" t="str">
            <v>Gmina wiejska Teresin</v>
          </cell>
          <cell r="F117">
            <v>1428082</v>
          </cell>
          <cell r="G117" t="str">
            <v>Sochaczewski</v>
          </cell>
          <cell r="H117" t="str">
            <v>Warszawski</v>
          </cell>
          <cell r="I117" t="str">
            <v>Przebudowa drogi gminnej w miejscowości Mikołajew</v>
          </cell>
          <cell r="J117" t="str">
            <v>P</v>
          </cell>
          <cell r="K117">
            <v>0.9</v>
          </cell>
          <cell r="L117" t="str">
            <v xml:space="preserve"> </v>
          </cell>
          <cell r="M117" t="str">
            <v>03.2022 - 10.2022</v>
          </cell>
          <cell r="N117" t="str">
            <v xml:space="preserve"> </v>
          </cell>
          <cell r="O117">
            <v>0.5</v>
          </cell>
          <cell r="P117">
            <v>451508.52</v>
          </cell>
          <cell r="Q117" t="str">
            <v xml:space="preserve"> </v>
          </cell>
          <cell r="R117" t="str">
            <v xml:space="preserve"> </v>
          </cell>
          <cell r="S117"/>
          <cell r="T117"/>
          <cell r="U117"/>
          <cell r="V117"/>
          <cell r="W117"/>
          <cell r="X117" t="str">
            <v>GP</v>
          </cell>
          <cell r="Y117" t="str">
            <v>Alicja Pytlarczyk</v>
          </cell>
          <cell r="Z117" t="str">
            <v>ND</v>
          </cell>
          <cell r="AA117">
            <v>903017.04</v>
          </cell>
          <cell r="AB117">
            <v>451508.52</v>
          </cell>
          <cell r="AC117">
            <v>451508.52</v>
          </cell>
          <cell r="AD117">
            <v>0</v>
          </cell>
        </row>
        <row r="118">
          <cell r="B118" t="str">
            <v>5.225.2021</v>
          </cell>
          <cell r="C118" t="str">
            <v>EZD</v>
          </cell>
          <cell r="D118" t="str">
            <v>N</v>
          </cell>
          <cell r="E118" t="str">
            <v>Gmina wiejska Troszyn</v>
          </cell>
          <cell r="F118">
            <v>1415112</v>
          </cell>
          <cell r="G118" t="str">
            <v>Ostrołęcki</v>
          </cell>
          <cell r="H118" t="str">
            <v>Ostrołęcki</v>
          </cell>
          <cell r="I118" t="str">
            <v>Przebudowa drogi gminnej nr 251102W Troszyn - Janochy, działka nr 136 gmina Troszyn obręb Janochy</v>
          </cell>
          <cell r="J118" t="str">
            <v>P</v>
          </cell>
          <cell r="K118">
            <v>0.79228999999999994</v>
          </cell>
          <cell r="L118" t="str">
            <v xml:space="preserve"> </v>
          </cell>
          <cell r="M118" t="str">
            <v>04.2022 - 09.2022</v>
          </cell>
          <cell r="N118" t="str">
            <v xml:space="preserve"> </v>
          </cell>
          <cell r="O118">
            <v>0.8</v>
          </cell>
          <cell r="P118">
            <v>607976.78</v>
          </cell>
          <cell r="Q118" t="str">
            <v xml:space="preserve"> </v>
          </cell>
          <cell r="R118" t="str">
            <v xml:space="preserve"> </v>
          </cell>
          <cell r="S118"/>
          <cell r="T118"/>
          <cell r="U118"/>
          <cell r="V118"/>
          <cell r="W118"/>
          <cell r="X118" t="str">
            <v>GP</v>
          </cell>
          <cell r="Y118" t="str">
            <v>Joanna Sudykowska</v>
          </cell>
          <cell r="Z118" t="str">
            <v>ND</v>
          </cell>
          <cell r="AA118">
            <v>759970.98</v>
          </cell>
          <cell r="AB118">
            <v>607976.78</v>
          </cell>
          <cell r="AC118">
            <v>151994.19999999995</v>
          </cell>
          <cell r="AD118">
            <v>0</v>
          </cell>
        </row>
        <row r="119">
          <cell r="B119" t="str">
            <v>5.93.2021</v>
          </cell>
          <cell r="C119" t="str">
            <v>EZD</v>
          </cell>
          <cell r="D119" t="str">
            <v>N</v>
          </cell>
          <cell r="E119" t="str">
            <v>Gmina wiejska Pniewy</v>
          </cell>
          <cell r="F119">
            <v>1406092</v>
          </cell>
          <cell r="G119" t="str">
            <v>Grójecki</v>
          </cell>
          <cell r="H119" t="str">
            <v>Radomski</v>
          </cell>
          <cell r="I119" t="str">
            <v>Przebudowa drogi gminnej 160906W Jeziora - Przęsławice - Kocerany w miejscowości Przęsławice wraz z drogą gminną dz. 233/1 w miejscowości Przęsławice</v>
          </cell>
          <cell r="J119" t="str">
            <v>P</v>
          </cell>
          <cell r="K119">
            <v>0.76</v>
          </cell>
          <cell r="L119" t="str">
            <v xml:space="preserve"> </v>
          </cell>
          <cell r="M119" t="str">
            <v>04.2022 - 11.2022</v>
          </cell>
          <cell r="N119" t="str">
            <v xml:space="preserve"> </v>
          </cell>
          <cell r="O119">
            <v>0.5</v>
          </cell>
          <cell r="P119">
            <v>735971.87</v>
          </cell>
          <cell r="Q119" t="str">
            <v xml:space="preserve"> </v>
          </cell>
          <cell r="R119" t="str">
            <v xml:space="preserve"> </v>
          </cell>
          <cell r="S119"/>
          <cell r="T119"/>
          <cell r="U119"/>
          <cell r="V119"/>
          <cell r="W119"/>
          <cell r="X119" t="str">
            <v>GP</v>
          </cell>
          <cell r="Y119" t="str">
            <v>Alicja Pytlarczyk</v>
          </cell>
          <cell r="Z119" t="str">
            <v>ND</v>
          </cell>
          <cell r="AA119">
            <v>1471943.74</v>
          </cell>
          <cell r="AB119">
            <v>735971.87</v>
          </cell>
          <cell r="AC119">
            <v>735971.87</v>
          </cell>
          <cell r="AD119">
            <v>0</v>
          </cell>
        </row>
        <row r="120">
          <cell r="B120" t="str">
            <v>5.272.2021</v>
          </cell>
          <cell r="C120" t="str">
            <v>EZD</v>
          </cell>
          <cell r="D120" t="str">
            <v>N</v>
          </cell>
          <cell r="E120" t="str">
            <v>Gmina wiejska Stupsk</v>
          </cell>
          <cell r="F120">
            <v>1413062</v>
          </cell>
          <cell r="G120" t="str">
            <v>Mławski</v>
          </cell>
          <cell r="H120" t="str">
            <v>Ciechanowski</v>
          </cell>
          <cell r="I120" t="str">
            <v>Rozbudowa drogi gminnej nr 230603W relacji Wyszyny Kościelne - Trzcianka Kolonia od km 0+012,75 do km 0+750</v>
          </cell>
          <cell r="J120" t="str">
            <v>B</v>
          </cell>
          <cell r="K120">
            <v>0.73724999999999996</v>
          </cell>
          <cell r="L120" t="str">
            <v xml:space="preserve"> </v>
          </cell>
          <cell r="M120" t="str">
            <v>08.2022 - 11.2022</v>
          </cell>
          <cell r="N120" t="str">
            <v xml:space="preserve"> </v>
          </cell>
          <cell r="O120">
            <v>0.7</v>
          </cell>
          <cell r="P120">
            <v>2089128.46</v>
          </cell>
          <cell r="Q120" t="str">
            <v xml:space="preserve"> </v>
          </cell>
          <cell r="R120" t="str">
            <v xml:space="preserve"> </v>
          </cell>
          <cell r="S120"/>
          <cell r="T120"/>
          <cell r="U120"/>
          <cell r="V120"/>
          <cell r="W120"/>
          <cell r="X120" t="str">
            <v>GP</v>
          </cell>
          <cell r="Y120" t="str">
            <v>Paulina Nowak</v>
          </cell>
          <cell r="Z120" t="str">
            <v>ND</v>
          </cell>
          <cell r="AA120">
            <v>2984469.23</v>
          </cell>
          <cell r="AB120">
            <v>2089128.46</v>
          </cell>
          <cell r="AC120">
            <v>895340.77</v>
          </cell>
          <cell r="AD120">
            <v>0</v>
          </cell>
        </row>
        <row r="121">
          <cell r="B121" t="str">
            <v>5.64.2021</v>
          </cell>
          <cell r="C121" t="str">
            <v>EZD</v>
          </cell>
          <cell r="D121" t="str">
            <v>N</v>
          </cell>
          <cell r="E121" t="str">
            <v>Gmina miejska Łaskarzew</v>
          </cell>
          <cell r="F121">
            <v>1403021</v>
          </cell>
          <cell r="G121" t="str">
            <v>Garwoliński</v>
          </cell>
          <cell r="H121" t="str">
            <v>Siedlecki</v>
          </cell>
          <cell r="I121" t="str">
            <v>Budowa drogi gminnej ul. Przychód w Łaskarzewie w km 0+000,00 - 0+713,00</v>
          </cell>
          <cell r="J121" t="str">
            <v>B</v>
          </cell>
          <cell r="K121">
            <v>0.71299999999999997</v>
          </cell>
          <cell r="L121" t="str">
            <v xml:space="preserve"> </v>
          </cell>
          <cell r="M121" t="str">
            <v>04.2022 - 09.2022</v>
          </cell>
          <cell r="N121" t="str">
            <v xml:space="preserve"> </v>
          </cell>
          <cell r="O121">
            <v>0.8</v>
          </cell>
          <cell r="P121">
            <v>1119411.1399999999</v>
          </cell>
          <cell r="Q121" t="str">
            <v xml:space="preserve"> </v>
          </cell>
          <cell r="R121" t="str">
            <v xml:space="preserve"> </v>
          </cell>
          <cell r="S121"/>
          <cell r="T121"/>
          <cell r="U121"/>
          <cell r="V121"/>
          <cell r="W121"/>
          <cell r="X121" t="str">
            <v>GP</v>
          </cell>
          <cell r="Y121" t="str">
            <v>Michał Płuciennik</v>
          </cell>
          <cell r="Z121" t="str">
            <v>ND</v>
          </cell>
          <cell r="AA121">
            <v>1399263.93</v>
          </cell>
          <cell r="AB121">
            <v>1119411.1399999999</v>
          </cell>
          <cell r="AC121">
            <v>279852.79000000004</v>
          </cell>
          <cell r="AD121">
            <v>0</v>
          </cell>
        </row>
        <row r="122">
          <cell r="B122" t="str">
            <v>5.13.2021</v>
          </cell>
          <cell r="C122" t="str">
            <v>EZD</v>
          </cell>
          <cell r="D122" t="str">
            <v>N</v>
          </cell>
          <cell r="E122" t="str">
            <v>Gmina miejska Maków Mazowiecki</v>
          </cell>
          <cell r="F122">
            <v>1411011</v>
          </cell>
          <cell r="G122" t="str">
            <v>Makowski</v>
          </cell>
          <cell r="H122" t="str">
            <v>Ostrołęcki</v>
          </cell>
          <cell r="I122" t="str">
            <v>Rozbudowa ulicy Kolejowej w Makowie Mazowieckim</v>
          </cell>
          <cell r="J122" t="str">
            <v>B</v>
          </cell>
          <cell r="K122">
            <v>0.50955000000000006</v>
          </cell>
          <cell r="L122" t="str">
            <v xml:space="preserve"> </v>
          </cell>
          <cell r="M122" t="str">
            <v>05.2022 - 11.2022</v>
          </cell>
          <cell r="N122" t="str">
            <v xml:space="preserve"> </v>
          </cell>
          <cell r="O122">
            <v>0.8</v>
          </cell>
          <cell r="P122">
            <v>1661004.48</v>
          </cell>
          <cell r="Q122" t="str">
            <v xml:space="preserve"> </v>
          </cell>
          <cell r="R122" t="str">
            <v xml:space="preserve"> </v>
          </cell>
          <cell r="S122"/>
          <cell r="T122"/>
          <cell r="U122"/>
          <cell r="V122"/>
          <cell r="W122"/>
          <cell r="X122" t="str">
            <v>GP</v>
          </cell>
          <cell r="Y122" t="str">
            <v>Dominika Gałązka</v>
          </cell>
          <cell r="Z122" t="str">
            <v>ND</v>
          </cell>
          <cell r="AA122">
            <v>2076255.61</v>
          </cell>
          <cell r="AB122">
            <v>1661004.48</v>
          </cell>
          <cell r="AC122">
            <v>415251.13000000012</v>
          </cell>
          <cell r="AD122">
            <v>0</v>
          </cell>
        </row>
        <row r="123">
          <cell r="B123" t="str">
            <v>5.1.2021</v>
          </cell>
          <cell r="C123" t="str">
            <v>EZD</v>
          </cell>
          <cell r="D123" t="str">
            <v>N</v>
          </cell>
          <cell r="E123" t="str">
            <v>Gmina wiejska Wodynie</v>
          </cell>
          <cell r="F123">
            <v>1426122</v>
          </cell>
          <cell r="G123" t="str">
            <v>Siedlecki</v>
          </cell>
          <cell r="H123" t="str">
            <v>Siedlecki</v>
          </cell>
          <cell r="I123" t="str">
            <v>Remont drogi nr 361212W Ruda Wolińska - Wola Wodyńska</v>
          </cell>
          <cell r="J123" t="str">
            <v>R</v>
          </cell>
          <cell r="K123">
            <v>2.6930000000000001</v>
          </cell>
          <cell r="L123" t="str">
            <v xml:space="preserve"> </v>
          </cell>
          <cell r="M123" t="str">
            <v>09.2022 - 05.2023</v>
          </cell>
          <cell r="N123" t="str">
            <v xml:space="preserve"> </v>
          </cell>
          <cell r="O123">
            <v>0.8</v>
          </cell>
          <cell r="P123">
            <v>0</v>
          </cell>
          <cell r="Q123" t="str">
            <v xml:space="preserve"> </v>
          </cell>
          <cell r="R123" t="str">
            <v xml:space="preserve"> </v>
          </cell>
          <cell r="S123"/>
          <cell r="T123"/>
          <cell r="U123"/>
          <cell r="V123"/>
          <cell r="W123"/>
          <cell r="X123" t="str">
            <v>GP</v>
          </cell>
          <cell r="Y123" t="str">
            <v>BRAK DOFINANSOWANIA</v>
          </cell>
          <cell r="Z123" t="str">
            <v>ND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</row>
        <row r="124">
          <cell r="B124" t="str">
            <v>5.248.2021</v>
          </cell>
          <cell r="C124" t="str">
            <v>EZD</v>
          </cell>
          <cell r="D124" t="str">
            <v>N</v>
          </cell>
          <cell r="E124" t="str">
            <v>Gmina wiejska Pokrzywnica</v>
          </cell>
          <cell r="F124">
            <v>1424032</v>
          </cell>
          <cell r="G124" t="str">
            <v>Pułtuski</v>
          </cell>
          <cell r="H124" t="str">
            <v>Ciechanowski</v>
          </cell>
          <cell r="I124" t="str">
            <v>Przebudowa drogi gminnej relacji Dzierżenin - Trzepowo</v>
          </cell>
          <cell r="J124" t="str">
            <v>P</v>
          </cell>
          <cell r="K124">
            <v>2.0087000000000002</v>
          </cell>
          <cell r="L124" t="str">
            <v xml:space="preserve"> </v>
          </cell>
          <cell r="M124" t="str">
            <v>04.2022 - 08.2022</v>
          </cell>
          <cell r="N124" t="str">
            <v xml:space="preserve"> </v>
          </cell>
          <cell r="O124">
            <v>0.8</v>
          </cell>
          <cell r="P124">
            <v>1256003.67</v>
          </cell>
          <cell r="Q124" t="str">
            <v xml:space="preserve"> </v>
          </cell>
          <cell r="R124" t="str">
            <v xml:space="preserve"> </v>
          </cell>
          <cell r="S124"/>
          <cell r="T124"/>
          <cell r="U124"/>
          <cell r="V124"/>
          <cell r="W124"/>
          <cell r="X124" t="str">
            <v>GP</v>
          </cell>
          <cell r="Y124" t="str">
            <v>Michał Płuciennik</v>
          </cell>
          <cell r="Z124" t="str">
            <v>ND</v>
          </cell>
          <cell r="AA124">
            <v>1570004.59</v>
          </cell>
          <cell r="AB124">
            <v>1256003.67</v>
          </cell>
          <cell r="AC124">
            <v>314000.92000000016</v>
          </cell>
          <cell r="AD124">
            <v>0</v>
          </cell>
        </row>
        <row r="125">
          <cell r="B125" t="str">
            <v>5.76.2021</v>
          </cell>
          <cell r="C125" t="str">
            <v>EZD</v>
          </cell>
          <cell r="D125" t="str">
            <v>N</v>
          </cell>
          <cell r="E125" t="str">
            <v>Gmina wiejska Raszyn</v>
          </cell>
          <cell r="F125">
            <v>1421062</v>
          </cell>
          <cell r="G125" t="str">
            <v>Pruszkowski</v>
          </cell>
          <cell r="H125" t="str">
            <v>Warszawski</v>
          </cell>
          <cell r="I125" t="str">
            <v>Rozbudowa publicznej drogi gminnej nr 310614W ulicy Miklaszewskiego na odcinku od ul. Starzyńskiego w Dawidach Bankowych do ul. Długiej w Ładach</v>
          </cell>
          <cell r="J125" t="str">
            <v>B</v>
          </cell>
          <cell r="K125">
            <v>1.768</v>
          </cell>
          <cell r="L125" t="str">
            <v xml:space="preserve"> </v>
          </cell>
          <cell r="M125" t="str">
            <v>04.2022 - 03.2023</v>
          </cell>
          <cell r="N125" t="str">
            <v xml:space="preserve"> </v>
          </cell>
          <cell r="O125">
            <v>0.5</v>
          </cell>
          <cell r="P125">
            <v>5558278.1299999999</v>
          </cell>
          <cell r="Q125" t="str">
            <v xml:space="preserve"> </v>
          </cell>
          <cell r="R125" t="str">
            <v xml:space="preserve"> </v>
          </cell>
          <cell r="S125"/>
          <cell r="T125"/>
          <cell r="U125"/>
          <cell r="V125"/>
          <cell r="W125"/>
          <cell r="X125" t="str">
            <v>GP</v>
          </cell>
          <cell r="Y125" t="str">
            <v>Dominika Gałązka</v>
          </cell>
          <cell r="Z125" t="str">
            <v>ND</v>
          </cell>
          <cell r="AA125">
            <v>11116556.27</v>
          </cell>
          <cell r="AB125">
            <v>5558278.1299999999</v>
          </cell>
          <cell r="AC125">
            <v>5558278.1399999997</v>
          </cell>
          <cell r="AD125">
            <v>0</v>
          </cell>
        </row>
        <row r="126">
          <cell r="B126" t="str">
            <v>5.52.2021</v>
          </cell>
          <cell r="C126" t="str">
            <v>EZD</v>
          </cell>
          <cell r="D126" t="str">
            <v>N</v>
          </cell>
          <cell r="E126" t="str">
            <v>Gmina wiejska Przytyk</v>
          </cell>
          <cell r="F126">
            <v>1425092</v>
          </cell>
          <cell r="G126" t="str">
            <v>Radomski</v>
          </cell>
          <cell r="H126" t="str">
            <v>Radomski</v>
          </cell>
          <cell r="I126" t="str">
            <v>Przebudowa drogi gminnej nr 350901W Wrzos - Wygnanów</v>
          </cell>
          <cell r="J126" t="str">
            <v>P</v>
          </cell>
          <cell r="K126">
            <v>1.629</v>
          </cell>
          <cell r="L126" t="str">
            <v xml:space="preserve"> </v>
          </cell>
          <cell r="M126" t="str">
            <v>04.2022 - 11.2022</v>
          </cell>
          <cell r="N126" t="str">
            <v xml:space="preserve"> </v>
          </cell>
          <cell r="O126">
            <v>0.8</v>
          </cell>
          <cell r="P126">
            <v>1194387.1399999999</v>
          </cell>
          <cell r="Q126" t="str">
            <v xml:space="preserve"> </v>
          </cell>
          <cell r="R126" t="str">
            <v xml:space="preserve"> </v>
          </cell>
          <cell r="S126"/>
          <cell r="T126"/>
          <cell r="U126"/>
          <cell r="V126"/>
          <cell r="W126"/>
          <cell r="X126" t="str">
            <v>GP</v>
          </cell>
          <cell r="Y126" t="str">
            <v>Michał Płuciennik</v>
          </cell>
          <cell r="Z126" t="str">
            <v>ND</v>
          </cell>
          <cell r="AA126">
            <v>1492983.93</v>
          </cell>
          <cell r="AB126">
            <v>1194387.1399999999</v>
          </cell>
          <cell r="AC126">
            <v>298596.79000000004</v>
          </cell>
          <cell r="AD126">
            <v>0</v>
          </cell>
        </row>
        <row r="127">
          <cell r="B127" t="str">
            <v>5.44.2021</v>
          </cell>
          <cell r="C127" t="str">
            <v>EZD</v>
          </cell>
          <cell r="D127" t="str">
            <v>N</v>
          </cell>
          <cell r="E127" t="str">
            <v>Gmina miejsko-wiejska Warka</v>
          </cell>
          <cell r="F127">
            <v>1406113</v>
          </cell>
          <cell r="G127" t="str">
            <v>Grójecki</v>
          </cell>
          <cell r="H127" t="str">
            <v>Radomski</v>
          </cell>
          <cell r="I127" t="str">
            <v>Przebudowa drogi gminnej - ulicy Wichradzkiej w Warce, gmina Warka</v>
          </cell>
          <cell r="J127" t="str">
            <v>P</v>
          </cell>
          <cell r="K127">
            <v>0.995</v>
          </cell>
          <cell r="L127" t="str">
            <v xml:space="preserve"> </v>
          </cell>
          <cell r="M127" t="str">
            <v>04.2022 - 11.2022</v>
          </cell>
          <cell r="N127" t="str">
            <v xml:space="preserve"> </v>
          </cell>
          <cell r="O127">
            <v>0.8</v>
          </cell>
          <cell r="P127">
            <v>2973506.28</v>
          </cell>
          <cell r="Q127" t="str">
            <v xml:space="preserve"> </v>
          </cell>
          <cell r="R127" t="str">
            <v xml:space="preserve"> </v>
          </cell>
          <cell r="S127"/>
          <cell r="T127"/>
          <cell r="U127"/>
          <cell r="V127"/>
          <cell r="W127"/>
          <cell r="X127" t="str">
            <v>GP</v>
          </cell>
          <cell r="Y127" t="str">
            <v>Katarzyna Dziuda</v>
          </cell>
          <cell r="Z127" t="str">
            <v>ND</v>
          </cell>
          <cell r="AA127">
            <v>3716882.85</v>
          </cell>
          <cell r="AB127">
            <v>2973506.28</v>
          </cell>
          <cell r="AC127">
            <v>743376.5700000003</v>
          </cell>
          <cell r="AD127">
            <v>0</v>
          </cell>
        </row>
        <row r="128">
          <cell r="B128" t="str">
            <v>5.87.2021</v>
          </cell>
          <cell r="C128" t="str">
            <v>EZD</v>
          </cell>
          <cell r="D128" t="str">
            <v>N</v>
          </cell>
          <cell r="E128" t="str">
            <v>Gmina wiejska Liw</v>
          </cell>
          <cell r="F128">
            <v>1433042</v>
          </cell>
          <cell r="G128" t="str">
            <v>Węgrowski</v>
          </cell>
          <cell r="H128" t="str">
            <v>Siedlecki</v>
          </cell>
          <cell r="I128" t="str">
            <v>Przebudowa drogi gminnej nr 420311W Ludwinów - Osowiec</v>
          </cell>
          <cell r="J128" t="str">
            <v>P</v>
          </cell>
          <cell r="K128">
            <v>1.9469000000000001</v>
          </cell>
          <cell r="L128" t="str">
            <v xml:space="preserve"> </v>
          </cell>
          <cell r="M128" t="str">
            <v>05.2022 - 11.2022</v>
          </cell>
          <cell r="N128" t="str">
            <v xml:space="preserve"> </v>
          </cell>
          <cell r="O128">
            <v>0.8</v>
          </cell>
          <cell r="P128">
            <v>2303194.7799999998</v>
          </cell>
          <cell r="Q128" t="str">
            <v xml:space="preserve"> </v>
          </cell>
          <cell r="R128" t="str">
            <v xml:space="preserve"> </v>
          </cell>
          <cell r="S128"/>
          <cell r="T128"/>
          <cell r="U128"/>
          <cell r="V128"/>
          <cell r="W128"/>
          <cell r="X128" t="str">
            <v>GP</v>
          </cell>
          <cell r="Y128" t="str">
            <v>Rafał Rudnik</v>
          </cell>
          <cell r="Z128" t="str">
            <v>ND</v>
          </cell>
          <cell r="AA128">
            <v>2878993.48</v>
          </cell>
          <cell r="AB128">
            <v>2303194.7799999998</v>
          </cell>
          <cell r="AC128">
            <v>575798.70000000019</v>
          </cell>
          <cell r="AD128">
            <v>0</v>
          </cell>
        </row>
        <row r="129">
          <cell r="B129" t="str">
            <v>5.129.2021</v>
          </cell>
          <cell r="C129" t="str">
            <v>EZD</v>
          </cell>
          <cell r="D129" t="str">
            <v>N</v>
          </cell>
          <cell r="E129" t="str">
            <v>Gmina miejsko-wiejska Serock</v>
          </cell>
          <cell r="F129">
            <v>1408043</v>
          </cell>
          <cell r="G129" t="str">
            <v>Legionowski</v>
          </cell>
          <cell r="H129" t="str">
            <v>Warszawski</v>
          </cell>
          <cell r="I129" t="str">
            <v>Przebudowa drogi gminnej Nr 180752W ul. Zakroczymskiej w Serocku w zakresie przebudowy chodnika, budowy chodnika oraz ścieżki rowerowej oraz przebudowy i remontu zjazdów</v>
          </cell>
          <cell r="J129" t="str">
            <v>P</v>
          </cell>
          <cell r="K129">
            <v>0.8</v>
          </cell>
          <cell r="L129" t="str">
            <v xml:space="preserve"> </v>
          </cell>
          <cell r="M129" t="str">
            <v>03.2022 - 07.2022</v>
          </cell>
          <cell r="N129" t="str">
            <v xml:space="preserve"> </v>
          </cell>
          <cell r="O129">
            <v>0.5</v>
          </cell>
          <cell r="P129">
            <v>537631.63</v>
          </cell>
          <cell r="Q129" t="str">
            <v xml:space="preserve"> </v>
          </cell>
          <cell r="R129" t="str">
            <v xml:space="preserve"> </v>
          </cell>
          <cell r="S129"/>
          <cell r="T129"/>
          <cell r="U129"/>
          <cell r="V129"/>
          <cell r="W129"/>
          <cell r="X129" t="str">
            <v>GP</v>
          </cell>
          <cell r="Y129" t="str">
            <v>Michał Płuciennik</v>
          </cell>
          <cell r="Z129" t="str">
            <v>ND</v>
          </cell>
          <cell r="AA129">
            <v>1075263.26</v>
          </cell>
          <cell r="AB129">
            <v>537631.63</v>
          </cell>
          <cell r="AC129">
            <v>537631.63</v>
          </cell>
          <cell r="AD129">
            <v>0</v>
          </cell>
        </row>
        <row r="130">
          <cell r="B130" t="str">
            <v>5.39.2021</v>
          </cell>
          <cell r="C130" t="str">
            <v>EZD</v>
          </cell>
          <cell r="D130" t="str">
            <v>N</v>
          </cell>
          <cell r="E130" t="str">
            <v>Gmina miejska Mińsk Mazowiecki</v>
          </cell>
          <cell r="F130">
            <v>1412011</v>
          </cell>
          <cell r="G130" t="str">
            <v>Miński</v>
          </cell>
          <cell r="H130" t="str">
            <v>Warszawski</v>
          </cell>
          <cell r="I130" t="str">
            <v>Budowa drogi gminnej ul. M. Dąbrowskiej w Mińsku Mazowieckim</v>
          </cell>
          <cell r="J130" t="str">
            <v>B</v>
          </cell>
          <cell r="K130">
            <v>0.20787</v>
          </cell>
          <cell r="L130" t="str">
            <v xml:space="preserve"> </v>
          </cell>
          <cell r="M130" t="str">
            <v>03.2022 - 12.2022</v>
          </cell>
          <cell r="N130" t="str">
            <v xml:space="preserve"> </v>
          </cell>
          <cell r="O130">
            <v>0.7</v>
          </cell>
          <cell r="P130">
            <v>802875.16</v>
          </cell>
          <cell r="Q130" t="str">
            <v xml:space="preserve"> </v>
          </cell>
          <cell r="R130" t="str">
            <v xml:space="preserve"> </v>
          </cell>
          <cell r="S130"/>
          <cell r="T130"/>
          <cell r="U130"/>
          <cell r="V130"/>
          <cell r="W130"/>
          <cell r="X130" t="str">
            <v>GP</v>
          </cell>
          <cell r="Y130" t="str">
            <v>Michał Płuciennik</v>
          </cell>
          <cell r="Z130" t="str">
            <v>ND</v>
          </cell>
          <cell r="AA130">
            <v>1146964.52</v>
          </cell>
          <cell r="AB130">
            <v>802875.16</v>
          </cell>
          <cell r="AC130">
            <v>344089.36</v>
          </cell>
          <cell r="AD130">
            <v>0</v>
          </cell>
        </row>
        <row r="131">
          <cell r="B131" t="str">
            <v>5.268.2021</v>
          </cell>
          <cell r="C131" t="str">
            <v>EZD</v>
          </cell>
          <cell r="D131" t="str">
            <v>N</v>
          </cell>
          <cell r="E131" t="str">
            <v>Gmina wiejska Celestynów</v>
          </cell>
          <cell r="F131">
            <v>1417032</v>
          </cell>
          <cell r="G131" t="str">
            <v>Otwocki</v>
          </cell>
          <cell r="H131" t="str">
            <v>Warszawski</v>
          </cell>
          <cell r="I131" t="str">
            <v>Przebudowa drogi gminnej nr 271604W - ul. Kolejowa w Starej Wsi</v>
          </cell>
          <cell r="J131" t="str">
            <v>P</v>
          </cell>
          <cell r="K131">
            <v>0.19</v>
          </cell>
          <cell r="L131" t="str">
            <v xml:space="preserve"> </v>
          </cell>
          <cell r="M131" t="str">
            <v>04.2022 - 09.2022</v>
          </cell>
          <cell r="N131" t="str">
            <v xml:space="preserve"> </v>
          </cell>
          <cell r="O131">
            <v>0.6</v>
          </cell>
          <cell r="P131">
            <v>279564.68</v>
          </cell>
          <cell r="Q131" t="str">
            <v xml:space="preserve"> </v>
          </cell>
          <cell r="R131" t="str">
            <v xml:space="preserve"> </v>
          </cell>
          <cell r="S131"/>
          <cell r="T131"/>
          <cell r="U131"/>
          <cell r="V131"/>
          <cell r="W131"/>
          <cell r="X131" t="str">
            <v>GP</v>
          </cell>
          <cell r="Y131" t="str">
            <v>Paulina Nowak</v>
          </cell>
          <cell r="Z131" t="str">
            <v>ND</v>
          </cell>
          <cell r="AA131">
            <v>465941.14</v>
          </cell>
          <cell r="AB131">
            <v>279564.68</v>
          </cell>
          <cell r="AC131">
            <v>186376.46000000002</v>
          </cell>
          <cell r="AD131">
            <v>0</v>
          </cell>
        </row>
        <row r="132">
          <cell r="B132" t="str">
            <v>5.133.2021</v>
          </cell>
          <cell r="C132" t="str">
            <v>EZD</v>
          </cell>
          <cell r="D132" t="str">
            <v>N</v>
          </cell>
          <cell r="E132" t="str">
            <v>Gmina miejska Marki</v>
          </cell>
          <cell r="F132">
            <v>1434021</v>
          </cell>
          <cell r="G132" t="str">
            <v>Wołomiński</v>
          </cell>
          <cell r="H132" t="str">
            <v>Warszawski</v>
          </cell>
          <cell r="I132" t="str">
            <v>Rozbudowa ulicy Wczasowej w m. Marki</v>
          </cell>
          <cell r="J132" t="str">
            <v>B</v>
          </cell>
          <cell r="K132">
            <v>9.9599999999999994E-2</v>
          </cell>
          <cell r="L132" t="str">
            <v xml:space="preserve"> </v>
          </cell>
          <cell r="M132" t="str">
            <v>01.2022 - 11.2022</v>
          </cell>
          <cell r="N132" t="str">
            <v xml:space="preserve"> </v>
          </cell>
          <cell r="O132">
            <v>0.5</v>
          </cell>
          <cell r="P132">
            <v>541896.05000000005</v>
          </cell>
          <cell r="Q132" t="str">
            <v xml:space="preserve"> </v>
          </cell>
          <cell r="R132" t="str">
            <v xml:space="preserve"> </v>
          </cell>
          <cell r="S132"/>
          <cell r="T132"/>
          <cell r="U132"/>
          <cell r="V132"/>
          <cell r="W132"/>
          <cell r="X132" t="str">
            <v>GP</v>
          </cell>
          <cell r="Y132" t="str">
            <v>Alicja Pytlarczyk</v>
          </cell>
          <cell r="Z132" t="str">
            <v>ND</v>
          </cell>
          <cell r="AA132">
            <v>1083792.1100000001</v>
          </cell>
          <cell r="AB132">
            <v>541896.05000000005</v>
          </cell>
          <cell r="AC132">
            <v>541896.06000000006</v>
          </cell>
          <cell r="AD132">
            <v>0</v>
          </cell>
        </row>
        <row r="133">
          <cell r="B133" t="str">
            <v>5.81.2021</v>
          </cell>
          <cell r="C133" t="str">
            <v>EZD</v>
          </cell>
          <cell r="D133" t="str">
            <v>N</v>
          </cell>
          <cell r="E133" t="str">
            <v>Gmina wiejska Regimin</v>
          </cell>
          <cell r="F133">
            <v>1402082</v>
          </cell>
          <cell r="G133" t="str">
            <v>Ciechanowski</v>
          </cell>
          <cell r="H133" t="str">
            <v>Ciechanowski</v>
          </cell>
          <cell r="I133" t="str">
            <v>Remont drogi gminnej nr 120812W relacji Kozdroje - Kalisz na odcinku o długości 2,628 km</v>
          </cell>
          <cell r="J133" t="str">
            <v>R</v>
          </cell>
          <cell r="K133">
            <v>2.6280000000000001</v>
          </cell>
          <cell r="L133" t="str">
            <v xml:space="preserve"> </v>
          </cell>
          <cell r="M133" t="str">
            <v>06.2022 - 09.2022</v>
          </cell>
          <cell r="N133" t="str">
            <v xml:space="preserve"> </v>
          </cell>
          <cell r="O133">
            <v>0.7</v>
          </cell>
          <cell r="P133">
            <v>433142.11</v>
          </cell>
          <cell r="Q133" t="str">
            <v xml:space="preserve"> </v>
          </cell>
          <cell r="R133" t="str">
            <v xml:space="preserve"> </v>
          </cell>
          <cell r="S133"/>
          <cell r="T133"/>
          <cell r="U133"/>
          <cell r="V133"/>
          <cell r="W133"/>
          <cell r="X133" t="str">
            <v>GP</v>
          </cell>
          <cell r="Y133" t="str">
            <v>Anna Kaczor</v>
          </cell>
          <cell r="Z133" t="str">
            <v>ND</v>
          </cell>
          <cell r="AA133">
            <v>618774.44999999995</v>
          </cell>
          <cell r="AB133">
            <v>433142.11</v>
          </cell>
          <cell r="AC133">
            <v>185632.33999999997</v>
          </cell>
          <cell r="AD133">
            <v>0</v>
          </cell>
        </row>
        <row r="134">
          <cell r="B134" t="str">
            <v>5.189.2021</v>
          </cell>
          <cell r="C134" t="str">
            <v>EZD</v>
          </cell>
          <cell r="D134" t="str">
            <v>N</v>
          </cell>
          <cell r="E134" t="str">
            <v>Gmina wiejska Kadzidło</v>
          </cell>
          <cell r="F134">
            <v>1415052</v>
          </cell>
          <cell r="G134" t="str">
            <v>Ostrołęcki</v>
          </cell>
          <cell r="H134" t="str">
            <v>Ostrołęcki</v>
          </cell>
          <cell r="I134" t="str">
            <v>Budowa i rozbudowa drogi w miejscowości Kadzidło kol. Szwed</v>
          </cell>
          <cell r="J134" t="str">
            <v>B</v>
          </cell>
          <cell r="K134">
            <v>2.2612399999999999</v>
          </cell>
          <cell r="L134" t="str">
            <v xml:space="preserve"> </v>
          </cell>
          <cell r="M134" t="str">
            <v>04.2022 - 09.2022</v>
          </cell>
          <cell r="N134" t="str">
            <v xml:space="preserve"> </v>
          </cell>
          <cell r="O134">
            <v>0.7</v>
          </cell>
          <cell r="P134">
            <v>2572806.0699999998</v>
          </cell>
          <cell r="Q134" t="str">
            <v xml:space="preserve"> </v>
          </cell>
          <cell r="R134" t="str">
            <v xml:space="preserve"> </v>
          </cell>
          <cell r="S134"/>
          <cell r="T134"/>
          <cell r="U134"/>
          <cell r="V134"/>
          <cell r="W134"/>
          <cell r="X134" t="str">
            <v>GP</v>
          </cell>
          <cell r="Y134" t="str">
            <v>Anna Kaczor</v>
          </cell>
          <cell r="Z134" t="str">
            <v>ND</v>
          </cell>
          <cell r="AA134">
            <v>3675437.25</v>
          </cell>
          <cell r="AB134">
            <v>2572806.0699999998</v>
          </cell>
          <cell r="AC134">
            <v>1102631.1800000002</v>
          </cell>
          <cell r="AD134">
            <v>0</v>
          </cell>
        </row>
        <row r="135">
          <cell r="B135" t="str">
            <v>5.247.2021</v>
          </cell>
          <cell r="C135" t="str">
            <v>EZD</v>
          </cell>
          <cell r="D135" t="str">
            <v>N</v>
          </cell>
          <cell r="E135" t="str">
            <v>Gmina wiejska Długosiodło</v>
          </cell>
          <cell r="F135">
            <v>1435022</v>
          </cell>
          <cell r="G135" t="str">
            <v>Wyszkowski</v>
          </cell>
          <cell r="H135" t="str">
            <v>Warszawski</v>
          </cell>
          <cell r="I135" t="str">
            <v>Budowa drogi gminnej w miejscowości Sieczychy oraz przebudowa drogi gminnej w miejscowości Jaszczułty, gmina Długosiodło</v>
          </cell>
          <cell r="J135" t="str">
            <v>B</v>
          </cell>
          <cell r="K135">
            <v>1.68527</v>
          </cell>
          <cell r="L135" t="str">
            <v xml:space="preserve"> </v>
          </cell>
          <cell r="M135" t="str">
            <v>03.2022 - 10.2022</v>
          </cell>
          <cell r="N135" t="str">
            <v xml:space="preserve"> </v>
          </cell>
          <cell r="O135">
            <v>0.8</v>
          </cell>
          <cell r="P135">
            <v>1435645.45</v>
          </cell>
          <cell r="Q135" t="str">
            <v xml:space="preserve"> </v>
          </cell>
          <cell r="R135" t="str">
            <v xml:space="preserve"> </v>
          </cell>
          <cell r="S135"/>
          <cell r="T135"/>
          <cell r="U135"/>
          <cell r="V135"/>
          <cell r="W135"/>
          <cell r="X135" t="str">
            <v>GP</v>
          </cell>
          <cell r="Y135" t="str">
            <v>Michał Płuciennik</v>
          </cell>
          <cell r="Z135" t="str">
            <v>ND</v>
          </cell>
          <cell r="AA135">
            <v>1794556.82</v>
          </cell>
          <cell r="AB135">
            <v>1435645.45</v>
          </cell>
          <cell r="AC135">
            <v>358911.37000000011</v>
          </cell>
          <cell r="AD135">
            <v>0</v>
          </cell>
        </row>
        <row r="136">
          <cell r="B136" t="str">
            <v>5.77.2021</v>
          </cell>
          <cell r="C136" t="str">
            <v>EZD</v>
          </cell>
          <cell r="D136" t="str">
            <v>N</v>
          </cell>
          <cell r="E136" t="str">
            <v>Gmina wiejska Zabrodzie</v>
          </cell>
          <cell r="F136">
            <v>1435062</v>
          </cell>
          <cell r="G136" t="str">
            <v>Wyszkowski</v>
          </cell>
          <cell r="H136" t="str">
            <v>Warszawski</v>
          </cell>
          <cell r="I136" t="str">
            <v>Przebudowa odcinka drogi gminnej Podgać - Płatków - Basinów Nr 440619W, Rozbudowa drogi gminnej w miejscowości Słopsk</v>
          </cell>
          <cell r="J136" t="str">
            <v>P</v>
          </cell>
          <cell r="K136">
            <v>1.1854500000000001</v>
          </cell>
          <cell r="L136" t="str">
            <v xml:space="preserve"> </v>
          </cell>
          <cell r="M136" t="str">
            <v>05.2022 - 09.2022</v>
          </cell>
          <cell r="N136" t="str">
            <v xml:space="preserve"> </v>
          </cell>
          <cell r="O136">
            <v>0.8</v>
          </cell>
          <cell r="P136">
            <v>867370.35</v>
          </cell>
          <cell r="Q136" t="str">
            <v xml:space="preserve"> </v>
          </cell>
          <cell r="R136" t="str">
            <v xml:space="preserve"> </v>
          </cell>
          <cell r="S136"/>
          <cell r="T136"/>
          <cell r="U136"/>
          <cell r="V136"/>
          <cell r="W136"/>
          <cell r="X136" t="str">
            <v>GP</v>
          </cell>
          <cell r="Y136" t="str">
            <v>Rafał Rudnik</v>
          </cell>
          <cell r="Z136" t="str">
            <v>ND</v>
          </cell>
          <cell r="AA136">
            <v>1084212.94</v>
          </cell>
          <cell r="AB136">
            <v>867370.35</v>
          </cell>
          <cell r="AC136">
            <v>216842.58999999997</v>
          </cell>
          <cell r="AD136">
            <v>0</v>
          </cell>
        </row>
        <row r="137">
          <cell r="B137" t="str">
            <v>5.262.2021</v>
          </cell>
          <cell r="C137" t="str">
            <v>EZD</v>
          </cell>
          <cell r="D137" t="str">
            <v>N</v>
          </cell>
          <cell r="E137" t="str">
            <v>Gmina wiejska Rościszewo</v>
          </cell>
          <cell r="F137">
            <v>1427042</v>
          </cell>
          <cell r="G137" t="str">
            <v>Sierpecki</v>
          </cell>
          <cell r="H137" t="str">
            <v>Płocki</v>
          </cell>
          <cell r="I137" t="str">
            <v>Przebudowa drogi gminnej w miejscowości Kuski i Komorowo, gmina Rościszewo</v>
          </cell>
          <cell r="J137" t="str">
            <v>P</v>
          </cell>
          <cell r="K137">
            <v>1.1134999999999999</v>
          </cell>
          <cell r="L137" t="str">
            <v xml:space="preserve"> </v>
          </cell>
          <cell r="M137" t="str">
            <v>06.2022 - 12.2022</v>
          </cell>
          <cell r="N137" t="str">
            <v xml:space="preserve"> </v>
          </cell>
          <cell r="O137">
            <v>0.7</v>
          </cell>
          <cell r="P137">
            <v>439096.6</v>
          </cell>
          <cell r="Q137" t="str">
            <v xml:space="preserve"> </v>
          </cell>
          <cell r="R137" t="str">
            <v xml:space="preserve"> </v>
          </cell>
          <cell r="S137"/>
          <cell r="T137"/>
          <cell r="U137"/>
          <cell r="V137"/>
          <cell r="W137"/>
          <cell r="X137" t="str">
            <v>GP</v>
          </cell>
          <cell r="Y137" t="str">
            <v>Michał Płuciennik</v>
          </cell>
          <cell r="Z137" t="str">
            <v>ND</v>
          </cell>
          <cell r="AA137">
            <v>627280.87</v>
          </cell>
          <cell r="AB137">
            <v>439096.6</v>
          </cell>
          <cell r="AC137">
            <v>188184.27000000002</v>
          </cell>
          <cell r="AD137">
            <v>0</v>
          </cell>
        </row>
        <row r="138">
          <cell r="B138" t="str">
            <v>5.33.2021</v>
          </cell>
          <cell r="C138" t="str">
            <v>EZD</v>
          </cell>
          <cell r="D138" t="str">
            <v>N</v>
          </cell>
          <cell r="E138" t="str">
            <v>Gmina miejsko-wiejska Bieżuń</v>
          </cell>
          <cell r="F138">
            <v>1437013</v>
          </cell>
          <cell r="G138" t="str">
            <v>Żuromiński</v>
          </cell>
          <cell r="H138" t="str">
            <v>Ciechanowski</v>
          </cell>
          <cell r="I138" t="str">
            <v>Przebudowa drogi gminnej w miejscowości Karniszyn Parcele (droga nr 460101W Dębsk - Karniszyn Parcele) na odcinku od km 0+000,00 do km 0+900,00</v>
          </cell>
          <cell r="J138" t="str">
            <v>P</v>
          </cell>
          <cell r="K138">
            <v>0.9</v>
          </cell>
          <cell r="L138" t="str">
            <v xml:space="preserve"> </v>
          </cell>
          <cell r="M138" t="str">
            <v>02.2022 - 06.2022</v>
          </cell>
          <cell r="N138" t="str">
            <v xml:space="preserve"> </v>
          </cell>
          <cell r="O138">
            <v>0.8</v>
          </cell>
          <cell r="P138">
            <v>722373.44</v>
          </cell>
          <cell r="Q138" t="str">
            <v xml:space="preserve"> </v>
          </cell>
          <cell r="R138" t="str">
            <v xml:space="preserve"> </v>
          </cell>
          <cell r="S138"/>
          <cell r="T138"/>
          <cell r="U138"/>
          <cell r="V138"/>
          <cell r="W138"/>
          <cell r="X138" t="str">
            <v>GP</v>
          </cell>
          <cell r="Y138" t="str">
            <v>Michał Płuciennik</v>
          </cell>
          <cell r="Z138" t="str">
            <v>ND</v>
          </cell>
          <cell r="AA138">
            <v>902966.8</v>
          </cell>
          <cell r="AB138">
            <v>722373.44</v>
          </cell>
          <cell r="AC138">
            <v>180593.3600000001</v>
          </cell>
          <cell r="AD138">
            <v>0</v>
          </cell>
        </row>
        <row r="139">
          <cell r="B139" t="str">
            <v>5.7.2021</v>
          </cell>
          <cell r="C139" t="str">
            <v>EZD</v>
          </cell>
          <cell r="D139" t="str">
            <v>N</v>
          </cell>
          <cell r="E139" t="str">
            <v>Gmina wiejska Siennica</v>
          </cell>
          <cell r="F139">
            <v>1412132</v>
          </cell>
          <cell r="G139" t="str">
            <v>Miński</v>
          </cell>
          <cell r="H139" t="str">
            <v>Warszawski</v>
          </cell>
          <cell r="I139" t="str">
            <v>Przebudowa drogi gminnej Nr 221108W Krzywica - Strugi Krzywickie - Etap II</v>
          </cell>
          <cell r="J139" t="str">
            <v>P</v>
          </cell>
          <cell r="K139">
            <v>0.747</v>
          </cell>
          <cell r="L139" t="str">
            <v xml:space="preserve"> </v>
          </cell>
          <cell r="M139" t="str">
            <v>04.2022 - 10.2022</v>
          </cell>
          <cell r="N139" t="str">
            <v xml:space="preserve"> </v>
          </cell>
          <cell r="O139">
            <v>0.8</v>
          </cell>
          <cell r="P139">
            <v>763888.62</v>
          </cell>
          <cell r="Q139" t="str">
            <v xml:space="preserve"> </v>
          </cell>
          <cell r="R139" t="str">
            <v xml:space="preserve"> </v>
          </cell>
          <cell r="S139">
            <v>44636</v>
          </cell>
          <cell r="T139"/>
          <cell r="U139"/>
          <cell r="V139"/>
          <cell r="W139"/>
          <cell r="X139" t="str">
            <v>GP</v>
          </cell>
          <cell r="Y139" t="str">
            <v>Anna Kaczor</v>
          </cell>
          <cell r="Z139" t="str">
            <v>ND</v>
          </cell>
          <cell r="AA139">
            <v>954860.78</v>
          </cell>
          <cell r="AB139">
            <v>763888.62</v>
          </cell>
          <cell r="AC139">
            <v>190972.16000000003</v>
          </cell>
          <cell r="AD139">
            <v>0</v>
          </cell>
        </row>
        <row r="140">
          <cell r="B140" t="str">
            <v>5.28.2021</v>
          </cell>
          <cell r="C140" t="str">
            <v>EZD</v>
          </cell>
          <cell r="D140" t="str">
            <v>N</v>
          </cell>
          <cell r="E140" t="str">
            <v>Gmina miejska Ciechanów</v>
          </cell>
          <cell r="F140">
            <v>1402011</v>
          </cell>
          <cell r="G140" t="str">
            <v>Ciechanowski</v>
          </cell>
          <cell r="H140" t="str">
            <v>Ciechanowski</v>
          </cell>
          <cell r="I140" t="str">
            <v>Budowa drogi gminnej nr 120103W ulica Adama Asnyka w Ciechanowie</v>
          </cell>
          <cell r="J140" t="str">
            <v>B</v>
          </cell>
          <cell r="K140">
            <v>0.58789000000000002</v>
          </cell>
          <cell r="L140" t="str">
            <v xml:space="preserve"> </v>
          </cell>
          <cell r="M140" t="str">
            <v>05.2022 - 04.2023</v>
          </cell>
          <cell r="N140" t="str">
            <v xml:space="preserve"> </v>
          </cell>
          <cell r="O140">
            <v>0.8</v>
          </cell>
          <cell r="P140">
            <v>4808672.2699999996</v>
          </cell>
          <cell r="Q140" t="str">
            <v xml:space="preserve"> </v>
          </cell>
          <cell r="R140" t="str">
            <v xml:space="preserve"> </v>
          </cell>
          <cell r="S140">
            <v>44512</v>
          </cell>
          <cell r="T140">
            <v>44636</v>
          </cell>
          <cell r="U140" t="str">
            <v>TAK</v>
          </cell>
          <cell r="V140" t="str">
            <v>maj</v>
          </cell>
          <cell r="W140"/>
          <cell r="X140" t="str">
            <v>GP</v>
          </cell>
          <cell r="Y140" t="str">
            <v>Weronika Kropidłowska</v>
          </cell>
          <cell r="Z140" t="str">
            <v>ND</v>
          </cell>
          <cell r="AA140">
            <v>6010840.3399999999</v>
          </cell>
          <cell r="AB140">
            <v>4808672.2699999996</v>
          </cell>
          <cell r="AC140">
            <v>1202168.0700000003</v>
          </cell>
          <cell r="AD140">
            <v>0</v>
          </cell>
        </row>
        <row r="141">
          <cell r="B141" t="str">
            <v>5.205.2021</v>
          </cell>
          <cell r="C141" t="str">
            <v>EZD</v>
          </cell>
          <cell r="D141" t="str">
            <v>N</v>
          </cell>
          <cell r="E141" t="str">
            <v>Gmina wiejska Wiązowna</v>
          </cell>
          <cell r="F141">
            <v>1417082</v>
          </cell>
          <cell r="G141" t="str">
            <v>Otwocki</v>
          </cell>
          <cell r="H141" t="str">
            <v>Warszawski</v>
          </cell>
          <cell r="I141" t="str">
            <v>Budowa drogi 270804W - ulicy Krótkiej w Góraszce</v>
          </cell>
          <cell r="J141" t="str">
            <v>B</v>
          </cell>
          <cell r="K141">
            <v>0.49947000000000003</v>
          </cell>
          <cell r="L141" t="str">
            <v xml:space="preserve"> </v>
          </cell>
          <cell r="M141" t="str">
            <v>02.2022 - 11.2022</v>
          </cell>
          <cell r="N141" t="str">
            <v xml:space="preserve"> </v>
          </cell>
          <cell r="O141">
            <v>0.5</v>
          </cell>
          <cell r="P141">
            <v>1198986.97</v>
          </cell>
          <cell r="Q141" t="str">
            <v xml:space="preserve"> </v>
          </cell>
          <cell r="R141" t="str">
            <v xml:space="preserve"> </v>
          </cell>
          <cell r="S141"/>
          <cell r="T141"/>
          <cell r="U141"/>
          <cell r="V141"/>
          <cell r="W141"/>
          <cell r="X141" t="str">
            <v>GP</v>
          </cell>
          <cell r="Y141" t="str">
            <v>Dominika Gałązka</v>
          </cell>
          <cell r="Z141" t="str">
            <v>ND</v>
          </cell>
          <cell r="AA141">
            <v>2397973.9500000002</v>
          </cell>
          <cell r="AB141">
            <v>1198986.97</v>
          </cell>
          <cell r="AC141">
            <v>1198986.9800000002</v>
          </cell>
          <cell r="AD141">
            <v>0</v>
          </cell>
        </row>
        <row r="142">
          <cell r="B142" t="str">
            <v>5.89.2021</v>
          </cell>
          <cell r="C142" t="str">
            <v>EZD</v>
          </cell>
          <cell r="D142" t="str">
            <v>W</v>
          </cell>
          <cell r="E142" t="str">
            <v>Gmina miejska Ostrów Mazowiecka</v>
          </cell>
          <cell r="F142">
            <v>1416011</v>
          </cell>
          <cell r="G142" t="str">
            <v>Ostrowski</v>
          </cell>
          <cell r="H142" t="str">
            <v>Ostrołęcki</v>
          </cell>
          <cell r="I142" t="str">
            <v>Budowa ulicy Olszynowej w Ostrowi Mazowieckiej</v>
          </cell>
          <cell r="J142" t="str">
            <v>B</v>
          </cell>
          <cell r="K142">
            <v>0.46037</v>
          </cell>
          <cell r="L142" t="str">
            <v xml:space="preserve"> </v>
          </cell>
          <cell r="M142" t="str">
            <v>05.2022 - 11.2023</v>
          </cell>
          <cell r="N142" t="str">
            <v xml:space="preserve"> </v>
          </cell>
          <cell r="O142">
            <v>0.8</v>
          </cell>
          <cell r="P142">
            <v>1976459.67</v>
          </cell>
          <cell r="Q142" t="str">
            <v xml:space="preserve"> </v>
          </cell>
          <cell r="R142" t="str">
            <v xml:space="preserve"> </v>
          </cell>
          <cell r="S142">
            <v>44609</v>
          </cell>
          <cell r="T142"/>
          <cell r="U142"/>
          <cell r="V142"/>
          <cell r="W142"/>
          <cell r="X142" t="str">
            <v>GP</v>
          </cell>
          <cell r="Y142" t="str">
            <v>Rafał Rudnik</v>
          </cell>
          <cell r="Z142" t="str">
            <v>ND</v>
          </cell>
          <cell r="AA142">
            <v>2470574.59</v>
          </cell>
          <cell r="AB142">
            <v>1976459.67</v>
          </cell>
          <cell r="AC142">
            <v>494114.91999999993</v>
          </cell>
          <cell r="AD142">
            <v>0</v>
          </cell>
        </row>
        <row r="143">
          <cell r="B143" t="str">
            <v>5.114.2021</v>
          </cell>
          <cell r="C143" t="str">
            <v>EZD</v>
          </cell>
          <cell r="D143" t="str">
            <v>N</v>
          </cell>
          <cell r="E143" t="str">
            <v>Gmina wiejska Skórzec</v>
          </cell>
          <cell r="F143">
            <v>1426092</v>
          </cell>
          <cell r="G143" t="str">
            <v>Siedlecki</v>
          </cell>
          <cell r="H143" t="str">
            <v>Siedlecki</v>
          </cell>
          <cell r="I143" t="str">
            <v>Przebudowa ul. Małego Księcia w miejscowości Dąbrówka - Ług (etap I)</v>
          </cell>
          <cell r="J143" t="str">
            <v>P</v>
          </cell>
          <cell r="K143">
            <v>0.35619000000000001</v>
          </cell>
          <cell r="L143" t="str">
            <v xml:space="preserve"> </v>
          </cell>
          <cell r="M143" t="str">
            <v>03.2022 - 10.2022</v>
          </cell>
          <cell r="N143" t="str">
            <v xml:space="preserve"> </v>
          </cell>
          <cell r="O143">
            <v>0.8</v>
          </cell>
          <cell r="P143">
            <v>1021577.84</v>
          </cell>
          <cell r="Q143" t="str">
            <v xml:space="preserve"> </v>
          </cell>
          <cell r="R143" t="str">
            <v xml:space="preserve"> </v>
          </cell>
          <cell r="S143"/>
          <cell r="T143"/>
          <cell r="U143"/>
          <cell r="V143"/>
          <cell r="W143"/>
          <cell r="X143" t="str">
            <v>GP</v>
          </cell>
          <cell r="Y143" t="str">
            <v>Rafał Rudnik</v>
          </cell>
          <cell r="Z143" t="str">
            <v>ND</v>
          </cell>
          <cell r="AA143">
            <v>1276972.3</v>
          </cell>
          <cell r="AB143">
            <v>1021577.84</v>
          </cell>
          <cell r="AC143">
            <v>255394.46000000008</v>
          </cell>
          <cell r="AD143">
            <v>0</v>
          </cell>
        </row>
        <row r="144">
          <cell r="B144" t="str">
            <v>5.198.2021</v>
          </cell>
          <cell r="C144" t="str">
            <v>EZD</v>
          </cell>
          <cell r="D144" t="str">
            <v>N</v>
          </cell>
          <cell r="E144" t="str">
            <v>Miasto Płock</v>
          </cell>
          <cell r="F144">
            <v>1462000</v>
          </cell>
          <cell r="G144" t="str">
            <v>Miasto Płock</v>
          </cell>
          <cell r="H144" t="str">
            <v>Płocki</v>
          </cell>
          <cell r="I144" t="str">
            <v>Budowa drogi gminnej nr 520443W - ulicy W. Chrostowskiej w Płocku</v>
          </cell>
          <cell r="J144" t="str">
            <v>B</v>
          </cell>
          <cell r="K144">
            <v>0.30199999999999999</v>
          </cell>
          <cell r="L144" t="str">
            <v xml:space="preserve"> </v>
          </cell>
          <cell r="M144" t="str">
            <v>04.2022 - 11.2022</v>
          </cell>
          <cell r="N144" t="str">
            <v xml:space="preserve"> </v>
          </cell>
          <cell r="O144">
            <v>0.5</v>
          </cell>
          <cell r="P144">
            <v>1965336.87</v>
          </cell>
          <cell r="Q144" t="str">
            <v xml:space="preserve"> </v>
          </cell>
          <cell r="R144" t="str">
            <v xml:space="preserve"> </v>
          </cell>
          <cell r="S144"/>
          <cell r="T144"/>
          <cell r="U144"/>
          <cell r="V144"/>
          <cell r="W144"/>
          <cell r="X144" t="str">
            <v>GP</v>
          </cell>
          <cell r="Y144" t="str">
            <v>Alicja Pytlarczyk</v>
          </cell>
          <cell r="Z144" t="str">
            <v>Miejski Zarząd Dróg w Płocku</v>
          </cell>
          <cell r="AA144">
            <v>3930673.74</v>
          </cell>
          <cell r="AB144">
            <v>1965336.87</v>
          </cell>
          <cell r="AC144">
            <v>1965336.87</v>
          </cell>
          <cell r="AD144">
            <v>0</v>
          </cell>
        </row>
        <row r="145">
          <cell r="B145" t="str">
            <v>5.110.2021</v>
          </cell>
          <cell r="C145" t="str">
            <v>EZD</v>
          </cell>
          <cell r="D145" t="str">
            <v>N</v>
          </cell>
          <cell r="E145" t="str">
            <v>Gmina wiejska Płoniawy-Bramura</v>
          </cell>
          <cell r="F145">
            <v>1411062</v>
          </cell>
          <cell r="G145" t="str">
            <v>Makowski</v>
          </cell>
          <cell r="H145" t="str">
            <v>Ostrołęcki</v>
          </cell>
          <cell r="I145" t="str">
            <v>Przebudowa drogi gminnej nr 210607W Obłudzin - Krzyżewo Nadrzeczne - Krzyżewo Borowe - Zawady Dworskie - Zawady Huta w miejscowościach Zawady Dworskie i Zawady Huta</v>
          </cell>
          <cell r="J145" t="str">
            <v>P</v>
          </cell>
          <cell r="K145">
            <v>2</v>
          </cell>
          <cell r="L145" t="str">
            <v xml:space="preserve"> </v>
          </cell>
          <cell r="M145" t="str">
            <v>06.2022 - 10.2022</v>
          </cell>
          <cell r="N145" t="str">
            <v xml:space="preserve"> </v>
          </cell>
          <cell r="O145">
            <v>0.8</v>
          </cell>
          <cell r="P145">
            <v>518489.36</v>
          </cell>
          <cell r="Q145" t="str">
            <v xml:space="preserve"> </v>
          </cell>
          <cell r="R145" t="str">
            <v xml:space="preserve"> </v>
          </cell>
          <cell r="S145">
            <v>44641</v>
          </cell>
          <cell r="T145"/>
          <cell r="U145"/>
          <cell r="V145"/>
          <cell r="W145"/>
          <cell r="X145" t="str">
            <v>GP</v>
          </cell>
          <cell r="Y145" t="str">
            <v>Michał Płuciennik</v>
          </cell>
          <cell r="Z145" t="str">
            <v>ND</v>
          </cell>
          <cell r="AA145">
            <v>648111.69999999995</v>
          </cell>
          <cell r="AB145">
            <v>518489.36</v>
          </cell>
          <cell r="AC145">
            <v>129622.33999999997</v>
          </cell>
          <cell r="AD145">
            <v>0</v>
          </cell>
        </row>
        <row r="146">
          <cell r="B146" t="str">
            <v>5.90.2021</v>
          </cell>
          <cell r="C146" t="str">
            <v>EZD</v>
          </cell>
          <cell r="D146" t="str">
            <v>N</v>
          </cell>
          <cell r="E146" t="str">
            <v>Gmina wiejska Wieniawa</v>
          </cell>
          <cell r="F146">
            <v>1423082</v>
          </cell>
          <cell r="G146" t="str">
            <v>Przysuski</v>
          </cell>
          <cell r="H146" t="str">
            <v>Radomski</v>
          </cell>
          <cell r="I146" t="str">
            <v xml:space="preserve">Remont drogi gminnej 330810W Wieniawa - Kłudno </v>
          </cell>
          <cell r="J146" t="str">
            <v>R</v>
          </cell>
          <cell r="K146">
            <v>1.02</v>
          </cell>
          <cell r="L146" t="str">
            <v xml:space="preserve"> </v>
          </cell>
          <cell r="M146" t="str">
            <v>02.2022 - 11.2022</v>
          </cell>
          <cell r="N146" t="str">
            <v xml:space="preserve"> </v>
          </cell>
          <cell r="O146">
            <v>0.8</v>
          </cell>
          <cell r="P146">
            <v>439807.42</v>
          </cell>
          <cell r="Q146" t="str">
            <v xml:space="preserve"> </v>
          </cell>
          <cell r="R146" t="str">
            <v xml:space="preserve"> </v>
          </cell>
          <cell r="S146"/>
          <cell r="T146"/>
          <cell r="U146"/>
          <cell r="V146"/>
          <cell r="W146"/>
          <cell r="X146" t="str">
            <v>GP</v>
          </cell>
          <cell r="Y146" t="str">
            <v>Anna Kaczor</v>
          </cell>
          <cell r="Z146" t="str">
            <v>ND</v>
          </cell>
          <cell r="AA146">
            <v>549759.28</v>
          </cell>
          <cell r="AB146">
            <v>439807.42</v>
          </cell>
          <cell r="AC146">
            <v>109951.86000000004</v>
          </cell>
          <cell r="AD146">
            <v>0</v>
          </cell>
        </row>
        <row r="147">
          <cell r="B147" t="str">
            <v>5.134.2021</v>
          </cell>
          <cell r="C147" t="str">
            <v>EZD</v>
          </cell>
          <cell r="D147" t="str">
            <v>N</v>
          </cell>
          <cell r="E147" t="str">
            <v>Gmina wiejska Wierzbno</v>
          </cell>
          <cell r="F147">
            <v>1433092</v>
          </cell>
          <cell r="G147" t="str">
            <v>Węgrowski</v>
          </cell>
          <cell r="H147" t="str">
            <v>Siedlecki</v>
          </cell>
          <cell r="I147" t="str">
            <v>Przebudowa drogi gminnej nr 420918W Wyględówek - Nadzieja, od km 0+498 do km 1+497, na długości 0,999 km, w miejscowościach Wyględówek i Nadzieja, Gmina Wierzbno</v>
          </cell>
          <cell r="J147" t="str">
            <v>P</v>
          </cell>
          <cell r="K147">
            <v>0.999</v>
          </cell>
          <cell r="L147" t="str">
            <v xml:space="preserve"> </v>
          </cell>
          <cell r="M147" t="str">
            <v>04.2022 - 11.2022</v>
          </cell>
          <cell r="N147" t="str">
            <v xml:space="preserve"> </v>
          </cell>
          <cell r="O147">
            <v>0.6</v>
          </cell>
          <cell r="P147">
            <v>558497.66</v>
          </cell>
          <cell r="Q147" t="str">
            <v xml:space="preserve"> </v>
          </cell>
          <cell r="R147" t="str">
            <v xml:space="preserve"> </v>
          </cell>
          <cell r="S147"/>
          <cell r="T147"/>
          <cell r="U147"/>
          <cell r="V147"/>
          <cell r="W147"/>
          <cell r="X147" t="str">
            <v>GP</v>
          </cell>
          <cell r="Y147" t="str">
            <v>Anna Kaczor</v>
          </cell>
          <cell r="Z147" t="str">
            <v>ND</v>
          </cell>
          <cell r="AA147">
            <v>930829.44</v>
          </cell>
          <cell r="AB147">
            <v>558497.66</v>
          </cell>
          <cell r="AC147">
            <v>372331.77999999991</v>
          </cell>
          <cell r="AD147">
            <v>0</v>
          </cell>
        </row>
        <row r="148">
          <cell r="B148" t="str">
            <v>5.267.2021</v>
          </cell>
          <cell r="C148" t="str">
            <v>EZD</v>
          </cell>
          <cell r="D148" t="str">
            <v>N</v>
          </cell>
          <cell r="E148" t="str">
            <v>Gmina wiejska Radzanów</v>
          </cell>
          <cell r="F148">
            <v>1413042</v>
          </cell>
          <cell r="G148" t="str">
            <v>Mławski</v>
          </cell>
          <cell r="H148" t="str">
            <v>Ciechanowski</v>
          </cell>
          <cell r="I148" t="str">
            <v>Przebudowa drogi gminnej zlokalizowanej na działce nr 224/2 w miejscowości Zgliczyn Glinki na odcinku od km 0+006,00 do km 0+997,00</v>
          </cell>
          <cell r="J148" t="str">
            <v>P</v>
          </cell>
          <cell r="K148">
            <v>0.99099999999999999</v>
          </cell>
          <cell r="L148" t="str">
            <v xml:space="preserve"> </v>
          </cell>
          <cell r="M148" t="str">
            <v>04.2022 - 08.2022</v>
          </cell>
          <cell r="N148" t="str">
            <v xml:space="preserve"> </v>
          </cell>
          <cell r="O148">
            <v>0.6</v>
          </cell>
          <cell r="P148">
            <v>563038.12</v>
          </cell>
          <cell r="Q148" t="str">
            <v xml:space="preserve"> </v>
          </cell>
          <cell r="R148" t="str">
            <v xml:space="preserve"> </v>
          </cell>
          <cell r="S148"/>
          <cell r="T148"/>
          <cell r="U148"/>
          <cell r="V148"/>
          <cell r="W148"/>
          <cell r="X148" t="str">
            <v>GP</v>
          </cell>
          <cell r="Y148" t="str">
            <v>Anna Kaczor</v>
          </cell>
          <cell r="Z148" t="str">
            <v>ND</v>
          </cell>
          <cell r="AA148">
            <v>938396.88</v>
          </cell>
          <cell r="AB148">
            <v>563038.12</v>
          </cell>
          <cell r="AC148">
            <v>375358.76</v>
          </cell>
          <cell r="AD148">
            <v>0</v>
          </cell>
        </row>
        <row r="149">
          <cell r="B149" t="str">
            <v>5.27.2021</v>
          </cell>
          <cell r="C149" t="str">
            <v>EZD</v>
          </cell>
          <cell r="D149" t="str">
            <v>N</v>
          </cell>
          <cell r="E149" t="str">
            <v>Gmina wiejska Sadowne</v>
          </cell>
          <cell r="F149">
            <v>1433072</v>
          </cell>
          <cell r="G149" t="str">
            <v>Węgrowski</v>
          </cell>
          <cell r="H149" t="str">
            <v>Siedlecki</v>
          </cell>
          <cell r="I149" t="str">
            <v>Przebudowa drogi gminnej nr 420611W Złotki - Kolonia Złotki w km 0+990 -1+980</v>
          </cell>
          <cell r="J149" t="str">
            <v>P</v>
          </cell>
          <cell r="K149">
            <v>0.99</v>
          </cell>
          <cell r="L149" t="str">
            <v xml:space="preserve"> </v>
          </cell>
          <cell r="M149" t="str">
            <v>06.2022 - 10.2022</v>
          </cell>
          <cell r="N149" t="str">
            <v xml:space="preserve"> </v>
          </cell>
          <cell r="O149">
            <v>0.8</v>
          </cell>
          <cell r="P149">
            <v>649814.22</v>
          </cell>
          <cell r="Q149" t="str">
            <v xml:space="preserve"> </v>
          </cell>
          <cell r="R149" t="str">
            <v xml:space="preserve"> </v>
          </cell>
          <cell r="S149"/>
          <cell r="T149"/>
          <cell r="U149"/>
          <cell r="V149"/>
          <cell r="W149"/>
          <cell r="X149" t="str">
            <v>GP</v>
          </cell>
          <cell r="Y149" t="str">
            <v>Anna Kaczor</v>
          </cell>
          <cell r="Z149" t="str">
            <v>ND</v>
          </cell>
          <cell r="AA149">
            <v>812267.78</v>
          </cell>
          <cell r="AB149">
            <v>649814.22</v>
          </cell>
          <cell r="AC149">
            <v>162453.56000000006</v>
          </cell>
          <cell r="AD149">
            <v>0</v>
          </cell>
        </row>
        <row r="150">
          <cell r="B150" t="str">
            <v>5.53.2021</v>
          </cell>
          <cell r="C150" t="str">
            <v>EZD</v>
          </cell>
          <cell r="D150" t="str">
            <v>N</v>
          </cell>
          <cell r="E150" t="str">
            <v>Gmina wiejska Platerów</v>
          </cell>
          <cell r="F150">
            <v>1410042</v>
          </cell>
          <cell r="G150" t="str">
            <v>Łosicki</v>
          </cell>
          <cell r="H150" t="str">
            <v>Siedlecki</v>
          </cell>
          <cell r="I150" t="str">
            <v>Przebudowa drogi gminnej nr 200440W Mężenin - granica gminy (Drażniew) od km 1+600 do km 2+590</v>
          </cell>
          <cell r="J150" t="str">
            <v>P</v>
          </cell>
          <cell r="K150">
            <v>0.99</v>
          </cell>
          <cell r="L150" t="str">
            <v xml:space="preserve"> </v>
          </cell>
          <cell r="M150" t="str">
            <v>06.2022 - 09.2022</v>
          </cell>
          <cell r="N150" t="str">
            <v xml:space="preserve"> </v>
          </cell>
          <cell r="O150">
            <v>0.8</v>
          </cell>
          <cell r="P150">
            <v>700611.54</v>
          </cell>
          <cell r="Q150" t="str">
            <v xml:space="preserve"> </v>
          </cell>
          <cell r="R150" t="str">
            <v xml:space="preserve"> </v>
          </cell>
          <cell r="S150"/>
          <cell r="T150"/>
          <cell r="U150"/>
          <cell r="V150"/>
          <cell r="W150"/>
          <cell r="X150" t="str">
            <v>GP</v>
          </cell>
          <cell r="Y150" t="str">
            <v>Michał Płuciennik</v>
          </cell>
          <cell r="Z150" t="str">
            <v>ND</v>
          </cell>
          <cell r="AA150">
            <v>875764.43</v>
          </cell>
          <cell r="AB150">
            <v>700611.54</v>
          </cell>
          <cell r="AC150">
            <v>175152.89</v>
          </cell>
          <cell r="AD150">
            <v>0</v>
          </cell>
        </row>
        <row r="151">
          <cell r="B151" t="str">
            <v>5.51.2021</v>
          </cell>
          <cell r="C151" t="str">
            <v>EZD</v>
          </cell>
          <cell r="D151" t="str">
            <v>N</v>
          </cell>
          <cell r="E151" t="str">
            <v>Gmina wiejska Stromiec</v>
          </cell>
          <cell r="F151">
            <v>1401052</v>
          </cell>
          <cell r="G151" t="str">
            <v>Białobrzeski</v>
          </cell>
          <cell r="H151" t="str">
            <v>Radomski</v>
          </cell>
          <cell r="I151" t="str">
            <v>Przebudowa drogi gminnej nr 110528W w Podlesiu Małym Etap I</v>
          </cell>
          <cell r="J151" t="str">
            <v>P</v>
          </cell>
          <cell r="K151">
            <v>0.98099999999999998</v>
          </cell>
          <cell r="L151" t="str">
            <v xml:space="preserve"> </v>
          </cell>
          <cell r="M151" t="str">
            <v>03.2022 - 09.2022</v>
          </cell>
          <cell r="N151" t="str">
            <v xml:space="preserve"> </v>
          </cell>
          <cell r="O151">
            <v>0.8</v>
          </cell>
          <cell r="P151">
            <v>1513247.01</v>
          </cell>
          <cell r="Q151" t="str">
            <v xml:space="preserve"> </v>
          </cell>
          <cell r="R151" t="str">
            <v xml:space="preserve"> </v>
          </cell>
          <cell r="S151"/>
          <cell r="T151"/>
          <cell r="U151"/>
          <cell r="V151"/>
          <cell r="W151"/>
          <cell r="X151" t="str">
            <v>GP</v>
          </cell>
          <cell r="Y151" t="str">
            <v>Dominika Gałązka</v>
          </cell>
          <cell r="Z151" t="str">
            <v>ND</v>
          </cell>
          <cell r="AA151">
            <v>1891558.77</v>
          </cell>
          <cell r="AB151">
            <v>1513247.01</v>
          </cell>
          <cell r="AC151">
            <v>378311.76</v>
          </cell>
          <cell r="AD151">
            <v>0</v>
          </cell>
        </row>
        <row r="152">
          <cell r="B152" t="str">
            <v>5.105.2021</v>
          </cell>
          <cell r="C152" t="str">
            <v>EZD</v>
          </cell>
          <cell r="D152" t="str">
            <v>N</v>
          </cell>
          <cell r="E152" t="str">
            <v>Gmina wiejska Czarnia</v>
          </cell>
          <cell r="F152">
            <v>1415022</v>
          </cell>
          <cell r="G152" t="str">
            <v>Ostrołęcki</v>
          </cell>
          <cell r="H152" t="str">
            <v>Ostrołęcki</v>
          </cell>
          <cell r="I152" t="str">
            <v>Przebudowa drogi gminnej nr 250212W Surowe "Zagrądzie"</v>
          </cell>
          <cell r="J152" t="str">
            <v>P</v>
          </cell>
          <cell r="K152">
            <v>0.95000000000000007</v>
          </cell>
          <cell r="L152" t="str">
            <v xml:space="preserve"> </v>
          </cell>
          <cell r="M152" t="str">
            <v>04.2022 - 10.2022</v>
          </cell>
          <cell r="N152" t="str">
            <v xml:space="preserve"> </v>
          </cell>
          <cell r="O152">
            <v>0.6</v>
          </cell>
          <cell r="P152">
            <v>0</v>
          </cell>
          <cell r="Q152" t="str">
            <v xml:space="preserve"> </v>
          </cell>
          <cell r="R152" t="str">
            <v xml:space="preserve"> </v>
          </cell>
          <cell r="S152"/>
          <cell r="T152"/>
          <cell r="U152"/>
          <cell r="V152"/>
          <cell r="W152"/>
          <cell r="X152" t="str">
            <v>GP</v>
          </cell>
          <cell r="Y152" t="str">
            <v>BRAK DOFINANSOWANIA</v>
          </cell>
          <cell r="Z152" t="str">
            <v>ND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B153" t="str">
            <v>5.234.2021</v>
          </cell>
          <cell r="C153" t="str">
            <v>EZD</v>
          </cell>
          <cell r="D153" t="str">
            <v>N</v>
          </cell>
          <cell r="E153" t="str">
            <v>Gmina miejsko-wiejska Wiskitki</v>
          </cell>
          <cell r="F153">
            <v>1438053</v>
          </cell>
          <cell r="G153" t="str">
            <v>Żyrardowski</v>
          </cell>
          <cell r="H153" t="str">
            <v>Warszawski</v>
          </cell>
          <cell r="I153" t="str">
            <v>Przebudowa drogi gminnej wewnętrznej - ul. Armii Krajowej w miejscowości Wiskitki</v>
          </cell>
          <cell r="J153" t="str">
            <v>P</v>
          </cell>
          <cell r="K153">
            <v>0.95000000000000007</v>
          </cell>
          <cell r="L153" t="str">
            <v xml:space="preserve"> </v>
          </cell>
          <cell r="M153" t="str">
            <v>02.2022 - 12.2022</v>
          </cell>
          <cell r="N153" t="str">
            <v xml:space="preserve"> </v>
          </cell>
          <cell r="O153">
            <v>0.7</v>
          </cell>
          <cell r="P153">
            <v>1596849.87</v>
          </cell>
          <cell r="Q153" t="str">
            <v xml:space="preserve"> </v>
          </cell>
          <cell r="R153" t="str">
            <v xml:space="preserve"> </v>
          </cell>
          <cell r="S153"/>
          <cell r="T153"/>
          <cell r="U153"/>
          <cell r="V153"/>
          <cell r="W153"/>
          <cell r="X153" t="str">
            <v>GP</v>
          </cell>
          <cell r="Y153" t="str">
            <v>Alicja Pytlarczyk</v>
          </cell>
          <cell r="Z153" t="str">
            <v>ND</v>
          </cell>
          <cell r="AA153">
            <v>2281214.1</v>
          </cell>
          <cell r="AB153">
            <v>1596849.87</v>
          </cell>
          <cell r="AC153">
            <v>684364.23</v>
          </cell>
          <cell r="AD153">
            <v>0</v>
          </cell>
        </row>
        <row r="154">
          <cell r="B154" t="str">
            <v>5.152.2021</v>
          </cell>
          <cell r="C154" t="str">
            <v>EZD</v>
          </cell>
          <cell r="D154" t="str">
            <v>N</v>
          </cell>
          <cell r="E154" t="str">
            <v>Gmina wiejska Siedlce</v>
          </cell>
          <cell r="F154">
            <v>1426082</v>
          </cell>
          <cell r="G154" t="str">
            <v>Siedlecki</v>
          </cell>
          <cell r="H154" t="str">
            <v>Siedlecki</v>
          </cell>
          <cell r="I154" t="str">
            <v>Remont drogi gminnej nr 360837W ul. Bursztynowej w miejscowości Wołyńce</v>
          </cell>
          <cell r="J154" t="str">
            <v>R</v>
          </cell>
          <cell r="K154">
            <v>0.92</v>
          </cell>
          <cell r="L154" t="str">
            <v xml:space="preserve"> </v>
          </cell>
          <cell r="M154" t="str">
            <v>05.2022 - 11.2022</v>
          </cell>
          <cell r="N154" t="str">
            <v xml:space="preserve"> </v>
          </cell>
          <cell r="O154">
            <v>0.7</v>
          </cell>
          <cell r="P154">
            <v>1132656.74</v>
          </cell>
          <cell r="Q154" t="str">
            <v xml:space="preserve"> </v>
          </cell>
          <cell r="R154" t="str">
            <v xml:space="preserve"> </v>
          </cell>
          <cell r="S154">
            <v>44643</v>
          </cell>
          <cell r="T154"/>
          <cell r="U154"/>
          <cell r="V154"/>
          <cell r="W154"/>
          <cell r="X154" t="str">
            <v>GP</v>
          </cell>
          <cell r="Y154" t="str">
            <v>Dominika Gałązka</v>
          </cell>
          <cell r="Z154" t="str">
            <v>ND</v>
          </cell>
          <cell r="AA154">
            <v>1618081.06</v>
          </cell>
          <cell r="AB154">
            <v>1132656.74</v>
          </cell>
          <cell r="AC154">
            <v>485424.32000000007</v>
          </cell>
          <cell r="AD154">
            <v>0</v>
          </cell>
        </row>
        <row r="155">
          <cell r="B155" t="str">
            <v>5.32.2021</v>
          </cell>
          <cell r="C155" t="str">
            <v>EZD</v>
          </cell>
          <cell r="D155" t="str">
            <v>N</v>
          </cell>
          <cell r="E155" t="str">
            <v>Gmina wiejska Czosnów</v>
          </cell>
          <cell r="F155">
            <v>1414022</v>
          </cell>
          <cell r="G155" t="str">
            <v>Nowodworski</v>
          </cell>
          <cell r="H155" t="str">
            <v>Warszawski</v>
          </cell>
          <cell r="I155" t="str">
            <v>Przebudowa drogi gminnej 240110W (ul. Akacjowa) w Kazuniu Bielany w Gminie Czosnów</v>
          </cell>
          <cell r="J155" t="str">
            <v>P</v>
          </cell>
          <cell r="K155">
            <v>0.91500000000000004</v>
          </cell>
          <cell r="L155" t="str">
            <v xml:space="preserve"> </v>
          </cell>
          <cell r="M155" t="str">
            <v>01.2022 - 11.2022</v>
          </cell>
          <cell r="N155" t="str">
            <v xml:space="preserve"> </v>
          </cell>
          <cell r="O155">
            <v>0.5</v>
          </cell>
          <cell r="P155">
            <v>444721.79</v>
          </cell>
          <cell r="Q155" t="str">
            <v xml:space="preserve"> </v>
          </cell>
          <cell r="R155" t="str">
            <v xml:space="preserve"> </v>
          </cell>
          <cell r="S155">
            <v>44572</v>
          </cell>
          <cell r="T155">
            <v>44649</v>
          </cell>
          <cell r="U155"/>
          <cell r="V155" t="str">
            <v>sierpień</v>
          </cell>
          <cell r="W155"/>
          <cell r="X155" t="str">
            <v>GP</v>
          </cell>
          <cell r="Y155" t="str">
            <v>Paulina Nowak</v>
          </cell>
          <cell r="Z155" t="str">
            <v>ND</v>
          </cell>
          <cell r="AA155">
            <v>889443.59</v>
          </cell>
          <cell r="AB155">
            <v>444721.79</v>
          </cell>
          <cell r="AC155">
            <v>444721.8</v>
          </cell>
          <cell r="AD155">
            <v>0</v>
          </cell>
        </row>
        <row r="156">
          <cell r="B156" t="str">
            <v>5.264.2021</v>
          </cell>
          <cell r="C156" t="str">
            <v>EZD</v>
          </cell>
          <cell r="D156" t="str">
            <v>W</v>
          </cell>
          <cell r="E156" t="str">
            <v>Gmina miejska Sokołów Podlaski</v>
          </cell>
          <cell r="F156">
            <v>1429011</v>
          </cell>
          <cell r="G156" t="str">
            <v>Sokołowski</v>
          </cell>
          <cell r="H156" t="str">
            <v>Siedlecki</v>
          </cell>
          <cell r="I156" t="str">
            <v>Przebudowa ulicy Spacerowej i Lazurowej wraz z odwodnieniem w Sokołowie Podlaskim</v>
          </cell>
          <cell r="J156" t="str">
            <v>P</v>
          </cell>
          <cell r="K156">
            <v>0.90754999999999997</v>
          </cell>
          <cell r="L156" t="str">
            <v xml:space="preserve"> </v>
          </cell>
          <cell r="M156" t="str">
            <v>05.2022 - 08.2023</v>
          </cell>
          <cell r="N156" t="str">
            <v xml:space="preserve"> </v>
          </cell>
          <cell r="O156">
            <v>0.7</v>
          </cell>
          <cell r="P156">
            <v>1373786.81</v>
          </cell>
          <cell r="Q156" t="str">
            <v xml:space="preserve"> </v>
          </cell>
          <cell r="R156" t="str">
            <v xml:space="preserve"> </v>
          </cell>
          <cell r="S156"/>
          <cell r="T156"/>
          <cell r="U156"/>
          <cell r="V156"/>
          <cell r="W156"/>
          <cell r="X156" t="str">
            <v>GP</v>
          </cell>
          <cell r="Y156" t="str">
            <v>Rafał Rudnik</v>
          </cell>
          <cell r="Z156" t="str">
            <v>ND</v>
          </cell>
          <cell r="AA156">
            <v>1962552.59</v>
          </cell>
          <cell r="AB156">
            <v>1373786.81</v>
          </cell>
          <cell r="AC156">
            <v>588765.78</v>
          </cell>
          <cell r="AD156">
            <v>0</v>
          </cell>
        </row>
        <row r="157">
          <cell r="B157" t="str">
            <v>5.273.2021</v>
          </cell>
          <cell r="C157" t="str">
            <v>EZD</v>
          </cell>
          <cell r="D157" t="str">
            <v>N</v>
          </cell>
          <cell r="E157" t="str">
            <v>Gmina wiejska Czerwonka</v>
          </cell>
          <cell r="F157">
            <v>1411022</v>
          </cell>
          <cell r="G157" t="str">
            <v>Makowski</v>
          </cell>
          <cell r="H157" t="str">
            <v>Ostrołęcki</v>
          </cell>
          <cell r="I157" t="str">
            <v>Przebudowa drogi gminnej Nr 210101W Krzyżewo Marki - Kałęczyn (do drogi 626) II etap</v>
          </cell>
          <cell r="J157" t="str">
            <v>P</v>
          </cell>
          <cell r="K157">
            <v>0.90637999999999996</v>
          </cell>
          <cell r="L157" t="str">
            <v xml:space="preserve"> </v>
          </cell>
          <cell r="M157" t="str">
            <v>04.2022 - 09.2022</v>
          </cell>
          <cell r="N157" t="str">
            <v xml:space="preserve"> </v>
          </cell>
          <cell r="O157">
            <v>0.7</v>
          </cell>
          <cell r="P157">
            <v>395037.75</v>
          </cell>
          <cell r="Q157" t="str">
            <v xml:space="preserve"> </v>
          </cell>
          <cell r="R157" t="str">
            <v xml:space="preserve"> </v>
          </cell>
          <cell r="S157">
            <v>44634</v>
          </cell>
          <cell r="T157"/>
          <cell r="U157"/>
          <cell r="V157"/>
          <cell r="W157"/>
          <cell r="X157" t="str">
            <v>GP</v>
          </cell>
          <cell r="Y157" t="str">
            <v>Dominika Gałązka</v>
          </cell>
          <cell r="Z157" t="str">
            <v>ND</v>
          </cell>
          <cell r="AA157">
            <v>564339.65</v>
          </cell>
          <cell r="AB157">
            <v>395037.75</v>
          </cell>
          <cell r="AC157">
            <v>169301.90000000002</v>
          </cell>
          <cell r="AD157">
            <v>0</v>
          </cell>
        </row>
        <row r="158">
          <cell r="B158" t="str">
            <v>5.62.2021</v>
          </cell>
          <cell r="C158" t="str">
            <v>EZD</v>
          </cell>
          <cell r="D158" t="str">
            <v>N</v>
          </cell>
          <cell r="E158" t="str">
            <v>Gmina wiejska Płońsk</v>
          </cell>
          <cell r="F158">
            <v>1420092</v>
          </cell>
          <cell r="G158" t="str">
            <v>Płoński</v>
          </cell>
          <cell r="H158" t="str">
            <v>Ciechanowski</v>
          </cell>
          <cell r="I158" t="str">
            <v>Rozbudowa drogi gminnej nr 300726W ul. Wspólnej w miejscowości Bońki, gmina Płońsk</v>
          </cell>
          <cell r="J158" t="str">
            <v>B</v>
          </cell>
          <cell r="K158">
            <v>0.77600000000000002</v>
          </cell>
          <cell r="L158" t="str">
            <v xml:space="preserve"> </v>
          </cell>
          <cell r="M158" t="str">
            <v>03.2022 - 10.2022</v>
          </cell>
          <cell r="N158" t="str">
            <v xml:space="preserve"> </v>
          </cell>
          <cell r="O158">
            <v>0.7</v>
          </cell>
          <cell r="P158">
            <v>836103.5</v>
          </cell>
          <cell r="Q158" t="str">
            <v xml:space="preserve"> </v>
          </cell>
          <cell r="R158" t="str">
            <v xml:space="preserve"> </v>
          </cell>
          <cell r="S158"/>
          <cell r="T158"/>
          <cell r="U158"/>
          <cell r="V158"/>
          <cell r="W158"/>
          <cell r="X158" t="str">
            <v>GP</v>
          </cell>
          <cell r="Y158" t="str">
            <v>Katarzyna Dziuda</v>
          </cell>
          <cell r="Z158" t="str">
            <v>ND</v>
          </cell>
          <cell r="AA158">
            <v>1194433.58</v>
          </cell>
          <cell r="AB158">
            <v>836103.5</v>
          </cell>
          <cell r="AC158">
            <v>358330.08000000007</v>
          </cell>
          <cell r="AD158">
            <v>0</v>
          </cell>
        </row>
        <row r="159">
          <cell r="B159" t="str">
            <v>5.202.2021</v>
          </cell>
          <cell r="C159" t="str">
            <v>EZD</v>
          </cell>
          <cell r="D159" t="str">
            <v>N</v>
          </cell>
          <cell r="E159" t="str">
            <v>Gmina miejsko-wiejska Żuromin</v>
          </cell>
          <cell r="F159">
            <v>1437063</v>
          </cell>
          <cell r="G159" t="str">
            <v>Żuromiński</v>
          </cell>
          <cell r="H159" t="str">
            <v>Ciechanowski</v>
          </cell>
          <cell r="I159" t="str">
            <v>Przebudowa ulicy Towarowej w Żurominie</v>
          </cell>
          <cell r="J159" t="str">
            <v>P</v>
          </cell>
          <cell r="K159">
            <v>0.67810999999999999</v>
          </cell>
          <cell r="L159" t="str">
            <v xml:space="preserve"> </v>
          </cell>
          <cell r="M159" t="str">
            <v>07.2022 - 11.2022</v>
          </cell>
          <cell r="N159" t="str">
            <v xml:space="preserve"> </v>
          </cell>
          <cell r="O159">
            <v>0.8</v>
          </cell>
          <cell r="P159">
            <v>1893157.36</v>
          </cell>
          <cell r="Q159" t="str">
            <v xml:space="preserve"> </v>
          </cell>
          <cell r="R159" t="str">
            <v xml:space="preserve"> </v>
          </cell>
          <cell r="S159"/>
          <cell r="T159"/>
          <cell r="U159"/>
          <cell r="V159"/>
          <cell r="W159"/>
          <cell r="X159" t="str">
            <v>GP</v>
          </cell>
          <cell r="Y159" t="str">
            <v>Anna Kaczor</v>
          </cell>
          <cell r="Z159" t="str">
            <v>ND</v>
          </cell>
          <cell r="AA159">
            <v>2366446.7000000002</v>
          </cell>
          <cell r="AB159">
            <v>1893157.36</v>
          </cell>
          <cell r="AC159">
            <v>473289.34000000008</v>
          </cell>
          <cell r="AD159">
            <v>0</v>
          </cell>
        </row>
        <row r="160">
          <cell r="B160" t="str">
            <v>5.266.2021</v>
          </cell>
          <cell r="C160" t="str">
            <v>EZD</v>
          </cell>
          <cell r="D160" t="str">
            <v>N</v>
          </cell>
          <cell r="E160" t="str">
            <v>Gmina wiejska Brochów</v>
          </cell>
          <cell r="F160">
            <v>1428022</v>
          </cell>
          <cell r="G160" t="str">
            <v>Sochaczewski</v>
          </cell>
          <cell r="H160" t="str">
            <v>Warszawski</v>
          </cell>
          <cell r="I160" t="str">
            <v>Przebudowa drogi gminnej w miejscowości Śladów</v>
          </cell>
          <cell r="J160" t="str">
            <v>P</v>
          </cell>
          <cell r="K160">
            <v>0.65700000000000003</v>
          </cell>
          <cell r="L160" t="str">
            <v xml:space="preserve"> </v>
          </cell>
          <cell r="M160" t="str">
            <v>06.2022 - 12.2022</v>
          </cell>
          <cell r="N160" t="str">
            <v xml:space="preserve"> </v>
          </cell>
          <cell r="O160">
            <v>0.7</v>
          </cell>
          <cell r="P160">
            <v>869594.16</v>
          </cell>
          <cell r="Q160" t="str">
            <v xml:space="preserve"> </v>
          </cell>
          <cell r="R160" t="str">
            <v xml:space="preserve"> </v>
          </cell>
          <cell r="S160"/>
          <cell r="T160"/>
          <cell r="U160"/>
          <cell r="V160"/>
          <cell r="W160"/>
          <cell r="X160" t="str">
            <v>GP</v>
          </cell>
          <cell r="Y160" t="str">
            <v>Paulina Nowak</v>
          </cell>
          <cell r="Z160" t="str">
            <v>ND</v>
          </cell>
          <cell r="AA160">
            <v>1242277.3799999999</v>
          </cell>
          <cell r="AB160">
            <v>869594.16</v>
          </cell>
          <cell r="AC160">
            <v>372683.21999999986</v>
          </cell>
          <cell r="AD160">
            <v>0</v>
          </cell>
        </row>
        <row r="161">
          <cell r="B161" t="str">
            <v>5.40.2021</v>
          </cell>
          <cell r="C161" t="str">
            <v>EZD</v>
          </cell>
          <cell r="D161" t="str">
            <v>N</v>
          </cell>
          <cell r="E161" t="str">
            <v>Gmina miejsko-wiejska Grójec</v>
          </cell>
          <cell r="F161">
            <v>1406053</v>
          </cell>
          <cell r="G161" t="str">
            <v>Grójecki</v>
          </cell>
          <cell r="H161" t="str">
            <v>Radomski</v>
          </cell>
          <cell r="I161" t="str">
            <v>Budowa ulicy Wiatracznej - droga 14 KDL wraz z niezbędną infrastrukturą na odcinku od ulicy Sienkiewicza do ulicy Zbyszewskiej w Grójcu</v>
          </cell>
          <cell r="J161" t="str">
            <v>B</v>
          </cell>
          <cell r="K161">
            <v>0.59875</v>
          </cell>
          <cell r="L161" t="str">
            <v xml:space="preserve"> </v>
          </cell>
          <cell r="M161" t="str">
            <v>03.2022 - 10.2022</v>
          </cell>
          <cell r="N161" t="str">
            <v xml:space="preserve"> </v>
          </cell>
          <cell r="O161">
            <v>0.6</v>
          </cell>
          <cell r="P161">
            <v>2865480.34</v>
          </cell>
          <cell r="Q161" t="str">
            <v xml:space="preserve"> </v>
          </cell>
          <cell r="R161" t="str">
            <v xml:space="preserve"> </v>
          </cell>
          <cell r="S161"/>
          <cell r="T161"/>
          <cell r="U161"/>
          <cell r="V161"/>
          <cell r="W161"/>
          <cell r="X161" t="str">
            <v>GP</v>
          </cell>
          <cell r="Y161" t="str">
            <v>Anna Kaczor</v>
          </cell>
          <cell r="Z161" t="str">
            <v>ND</v>
          </cell>
          <cell r="AA161">
            <v>4775800.57</v>
          </cell>
          <cell r="AB161">
            <v>2865480.34</v>
          </cell>
          <cell r="AC161">
            <v>1910320.2300000004</v>
          </cell>
          <cell r="AD161">
            <v>0</v>
          </cell>
        </row>
        <row r="162">
          <cell r="B162" t="str">
            <v>5.96.2021</v>
          </cell>
          <cell r="C162" t="str">
            <v>EZD</v>
          </cell>
          <cell r="D162" t="str">
            <v>N</v>
          </cell>
          <cell r="E162" t="str">
            <v>Gmina wiejska Młodzieszyn</v>
          </cell>
          <cell r="F162">
            <v>1428042</v>
          </cell>
          <cell r="G162" t="str">
            <v>Sochaczewski</v>
          </cell>
          <cell r="H162" t="str">
            <v>Warszawski</v>
          </cell>
          <cell r="I162" t="str">
            <v>Przebudowa drogi gminnej ul. Orzechowej w Adamowej Górze</v>
          </cell>
          <cell r="J162" t="str">
            <v>P</v>
          </cell>
          <cell r="K162">
            <v>0.54330000000000001</v>
          </cell>
          <cell r="L162" t="str">
            <v xml:space="preserve"> </v>
          </cell>
          <cell r="M162" t="str">
            <v>05.2022 - 11.2022</v>
          </cell>
          <cell r="N162" t="str">
            <v xml:space="preserve"> </v>
          </cell>
          <cell r="O162">
            <v>0.7</v>
          </cell>
          <cell r="P162">
            <v>538637.49</v>
          </cell>
          <cell r="Q162" t="str">
            <v xml:space="preserve"> </v>
          </cell>
          <cell r="R162" t="str">
            <v xml:space="preserve"> </v>
          </cell>
          <cell r="S162"/>
          <cell r="T162"/>
          <cell r="U162"/>
          <cell r="V162"/>
          <cell r="W162"/>
          <cell r="X162" t="str">
            <v>GP</v>
          </cell>
          <cell r="Y162" t="str">
            <v>Rafał Rudnik</v>
          </cell>
          <cell r="Z162" t="str">
            <v>ND</v>
          </cell>
          <cell r="AA162">
            <v>769482.14</v>
          </cell>
          <cell r="AB162">
            <v>538637.49</v>
          </cell>
          <cell r="AC162">
            <v>230844.65000000002</v>
          </cell>
          <cell r="AD162">
            <v>0</v>
          </cell>
        </row>
        <row r="163">
          <cell r="B163" t="str">
            <v>5.150.2021</v>
          </cell>
          <cell r="C163" t="str">
            <v>EZD</v>
          </cell>
          <cell r="D163" t="str">
            <v>N</v>
          </cell>
          <cell r="E163" t="str">
            <v>Gmina wiejska Dzierzgowo</v>
          </cell>
          <cell r="F163">
            <v>1413022</v>
          </cell>
          <cell r="G163" t="str">
            <v>Mławski</v>
          </cell>
          <cell r="H163" t="str">
            <v>Ciechanowski</v>
          </cell>
          <cell r="I163" t="str">
            <v>Przebudowa drogi w m. Dzierzgówek, gm. Dzierzgowo</v>
          </cell>
          <cell r="J163" t="str">
            <v>P</v>
          </cell>
          <cell r="K163">
            <v>0.54200000000000004</v>
          </cell>
          <cell r="L163" t="str">
            <v xml:space="preserve"> </v>
          </cell>
          <cell r="M163" t="str">
            <v>05.2022 - 09.2022</v>
          </cell>
          <cell r="N163" t="str">
            <v xml:space="preserve"> </v>
          </cell>
          <cell r="O163">
            <v>0.7</v>
          </cell>
          <cell r="P163">
            <v>380929.33</v>
          </cell>
          <cell r="Q163" t="str">
            <v xml:space="preserve"> </v>
          </cell>
          <cell r="R163" t="str">
            <v xml:space="preserve"> </v>
          </cell>
          <cell r="S163"/>
          <cell r="T163"/>
          <cell r="U163"/>
          <cell r="V163"/>
          <cell r="W163"/>
          <cell r="X163" t="str">
            <v>GP</v>
          </cell>
          <cell r="Y163" t="str">
            <v>Anna Kaczor</v>
          </cell>
          <cell r="Z163" t="str">
            <v>ND</v>
          </cell>
          <cell r="AA163">
            <v>544184.77</v>
          </cell>
          <cell r="AB163">
            <v>380929.33</v>
          </cell>
          <cell r="AC163">
            <v>163255.44</v>
          </cell>
          <cell r="AD163">
            <v>0</v>
          </cell>
        </row>
        <row r="164">
          <cell r="B164" t="str">
            <v>5.253.2021</v>
          </cell>
          <cell r="C164" t="str">
            <v>EZD</v>
          </cell>
          <cell r="D164" t="str">
            <v>N</v>
          </cell>
          <cell r="E164" t="str">
            <v>Gmina miejsko-wiejska Pilawa</v>
          </cell>
          <cell r="F164">
            <v>1403103</v>
          </cell>
          <cell r="G164" t="str">
            <v>Garwoliński</v>
          </cell>
          <cell r="H164" t="str">
            <v>Siedlecki</v>
          </cell>
          <cell r="I164" t="str">
            <v>Budowa dwóch odcinków dróg: 131095W ul. Stokrotki oraz ul. Bocznej na terenie Miasta Pilawa</v>
          </cell>
          <cell r="J164" t="str">
            <v>B</v>
          </cell>
          <cell r="K164">
            <v>0.52</v>
          </cell>
          <cell r="L164" t="str">
            <v xml:space="preserve"> </v>
          </cell>
          <cell r="M164" t="str">
            <v>02.2022 - 11.2022</v>
          </cell>
          <cell r="N164" t="str">
            <v xml:space="preserve"> </v>
          </cell>
          <cell r="O164">
            <v>0.8</v>
          </cell>
          <cell r="P164">
            <v>1385583.84</v>
          </cell>
          <cell r="Q164" t="str">
            <v xml:space="preserve"> </v>
          </cell>
          <cell r="R164" t="str">
            <v xml:space="preserve"> </v>
          </cell>
          <cell r="S164">
            <v>44637</v>
          </cell>
          <cell r="T164"/>
          <cell r="U164"/>
          <cell r="V164"/>
          <cell r="W164"/>
          <cell r="X164" t="str">
            <v>GP</v>
          </cell>
          <cell r="Y164" t="str">
            <v>Anna Kaczor</v>
          </cell>
          <cell r="Z164" t="str">
            <v>ND</v>
          </cell>
          <cell r="AA164">
            <v>1731979.8</v>
          </cell>
          <cell r="AB164">
            <v>1385583.84</v>
          </cell>
          <cell r="AC164">
            <v>346395.95999999996</v>
          </cell>
          <cell r="AD164">
            <v>0</v>
          </cell>
        </row>
        <row r="165">
          <cell r="B165" t="str">
            <v>5.29.2021</v>
          </cell>
          <cell r="C165" t="str">
            <v>EZD</v>
          </cell>
          <cell r="D165" t="str">
            <v>N</v>
          </cell>
          <cell r="E165" t="str">
            <v>Gmina wiejska Sieciechów</v>
          </cell>
          <cell r="F165">
            <v>1407072</v>
          </cell>
          <cell r="G165" t="str">
            <v>Kozienicki</v>
          </cell>
          <cell r="H165" t="str">
            <v>Radomski</v>
          </cell>
          <cell r="I165" t="str">
            <v>Przebudowa drogi gminnej nr 170715W wraz ze skrzyżowaniem z drogą gminną nr 170716W w m. Zajezierze</v>
          </cell>
          <cell r="J165" t="str">
            <v>P</v>
          </cell>
          <cell r="K165">
            <v>0.4985</v>
          </cell>
          <cell r="L165" t="str">
            <v xml:space="preserve"> </v>
          </cell>
          <cell r="M165" t="str">
            <v>03.2022 - 10.2022</v>
          </cell>
          <cell r="N165" t="str">
            <v xml:space="preserve"> </v>
          </cell>
          <cell r="O165">
            <v>0.8</v>
          </cell>
          <cell r="P165">
            <v>471287.39</v>
          </cell>
          <cell r="Q165" t="str">
            <v xml:space="preserve"> </v>
          </cell>
          <cell r="R165" t="str">
            <v xml:space="preserve"> </v>
          </cell>
          <cell r="S165"/>
          <cell r="T165"/>
          <cell r="U165"/>
          <cell r="V165"/>
          <cell r="W165"/>
          <cell r="X165" t="str">
            <v>GP</v>
          </cell>
          <cell r="Y165" t="str">
            <v>Paulina Nowak</v>
          </cell>
          <cell r="Z165" t="str">
            <v>ND</v>
          </cell>
          <cell r="AA165">
            <v>589109.24</v>
          </cell>
          <cell r="AB165">
            <v>471287.39</v>
          </cell>
          <cell r="AC165">
            <v>117821.84999999998</v>
          </cell>
          <cell r="AD165">
            <v>0</v>
          </cell>
        </row>
        <row r="166">
          <cell r="B166" t="str">
            <v>5.136.2021</v>
          </cell>
          <cell r="C166" t="str">
            <v>EZD</v>
          </cell>
          <cell r="D166" t="str">
            <v>N</v>
          </cell>
          <cell r="E166" t="str">
            <v>Gmina wiejska Wilga</v>
          </cell>
          <cell r="F166">
            <v>1403132</v>
          </cell>
          <cell r="G166" t="str">
            <v>Garwoliński</v>
          </cell>
          <cell r="H166" t="str">
            <v>Siedlecki</v>
          </cell>
          <cell r="I166" t="str">
            <v>Remont drogi gminnej ul. Wojska Polskiego w miejscowości Wilga w km 0+000 - 0+476, Gmina Wilga, powiat garwoliński</v>
          </cell>
          <cell r="J166" t="str">
            <v>R</v>
          </cell>
          <cell r="K166">
            <v>0.47600000000000003</v>
          </cell>
          <cell r="L166" t="str">
            <v xml:space="preserve"> </v>
          </cell>
          <cell r="M166" t="str">
            <v>05.2022 - 10.2022</v>
          </cell>
          <cell r="N166" t="str">
            <v xml:space="preserve"> </v>
          </cell>
          <cell r="O166">
            <v>0.7</v>
          </cell>
          <cell r="P166">
            <v>234677.74</v>
          </cell>
          <cell r="Q166" t="str">
            <v xml:space="preserve"> </v>
          </cell>
          <cell r="R166" t="str">
            <v xml:space="preserve"> </v>
          </cell>
          <cell r="S166"/>
          <cell r="T166"/>
          <cell r="U166"/>
          <cell r="V166"/>
          <cell r="W166"/>
          <cell r="X166" t="str">
            <v>GP</v>
          </cell>
          <cell r="Y166" t="str">
            <v>Weronika Kropidłowska</v>
          </cell>
          <cell r="Z166" t="str">
            <v>ND</v>
          </cell>
          <cell r="AA166">
            <v>335253.92</v>
          </cell>
          <cell r="AB166">
            <v>234677.74</v>
          </cell>
          <cell r="AC166">
            <v>100576.18</v>
          </cell>
          <cell r="AD166">
            <v>0</v>
          </cell>
        </row>
        <row r="167">
          <cell r="B167" t="str">
            <v>5.5.2021</v>
          </cell>
          <cell r="C167" t="str">
            <v>EZD</v>
          </cell>
          <cell r="D167" t="str">
            <v>N</v>
          </cell>
          <cell r="E167" t="str">
            <v>Gmina miejska Ząbki</v>
          </cell>
          <cell r="F167">
            <v>1434031</v>
          </cell>
          <cell r="G167" t="str">
            <v>Wołomiński</v>
          </cell>
          <cell r="H167" t="str">
            <v>Warszawski</v>
          </cell>
          <cell r="I167" t="str">
            <v>Rozbudowa drogi gminnej ul. Wyszyńskiego, na odcinku od ul. Wolności do ul. Wigury, w Mieście Ząbki</v>
          </cell>
          <cell r="J167" t="str">
            <v>B</v>
          </cell>
          <cell r="K167">
            <v>0.378</v>
          </cell>
          <cell r="L167" t="str">
            <v xml:space="preserve"> </v>
          </cell>
          <cell r="M167" t="str">
            <v>01.2022 - 12.2022</v>
          </cell>
          <cell r="N167" t="str">
            <v xml:space="preserve"> </v>
          </cell>
          <cell r="O167">
            <v>0.7</v>
          </cell>
          <cell r="P167">
            <v>2007416.77</v>
          </cell>
          <cell r="Q167" t="str">
            <v xml:space="preserve"> </v>
          </cell>
          <cell r="R167" t="str">
            <v xml:space="preserve"> </v>
          </cell>
          <cell r="S167"/>
          <cell r="T167"/>
          <cell r="U167"/>
          <cell r="V167"/>
          <cell r="W167"/>
          <cell r="X167" t="str">
            <v>GP</v>
          </cell>
          <cell r="Y167" t="str">
            <v>Rafał Rudnik</v>
          </cell>
          <cell r="Z167" t="str">
            <v>ND</v>
          </cell>
          <cell r="AA167">
            <v>2867738.25</v>
          </cell>
          <cell r="AB167">
            <v>2007416.77</v>
          </cell>
          <cell r="AC167">
            <v>860321.48</v>
          </cell>
          <cell r="AD167">
            <v>0</v>
          </cell>
        </row>
        <row r="168">
          <cell r="B168" t="str">
            <v>5.99.2021</v>
          </cell>
          <cell r="C168" t="str">
            <v>EZD</v>
          </cell>
          <cell r="D168" t="str">
            <v>N</v>
          </cell>
          <cell r="E168" t="str">
            <v>Gmina wiejska Dąbrówka</v>
          </cell>
          <cell r="F168">
            <v>1434052</v>
          </cell>
          <cell r="G168" t="str">
            <v>Wołomiński</v>
          </cell>
          <cell r="H168" t="str">
            <v>Warszawski</v>
          </cell>
          <cell r="I168" t="str">
            <v>Przebudowa drogi gminnej nr 430102W w miejscowości Zaścienie - Karolew Gmina Dąbrówka - Etap I</v>
          </cell>
          <cell r="J168" t="str">
            <v>P</v>
          </cell>
          <cell r="K168">
            <v>0.372</v>
          </cell>
          <cell r="L168" t="str">
            <v xml:space="preserve"> </v>
          </cell>
          <cell r="M168" t="str">
            <v>05.2022 - 10.2022</v>
          </cell>
          <cell r="N168" t="str">
            <v xml:space="preserve"> </v>
          </cell>
          <cell r="O168">
            <v>0.6</v>
          </cell>
          <cell r="P168">
            <v>312000</v>
          </cell>
          <cell r="Q168" t="str">
            <v xml:space="preserve"> </v>
          </cell>
          <cell r="R168" t="str">
            <v xml:space="preserve"> </v>
          </cell>
          <cell r="S168"/>
          <cell r="T168"/>
          <cell r="U168"/>
          <cell r="V168"/>
          <cell r="W168"/>
          <cell r="X168" t="str">
            <v>GP</v>
          </cell>
          <cell r="Y168" t="str">
            <v>Paulina Nowak</v>
          </cell>
          <cell r="Z168" t="str">
            <v>ND</v>
          </cell>
          <cell r="AA168">
            <v>520000</v>
          </cell>
          <cell r="AB168">
            <v>312000</v>
          </cell>
          <cell r="AC168">
            <v>208000</v>
          </cell>
          <cell r="AD168">
            <v>0</v>
          </cell>
        </row>
        <row r="169">
          <cell r="B169" t="str">
            <v>5.232.2021</v>
          </cell>
          <cell r="C169" t="str">
            <v>EZD</v>
          </cell>
          <cell r="D169" t="str">
            <v>N</v>
          </cell>
          <cell r="E169" t="str">
            <v>Gmina wiejska Jabłonna</v>
          </cell>
          <cell r="F169">
            <v>1408022</v>
          </cell>
          <cell r="G169" t="str">
            <v>Legionowski</v>
          </cell>
          <cell r="H169" t="str">
            <v>Warszawski</v>
          </cell>
          <cell r="I169" t="str">
            <v xml:space="preserve">Budowa ulicy Muzycznej w miejscowości Skierdy wraz z infrastrukturą na odcinku od ulicy Nadwiślańskiej do ulicy Modlińskiej </v>
          </cell>
          <cell r="J169" t="str">
            <v>B</v>
          </cell>
          <cell r="K169">
            <v>0.34061000000000002</v>
          </cell>
          <cell r="L169" t="str">
            <v xml:space="preserve"> </v>
          </cell>
          <cell r="M169" t="str">
            <v>02.2022 - 12.2022</v>
          </cell>
          <cell r="N169" t="str">
            <v xml:space="preserve"> </v>
          </cell>
          <cell r="O169">
            <v>0.5</v>
          </cell>
          <cell r="P169">
            <v>511020.72</v>
          </cell>
          <cell r="Q169" t="str">
            <v xml:space="preserve"> </v>
          </cell>
          <cell r="R169" t="str">
            <v xml:space="preserve"> </v>
          </cell>
          <cell r="S169"/>
          <cell r="T169"/>
          <cell r="U169"/>
          <cell r="V169"/>
          <cell r="W169"/>
          <cell r="X169" t="str">
            <v>GP</v>
          </cell>
          <cell r="Y169" t="str">
            <v>Joanna Sudykowska</v>
          </cell>
          <cell r="Z169" t="str">
            <v>ND</v>
          </cell>
          <cell r="AA169">
            <v>1022041.45</v>
          </cell>
          <cell r="AB169">
            <v>511020.72</v>
          </cell>
          <cell r="AC169">
            <v>511020.73</v>
          </cell>
          <cell r="AD169">
            <v>0</v>
          </cell>
        </row>
        <row r="170">
          <cell r="B170" t="str">
            <v>5.233.2021</v>
          </cell>
          <cell r="C170" t="str">
            <v>EZD</v>
          </cell>
          <cell r="D170" t="str">
            <v>N</v>
          </cell>
          <cell r="E170" t="str">
            <v>Gmina miejska Sulejówek</v>
          </cell>
          <cell r="F170">
            <v>1412151</v>
          </cell>
          <cell r="G170" t="str">
            <v>Miński</v>
          </cell>
          <cell r="H170" t="str">
            <v>Warszawski</v>
          </cell>
          <cell r="I170" t="str">
            <v xml:space="preserve">Rozbudowa ul. Legionów w Sulejówku </v>
          </cell>
          <cell r="J170" t="str">
            <v>B</v>
          </cell>
          <cell r="K170">
            <v>0.33288000000000001</v>
          </cell>
          <cell r="L170" t="str">
            <v xml:space="preserve"> </v>
          </cell>
          <cell r="M170" t="str">
            <v>04.2022 - 11.2022</v>
          </cell>
          <cell r="N170" t="str">
            <v xml:space="preserve"> </v>
          </cell>
          <cell r="O170">
            <v>0.5</v>
          </cell>
          <cell r="P170">
            <v>1137549.97</v>
          </cell>
          <cell r="Q170" t="str">
            <v xml:space="preserve"> </v>
          </cell>
          <cell r="R170" t="str">
            <v xml:space="preserve"> </v>
          </cell>
          <cell r="S170"/>
          <cell r="T170"/>
          <cell r="U170"/>
          <cell r="V170"/>
          <cell r="W170"/>
          <cell r="X170" t="str">
            <v>GP</v>
          </cell>
          <cell r="Y170" t="str">
            <v>Paulina Nowak</v>
          </cell>
          <cell r="Z170" t="str">
            <v>ND</v>
          </cell>
          <cell r="AA170">
            <v>2275099.9500000002</v>
          </cell>
          <cell r="AB170">
            <v>1137549.97</v>
          </cell>
          <cell r="AC170">
            <v>1137549.9800000002</v>
          </cell>
          <cell r="AD170">
            <v>0</v>
          </cell>
        </row>
        <row r="171">
          <cell r="B171" t="str">
            <v>5.25.2021</v>
          </cell>
          <cell r="C171" t="str">
            <v>EZD</v>
          </cell>
          <cell r="D171" t="str">
            <v>N</v>
          </cell>
          <cell r="E171" t="str">
            <v>Gmina Miejska Garwolin</v>
          </cell>
          <cell r="F171">
            <v>1403011</v>
          </cell>
          <cell r="G171" t="str">
            <v>Garwoliński</v>
          </cell>
          <cell r="H171" t="str">
            <v>Siedlecki</v>
          </cell>
          <cell r="I171" t="str">
            <v>Przebudowa ul. Zacisze w Garwolinie</v>
          </cell>
          <cell r="J171" t="str">
            <v>P</v>
          </cell>
          <cell r="K171">
            <v>0.315</v>
          </cell>
          <cell r="L171" t="str">
            <v xml:space="preserve"> </v>
          </cell>
          <cell r="M171" t="str">
            <v>06.2022 - 10.2022</v>
          </cell>
          <cell r="N171" t="str">
            <v xml:space="preserve"> </v>
          </cell>
          <cell r="O171">
            <v>0.6</v>
          </cell>
          <cell r="P171">
            <v>346180.66</v>
          </cell>
          <cell r="Q171" t="str">
            <v xml:space="preserve"> </v>
          </cell>
          <cell r="R171" t="str">
            <v xml:space="preserve"> </v>
          </cell>
          <cell r="S171"/>
          <cell r="T171"/>
          <cell r="U171"/>
          <cell r="V171"/>
          <cell r="W171"/>
          <cell r="X171" t="str">
            <v>GP</v>
          </cell>
          <cell r="Y171" t="str">
            <v>Dominika Gałązka</v>
          </cell>
          <cell r="Z171" t="str">
            <v>ND</v>
          </cell>
          <cell r="AA171">
            <v>576967.77</v>
          </cell>
          <cell r="AB171">
            <v>346180.66</v>
          </cell>
          <cell r="AC171">
            <v>230787.11000000004</v>
          </cell>
          <cell r="AD171">
            <v>0</v>
          </cell>
        </row>
        <row r="172">
          <cell r="B172" t="str">
            <v>5.106.2021</v>
          </cell>
          <cell r="C172" t="str">
            <v>EZD</v>
          </cell>
          <cell r="D172" t="str">
            <v>N</v>
          </cell>
          <cell r="E172" t="str">
            <v>Gmina miejsko-wiejska Łochów</v>
          </cell>
          <cell r="F172">
            <v>1433053</v>
          </cell>
          <cell r="G172" t="str">
            <v>Węgrowski</v>
          </cell>
          <cell r="H172" t="str">
            <v>Siedlecki</v>
          </cell>
          <cell r="I172" t="str">
            <v>Przebudowa ulicy Sadowej w Łochowie</v>
          </cell>
          <cell r="J172" t="str">
            <v>P</v>
          </cell>
          <cell r="K172">
            <v>0.27400000000000002</v>
          </cell>
          <cell r="L172" t="str">
            <v xml:space="preserve"> </v>
          </cell>
          <cell r="M172" t="str">
            <v>04.2022 - 09.2022</v>
          </cell>
          <cell r="N172" t="str">
            <v xml:space="preserve"> </v>
          </cell>
          <cell r="O172">
            <v>0.8</v>
          </cell>
          <cell r="P172">
            <v>887234.07</v>
          </cell>
          <cell r="Q172" t="str">
            <v xml:space="preserve"> </v>
          </cell>
          <cell r="R172" t="str">
            <v xml:space="preserve"> </v>
          </cell>
          <cell r="S172"/>
          <cell r="T172"/>
          <cell r="U172"/>
          <cell r="V172"/>
          <cell r="W172"/>
          <cell r="X172" t="str">
            <v>GP</v>
          </cell>
          <cell r="Y172" t="str">
            <v>Katarzyna Dziuda</v>
          </cell>
          <cell r="Z172" t="str">
            <v>ND</v>
          </cell>
          <cell r="AA172">
            <v>1109042.5900000001</v>
          </cell>
          <cell r="AB172">
            <v>887234.07</v>
          </cell>
          <cell r="AC172">
            <v>221808.52000000014</v>
          </cell>
          <cell r="AD172">
            <v>0</v>
          </cell>
        </row>
        <row r="173">
          <cell r="B173" t="str">
            <v>5.75.2021</v>
          </cell>
          <cell r="C173" t="str">
            <v>EZD</v>
          </cell>
          <cell r="D173" t="str">
            <v>N</v>
          </cell>
          <cell r="E173" t="str">
            <v>Gmina wiejska Radzanowo</v>
          </cell>
          <cell r="F173">
            <v>1419102</v>
          </cell>
          <cell r="G173" t="str">
            <v>Płocki</v>
          </cell>
          <cell r="H173" t="str">
            <v>Płocki</v>
          </cell>
          <cell r="I173" t="str">
            <v>Przebudowa drogi gminnej - ulicy Klonowej w miejscowości Radzanowo</v>
          </cell>
          <cell r="J173" t="str">
            <v>P</v>
          </cell>
          <cell r="K173">
            <v>0.26668999999999998</v>
          </cell>
          <cell r="L173" t="str">
            <v xml:space="preserve"> </v>
          </cell>
          <cell r="M173" t="str">
            <v>08.2022 - 10.2022</v>
          </cell>
          <cell r="N173" t="str">
            <v xml:space="preserve"> </v>
          </cell>
          <cell r="O173">
            <v>0.8</v>
          </cell>
          <cell r="P173">
            <v>1002192.65</v>
          </cell>
          <cell r="Q173" t="str">
            <v xml:space="preserve"> </v>
          </cell>
          <cell r="R173" t="str">
            <v xml:space="preserve"> </v>
          </cell>
          <cell r="S173"/>
          <cell r="T173"/>
          <cell r="U173"/>
          <cell r="V173"/>
          <cell r="W173"/>
          <cell r="X173" t="str">
            <v>GP</v>
          </cell>
          <cell r="Y173" t="str">
            <v>Dominika Gałązka</v>
          </cell>
          <cell r="Z173" t="str">
            <v>ND</v>
          </cell>
          <cell r="AA173">
            <v>1252740.82</v>
          </cell>
          <cell r="AB173">
            <v>1002192.65</v>
          </cell>
          <cell r="AC173">
            <v>250548.17000000004</v>
          </cell>
          <cell r="AD173">
            <v>0</v>
          </cell>
        </row>
        <row r="174">
          <cell r="B174" t="str">
            <v>5.91.2021</v>
          </cell>
          <cell r="C174" t="str">
            <v>EZD</v>
          </cell>
          <cell r="D174" t="str">
            <v>N</v>
          </cell>
          <cell r="E174" t="str">
            <v>Gmina miejsko-wiejska Białobrzegi</v>
          </cell>
          <cell r="F174">
            <v>1401013</v>
          </cell>
          <cell r="G174" t="str">
            <v>Białobrzeski</v>
          </cell>
          <cell r="H174" t="str">
            <v>Radomski</v>
          </cell>
          <cell r="I174" t="str">
            <v>Rozbudowa ul. Srebrnej na odcinku od km 0+010 do km 0+265 w Białobrzegach</v>
          </cell>
          <cell r="J174" t="str">
            <v>B</v>
          </cell>
          <cell r="K174">
            <v>0.255</v>
          </cell>
          <cell r="L174" t="str">
            <v xml:space="preserve"> </v>
          </cell>
          <cell r="M174" t="str">
            <v>05.2022 - 10.2022</v>
          </cell>
          <cell r="N174" t="str">
            <v xml:space="preserve"> </v>
          </cell>
          <cell r="O174">
            <v>0.8</v>
          </cell>
          <cell r="P174">
            <v>1201731.29</v>
          </cell>
          <cell r="Q174" t="str">
            <v xml:space="preserve"> </v>
          </cell>
          <cell r="R174" t="str">
            <v xml:space="preserve"> </v>
          </cell>
          <cell r="S174"/>
          <cell r="T174"/>
          <cell r="U174"/>
          <cell r="V174"/>
          <cell r="W174"/>
          <cell r="X174" t="str">
            <v>GP</v>
          </cell>
          <cell r="Y174" t="str">
            <v>Paulina Nowak</v>
          </cell>
          <cell r="Z174" t="str">
            <v>ND</v>
          </cell>
          <cell r="AA174">
            <v>1502164.12</v>
          </cell>
          <cell r="AB174">
            <v>1201731.29</v>
          </cell>
          <cell r="AC174">
            <v>300432.83000000007</v>
          </cell>
          <cell r="AD174">
            <v>0</v>
          </cell>
        </row>
        <row r="175">
          <cell r="B175" t="str">
            <v>5.36.2021</v>
          </cell>
          <cell r="C175" t="str">
            <v>EZD</v>
          </cell>
          <cell r="D175" t="str">
            <v>N</v>
          </cell>
          <cell r="E175" t="str">
            <v>Gmina miejsko-wiejska Mrozy</v>
          </cell>
          <cell r="F175">
            <v>1412123</v>
          </cell>
          <cell r="G175" t="str">
            <v>Miński</v>
          </cell>
          <cell r="H175" t="str">
            <v>Warszawski</v>
          </cell>
          <cell r="I175" t="str">
            <v>Remont drogi gminnej 221013W w ramach tworzenia alternatywnego połączenia węzła autostrady A2 i drogi krajowej nr 2 z drogą wojewódzką 802 - II etap</v>
          </cell>
          <cell r="J175" t="str">
            <v>R</v>
          </cell>
          <cell r="K175">
            <v>2.8490000000000002</v>
          </cell>
          <cell r="L175" t="str">
            <v xml:space="preserve"> </v>
          </cell>
          <cell r="M175" t="str">
            <v>04.2022 - 11.2022</v>
          </cell>
          <cell r="N175" t="str">
            <v xml:space="preserve"> </v>
          </cell>
          <cell r="O175">
            <v>0.8</v>
          </cell>
          <cell r="P175">
            <v>1296363.3700000001</v>
          </cell>
          <cell r="Q175" t="str">
            <v xml:space="preserve"> </v>
          </cell>
          <cell r="R175" t="str">
            <v xml:space="preserve"> </v>
          </cell>
          <cell r="S175">
            <v>44648</v>
          </cell>
          <cell r="T175"/>
          <cell r="U175"/>
          <cell r="V175"/>
          <cell r="W175"/>
          <cell r="X175" t="str">
            <v>GP</v>
          </cell>
          <cell r="Y175" t="str">
            <v>Weronika Kropidłowska</v>
          </cell>
          <cell r="Z175" t="str">
            <v>ND</v>
          </cell>
          <cell r="AA175">
            <v>1620454.22</v>
          </cell>
          <cell r="AB175">
            <v>1296363.3700000001</v>
          </cell>
          <cell r="AC175">
            <v>324090.84999999986</v>
          </cell>
          <cell r="AD175">
            <v>0</v>
          </cell>
        </row>
        <row r="176">
          <cell r="B176" t="str">
            <v>5.206.2021</v>
          </cell>
          <cell r="C176" t="str">
            <v>EZD</v>
          </cell>
          <cell r="D176" t="str">
            <v>N</v>
          </cell>
          <cell r="E176" t="str">
            <v>Gmina wiejska Przasnysz</v>
          </cell>
          <cell r="F176">
            <v>1422072</v>
          </cell>
          <cell r="G176" t="str">
            <v>Przasnyski</v>
          </cell>
          <cell r="H176" t="str">
            <v>Ostrołęcki</v>
          </cell>
          <cell r="I176" t="str">
            <v>Remont drogi gminnej nr 320652W relacji Mchówko - Bartniki</v>
          </cell>
          <cell r="J176" t="str">
            <v>R</v>
          </cell>
          <cell r="K176">
            <v>2.16</v>
          </cell>
          <cell r="L176" t="str">
            <v xml:space="preserve"> </v>
          </cell>
          <cell r="M176" t="str">
            <v>03.2022 - 11.2022</v>
          </cell>
          <cell r="N176" t="str">
            <v xml:space="preserve"> </v>
          </cell>
          <cell r="O176">
            <v>0.7</v>
          </cell>
          <cell r="P176">
            <v>438994.99</v>
          </cell>
          <cell r="Q176" t="str">
            <v xml:space="preserve"> </v>
          </cell>
          <cell r="R176" t="str">
            <v xml:space="preserve"> </v>
          </cell>
          <cell r="S176"/>
          <cell r="T176"/>
          <cell r="U176"/>
          <cell r="V176"/>
          <cell r="W176"/>
          <cell r="X176" t="str">
            <v>GP</v>
          </cell>
          <cell r="Y176" t="str">
            <v>Paulina Nowak</v>
          </cell>
          <cell r="Z176" t="str">
            <v>ND</v>
          </cell>
          <cell r="AA176">
            <v>627135.69999999995</v>
          </cell>
          <cell r="AB176">
            <v>438994.99</v>
          </cell>
          <cell r="AC176">
            <v>188140.70999999996</v>
          </cell>
          <cell r="AD176">
            <v>0</v>
          </cell>
        </row>
        <row r="177">
          <cell r="B177" t="str">
            <v>5.251.2021</v>
          </cell>
          <cell r="C177" t="str">
            <v>EZD</v>
          </cell>
          <cell r="D177" t="str">
            <v>N</v>
          </cell>
          <cell r="E177" t="str">
            <v>Gmina miejsko-wiejska Glinojeck</v>
          </cell>
          <cell r="F177">
            <v>1402033</v>
          </cell>
          <cell r="G177" t="str">
            <v>Ciechanowski</v>
          </cell>
          <cell r="H177" t="str">
            <v>Ciechanowski</v>
          </cell>
          <cell r="I177" t="str">
            <v>Remont drogi gminnej Nr 120311W Budy Rumockie do "60" położonej na terenie Gminy Glinojeck</v>
          </cell>
          <cell r="J177" t="str">
            <v>R</v>
          </cell>
          <cell r="K177">
            <v>1.94</v>
          </cell>
          <cell r="L177" t="str">
            <v xml:space="preserve"> </v>
          </cell>
          <cell r="M177" t="str">
            <v>03.2022 - 10.2022</v>
          </cell>
          <cell r="N177" t="str">
            <v xml:space="preserve"> </v>
          </cell>
          <cell r="O177">
            <v>0.5</v>
          </cell>
          <cell r="P177">
            <v>655557.52</v>
          </cell>
          <cell r="Q177" t="str">
            <v xml:space="preserve"> </v>
          </cell>
          <cell r="R177" t="str">
            <v xml:space="preserve"> </v>
          </cell>
          <cell r="S177"/>
          <cell r="T177"/>
          <cell r="U177"/>
          <cell r="V177"/>
          <cell r="W177"/>
          <cell r="X177" t="str">
            <v>GP</v>
          </cell>
          <cell r="Y177" t="str">
            <v>Paulina Nowak</v>
          </cell>
          <cell r="Z177" t="str">
            <v>ND</v>
          </cell>
          <cell r="AA177">
            <v>1311115.05</v>
          </cell>
          <cell r="AB177">
            <v>655557.52</v>
          </cell>
          <cell r="AC177">
            <v>655557.53</v>
          </cell>
          <cell r="AD177">
            <v>0</v>
          </cell>
        </row>
        <row r="178">
          <cell r="B178" t="str">
            <v>5.258.2021</v>
          </cell>
          <cell r="C178" t="str">
            <v>EZD</v>
          </cell>
          <cell r="D178" t="str">
            <v>N</v>
          </cell>
          <cell r="E178" t="str">
            <v>Gmina wiejska Maciejowice</v>
          </cell>
          <cell r="F178">
            <v>1403072</v>
          </cell>
          <cell r="G178" t="str">
            <v>Garwoliński</v>
          </cell>
          <cell r="H178" t="str">
            <v>Siedlecki</v>
          </cell>
          <cell r="I178" t="str">
            <v>Przebudowa dróg gminnych w miejscowościach Oronne na długości 995 mb oraz Kobylnica na długości 884 mb</v>
          </cell>
          <cell r="J178" t="str">
            <v>P</v>
          </cell>
          <cell r="K178">
            <v>1.879</v>
          </cell>
          <cell r="L178" t="str">
            <v xml:space="preserve"> </v>
          </cell>
          <cell r="M178" t="str">
            <v>07.2022 - 11.2022</v>
          </cell>
          <cell r="N178" t="str">
            <v xml:space="preserve"> </v>
          </cell>
          <cell r="O178">
            <v>0.8</v>
          </cell>
          <cell r="P178">
            <v>1425435.5</v>
          </cell>
          <cell r="Q178" t="str">
            <v xml:space="preserve"> </v>
          </cell>
          <cell r="R178" t="str">
            <v xml:space="preserve"> </v>
          </cell>
          <cell r="S178">
            <v>44614</v>
          </cell>
          <cell r="T178"/>
          <cell r="U178"/>
          <cell r="V178"/>
          <cell r="W178"/>
          <cell r="X178" t="str">
            <v>GP</v>
          </cell>
          <cell r="Y178" t="str">
            <v>Alicja Pytlarczyk</v>
          </cell>
          <cell r="Z178" t="str">
            <v>ND</v>
          </cell>
          <cell r="AA178">
            <v>1781794.38</v>
          </cell>
          <cell r="AB178">
            <v>1425435.5</v>
          </cell>
          <cell r="AC178">
            <v>356358.87999999989</v>
          </cell>
          <cell r="AD178">
            <v>0</v>
          </cell>
        </row>
        <row r="179">
          <cell r="B179" t="str">
            <v>5.209.2021</v>
          </cell>
          <cell r="C179" t="str">
            <v>EZD</v>
          </cell>
          <cell r="D179" t="str">
            <v>N</v>
          </cell>
          <cell r="E179" t="str">
            <v>Gmina miejsko-wiejska Kozienice</v>
          </cell>
          <cell r="F179">
            <v>1407053</v>
          </cell>
          <cell r="G179" t="str">
            <v>Kozienicki</v>
          </cell>
          <cell r="H179" t="str">
            <v>Radomski</v>
          </cell>
          <cell r="I179" t="str">
            <v>Budowa ulicy Ogrodowej w Kozienicach oraz rozbudowa ulicy Piastowskiej w Aleksandrówce</v>
          </cell>
          <cell r="J179" t="str">
            <v>B</v>
          </cell>
          <cell r="K179">
            <v>1.4994500000000002</v>
          </cell>
          <cell r="L179" t="str">
            <v xml:space="preserve"> </v>
          </cell>
          <cell r="M179" t="str">
            <v>04.2022 - 10.2022</v>
          </cell>
          <cell r="N179" t="str">
            <v xml:space="preserve"> </v>
          </cell>
          <cell r="O179">
            <v>0.5</v>
          </cell>
          <cell r="P179">
            <v>982000.77</v>
          </cell>
          <cell r="Q179" t="str">
            <v xml:space="preserve"> </v>
          </cell>
          <cell r="R179" t="str">
            <v xml:space="preserve"> </v>
          </cell>
          <cell r="S179"/>
          <cell r="T179">
            <v>44641</v>
          </cell>
          <cell r="U179"/>
          <cell r="V179" t="str">
            <v>marzec</v>
          </cell>
          <cell r="W179"/>
          <cell r="X179" t="str">
            <v>GP</v>
          </cell>
          <cell r="Y179" t="str">
            <v>Rafał Rudnik</v>
          </cell>
          <cell r="Z179" t="str">
            <v>ND</v>
          </cell>
          <cell r="AA179">
            <v>1964001.54</v>
          </cell>
          <cell r="AB179">
            <v>982000.77</v>
          </cell>
          <cell r="AC179">
            <v>982000.77</v>
          </cell>
          <cell r="AD179">
            <v>0</v>
          </cell>
        </row>
        <row r="180">
          <cell r="B180" t="str">
            <v>3.1.2022</v>
          </cell>
          <cell r="C180" t="str">
            <v>EZD</v>
          </cell>
          <cell r="D180" t="str">
            <v>N</v>
          </cell>
          <cell r="E180" t="str">
            <v>Gmina miejsko-wiejska Halinów</v>
          </cell>
          <cell r="F180">
            <v>1412073</v>
          </cell>
          <cell r="G180" t="str">
            <v>Miński</v>
          </cell>
          <cell r="H180" t="str">
            <v>Warszawski</v>
          </cell>
          <cell r="I180" t="str">
            <v>Przebudowa drogi gminnej nr 221421W, ul. Malinowej w Halinowie od km 0+000 do km 0+158</v>
          </cell>
          <cell r="J180" t="str">
            <v>P</v>
          </cell>
          <cell r="K180">
            <v>0.158</v>
          </cell>
          <cell r="L180" t="str">
            <v xml:space="preserve"> </v>
          </cell>
          <cell r="M180" t="str">
            <v>04.2022 - 10.2022</v>
          </cell>
          <cell r="N180" t="str">
            <v xml:space="preserve"> </v>
          </cell>
          <cell r="O180">
            <v>0.8</v>
          </cell>
          <cell r="P180">
            <v>810399.84</v>
          </cell>
          <cell r="Q180" t="str">
            <v xml:space="preserve"> </v>
          </cell>
          <cell r="R180" t="str">
            <v xml:space="preserve"> </v>
          </cell>
          <cell r="S180"/>
          <cell r="T180"/>
          <cell r="U180"/>
          <cell r="V180"/>
          <cell r="W180"/>
          <cell r="X180" t="str">
            <v>GP</v>
          </cell>
          <cell r="Y180" t="str">
            <v>Joanna Sudykowska</v>
          </cell>
          <cell r="Z180" t="str">
            <v>ND</v>
          </cell>
          <cell r="AA180">
            <v>1012999.8</v>
          </cell>
          <cell r="AB180">
            <v>810399.84</v>
          </cell>
          <cell r="AC180">
            <v>202599.96000000008</v>
          </cell>
          <cell r="AD180">
            <v>0</v>
          </cell>
        </row>
        <row r="181">
          <cell r="B181" t="str">
            <v>5.58.2021</v>
          </cell>
          <cell r="C181" t="str">
            <v>EZD</v>
          </cell>
          <cell r="D181" t="str">
            <v>N</v>
          </cell>
          <cell r="E181" t="str">
            <v>Gmina miejsko-wiejska Wołomin</v>
          </cell>
          <cell r="F181">
            <v>1434123</v>
          </cell>
          <cell r="G181" t="str">
            <v>Wołomiński</v>
          </cell>
          <cell r="H181" t="str">
            <v>Warszawski</v>
          </cell>
          <cell r="I181" t="str">
            <v>Rozbudowa drogi gminnej ul. Legionów w Wołominie na odcinku od skrzyżowania z ul. Partyzantów do ul. Wołomińskiej</v>
          </cell>
          <cell r="J181" t="str">
            <v>B</v>
          </cell>
          <cell r="K181">
            <v>0.61650000000000005</v>
          </cell>
          <cell r="L181" t="str">
            <v xml:space="preserve"> </v>
          </cell>
          <cell r="M181" t="str">
            <v>07.2022 - 06.2023</v>
          </cell>
          <cell r="N181" t="str">
            <v xml:space="preserve"> </v>
          </cell>
          <cell r="O181">
            <v>0.8</v>
          </cell>
          <cell r="P181">
            <v>3531477.44</v>
          </cell>
          <cell r="Q181" t="str">
            <v xml:space="preserve"> </v>
          </cell>
          <cell r="R181" t="str">
            <v xml:space="preserve"> </v>
          </cell>
          <cell r="S181"/>
          <cell r="T181"/>
          <cell r="U181"/>
          <cell r="V181"/>
          <cell r="W181"/>
          <cell r="X181" t="str">
            <v>GP</v>
          </cell>
          <cell r="Y181" t="str">
            <v>Joanna Sudykowska</v>
          </cell>
          <cell r="Z181" t="str">
            <v>ND</v>
          </cell>
          <cell r="AA181">
            <v>4414346.8099999996</v>
          </cell>
          <cell r="AB181">
            <v>3531477.44</v>
          </cell>
          <cell r="AC181">
            <v>882869.36999999965</v>
          </cell>
          <cell r="AD181">
            <v>0</v>
          </cell>
        </row>
        <row r="182">
          <cell r="B182" t="str">
            <v>5.24.2021</v>
          </cell>
          <cell r="C182" t="str">
            <v>EZD</v>
          </cell>
          <cell r="D182" t="str">
            <v>N</v>
          </cell>
          <cell r="E182" t="str">
            <v>Gmina wiejska Radzanów</v>
          </cell>
          <cell r="F182">
            <v>1401032</v>
          </cell>
          <cell r="G182" t="str">
            <v>Białobrzeski</v>
          </cell>
          <cell r="H182" t="str">
            <v>Radomski</v>
          </cell>
          <cell r="I182" t="str">
            <v>Przebudowa drogi gminnej w miejscowości Młodynie Górne</v>
          </cell>
          <cell r="J182" t="str">
            <v>P</v>
          </cell>
          <cell r="K182">
            <v>1.2969999999999999</v>
          </cell>
          <cell r="L182" t="str">
            <v xml:space="preserve"> </v>
          </cell>
          <cell r="M182" t="str">
            <v>01.2022 - 11.2022</v>
          </cell>
          <cell r="N182" t="str">
            <v xml:space="preserve"> </v>
          </cell>
          <cell r="O182">
            <v>0.8</v>
          </cell>
          <cell r="P182">
            <v>792980.93</v>
          </cell>
          <cell r="Q182" t="str">
            <v xml:space="preserve"> </v>
          </cell>
          <cell r="R182" t="str">
            <v xml:space="preserve"> </v>
          </cell>
          <cell r="S182"/>
          <cell r="T182"/>
          <cell r="U182"/>
          <cell r="V182"/>
          <cell r="W182"/>
          <cell r="X182" t="str">
            <v>GP</v>
          </cell>
          <cell r="Y182" t="str">
            <v>Dominika Gałązka</v>
          </cell>
          <cell r="Z182" t="str">
            <v>ND</v>
          </cell>
          <cell r="AA182">
            <v>991226.17</v>
          </cell>
          <cell r="AB182">
            <v>792980.93</v>
          </cell>
          <cell r="AC182">
            <v>198245.24</v>
          </cell>
          <cell r="AD182">
            <v>0</v>
          </cell>
        </row>
        <row r="183">
          <cell r="B183" t="str">
            <v>5.190.2021</v>
          </cell>
          <cell r="C183" t="str">
            <v>EZD</v>
          </cell>
          <cell r="D183" t="str">
            <v>N</v>
          </cell>
          <cell r="E183" t="str">
            <v>Gmina wiejska Wiśniewo</v>
          </cell>
          <cell r="F183">
            <v>1413102</v>
          </cell>
          <cell r="G183" t="str">
            <v>Mławski</v>
          </cell>
          <cell r="H183" t="str">
            <v>Ciechanowski</v>
          </cell>
          <cell r="I183" t="str">
            <v>Przebudowa nawierzchni drogi gminnej Kowalewo - Kosiny Bartosowe</v>
          </cell>
          <cell r="J183" t="str">
            <v>P</v>
          </cell>
          <cell r="K183">
            <v>1.2</v>
          </cell>
          <cell r="L183" t="str">
            <v xml:space="preserve"> </v>
          </cell>
          <cell r="M183" t="str">
            <v>03.2022 - 10.2022</v>
          </cell>
          <cell r="N183" t="str">
            <v xml:space="preserve"> </v>
          </cell>
          <cell r="O183">
            <v>0.7</v>
          </cell>
          <cell r="P183">
            <v>395902.94</v>
          </cell>
          <cell r="Q183" t="str">
            <v xml:space="preserve"> </v>
          </cell>
          <cell r="R183" t="str">
            <v xml:space="preserve"> </v>
          </cell>
          <cell r="S183"/>
          <cell r="T183"/>
          <cell r="U183"/>
          <cell r="V183"/>
          <cell r="W183"/>
          <cell r="X183" t="str">
            <v>GP</v>
          </cell>
          <cell r="Y183" t="str">
            <v>Zastanawiam się</v>
          </cell>
          <cell r="Z183" t="str">
            <v>ND</v>
          </cell>
          <cell r="AA183">
            <v>565575.64</v>
          </cell>
          <cell r="AB183">
            <v>395902.94</v>
          </cell>
          <cell r="AC183">
            <v>169672.7</v>
          </cell>
          <cell r="AD183">
            <v>0</v>
          </cell>
        </row>
        <row r="184">
          <cell r="B184" t="str">
            <v>5.241.2021</v>
          </cell>
          <cell r="C184" t="str">
            <v>EZD</v>
          </cell>
          <cell r="D184" t="str">
            <v>W</v>
          </cell>
          <cell r="E184" t="str">
            <v>Gmina miejsko-wiejska Piaseczno</v>
          </cell>
          <cell r="F184">
            <v>1418043</v>
          </cell>
          <cell r="G184" t="str">
            <v>Piaseczyński</v>
          </cell>
          <cell r="H184" t="str">
            <v>Warszawski</v>
          </cell>
          <cell r="I184" t="str">
            <v>Budowa drogi gminnej DP-3/2 od skrzyżowania ul. Rybnej z ul. Jemioły w Woli Gołkowskiej (z wyłączeniem tego skrzyżowania) do skrzyżowania ulic: Gościniec, Asfaltowej i Ceramicznej w Bąkówce (wraz ze skrzyżowaniem) w ramach zadania "Układ komunikacyjny trasy S7 węzeł Antoninów DP3/2"</v>
          </cell>
          <cell r="J184" t="str">
            <v>B</v>
          </cell>
          <cell r="K184">
            <v>1.1792500000000001</v>
          </cell>
          <cell r="L184" t="str">
            <v xml:space="preserve"> </v>
          </cell>
          <cell r="M184" t="str">
            <v>03.2022 - 03.2023</v>
          </cell>
          <cell r="N184" t="str">
            <v xml:space="preserve"> </v>
          </cell>
          <cell r="O184">
            <v>0.5</v>
          </cell>
          <cell r="P184">
            <v>5271196.95</v>
          </cell>
          <cell r="Q184" t="str">
            <v xml:space="preserve"> </v>
          </cell>
          <cell r="R184" t="str">
            <v xml:space="preserve"> </v>
          </cell>
          <cell r="S184"/>
          <cell r="T184"/>
          <cell r="U184"/>
          <cell r="V184"/>
          <cell r="W184"/>
          <cell r="X184" t="str">
            <v>GP</v>
          </cell>
          <cell r="Y184" t="str">
            <v>Zastanawiam się</v>
          </cell>
          <cell r="Z184" t="str">
            <v>ND</v>
          </cell>
          <cell r="AA184">
            <v>10542393.9</v>
          </cell>
          <cell r="AB184">
            <v>5271196.95</v>
          </cell>
          <cell r="AC184">
            <v>5271196.95</v>
          </cell>
          <cell r="AD184">
            <v>0</v>
          </cell>
        </row>
        <row r="185">
          <cell r="B185" t="str">
            <v>5.79.2021</v>
          </cell>
          <cell r="C185" t="str">
            <v>EZD</v>
          </cell>
          <cell r="D185" t="str">
            <v>N</v>
          </cell>
          <cell r="E185" t="str">
            <v>Gmina miejsko-wiejska Cegłów</v>
          </cell>
          <cell r="F185">
            <v>1412043</v>
          </cell>
          <cell r="G185" t="str">
            <v>Miński</v>
          </cell>
          <cell r="H185" t="str">
            <v>Warszawski</v>
          </cell>
          <cell r="I185" t="str">
            <v>Budowa drogi gminnej, ul. Leśnej w Cegłowie</v>
          </cell>
          <cell r="J185" t="str">
            <v>B</v>
          </cell>
          <cell r="K185">
            <v>0.58972999999999998</v>
          </cell>
          <cell r="L185" t="str">
            <v xml:space="preserve"> </v>
          </cell>
          <cell r="M185" t="str">
            <v>03.2022 - 02.2023</v>
          </cell>
          <cell r="N185" t="str">
            <v xml:space="preserve"> </v>
          </cell>
          <cell r="O185">
            <v>0.8</v>
          </cell>
          <cell r="P185">
            <v>1032195.73</v>
          </cell>
          <cell r="Q185" t="str">
            <v xml:space="preserve"> </v>
          </cell>
          <cell r="R185" t="str">
            <v xml:space="preserve"> </v>
          </cell>
          <cell r="S185"/>
          <cell r="T185"/>
          <cell r="U185"/>
          <cell r="V185"/>
          <cell r="W185"/>
          <cell r="X185" t="str">
            <v>GP</v>
          </cell>
          <cell r="Y185" t="str">
            <v>Weronika Kropidłowska</v>
          </cell>
          <cell r="Z185" t="str">
            <v>ND</v>
          </cell>
          <cell r="AA185">
            <v>1290244.67</v>
          </cell>
          <cell r="AB185">
            <v>1032195.73</v>
          </cell>
          <cell r="AC185">
            <v>258048.93999999994</v>
          </cell>
          <cell r="AD185">
            <v>0</v>
          </cell>
        </row>
        <row r="186">
          <cell r="B186" t="str">
            <v>3.2.2022</v>
          </cell>
          <cell r="C186" t="str">
            <v>EZD</v>
          </cell>
          <cell r="D186" t="str">
            <v>W</v>
          </cell>
          <cell r="E186" t="str">
            <v>Gmina miejska Otwock</v>
          </cell>
          <cell r="F186">
            <v>1417021</v>
          </cell>
          <cell r="G186" t="str">
            <v>Otwocki</v>
          </cell>
          <cell r="H186" t="str">
            <v>Warszawski</v>
          </cell>
          <cell r="I186" t="str">
            <v>Rozbudowa dróg gminnych w Otwocku - Etap VII</v>
          </cell>
          <cell r="J186" t="str">
            <v>R</v>
          </cell>
          <cell r="K186">
            <v>0.99099999999999999</v>
          </cell>
          <cell r="L186" t="str">
            <v xml:space="preserve"> </v>
          </cell>
          <cell r="M186" t="str">
            <v>03.2022 - 03.2023</v>
          </cell>
          <cell r="N186" t="str">
            <v xml:space="preserve"> </v>
          </cell>
          <cell r="O186">
            <v>0.7</v>
          </cell>
          <cell r="P186">
            <v>3016442.14</v>
          </cell>
          <cell r="Q186" t="str">
            <v xml:space="preserve"> </v>
          </cell>
          <cell r="R186" t="str">
            <v xml:space="preserve"> </v>
          </cell>
          <cell r="S186"/>
          <cell r="T186"/>
          <cell r="U186"/>
          <cell r="V186"/>
          <cell r="W186"/>
          <cell r="X186" t="str">
            <v>GP</v>
          </cell>
          <cell r="Y186" t="str">
            <v>Zastanawiam się</v>
          </cell>
          <cell r="Z186" t="str">
            <v>ND</v>
          </cell>
          <cell r="AA186">
            <v>4309203.0599999996</v>
          </cell>
          <cell r="AB186">
            <v>1696628.72</v>
          </cell>
          <cell r="AC186">
            <v>2612574.34</v>
          </cell>
          <cell r="AD186">
            <v>0</v>
          </cell>
        </row>
        <row r="187">
          <cell r="B187" t="str">
            <v>5.130.2021</v>
          </cell>
          <cell r="C187" t="str">
            <v>EZD</v>
          </cell>
          <cell r="D187" t="str">
            <v>N</v>
          </cell>
          <cell r="E187" t="str">
            <v>Gmina miejsko-wiejska Nasielsk</v>
          </cell>
          <cell r="F187">
            <v>1414043</v>
          </cell>
          <cell r="G187" t="str">
            <v>Nowodworski</v>
          </cell>
          <cell r="H187" t="str">
            <v>Warszawski</v>
          </cell>
          <cell r="I187" t="str">
            <v>Budowa drogi gminnej ul. Łączna w Nasielsku</v>
          </cell>
          <cell r="J187" t="str">
            <v>B</v>
          </cell>
          <cell r="K187">
            <v>0.34755000000000003</v>
          </cell>
          <cell r="L187" t="str">
            <v xml:space="preserve"> </v>
          </cell>
          <cell r="M187" t="str">
            <v>08.2022 - 10.2022</v>
          </cell>
          <cell r="N187" t="str">
            <v xml:space="preserve"> </v>
          </cell>
          <cell r="O187">
            <v>0.8</v>
          </cell>
          <cell r="P187">
            <v>2087321.68</v>
          </cell>
          <cell r="Q187" t="str">
            <v xml:space="preserve"> </v>
          </cell>
          <cell r="R187" t="str">
            <v xml:space="preserve"> </v>
          </cell>
          <cell r="S187"/>
          <cell r="T187"/>
          <cell r="U187"/>
          <cell r="V187"/>
          <cell r="W187"/>
          <cell r="X187" t="str">
            <v>GR</v>
          </cell>
          <cell r="Y187" t="str">
            <v>BRAK DOFINANSOWANIA</v>
          </cell>
          <cell r="Z187" t="str">
            <v>ND</v>
          </cell>
          <cell r="AA187">
            <v>2609152.11</v>
          </cell>
          <cell r="AB187"/>
          <cell r="AC187"/>
          <cell r="AD187"/>
        </row>
        <row r="188">
          <cell r="B188" t="str">
            <v>5.185.2021</v>
          </cell>
          <cell r="C188" t="str">
            <v>EZD</v>
          </cell>
          <cell r="D188" t="str">
            <v>W</v>
          </cell>
          <cell r="E188" t="str">
            <v>Gmina miejska Płońsk</v>
          </cell>
          <cell r="F188">
            <v>1420011</v>
          </cell>
          <cell r="G188" t="str">
            <v>Płoński</v>
          </cell>
          <cell r="H188" t="str">
            <v>Ciechanowski</v>
          </cell>
          <cell r="I188" t="str">
            <v>Rozbudowa ulicy Grunwaldzkiej w Płońsku - etap II</v>
          </cell>
          <cell r="J188" t="str">
            <v>B</v>
          </cell>
          <cell r="K188">
            <v>0.11919</v>
          </cell>
          <cell r="L188" t="str">
            <v xml:space="preserve"> </v>
          </cell>
          <cell r="M188" t="str">
            <v>07.2022 - 10.2023</v>
          </cell>
          <cell r="N188" t="str">
            <v xml:space="preserve"> </v>
          </cell>
          <cell r="O188">
            <v>0.7</v>
          </cell>
          <cell r="P188">
            <v>465878.32</v>
          </cell>
          <cell r="Q188" t="str">
            <v xml:space="preserve"> </v>
          </cell>
          <cell r="R188" t="str">
            <v xml:space="preserve"> </v>
          </cell>
          <cell r="S188"/>
          <cell r="T188"/>
          <cell r="U188"/>
          <cell r="V188"/>
          <cell r="W188"/>
          <cell r="X188" t="str">
            <v>GR</v>
          </cell>
          <cell r="Y188" t="str">
            <v>BRAK DOFINANSOWANIA</v>
          </cell>
          <cell r="Z188" t="str">
            <v>ND</v>
          </cell>
          <cell r="AA188">
            <v>665540.47</v>
          </cell>
          <cell r="AB188"/>
          <cell r="AC188"/>
          <cell r="AD188"/>
        </row>
        <row r="189">
          <cell r="B189" t="str">
            <v>5.137.2021</v>
          </cell>
          <cell r="C189" t="str">
            <v>EZD</v>
          </cell>
          <cell r="D189" t="str">
            <v>W</v>
          </cell>
          <cell r="E189" t="str">
            <v>Gmina miejsko-wiejska Brwinów</v>
          </cell>
          <cell r="F189">
            <v>1421033</v>
          </cell>
          <cell r="G189" t="str">
            <v>Pruszkowski</v>
          </cell>
          <cell r="H189" t="str">
            <v>Warszawski</v>
          </cell>
          <cell r="I189" t="str">
            <v>Rozbudowa ul. Szkolnej w Żółwinie łączącej DP3109W z DP1502W</v>
          </cell>
          <cell r="J189" t="str">
            <v>B</v>
          </cell>
          <cell r="K189">
            <v>1.5388900000000001</v>
          </cell>
          <cell r="L189" t="str">
            <v xml:space="preserve"> </v>
          </cell>
          <cell r="M189" t="str">
            <v>04.2022 - 09.2023</v>
          </cell>
          <cell r="N189" t="str">
            <v xml:space="preserve"> </v>
          </cell>
          <cell r="O189">
            <v>0.5</v>
          </cell>
          <cell r="P189">
            <v>5273089.6100000003</v>
          </cell>
          <cell r="Q189" t="str">
            <v xml:space="preserve"> </v>
          </cell>
          <cell r="R189" t="str">
            <v xml:space="preserve"> </v>
          </cell>
          <cell r="S189"/>
          <cell r="T189"/>
          <cell r="U189"/>
          <cell r="V189"/>
          <cell r="W189"/>
          <cell r="X189" t="str">
            <v>GR</v>
          </cell>
          <cell r="Y189" t="str">
            <v>BRAK DOFINANSOWANIA</v>
          </cell>
          <cell r="Z189" t="str">
            <v>ND</v>
          </cell>
          <cell r="AA189">
            <v>10546179.220000001</v>
          </cell>
          <cell r="AB189"/>
          <cell r="AC189"/>
          <cell r="AD189"/>
        </row>
        <row r="190">
          <cell r="B190" t="str">
            <v>5.239.2021</v>
          </cell>
          <cell r="C190" t="str">
            <v>EZD</v>
          </cell>
          <cell r="D190" t="str">
            <v>N</v>
          </cell>
          <cell r="E190" t="str">
            <v>Gmina miejsko-wiejska Błonie</v>
          </cell>
          <cell r="F190">
            <v>1432013</v>
          </cell>
          <cell r="G190" t="str">
            <v>Warszawski Zachodni</v>
          </cell>
          <cell r="H190" t="str">
            <v>Warszawski</v>
          </cell>
          <cell r="I190" t="str">
            <v>Rozbudowa drogi gminnej nr 410856W ul. Żukówka i ul. Ekologiczna na odcinku od DW 579 do DG 410184W (ul. Łąki)</v>
          </cell>
          <cell r="J190" t="str">
            <v>B</v>
          </cell>
          <cell r="K190">
            <v>0.78145000000000009</v>
          </cell>
          <cell r="L190" t="str">
            <v xml:space="preserve"> </v>
          </cell>
          <cell r="M190" t="str">
            <v>01.2022 - 12.2022</v>
          </cell>
          <cell r="N190" t="str">
            <v xml:space="preserve"> </v>
          </cell>
          <cell r="O190">
            <v>0.5</v>
          </cell>
          <cell r="P190">
            <v>2691205.1</v>
          </cell>
          <cell r="Q190" t="str">
            <v xml:space="preserve"> </v>
          </cell>
          <cell r="R190" t="str">
            <v xml:space="preserve"> </v>
          </cell>
          <cell r="S190"/>
          <cell r="T190"/>
          <cell r="U190"/>
          <cell r="V190"/>
          <cell r="W190"/>
          <cell r="X190" t="str">
            <v>GR</v>
          </cell>
          <cell r="Y190" t="str">
            <v>BRAK DOFINANSOWANIA</v>
          </cell>
          <cell r="Z190" t="str">
            <v>ND</v>
          </cell>
          <cell r="AA190">
            <v>5382410.21</v>
          </cell>
          <cell r="AB190"/>
          <cell r="AC190"/>
          <cell r="AD190"/>
        </row>
        <row r="191">
          <cell r="B191" t="str">
            <v>5.113.2021</v>
          </cell>
          <cell r="C191" t="str">
            <v>EZD</v>
          </cell>
          <cell r="D191" t="str">
            <v>N</v>
          </cell>
          <cell r="E191" t="str">
            <v>Gmina miejsko-wiejska Konstancin-Jeziorna</v>
          </cell>
          <cell r="F191">
            <v>1418023</v>
          </cell>
          <cell r="G191" t="str">
            <v>Piaseczyński</v>
          </cell>
          <cell r="H191" t="str">
            <v>Warszawski</v>
          </cell>
          <cell r="I191" t="str">
            <v>Rozbudowa dróg gminnych w Czarnowie - ulice: Diamentowa i Topazowa</v>
          </cell>
          <cell r="J191" t="str">
            <v>B</v>
          </cell>
          <cell r="K191">
            <v>0.46577999999999997</v>
          </cell>
          <cell r="L191" t="str">
            <v xml:space="preserve"> </v>
          </cell>
          <cell r="M191" t="str">
            <v>04.2022 - 03.2023</v>
          </cell>
          <cell r="N191" t="str">
            <v xml:space="preserve"> </v>
          </cell>
          <cell r="O191">
            <v>0.5</v>
          </cell>
          <cell r="P191">
            <v>983820.44</v>
          </cell>
          <cell r="Q191" t="str">
            <v xml:space="preserve"> </v>
          </cell>
          <cell r="R191" t="str">
            <v xml:space="preserve"> </v>
          </cell>
          <cell r="S191"/>
          <cell r="T191"/>
          <cell r="U191"/>
          <cell r="V191"/>
          <cell r="W191"/>
          <cell r="X191" t="str">
            <v>GR</v>
          </cell>
          <cell r="Y191" t="str">
            <v>BRAK DOFINANSOWANIA</v>
          </cell>
          <cell r="Z191" t="str">
            <v>ND</v>
          </cell>
          <cell r="AA191">
            <v>1967640.88</v>
          </cell>
          <cell r="AB191"/>
          <cell r="AC191"/>
          <cell r="AD191"/>
        </row>
        <row r="192">
          <cell r="B192" t="str">
            <v>5.259.2021</v>
          </cell>
          <cell r="C192" t="str">
            <v>EZD</v>
          </cell>
          <cell r="D192" t="str">
            <v>N</v>
          </cell>
          <cell r="E192" t="str">
            <v>Gmina miejska Legionowo</v>
          </cell>
          <cell r="F192">
            <v>1408011</v>
          </cell>
          <cell r="G192" t="str">
            <v>Legionowski</v>
          </cell>
          <cell r="H192" t="str">
            <v>Warszawski</v>
          </cell>
          <cell r="I192" t="str">
            <v>Rozbudowa drogi gminnej ul. Z. Krasińskiego (180253W) w Legionowie wraz z rozbudową skrzyżowania na skrzyżowanie typu rondo z ul. J. Sowińskiego oraz ul. A. Grottgera</v>
          </cell>
          <cell r="J192" t="str">
            <v>B</v>
          </cell>
          <cell r="K192">
            <v>0.14363000000000001</v>
          </cell>
          <cell r="L192" t="str">
            <v xml:space="preserve"> </v>
          </cell>
          <cell r="M192" t="str">
            <v>04.2022 - 07.2022</v>
          </cell>
          <cell r="N192" t="str">
            <v xml:space="preserve"> </v>
          </cell>
          <cell r="O192">
            <v>0.6</v>
          </cell>
          <cell r="P192">
            <v>1098687.1499999999</v>
          </cell>
          <cell r="Q192" t="str">
            <v xml:space="preserve"> </v>
          </cell>
          <cell r="R192" t="str">
            <v xml:space="preserve"> </v>
          </cell>
          <cell r="S192"/>
          <cell r="T192"/>
          <cell r="U192"/>
          <cell r="V192"/>
          <cell r="W192"/>
          <cell r="X192" t="str">
            <v>GR</v>
          </cell>
          <cell r="Y192" t="str">
            <v>BRAK DOFINANSOWANIA</v>
          </cell>
          <cell r="Z192" t="str">
            <v>ND</v>
          </cell>
          <cell r="AA192">
            <v>1831145.25</v>
          </cell>
          <cell r="AB192"/>
          <cell r="AC192"/>
          <cell r="AD192"/>
        </row>
        <row r="193">
          <cell r="B193" t="str">
            <v>5.195.2021</v>
          </cell>
          <cell r="C193" t="str">
            <v>EZD</v>
          </cell>
          <cell r="D193" t="str">
            <v>N</v>
          </cell>
          <cell r="E193" t="str">
            <v>Gmina wiejska Jabłonna Lacka</v>
          </cell>
          <cell r="F193">
            <v>1429042</v>
          </cell>
          <cell r="G193" t="str">
            <v>Sokołowski</v>
          </cell>
          <cell r="H193" t="str">
            <v>Siedlecki</v>
          </cell>
          <cell r="I193" t="str">
            <v>Przebudowa drogi gminnej nr 390317W - ulica Zacisze w miejscowości Stara Jabłonna</v>
          </cell>
          <cell r="J193" t="str">
            <v>P</v>
          </cell>
          <cell r="K193">
            <v>0.91300000000000003</v>
          </cell>
          <cell r="L193" t="str">
            <v xml:space="preserve"> </v>
          </cell>
          <cell r="M193" t="str">
            <v>04.2022 - 10.2022</v>
          </cell>
          <cell r="N193" t="str">
            <v xml:space="preserve"> </v>
          </cell>
          <cell r="O193">
            <v>0.7</v>
          </cell>
          <cell r="P193">
            <v>702761.56</v>
          </cell>
          <cell r="Q193" t="str">
            <v xml:space="preserve"> </v>
          </cell>
          <cell r="R193" t="str">
            <v xml:space="preserve"> </v>
          </cell>
          <cell r="S193"/>
          <cell r="T193"/>
          <cell r="U193"/>
          <cell r="V193"/>
          <cell r="W193"/>
          <cell r="X193" t="str">
            <v>GR</v>
          </cell>
          <cell r="Y193" t="str">
            <v>BRAK DOFINANSOWANIA</v>
          </cell>
          <cell r="Z193" t="str">
            <v>ND</v>
          </cell>
          <cell r="AA193">
            <v>1003945.09</v>
          </cell>
          <cell r="AB193"/>
          <cell r="AC193"/>
          <cell r="AD193"/>
        </row>
        <row r="194">
          <cell r="B194" t="str">
            <v>5.56.2021</v>
          </cell>
          <cell r="C194" t="str">
            <v>EZD</v>
          </cell>
          <cell r="D194" t="str">
            <v>N</v>
          </cell>
          <cell r="E194" t="str">
            <v>Gmina miejska Podkowa Leśna</v>
          </cell>
          <cell r="F194">
            <v>1405021</v>
          </cell>
          <cell r="G194" t="str">
            <v>Grodziski</v>
          </cell>
          <cell r="H194" t="str">
            <v>Warszawski</v>
          </cell>
          <cell r="I194" t="str">
            <v>Rozbudowa ulicy Gołębiej w Podkowie Leśnej</v>
          </cell>
          <cell r="J194" t="str">
            <v>B</v>
          </cell>
          <cell r="K194">
            <v>0.59838999999999998</v>
          </cell>
          <cell r="L194" t="str">
            <v xml:space="preserve"> </v>
          </cell>
          <cell r="M194" t="str">
            <v>03.2022 - 11.2022</v>
          </cell>
          <cell r="N194" t="str">
            <v xml:space="preserve"> </v>
          </cell>
          <cell r="O194">
            <v>0.5</v>
          </cell>
          <cell r="P194">
            <v>698795.2</v>
          </cell>
          <cell r="Q194" t="str">
            <v xml:space="preserve"> </v>
          </cell>
          <cell r="R194" t="str">
            <v xml:space="preserve"> </v>
          </cell>
          <cell r="S194"/>
          <cell r="T194"/>
          <cell r="U194"/>
          <cell r="V194"/>
          <cell r="W194"/>
          <cell r="X194" t="str">
            <v>GR</v>
          </cell>
          <cell r="Y194" t="str">
            <v>BRAK DOFINANSOWANIA</v>
          </cell>
          <cell r="Z194" t="str">
            <v>ND</v>
          </cell>
          <cell r="AA194">
            <v>1397590.41</v>
          </cell>
          <cell r="AB194"/>
          <cell r="AC194"/>
          <cell r="AD194"/>
        </row>
        <row r="195">
          <cell r="B195" t="str">
            <v>5.207.2021</v>
          </cell>
          <cell r="C195" t="str">
            <v>EZD</v>
          </cell>
          <cell r="D195" t="str">
            <v>N</v>
          </cell>
          <cell r="E195" t="str">
            <v>Gmina miejsko-wiejska Żelechów</v>
          </cell>
          <cell r="F195">
            <v>1403143</v>
          </cell>
          <cell r="G195" t="str">
            <v>Garwoliński</v>
          </cell>
          <cell r="H195" t="str">
            <v>Siedlecki</v>
          </cell>
          <cell r="I195" t="str">
            <v>Przebudowa drogi gminnej Nr 131560W ul. Ks. Brzóski w Żelechowie</v>
          </cell>
          <cell r="J195" t="str">
            <v>P</v>
          </cell>
          <cell r="K195">
            <v>0.34150000000000003</v>
          </cell>
          <cell r="L195" t="str">
            <v xml:space="preserve"> </v>
          </cell>
          <cell r="M195" t="str">
            <v>05.2022 - 10.2022</v>
          </cell>
          <cell r="N195" t="str">
            <v xml:space="preserve"> </v>
          </cell>
          <cell r="O195">
            <v>0.8</v>
          </cell>
          <cell r="P195">
            <v>667086.38</v>
          </cell>
          <cell r="Q195" t="str">
            <v xml:space="preserve"> </v>
          </cell>
          <cell r="R195" t="str">
            <v xml:space="preserve"> </v>
          </cell>
          <cell r="S195"/>
          <cell r="T195"/>
          <cell r="U195"/>
          <cell r="V195"/>
          <cell r="W195"/>
          <cell r="X195" t="str">
            <v>GR</v>
          </cell>
          <cell r="Y195" t="str">
            <v>BRAK DOFINANSOWANIA</v>
          </cell>
          <cell r="Z195" t="str">
            <v>ND</v>
          </cell>
          <cell r="AA195">
            <v>833857.98</v>
          </cell>
          <cell r="AB195"/>
          <cell r="AC195"/>
          <cell r="AD195"/>
        </row>
        <row r="196">
          <cell r="B196" t="str">
            <v>5.180.2021</v>
          </cell>
          <cell r="C196" t="str">
            <v>EZD</v>
          </cell>
          <cell r="D196" t="str">
            <v>N</v>
          </cell>
          <cell r="E196" t="str">
            <v>Gmina wiejska Belsk Duży</v>
          </cell>
          <cell r="F196">
            <v>1406012</v>
          </cell>
          <cell r="G196" t="str">
            <v>Grójecki</v>
          </cell>
          <cell r="H196" t="str">
            <v>Radomski</v>
          </cell>
          <cell r="I196" t="str">
            <v>Przebudowa drogi gminnej 160103W w m. Łęczeszyce i Wólka Łęczeszycka</v>
          </cell>
          <cell r="J196" t="str">
            <v>P</v>
          </cell>
          <cell r="K196">
            <v>2.5400999999999998</v>
          </cell>
          <cell r="L196" t="str">
            <v xml:space="preserve"> </v>
          </cell>
          <cell r="M196" t="str">
            <v>06.2022 - 08.2022</v>
          </cell>
          <cell r="N196" t="str">
            <v xml:space="preserve"> </v>
          </cell>
          <cell r="O196">
            <v>0.5</v>
          </cell>
          <cell r="P196">
            <v>862438.09</v>
          </cell>
          <cell r="Q196" t="str">
            <v xml:space="preserve"> </v>
          </cell>
          <cell r="R196" t="str">
            <v xml:space="preserve"> </v>
          </cell>
          <cell r="S196"/>
          <cell r="T196"/>
          <cell r="U196"/>
          <cell r="V196"/>
          <cell r="W196"/>
          <cell r="X196" t="str">
            <v>GR</v>
          </cell>
          <cell r="Y196" t="str">
            <v>BRAK DOFINANSOWANIA</v>
          </cell>
          <cell r="Z196" t="str">
            <v>ND</v>
          </cell>
          <cell r="AA196">
            <v>1724876.19</v>
          </cell>
          <cell r="AB196"/>
          <cell r="AC196"/>
          <cell r="AD196"/>
        </row>
        <row r="197">
          <cell r="B197" t="str">
            <v>5.143.2021</v>
          </cell>
          <cell r="C197" t="str">
            <v>EZD</v>
          </cell>
          <cell r="D197" t="str">
            <v>N</v>
          </cell>
          <cell r="E197" t="str">
            <v>Gmina wiejska Stoczek</v>
          </cell>
          <cell r="F197">
            <v>1433082</v>
          </cell>
          <cell r="G197" t="str">
            <v>Węgrowski</v>
          </cell>
          <cell r="H197" t="str">
            <v>Siedlecki</v>
          </cell>
          <cell r="I197" t="str">
            <v>Przebudowa drogi gminnej nr 420710W w miejscowościach Zgrzebichy i Błotki, gmina Stoczek</v>
          </cell>
          <cell r="J197" t="str">
            <v>P</v>
          </cell>
          <cell r="K197">
            <v>1.25</v>
          </cell>
          <cell r="L197" t="str">
            <v xml:space="preserve"> </v>
          </cell>
          <cell r="M197" t="str">
            <v>05.2022 - 09.2022</v>
          </cell>
          <cell r="N197" t="str">
            <v xml:space="preserve"> </v>
          </cell>
          <cell r="O197">
            <v>0.8</v>
          </cell>
          <cell r="P197">
            <v>1028185.44</v>
          </cell>
          <cell r="Q197" t="str">
            <v xml:space="preserve"> </v>
          </cell>
          <cell r="R197" t="str">
            <v xml:space="preserve"> </v>
          </cell>
          <cell r="S197"/>
          <cell r="T197"/>
          <cell r="U197"/>
          <cell r="V197"/>
          <cell r="W197"/>
          <cell r="X197" t="str">
            <v>GR</v>
          </cell>
          <cell r="Y197" t="str">
            <v>BRAK DOFINANSOWANIA</v>
          </cell>
          <cell r="Z197" t="str">
            <v>ND</v>
          </cell>
          <cell r="AA197">
            <v>1285231.8</v>
          </cell>
          <cell r="AB197"/>
          <cell r="AC197"/>
          <cell r="AD197"/>
        </row>
        <row r="198">
          <cell r="B198" t="str">
            <v>5.263.2021</v>
          </cell>
          <cell r="C198" t="str">
            <v>EZD</v>
          </cell>
          <cell r="D198" t="str">
            <v>N</v>
          </cell>
          <cell r="E198" t="str">
            <v>Gmina wiejska Mokobody</v>
          </cell>
          <cell r="F198">
            <v>1426042</v>
          </cell>
          <cell r="G198" t="str">
            <v>Siedlecki</v>
          </cell>
          <cell r="H198" t="str">
            <v>Siedlecki</v>
          </cell>
          <cell r="I198" t="str">
            <v>Przebudowa drogi gminnej w m. Zaliwie-Piegawki na odcinku 997 mb</v>
          </cell>
          <cell r="J198" t="str">
            <v>P</v>
          </cell>
          <cell r="K198">
            <v>0.997</v>
          </cell>
          <cell r="L198" t="str">
            <v xml:space="preserve"> </v>
          </cell>
          <cell r="M198" t="str">
            <v>04.2022 - 11.2022</v>
          </cell>
          <cell r="N198" t="str">
            <v xml:space="preserve"> </v>
          </cell>
          <cell r="O198">
            <v>0.8</v>
          </cell>
          <cell r="P198">
            <v>724747.21</v>
          </cell>
          <cell r="Q198" t="str">
            <v xml:space="preserve"> </v>
          </cell>
          <cell r="R198" t="str">
            <v xml:space="preserve"> </v>
          </cell>
          <cell r="S198"/>
          <cell r="T198"/>
          <cell r="U198"/>
          <cell r="V198"/>
          <cell r="W198"/>
          <cell r="X198" t="str">
            <v>GR</v>
          </cell>
          <cell r="Y198" t="str">
            <v>BRAK DOFINANSOWANIA</v>
          </cell>
          <cell r="Z198" t="str">
            <v>ND</v>
          </cell>
          <cell r="AA198">
            <v>905934.02</v>
          </cell>
          <cell r="AB198"/>
          <cell r="AC198"/>
          <cell r="AD198"/>
        </row>
        <row r="199">
          <cell r="B199" t="str">
            <v>5.187.2021</v>
          </cell>
          <cell r="C199" t="str">
            <v>EZD</v>
          </cell>
          <cell r="D199" t="str">
            <v>N</v>
          </cell>
          <cell r="E199" t="str">
            <v>Miasto Siedlce</v>
          </cell>
          <cell r="F199">
            <v>1464000</v>
          </cell>
          <cell r="G199" t="str">
            <v>Miasto Siedlce</v>
          </cell>
          <cell r="H199" t="str">
            <v>Siedlecki</v>
          </cell>
          <cell r="I199" t="str">
            <v>Przebudowa ul. G. Narutowicza w Siedlcach na odcinku od ul. B. Prusa do ul. J. Dąbrowskiego</v>
          </cell>
          <cell r="J199" t="str">
            <v>P</v>
          </cell>
          <cell r="K199">
            <v>0.58892</v>
          </cell>
          <cell r="L199" t="str">
            <v xml:space="preserve"> </v>
          </cell>
          <cell r="M199" t="str">
            <v>04.2022 - 11.2022</v>
          </cell>
          <cell r="N199" t="str">
            <v xml:space="preserve"> </v>
          </cell>
          <cell r="O199">
            <v>0.7</v>
          </cell>
          <cell r="P199">
            <v>2144011.0699999998</v>
          </cell>
          <cell r="Q199" t="str">
            <v xml:space="preserve"> </v>
          </cell>
          <cell r="R199" t="str">
            <v xml:space="preserve"> </v>
          </cell>
          <cell r="S199"/>
          <cell r="T199"/>
          <cell r="U199"/>
          <cell r="V199"/>
          <cell r="W199"/>
          <cell r="X199" t="str">
            <v>GR</v>
          </cell>
          <cell r="Y199" t="str">
            <v>BRAK DOFINANSOWANIA</v>
          </cell>
          <cell r="Z199"/>
          <cell r="AA199">
            <v>3062872.97</v>
          </cell>
          <cell r="AB199"/>
          <cell r="AC199"/>
          <cell r="AD199"/>
        </row>
        <row r="200">
          <cell r="B200" t="str">
            <v>5.163.2021</v>
          </cell>
          <cell r="C200" t="str">
            <v>EZD</v>
          </cell>
          <cell r="D200" t="str">
            <v>N</v>
          </cell>
          <cell r="E200" t="str">
            <v>Gmina wiejska Goworowo</v>
          </cell>
          <cell r="F200">
            <v>1415042</v>
          </cell>
          <cell r="G200" t="str">
            <v>Ostrołęcki</v>
          </cell>
          <cell r="H200" t="str">
            <v>Ostrołęcki</v>
          </cell>
          <cell r="I200" t="str">
            <v>Przebudowa drogi gminnej w miejscowości Gierwaty, gm. Goworowo</v>
          </cell>
          <cell r="J200" t="str">
            <v>P</v>
          </cell>
          <cell r="K200">
            <v>0.53200000000000003</v>
          </cell>
          <cell r="L200" t="str">
            <v xml:space="preserve"> </v>
          </cell>
          <cell r="M200" t="str">
            <v>05.2022 - 10.2022</v>
          </cell>
          <cell r="N200" t="str">
            <v xml:space="preserve"> </v>
          </cell>
          <cell r="O200">
            <v>0.7</v>
          </cell>
          <cell r="P200">
            <v>296857.7</v>
          </cell>
          <cell r="Q200" t="str">
            <v xml:space="preserve"> </v>
          </cell>
          <cell r="R200" t="str">
            <v xml:space="preserve"> </v>
          </cell>
          <cell r="S200"/>
          <cell r="T200"/>
          <cell r="U200"/>
          <cell r="V200"/>
          <cell r="W200"/>
          <cell r="X200" t="str">
            <v>GR</v>
          </cell>
          <cell r="Y200" t="str">
            <v>BRAK DOFINANSOWANIA</v>
          </cell>
          <cell r="Z200" t="str">
            <v>ND</v>
          </cell>
          <cell r="AA200">
            <v>424082.44</v>
          </cell>
          <cell r="AB200"/>
          <cell r="AC200"/>
          <cell r="AD200"/>
        </row>
        <row r="201">
          <cell r="B201" t="str">
            <v>5.201.2021</v>
          </cell>
          <cell r="C201" t="str">
            <v>EZD</v>
          </cell>
          <cell r="D201" t="str">
            <v>N</v>
          </cell>
          <cell r="E201" t="str">
            <v>Gmina miejsko-wiejska Grodzisk Mazowiecki</v>
          </cell>
          <cell r="F201">
            <v>1405043</v>
          </cell>
          <cell r="G201" t="str">
            <v>Grodziski</v>
          </cell>
          <cell r="H201" t="str">
            <v>Warszawski</v>
          </cell>
          <cell r="I201" t="str">
            <v>Przebudowa drogi gminnej nr 150874W ul. Elizy Orzeszkowej w miejscowości Grodzisk Mazowiecki</v>
          </cell>
          <cell r="J201" t="str">
            <v>P</v>
          </cell>
          <cell r="K201">
            <v>0.31900000000000001</v>
          </cell>
          <cell r="L201" t="str">
            <v xml:space="preserve"> </v>
          </cell>
          <cell r="M201" t="str">
            <v>04.2022 - 03.2023</v>
          </cell>
          <cell r="N201" t="str">
            <v xml:space="preserve"> </v>
          </cell>
          <cell r="O201">
            <v>0.5</v>
          </cell>
          <cell r="P201">
            <v>2130431.27</v>
          </cell>
          <cell r="Q201" t="str">
            <v xml:space="preserve"> </v>
          </cell>
          <cell r="R201" t="str">
            <v xml:space="preserve"> </v>
          </cell>
          <cell r="S201"/>
          <cell r="T201"/>
          <cell r="U201"/>
          <cell r="V201"/>
          <cell r="W201"/>
          <cell r="X201" t="str">
            <v>GR</v>
          </cell>
          <cell r="Y201" t="str">
            <v>BRAK DOFINANSOWANIA</v>
          </cell>
          <cell r="Z201" t="str">
            <v>ND</v>
          </cell>
          <cell r="AA201">
            <v>4260862.54</v>
          </cell>
          <cell r="AB201"/>
          <cell r="AC201"/>
          <cell r="AD201"/>
        </row>
        <row r="202">
          <cell r="B202" t="str">
            <v>5.254.2021</v>
          </cell>
          <cell r="C202" t="str">
            <v>EZD</v>
          </cell>
          <cell r="D202" t="str">
            <v>N</v>
          </cell>
          <cell r="E202" t="str">
            <v>Gmina wiejska Garwolin</v>
          </cell>
          <cell r="F202">
            <v>1403042</v>
          </cell>
          <cell r="G202" t="str">
            <v>Garwoliński</v>
          </cell>
          <cell r="H202" t="str">
            <v>Siedlecki</v>
          </cell>
          <cell r="I202" t="str">
            <v>Przebudowa drogi gminnej nr 130251W w miejscowości Niecieplin gmina Garwolin</v>
          </cell>
          <cell r="J202" t="str">
            <v>P</v>
          </cell>
          <cell r="K202">
            <v>2.077</v>
          </cell>
          <cell r="L202" t="str">
            <v xml:space="preserve"> </v>
          </cell>
          <cell r="M202" t="str">
            <v>04.2022 - 03.2023</v>
          </cell>
          <cell r="N202" t="str">
            <v xml:space="preserve"> </v>
          </cell>
          <cell r="O202">
            <v>0.8</v>
          </cell>
          <cell r="P202">
            <v>5514528</v>
          </cell>
          <cell r="Q202" t="str">
            <v xml:space="preserve"> </v>
          </cell>
          <cell r="R202" t="str">
            <v xml:space="preserve"> </v>
          </cell>
          <cell r="S202"/>
          <cell r="T202"/>
          <cell r="U202"/>
          <cell r="V202"/>
          <cell r="W202"/>
          <cell r="X202" t="str">
            <v>GR</v>
          </cell>
          <cell r="Y202" t="str">
            <v>BRAK DOFINANSOWANIA</v>
          </cell>
          <cell r="Z202" t="str">
            <v>ND</v>
          </cell>
          <cell r="AA202">
            <v>6893160</v>
          </cell>
          <cell r="AB202"/>
          <cell r="AC202"/>
          <cell r="AD202"/>
        </row>
        <row r="203">
          <cell r="B203" t="str">
            <v>5.228.2021</v>
          </cell>
          <cell r="C203" t="str">
            <v>EZD</v>
          </cell>
          <cell r="D203" t="str">
            <v>N</v>
          </cell>
          <cell r="E203" t="str">
            <v>Gmina miejsko-wiejska Sanniki</v>
          </cell>
          <cell r="F203">
            <v>1404043</v>
          </cell>
          <cell r="G203" t="str">
            <v>Gostyniński</v>
          </cell>
          <cell r="H203" t="str">
            <v>Płocki</v>
          </cell>
          <cell r="I203" t="str">
            <v>Przebudowa dróg gminnych w miejscowości Sanniki wraz ze zjazdami, skrzyżowaniami i budową kanalizacji deszczowej - ul. Firmowej i ul. Żytniej</v>
          </cell>
          <cell r="J203" t="str">
            <v>P</v>
          </cell>
          <cell r="K203">
            <v>0.30523</v>
          </cell>
          <cell r="L203" t="str">
            <v xml:space="preserve"> </v>
          </cell>
          <cell r="M203" t="str">
            <v>03.2022 - 11.2022</v>
          </cell>
          <cell r="N203" t="str">
            <v xml:space="preserve"> </v>
          </cell>
          <cell r="O203">
            <v>0.8</v>
          </cell>
          <cell r="P203">
            <v>1307043.3</v>
          </cell>
          <cell r="Q203" t="str">
            <v xml:space="preserve"> </v>
          </cell>
          <cell r="R203" t="str">
            <v xml:space="preserve"> </v>
          </cell>
          <cell r="S203"/>
          <cell r="T203"/>
          <cell r="U203"/>
          <cell r="V203"/>
          <cell r="W203"/>
          <cell r="X203" t="str">
            <v>GR</v>
          </cell>
          <cell r="Y203" t="str">
            <v>BRAK DOFINANSOWANIA</v>
          </cell>
          <cell r="Z203" t="str">
            <v>ND</v>
          </cell>
          <cell r="AA203">
            <v>1633804.13</v>
          </cell>
          <cell r="AB203"/>
          <cell r="AC203"/>
          <cell r="AD203"/>
        </row>
        <row r="204">
          <cell r="B204" t="str">
            <v>5.120.2021</v>
          </cell>
          <cell r="C204" t="str">
            <v>EZD</v>
          </cell>
          <cell r="D204" t="str">
            <v>N</v>
          </cell>
          <cell r="E204" t="str">
            <v>Gmina wiejska Głowaczów</v>
          </cell>
          <cell r="F204">
            <v>1407022</v>
          </cell>
          <cell r="G204" t="str">
            <v>Kozienicki</v>
          </cell>
          <cell r="H204" t="str">
            <v>Radomski</v>
          </cell>
          <cell r="I204" t="str">
            <v>Budowa i przebudowa dróg gminnych w gminie Głowaczów</v>
          </cell>
          <cell r="J204" t="str">
            <v>P</v>
          </cell>
          <cell r="K204">
            <v>1.93005</v>
          </cell>
          <cell r="L204" t="str">
            <v xml:space="preserve"> </v>
          </cell>
          <cell r="M204" t="str">
            <v>04.2022 - 11.2022</v>
          </cell>
          <cell r="N204" t="str">
            <v xml:space="preserve"> </v>
          </cell>
          <cell r="O204">
            <v>0.8</v>
          </cell>
          <cell r="P204">
            <v>1286538.68</v>
          </cell>
          <cell r="Q204" t="str">
            <v xml:space="preserve"> </v>
          </cell>
          <cell r="R204" t="str">
            <v xml:space="preserve"> </v>
          </cell>
          <cell r="S204"/>
          <cell r="T204"/>
          <cell r="U204"/>
          <cell r="V204"/>
          <cell r="W204"/>
          <cell r="X204" t="str">
            <v>GR</v>
          </cell>
          <cell r="Y204" t="str">
            <v>BRAK DOFINANSOWANIA</v>
          </cell>
          <cell r="Z204" t="str">
            <v>ND</v>
          </cell>
          <cell r="AA204">
            <v>1608173.36</v>
          </cell>
          <cell r="AB204"/>
          <cell r="AC204"/>
          <cell r="AD204"/>
        </row>
        <row r="205">
          <cell r="B205" t="str">
            <v>5.3.2021</v>
          </cell>
          <cell r="C205" t="str">
            <v>EZD</v>
          </cell>
          <cell r="D205" t="str">
            <v>N</v>
          </cell>
          <cell r="E205" t="str">
            <v>Gmina wiejska Ceranów</v>
          </cell>
          <cell r="F205">
            <v>1429032</v>
          </cell>
          <cell r="G205" t="str">
            <v>Sokołowski</v>
          </cell>
          <cell r="H205" t="str">
            <v>Siedlecki</v>
          </cell>
          <cell r="I205" t="str">
            <v>Budowa drogi gminnej 390213W w miejscowości Radość, Gmina Ceranów</v>
          </cell>
          <cell r="J205" t="str">
            <v>B</v>
          </cell>
          <cell r="K205">
            <v>1.00634</v>
          </cell>
          <cell r="L205" t="str">
            <v xml:space="preserve"> </v>
          </cell>
          <cell r="M205" t="str">
            <v>04.2022 - 11.2022</v>
          </cell>
          <cell r="N205" t="str">
            <v xml:space="preserve"> </v>
          </cell>
          <cell r="O205">
            <v>0.7</v>
          </cell>
          <cell r="P205">
            <v>2526954.71</v>
          </cell>
          <cell r="Q205" t="str">
            <v xml:space="preserve"> </v>
          </cell>
          <cell r="R205" t="str">
            <v xml:space="preserve"> </v>
          </cell>
          <cell r="S205"/>
          <cell r="T205"/>
          <cell r="U205"/>
          <cell r="V205"/>
          <cell r="W205"/>
          <cell r="X205" t="str">
            <v>GR</v>
          </cell>
          <cell r="Y205" t="str">
            <v>BRAK DOFINANSOWANIA</v>
          </cell>
          <cell r="Z205" t="str">
            <v>ND</v>
          </cell>
          <cell r="AA205">
            <v>3609935.31</v>
          </cell>
          <cell r="AB205"/>
          <cell r="AC205"/>
          <cell r="AD205"/>
        </row>
        <row r="206">
          <cell r="B206" t="str">
            <v>5.140.2021</v>
          </cell>
          <cell r="C206" t="str">
            <v>EZD</v>
          </cell>
          <cell r="D206" t="str">
            <v>N</v>
          </cell>
          <cell r="E206" t="str">
            <v>Gmina wiejska Sarnaki</v>
          </cell>
          <cell r="F206">
            <v>1410052</v>
          </cell>
          <cell r="G206" t="str">
            <v>Łosicki</v>
          </cell>
          <cell r="H206" t="str">
            <v>Siedlecki</v>
          </cell>
          <cell r="I206" t="str">
            <v>Budowa drogi gminnej Nr 200509W od km 0+000 do km 0+973 w miejscowości Bonin Ogródki, gmina Sarnaki</v>
          </cell>
          <cell r="J206" t="str">
            <v>B</v>
          </cell>
          <cell r="K206">
            <v>0.97299999999999998</v>
          </cell>
          <cell r="L206" t="str">
            <v xml:space="preserve"> </v>
          </cell>
          <cell r="M206" t="str">
            <v>06.2022 - 10.2022</v>
          </cell>
          <cell r="N206" t="str">
            <v xml:space="preserve"> </v>
          </cell>
          <cell r="O206">
            <v>0.8</v>
          </cell>
          <cell r="P206">
            <v>635749.72</v>
          </cell>
          <cell r="Q206" t="str">
            <v xml:space="preserve"> </v>
          </cell>
          <cell r="R206" t="str">
            <v xml:space="preserve"> </v>
          </cell>
          <cell r="S206"/>
          <cell r="T206"/>
          <cell r="U206"/>
          <cell r="V206"/>
          <cell r="W206"/>
          <cell r="X206" t="str">
            <v>GR</v>
          </cell>
          <cell r="Y206" t="str">
            <v>BRAK DOFINANSOWANIA</v>
          </cell>
          <cell r="Z206" t="str">
            <v>ND</v>
          </cell>
          <cell r="AA206">
            <v>794687.16</v>
          </cell>
          <cell r="AB206"/>
          <cell r="AC206"/>
          <cell r="AD206"/>
        </row>
        <row r="207">
          <cell r="B207" t="str">
            <v>5.59.2021</v>
          </cell>
          <cell r="C207" t="str">
            <v>EZD</v>
          </cell>
          <cell r="D207" t="str">
            <v>N</v>
          </cell>
          <cell r="E207" t="str">
            <v>Gmina miejsko-wiejska Karczew</v>
          </cell>
          <cell r="F207">
            <v>1417043</v>
          </cell>
          <cell r="G207" t="str">
            <v>Otwocki</v>
          </cell>
          <cell r="H207" t="str">
            <v>Warszawski</v>
          </cell>
          <cell r="I207" t="str">
            <v>Remont drogi gminnej ulicy Tadeusza Kościuszki na odcinku od ul. Mickiewicza do ul. Kościelnej w miejscowości Karczew, Gmina Karczew</v>
          </cell>
          <cell r="J207" t="str">
            <v>R</v>
          </cell>
          <cell r="K207">
            <v>0.42</v>
          </cell>
          <cell r="L207" t="str">
            <v xml:space="preserve"> </v>
          </cell>
          <cell r="M207" t="str">
            <v>05.2022 - 11.2022</v>
          </cell>
          <cell r="N207" t="str">
            <v xml:space="preserve"> </v>
          </cell>
          <cell r="O207">
            <v>0.5</v>
          </cell>
          <cell r="P207">
            <v>396368.42</v>
          </cell>
          <cell r="Q207" t="str">
            <v xml:space="preserve"> </v>
          </cell>
          <cell r="R207" t="str">
            <v xml:space="preserve"> </v>
          </cell>
          <cell r="S207"/>
          <cell r="T207"/>
          <cell r="U207"/>
          <cell r="V207"/>
          <cell r="W207"/>
          <cell r="X207" t="str">
            <v>GR</v>
          </cell>
          <cell r="Y207" t="str">
            <v>BRAK DOFINANSOWANIA</v>
          </cell>
          <cell r="Z207" t="str">
            <v>ND</v>
          </cell>
          <cell r="AA207">
            <v>792736.85</v>
          </cell>
          <cell r="AB207"/>
          <cell r="AC207"/>
          <cell r="AD207"/>
        </row>
        <row r="208">
          <cell r="B208" t="str">
            <v>5.126.2021</v>
          </cell>
          <cell r="C208" t="str">
            <v>EZD</v>
          </cell>
          <cell r="D208" t="str">
            <v>N</v>
          </cell>
          <cell r="E208" t="str">
            <v>Gmina wiejska Baranowo</v>
          </cell>
          <cell r="F208">
            <v>1415012</v>
          </cell>
          <cell r="G208" t="str">
            <v>Ostrołęcki</v>
          </cell>
          <cell r="H208" t="str">
            <v>Ostrołęcki</v>
          </cell>
          <cell r="I208" t="str">
            <v>Przebudowa drogi w msc. Oborczyska</v>
          </cell>
          <cell r="J208" t="str">
            <v>P</v>
          </cell>
          <cell r="K208">
            <v>0.48905000000000004</v>
          </cell>
          <cell r="L208" t="str">
            <v xml:space="preserve"> </v>
          </cell>
          <cell r="M208" t="str">
            <v>06.2022 - 08.2022</v>
          </cell>
          <cell r="N208" t="str">
            <v xml:space="preserve"> </v>
          </cell>
          <cell r="O208">
            <v>0.7</v>
          </cell>
          <cell r="P208">
            <v>318500</v>
          </cell>
          <cell r="Q208" t="str">
            <v xml:space="preserve"> </v>
          </cell>
          <cell r="R208" t="str">
            <v xml:space="preserve"> </v>
          </cell>
          <cell r="S208"/>
          <cell r="T208"/>
          <cell r="U208"/>
          <cell r="V208"/>
          <cell r="W208"/>
          <cell r="X208" t="str">
            <v>GR</v>
          </cell>
          <cell r="Y208" t="str">
            <v>BRAK DOFINANSOWANIA</v>
          </cell>
          <cell r="Z208" t="str">
            <v>ND</v>
          </cell>
          <cell r="AA208">
            <v>455000</v>
          </cell>
          <cell r="AB208"/>
          <cell r="AC208"/>
          <cell r="AD208"/>
        </row>
        <row r="209">
          <cell r="B209" t="str">
            <v>5.22.2021</v>
          </cell>
          <cell r="C209" t="str">
            <v>EZD</v>
          </cell>
          <cell r="D209" t="str">
            <v>N</v>
          </cell>
          <cell r="E209" t="str">
            <v>Gmina miejsko-wiejska Nowe Miasto N. Pilicą</v>
          </cell>
          <cell r="F209">
            <v>1406083</v>
          </cell>
          <cell r="G209" t="str">
            <v>Grójecki</v>
          </cell>
          <cell r="H209" t="str">
            <v>Radomski</v>
          </cell>
          <cell r="I209" t="str">
            <v>Przebudowa ulicy Leśnej w Nowym Mieście nad Pilicą w zakresie jezdni, chodników i oświetlenia ulicznego</v>
          </cell>
          <cell r="J209" t="str">
            <v>P</v>
          </cell>
          <cell r="K209">
            <v>0.45139000000000001</v>
          </cell>
          <cell r="L209" t="str">
            <v xml:space="preserve"> </v>
          </cell>
          <cell r="M209" t="str">
            <v>06.2022 - 09.2022</v>
          </cell>
          <cell r="N209" t="str">
            <v xml:space="preserve"> </v>
          </cell>
          <cell r="O209">
            <v>0.6</v>
          </cell>
          <cell r="P209">
            <v>475100.5</v>
          </cell>
          <cell r="Q209" t="str">
            <v xml:space="preserve"> </v>
          </cell>
          <cell r="R209" t="str">
            <v xml:space="preserve"> </v>
          </cell>
          <cell r="S209"/>
          <cell r="T209"/>
          <cell r="U209"/>
          <cell r="V209"/>
          <cell r="W209"/>
          <cell r="X209" t="str">
            <v>GR</v>
          </cell>
          <cell r="Y209" t="str">
            <v>BRAK DOFINANSOWANIA</v>
          </cell>
          <cell r="Z209" t="str">
            <v>ND</v>
          </cell>
          <cell r="AA209">
            <v>791834.18</v>
          </cell>
          <cell r="AB209"/>
          <cell r="AC209"/>
          <cell r="AD209"/>
        </row>
        <row r="210">
          <cell r="B210" t="str">
            <v>5.167.2021</v>
          </cell>
          <cell r="C210" t="str">
            <v>EZD</v>
          </cell>
          <cell r="D210" t="str">
            <v>N</v>
          </cell>
          <cell r="E210" t="str">
            <v>Gmina wiejska Miastków Kościelny</v>
          </cell>
          <cell r="F210">
            <v>1403082</v>
          </cell>
          <cell r="G210" t="str">
            <v>Garwoliński</v>
          </cell>
          <cell r="H210" t="str">
            <v>Siedlecki</v>
          </cell>
          <cell r="I210" t="str">
            <v>Przebudowa dróg gminnych w miejscowości Zabruzdy w gminie Miastków Kościelny w km 0+662 - 1+310 - odcinek I oraz w km 0+007 - 0+639 - odcinek II</v>
          </cell>
          <cell r="J210" t="str">
            <v>P</v>
          </cell>
          <cell r="K210">
            <v>1.28</v>
          </cell>
          <cell r="L210" t="str">
            <v xml:space="preserve"> </v>
          </cell>
          <cell r="M210" t="str">
            <v>05.2022 - 09.2022</v>
          </cell>
          <cell r="N210" t="str">
            <v xml:space="preserve"> </v>
          </cell>
          <cell r="O210">
            <v>0.8</v>
          </cell>
          <cell r="P210">
            <v>1576466.19</v>
          </cell>
          <cell r="Q210" t="str">
            <v xml:space="preserve"> </v>
          </cell>
          <cell r="R210" t="str">
            <v xml:space="preserve"> </v>
          </cell>
          <cell r="S210"/>
          <cell r="T210"/>
          <cell r="U210"/>
          <cell r="V210"/>
          <cell r="W210"/>
          <cell r="X210" t="str">
            <v>GR</v>
          </cell>
          <cell r="Y210" t="str">
            <v>BRAK DOFINANSOWANIA</v>
          </cell>
          <cell r="Z210" t="str">
            <v>ND</v>
          </cell>
          <cell r="AA210">
            <v>1970582.74</v>
          </cell>
          <cell r="AB210"/>
          <cell r="AC210"/>
          <cell r="AD210"/>
        </row>
        <row r="211">
          <cell r="B211" t="str">
            <v>5.72.2021</v>
          </cell>
          <cell r="C211" t="str">
            <v>EZD</v>
          </cell>
          <cell r="D211" t="str">
            <v>N</v>
          </cell>
          <cell r="E211" t="str">
            <v>Gmina wiejska Sokołów Podlaski</v>
          </cell>
          <cell r="F211">
            <v>1429082</v>
          </cell>
          <cell r="G211" t="str">
            <v>Sokołowski</v>
          </cell>
          <cell r="H211" t="str">
            <v>Siedlecki</v>
          </cell>
          <cell r="I211" t="str">
            <v>Przebudowa drogi gminnej nr 390712W w miejscowości Węże na  odcinku o długości 1260,26m</v>
          </cell>
          <cell r="J211" t="str">
            <v>P</v>
          </cell>
          <cell r="K211">
            <v>1.2602599999999999</v>
          </cell>
          <cell r="L211" t="str">
            <v xml:space="preserve"> </v>
          </cell>
          <cell r="M211" t="str">
            <v>06.2022 - 10.2022</v>
          </cell>
          <cell r="N211" t="str">
            <v xml:space="preserve"> </v>
          </cell>
          <cell r="O211">
            <v>0.7</v>
          </cell>
          <cell r="P211">
            <v>1140723.55</v>
          </cell>
          <cell r="Q211" t="str">
            <v xml:space="preserve"> </v>
          </cell>
          <cell r="R211" t="str">
            <v xml:space="preserve"> </v>
          </cell>
          <cell r="S211"/>
          <cell r="T211"/>
          <cell r="U211"/>
          <cell r="V211"/>
          <cell r="W211"/>
          <cell r="X211" t="str">
            <v>GR</v>
          </cell>
          <cell r="Y211" t="str">
            <v>BRAK DOFINANSOWANIA</v>
          </cell>
          <cell r="Z211" t="str">
            <v>ND</v>
          </cell>
          <cell r="AA211">
            <v>1629605.08</v>
          </cell>
          <cell r="AB211"/>
          <cell r="AC211"/>
          <cell r="AD211"/>
        </row>
        <row r="212">
          <cell r="B212" t="str">
            <v>5.149.2021</v>
          </cell>
          <cell r="C212" t="str">
            <v>EZD</v>
          </cell>
          <cell r="D212" t="str">
            <v>N</v>
          </cell>
          <cell r="E212" t="str">
            <v>Gmina wiejska Łaskarzew</v>
          </cell>
          <cell r="F212">
            <v>1403062</v>
          </cell>
          <cell r="G212" t="str">
            <v>Garwoliński</v>
          </cell>
          <cell r="H212" t="str">
            <v>Siedlecki</v>
          </cell>
          <cell r="I212" t="str">
            <v>Przebudowa drogi gminnej Nr 130604W w miejscowości Nowy Helenów</v>
          </cell>
          <cell r="J212" t="str">
            <v>P</v>
          </cell>
          <cell r="K212">
            <v>0.995</v>
          </cell>
          <cell r="L212" t="str">
            <v xml:space="preserve"> </v>
          </cell>
          <cell r="M212" t="str">
            <v>06.2022 - 10.2022</v>
          </cell>
          <cell r="N212" t="str">
            <v xml:space="preserve"> </v>
          </cell>
          <cell r="O212">
            <v>0.8</v>
          </cell>
          <cell r="P212">
            <v>605254.03</v>
          </cell>
          <cell r="Q212" t="str">
            <v xml:space="preserve"> </v>
          </cell>
          <cell r="R212" t="str">
            <v xml:space="preserve"> </v>
          </cell>
          <cell r="S212"/>
          <cell r="T212"/>
          <cell r="U212"/>
          <cell r="V212"/>
          <cell r="W212"/>
          <cell r="X212" t="str">
            <v>GR</v>
          </cell>
          <cell r="Y212" t="str">
            <v>BRAK DOFINANSOWANIA</v>
          </cell>
          <cell r="Z212" t="str">
            <v>ND</v>
          </cell>
          <cell r="AA212">
            <v>756567.54</v>
          </cell>
          <cell r="AB212"/>
          <cell r="AC212"/>
          <cell r="AD212"/>
        </row>
        <row r="213">
          <cell r="B213" t="str">
            <v>5.49.2021</v>
          </cell>
          <cell r="C213" t="str">
            <v>EZD</v>
          </cell>
          <cell r="D213" t="str">
            <v>N</v>
          </cell>
          <cell r="E213" t="str">
            <v>Gmina wiejska Rzeczniów</v>
          </cell>
          <cell r="F213">
            <v>1409042</v>
          </cell>
          <cell r="G213" t="str">
            <v>Lipski</v>
          </cell>
          <cell r="H213" t="str">
            <v>Radomski</v>
          </cell>
          <cell r="I213" t="str">
            <v>Przebudowa drogi gminnej w miejscowości Stary Rzechów</v>
          </cell>
          <cell r="J213" t="str">
            <v>P</v>
          </cell>
          <cell r="K213">
            <v>0.93100000000000005</v>
          </cell>
          <cell r="L213" t="str">
            <v xml:space="preserve"> </v>
          </cell>
          <cell r="M213" t="str">
            <v>07.2022 - 09.2022</v>
          </cell>
          <cell r="N213" t="str">
            <v xml:space="preserve"> </v>
          </cell>
          <cell r="O213">
            <v>0.8</v>
          </cell>
          <cell r="P213">
            <v>1170005.71</v>
          </cell>
          <cell r="Q213" t="str">
            <v xml:space="preserve"> </v>
          </cell>
          <cell r="R213" t="str">
            <v xml:space="preserve"> </v>
          </cell>
          <cell r="S213"/>
          <cell r="T213"/>
          <cell r="U213"/>
          <cell r="V213"/>
          <cell r="W213"/>
          <cell r="X213" t="str">
            <v>GR</v>
          </cell>
          <cell r="Y213" t="str">
            <v>BRAK DOFINANSOWANIA</v>
          </cell>
          <cell r="Z213" t="str">
            <v>ND</v>
          </cell>
          <cell r="AA213">
            <v>1462507.14</v>
          </cell>
          <cell r="AB213"/>
          <cell r="AC213"/>
          <cell r="AD213"/>
        </row>
        <row r="214">
          <cell r="B214" t="str">
            <v>5.153.2021</v>
          </cell>
          <cell r="C214" t="str">
            <v>EZD</v>
          </cell>
          <cell r="D214" t="str">
            <v>N</v>
          </cell>
          <cell r="E214" t="str">
            <v>Gmina wiejska Gniewoszów</v>
          </cell>
          <cell r="F214">
            <v>1407032</v>
          </cell>
          <cell r="G214" t="str">
            <v>Kozienicki</v>
          </cell>
          <cell r="H214" t="str">
            <v>Radomski</v>
          </cell>
          <cell r="I214" t="str">
            <v>Przebudowa odcinka drogi w miejscowości Markowola</v>
          </cell>
          <cell r="J214" t="str">
            <v>P</v>
          </cell>
          <cell r="K214">
            <v>0.92200000000000004</v>
          </cell>
          <cell r="L214" t="str">
            <v xml:space="preserve"> </v>
          </cell>
          <cell r="M214" t="str">
            <v>05.2022 - 08.2022</v>
          </cell>
          <cell r="N214" t="str">
            <v xml:space="preserve"> </v>
          </cell>
          <cell r="O214">
            <v>0.8</v>
          </cell>
          <cell r="P214">
            <v>508728.2</v>
          </cell>
          <cell r="Q214" t="str">
            <v xml:space="preserve"> </v>
          </cell>
          <cell r="R214" t="str">
            <v xml:space="preserve"> </v>
          </cell>
          <cell r="S214"/>
          <cell r="T214"/>
          <cell r="U214"/>
          <cell r="V214"/>
          <cell r="W214"/>
          <cell r="X214" t="str">
            <v>GR</v>
          </cell>
          <cell r="Y214" t="str">
            <v>BRAK DOFINANSOWANIA</v>
          </cell>
          <cell r="Z214" t="str">
            <v>ND</v>
          </cell>
          <cell r="AA214">
            <v>635910.25</v>
          </cell>
          <cell r="AB214"/>
          <cell r="AC214"/>
          <cell r="AD214"/>
        </row>
        <row r="215">
          <cell r="B215" t="str">
            <v>5.246.2021</v>
          </cell>
          <cell r="C215" t="str">
            <v>EZD</v>
          </cell>
          <cell r="D215" t="str">
            <v>N</v>
          </cell>
          <cell r="E215" t="str">
            <v>Gmina wiejska Kampinos</v>
          </cell>
          <cell r="F215">
            <v>1432032</v>
          </cell>
          <cell r="G215" t="str">
            <v>Warszawski Zachodni</v>
          </cell>
          <cell r="H215" t="str">
            <v>Warszawski</v>
          </cell>
          <cell r="I215" t="str">
            <v>Remont odcinka drogi gminnej nr 410315W w miejscowości Kampinos</v>
          </cell>
          <cell r="J215" t="str">
            <v>R</v>
          </cell>
          <cell r="K215">
            <v>0.85660000000000003</v>
          </cell>
          <cell r="L215" t="str">
            <v xml:space="preserve"> </v>
          </cell>
          <cell r="M215" t="str">
            <v>03.2022 - 09.2022</v>
          </cell>
          <cell r="N215" t="str">
            <v xml:space="preserve"> </v>
          </cell>
          <cell r="O215">
            <v>0.5</v>
          </cell>
          <cell r="P215">
            <v>392892.57</v>
          </cell>
          <cell r="Q215" t="str">
            <v xml:space="preserve"> </v>
          </cell>
          <cell r="R215" t="str">
            <v xml:space="preserve"> </v>
          </cell>
          <cell r="S215"/>
          <cell r="T215"/>
          <cell r="U215"/>
          <cell r="V215"/>
          <cell r="W215"/>
          <cell r="X215" t="str">
            <v>GR</v>
          </cell>
          <cell r="Y215" t="str">
            <v>BRAK DOFINANSOWANIA</v>
          </cell>
          <cell r="Z215" t="str">
            <v>ND</v>
          </cell>
          <cell r="AA215">
            <v>785785.15</v>
          </cell>
          <cell r="AB215"/>
          <cell r="AC215"/>
          <cell r="AD215"/>
        </row>
        <row r="216">
          <cell r="B216" t="str">
            <v>5.104.2021</v>
          </cell>
          <cell r="C216" t="str">
            <v>EZD</v>
          </cell>
          <cell r="D216" t="str">
            <v>N</v>
          </cell>
          <cell r="E216" t="str">
            <v>Gmina wiejska Obryte</v>
          </cell>
          <cell r="F216">
            <v>1424022</v>
          </cell>
          <cell r="G216" t="str">
            <v>Pułtuski</v>
          </cell>
          <cell r="H216" t="str">
            <v>Ciechanowski</v>
          </cell>
          <cell r="I216" t="str">
            <v>Przebudowa drogi gminnej nr 340217W Sokołowo Parcele - Ulaski - Obryte na odcinku w miejscowości Obryte</v>
          </cell>
          <cell r="J216" t="str">
            <v>P</v>
          </cell>
          <cell r="K216">
            <v>0.99670000000000003</v>
          </cell>
          <cell r="L216" t="str">
            <v xml:space="preserve"> </v>
          </cell>
          <cell r="M216" t="str">
            <v>06.2022 - 12.2022</v>
          </cell>
          <cell r="N216" t="str">
            <v xml:space="preserve"> </v>
          </cell>
          <cell r="O216">
            <v>0.7</v>
          </cell>
          <cell r="P216">
            <v>854000</v>
          </cell>
          <cell r="Q216" t="str">
            <v xml:space="preserve"> </v>
          </cell>
          <cell r="R216" t="str">
            <v xml:space="preserve"> </v>
          </cell>
          <cell r="S216"/>
          <cell r="T216"/>
          <cell r="U216"/>
          <cell r="V216"/>
          <cell r="W216"/>
          <cell r="X216" t="str">
            <v>GR</v>
          </cell>
          <cell r="Y216" t="str">
            <v>BRAK DOFINANSOWANIA</v>
          </cell>
          <cell r="Z216" t="str">
            <v>ND</v>
          </cell>
          <cell r="AA216">
            <v>1220000</v>
          </cell>
          <cell r="AB216"/>
          <cell r="AC216"/>
          <cell r="AD216"/>
        </row>
        <row r="217">
          <cell r="B217" t="str">
            <v>5.86.2021</v>
          </cell>
          <cell r="C217" t="str">
            <v>EZD</v>
          </cell>
          <cell r="D217" t="str">
            <v>N</v>
          </cell>
          <cell r="E217" t="str">
            <v>Gmina wiejska Goszczyn</v>
          </cell>
          <cell r="F217">
            <v>1406042</v>
          </cell>
          <cell r="G217" t="str">
            <v>Grójecki</v>
          </cell>
          <cell r="H217" t="str">
            <v>Radomski</v>
          </cell>
          <cell r="I217" t="str">
            <v>Przebudowa drogi gminnej nr 160418W ul. Strupiechowska w Goszczynie</v>
          </cell>
          <cell r="J217" t="str">
            <v>P</v>
          </cell>
          <cell r="K217">
            <v>2.1310000000000002</v>
          </cell>
          <cell r="L217" t="str">
            <v xml:space="preserve"> </v>
          </cell>
          <cell r="M217" t="str">
            <v>03.2022 - 10.2022</v>
          </cell>
          <cell r="N217" t="str">
            <v xml:space="preserve"> </v>
          </cell>
          <cell r="O217">
            <v>0.7</v>
          </cell>
          <cell r="P217">
            <v>1395186.14</v>
          </cell>
          <cell r="Q217" t="str">
            <v xml:space="preserve"> </v>
          </cell>
          <cell r="R217" t="str">
            <v xml:space="preserve"> </v>
          </cell>
          <cell r="S217"/>
          <cell r="T217"/>
          <cell r="U217"/>
          <cell r="V217"/>
          <cell r="W217"/>
          <cell r="X217" t="str">
            <v>GR</v>
          </cell>
          <cell r="Y217" t="str">
            <v>BRAK DOFINANSOWANIA</v>
          </cell>
          <cell r="Z217" t="str">
            <v>ND</v>
          </cell>
          <cell r="AA217">
            <v>1993123.06</v>
          </cell>
          <cell r="AB217"/>
          <cell r="AC217"/>
          <cell r="AD217"/>
        </row>
        <row r="218">
          <cell r="B218" t="str">
            <v>5.2.2021</v>
          </cell>
          <cell r="C218" t="str">
            <v>EZD</v>
          </cell>
          <cell r="D218" t="str">
            <v>N</v>
          </cell>
          <cell r="E218" t="str">
            <v>Gmina wiejska Dobre</v>
          </cell>
          <cell r="F218">
            <v>1412062</v>
          </cell>
          <cell r="G218" t="str">
            <v>Miński</v>
          </cell>
          <cell r="H218" t="str">
            <v>Warszawski</v>
          </cell>
          <cell r="I218" t="str">
            <v>Przebudowa ulicy Dobrzynieckiego w miejscowości Dobre pow. miński, woj. mazowieckie</v>
          </cell>
          <cell r="J218" t="str">
            <v>P</v>
          </cell>
          <cell r="K218">
            <v>0.20300000000000001</v>
          </cell>
          <cell r="L218" t="str">
            <v xml:space="preserve"> </v>
          </cell>
          <cell r="M218" t="str">
            <v>02.2022 - 10.2022</v>
          </cell>
          <cell r="N218" t="str">
            <v xml:space="preserve"> </v>
          </cell>
          <cell r="O218">
            <v>0.7</v>
          </cell>
          <cell r="P218">
            <v>340001.06</v>
          </cell>
          <cell r="Q218" t="str">
            <v xml:space="preserve"> </v>
          </cell>
          <cell r="R218" t="str">
            <v xml:space="preserve"> </v>
          </cell>
          <cell r="S218"/>
          <cell r="T218"/>
          <cell r="U218"/>
          <cell r="V218"/>
          <cell r="W218"/>
          <cell r="X218" t="str">
            <v>GR</v>
          </cell>
          <cell r="Y218" t="str">
            <v>BRAK DOFINANSOWANIA</v>
          </cell>
          <cell r="Z218" t="str">
            <v>ND</v>
          </cell>
          <cell r="AA218">
            <v>485715.81</v>
          </cell>
          <cell r="AB218"/>
          <cell r="AC218"/>
          <cell r="AD218"/>
        </row>
        <row r="219">
          <cell r="B219" t="str">
            <v>5.46.2021</v>
          </cell>
          <cell r="C219" t="str">
            <v>EZD</v>
          </cell>
          <cell r="D219" t="str">
            <v>N</v>
          </cell>
          <cell r="E219" t="str">
            <v>Gmina miejsko-wiejska Szydłowiec</v>
          </cell>
          <cell r="F219">
            <v>1430053</v>
          </cell>
          <cell r="G219" t="str">
            <v>Szydłowiecki</v>
          </cell>
          <cell r="H219" t="str">
            <v>Radomski</v>
          </cell>
          <cell r="I219" t="str">
            <v>Budowa ulicy Dworskiej w Szydłowcu</v>
          </cell>
          <cell r="J219" t="str">
            <v>B</v>
          </cell>
          <cell r="K219">
            <v>0.14400000000000002</v>
          </cell>
          <cell r="L219" t="str">
            <v xml:space="preserve"> </v>
          </cell>
          <cell r="M219" t="str">
            <v>04.2022 - 08.2022</v>
          </cell>
          <cell r="N219" t="str">
            <v xml:space="preserve"> </v>
          </cell>
          <cell r="O219">
            <v>0.8</v>
          </cell>
          <cell r="P219">
            <v>137215.14000000001</v>
          </cell>
          <cell r="Q219" t="str">
            <v xml:space="preserve"> </v>
          </cell>
          <cell r="R219" t="str">
            <v xml:space="preserve"> </v>
          </cell>
          <cell r="S219"/>
          <cell r="T219"/>
          <cell r="U219"/>
          <cell r="V219"/>
          <cell r="W219"/>
          <cell r="X219" t="str">
            <v>GR</v>
          </cell>
          <cell r="Y219" t="str">
            <v>BRAK DOFINANSOWANIA</v>
          </cell>
          <cell r="Z219" t="str">
            <v>ND</v>
          </cell>
          <cell r="AA219">
            <v>171518.93</v>
          </cell>
          <cell r="AB219"/>
          <cell r="AC219"/>
          <cell r="AD219"/>
        </row>
        <row r="220">
          <cell r="B220" t="str">
            <v>5.23.2021</v>
          </cell>
          <cell r="C220" t="str">
            <v>EZD</v>
          </cell>
          <cell r="D220" t="str">
            <v>N</v>
          </cell>
          <cell r="E220" t="str">
            <v>Gmina miejsko-wiejska Przysucha</v>
          </cell>
          <cell r="F220">
            <v>1423063</v>
          </cell>
          <cell r="G220" t="str">
            <v>Przysuski</v>
          </cell>
          <cell r="H220" t="str">
            <v>Radomski</v>
          </cell>
          <cell r="I220" t="str">
            <v>Rozbudowa drogi gminnej w miejscowości Gliniec</v>
          </cell>
          <cell r="J220" t="str">
            <v>B</v>
          </cell>
          <cell r="K220">
            <v>0.98</v>
          </cell>
          <cell r="L220" t="str">
            <v xml:space="preserve"> </v>
          </cell>
          <cell r="M220" t="str">
            <v>03.2022 - 12.2022</v>
          </cell>
          <cell r="N220" t="str">
            <v xml:space="preserve"> </v>
          </cell>
          <cell r="O220">
            <v>0.8</v>
          </cell>
          <cell r="P220">
            <v>469144.73</v>
          </cell>
          <cell r="Q220" t="str">
            <v xml:space="preserve"> </v>
          </cell>
          <cell r="R220" t="str">
            <v xml:space="preserve"> </v>
          </cell>
          <cell r="S220"/>
          <cell r="T220"/>
          <cell r="U220"/>
          <cell r="V220"/>
          <cell r="W220"/>
          <cell r="X220" t="str">
            <v>GR</v>
          </cell>
          <cell r="Y220" t="str">
            <v>BRAK DOFINANSOWANIA</v>
          </cell>
          <cell r="Z220" t="str">
            <v>ND</v>
          </cell>
          <cell r="AA220">
            <v>586430.92000000004</v>
          </cell>
          <cell r="AB220"/>
          <cell r="AC220"/>
          <cell r="AD220"/>
        </row>
        <row r="221">
          <cell r="B221" t="str">
            <v>5.270.2021</v>
          </cell>
          <cell r="C221" t="str">
            <v>EZD</v>
          </cell>
          <cell r="D221" t="str">
            <v>N</v>
          </cell>
          <cell r="E221" t="str">
            <v>Gmina wiejska Górzno</v>
          </cell>
          <cell r="F221">
            <v>1403052</v>
          </cell>
          <cell r="G221" t="str">
            <v>Garwoliński</v>
          </cell>
          <cell r="H221" t="str">
            <v>Siedlecki</v>
          </cell>
          <cell r="I221" t="str">
            <v>Remont drogi gminnej nr 130433W Osiedle Górzno Kolonia</v>
          </cell>
          <cell r="J221" t="str">
            <v>R</v>
          </cell>
          <cell r="K221">
            <v>0.5</v>
          </cell>
          <cell r="L221" t="str">
            <v xml:space="preserve"> </v>
          </cell>
          <cell r="M221" t="str">
            <v>04.2022 - 08.2022</v>
          </cell>
          <cell r="N221" t="str">
            <v xml:space="preserve"> </v>
          </cell>
          <cell r="O221">
            <v>0.8</v>
          </cell>
          <cell r="P221">
            <v>406394.65</v>
          </cell>
          <cell r="Q221" t="str">
            <v xml:space="preserve"> </v>
          </cell>
          <cell r="R221" t="str">
            <v xml:space="preserve"> </v>
          </cell>
          <cell r="S221"/>
          <cell r="T221"/>
          <cell r="U221"/>
          <cell r="V221"/>
          <cell r="W221"/>
          <cell r="X221" t="str">
            <v>GR</v>
          </cell>
          <cell r="Y221" t="str">
            <v>BRAK DOFINANSOWANIA</v>
          </cell>
          <cell r="Z221" t="str">
            <v>ND</v>
          </cell>
          <cell r="AA221">
            <v>507993.32</v>
          </cell>
          <cell r="AB221"/>
          <cell r="AC221"/>
          <cell r="AD221"/>
        </row>
        <row r="222">
          <cell r="C222"/>
          <cell r="J222"/>
          <cell r="K222"/>
          <cell r="AD222"/>
        </row>
        <row r="223">
          <cell r="J223"/>
          <cell r="K223"/>
          <cell r="AD223"/>
        </row>
        <row r="224">
          <cell r="J224"/>
          <cell r="K224"/>
          <cell r="AD224"/>
        </row>
        <row r="225">
          <cell r="J225"/>
          <cell r="K225"/>
          <cell r="O225" t="str">
            <v>Wydatkowane</v>
          </cell>
          <cell r="P225" t="str">
            <v>Pozostało</v>
          </cell>
          <cell r="Q225" t="str">
            <v>Alokacja</v>
          </cell>
          <cell r="R225" t="str">
            <v>Alokacja niewykorzystana</v>
          </cell>
          <cell r="AD225"/>
        </row>
        <row r="226">
          <cell r="E226" t="str">
            <v>Opiekun</v>
          </cell>
          <cell r="F226" t="str">
            <v>Ilość zadań 2022</v>
          </cell>
          <cell r="G226" t="str">
            <v xml:space="preserve">Zawarte umowy </v>
          </cell>
          <cell r="H226" t="str">
            <v>Pozostające do zawarcia</v>
          </cell>
          <cell r="I226" t="str">
            <v>zadania nierozliczone (ogółem)</v>
          </cell>
          <cell r="J226"/>
          <cell r="K226"/>
          <cell r="M226" t="str">
            <v>Środki otrzymane</v>
          </cell>
          <cell r="N226">
            <v>41090192.75</v>
          </cell>
          <cell r="O226">
            <v>41090192.75</v>
          </cell>
          <cell r="P226">
            <v>0</v>
          </cell>
          <cell r="Q226">
            <v>300800909.16999996</v>
          </cell>
          <cell r="R226">
            <v>259710716.41999996</v>
          </cell>
          <cell r="AD226"/>
        </row>
        <row r="227">
          <cell r="E227" t="str">
            <v>Katarzyna Dziuda</v>
          </cell>
          <cell r="F227">
            <v>17</v>
          </cell>
          <cell r="G227">
            <v>0</v>
          </cell>
          <cell r="H227">
            <v>17</v>
          </cell>
          <cell r="I227">
            <v>71</v>
          </cell>
          <cell r="J227"/>
          <cell r="K227"/>
          <cell r="M227" t="str">
            <v>styczeń</v>
          </cell>
          <cell r="N227" t="str">
            <v>-</v>
          </cell>
          <cell r="AD227"/>
        </row>
        <row r="228">
          <cell r="E228" t="str">
            <v>Joanna Sudykowska</v>
          </cell>
          <cell r="F228">
            <v>11</v>
          </cell>
          <cell r="G228">
            <v>0</v>
          </cell>
          <cell r="H228">
            <v>11</v>
          </cell>
          <cell r="I228">
            <v>18</v>
          </cell>
          <cell r="J228"/>
          <cell r="K228"/>
          <cell r="M228" t="str">
            <v>luty</v>
          </cell>
          <cell r="N228">
            <v>41090192.75</v>
          </cell>
          <cell r="O228"/>
          <cell r="AD228"/>
        </row>
        <row r="229">
          <cell r="E229" t="str">
            <v>Alicja Pytlarczyk</v>
          </cell>
          <cell r="F229">
            <v>16</v>
          </cell>
          <cell r="G229">
            <v>0</v>
          </cell>
          <cell r="H229">
            <v>16</v>
          </cell>
          <cell r="I229">
            <v>50</v>
          </cell>
          <cell r="J229"/>
          <cell r="K229"/>
          <cell r="M229" t="str">
            <v>marzec</v>
          </cell>
          <cell r="N229"/>
          <cell r="R229">
            <v>0.3559035001104216</v>
          </cell>
          <cell r="AD229"/>
        </row>
        <row r="230">
          <cell r="E230" t="str">
            <v>Dominika Gałązka</v>
          </cell>
          <cell r="F230">
            <v>17</v>
          </cell>
          <cell r="G230">
            <v>0</v>
          </cell>
          <cell r="H230">
            <v>17</v>
          </cell>
          <cell r="I230">
            <v>44</v>
          </cell>
          <cell r="J230"/>
          <cell r="K230"/>
          <cell r="M230" t="str">
            <v>kwieceń</v>
          </cell>
          <cell r="N230"/>
          <cell r="AD230"/>
        </row>
        <row r="231">
          <cell r="E231" t="str">
            <v>Rafał Rudnik</v>
          </cell>
          <cell r="F231">
            <v>17</v>
          </cell>
          <cell r="G231">
            <v>0</v>
          </cell>
          <cell r="H231">
            <v>17</v>
          </cell>
          <cell r="I231">
            <v>62</v>
          </cell>
          <cell r="J231"/>
          <cell r="K231"/>
          <cell r="M231" t="str">
            <v>maj</v>
          </cell>
          <cell r="N231"/>
          <cell r="O231"/>
          <cell r="P231"/>
          <cell r="AD231"/>
        </row>
        <row r="232">
          <cell r="E232" t="str">
            <v>Paulina Nowak</v>
          </cell>
          <cell r="F232">
            <v>17</v>
          </cell>
          <cell r="G232">
            <v>0</v>
          </cell>
          <cell r="H232">
            <v>17</v>
          </cell>
          <cell r="I232">
            <v>56</v>
          </cell>
          <cell r="J232"/>
          <cell r="K232"/>
          <cell r="M232" t="str">
            <v>czerwiec</v>
          </cell>
          <cell r="N232"/>
          <cell r="O232"/>
          <cell r="P232"/>
          <cell r="AD232"/>
        </row>
        <row r="233">
          <cell r="E233" t="str">
            <v>Weronika Kropidłowska</v>
          </cell>
          <cell r="F233">
            <v>16</v>
          </cell>
          <cell r="G233">
            <v>0</v>
          </cell>
          <cell r="H233">
            <v>16</v>
          </cell>
          <cell r="I233">
            <v>50</v>
          </cell>
          <cell r="J233"/>
          <cell r="K233"/>
          <cell r="M233" t="str">
            <v>lipiec</v>
          </cell>
          <cell r="N233"/>
          <cell r="O233"/>
          <cell r="P233"/>
          <cell r="AD233"/>
        </row>
        <row r="234">
          <cell r="E234" t="str">
            <v>Anna Kaczor</v>
          </cell>
          <cell r="F234">
            <v>17</v>
          </cell>
          <cell r="G234">
            <v>0</v>
          </cell>
          <cell r="H234">
            <v>17</v>
          </cell>
          <cell r="I234">
            <v>53</v>
          </cell>
          <cell r="J234"/>
          <cell r="K234"/>
          <cell r="M234" t="str">
            <v>sierpień</v>
          </cell>
          <cell r="N234"/>
          <cell r="O234"/>
          <cell r="AD234"/>
        </row>
        <row r="235">
          <cell r="E235" t="str">
            <v>Michał Płuciennik</v>
          </cell>
          <cell r="F235">
            <v>17</v>
          </cell>
          <cell r="G235">
            <v>0</v>
          </cell>
          <cell r="H235">
            <v>17</v>
          </cell>
          <cell r="I235">
            <v>22</v>
          </cell>
          <cell r="J235"/>
          <cell r="K235"/>
          <cell r="M235" t="str">
            <v>wrzesień</v>
          </cell>
          <cell r="N235"/>
          <cell r="O235"/>
          <cell r="AD235"/>
        </row>
        <row r="236">
          <cell r="E236"/>
          <cell r="F236">
            <v>0</v>
          </cell>
          <cell r="G236">
            <v>0</v>
          </cell>
          <cell r="H236">
            <v>0</v>
          </cell>
          <cell r="I236" t="str">
            <v xml:space="preserve"> </v>
          </cell>
          <cell r="J236"/>
          <cell r="K236"/>
          <cell r="M236" t="str">
            <v>październik</v>
          </cell>
          <cell r="N236"/>
          <cell r="O236"/>
          <cell r="AD236"/>
        </row>
        <row r="237">
          <cell r="E237"/>
          <cell r="F237">
            <v>0</v>
          </cell>
          <cell r="G237">
            <v>0</v>
          </cell>
          <cell r="H237">
            <v>0</v>
          </cell>
          <cell r="I237" t="str">
            <v xml:space="preserve"> </v>
          </cell>
          <cell r="J237"/>
          <cell r="K237"/>
          <cell r="M237" t="str">
            <v>listopad</v>
          </cell>
          <cell r="N237"/>
          <cell r="AD237"/>
        </row>
        <row r="238">
          <cell r="E238" t="str">
            <v>RAZEM</v>
          </cell>
          <cell r="F238">
            <v>145</v>
          </cell>
          <cell r="G238">
            <v>0</v>
          </cell>
          <cell r="H238">
            <v>145</v>
          </cell>
          <cell r="I238">
            <v>426</v>
          </cell>
          <cell r="J238"/>
          <cell r="K238"/>
          <cell r="M238" t="str">
            <v>grudzień</v>
          </cell>
          <cell r="N238"/>
          <cell r="AD238"/>
        </row>
        <row r="239">
          <cell r="E239" t="str">
            <v>BRAK DOFINANSOWANIA</v>
          </cell>
          <cell r="F239">
            <v>51</v>
          </cell>
          <cell r="G239">
            <v>2</v>
          </cell>
          <cell r="H239"/>
          <cell r="I239" t="str">
            <v xml:space="preserve"> </v>
          </cell>
          <cell r="J239"/>
          <cell r="K239"/>
          <cell r="M239" t="str">
            <v>NIEWYPŁ</v>
          </cell>
          <cell r="N239">
            <v>177882324.93999997</v>
          </cell>
          <cell r="AD239"/>
        </row>
        <row r="240">
          <cell r="E240" t="str">
            <v>RAZEM listy bez K</v>
          </cell>
          <cell r="F240">
            <v>202</v>
          </cell>
          <cell r="G240"/>
          <cell r="H240"/>
          <cell r="I240" t="str">
            <v xml:space="preserve"> </v>
          </cell>
          <cell r="J240"/>
          <cell r="K240"/>
          <cell r="M240"/>
          <cell r="N240" t="str">
            <v>jednoroczne</v>
          </cell>
          <cell r="O240"/>
          <cell r="P240" t="str">
            <v>wieloletnie</v>
          </cell>
          <cell r="Q240"/>
          <cell r="AD240"/>
        </row>
        <row r="241">
          <cell r="J241"/>
          <cell r="K241"/>
          <cell r="L241"/>
          <cell r="M241" t="str">
            <v>Planowane wypłaty</v>
          </cell>
          <cell r="N241" t="str">
            <v>ile zadań</v>
          </cell>
          <cell r="O241" t="str">
            <v xml:space="preserve">wartość </v>
          </cell>
          <cell r="P241" t="str">
            <v>ile zadań</v>
          </cell>
          <cell r="Q241" t="str">
            <v xml:space="preserve">wartość </v>
          </cell>
        </row>
        <row r="242">
          <cell r="J242"/>
          <cell r="K242"/>
          <cell r="L242"/>
          <cell r="M242" t="str">
            <v>styczeń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J243"/>
          <cell r="K243"/>
          <cell r="L243"/>
          <cell r="M243" t="str">
            <v>luty</v>
          </cell>
          <cell r="N243">
            <v>17</v>
          </cell>
          <cell r="O243">
            <v>41090192.75</v>
          </cell>
          <cell r="P243">
            <v>17</v>
          </cell>
          <cell r="Q243">
            <v>41090192.75</v>
          </cell>
        </row>
        <row r="244">
          <cell r="J244"/>
          <cell r="K244"/>
          <cell r="L244"/>
          <cell r="M244" t="str">
            <v>marzec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J245"/>
          <cell r="K245"/>
          <cell r="L245"/>
          <cell r="M245" t="str">
            <v>kwiecień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J246"/>
          <cell r="K246"/>
          <cell r="L246"/>
          <cell r="M246" t="str">
            <v>maj</v>
          </cell>
          <cell r="N246">
            <v>2</v>
          </cell>
          <cell r="O246">
            <v>5150163.8</v>
          </cell>
          <cell r="P246">
            <v>0</v>
          </cell>
          <cell r="Q246">
            <v>0</v>
          </cell>
        </row>
        <row r="247">
          <cell r="J247"/>
          <cell r="K247"/>
          <cell r="L247"/>
          <cell r="M247" t="str">
            <v>czerwiec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J248"/>
          <cell r="K248"/>
          <cell r="L248"/>
          <cell r="M248" t="str">
            <v>lipiec</v>
          </cell>
          <cell r="N248">
            <v>5</v>
          </cell>
          <cell r="O248">
            <v>21401994.600000001</v>
          </cell>
          <cell r="P248">
            <v>1</v>
          </cell>
          <cell r="Q248">
            <v>3895591.99</v>
          </cell>
        </row>
        <row r="249">
          <cell r="J249"/>
          <cell r="K249"/>
          <cell r="L249"/>
          <cell r="M249" t="str">
            <v>sierpień</v>
          </cell>
          <cell r="N249">
            <v>15</v>
          </cell>
          <cell r="O249">
            <v>29519799.530000001</v>
          </cell>
          <cell r="P249">
            <v>3</v>
          </cell>
          <cell r="Q249">
            <v>4278669.91</v>
          </cell>
          <cell r="R249">
            <v>-46211456.969999999</v>
          </cell>
          <cell r="S249">
            <v>-22444634.350000001</v>
          </cell>
        </row>
        <row r="250">
          <cell r="J250"/>
          <cell r="K250"/>
          <cell r="L250"/>
          <cell r="M250" t="str">
            <v>wrzesień</v>
          </cell>
          <cell r="N250">
            <v>21</v>
          </cell>
          <cell r="O250">
            <v>39740841.560000002</v>
          </cell>
          <cell r="P250">
            <v>3</v>
          </cell>
          <cell r="Q250">
            <v>3753435.59</v>
          </cell>
        </row>
        <row r="251">
          <cell r="J251"/>
          <cell r="K251"/>
          <cell r="L251"/>
          <cell r="M251" t="str">
            <v>październik</v>
          </cell>
          <cell r="N251">
            <v>22</v>
          </cell>
          <cell r="O251">
            <v>38630062.75999999</v>
          </cell>
          <cell r="P251">
            <v>3</v>
          </cell>
          <cell r="Q251">
            <v>4319526.82</v>
          </cell>
        </row>
        <row r="252">
          <cell r="J252"/>
          <cell r="K252"/>
          <cell r="L252"/>
          <cell r="M252" t="str">
            <v>listopad</v>
          </cell>
          <cell r="N252">
            <v>30</v>
          </cell>
          <cell r="O252">
            <v>53370809.140000008</v>
          </cell>
          <cell r="P252">
            <v>0</v>
          </cell>
          <cell r="Q252">
            <v>0</v>
          </cell>
        </row>
        <row r="253">
          <cell r="J253"/>
          <cell r="K253"/>
          <cell r="L253"/>
          <cell r="M253" t="str">
            <v>grudzień</v>
          </cell>
          <cell r="N253">
            <v>53</v>
          </cell>
          <cell r="O253">
            <v>71339907.86999999</v>
          </cell>
          <cell r="P253">
            <v>6</v>
          </cell>
          <cell r="Q253">
            <v>6010587.79</v>
          </cell>
        </row>
        <row r="254">
          <cell r="J254"/>
          <cell r="K254"/>
          <cell r="L254"/>
          <cell r="M254" t="str">
            <v>RAZEM</v>
          </cell>
          <cell r="N254">
            <v>165</v>
          </cell>
          <cell r="O254">
            <v>300243772.00999999</v>
          </cell>
          <cell r="P254">
            <v>33</v>
          </cell>
          <cell r="Q254">
            <v>63348004.850000009</v>
          </cell>
        </row>
        <row r="255">
          <cell r="J255"/>
          <cell r="K255"/>
          <cell r="L255"/>
          <cell r="M255" t="str">
            <v>Różnica z alokacją</v>
          </cell>
          <cell r="O255">
            <v>557137.15999996662</v>
          </cell>
        </row>
        <row r="256">
          <cell r="J256"/>
          <cell r="K256"/>
          <cell r="L256"/>
          <cell r="M256" t="str">
            <v>grudzień+różnica</v>
          </cell>
          <cell r="N256">
            <v>53</v>
          </cell>
          <cell r="O256">
            <v>71897045.029999956</v>
          </cell>
          <cell r="P256">
            <v>6</v>
          </cell>
          <cell r="Q256">
            <v>6010587.79</v>
          </cell>
        </row>
        <row r="257">
          <cell r="J257"/>
          <cell r="K257"/>
          <cell r="L257"/>
        </row>
        <row r="258">
          <cell r="J258"/>
          <cell r="K258"/>
          <cell r="L258"/>
        </row>
        <row r="259">
          <cell r="J259"/>
          <cell r="K259"/>
          <cell r="L259"/>
        </row>
      </sheetData>
      <sheetData sheetId="4"/>
      <sheetData sheetId="5">
        <row r="2">
          <cell r="A2" t="str">
            <v>4.82.2018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F35"/>
  <sheetViews>
    <sheetView topLeftCell="A13" zoomScaleNormal="100" workbookViewId="0">
      <selection activeCell="I42" sqref="H42:I42"/>
    </sheetView>
  </sheetViews>
  <sheetFormatPr defaultRowHeight="15" x14ac:dyDescent="0.25"/>
  <cols>
    <col min="1" max="1" width="24.5703125" customWidth="1"/>
    <col min="2" max="2" width="65.42578125" customWidth="1"/>
    <col min="5" max="5" width="8.7109375" customWidth="1"/>
    <col min="6" max="6" width="18" customWidth="1"/>
    <col min="7" max="31" width="8.7109375" customWidth="1"/>
  </cols>
  <sheetData>
    <row r="1" spans="1:32" ht="39.950000000000003" customHeight="1" x14ac:dyDescent="0.25">
      <c r="A1" s="7" t="s">
        <v>126</v>
      </c>
      <c r="B1" s="190"/>
    </row>
    <row r="2" spans="1:32" ht="39.950000000000003" customHeight="1" x14ac:dyDescent="0.25">
      <c r="A2" s="7" t="s">
        <v>0</v>
      </c>
      <c r="B2" s="16" t="e">
        <f>VLOOKUP(B1,'[1]2022'!$B$2:$X$259,4,FALSE)</f>
        <v>#N/A</v>
      </c>
    </row>
    <row r="3" spans="1:32" ht="39.950000000000003" customHeight="1" x14ac:dyDescent="0.25">
      <c r="A3" s="7" t="s">
        <v>127</v>
      </c>
      <c r="B3" s="16" t="e">
        <f>VLOOKUP(B1,'[1]2022'!$B$2:$AD$259,25,FALSE)</f>
        <v>#N/A</v>
      </c>
    </row>
    <row r="4" spans="1:32" ht="39.950000000000003" customHeight="1" x14ac:dyDescent="0.25">
      <c r="A4" s="7" t="s">
        <v>1</v>
      </c>
      <c r="B4" s="162" t="e">
        <f>VLOOKUP(B1,'[1]2022'!$B$2:$X$259,8,FALSE)</f>
        <v>#N/A</v>
      </c>
      <c r="AF4" s="161"/>
    </row>
    <row r="5" spans="1:32" ht="39.950000000000003" customHeight="1" x14ac:dyDescent="0.25">
      <c r="A5" s="7" t="s">
        <v>87</v>
      </c>
      <c r="B5" s="16" t="e">
        <f>VLOOKUP(B1,'[1]2022'!$B$2:$X$259,9,FALSE)</f>
        <v>#N/A</v>
      </c>
    </row>
    <row r="6" spans="1:32" ht="39.950000000000003" customHeight="1" x14ac:dyDescent="0.25">
      <c r="A6" s="7" t="s">
        <v>128</v>
      </c>
      <c r="B6" s="16" t="e">
        <f>VLOOKUP(B1,'[1]2022'!$B$2:$X$259,16,FALSE)</f>
        <v>#N/A</v>
      </c>
    </row>
    <row r="7" spans="1:32" ht="39.950000000000003" customHeight="1" x14ac:dyDescent="0.25">
      <c r="A7" s="7" t="s">
        <v>250</v>
      </c>
      <c r="B7" s="16" t="e">
        <f>VLOOKUP(B1,'[1]2022'!$B$2:$X$259,17,FALSE)</f>
        <v>#N/A</v>
      </c>
    </row>
    <row r="8" spans="1:32" x14ac:dyDescent="0.25">
      <c r="A8" s="21" t="s">
        <v>131</v>
      </c>
      <c r="B8" s="16">
        <v>1</v>
      </c>
    </row>
    <row r="9" spans="1:32" x14ac:dyDescent="0.25">
      <c r="B9" t="e">
        <f>IF(B3="ND",B2,CONCATENATE(B2," i ",B3))</f>
        <v>#N/A</v>
      </c>
    </row>
    <row r="10" spans="1:32" x14ac:dyDescent="0.25">
      <c r="E10">
        <v>60014</v>
      </c>
      <c r="F10">
        <v>4270</v>
      </c>
    </row>
    <row r="11" spans="1:32" x14ac:dyDescent="0.25">
      <c r="E11">
        <v>60015</v>
      </c>
      <c r="F11">
        <v>6050</v>
      </c>
    </row>
    <row r="12" spans="1:32" x14ac:dyDescent="0.25">
      <c r="E12">
        <v>60016</v>
      </c>
    </row>
    <row r="16" spans="1:32" x14ac:dyDescent="0.25">
      <c r="F16" t="s">
        <v>235</v>
      </c>
    </row>
    <row r="17" spans="6:6" x14ac:dyDescent="0.25">
      <c r="F17" t="s">
        <v>236</v>
      </c>
    </row>
    <row r="18" spans="6:6" x14ac:dyDescent="0.25">
      <c r="F18" t="s">
        <v>237</v>
      </c>
    </row>
    <row r="22" spans="6:6" x14ac:dyDescent="0.25">
      <c r="F22" s="831" t="s">
        <v>176</v>
      </c>
    </row>
    <row r="23" spans="6:6" x14ac:dyDescent="0.25">
      <c r="F23" s="22" t="s">
        <v>177</v>
      </c>
    </row>
    <row r="24" spans="6:6" x14ac:dyDescent="0.25">
      <c r="F24" s="22" t="s">
        <v>180</v>
      </c>
    </row>
    <row r="25" spans="6:6" x14ac:dyDescent="0.25">
      <c r="F25" s="22" t="s">
        <v>182</v>
      </c>
    </row>
    <row r="26" spans="6:6" x14ac:dyDescent="0.25">
      <c r="F26" s="75" t="s">
        <v>302</v>
      </c>
    </row>
    <row r="27" spans="6:6" x14ac:dyDescent="0.25">
      <c r="F27" s="22" t="s">
        <v>189</v>
      </c>
    </row>
    <row r="28" spans="6:6" x14ac:dyDescent="0.25">
      <c r="F28" s="22" t="s">
        <v>191</v>
      </c>
    </row>
    <row r="29" spans="6:6" x14ac:dyDescent="0.25">
      <c r="F29" s="22" t="s">
        <v>192</v>
      </c>
    </row>
    <row r="31" spans="6:6" x14ac:dyDescent="0.25">
      <c r="F31" s="22" t="s">
        <v>189</v>
      </c>
    </row>
    <row r="32" spans="6:6" x14ac:dyDescent="0.25">
      <c r="F32" s="22" t="s">
        <v>193</v>
      </c>
    </row>
    <row r="33" spans="6:6" x14ac:dyDescent="0.25">
      <c r="F33" s="22" t="s">
        <v>195</v>
      </c>
    </row>
    <row r="34" spans="6:6" x14ac:dyDescent="0.25">
      <c r="F34" s="22" t="s">
        <v>196</v>
      </c>
    </row>
    <row r="35" spans="6:6" x14ac:dyDescent="0.25">
      <c r="F35" s="96" t="s">
        <v>197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165"/>
  <sheetViews>
    <sheetView view="pageBreakPreview" topLeftCell="A130" zoomScaleNormal="100" zoomScaleSheetLayoutView="100" workbookViewId="0">
      <selection activeCell="BD139" sqref="BD139"/>
    </sheetView>
  </sheetViews>
  <sheetFormatPr defaultColWidth="9.140625" defaultRowHeight="15" x14ac:dyDescent="0.25"/>
  <cols>
    <col min="1" max="78" width="2.7109375" style="5" customWidth="1"/>
    <col min="79" max="16384" width="9.140625" style="5"/>
  </cols>
  <sheetData>
    <row r="1" spans="1:52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2"/>
      <c r="AM1" s="13"/>
      <c r="AN1" s="13"/>
      <c r="AO1" s="13"/>
      <c r="AP1" s="13"/>
      <c r="AQ1" s="397" t="str">
        <f>CONCATENATE("Załącznik nr ",DANE!B8)</f>
        <v>Załącznik nr 1</v>
      </c>
      <c r="AR1" s="397"/>
      <c r="AS1" s="397"/>
      <c r="AT1" s="397"/>
      <c r="AU1" s="397"/>
      <c r="AV1" s="397"/>
      <c r="AW1" s="397"/>
      <c r="AX1" s="397"/>
      <c r="AY1" s="397"/>
      <c r="AZ1" s="397"/>
    </row>
    <row r="2" spans="1:5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14"/>
      <c r="AM2" s="14"/>
      <c r="AN2" s="14"/>
      <c r="AO2" s="398" t="s">
        <v>130</v>
      </c>
      <c r="AP2" s="398"/>
      <c r="AQ2" s="398"/>
      <c r="AR2" s="398"/>
      <c r="AS2" s="398"/>
      <c r="AT2" s="398"/>
      <c r="AU2" s="398"/>
      <c r="AV2" s="398"/>
      <c r="AW2" s="398"/>
      <c r="AX2" s="398"/>
      <c r="AY2" s="398"/>
      <c r="AZ2" s="398"/>
    </row>
    <row r="3" spans="1:5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13" t="s">
        <v>71</v>
      </c>
      <c r="AR3" s="397" t="e">
        <f>CONCATENATE("nr ",DANE!B6)</f>
        <v>#N/A</v>
      </c>
      <c r="AS3" s="397"/>
      <c r="AT3" s="397"/>
      <c r="AU3" s="397"/>
      <c r="AV3" s="397"/>
      <c r="AW3" s="397"/>
      <c r="AX3" s="397"/>
      <c r="AY3" s="397"/>
      <c r="AZ3" s="397"/>
    </row>
    <row r="4" spans="1:5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34.25" customHeight="1" x14ac:dyDescent="0.25">
      <c r="A8" s="393" t="s">
        <v>291</v>
      </c>
      <c r="B8" s="394"/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4"/>
      <c r="AK8" s="394"/>
      <c r="AL8" s="394"/>
      <c r="AM8" s="394"/>
      <c r="AN8" s="394"/>
      <c r="AO8" s="394"/>
      <c r="AP8" s="394"/>
      <c r="AQ8" s="394"/>
      <c r="AR8" s="394"/>
      <c r="AS8" s="394"/>
      <c r="AT8" s="394"/>
      <c r="AU8" s="394"/>
      <c r="AV8" s="394"/>
      <c r="AW8" s="394"/>
      <c r="AX8" s="394"/>
      <c r="AY8" s="394"/>
      <c r="AZ8" s="394"/>
    </row>
    <row r="9" spans="1:5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ht="60" customHeight="1" x14ac:dyDescent="0.25">
      <c r="A11" s="387" t="s">
        <v>0</v>
      </c>
      <c r="B11" s="387"/>
      <c r="C11" s="387"/>
      <c r="D11" s="387"/>
      <c r="E11" s="387"/>
      <c r="F11" s="387"/>
      <c r="G11" s="387"/>
      <c r="H11" s="387"/>
      <c r="I11" s="387"/>
      <c r="J11" s="387"/>
      <c r="K11" s="387"/>
      <c r="L11" s="387"/>
      <c r="M11" s="387"/>
      <c r="N11" s="395" t="e">
        <f>DANE!B2</f>
        <v>#N/A</v>
      </c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5"/>
      <c r="AB11" s="395"/>
      <c r="AC11" s="395"/>
      <c r="AD11" s="395"/>
      <c r="AE11" s="395"/>
      <c r="AF11" s="395"/>
      <c r="AG11" s="395"/>
      <c r="AH11" s="395"/>
      <c r="AI11" s="395"/>
      <c r="AJ11" s="395"/>
      <c r="AK11" s="395"/>
      <c r="AL11" s="395"/>
      <c r="AM11" s="395"/>
      <c r="AN11" s="395"/>
      <c r="AO11" s="395"/>
      <c r="AP11" s="395"/>
      <c r="AQ11" s="395"/>
      <c r="AR11" s="395"/>
      <c r="AS11" s="395"/>
      <c r="AT11" s="395"/>
      <c r="AU11" s="395"/>
      <c r="AV11" s="395"/>
      <c r="AW11" s="395"/>
      <c r="AX11" s="395"/>
      <c r="AY11" s="395"/>
      <c r="AZ11" s="395"/>
    </row>
    <row r="12" spans="1:52" ht="60" customHeight="1" x14ac:dyDescent="0.25">
      <c r="A12" s="387" t="s">
        <v>1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8" t="e">
        <f>DANE!B4</f>
        <v>#N/A</v>
      </c>
      <c r="O12" s="388"/>
      <c r="P12" s="388"/>
      <c r="Q12" s="388"/>
      <c r="R12" s="388"/>
      <c r="S12" s="388"/>
      <c r="T12" s="388"/>
      <c r="U12" s="388"/>
      <c r="V12" s="388"/>
      <c r="W12" s="388"/>
      <c r="X12" s="388"/>
      <c r="Y12" s="388"/>
      <c r="Z12" s="388"/>
      <c r="AA12" s="388"/>
      <c r="AB12" s="388"/>
      <c r="AC12" s="388"/>
      <c r="AD12" s="388"/>
      <c r="AE12" s="388"/>
      <c r="AF12" s="388"/>
      <c r="AG12" s="388"/>
      <c r="AH12" s="388"/>
      <c r="AI12" s="388"/>
      <c r="AJ12" s="388"/>
      <c r="AK12" s="388"/>
      <c r="AL12" s="388"/>
      <c r="AM12" s="388"/>
      <c r="AN12" s="388"/>
      <c r="AO12" s="388"/>
      <c r="AP12" s="388"/>
      <c r="AQ12" s="388"/>
      <c r="AR12" s="388"/>
      <c r="AS12" s="388"/>
      <c r="AT12" s="388"/>
      <c r="AU12" s="388"/>
      <c r="AV12" s="388"/>
      <c r="AW12" s="388"/>
      <c r="AX12" s="388"/>
      <c r="AY12" s="388"/>
      <c r="AZ12" s="388"/>
    </row>
    <row r="13" spans="1:52" ht="60" customHeight="1" x14ac:dyDescent="0.25">
      <c r="A13" s="387" t="s">
        <v>96</v>
      </c>
      <c r="B13" s="387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9"/>
      <c r="N13" s="390">
        <f>AO46+AO107</f>
        <v>0</v>
      </c>
      <c r="O13" s="390"/>
      <c r="P13" s="390"/>
      <c r="Q13" s="390"/>
      <c r="R13" s="390"/>
      <c r="S13" s="390"/>
      <c r="T13" s="390"/>
      <c r="U13" s="390"/>
      <c r="V13" s="390"/>
      <c r="W13" s="390"/>
      <c r="X13" s="390"/>
      <c r="Y13" s="390"/>
      <c r="Z13" s="390"/>
      <c r="AA13" s="391" t="s">
        <v>87</v>
      </c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2" t="e">
        <f>IF(DANE!B5="B","budowa",IF(DANE!B5="P","przebudowa","remont"))</f>
        <v>#N/A</v>
      </c>
      <c r="AO13" s="392"/>
      <c r="AP13" s="392"/>
      <c r="AQ13" s="392"/>
      <c r="AR13" s="392"/>
      <c r="AS13" s="392"/>
      <c r="AT13" s="392"/>
      <c r="AU13" s="392"/>
      <c r="AV13" s="392"/>
      <c r="AW13" s="392"/>
      <c r="AX13" s="392"/>
      <c r="AY13" s="392"/>
      <c r="AZ13" s="392"/>
    </row>
    <row r="14" spans="1:52" ht="60" customHeight="1" x14ac:dyDescent="0.25">
      <c r="A14" s="387" t="s">
        <v>8</v>
      </c>
      <c r="B14" s="387"/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389"/>
      <c r="N14" s="396">
        <v>2</v>
      </c>
      <c r="O14" s="396"/>
      <c r="P14" s="396"/>
      <c r="Q14" s="396"/>
      <c r="R14" s="396"/>
      <c r="S14" s="396"/>
      <c r="T14" s="396"/>
      <c r="U14" s="396"/>
      <c r="V14" s="396"/>
      <c r="W14" s="396"/>
      <c r="X14" s="396"/>
      <c r="Y14" s="396"/>
      <c r="Z14" s="396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ht="60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ht="24.95" customHeight="1" x14ac:dyDescent="0.25">
      <c r="A16" s="380" t="s">
        <v>67</v>
      </c>
      <c r="B16" s="380"/>
      <c r="C16" s="380"/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0"/>
      <c r="X16" s="380"/>
      <c r="Y16" s="380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0"/>
      <c r="AK16" s="380"/>
      <c r="AL16" s="380"/>
      <c r="AM16" s="380"/>
      <c r="AN16" s="380"/>
      <c r="AO16" s="380"/>
      <c r="AP16" s="380"/>
      <c r="AQ16" s="380"/>
      <c r="AR16" s="380"/>
      <c r="AS16" s="380"/>
      <c r="AT16" s="380"/>
      <c r="AU16" s="380"/>
      <c r="AV16" s="380"/>
      <c r="AW16" s="380"/>
      <c r="AX16" s="380"/>
      <c r="AY16" s="380"/>
      <c r="AZ16" s="380"/>
    </row>
    <row r="17" spans="1:52" ht="54" customHeight="1" x14ac:dyDescent="0.25">
      <c r="A17" s="386" t="s">
        <v>68</v>
      </c>
      <c r="B17" s="386"/>
      <c r="C17" s="386"/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 t="s">
        <v>69</v>
      </c>
      <c r="U17" s="386"/>
      <c r="V17" s="386"/>
      <c r="W17" s="386"/>
      <c r="X17" s="386"/>
      <c r="Y17" s="386"/>
      <c r="Z17" s="386"/>
      <c r="AA17" s="386"/>
      <c r="AB17" s="386"/>
      <c r="AC17" s="386"/>
      <c r="AD17" s="386"/>
      <c r="AE17" s="386" t="s">
        <v>118</v>
      </c>
      <c r="AF17" s="386"/>
      <c r="AG17" s="386"/>
      <c r="AH17" s="386"/>
      <c r="AI17" s="386"/>
      <c r="AJ17" s="386"/>
      <c r="AK17" s="386"/>
      <c r="AL17" s="386"/>
      <c r="AM17" s="386"/>
      <c r="AN17" s="386"/>
      <c r="AO17" s="386"/>
      <c r="AP17" s="386" t="s">
        <v>70</v>
      </c>
      <c r="AQ17" s="386"/>
      <c r="AR17" s="386"/>
      <c r="AS17" s="386"/>
      <c r="AT17" s="386"/>
      <c r="AU17" s="386"/>
      <c r="AV17" s="386"/>
      <c r="AW17" s="386"/>
      <c r="AX17" s="386"/>
      <c r="AY17" s="386"/>
      <c r="AZ17" s="386"/>
    </row>
    <row r="18" spans="1:52" ht="18.75" customHeight="1" x14ac:dyDescent="0.25">
      <c r="A18" s="381"/>
      <c r="B18" s="381"/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3"/>
      <c r="U18" s="383"/>
      <c r="V18" s="383"/>
      <c r="W18" s="383"/>
      <c r="X18" s="383"/>
      <c r="Y18" s="383"/>
      <c r="Z18" s="383"/>
      <c r="AA18" s="383"/>
      <c r="AB18" s="383"/>
      <c r="AC18" s="383"/>
      <c r="AD18" s="383"/>
      <c r="AE18" s="385"/>
      <c r="AF18" s="384"/>
      <c r="AG18" s="384"/>
      <c r="AH18" s="384"/>
      <c r="AI18" s="384"/>
      <c r="AJ18" s="384"/>
      <c r="AK18" s="384"/>
      <c r="AL18" s="384"/>
      <c r="AM18" s="384"/>
      <c r="AN18" s="384"/>
      <c r="AO18" s="384"/>
      <c r="AP18" s="384"/>
      <c r="AQ18" s="384"/>
      <c r="AR18" s="384"/>
      <c r="AS18" s="384"/>
      <c r="AT18" s="384"/>
      <c r="AU18" s="384"/>
      <c r="AV18" s="384"/>
      <c r="AW18" s="384"/>
      <c r="AX18" s="384"/>
      <c r="AY18" s="384"/>
      <c r="AZ18" s="384"/>
    </row>
    <row r="19" spans="1:52" ht="18.75" customHeight="1" x14ac:dyDescent="0.25">
      <c r="A19" s="381"/>
      <c r="B19" s="381"/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3"/>
      <c r="U19" s="383"/>
      <c r="V19" s="383"/>
      <c r="W19" s="383"/>
      <c r="X19" s="383"/>
      <c r="Y19" s="383"/>
      <c r="Z19" s="383"/>
      <c r="AA19" s="383"/>
      <c r="AB19" s="383"/>
      <c r="AC19" s="383"/>
      <c r="AD19" s="383"/>
      <c r="AE19" s="384"/>
      <c r="AF19" s="384"/>
      <c r="AG19" s="384"/>
      <c r="AH19" s="384"/>
      <c r="AI19" s="384"/>
      <c r="AJ19" s="384"/>
      <c r="AK19" s="384"/>
      <c r="AL19" s="384"/>
      <c r="AM19" s="384"/>
      <c r="AN19" s="384"/>
      <c r="AO19" s="384"/>
      <c r="AP19" s="384"/>
      <c r="AQ19" s="384"/>
      <c r="AR19" s="384"/>
      <c r="AS19" s="384"/>
      <c r="AT19" s="384"/>
      <c r="AU19" s="384"/>
      <c r="AV19" s="384"/>
      <c r="AW19" s="384"/>
      <c r="AX19" s="384"/>
      <c r="AY19" s="384"/>
      <c r="AZ19" s="384"/>
    </row>
    <row r="20" spans="1:52" ht="18.75" customHeight="1" x14ac:dyDescent="0.25">
      <c r="A20" s="381"/>
      <c r="B20" s="381"/>
      <c r="C20" s="381"/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1"/>
      <c r="O20" s="381"/>
      <c r="P20" s="381"/>
      <c r="Q20" s="381"/>
      <c r="R20" s="381"/>
      <c r="S20" s="381"/>
      <c r="T20" s="383"/>
      <c r="U20" s="383"/>
      <c r="V20" s="383"/>
      <c r="W20" s="383"/>
      <c r="X20" s="383"/>
      <c r="Y20" s="383"/>
      <c r="Z20" s="383"/>
      <c r="AA20" s="383"/>
      <c r="AB20" s="383"/>
      <c r="AC20" s="383"/>
      <c r="AD20" s="383"/>
      <c r="AE20" s="384"/>
      <c r="AF20" s="384"/>
      <c r="AG20" s="384"/>
      <c r="AH20" s="384"/>
      <c r="AI20" s="384"/>
      <c r="AJ20" s="384"/>
      <c r="AK20" s="384"/>
      <c r="AL20" s="384"/>
      <c r="AM20" s="384"/>
      <c r="AN20" s="384"/>
      <c r="AO20" s="384"/>
      <c r="AP20" s="384"/>
      <c r="AQ20" s="384"/>
      <c r="AR20" s="384"/>
      <c r="AS20" s="384"/>
      <c r="AT20" s="384"/>
      <c r="AU20" s="384"/>
      <c r="AV20" s="384"/>
      <c r="AW20" s="384"/>
      <c r="AX20" s="384"/>
      <c r="AY20" s="384"/>
      <c r="AZ20" s="384"/>
    </row>
    <row r="21" spans="1:52" ht="18.75" customHeight="1" x14ac:dyDescent="0.25">
      <c r="A21" s="381"/>
      <c r="B21" s="381"/>
      <c r="C21" s="381"/>
      <c r="D21" s="381"/>
      <c r="E21" s="381"/>
      <c r="F21" s="381"/>
      <c r="G21" s="381"/>
      <c r="H21" s="381"/>
      <c r="I21" s="381"/>
      <c r="J21" s="381"/>
      <c r="K21" s="381"/>
      <c r="L21" s="381"/>
      <c r="M21" s="381"/>
      <c r="N21" s="381"/>
      <c r="O21" s="381"/>
      <c r="P21" s="381"/>
      <c r="Q21" s="381"/>
      <c r="R21" s="381"/>
      <c r="S21" s="381"/>
      <c r="T21" s="383"/>
      <c r="U21" s="383"/>
      <c r="V21" s="383"/>
      <c r="W21" s="383"/>
      <c r="X21" s="383"/>
      <c r="Y21" s="383"/>
      <c r="Z21" s="383"/>
      <c r="AA21" s="383"/>
      <c r="AB21" s="383"/>
      <c r="AC21" s="383"/>
      <c r="AD21" s="383"/>
      <c r="AE21" s="384"/>
      <c r="AF21" s="384"/>
      <c r="AG21" s="384"/>
      <c r="AH21" s="384"/>
      <c r="AI21" s="384"/>
      <c r="AJ21" s="384"/>
      <c r="AK21" s="384"/>
      <c r="AL21" s="384"/>
      <c r="AM21" s="384"/>
      <c r="AN21" s="384"/>
      <c r="AO21" s="384"/>
      <c r="AP21" s="384"/>
      <c r="AQ21" s="384"/>
      <c r="AR21" s="384"/>
      <c r="AS21" s="384"/>
      <c r="AT21" s="384"/>
      <c r="AU21" s="384"/>
      <c r="AV21" s="384"/>
      <c r="AW21" s="384"/>
      <c r="AX21" s="384"/>
      <c r="AY21" s="384"/>
      <c r="AZ21" s="384"/>
    </row>
    <row r="22" spans="1:52" ht="18.75" customHeight="1" x14ac:dyDescent="0.25">
      <c r="A22" s="381"/>
      <c r="B22" s="381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3"/>
      <c r="U22" s="383"/>
      <c r="V22" s="383"/>
      <c r="W22" s="383"/>
      <c r="X22" s="383"/>
      <c r="Y22" s="383"/>
      <c r="Z22" s="383"/>
      <c r="AA22" s="383"/>
      <c r="AB22" s="383"/>
      <c r="AC22" s="383"/>
      <c r="AD22" s="383"/>
      <c r="AE22" s="384"/>
      <c r="AF22" s="384"/>
      <c r="AG22" s="384"/>
      <c r="AH22" s="384"/>
      <c r="AI22" s="384"/>
      <c r="AJ22" s="384"/>
      <c r="AK22" s="384"/>
      <c r="AL22" s="384"/>
      <c r="AM22" s="384"/>
      <c r="AN22" s="384"/>
      <c r="AO22" s="384"/>
      <c r="AP22" s="384"/>
      <c r="AQ22" s="384"/>
      <c r="AR22" s="384"/>
      <c r="AS22" s="384"/>
      <c r="AT22" s="384"/>
      <c r="AU22" s="384"/>
      <c r="AV22" s="384"/>
      <c r="AW22" s="384"/>
      <c r="AX22" s="384"/>
      <c r="AY22" s="384"/>
      <c r="AZ22" s="384"/>
    </row>
    <row r="23" spans="1:52" ht="18.75" customHeight="1" x14ac:dyDescent="0.25">
      <c r="A23" s="381"/>
      <c r="B23" s="381"/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S23" s="381"/>
      <c r="T23" s="383"/>
      <c r="U23" s="383"/>
      <c r="V23" s="383"/>
      <c r="W23" s="383"/>
      <c r="X23" s="383"/>
      <c r="Y23" s="383"/>
      <c r="Z23" s="383"/>
      <c r="AA23" s="383"/>
      <c r="AB23" s="383"/>
      <c r="AC23" s="383"/>
      <c r="AD23" s="383"/>
      <c r="AE23" s="384"/>
      <c r="AF23" s="384"/>
      <c r="AG23" s="384"/>
      <c r="AH23" s="384"/>
      <c r="AI23" s="384"/>
      <c r="AJ23" s="384"/>
      <c r="AK23" s="384"/>
      <c r="AL23" s="384"/>
      <c r="AM23" s="384"/>
      <c r="AN23" s="384"/>
      <c r="AO23" s="384"/>
      <c r="AP23" s="384"/>
      <c r="AQ23" s="384"/>
      <c r="AR23" s="384"/>
      <c r="AS23" s="384"/>
      <c r="AT23" s="384"/>
      <c r="AU23" s="384"/>
      <c r="AV23" s="384"/>
      <c r="AW23" s="384"/>
      <c r="AX23" s="384"/>
      <c r="AY23" s="384"/>
      <c r="AZ23" s="384"/>
    </row>
    <row r="24" spans="1:52" ht="18.75" customHeight="1" x14ac:dyDescent="0.25">
      <c r="A24" s="381"/>
      <c r="B24" s="381"/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3"/>
      <c r="U24" s="383"/>
      <c r="V24" s="383"/>
      <c r="W24" s="383"/>
      <c r="X24" s="383"/>
      <c r="Y24" s="383"/>
      <c r="Z24" s="383"/>
      <c r="AA24" s="383"/>
      <c r="AB24" s="383"/>
      <c r="AC24" s="383"/>
      <c r="AD24" s="383"/>
      <c r="AE24" s="384"/>
      <c r="AF24" s="384"/>
      <c r="AG24" s="384"/>
      <c r="AH24" s="384"/>
      <c r="AI24" s="384"/>
      <c r="AJ24" s="384"/>
      <c r="AK24" s="384"/>
      <c r="AL24" s="384"/>
      <c r="AM24" s="384"/>
      <c r="AN24" s="384"/>
      <c r="AO24" s="384"/>
      <c r="AP24" s="384"/>
      <c r="AQ24" s="384"/>
      <c r="AR24" s="384"/>
      <c r="AS24" s="384"/>
      <c r="AT24" s="384"/>
      <c r="AU24" s="384"/>
      <c r="AV24" s="384"/>
      <c r="AW24" s="384"/>
      <c r="AX24" s="384"/>
      <c r="AY24" s="384"/>
      <c r="AZ24" s="384"/>
    </row>
    <row r="25" spans="1:52" ht="18.75" customHeight="1" x14ac:dyDescent="0.25">
      <c r="A25" s="381"/>
      <c r="B25" s="381"/>
      <c r="C25" s="381"/>
      <c r="D25" s="381"/>
      <c r="E25" s="381"/>
      <c r="F25" s="381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81"/>
      <c r="R25" s="381"/>
      <c r="S25" s="381"/>
      <c r="T25" s="383"/>
      <c r="U25" s="383"/>
      <c r="V25" s="383"/>
      <c r="W25" s="383"/>
      <c r="X25" s="383"/>
      <c r="Y25" s="383"/>
      <c r="Z25" s="383"/>
      <c r="AA25" s="383"/>
      <c r="AB25" s="383"/>
      <c r="AC25" s="383"/>
      <c r="AD25" s="383"/>
      <c r="AE25" s="384"/>
      <c r="AF25" s="384"/>
      <c r="AG25" s="384"/>
      <c r="AH25" s="384"/>
      <c r="AI25" s="384"/>
      <c r="AJ25" s="384"/>
      <c r="AK25" s="384"/>
      <c r="AL25" s="384"/>
      <c r="AM25" s="384"/>
      <c r="AN25" s="384"/>
      <c r="AO25" s="384"/>
      <c r="AP25" s="384"/>
      <c r="AQ25" s="384"/>
      <c r="AR25" s="384"/>
      <c r="AS25" s="384"/>
      <c r="AT25" s="384"/>
      <c r="AU25" s="384"/>
      <c r="AV25" s="384"/>
      <c r="AW25" s="384"/>
      <c r="AX25" s="384"/>
      <c r="AY25" s="384"/>
      <c r="AZ25" s="384"/>
    </row>
    <row r="26" spans="1:52" ht="60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1:52" ht="24.95" customHeight="1" x14ac:dyDescent="0.25">
      <c r="A27" s="380" t="s">
        <v>94</v>
      </c>
      <c r="B27" s="380"/>
      <c r="C27" s="380"/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/>
      <c r="AC27" s="380"/>
      <c r="AD27" s="380"/>
      <c r="AE27" s="380"/>
      <c r="AF27" s="380"/>
      <c r="AG27" s="380"/>
      <c r="AH27" s="380"/>
      <c r="AI27" s="380"/>
      <c r="AJ27" s="380"/>
      <c r="AK27" s="380"/>
      <c r="AL27" s="380"/>
      <c r="AM27" s="380"/>
      <c r="AN27" s="380"/>
      <c r="AO27" s="380"/>
      <c r="AP27" s="380"/>
      <c r="AQ27" s="380"/>
      <c r="AR27" s="380"/>
      <c r="AS27" s="380"/>
      <c r="AT27" s="380"/>
      <c r="AU27" s="380"/>
      <c r="AV27" s="380"/>
      <c r="AW27" s="380"/>
      <c r="AX27" s="380"/>
      <c r="AY27" s="380"/>
      <c r="AZ27" s="380"/>
    </row>
    <row r="28" spans="1:52" ht="18.75" customHeight="1" x14ac:dyDescent="0.25">
      <c r="A28" s="381" t="s">
        <v>89</v>
      </c>
      <c r="B28" s="381"/>
      <c r="C28" s="381"/>
      <c r="D28" s="381"/>
      <c r="E28" s="381"/>
      <c r="F28" s="381"/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81"/>
      <c r="W28" s="381"/>
      <c r="X28" s="381"/>
      <c r="Y28" s="381"/>
      <c r="Z28" s="381"/>
      <c r="AA28" s="381"/>
      <c r="AB28" s="381"/>
      <c r="AC28" s="381"/>
      <c r="AD28" s="381"/>
      <c r="AE28" s="381"/>
      <c r="AF28" s="381"/>
      <c r="AG28" s="381"/>
      <c r="AH28" s="381"/>
      <c r="AI28" s="381"/>
      <c r="AJ28" s="381"/>
      <c r="AK28" s="381"/>
      <c r="AL28" s="381"/>
      <c r="AM28" s="381"/>
      <c r="AN28" s="381"/>
      <c r="AO28" s="381"/>
      <c r="AP28" s="381"/>
      <c r="AQ28" s="381"/>
      <c r="AR28" s="381"/>
      <c r="AS28" s="381"/>
      <c r="AT28" s="381"/>
      <c r="AU28" s="381"/>
      <c r="AV28" s="381"/>
      <c r="AW28" s="381"/>
      <c r="AX28" s="381"/>
      <c r="AY28" s="381"/>
      <c r="AZ28" s="381"/>
    </row>
    <row r="29" spans="1:52" ht="18.75" customHeight="1" x14ac:dyDescent="0.25">
      <c r="A29" s="381" t="s">
        <v>110</v>
      </c>
      <c r="B29" s="381"/>
      <c r="C29" s="381"/>
      <c r="D29" s="381"/>
      <c r="E29" s="381"/>
      <c r="F29" s="381"/>
      <c r="G29" s="381"/>
      <c r="H29" s="381"/>
      <c r="I29" s="381"/>
      <c r="J29" s="381"/>
      <c r="K29" s="381"/>
      <c r="L29" s="381"/>
      <c r="M29" s="381"/>
      <c r="N29" s="381"/>
      <c r="O29" s="381"/>
      <c r="P29" s="381"/>
      <c r="Q29" s="381"/>
      <c r="R29" s="381"/>
      <c r="S29" s="381"/>
      <c r="T29" s="381"/>
      <c r="U29" s="381"/>
      <c r="V29" s="381"/>
      <c r="W29" s="381"/>
      <c r="X29" s="381"/>
      <c r="Y29" s="381"/>
      <c r="Z29" s="381"/>
      <c r="AA29" s="381"/>
      <c r="AB29" s="381"/>
      <c r="AC29" s="381"/>
      <c r="AD29" s="381"/>
      <c r="AE29" s="381"/>
      <c r="AF29" s="381"/>
      <c r="AG29" s="381"/>
      <c r="AH29" s="381"/>
      <c r="AI29" s="381"/>
      <c r="AJ29" s="381"/>
      <c r="AK29" s="381"/>
      <c r="AL29" s="381"/>
      <c r="AM29" s="381"/>
      <c r="AN29" s="381"/>
      <c r="AO29" s="381"/>
      <c r="AP29" s="381"/>
      <c r="AQ29" s="381"/>
      <c r="AR29" s="381"/>
      <c r="AS29" s="381"/>
      <c r="AT29" s="381"/>
      <c r="AU29" s="381"/>
      <c r="AV29" s="381"/>
      <c r="AW29" s="381"/>
      <c r="AX29" s="381"/>
      <c r="AY29" s="381"/>
      <c r="AZ29" s="381"/>
    </row>
    <row r="30" spans="1:52" ht="18.75" customHeight="1" x14ac:dyDescent="0.25">
      <c r="A30" s="381" t="s">
        <v>90</v>
      </c>
      <c r="B30" s="381"/>
      <c r="C30" s="381"/>
      <c r="D30" s="381"/>
      <c r="E30" s="381"/>
      <c r="F30" s="381"/>
      <c r="G30" s="381"/>
      <c r="H30" s="381"/>
      <c r="I30" s="381"/>
      <c r="J30" s="381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  <c r="W30" s="381"/>
      <c r="X30" s="381"/>
      <c r="Y30" s="381"/>
      <c r="Z30" s="381"/>
      <c r="AA30" s="381"/>
      <c r="AB30" s="381"/>
      <c r="AC30" s="381"/>
      <c r="AD30" s="381"/>
      <c r="AE30" s="381"/>
      <c r="AF30" s="381"/>
      <c r="AG30" s="381"/>
      <c r="AH30" s="381"/>
      <c r="AI30" s="381"/>
      <c r="AJ30" s="381"/>
      <c r="AK30" s="381"/>
      <c r="AL30" s="381"/>
      <c r="AM30" s="381"/>
      <c r="AN30" s="381"/>
      <c r="AO30" s="381"/>
      <c r="AP30" s="381"/>
      <c r="AQ30" s="381"/>
      <c r="AR30" s="381"/>
      <c r="AS30" s="381"/>
      <c r="AT30" s="381"/>
      <c r="AU30" s="381"/>
      <c r="AV30" s="381"/>
      <c r="AW30" s="381"/>
      <c r="AX30" s="381"/>
      <c r="AY30" s="381"/>
      <c r="AZ30" s="381"/>
    </row>
    <row r="31" spans="1:52" ht="18.75" customHeight="1" x14ac:dyDescent="0.25">
      <c r="A31" s="382" t="s">
        <v>91</v>
      </c>
      <c r="B31" s="382"/>
      <c r="C31" s="382"/>
      <c r="D31" s="382"/>
      <c r="E31" s="382"/>
      <c r="F31" s="382"/>
      <c r="G31" s="382"/>
      <c r="H31" s="382"/>
      <c r="I31" s="382"/>
      <c r="J31" s="382"/>
      <c r="K31" s="382"/>
      <c r="L31" s="382"/>
      <c r="M31" s="382"/>
      <c r="N31" s="382"/>
      <c r="O31" s="382"/>
      <c r="P31" s="382"/>
      <c r="Q31" s="382"/>
      <c r="R31" s="382"/>
      <c r="S31" s="382"/>
      <c r="T31" s="382"/>
      <c r="U31" s="382"/>
      <c r="V31" s="382"/>
      <c r="W31" s="382"/>
      <c r="X31" s="382"/>
      <c r="Y31" s="382"/>
      <c r="Z31" s="382"/>
      <c r="AA31" s="382"/>
      <c r="AB31" s="382"/>
      <c r="AC31" s="382"/>
      <c r="AD31" s="382"/>
      <c r="AE31" s="382"/>
      <c r="AF31" s="382"/>
      <c r="AG31" s="382"/>
      <c r="AH31" s="382"/>
      <c r="AI31" s="382"/>
      <c r="AJ31" s="382"/>
      <c r="AK31" s="382"/>
      <c r="AL31" s="382"/>
      <c r="AM31" s="382"/>
      <c r="AN31" s="382"/>
      <c r="AO31" s="382"/>
      <c r="AP31" s="382"/>
      <c r="AQ31" s="382"/>
      <c r="AR31" s="382"/>
      <c r="AS31" s="382"/>
      <c r="AT31" s="382"/>
      <c r="AU31" s="382"/>
      <c r="AV31" s="382"/>
      <c r="AW31" s="382"/>
      <c r="AX31" s="382"/>
      <c r="AY31" s="382"/>
      <c r="AZ31" s="382"/>
    </row>
    <row r="32" spans="1:52" ht="18.75" customHeight="1" x14ac:dyDescent="0.25">
      <c r="A32" s="381" t="s">
        <v>91</v>
      </c>
      <c r="B32" s="381"/>
      <c r="C32" s="381"/>
      <c r="D32" s="381"/>
      <c r="E32" s="381"/>
      <c r="F32" s="381"/>
      <c r="G32" s="381"/>
      <c r="H32" s="381"/>
      <c r="I32" s="381"/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81"/>
      <c r="W32" s="381"/>
      <c r="X32" s="381"/>
      <c r="Y32" s="381"/>
      <c r="Z32" s="381"/>
      <c r="AA32" s="381"/>
      <c r="AB32" s="381"/>
      <c r="AC32" s="381"/>
      <c r="AD32" s="381"/>
      <c r="AE32" s="381"/>
      <c r="AF32" s="381"/>
      <c r="AG32" s="381"/>
      <c r="AH32" s="381"/>
      <c r="AI32" s="381"/>
      <c r="AJ32" s="381"/>
      <c r="AK32" s="381"/>
      <c r="AL32" s="381"/>
      <c r="AM32" s="381"/>
      <c r="AN32" s="381"/>
      <c r="AO32" s="381"/>
      <c r="AP32" s="381"/>
      <c r="AQ32" s="381"/>
      <c r="AR32" s="381"/>
      <c r="AS32" s="381"/>
      <c r="AT32" s="381"/>
      <c r="AU32" s="381"/>
      <c r="AV32" s="381"/>
      <c r="AW32" s="381"/>
      <c r="AX32" s="381"/>
      <c r="AY32" s="381"/>
      <c r="AZ32" s="381"/>
    </row>
    <row r="33" spans="1:5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x14ac:dyDescent="0.25">
      <c r="A38" s="379" t="s">
        <v>66</v>
      </c>
      <c r="B38" s="379"/>
      <c r="C38" s="379"/>
      <c r="D38" s="379"/>
      <c r="E38" s="379"/>
      <c r="F38" s="379"/>
      <c r="G38" s="379"/>
      <c r="H38" s="379"/>
      <c r="I38" s="379"/>
      <c r="J38" s="379"/>
      <c r="K38" s="379"/>
      <c r="L38" s="379"/>
      <c r="M38" s="379"/>
      <c r="N38" s="379"/>
      <c r="O38" s="379"/>
      <c r="P38" s="379"/>
      <c r="Q38" s="379"/>
      <c r="R38" s="379"/>
      <c r="S38" s="379"/>
      <c r="T38" s="379"/>
      <c r="U38" s="379"/>
      <c r="V38" s="379"/>
      <c r="W38" s="379"/>
      <c r="X38" s="379"/>
      <c r="Y38" s="379"/>
      <c r="Z38" s="379"/>
      <c r="AA38" s="379"/>
      <c r="AB38" s="379"/>
      <c r="AC38" s="379"/>
      <c r="AD38" s="379"/>
      <c r="AE38" s="379"/>
      <c r="AF38" s="379"/>
      <c r="AG38" s="379"/>
      <c r="AH38" s="379"/>
      <c r="AI38" s="379"/>
      <c r="AJ38" s="379"/>
      <c r="AK38" s="379"/>
      <c r="AL38" s="379"/>
      <c r="AM38" s="379"/>
      <c r="AN38" s="379"/>
      <c r="AO38" s="379"/>
      <c r="AP38" s="379"/>
      <c r="AQ38" s="379"/>
      <c r="AR38" s="379"/>
      <c r="AS38" s="379"/>
      <c r="AT38" s="379"/>
      <c r="AU38" s="379"/>
      <c r="AV38" s="379"/>
      <c r="AW38" s="379"/>
      <c r="AX38" s="379"/>
      <c r="AY38" s="379"/>
      <c r="AZ38" s="379"/>
    </row>
    <row r="39" spans="1:52" x14ac:dyDescent="0.25">
      <c r="A39" s="379" t="s">
        <v>113</v>
      </c>
      <c r="B39" s="379"/>
      <c r="C39" s="379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79"/>
      <c r="U39" s="379"/>
      <c r="V39" s="379"/>
      <c r="W39" s="379"/>
      <c r="X39" s="379"/>
      <c r="Y39" s="379"/>
      <c r="Z39" s="379"/>
      <c r="AA39" s="379"/>
      <c r="AB39" s="379"/>
      <c r="AC39" s="379"/>
      <c r="AD39" s="379"/>
      <c r="AE39" s="379"/>
      <c r="AF39" s="379"/>
      <c r="AG39" s="379"/>
      <c r="AH39" s="379"/>
      <c r="AI39" s="379"/>
      <c r="AJ39" s="379"/>
      <c r="AK39" s="379"/>
      <c r="AL39" s="379"/>
      <c r="AM39" s="379"/>
      <c r="AN39" s="379"/>
      <c r="AO39" s="379"/>
      <c r="AP39" s="379"/>
      <c r="AQ39" s="379"/>
      <c r="AR39" s="379"/>
      <c r="AS39" s="379"/>
      <c r="AT39" s="379"/>
      <c r="AU39" s="379"/>
      <c r="AV39" s="379"/>
      <c r="AW39" s="379"/>
      <c r="AX39" s="379"/>
      <c r="AY39" s="379"/>
      <c r="AZ39" s="379"/>
    </row>
    <row r="40" spans="1:52" ht="15" customHeight="1" x14ac:dyDescent="0.25">
      <c r="A40" s="379" t="s">
        <v>119</v>
      </c>
      <c r="B40" s="379"/>
      <c r="C40" s="379"/>
      <c r="D40" s="379"/>
      <c r="E40" s="379"/>
      <c r="F40" s="379"/>
      <c r="G40" s="379"/>
      <c r="H40" s="379"/>
      <c r="I40" s="379"/>
      <c r="J40" s="379"/>
      <c r="K40" s="379"/>
      <c r="L40" s="379"/>
      <c r="M40" s="379"/>
      <c r="N40" s="379"/>
      <c r="O40" s="379"/>
      <c r="P40" s="379"/>
      <c r="Q40" s="379"/>
      <c r="R40" s="379"/>
      <c r="S40" s="379"/>
      <c r="T40" s="379"/>
      <c r="U40" s="379"/>
      <c r="V40" s="379"/>
      <c r="W40" s="379"/>
      <c r="X40" s="379"/>
      <c r="Y40" s="379"/>
      <c r="Z40" s="379"/>
      <c r="AA40" s="379"/>
      <c r="AB40" s="379"/>
      <c r="AC40" s="379"/>
      <c r="AD40" s="379"/>
      <c r="AE40" s="379"/>
      <c r="AF40" s="379"/>
      <c r="AG40" s="379"/>
      <c r="AH40" s="379"/>
      <c r="AI40" s="379"/>
      <c r="AJ40" s="379"/>
      <c r="AK40" s="379"/>
      <c r="AL40" s="379"/>
      <c r="AM40" s="379"/>
      <c r="AN40" s="379"/>
      <c r="AO40" s="379"/>
      <c r="AP40" s="379"/>
      <c r="AQ40" s="379"/>
      <c r="AR40" s="379"/>
      <c r="AS40" s="379"/>
      <c r="AT40" s="379"/>
      <c r="AU40" s="379"/>
      <c r="AV40" s="379"/>
      <c r="AW40" s="379"/>
      <c r="AX40" s="379"/>
      <c r="AY40" s="379"/>
      <c r="AZ40" s="379"/>
    </row>
    <row r="41" spans="1:52" ht="15" customHeight="1" x14ac:dyDescent="0.25">
      <c r="A41" s="379" t="s">
        <v>88</v>
      </c>
      <c r="B41" s="379"/>
      <c r="C41" s="379"/>
      <c r="D41" s="379"/>
      <c r="E41" s="379"/>
      <c r="F41" s="379"/>
      <c r="G41" s="379"/>
      <c r="H41" s="379"/>
      <c r="I41" s="379"/>
      <c r="J41" s="379"/>
      <c r="K41" s="379"/>
      <c r="L41" s="379"/>
      <c r="M41" s="379"/>
      <c r="N41" s="379"/>
      <c r="O41" s="379"/>
      <c r="P41" s="379"/>
      <c r="Q41" s="379"/>
      <c r="R41" s="379"/>
      <c r="S41" s="379"/>
      <c r="T41" s="379"/>
      <c r="U41" s="379"/>
      <c r="V41" s="379"/>
      <c r="W41" s="379"/>
      <c r="X41" s="379"/>
      <c r="Y41" s="379"/>
      <c r="Z41" s="379"/>
      <c r="AA41" s="379"/>
      <c r="AB41" s="379"/>
      <c r="AC41" s="379"/>
      <c r="AD41" s="379"/>
      <c r="AE41" s="379"/>
      <c r="AF41" s="379"/>
      <c r="AG41" s="379"/>
      <c r="AH41" s="379"/>
      <c r="AI41" s="379"/>
      <c r="AJ41" s="379"/>
      <c r="AK41" s="379"/>
      <c r="AL41" s="379"/>
      <c r="AM41" s="379"/>
      <c r="AN41" s="379"/>
      <c r="AO41" s="379"/>
      <c r="AP41" s="379"/>
      <c r="AQ41" s="379"/>
      <c r="AR41" s="379"/>
      <c r="AS41" s="379"/>
      <c r="AT41" s="379"/>
      <c r="AU41" s="379"/>
      <c r="AV41" s="379"/>
      <c r="AW41" s="379"/>
      <c r="AX41" s="379"/>
      <c r="AY41" s="379"/>
      <c r="AZ41" s="379"/>
    </row>
    <row r="42" spans="1:52" ht="28.5" customHeight="1" x14ac:dyDescent="0.25">
      <c r="A42" s="379" t="s">
        <v>294</v>
      </c>
      <c r="B42" s="379"/>
      <c r="C42" s="379"/>
      <c r="D42" s="379"/>
      <c r="E42" s="379"/>
      <c r="F42" s="379"/>
      <c r="G42" s="379"/>
      <c r="H42" s="379"/>
      <c r="I42" s="379"/>
      <c r="J42" s="379"/>
      <c r="K42" s="379"/>
      <c r="L42" s="379"/>
      <c r="M42" s="379"/>
      <c r="N42" s="379"/>
      <c r="O42" s="379"/>
      <c r="P42" s="379"/>
      <c r="Q42" s="379"/>
      <c r="R42" s="379"/>
      <c r="S42" s="379"/>
      <c r="T42" s="379"/>
      <c r="U42" s="379"/>
      <c r="V42" s="379"/>
      <c r="W42" s="379"/>
      <c r="X42" s="379"/>
      <c r="Y42" s="379"/>
      <c r="Z42" s="379"/>
      <c r="AA42" s="379"/>
      <c r="AB42" s="379"/>
      <c r="AC42" s="379"/>
      <c r="AD42" s="379"/>
      <c r="AE42" s="379"/>
      <c r="AF42" s="379"/>
      <c r="AG42" s="379"/>
      <c r="AH42" s="379"/>
      <c r="AI42" s="379"/>
      <c r="AJ42" s="379"/>
      <c r="AK42" s="379"/>
      <c r="AL42" s="379"/>
      <c r="AM42" s="379"/>
      <c r="AN42" s="379"/>
      <c r="AO42" s="379"/>
      <c r="AP42" s="379"/>
      <c r="AQ42" s="379"/>
      <c r="AR42" s="379"/>
      <c r="AS42" s="379"/>
      <c r="AT42" s="379"/>
      <c r="AU42" s="379"/>
      <c r="AV42" s="379"/>
      <c r="AW42" s="379"/>
      <c r="AX42" s="379"/>
      <c r="AY42" s="379"/>
      <c r="AZ42" s="379"/>
    </row>
    <row r="43" spans="1:52" ht="15.75" thickBot="1" x14ac:dyDescent="0.3">
      <c r="A43" s="379"/>
      <c r="B43" s="379"/>
      <c r="C43" s="379"/>
      <c r="D43" s="379"/>
      <c r="E43" s="379"/>
      <c r="F43" s="379"/>
      <c r="G43" s="379"/>
      <c r="H43" s="379"/>
      <c r="I43" s="379"/>
      <c r="J43" s="379"/>
      <c r="K43" s="379"/>
      <c r="L43" s="379"/>
      <c r="M43" s="379"/>
      <c r="N43" s="379"/>
      <c r="O43" s="379"/>
      <c r="P43" s="379"/>
      <c r="Q43" s="379"/>
      <c r="R43" s="379"/>
      <c r="S43" s="379"/>
      <c r="T43" s="379"/>
      <c r="U43" s="379"/>
      <c r="V43" s="379"/>
      <c r="W43" s="379"/>
      <c r="X43" s="379"/>
      <c r="Y43" s="379"/>
      <c r="Z43" s="379"/>
      <c r="AA43" s="379"/>
      <c r="AB43" s="379"/>
      <c r="AC43" s="379"/>
      <c r="AD43" s="379"/>
      <c r="AE43" s="379"/>
      <c r="AF43" s="379"/>
      <c r="AG43" s="379"/>
      <c r="AH43" s="379"/>
      <c r="AI43" s="379"/>
      <c r="AJ43" s="379"/>
      <c r="AK43" s="379"/>
      <c r="AL43" s="379"/>
      <c r="AM43" s="379"/>
      <c r="AN43" s="379"/>
      <c r="AO43" s="379"/>
      <c r="AP43" s="379"/>
      <c r="AQ43" s="379"/>
      <c r="AR43" s="379"/>
      <c r="AS43" s="379"/>
      <c r="AT43" s="379"/>
      <c r="AU43" s="379"/>
      <c r="AV43" s="379"/>
      <c r="AW43" s="379"/>
      <c r="AX43" s="379"/>
      <c r="AY43" s="379"/>
      <c r="AZ43" s="379"/>
    </row>
    <row r="44" spans="1:52" ht="39.950000000000003" customHeight="1" x14ac:dyDescent="0.25">
      <c r="A44" s="349" t="s">
        <v>59</v>
      </c>
      <c r="B44" s="350"/>
      <c r="C44" s="350"/>
      <c r="D44" s="350"/>
      <c r="E44" s="350"/>
      <c r="F44" s="350"/>
      <c r="G44" s="350"/>
      <c r="H44" s="350"/>
      <c r="I44" s="350"/>
      <c r="J44" s="350"/>
      <c r="K44" s="350"/>
      <c r="L44" s="350"/>
      <c r="M44" s="350"/>
      <c r="N44" s="350"/>
      <c r="O44" s="350"/>
      <c r="P44" s="350"/>
      <c r="Q44" s="350"/>
      <c r="R44" s="350"/>
      <c r="S44" s="350"/>
      <c r="T44" s="350"/>
      <c r="U44" s="350"/>
      <c r="V44" s="350"/>
      <c r="W44" s="350"/>
      <c r="X44" s="350"/>
      <c r="Y44" s="350"/>
      <c r="Z44" s="350"/>
      <c r="AA44" s="350"/>
      <c r="AB44" s="350"/>
      <c r="AC44" s="350"/>
      <c r="AD44" s="350"/>
      <c r="AE44" s="350"/>
      <c r="AF44" s="350"/>
      <c r="AG44" s="350"/>
      <c r="AH44" s="350"/>
      <c r="AI44" s="350"/>
      <c r="AJ44" s="350"/>
      <c r="AK44" s="350"/>
      <c r="AL44" s="350"/>
      <c r="AM44" s="350"/>
      <c r="AN44" s="350"/>
      <c r="AO44" s="350"/>
      <c r="AP44" s="350"/>
      <c r="AQ44" s="350"/>
      <c r="AR44" s="350"/>
      <c r="AS44" s="350"/>
      <c r="AT44" s="350"/>
      <c r="AU44" s="350"/>
      <c r="AV44" s="350"/>
      <c r="AW44" s="350"/>
      <c r="AX44" s="350"/>
      <c r="AY44" s="350"/>
      <c r="AZ44" s="351"/>
    </row>
    <row r="45" spans="1:52" ht="39.950000000000003" customHeight="1" x14ac:dyDescent="0.25">
      <c r="A45" s="352" t="s">
        <v>75</v>
      </c>
      <c r="B45" s="353"/>
      <c r="C45" s="353"/>
      <c r="D45" s="353"/>
      <c r="E45" s="353"/>
      <c r="F45" s="353"/>
      <c r="G45" s="353"/>
      <c r="H45" s="353"/>
      <c r="I45" s="353"/>
      <c r="J45" s="353"/>
      <c r="K45" s="354" t="s">
        <v>120</v>
      </c>
      <c r="L45" s="353"/>
      <c r="M45" s="353"/>
      <c r="N45" s="353"/>
      <c r="O45" s="353"/>
      <c r="P45" s="353"/>
      <c r="Q45" s="353"/>
      <c r="R45" s="353"/>
      <c r="S45" s="353"/>
      <c r="T45" s="353"/>
      <c r="U45" s="353" t="s">
        <v>4</v>
      </c>
      <c r="V45" s="353"/>
      <c r="W45" s="353"/>
      <c r="X45" s="353"/>
      <c r="Y45" s="353"/>
      <c r="Z45" s="353"/>
      <c r="AA45" s="353"/>
      <c r="AB45" s="353"/>
      <c r="AC45" s="353"/>
      <c r="AD45" s="353"/>
      <c r="AE45" s="354" t="s">
        <v>121</v>
      </c>
      <c r="AF45" s="353"/>
      <c r="AG45" s="353"/>
      <c r="AH45" s="353"/>
      <c r="AI45" s="353"/>
      <c r="AJ45" s="353"/>
      <c r="AK45" s="353"/>
      <c r="AL45" s="353"/>
      <c r="AM45" s="353"/>
      <c r="AN45" s="353"/>
      <c r="AO45" s="353" t="s">
        <v>122</v>
      </c>
      <c r="AP45" s="353"/>
      <c r="AQ45" s="353"/>
      <c r="AR45" s="353"/>
      <c r="AS45" s="353"/>
      <c r="AT45" s="353"/>
      <c r="AU45" s="353"/>
      <c r="AV45" s="353"/>
      <c r="AW45" s="353"/>
      <c r="AX45" s="353"/>
      <c r="AY45" s="353"/>
      <c r="AZ45" s="355"/>
    </row>
    <row r="46" spans="1:52" ht="39.950000000000003" customHeight="1" thickBot="1" x14ac:dyDescent="0.3">
      <c r="A46" s="342"/>
      <c r="B46" s="343"/>
      <c r="C46" s="343"/>
      <c r="D46" s="343"/>
      <c r="E46" s="343"/>
      <c r="F46" s="343"/>
      <c r="G46" s="343"/>
      <c r="H46" s="343"/>
      <c r="I46" s="343"/>
      <c r="J46" s="343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V46" s="344"/>
      <c r="W46" s="344"/>
      <c r="X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5"/>
      <c r="AP46" s="345"/>
      <c r="AQ46" s="345"/>
      <c r="AR46" s="345"/>
      <c r="AS46" s="345"/>
      <c r="AT46" s="345"/>
      <c r="AU46" s="345"/>
      <c r="AV46" s="345"/>
      <c r="AW46" s="345"/>
      <c r="AX46" s="345"/>
      <c r="AY46" s="345"/>
      <c r="AZ46" s="346"/>
    </row>
    <row r="47" spans="1:52" ht="15.75" thickBot="1" x14ac:dyDescent="0.3">
      <c r="A47" s="347"/>
      <c r="B47" s="348"/>
      <c r="C47" s="348"/>
      <c r="D47" s="348"/>
      <c r="E47" s="348"/>
      <c r="F47" s="348"/>
      <c r="G47" s="348"/>
      <c r="H47" s="348"/>
      <c r="I47" s="348"/>
      <c r="J47" s="348"/>
      <c r="K47" s="348"/>
      <c r="L47" s="348"/>
      <c r="M47" s="348"/>
      <c r="N47" s="348"/>
      <c r="O47" s="348"/>
      <c r="P47" s="348"/>
      <c r="Q47" s="348"/>
      <c r="R47" s="348"/>
      <c r="S47" s="348"/>
      <c r="T47" s="348"/>
      <c r="U47" s="348"/>
      <c r="V47" s="348"/>
      <c r="W47" s="348"/>
      <c r="X47" s="348"/>
      <c r="Y47" s="348"/>
      <c r="Z47" s="348"/>
      <c r="AA47" s="348"/>
      <c r="AB47" s="348"/>
      <c r="AC47" s="348"/>
      <c r="AD47" s="348"/>
      <c r="AE47" s="348"/>
      <c r="AF47" s="348"/>
      <c r="AG47" s="348"/>
      <c r="AH47" s="348"/>
      <c r="AI47" s="348"/>
      <c r="AJ47" s="348"/>
      <c r="AK47" s="348"/>
      <c r="AL47" s="348"/>
      <c r="AM47" s="348"/>
      <c r="AN47" s="348"/>
      <c r="AO47" s="348"/>
      <c r="AP47" s="348"/>
      <c r="AQ47" s="348"/>
      <c r="AR47" s="348"/>
      <c r="AS47" s="348"/>
      <c r="AT47" s="348"/>
      <c r="AU47" s="348"/>
      <c r="AV47" s="348"/>
      <c r="AW47" s="348"/>
      <c r="AX47" s="348"/>
      <c r="AY47" s="348"/>
      <c r="AZ47" s="348"/>
    </row>
    <row r="48" spans="1:52" ht="39.950000000000003" customHeight="1" thickBot="1" x14ac:dyDescent="0.3">
      <c r="A48" s="332" t="s">
        <v>111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  <c r="L48" s="333"/>
      <c r="M48" s="333"/>
      <c r="N48" s="333"/>
      <c r="O48" s="333"/>
      <c r="P48" s="333"/>
      <c r="Q48" s="333"/>
      <c r="R48" s="333"/>
      <c r="S48" s="333"/>
      <c r="T48" s="333"/>
      <c r="U48" s="333"/>
      <c r="V48" s="333"/>
      <c r="W48" s="333"/>
      <c r="X48" s="333"/>
      <c r="Y48" s="333"/>
      <c r="Z48" s="333"/>
      <c r="AA48" s="333"/>
      <c r="AB48" s="333"/>
      <c r="AC48" s="333"/>
      <c r="AD48" s="333"/>
      <c r="AE48" s="333"/>
      <c r="AF48" s="333"/>
      <c r="AG48" s="333"/>
      <c r="AH48" s="333"/>
      <c r="AI48" s="333"/>
      <c r="AJ48" s="333"/>
      <c r="AK48" s="333"/>
      <c r="AL48" s="333"/>
      <c r="AM48" s="333"/>
      <c r="AN48" s="333"/>
      <c r="AO48" s="333"/>
      <c r="AP48" s="333"/>
      <c r="AQ48" s="333"/>
      <c r="AR48" s="333"/>
      <c r="AS48" s="333"/>
      <c r="AT48" s="333"/>
      <c r="AU48" s="333"/>
      <c r="AV48" s="333"/>
      <c r="AW48" s="333"/>
      <c r="AX48" s="333"/>
      <c r="AY48" s="333"/>
      <c r="AZ48" s="334"/>
    </row>
    <row r="49" spans="1:52" ht="39.950000000000003" customHeight="1" x14ac:dyDescent="0.25">
      <c r="A49" s="372" t="s">
        <v>81</v>
      </c>
      <c r="B49" s="373"/>
      <c r="C49" s="290" t="s">
        <v>38</v>
      </c>
      <c r="D49" s="251"/>
      <c r="E49" s="323" t="s">
        <v>64</v>
      </c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R49" s="323"/>
      <c r="S49" s="323"/>
      <c r="T49" s="323"/>
      <c r="U49" s="323"/>
      <c r="V49" s="323"/>
      <c r="W49" s="323"/>
      <c r="X49" s="323"/>
      <c r="Y49" s="323"/>
      <c r="Z49" s="323"/>
      <c r="AA49" s="323"/>
      <c r="AB49" s="323"/>
      <c r="AC49" s="323"/>
      <c r="AD49" s="323"/>
      <c r="AE49" s="323"/>
      <c r="AF49" s="323"/>
      <c r="AG49" s="323"/>
      <c r="AH49" s="323"/>
      <c r="AI49" s="323"/>
      <c r="AJ49" s="323"/>
      <c r="AK49" s="323"/>
      <c r="AL49" s="323"/>
      <c r="AM49" s="323"/>
      <c r="AN49" s="323"/>
      <c r="AO49" s="323"/>
      <c r="AP49" s="323"/>
      <c r="AQ49" s="323"/>
      <c r="AR49" s="323"/>
      <c r="AS49" s="323"/>
      <c r="AT49" s="323"/>
      <c r="AU49" s="323"/>
      <c r="AV49" s="323"/>
      <c r="AW49" s="323"/>
      <c r="AX49" s="323"/>
      <c r="AY49" s="323"/>
      <c r="AZ49" s="324"/>
    </row>
    <row r="50" spans="1:52" ht="39.950000000000003" customHeight="1" x14ac:dyDescent="0.25">
      <c r="A50" s="374"/>
      <c r="B50" s="375"/>
      <c r="C50" s="292"/>
      <c r="D50" s="253"/>
      <c r="E50" s="285" t="s">
        <v>73</v>
      </c>
      <c r="F50" s="285"/>
      <c r="G50" s="285"/>
      <c r="H50" s="285"/>
      <c r="I50" s="285"/>
      <c r="J50" s="285"/>
      <c r="K50" s="285"/>
      <c r="L50" s="285"/>
      <c r="M50" s="241" t="s">
        <v>72</v>
      </c>
      <c r="N50" s="241"/>
      <c r="O50" s="241"/>
      <c r="P50" s="241"/>
      <c r="Q50" s="241"/>
      <c r="R50" s="241"/>
      <c r="S50" s="241"/>
      <c r="T50" s="241"/>
      <c r="U50" s="285" t="s">
        <v>74</v>
      </c>
      <c r="V50" s="285"/>
      <c r="W50" s="285"/>
      <c r="X50" s="285"/>
      <c r="Y50" s="285"/>
      <c r="Z50" s="285"/>
      <c r="AA50" s="285"/>
      <c r="AB50" s="285"/>
      <c r="AC50" s="241" t="s">
        <v>26</v>
      </c>
      <c r="AD50" s="241"/>
      <c r="AE50" s="241"/>
      <c r="AF50" s="241"/>
      <c r="AG50" s="241"/>
      <c r="AH50" s="241"/>
      <c r="AI50" s="241"/>
      <c r="AJ50" s="241"/>
      <c r="AK50" s="241"/>
      <c r="AL50" s="241"/>
      <c r="AM50" s="241" t="s">
        <v>58</v>
      </c>
      <c r="AN50" s="241"/>
      <c r="AO50" s="241"/>
      <c r="AP50" s="241"/>
      <c r="AQ50" s="241"/>
      <c r="AR50" s="241"/>
      <c r="AS50" s="241"/>
      <c r="AT50" s="241"/>
      <c r="AU50" s="241"/>
      <c r="AV50" s="241"/>
      <c r="AW50" s="241"/>
      <c r="AX50" s="241"/>
      <c r="AY50" s="241"/>
      <c r="AZ50" s="242"/>
    </row>
    <row r="51" spans="1:52" ht="39.950000000000003" customHeight="1" thickBot="1" x14ac:dyDescent="0.3">
      <c r="A51" s="376"/>
      <c r="B51" s="377"/>
      <c r="C51" s="378"/>
      <c r="D51" s="255"/>
      <c r="E51" s="233"/>
      <c r="F51" s="233"/>
      <c r="G51" s="233"/>
      <c r="H51" s="233"/>
      <c r="I51" s="233"/>
      <c r="J51" s="233"/>
      <c r="K51" s="233"/>
      <c r="L51" s="233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33"/>
      <c r="AN51" s="233"/>
      <c r="AO51" s="233"/>
      <c r="AP51" s="233"/>
      <c r="AQ51" s="233"/>
      <c r="AR51" s="233"/>
      <c r="AS51" s="233"/>
      <c r="AT51" s="233"/>
      <c r="AU51" s="233"/>
      <c r="AV51" s="233"/>
      <c r="AW51" s="233"/>
      <c r="AX51" s="233"/>
      <c r="AY51" s="233"/>
      <c r="AZ51" s="249"/>
    </row>
    <row r="52" spans="1:52" ht="39.950000000000003" customHeight="1" thickBot="1" x14ac:dyDescent="0.3">
      <c r="A52" s="8"/>
      <c r="B52" s="17"/>
      <c r="C52" s="325" t="s">
        <v>39</v>
      </c>
      <c r="D52" s="325"/>
      <c r="E52" s="326" t="s">
        <v>117</v>
      </c>
      <c r="F52" s="327"/>
      <c r="G52" s="327"/>
      <c r="H52" s="327"/>
      <c r="I52" s="327"/>
      <c r="J52" s="327"/>
      <c r="K52" s="327"/>
      <c r="L52" s="327"/>
      <c r="M52" s="327"/>
      <c r="N52" s="327"/>
      <c r="O52" s="327"/>
      <c r="P52" s="327"/>
      <c r="Q52" s="327"/>
      <c r="R52" s="327"/>
      <c r="S52" s="327"/>
      <c r="T52" s="327"/>
      <c r="U52" s="327"/>
      <c r="V52" s="327"/>
      <c r="W52" s="327"/>
      <c r="X52" s="327"/>
      <c r="Y52" s="327"/>
      <c r="Z52" s="327"/>
      <c r="AA52" s="327"/>
      <c r="AB52" s="327"/>
      <c r="AC52" s="327"/>
      <c r="AD52" s="327"/>
      <c r="AE52" s="327"/>
      <c r="AF52" s="327"/>
      <c r="AG52" s="327"/>
      <c r="AH52" s="327"/>
      <c r="AI52" s="327"/>
      <c r="AJ52" s="327"/>
      <c r="AK52" s="327"/>
      <c r="AL52" s="328"/>
      <c r="AM52" s="329"/>
      <c r="AN52" s="330"/>
      <c r="AO52" s="330"/>
      <c r="AP52" s="330"/>
      <c r="AQ52" s="330"/>
      <c r="AR52" s="330"/>
      <c r="AS52" s="330"/>
      <c r="AT52" s="330"/>
      <c r="AU52" s="330"/>
      <c r="AV52" s="330"/>
      <c r="AW52" s="330"/>
      <c r="AX52" s="330"/>
      <c r="AY52" s="330"/>
      <c r="AZ52" s="331"/>
    </row>
    <row r="53" spans="1:52" ht="30" customHeight="1" x14ac:dyDescent="0.25">
      <c r="A53" s="312" t="s">
        <v>82</v>
      </c>
      <c r="B53" s="313"/>
      <c r="C53" s="290" t="s">
        <v>40</v>
      </c>
      <c r="D53" s="251"/>
      <c r="E53" s="360" t="s">
        <v>65</v>
      </c>
      <c r="F53" s="361"/>
      <c r="G53" s="361"/>
      <c r="H53" s="361"/>
      <c r="I53" s="361"/>
      <c r="J53" s="361"/>
      <c r="K53" s="361"/>
      <c r="L53" s="361"/>
      <c r="M53" s="361"/>
      <c r="N53" s="361"/>
      <c r="O53" s="361"/>
      <c r="P53" s="361"/>
      <c r="Q53" s="361"/>
      <c r="R53" s="361"/>
      <c r="S53" s="361"/>
      <c r="T53" s="361"/>
      <c r="U53" s="361"/>
      <c r="V53" s="361"/>
      <c r="W53" s="361"/>
      <c r="X53" s="361"/>
      <c r="Y53" s="361"/>
      <c r="Z53" s="361"/>
      <c r="AA53" s="361"/>
      <c r="AB53" s="361"/>
      <c r="AC53" s="361"/>
      <c r="AD53" s="361"/>
      <c r="AE53" s="361"/>
      <c r="AF53" s="361"/>
      <c r="AG53" s="361"/>
      <c r="AH53" s="361"/>
      <c r="AI53" s="361"/>
      <c r="AJ53" s="361"/>
      <c r="AK53" s="361"/>
      <c r="AL53" s="361"/>
      <c r="AM53" s="361"/>
      <c r="AN53" s="361"/>
      <c r="AO53" s="361"/>
      <c r="AP53" s="361"/>
      <c r="AQ53" s="361"/>
      <c r="AR53" s="361"/>
      <c r="AS53" s="361"/>
      <c r="AT53" s="361"/>
      <c r="AU53" s="361"/>
      <c r="AV53" s="361"/>
      <c r="AW53" s="361"/>
      <c r="AX53" s="361"/>
      <c r="AY53" s="361"/>
      <c r="AZ53" s="362"/>
    </row>
    <row r="54" spans="1:52" ht="30" customHeight="1" x14ac:dyDescent="0.25">
      <c r="A54" s="312"/>
      <c r="B54" s="313"/>
      <c r="C54" s="293"/>
      <c r="D54" s="294"/>
      <c r="E54" s="318"/>
      <c r="F54" s="319"/>
      <c r="G54" s="319"/>
      <c r="H54" s="319"/>
      <c r="I54" s="319"/>
      <c r="J54" s="319"/>
      <c r="K54" s="319"/>
      <c r="L54" s="319"/>
      <c r="M54" s="319"/>
      <c r="N54" s="320"/>
      <c r="O54" s="363" t="s">
        <v>76</v>
      </c>
      <c r="P54" s="364"/>
      <c r="Q54" s="364"/>
      <c r="R54" s="364"/>
      <c r="S54" s="364"/>
      <c r="T54" s="364"/>
      <c r="U54" s="364"/>
      <c r="V54" s="364"/>
      <c r="W54" s="364"/>
      <c r="X54" s="364"/>
      <c r="Y54" s="364"/>
      <c r="Z54" s="365"/>
      <c r="AA54" s="363" t="s">
        <v>77</v>
      </c>
      <c r="AB54" s="364"/>
      <c r="AC54" s="364"/>
      <c r="AD54" s="364"/>
      <c r="AE54" s="364"/>
      <c r="AF54" s="364"/>
      <c r="AG54" s="364"/>
      <c r="AH54" s="364"/>
      <c r="AI54" s="364"/>
      <c r="AJ54" s="364"/>
      <c r="AK54" s="364"/>
      <c r="AL54" s="365"/>
      <c r="AM54" s="366" t="s">
        <v>58</v>
      </c>
      <c r="AN54" s="367"/>
      <c r="AO54" s="367"/>
      <c r="AP54" s="367"/>
      <c r="AQ54" s="367"/>
      <c r="AR54" s="367"/>
      <c r="AS54" s="367"/>
      <c r="AT54" s="367"/>
      <c r="AU54" s="367"/>
      <c r="AV54" s="367"/>
      <c r="AW54" s="367"/>
      <c r="AX54" s="367"/>
      <c r="AY54" s="367"/>
      <c r="AZ54" s="368"/>
    </row>
    <row r="55" spans="1:52" ht="81" customHeight="1" x14ac:dyDescent="0.25">
      <c r="A55" s="312"/>
      <c r="B55" s="313"/>
      <c r="C55" s="281" t="s">
        <v>41</v>
      </c>
      <c r="D55" s="282"/>
      <c r="E55" s="309" t="s">
        <v>296</v>
      </c>
      <c r="F55" s="310"/>
      <c r="G55" s="310"/>
      <c r="H55" s="310"/>
      <c r="I55" s="310"/>
      <c r="J55" s="310"/>
      <c r="K55" s="310"/>
      <c r="L55" s="310"/>
      <c r="M55" s="310"/>
      <c r="N55" s="311"/>
      <c r="O55" s="369"/>
      <c r="P55" s="370"/>
      <c r="Q55" s="370"/>
      <c r="R55" s="370"/>
      <c r="S55" s="370"/>
      <c r="T55" s="370"/>
      <c r="U55" s="370"/>
      <c r="V55" s="370"/>
      <c r="W55" s="370"/>
      <c r="X55" s="370"/>
      <c r="Y55" s="370"/>
      <c r="Z55" s="371"/>
      <c r="AA55" s="369"/>
      <c r="AB55" s="370"/>
      <c r="AC55" s="370"/>
      <c r="AD55" s="370"/>
      <c r="AE55" s="370"/>
      <c r="AF55" s="370"/>
      <c r="AG55" s="370"/>
      <c r="AH55" s="370"/>
      <c r="AI55" s="370"/>
      <c r="AJ55" s="370"/>
      <c r="AK55" s="370"/>
      <c r="AL55" s="371"/>
      <c r="AM55" s="281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59"/>
    </row>
    <row r="56" spans="1:52" ht="39.950000000000003" customHeight="1" x14ac:dyDescent="0.25">
      <c r="A56" s="312"/>
      <c r="B56" s="313"/>
      <c r="C56" s="281" t="s">
        <v>42</v>
      </c>
      <c r="D56" s="282"/>
      <c r="E56" s="309" t="s">
        <v>293</v>
      </c>
      <c r="F56" s="310"/>
      <c r="G56" s="310"/>
      <c r="H56" s="310"/>
      <c r="I56" s="310"/>
      <c r="J56" s="310"/>
      <c r="K56" s="310"/>
      <c r="L56" s="310"/>
      <c r="M56" s="310"/>
      <c r="N56" s="311"/>
      <c r="O56" s="369"/>
      <c r="P56" s="370"/>
      <c r="Q56" s="370"/>
      <c r="R56" s="370"/>
      <c r="S56" s="370"/>
      <c r="T56" s="370"/>
      <c r="U56" s="370"/>
      <c r="V56" s="370"/>
      <c r="W56" s="370"/>
      <c r="X56" s="370"/>
      <c r="Y56" s="370"/>
      <c r="Z56" s="371"/>
      <c r="AA56" s="369"/>
      <c r="AB56" s="370"/>
      <c r="AC56" s="370"/>
      <c r="AD56" s="370"/>
      <c r="AE56" s="370"/>
      <c r="AF56" s="370"/>
      <c r="AG56" s="370"/>
      <c r="AH56" s="370"/>
      <c r="AI56" s="370"/>
      <c r="AJ56" s="370"/>
      <c r="AK56" s="370"/>
      <c r="AL56" s="371"/>
      <c r="AM56" s="281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59"/>
    </row>
    <row r="57" spans="1:52" ht="39.950000000000003" customHeight="1" thickBot="1" x14ac:dyDescent="0.3">
      <c r="A57" s="312"/>
      <c r="B57" s="313"/>
      <c r="C57" s="281" t="s">
        <v>108</v>
      </c>
      <c r="D57" s="282"/>
      <c r="E57" s="309" t="s">
        <v>295</v>
      </c>
      <c r="F57" s="310"/>
      <c r="G57" s="310"/>
      <c r="H57" s="310"/>
      <c r="I57" s="310"/>
      <c r="J57" s="310"/>
      <c r="K57" s="310"/>
      <c r="L57" s="310"/>
      <c r="M57" s="310"/>
      <c r="N57" s="311"/>
      <c r="O57" s="369"/>
      <c r="P57" s="370"/>
      <c r="Q57" s="370"/>
      <c r="R57" s="370"/>
      <c r="S57" s="370"/>
      <c r="T57" s="370"/>
      <c r="U57" s="370"/>
      <c r="V57" s="370"/>
      <c r="W57" s="370"/>
      <c r="X57" s="370"/>
      <c r="Y57" s="370"/>
      <c r="Z57" s="371"/>
      <c r="AA57" s="369"/>
      <c r="AB57" s="370"/>
      <c r="AC57" s="370"/>
      <c r="AD57" s="370"/>
      <c r="AE57" s="370"/>
      <c r="AF57" s="370"/>
      <c r="AG57" s="370"/>
      <c r="AH57" s="370"/>
      <c r="AI57" s="370"/>
      <c r="AJ57" s="370"/>
      <c r="AK57" s="370"/>
      <c r="AL57" s="371"/>
      <c r="AM57" s="281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59"/>
    </row>
    <row r="58" spans="1:52" ht="30" customHeight="1" x14ac:dyDescent="0.25">
      <c r="A58" s="312"/>
      <c r="B58" s="313"/>
      <c r="C58" s="292" t="s">
        <v>43</v>
      </c>
      <c r="D58" s="321"/>
      <c r="E58" s="323" t="s">
        <v>78</v>
      </c>
      <c r="F58" s="323"/>
      <c r="G58" s="323"/>
      <c r="H58" s="323"/>
      <c r="I58" s="323"/>
      <c r="J58" s="323"/>
      <c r="K58" s="323"/>
      <c r="L58" s="323"/>
      <c r="M58" s="323"/>
      <c r="N58" s="323"/>
      <c r="O58" s="323"/>
      <c r="P58" s="323"/>
      <c r="Q58" s="323"/>
      <c r="R58" s="323"/>
      <c r="S58" s="323"/>
      <c r="T58" s="323"/>
      <c r="U58" s="323"/>
      <c r="V58" s="323"/>
      <c r="W58" s="323"/>
      <c r="X58" s="323"/>
      <c r="Y58" s="323"/>
      <c r="Z58" s="323"/>
      <c r="AA58" s="323"/>
      <c r="AB58" s="323"/>
      <c r="AC58" s="323"/>
      <c r="AD58" s="323"/>
      <c r="AE58" s="323"/>
      <c r="AF58" s="323"/>
      <c r="AG58" s="323"/>
      <c r="AH58" s="323"/>
      <c r="AI58" s="323"/>
      <c r="AJ58" s="323"/>
      <c r="AK58" s="323"/>
      <c r="AL58" s="323"/>
      <c r="AM58" s="323"/>
      <c r="AN58" s="323"/>
      <c r="AO58" s="323"/>
      <c r="AP58" s="323"/>
      <c r="AQ58" s="323"/>
      <c r="AR58" s="323"/>
      <c r="AS58" s="323"/>
      <c r="AT58" s="323"/>
      <c r="AU58" s="323"/>
      <c r="AV58" s="323"/>
      <c r="AW58" s="323"/>
      <c r="AX58" s="323"/>
      <c r="AY58" s="323"/>
      <c r="AZ58" s="324"/>
    </row>
    <row r="59" spans="1:52" ht="30" customHeight="1" x14ac:dyDescent="0.25">
      <c r="A59" s="312"/>
      <c r="B59" s="313"/>
      <c r="C59" s="292"/>
      <c r="D59" s="321"/>
      <c r="E59" s="299"/>
      <c r="F59" s="299"/>
      <c r="G59" s="299"/>
      <c r="H59" s="299"/>
      <c r="I59" s="299"/>
      <c r="J59" s="299"/>
      <c r="K59" s="299"/>
      <c r="L59" s="299"/>
      <c r="M59" s="299"/>
      <c r="N59" s="299"/>
      <c r="O59" s="307" t="s">
        <v>37</v>
      </c>
      <c r="P59" s="307"/>
      <c r="Q59" s="307"/>
      <c r="R59" s="307"/>
      <c r="S59" s="307"/>
      <c r="T59" s="307"/>
      <c r="U59" s="307"/>
      <c r="V59" s="307"/>
      <c r="W59" s="307"/>
      <c r="X59" s="307"/>
      <c r="Y59" s="307"/>
      <c r="Z59" s="307"/>
      <c r="AA59" s="307" t="s">
        <v>36</v>
      </c>
      <c r="AB59" s="307"/>
      <c r="AC59" s="307"/>
      <c r="AD59" s="307"/>
      <c r="AE59" s="307"/>
      <c r="AF59" s="307"/>
      <c r="AG59" s="307"/>
      <c r="AH59" s="307"/>
      <c r="AI59" s="307"/>
      <c r="AJ59" s="307"/>
      <c r="AK59" s="307"/>
      <c r="AL59" s="307"/>
      <c r="AM59" s="285" t="s">
        <v>58</v>
      </c>
      <c r="AN59" s="285"/>
      <c r="AO59" s="285"/>
      <c r="AP59" s="285"/>
      <c r="AQ59" s="285"/>
      <c r="AR59" s="285"/>
      <c r="AS59" s="285"/>
      <c r="AT59" s="285"/>
      <c r="AU59" s="285"/>
      <c r="AV59" s="285"/>
      <c r="AW59" s="285"/>
      <c r="AX59" s="285"/>
      <c r="AY59" s="285"/>
      <c r="AZ59" s="303"/>
    </row>
    <row r="60" spans="1:52" ht="30" customHeight="1" x14ac:dyDescent="0.25">
      <c r="A60" s="312"/>
      <c r="B60" s="313"/>
      <c r="C60" s="293"/>
      <c r="D60" s="322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285" t="s">
        <v>26</v>
      </c>
      <c r="P60" s="285"/>
      <c r="Q60" s="285"/>
      <c r="R60" s="285"/>
      <c r="S60" s="285"/>
      <c r="T60" s="285"/>
      <c r="U60" s="285" t="s">
        <v>60</v>
      </c>
      <c r="V60" s="285"/>
      <c r="W60" s="285"/>
      <c r="X60" s="285"/>
      <c r="Y60" s="285"/>
      <c r="Z60" s="285"/>
      <c r="AA60" s="285" t="s">
        <v>26</v>
      </c>
      <c r="AB60" s="285"/>
      <c r="AC60" s="285"/>
      <c r="AD60" s="285"/>
      <c r="AE60" s="285"/>
      <c r="AF60" s="285"/>
      <c r="AG60" s="285" t="s">
        <v>60</v>
      </c>
      <c r="AH60" s="285"/>
      <c r="AI60" s="285"/>
      <c r="AJ60" s="285"/>
      <c r="AK60" s="285"/>
      <c r="AL60" s="285"/>
      <c r="AM60" s="285"/>
      <c r="AN60" s="285"/>
      <c r="AO60" s="285"/>
      <c r="AP60" s="285"/>
      <c r="AQ60" s="285"/>
      <c r="AR60" s="285"/>
      <c r="AS60" s="285"/>
      <c r="AT60" s="285"/>
      <c r="AU60" s="285"/>
      <c r="AV60" s="285"/>
      <c r="AW60" s="285"/>
      <c r="AX60" s="285"/>
      <c r="AY60" s="285"/>
      <c r="AZ60" s="303"/>
    </row>
    <row r="61" spans="1:52" ht="39.950000000000003" customHeight="1" x14ac:dyDescent="0.25">
      <c r="A61" s="312"/>
      <c r="B61" s="313"/>
      <c r="C61" s="281" t="s">
        <v>44</v>
      </c>
      <c r="D61" s="306"/>
      <c r="E61" s="246" t="s">
        <v>27</v>
      </c>
      <c r="F61" s="246"/>
      <c r="G61" s="246"/>
      <c r="H61" s="246"/>
      <c r="I61" s="246"/>
      <c r="J61" s="246"/>
      <c r="K61" s="246"/>
      <c r="L61" s="246"/>
      <c r="M61" s="246"/>
      <c r="N61" s="246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  <c r="AG61" s="230"/>
      <c r="AH61" s="230"/>
      <c r="AI61" s="230"/>
      <c r="AJ61" s="230"/>
      <c r="AK61" s="230"/>
      <c r="AL61" s="230"/>
      <c r="AM61" s="230"/>
      <c r="AN61" s="230"/>
      <c r="AO61" s="230"/>
      <c r="AP61" s="230"/>
      <c r="AQ61" s="230"/>
      <c r="AR61" s="230"/>
      <c r="AS61" s="230"/>
      <c r="AT61" s="230"/>
      <c r="AU61" s="230"/>
      <c r="AV61" s="230"/>
      <c r="AW61" s="230"/>
      <c r="AX61" s="230"/>
      <c r="AY61" s="230"/>
      <c r="AZ61" s="231"/>
    </row>
    <row r="62" spans="1:52" ht="39.950000000000003" customHeight="1" thickBot="1" x14ac:dyDescent="0.3">
      <c r="A62" s="312"/>
      <c r="B62" s="314"/>
      <c r="C62" s="304" t="s">
        <v>45</v>
      </c>
      <c r="D62" s="305"/>
      <c r="E62" s="245" t="s">
        <v>28</v>
      </c>
      <c r="F62" s="245"/>
      <c r="G62" s="245"/>
      <c r="H62" s="245"/>
      <c r="I62" s="245"/>
      <c r="J62" s="245"/>
      <c r="K62" s="245"/>
      <c r="L62" s="245"/>
      <c r="M62" s="245"/>
      <c r="N62" s="245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3"/>
    </row>
    <row r="63" spans="1:52" ht="30" customHeight="1" thickBot="1" x14ac:dyDescent="0.3">
      <c r="A63" s="9"/>
      <c r="B63" s="287" t="s">
        <v>80</v>
      </c>
      <c r="C63" s="290" t="s">
        <v>46</v>
      </c>
      <c r="D63" s="291"/>
      <c r="E63" s="295" t="s">
        <v>79</v>
      </c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7"/>
    </row>
    <row r="64" spans="1:52" ht="30" customHeight="1" x14ac:dyDescent="0.25">
      <c r="A64" s="9"/>
      <c r="B64" s="288"/>
      <c r="C64" s="292"/>
      <c r="D64" s="253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300" t="s">
        <v>37</v>
      </c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 t="s">
        <v>36</v>
      </c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1" t="s">
        <v>58</v>
      </c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2"/>
    </row>
    <row r="65" spans="1:52" ht="30" customHeight="1" x14ac:dyDescent="0.25">
      <c r="A65" s="9"/>
      <c r="B65" s="288"/>
      <c r="C65" s="293"/>
      <c r="D65" s="294"/>
      <c r="E65" s="299"/>
      <c r="F65" s="299"/>
      <c r="G65" s="299"/>
      <c r="H65" s="299"/>
      <c r="I65" s="299"/>
      <c r="J65" s="299"/>
      <c r="K65" s="299"/>
      <c r="L65" s="299"/>
      <c r="M65" s="299"/>
      <c r="N65" s="299"/>
      <c r="O65" s="285" t="s">
        <v>26</v>
      </c>
      <c r="P65" s="285"/>
      <c r="Q65" s="285"/>
      <c r="R65" s="285"/>
      <c r="S65" s="285"/>
      <c r="T65" s="285"/>
      <c r="U65" s="285" t="s">
        <v>60</v>
      </c>
      <c r="V65" s="285"/>
      <c r="W65" s="285"/>
      <c r="X65" s="285"/>
      <c r="Y65" s="285"/>
      <c r="Z65" s="285"/>
      <c r="AA65" s="285" t="s">
        <v>26</v>
      </c>
      <c r="AB65" s="285"/>
      <c r="AC65" s="285"/>
      <c r="AD65" s="285"/>
      <c r="AE65" s="285"/>
      <c r="AF65" s="285"/>
      <c r="AG65" s="285" t="s">
        <v>60</v>
      </c>
      <c r="AH65" s="285"/>
      <c r="AI65" s="285"/>
      <c r="AJ65" s="285"/>
      <c r="AK65" s="285"/>
      <c r="AL65" s="285"/>
      <c r="AM65" s="285"/>
      <c r="AN65" s="285"/>
      <c r="AO65" s="285"/>
      <c r="AP65" s="285"/>
      <c r="AQ65" s="285"/>
      <c r="AR65" s="285"/>
      <c r="AS65" s="285"/>
      <c r="AT65" s="285"/>
      <c r="AU65" s="285"/>
      <c r="AV65" s="285"/>
      <c r="AW65" s="285"/>
      <c r="AX65" s="285"/>
      <c r="AY65" s="285"/>
      <c r="AZ65" s="303"/>
    </row>
    <row r="66" spans="1:52" ht="60" customHeight="1" x14ac:dyDescent="0.25">
      <c r="A66" s="10"/>
      <c r="B66" s="288"/>
      <c r="C66" s="281" t="s">
        <v>84</v>
      </c>
      <c r="D66" s="282"/>
      <c r="E66" s="286" t="s">
        <v>116</v>
      </c>
      <c r="F66" s="207"/>
      <c r="G66" s="207"/>
      <c r="H66" s="207"/>
      <c r="I66" s="207"/>
      <c r="J66" s="207"/>
      <c r="K66" s="207"/>
      <c r="L66" s="207"/>
      <c r="M66" s="207"/>
      <c r="N66" s="207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  <c r="AV66" s="230"/>
      <c r="AW66" s="230"/>
      <c r="AX66" s="230"/>
      <c r="AY66" s="230"/>
      <c r="AZ66" s="231"/>
    </row>
    <row r="67" spans="1:52" ht="39.950000000000003" customHeight="1" x14ac:dyDescent="0.25">
      <c r="A67" s="280"/>
      <c r="B67" s="288"/>
      <c r="C67" s="281" t="s">
        <v>107</v>
      </c>
      <c r="D67" s="282"/>
      <c r="E67" s="207" t="s">
        <v>95</v>
      </c>
      <c r="F67" s="207"/>
      <c r="G67" s="207"/>
      <c r="H67" s="207"/>
      <c r="I67" s="207"/>
      <c r="J67" s="207"/>
      <c r="K67" s="207"/>
      <c r="L67" s="207"/>
      <c r="M67" s="207"/>
      <c r="N67" s="207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  <c r="AK67" s="230"/>
      <c r="AL67" s="230"/>
      <c r="AM67" s="230"/>
      <c r="AN67" s="230"/>
      <c r="AO67" s="230"/>
      <c r="AP67" s="230"/>
      <c r="AQ67" s="230"/>
      <c r="AR67" s="230"/>
      <c r="AS67" s="230"/>
      <c r="AT67" s="230"/>
      <c r="AU67" s="230"/>
      <c r="AV67" s="230"/>
      <c r="AW67" s="230"/>
      <c r="AX67" s="230"/>
      <c r="AY67" s="230"/>
      <c r="AZ67" s="231"/>
    </row>
    <row r="68" spans="1:52" ht="39.950000000000003" customHeight="1" x14ac:dyDescent="0.25">
      <c r="A68" s="280"/>
      <c r="B68" s="288"/>
      <c r="C68" s="283" t="s">
        <v>106</v>
      </c>
      <c r="D68" s="284"/>
      <c r="E68" s="207" t="s">
        <v>257</v>
      </c>
      <c r="F68" s="207"/>
      <c r="G68" s="207"/>
      <c r="H68" s="207"/>
      <c r="I68" s="207"/>
      <c r="J68" s="207"/>
      <c r="K68" s="207"/>
      <c r="L68" s="207"/>
      <c r="M68" s="207"/>
      <c r="N68" s="207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  <c r="AL68" s="230"/>
      <c r="AM68" s="230"/>
      <c r="AN68" s="230"/>
      <c r="AO68" s="230"/>
      <c r="AP68" s="230"/>
      <c r="AQ68" s="230"/>
      <c r="AR68" s="230"/>
      <c r="AS68" s="230"/>
      <c r="AT68" s="230"/>
      <c r="AU68" s="230"/>
      <c r="AV68" s="230"/>
      <c r="AW68" s="230"/>
      <c r="AX68" s="230"/>
      <c r="AY68" s="230"/>
      <c r="AZ68" s="231"/>
    </row>
    <row r="69" spans="1:52" ht="39.950000000000003" customHeight="1" thickBot="1" x14ac:dyDescent="0.3">
      <c r="A69" s="11"/>
      <c r="B69" s="289"/>
      <c r="C69" s="233" t="s">
        <v>105</v>
      </c>
      <c r="D69" s="233"/>
      <c r="E69" s="234" t="s">
        <v>98</v>
      </c>
      <c r="F69" s="234"/>
      <c r="G69" s="234"/>
      <c r="H69" s="234"/>
      <c r="I69" s="234"/>
      <c r="J69" s="234"/>
      <c r="K69" s="234"/>
      <c r="L69" s="234"/>
      <c r="M69" s="234"/>
      <c r="N69" s="234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3"/>
    </row>
    <row r="70" spans="1:52" ht="15.75" thickBot="1" x14ac:dyDescent="0.3"/>
    <row r="71" spans="1:52" ht="39.950000000000003" customHeight="1" thickBot="1" x14ac:dyDescent="0.3">
      <c r="A71" s="277" t="s">
        <v>61</v>
      </c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8"/>
      <c r="AL71" s="278"/>
      <c r="AM71" s="278"/>
      <c r="AN71" s="278"/>
      <c r="AO71" s="278"/>
      <c r="AP71" s="278"/>
      <c r="AQ71" s="278"/>
      <c r="AR71" s="278"/>
      <c r="AS71" s="278"/>
      <c r="AT71" s="278"/>
      <c r="AU71" s="278"/>
      <c r="AV71" s="278"/>
      <c r="AW71" s="278"/>
      <c r="AX71" s="278"/>
      <c r="AY71" s="278"/>
      <c r="AZ71" s="279"/>
    </row>
    <row r="72" spans="1:52" ht="39.950000000000003" customHeight="1" x14ac:dyDescent="0.25">
      <c r="A72" s="224" t="s">
        <v>47</v>
      </c>
      <c r="B72" s="225"/>
      <c r="C72" s="237" t="s">
        <v>64</v>
      </c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  <c r="AD72" s="237"/>
      <c r="AE72" s="237"/>
      <c r="AF72" s="237"/>
      <c r="AG72" s="237"/>
      <c r="AH72" s="237"/>
      <c r="AI72" s="237"/>
      <c r="AJ72" s="237"/>
      <c r="AK72" s="237"/>
      <c r="AL72" s="237"/>
      <c r="AM72" s="237"/>
      <c r="AN72" s="237"/>
      <c r="AO72" s="237"/>
      <c r="AP72" s="237"/>
      <c r="AQ72" s="237"/>
      <c r="AR72" s="237"/>
      <c r="AS72" s="237"/>
      <c r="AT72" s="237"/>
      <c r="AU72" s="237"/>
      <c r="AV72" s="237"/>
      <c r="AW72" s="237"/>
      <c r="AX72" s="237"/>
      <c r="AY72" s="237"/>
      <c r="AZ72" s="238"/>
    </row>
    <row r="73" spans="1:52" ht="30" customHeight="1" x14ac:dyDescent="0.25">
      <c r="A73" s="197"/>
      <c r="B73" s="198"/>
      <c r="C73" s="241" t="s">
        <v>26</v>
      </c>
      <c r="D73" s="241"/>
      <c r="E73" s="241"/>
      <c r="F73" s="241"/>
      <c r="G73" s="241"/>
      <c r="H73" s="241"/>
      <c r="I73" s="241"/>
      <c r="J73" s="241"/>
      <c r="K73" s="241"/>
      <c r="L73" s="241" t="s">
        <v>60</v>
      </c>
      <c r="M73" s="241"/>
      <c r="N73" s="241"/>
      <c r="O73" s="241"/>
      <c r="P73" s="241"/>
      <c r="Q73" s="241"/>
      <c r="R73" s="241"/>
      <c r="S73" s="241"/>
      <c r="T73" s="241"/>
      <c r="U73" s="241" t="s">
        <v>62</v>
      </c>
      <c r="V73" s="241"/>
      <c r="W73" s="241"/>
      <c r="X73" s="241"/>
      <c r="Y73" s="241"/>
      <c r="Z73" s="241"/>
      <c r="AA73" s="241"/>
      <c r="AB73" s="241"/>
      <c r="AC73" s="241"/>
      <c r="AD73" s="241"/>
      <c r="AE73" s="241" t="s">
        <v>29</v>
      </c>
      <c r="AF73" s="241"/>
      <c r="AG73" s="241"/>
      <c r="AH73" s="241"/>
      <c r="AI73" s="241"/>
      <c r="AJ73" s="241"/>
      <c r="AK73" s="241"/>
      <c r="AL73" s="241"/>
      <c r="AM73" s="241"/>
      <c r="AN73" s="241"/>
      <c r="AO73" s="241" t="s">
        <v>58</v>
      </c>
      <c r="AP73" s="241"/>
      <c r="AQ73" s="241"/>
      <c r="AR73" s="241"/>
      <c r="AS73" s="241"/>
      <c r="AT73" s="241"/>
      <c r="AU73" s="241"/>
      <c r="AV73" s="241"/>
      <c r="AW73" s="241"/>
      <c r="AX73" s="241"/>
      <c r="AY73" s="241"/>
      <c r="AZ73" s="242"/>
    </row>
    <row r="74" spans="1:52" ht="30" customHeight="1" x14ac:dyDescent="0.25">
      <c r="A74" s="197"/>
      <c r="B74" s="198"/>
      <c r="C74" s="241"/>
      <c r="D74" s="241"/>
      <c r="E74" s="241"/>
      <c r="F74" s="241"/>
      <c r="G74" s="241"/>
      <c r="H74" s="241"/>
      <c r="I74" s="241"/>
      <c r="J74" s="241"/>
      <c r="K74" s="241"/>
      <c r="L74" s="241"/>
      <c r="M74" s="241"/>
      <c r="N74" s="241"/>
      <c r="O74" s="241"/>
      <c r="P74" s="241"/>
      <c r="Q74" s="241"/>
      <c r="R74" s="241"/>
      <c r="S74" s="241"/>
      <c r="T74" s="241"/>
      <c r="U74" s="248" t="s">
        <v>32</v>
      </c>
      <c r="V74" s="248"/>
      <c r="W74" s="248"/>
      <c r="X74" s="248"/>
      <c r="Y74" s="248"/>
      <c r="Z74" s="248" t="s">
        <v>33</v>
      </c>
      <c r="AA74" s="248"/>
      <c r="AB74" s="248"/>
      <c r="AC74" s="248"/>
      <c r="AD74" s="248"/>
      <c r="AE74" s="241"/>
      <c r="AF74" s="241"/>
      <c r="AG74" s="241"/>
      <c r="AH74" s="241"/>
      <c r="AI74" s="241"/>
      <c r="AJ74" s="241"/>
      <c r="AK74" s="241"/>
      <c r="AL74" s="241"/>
      <c r="AM74" s="241"/>
      <c r="AN74" s="241"/>
      <c r="AO74" s="241"/>
      <c r="AP74" s="241"/>
      <c r="AQ74" s="241"/>
      <c r="AR74" s="241"/>
      <c r="AS74" s="241"/>
      <c r="AT74" s="241"/>
      <c r="AU74" s="241"/>
      <c r="AV74" s="241"/>
      <c r="AW74" s="241"/>
      <c r="AX74" s="241"/>
      <c r="AY74" s="241"/>
      <c r="AZ74" s="242"/>
    </row>
    <row r="75" spans="1:52" ht="30" customHeight="1" thickBot="1" x14ac:dyDescent="0.3">
      <c r="A75" s="232" t="s">
        <v>48</v>
      </c>
      <c r="B75" s="233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33" t="s">
        <v>85</v>
      </c>
      <c r="V75" s="233"/>
      <c r="W75" s="233"/>
      <c r="X75" s="233"/>
      <c r="Y75" s="233"/>
      <c r="Z75" s="233" t="s">
        <v>85</v>
      </c>
      <c r="AA75" s="233"/>
      <c r="AB75" s="233"/>
      <c r="AC75" s="233"/>
      <c r="AD75" s="233"/>
      <c r="AE75" s="233"/>
      <c r="AF75" s="233"/>
      <c r="AG75" s="233"/>
      <c r="AH75" s="233"/>
      <c r="AI75" s="233"/>
      <c r="AJ75" s="233"/>
      <c r="AK75" s="233"/>
      <c r="AL75" s="233"/>
      <c r="AM75" s="233"/>
      <c r="AN75" s="233"/>
      <c r="AO75" s="233"/>
      <c r="AP75" s="233"/>
      <c r="AQ75" s="233"/>
      <c r="AR75" s="233"/>
      <c r="AS75" s="233"/>
      <c r="AT75" s="233"/>
      <c r="AU75" s="233"/>
      <c r="AV75" s="233"/>
      <c r="AW75" s="233"/>
      <c r="AX75" s="233"/>
      <c r="AY75" s="233"/>
      <c r="AZ75" s="249"/>
    </row>
    <row r="76" spans="1:52" ht="39.950000000000003" customHeight="1" x14ac:dyDescent="0.25">
      <c r="A76" s="250" t="s">
        <v>49</v>
      </c>
      <c r="B76" s="251"/>
      <c r="C76" s="237" t="s">
        <v>65</v>
      </c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7"/>
      <c r="AF76" s="237"/>
      <c r="AG76" s="237"/>
      <c r="AH76" s="237"/>
      <c r="AI76" s="237"/>
      <c r="AJ76" s="237"/>
      <c r="AK76" s="237"/>
      <c r="AL76" s="237"/>
      <c r="AM76" s="237"/>
      <c r="AN76" s="237"/>
      <c r="AO76" s="237"/>
      <c r="AP76" s="237"/>
      <c r="AQ76" s="237"/>
      <c r="AR76" s="237"/>
      <c r="AS76" s="237"/>
      <c r="AT76" s="237"/>
      <c r="AU76" s="237"/>
      <c r="AV76" s="237"/>
      <c r="AW76" s="237"/>
      <c r="AX76" s="237"/>
      <c r="AY76" s="237"/>
      <c r="AZ76" s="238"/>
    </row>
    <row r="77" spans="1:52" ht="30" customHeight="1" x14ac:dyDescent="0.25">
      <c r="A77" s="252"/>
      <c r="B77" s="253"/>
      <c r="C77" s="262" t="s">
        <v>37</v>
      </c>
      <c r="D77" s="263"/>
      <c r="E77" s="263"/>
      <c r="F77" s="263"/>
      <c r="G77" s="263"/>
      <c r="H77" s="263"/>
      <c r="I77" s="263"/>
      <c r="J77" s="263"/>
      <c r="K77" s="263"/>
      <c r="L77" s="263"/>
      <c r="M77" s="263"/>
      <c r="N77" s="264"/>
      <c r="O77" s="262" t="s">
        <v>36</v>
      </c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4"/>
      <c r="AA77" s="402" t="s">
        <v>29</v>
      </c>
      <c r="AB77" s="403"/>
      <c r="AC77" s="403"/>
      <c r="AD77" s="403"/>
      <c r="AE77" s="403"/>
      <c r="AF77" s="403"/>
      <c r="AG77" s="403"/>
      <c r="AH77" s="404"/>
      <c r="AI77" s="402" t="s">
        <v>58</v>
      </c>
      <c r="AJ77" s="403"/>
      <c r="AK77" s="403"/>
      <c r="AL77" s="403"/>
      <c r="AM77" s="403"/>
      <c r="AN77" s="403"/>
      <c r="AO77" s="403"/>
      <c r="AP77" s="403"/>
      <c r="AQ77" s="403"/>
      <c r="AR77" s="403"/>
      <c r="AS77" s="403"/>
      <c r="AT77" s="403"/>
      <c r="AU77" s="403"/>
      <c r="AV77" s="403"/>
      <c r="AW77" s="403"/>
      <c r="AX77" s="403"/>
      <c r="AY77" s="403"/>
      <c r="AZ77" s="414"/>
    </row>
    <row r="78" spans="1:52" ht="30" customHeight="1" x14ac:dyDescent="0.25">
      <c r="A78" s="252"/>
      <c r="B78" s="253"/>
      <c r="C78" s="356" t="s">
        <v>26</v>
      </c>
      <c r="D78" s="357"/>
      <c r="E78" s="357"/>
      <c r="F78" s="357"/>
      <c r="G78" s="357"/>
      <c r="H78" s="358"/>
      <c r="I78" s="356" t="s">
        <v>60</v>
      </c>
      <c r="J78" s="357"/>
      <c r="K78" s="357"/>
      <c r="L78" s="357"/>
      <c r="M78" s="357"/>
      <c r="N78" s="358"/>
      <c r="O78" s="265" t="s">
        <v>26</v>
      </c>
      <c r="P78" s="266"/>
      <c r="Q78" s="266"/>
      <c r="R78" s="266"/>
      <c r="S78" s="266"/>
      <c r="T78" s="267"/>
      <c r="U78" s="271" t="s">
        <v>60</v>
      </c>
      <c r="V78" s="272"/>
      <c r="W78" s="272"/>
      <c r="X78" s="272"/>
      <c r="Y78" s="272"/>
      <c r="Z78" s="273"/>
      <c r="AA78" s="405"/>
      <c r="AB78" s="406"/>
      <c r="AC78" s="406"/>
      <c r="AD78" s="406"/>
      <c r="AE78" s="406"/>
      <c r="AF78" s="406"/>
      <c r="AG78" s="406"/>
      <c r="AH78" s="407"/>
      <c r="AI78" s="405"/>
      <c r="AJ78" s="406"/>
      <c r="AK78" s="406"/>
      <c r="AL78" s="406"/>
      <c r="AM78" s="406"/>
      <c r="AN78" s="406"/>
      <c r="AO78" s="406"/>
      <c r="AP78" s="406"/>
      <c r="AQ78" s="406"/>
      <c r="AR78" s="406"/>
      <c r="AS78" s="406"/>
      <c r="AT78" s="406"/>
      <c r="AU78" s="406"/>
      <c r="AV78" s="406"/>
      <c r="AW78" s="406"/>
      <c r="AX78" s="406"/>
      <c r="AY78" s="406"/>
      <c r="AZ78" s="415"/>
    </row>
    <row r="79" spans="1:52" ht="30" customHeight="1" x14ac:dyDescent="0.25">
      <c r="A79" s="252"/>
      <c r="B79" s="253"/>
      <c r="C79" s="268"/>
      <c r="D79" s="269"/>
      <c r="E79" s="269"/>
      <c r="F79" s="269"/>
      <c r="G79" s="269"/>
      <c r="H79" s="270"/>
      <c r="I79" s="274" t="s">
        <v>30</v>
      </c>
      <c r="J79" s="275"/>
      <c r="K79" s="276"/>
      <c r="L79" s="274" t="s">
        <v>31</v>
      </c>
      <c r="M79" s="275"/>
      <c r="N79" s="276"/>
      <c r="O79" s="268"/>
      <c r="P79" s="269"/>
      <c r="Q79" s="269"/>
      <c r="R79" s="269"/>
      <c r="S79" s="269"/>
      <c r="T79" s="270"/>
      <c r="U79" s="274" t="s">
        <v>30</v>
      </c>
      <c r="V79" s="275"/>
      <c r="W79" s="276"/>
      <c r="X79" s="274" t="s">
        <v>31</v>
      </c>
      <c r="Y79" s="275"/>
      <c r="Z79" s="276"/>
      <c r="AA79" s="408"/>
      <c r="AB79" s="409"/>
      <c r="AC79" s="409"/>
      <c r="AD79" s="409"/>
      <c r="AE79" s="409"/>
      <c r="AF79" s="409"/>
      <c r="AG79" s="409"/>
      <c r="AH79" s="410"/>
      <c r="AI79" s="408"/>
      <c r="AJ79" s="409"/>
      <c r="AK79" s="409"/>
      <c r="AL79" s="409"/>
      <c r="AM79" s="409"/>
      <c r="AN79" s="409"/>
      <c r="AO79" s="409"/>
      <c r="AP79" s="409"/>
      <c r="AQ79" s="409"/>
      <c r="AR79" s="409"/>
      <c r="AS79" s="409"/>
      <c r="AT79" s="409"/>
      <c r="AU79" s="409"/>
      <c r="AV79" s="409"/>
      <c r="AW79" s="409"/>
      <c r="AX79" s="409"/>
      <c r="AY79" s="409"/>
      <c r="AZ79" s="416"/>
    </row>
    <row r="80" spans="1:52" ht="30" customHeight="1" thickBot="1" x14ac:dyDescent="0.3">
      <c r="A80" s="254"/>
      <c r="B80" s="255"/>
      <c r="C80" s="256"/>
      <c r="D80" s="257"/>
      <c r="E80" s="257"/>
      <c r="F80" s="257"/>
      <c r="G80" s="257"/>
      <c r="H80" s="258"/>
      <c r="I80" s="256"/>
      <c r="J80" s="257"/>
      <c r="K80" s="258"/>
      <c r="L80" s="259"/>
      <c r="M80" s="260"/>
      <c r="N80" s="261"/>
      <c r="O80" s="259"/>
      <c r="P80" s="260"/>
      <c r="Q80" s="260"/>
      <c r="R80" s="260"/>
      <c r="S80" s="260"/>
      <c r="T80" s="261"/>
      <c r="U80" s="259"/>
      <c r="V80" s="260"/>
      <c r="W80" s="261"/>
      <c r="X80" s="399"/>
      <c r="Y80" s="400"/>
      <c r="Z80" s="401"/>
      <c r="AA80" s="411"/>
      <c r="AB80" s="412"/>
      <c r="AC80" s="412"/>
      <c r="AD80" s="412"/>
      <c r="AE80" s="412"/>
      <c r="AF80" s="412"/>
      <c r="AG80" s="412"/>
      <c r="AH80" s="413"/>
      <c r="AI80" s="411"/>
      <c r="AJ80" s="412"/>
      <c r="AK80" s="412"/>
      <c r="AL80" s="412"/>
      <c r="AM80" s="412"/>
      <c r="AN80" s="412"/>
      <c r="AO80" s="412"/>
      <c r="AP80" s="412"/>
      <c r="AQ80" s="412"/>
      <c r="AR80" s="412"/>
      <c r="AS80" s="412"/>
      <c r="AT80" s="412"/>
      <c r="AU80" s="412"/>
      <c r="AV80" s="412"/>
      <c r="AW80" s="412"/>
      <c r="AX80" s="412"/>
      <c r="AY80" s="412"/>
      <c r="AZ80" s="417"/>
    </row>
    <row r="81" spans="1:52" ht="39.950000000000003" customHeight="1" x14ac:dyDescent="0.25">
      <c r="A81" s="224" t="s">
        <v>50</v>
      </c>
      <c r="B81" s="225"/>
      <c r="C81" s="237" t="s">
        <v>78</v>
      </c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7"/>
      <c r="AD81" s="237"/>
      <c r="AE81" s="237"/>
      <c r="AF81" s="237"/>
      <c r="AG81" s="237"/>
      <c r="AH81" s="237"/>
      <c r="AI81" s="237"/>
      <c r="AJ81" s="237"/>
      <c r="AK81" s="237"/>
      <c r="AL81" s="237"/>
      <c r="AM81" s="237"/>
      <c r="AN81" s="237"/>
      <c r="AO81" s="237"/>
      <c r="AP81" s="237"/>
      <c r="AQ81" s="237"/>
      <c r="AR81" s="237"/>
      <c r="AS81" s="237"/>
      <c r="AT81" s="237"/>
      <c r="AU81" s="237"/>
      <c r="AV81" s="237"/>
      <c r="AW81" s="237"/>
      <c r="AX81" s="237"/>
      <c r="AY81" s="237"/>
      <c r="AZ81" s="238"/>
    </row>
    <row r="82" spans="1:52" ht="30" customHeight="1" x14ac:dyDescent="0.25">
      <c r="A82" s="197"/>
      <c r="B82" s="198"/>
      <c r="C82" s="247"/>
      <c r="D82" s="247"/>
      <c r="E82" s="247"/>
      <c r="F82" s="247"/>
      <c r="G82" s="247"/>
      <c r="H82" s="247"/>
      <c r="I82" s="247"/>
      <c r="J82" s="247"/>
      <c r="K82" s="240" t="s">
        <v>37</v>
      </c>
      <c r="L82" s="240"/>
      <c r="M82" s="240"/>
      <c r="N82" s="240"/>
      <c r="O82" s="240"/>
      <c r="P82" s="240"/>
      <c r="Q82" s="240"/>
      <c r="R82" s="240"/>
      <c r="S82" s="240"/>
      <c r="T82" s="240"/>
      <c r="U82" s="240"/>
      <c r="V82" s="240"/>
      <c r="W82" s="240" t="s">
        <v>36</v>
      </c>
      <c r="X82" s="240"/>
      <c r="Y82" s="240"/>
      <c r="Z82" s="240"/>
      <c r="AA82" s="240"/>
      <c r="AB82" s="240"/>
      <c r="AC82" s="240"/>
      <c r="AD82" s="240"/>
      <c r="AE82" s="240"/>
      <c r="AF82" s="240"/>
      <c r="AG82" s="240"/>
      <c r="AH82" s="240"/>
      <c r="AI82" s="241" t="s">
        <v>29</v>
      </c>
      <c r="AJ82" s="241"/>
      <c r="AK82" s="241"/>
      <c r="AL82" s="241"/>
      <c r="AM82" s="241"/>
      <c r="AN82" s="241"/>
      <c r="AO82" s="241"/>
      <c r="AP82" s="241"/>
      <c r="AQ82" s="241" t="s">
        <v>58</v>
      </c>
      <c r="AR82" s="241"/>
      <c r="AS82" s="241"/>
      <c r="AT82" s="241"/>
      <c r="AU82" s="241"/>
      <c r="AV82" s="241"/>
      <c r="AW82" s="241"/>
      <c r="AX82" s="241"/>
      <c r="AY82" s="241"/>
      <c r="AZ82" s="242"/>
    </row>
    <row r="83" spans="1:52" ht="30" customHeight="1" x14ac:dyDescent="0.25">
      <c r="A83" s="197"/>
      <c r="B83" s="198"/>
      <c r="C83" s="247"/>
      <c r="D83" s="247"/>
      <c r="E83" s="247"/>
      <c r="F83" s="247"/>
      <c r="G83" s="247"/>
      <c r="H83" s="247"/>
      <c r="I83" s="247"/>
      <c r="J83" s="247"/>
      <c r="K83" s="243" t="s">
        <v>26</v>
      </c>
      <c r="L83" s="243"/>
      <c r="M83" s="243"/>
      <c r="N83" s="243"/>
      <c r="O83" s="243"/>
      <c r="P83" s="243"/>
      <c r="Q83" s="243" t="s">
        <v>60</v>
      </c>
      <c r="R83" s="243"/>
      <c r="S83" s="243"/>
      <c r="T83" s="243"/>
      <c r="U83" s="243"/>
      <c r="V83" s="243"/>
      <c r="W83" s="243" t="s">
        <v>26</v>
      </c>
      <c r="X83" s="243"/>
      <c r="Y83" s="243"/>
      <c r="Z83" s="243"/>
      <c r="AA83" s="243"/>
      <c r="AB83" s="243"/>
      <c r="AC83" s="243" t="s">
        <v>60</v>
      </c>
      <c r="AD83" s="243"/>
      <c r="AE83" s="243"/>
      <c r="AF83" s="243"/>
      <c r="AG83" s="243"/>
      <c r="AH83" s="243"/>
      <c r="AI83" s="241"/>
      <c r="AJ83" s="241"/>
      <c r="AK83" s="241"/>
      <c r="AL83" s="241"/>
      <c r="AM83" s="241"/>
      <c r="AN83" s="241"/>
      <c r="AO83" s="241"/>
      <c r="AP83" s="241"/>
      <c r="AQ83" s="241"/>
      <c r="AR83" s="241"/>
      <c r="AS83" s="241"/>
      <c r="AT83" s="241"/>
      <c r="AU83" s="241"/>
      <c r="AV83" s="241"/>
      <c r="AW83" s="241"/>
      <c r="AX83" s="241"/>
      <c r="AY83" s="241"/>
      <c r="AZ83" s="242"/>
    </row>
    <row r="84" spans="1:52" ht="30" customHeight="1" x14ac:dyDescent="0.25">
      <c r="A84" s="197"/>
      <c r="B84" s="198"/>
      <c r="C84" s="247"/>
      <c r="D84" s="247"/>
      <c r="E84" s="247"/>
      <c r="F84" s="247"/>
      <c r="G84" s="247"/>
      <c r="H84" s="247"/>
      <c r="I84" s="247"/>
      <c r="J84" s="247"/>
      <c r="K84" s="243"/>
      <c r="L84" s="243"/>
      <c r="M84" s="243"/>
      <c r="N84" s="243"/>
      <c r="O84" s="243"/>
      <c r="P84" s="243"/>
      <c r="Q84" s="244" t="s">
        <v>30</v>
      </c>
      <c r="R84" s="244"/>
      <c r="S84" s="244"/>
      <c r="T84" s="244" t="s">
        <v>31</v>
      </c>
      <c r="U84" s="244"/>
      <c r="V84" s="244"/>
      <c r="W84" s="243"/>
      <c r="X84" s="243"/>
      <c r="Y84" s="243"/>
      <c r="Z84" s="243"/>
      <c r="AA84" s="243"/>
      <c r="AB84" s="243"/>
      <c r="AC84" s="244" t="s">
        <v>30</v>
      </c>
      <c r="AD84" s="244"/>
      <c r="AE84" s="244"/>
      <c r="AF84" s="244" t="s">
        <v>31</v>
      </c>
      <c r="AG84" s="244"/>
      <c r="AH84" s="244"/>
      <c r="AI84" s="241"/>
      <c r="AJ84" s="241"/>
      <c r="AK84" s="241"/>
      <c r="AL84" s="241"/>
      <c r="AM84" s="241"/>
      <c r="AN84" s="241"/>
      <c r="AO84" s="241"/>
      <c r="AP84" s="241"/>
      <c r="AQ84" s="241"/>
      <c r="AR84" s="241"/>
      <c r="AS84" s="241"/>
      <c r="AT84" s="241"/>
      <c r="AU84" s="241"/>
      <c r="AV84" s="241"/>
      <c r="AW84" s="241"/>
      <c r="AX84" s="241"/>
      <c r="AY84" s="241"/>
      <c r="AZ84" s="242"/>
    </row>
    <row r="85" spans="1:52" ht="30" customHeight="1" x14ac:dyDescent="0.25">
      <c r="A85" s="235" t="s">
        <v>51</v>
      </c>
      <c r="B85" s="236"/>
      <c r="C85" s="246" t="s">
        <v>27</v>
      </c>
      <c r="D85" s="246"/>
      <c r="E85" s="246"/>
      <c r="F85" s="246"/>
      <c r="G85" s="246"/>
      <c r="H85" s="246"/>
      <c r="I85" s="246"/>
      <c r="J85" s="246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30"/>
      <c r="X85" s="230"/>
      <c r="Y85" s="230"/>
      <c r="Z85" s="230"/>
      <c r="AA85" s="230"/>
      <c r="AB85" s="230"/>
      <c r="AC85" s="229"/>
      <c r="AD85" s="229"/>
      <c r="AE85" s="229"/>
      <c r="AF85" s="229"/>
      <c r="AG85" s="229"/>
      <c r="AH85" s="229"/>
      <c r="AI85" s="230"/>
      <c r="AJ85" s="230"/>
      <c r="AK85" s="230"/>
      <c r="AL85" s="230"/>
      <c r="AM85" s="230"/>
      <c r="AN85" s="230"/>
      <c r="AO85" s="230"/>
      <c r="AP85" s="230"/>
      <c r="AQ85" s="230"/>
      <c r="AR85" s="230"/>
      <c r="AS85" s="230"/>
      <c r="AT85" s="230"/>
      <c r="AU85" s="230"/>
      <c r="AV85" s="230"/>
      <c r="AW85" s="230"/>
      <c r="AX85" s="230"/>
      <c r="AY85" s="230"/>
      <c r="AZ85" s="231"/>
    </row>
    <row r="86" spans="1:52" ht="30" customHeight="1" thickBot="1" x14ac:dyDescent="0.3">
      <c r="A86" s="232" t="s">
        <v>52</v>
      </c>
      <c r="B86" s="233"/>
      <c r="C86" s="245" t="s">
        <v>28</v>
      </c>
      <c r="D86" s="245"/>
      <c r="E86" s="245"/>
      <c r="F86" s="245"/>
      <c r="G86" s="245"/>
      <c r="H86" s="245"/>
      <c r="I86" s="245"/>
      <c r="J86" s="245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2"/>
      <c r="X86" s="222"/>
      <c r="Y86" s="222"/>
      <c r="Z86" s="222"/>
      <c r="AA86" s="222"/>
      <c r="AB86" s="222"/>
      <c r="AC86" s="221"/>
      <c r="AD86" s="221"/>
      <c r="AE86" s="221"/>
      <c r="AF86" s="221"/>
      <c r="AG86" s="221"/>
      <c r="AH86" s="221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3"/>
    </row>
    <row r="87" spans="1:52" ht="39.950000000000003" customHeight="1" x14ac:dyDescent="0.25">
      <c r="A87" s="224" t="s">
        <v>53</v>
      </c>
      <c r="B87" s="225"/>
      <c r="C87" s="237" t="s">
        <v>79</v>
      </c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  <c r="AC87" s="237"/>
      <c r="AD87" s="237"/>
      <c r="AE87" s="237"/>
      <c r="AF87" s="237"/>
      <c r="AG87" s="237"/>
      <c r="AH87" s="237"/>
      <c r="AI87" s="237"/>
      <c r="AJ87" s="237"/>
      <c r="AK87" s="237"/>
      <c r="AL87" s="237"/>
      <c r="AM87" s="237"/>
      <c r="AN87" s="237"/>
      <c r="AO87" s="237"/>
      <c r="AP87" s="237"/>
      <c r="AQ87" s="237"/>
      <c r="AR87" s="237"/>
      <c r="AS87" s="237"/>
      <c r="AT87" s="237"/>
      <c r="AU87" s="237"/>
      <c r="AV87" s="237"/>
      <c r="AW87" s="237"/>
      <c r="AX87" s="237"/>
      <c r="AY87" s="237"/>
      <c r="AZ87" s="238"/>
    </row>
    <row r="88" spans="1:52" ht="30" customHeight="1" x14ac:dyDescent="0.25">
      <c r="A88" s="197"/>
      <c r="B88" s="198"/>
      <c r="C88" s="239"/>
      <c r="D88" s="239"/>
      <c r="E88" s="239"/>
      <c r="F88" s="239"/>
      <c r="G88" s="239"/>
      <c r="H88" s="239"/>
      <c r="I88" s="239"/>
      <c r="J88" s="239"/>
      <c r="K88" s="240" t="s">
        <v>37</v>
      </c>
      <c r="L88" s="240"/>
      <c r="M88" s="240"/>
      <c r="N88" s="240"/>
      <c r="O88" s="240"/>
      <c r="P88" s="240"/>
      <c r="Q88" s="240"/>
      <c r="R88" s="240"/>
      <c r="S88" s="240"/>
      <c r="T88" s="240"/>
      <c r="U88" s="240"/>
      <c r="V88" s="240"/>
      <c r="W88" s="240" t="s">
        <v>36</v>
      </c>
      <c r="X88" s="240"/>
      <c r="Y88" s="240"/>
      <c r="Z88" s="240"/>
      <c r="AA88" s="240"/>
      <c r="AB88" s="240"/>
      <c r="AC88" s="240"/>
      <c r="AD88" s="240"/>
      <c r="AE88" s="240"/>
      <c r="AF88" s="240"/>
      <c r="AG88" s="240"/>
      <c r="AH88" s="240"/>
      <c r="AI88" s="241" t="s">
        <v>29</v>
      </c>
      <c r="AJ88" s="241"/>
      <c r="AK88" s="241"/>
      <c r="AL88" s="241"/>
      <c r="AM88" s="241"/>
      <c r="AN88" s="241"/>
      <c r="AO88" s="241"/>
      <c r="AP88" s="241"/>
      <c r="AQ88" s="241" t="s">
        <v>58</v>
      </c>
      <c r="AR88" s="241"/>
      <c r="AS88" s="241"/>
      <c r="AT88" s="241"/>
      <c r="AU88" s="241"/>
      <c r="AV88" s="241"/>
      <c r="AW88" s="241"/>
      <c r="AX88" s="241"/>
      <c r="AY88" s="241"/>
      <c r="AZ88" s="242"/>
    </row>
    <row r="89" spans="1:52" ht="30" customHeight="1" x14ac:dyDescent="0.25">
      <c r="A89" s="197"/>
      <c r="B89" s="198"/>
      <c r="C89" s="239"/>
      <c r="D89" s="239"/>
      <c r="E89" s="239"/>
      <c r="F89" s="239"/>
      <c r="G89" s="239"/>
      <c r="H89" s="239"/>
      <c r="I89" s="239"/>
      <c r="J89" s="239"/>
      <c r="K89" s="243" t="s">
        <v>26</v>
      </c>
      <c r="L89" s="243"/>
      <c r="M89" s="243"/>
      <c r="N89" s="243"/>
      <c r="O89" s="243"/>
      <c r="P89" s="243"/>
      <c r="Q89" s="243" t="s">
        <v>60</v>
      </c>
      <c r="R89" s="243"/>
      <c r="S89" s="243"/>
      <c r="T89" s="243"/>
      <c r="U89" s="243"/>
      <c r="V89" s="243"/>
      <c r="W89" s="243" t="s">
        <v>26</v>
      </c>
      <c r="X89" s="243"/>
      <c r="Y89" s="243"/>
      <c r="Z89" s="243"/>
      <c r="AA89" s="243"/>
      <c r="AB89" s="243"/>
      <c r="AC89" s="243" t="s">
        <v>60</v>
      </c>
      <c r="AD89" s="243"/>
      <c r="AE89" s="243"/>
      <c r="AF89" s="243"/>
      <c r="AG89" s="243"/>
      <c r="AH89" s="243"/>
      <c r="AI89" s="241"/>
      <c r="AJ89" s="241"/>
      <c r="AK89" s="241"/>
      <c r="AL89" s="241"/>
      <c r="AM89" s="241"/>
      <c r="AN89" s="241"/>
      <c r="AO89" s="241"/>
      <c r="AP89" s="241"/>
      <c r="AQ89" s="241"/>
      <c r="AR89" s="241"/>
      <c r="AS89" s="241"/>
      <c r="AT89" s="241"/>
      <c r="AU89" s="241"/>
      <c r="AV89" s="241"/>
      <c r="AW89" s="241"/>
      <c r="AX89" s="241"/>
      <c r="AY89" s="241"/>
      <c r="AZ89" s="242"/>
    </row>
    <row r="90" spans="1:52" ht="30" customHeight="1" x14ac:dyDescent="0.25">
      <c r="A90" s="197"/>
      <c r="B90" s="198"/>
      <c r="C90" s="239"/>
      <c r="D90" s="239"/>
      <c r="E90" s="239"/>
      <c r="F90" s="239"/>
      <c r="G90" s="239"/>
      <c r="H90" s="239"/>
      <c r="I90" s="239"/>
      <c r="J90" s="239"/>
      <c r="K90" s="243"/>
      <c r="L90" s="243"/>
      <c r="M90" s="243"/>
      <c r="N90" s="243"/>
      <c r="O90" s="243"/>
      <c r="P90" s="243"/>
      <c r="Q90" s="244" t="s">
        <v>30</v>
      </c>
      <c r="R90" s="244"/>
      <c r="S90" s="244"/>
      <c r="T90" s="244" t="s">
        <v>31</v>
      </c>
      <c r="U90" s="244"/>
      <c r="V90" s="244"/>
      <c r="W90" s="243"/>
      <c r="X90" s="243"/>
      <c r="Y90" s="243"/>
      <c r="Z90" s="243"/>
      <c r="AA90" s="243"/>
      <c r="AB90" s="243"/>
      <c r="AC90" s="244" t="s">
        <v>30</v>
      </c>
      <c r="AD90" s="244"/>
      <c r="AE90" s="244"/>
      <c r="AF90" s="244" t="s">
        <v>31</v>
      </c>
      <c r="AG90" s="244"/>
      <c r="AH90" s="244"/>
      <c r="AI90" s="241"/>
      <c r="AJ90" s="241"/>
      <c r="AK90" s="241"/>
      <c r="AL90" s="241"/>
      <c r="AM90" s="241"/>
      <c r="AN90" s="241"/>
      <c r="AO90" s="241"/>
      <c r="AP90" s="241"/>
      <c r="AQ90" s="241"/>
      <c r="AR90" s="241"/>
      <c r="AS90" s="241"/>
      <c r="AT90" s="241"/>
      <c r="AU90" s="241"/>
      <c r="AV90" s="241"/>
      <c r="AW90" s="241"/>
      <c r="AX90" s="241"/>
      <c r="AY90" s="241"/>
      <c r="AZ90" s="242"/>
    </row>
    <row r="91" spans="1:52" ht="75.599999999999994" customHeight="1" x14ac:dyDescent="0.25">
      <c r="A91" s="235" t="s">
        <v>56</v>
      </c>
      <c r="B91" s="236"/>
      <c r="C91" s="207" t="s">
        <v>114</v>
      </c>
      <c r="D91" s="207"/>
      <c r="E91" s="207"/>
      <c r="F91" s="207"/>
      <c r="G91" s="207"/>
      <c r="H91" s="207"/>
      <c r="I91" s="207"/>
      <c r="J91" s="207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30"/>
      <c r="X91" s="230"/>
      <c r="Y91" s="230"/>
      <c r="Z91" s="230"/>
      <c r="AA91" s="230"/>
      <c r="AB91" s="230"/>
      <c r="AC91" s="229"/>
      <c r="AD91" s="229"/>
      <c r="AE91" s="229"/>
      <c r="AF91" s="229"/>
      <c r="AG91" s="229"/>
      <c r="AH91" s="229"/>
      <c r="AI91" s="230"/>
      <c r="AJ91" s="230"/>
      <c r="AK91" s="230"/>
      <c r="AL91" s="230"/>
      <c r="AM91" s="230"/>
      <c r="AN91" s="230"/>
      <c r="AO91" s="230"/>
      <c r="AP91" s="230"/>
      <c r="AQ91" s="230"/>
      <c r="AR91" s="230"/>
      <c r="AS91" s="230"/>
      <c r="AT91" s="230"/>
      <c r="AU91" s="230"/>
      <c r="AV91" s="230"/>
      <c r="AW91" s="230"/>
      <c r="AX91" s="230"/>
      <c r="AY91" s="230"/>
      <c r="AZ91" s="231"/>
    </row>
    <row r="92" spans="1:52" ht="30" customHeight="1" x14ac:dyDescent="0.25">
      <c r="A92" s="235" t="s">
        <v>103</v>
      </c>
      <c r="B92" s="236"/>
      <c r="C92" s="207" t="s">
        <v>93</v>
      </c>
      <c r="D92" s="207"/>
      <c r="E92" s="207"/>
      <c r="F92" s="207"/>
      <c r="G92" s="207"/>
      <c r="H92" s="207"/>
      <c r="I92" s="207"/>
      <c r="J92" s="207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30"/>
      <c r="X92" s="230"/>
      <c r="Y92" s="230"/>
      <c r="Z92" s="230"/>
      <c r="AA92" s="230"/>
      <c r="AB92" s="230"/>
      <c r="AC92" s="229"/>
      <c r="AD92" s="229"/>
      <c r="AE92" s="229"/>
      <c r="AF92" s="229"/>
      <c r="AG92" s="229"/>
      <c r="AH92" s="229"/>
      <c r="AI92" s="230"/>
      <c r="AJ92" s="230"/>
      <c r="AK92" s="230"/>
      <c r="AL92" s="230"/>
      <c r="AM92" s="230"/>
      <c r="AN92" s="230"/>
      <c r="AO92" s="230"/>
      <c r="AP92" s="230"/>
      <c r="AQ92" s="230"/>
      <c r="AR92" s="230"/>
      <c r="AS92" s="230"/>
      <c r="AT92" s="230"/>
      <c r="AU92" s="230"/>
      <c r="AV92" s="230"/>
      <c r="AW92" s="230"/>
      <c r="AX92" s="230"/>
      <c r="AY92" s="230"/>
      <c r="AZ92" s="231"/>
    </row>
    <row r="93" spans="1:52" ht="36.950000000000003" customHeight="1" thickBot="1" x14ac:dyDescent="0.3">
      <c r="A93" s="232" t="s">
        <v>104</v>
      </c>
      <c r="B93" s="233"/>
      <c r="C93" s="234" t="s">
        <v>92</v>
      </c>
      <c r="D93" s="234"/>
      <c r="E93" s="234"/>
      <c r="F93" s="234"/>
      <c r="G93" s="234"/>
      <c r="H93" s="234"/>
      <c r="I93" s="234"/>
      <c r="J93" s="234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2"/>
      <c r="X93" s="222"/>
      <c r="Y93" s="222"/>
      <c r="Z93" s="222"/>
      <c r="AA93" s="222"/>
      <c r="AB93" s="222"/>
      <c r="AC93" s="221"/>
      <c r="AD93" s="221"/>
      <c r="AE93" s="221"/>
      <c r="AF93" s="221"/>
      <c r="AG93" s="221"/>
      <c r="AH93" s="221"/>
      <c r="AI93" s="222"/>
      <c r="AJ93" s="222"/>
      <c r="AK93" s="222"/>
      <c r="AL93" s="222"/>
      <c r="AM93" s="222"/>
      <c r="AN93" s="222"/>
      <c r="AO93" s="222"/>
      <c r="AP93" s="222"/>
      <c r="AQ93" s="222"/>
      <c r="AR93" s="222"/>
      <c r="AS93" s="222"/>
      <c r="AT93" s="222"/>
      <c r="AU93" s="222"/>
      <c r="AV93" s="222"/>
      <c r="AW93" s="222"/>
      <c r="AX93" s="222"/>
      <c r="AY93" s="222"/>
      <c r="AZ93" s="223"/>
    </row>
    <row r="94" spans="1:52" ht="30" customHeight="1" x14ac:dyDescent="0.25">
      <c r="A94" s="224" t="s">
        <v>54</v>
      </c>
      <c r="B94" s="225"/>
      <c r="C94" s="226" t="s">
        <v>248</v>
      </c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  <c r="AB94" s="226"/>
      <c r="AC94" s="226"/>
      <c r="AD94" s="226"/>
      <c r="AE94" s="226"/>
      <c r="AF94" s="226"/>
      <c r="AG94" s="226"/>
      <c r="AH94" s="226"/>
      <c r="AI94" s="226"/>
      <c r="AJ94" s="226"/>
      <c r="AK94" s="226"/>
      <c r="AL94" s="226"/>
      <c r="AM94" s="226"/>
      <c r="AN94" s="226"/>
      <c r="AO94" s="226"/>
      <c r="AP94" s="226"/>
      <c r="AQ94" s="227"/>
      <c r="AR94" s="227"/>
      <c r="AS94" s="227"/>
      <c r="AT94" s="227"/>
      <c r="AU94" s="227"/>
      <c r="AV94" s="227"/>
      <c r="AW94" s="227"/>
      <c r="AX94" s="227"/>
      <c r="AY94" s="227"/>
      <c r="AZ94" s="228"/>
    </row>
    <row r="95" spans="1:52" ht="30" customHeight="1" x14ac:dyDescent="0.25">
      <c r="A95" s="214" t="s">
        <v>100</v>
      </c>
      <c r="B95" s="215"/>
      <c r="C95" s="216" t="s">
        <v>86</v>
      </c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7"/>
    </row>
    <row r="96" spans="1:52" ht="30" customHeight="1" x14ac:dyDescent="0.25">
      <c r="A96" s="218" t="s">
        <v>101</v>
      </c>
      <c r="B96" s="206"/>
      <c r="C96" s="208" t="s">
        <v>109</v>
      </c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  <c r="AL96" s="208"/>
      <c r="AM96" s="208"/>
      <c r="AN96" s="208"/>
      <c r="AO96" s="208"/>
      <c r="AP96" s="208"/>
      <c r="AQ96" s="219"/>
      <c r="AR96" s="219"/>
      <c r="AS96" s="219"/>
      <c r="AT96" s="219"/>
      <c r="AU96" s="219"/>
      <c r="AV96" s="219"/>
      <c r="AW96" s="219"/>
      <c r="AX96" s="219"/>
      <c r="AY96" s="219"/>
      <c r="AZ96" s="220"/>
    </row>
    <row r="97" spans="1:52" ht="30" customHeight="1" x14ac:dyDescent="0.25">
      <c r="A97" s="205" t="s">
        <v>102</v>
      </c>
      <c r="B97" s="206"/>
      <c r="C97" s="208" t="s">
        <v>115</v>
      </c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  <c r="AL97" s="208"/>
      <c r="AM97" s="208"/>
      <c r="AN97" s="208"/>
      <c r="AO97" s="208"/>
      <c r="AP97" s="208"/>
      <c r="AQ97" s="219"/>
      <c r="AR97" s="219"/>
      <c r="AS97" s="219"/>
      <c r="AT97" s="219"/>
      <c r="AU97" s="219"/>
      <c r="AV97" s="219"/>
      <c r="AW97" s="219"/>
      <c r="AX97" s="219"/>
      <c r="AY97" s="219"/>
      <c r="AZ97" s="220"/>
    </row>
    <row r="98" spans="1:52" ht="30" customHeight="1" x14ac:dyDescent="0.25">
      <c r="A98" s="205" t="s">
        <v>123</v>
      </c>
      <c r="B98" s="206"/>
      <c r="C98" s="207" t="s">
        <v>124</v>
      </c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209"/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10"/>
    </row>
    <row r="99" spans="1:52" ht="30" customHeight="1" x14ac:dyDescent="0.25">
      <c r="A99" s="197" t="s">
        <v>55</v>
      </c>
      <c r="B99" s="198"/>
      <c r="C99" s="211" t="s">
        <v>290</v>
      </c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2"/>
      <c r="AR99" s="212"/>
      <c r="AS99" s="212"/>
      <c r="AT99" s="212"/>
      <c r="AU99" s="212"/>
      <c r="AV99" s="212"/>
      <c r="AW99" s="212"/>
      <c r="AX99" s="212"/>
      <c r="AY99" s="212"/>
      <c r="AZ99" s="213"/>
    </row>
    <row r="100" spans="1:52" ht="30" customHeight="1" x14ac:dyDescent="0.25">
      <c r="A100" s="197" t="s">
        <v>57</v>
      </c>
      <c r="B100" s="198"/>
      <c r="C100" s="211" t="s">
        <v>247</v>
      </c>
      <c r="D100" s="211"/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3"/>
    </row>
    <row r="101" spans="1:52" ht="30" customHeight="1" x14ac:dyDescent="0.25">
      <c r="A101" s="197" t="s">
        <v>99</v>
      </c>
      <c r="B101" s="198"/>
      <c r="C101" s="199" t="s">
        <v>246</v>
      </c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200"/>
      <c r="AR101" s="200"/>
      <c r="AS101" s="200"/>
      <c r="AT101" s="200"/>
      <c r="AU101" s="200"/>
      <c r="AV101" s="200"/>
      <c r="AW101" s="200"/>
      <c r="AX101" s="200"/>
      <c r="AY101" s="200"/>
      <c r="AZ101" s="201"/>
    </row>
    <row r="102" spans="1:52" ht="30" customHeight="1" thickBot="1" x14ac:dyDescent="0.3">
      <c r="A102" s="197" t="s">
        <v>289</v>
      </c>
      <c r="B102" s="198"/>
      <c r="C102" s="202" t="s">
        <v>254</v>
      </c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3"/>
      <c r="AR102" s="203"/>
      <c r="AS102" s="203"/>
      <c r="AT102" s="203"/>
      <c r="AU102" s="203"/>
      <c r="AV102" s="203"/>
      <c r="AW102" s="203"/>
      <c r="AX102" s="203"/>
      <c r="AY102" s="203"/>
      <c r="AZ102" s="204"/>
    </row>
    <row r="104" spans="1:52" ht="15.75" thickBot="1" x14ac:dyDescent="0.3"/>
    <row r="105" spans="1:52" ht="39.950000000000003" customHeight="1" x14ac:dyDescent="0.25">
      <c r="A105" s="349" t="s">
        <v>97</v>
      </c>
      <c r="B105" s="350"/>
      <c r="C105" s="350"/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0"/>
      <c r="U105" s="350"/>
      <c r="V105" s="350"/>
      <c r="W105" s="350"/>
      <c r="X105" s="350"/>
      <c r="Y105" s="350"/>
      <c r="Z105" s="350"/>
      <c r="AA105" s="350"/>
      <c r="AB105" s="350"/>
      <c r="AC105" s="350"/>
      <c r="AD105" s="350"/>
      <c r="AE105" s="350"/>
      <c r="AF105" s="350"/>
      <c r="AG105" s="350"/>
      <c r="AH105" s="350"/>
      <c r="AI105" s="350"/>
      <c r="AJ105" s="350"/>
      <c r="AK105" s="350"/>
      <c r="AL105" s="350"/>
      <c r="AM105" s="350"/>
      <c r="AN105" s="350"/>
      <c r="AO105" s="350"/>
      <c r="AP105" s="350"/>
      <c r="AQ105" s="350"/>
      <c r="AR105" s="350"/>
      <c r="AS105" s="350"/>
      <c r="AT105" s="350"/>
      <c r="AU105" s="350"/>
      <c r="AV105" s="350"/>
      <c r="AW105" s="350"/>
      <c r="AX105" s="350"/>
      <c r="AY105" s="350"/>
      <c r="AZ105" s="351"/>
    </row>
    <row r="106" spans="1:52" ht="39.950000000000003" customHeight="1" x14ac:dyDescent="0.25">
      <c r="A106" s="352" t="s">
        <v>75</v>
      </c>
      <c r="B106" s="353"/>
      <c r="C106" s="353"/>
      <c r="D106" s="353"/>
      <c r="E106" s="353"/>
      <c r="F106" s="353"/>
      <c r="G106" s="353"/>
      <c r="H106" s="353"/>
      <c r="I106" s="353"/>
      <c r="J106" s="353"/>
      <c r="K106" s="354" t="s">
        <v>120</v>
      </c>
      <c r="L106" s="353"/>
      <c r="M106" s="353"/>
      <c r="N106" s="353"/>
      <c r="O106" s="353"/>
      <c r="P106" s="353"/>
      <c r="Q106" s="353"/>
      <c r="R106" s="353"/>
      <c r="S106" s="353"/>
      <c r="T106" s="353"/>
      <c r="U106" s="353" t="s">
        <v>4</v>
      </c>
      <c r="V106" s="353"/>
      <c r="W106" s="353"/>
      <c r="X106" s="353"/>
      <c r="Y106" s="353"/>
      <c r="Z106" s="353"/>
      <c r="AA106" s="353"/>
      <c r="AB106" s="353"/>
      <c r="AC106" s="353"/>
      <c r="AD106" s="353"/>
      <c r="AE106" s="354" t="s">
        <v>121</v>
      </c>
      <c r="AF106" s="353"/>
      <c r="AG106" s="353"/>
      <c r="AH106" s="353"/>
      <c r="AI106" s="353"/>
      <c r="AJ106" s="353"/>
      <c r="AK106" s="353"/>
      <c r="AL106" s="353"/>
      <c r="AM106" s="353"/>
      <c r="AN106" s="353"/>
      <c r="AO106" s="353" t="s">
        <v>122</v>
      </c>
      <c r="AP106" s="353"/>
      <c r="AQ106" s="353"/>
      <c r="AR106" s="353"/>
      <c r="AS106" s="353"/>
      <c r="AT106" s="353"/>
      <c r="AU106" s="353"/>
      <c r="AV106" s="353"/>
      <c r="AW106" s="353"/>
      <c r="AX106" s="353"/>
      <c r="AY106" s="353"/>
      <c r="AZ106" s="355"/>
    </row>
    <row r="107" spans="1:52" ht="39.950000000000003" customHeight="1" thickBot="1" x14ac:dyDescent="0.3">
      <c r="A107" s="342"/>
      <c r="B107" s="343"/>
      <c r="C107" s="343"/>
      <c r="D107" s="343"/>
      <c r="E107" s="343"/>
      <c r="F107" s="343"/>
      <c r="G107" s="343"/>
      <c r="H107" s="343"/>
      <c r="I107" s="343"/>
      <c r="J107" s="343"/>
      <c r="K107" s="344"/>
      <c r="L107" s="344"/>
      <c r="M107" s="344"/>
      <c r="N107" s="344"/>
      <c r="O107" s="344"/>
      <c r="P107" s="344"/>
      <c r="Q107" s="344"/>
      <c r="R107" s="344"/>
      <c r="S107" s="344"/>
      <c r="T107" s="344"/>
      <c r="U107" s="344"/>
      <c r="V107" s="344"/>
      <c r="W107" s="344"/>
      <c r="X107" s="344"/>
      <c r="Y107" s="344"/>
      <c r="Z107" s="344"/>
      <c r="AA107" s="344"/>
      <c r="AB107" s="344"/>
      <c r="AC107" s="344"/>
      <c r="AD107" s="344"/>
      <c r="AE107" s="344"/>
      <c r="AF107" s="344"/>
      <c r="AG107" s="344"/>
      <c r="AH107" s="344"/>
      <c r="AI107" s="344"/>
      <c r="AJ107" s="344"/>
      <c r="AK107" s="344"/>
      <c r="AL107" s="344"/>
      <c r="AM107" s="344"/>
      <c r="AN107" s="344"/>
      <c r="AO107" s="345"/>
      <c r="AP107" s="345"/>
      <c r="AQ107" s="345"/>
      <c r="AR107" s="345"/>
      <c r="AS107" s="345"/>
      <c r="AT107" s="345"/>
      <c r="AU107" s="345"/>
      <c r="AV107" s="345"/>
      <c r="AW107" s="345"/>
      <c r="AX107" s="345"/>
      <c r="AY107" s="345"/>
      <c r="AZ107" s="346"/>
    </row>
    <row r="108" spans="1:52" ht="15.75" thickBot="1" x14ac:dyDescent="0.3">
      <c r="A108" s="347"/>
      <c r="B108" s="348"/>
      <c r="C108" s="348"/>
      <c r="D108" s="348"/>
      <c r="E108" s="348"/>
      <c r="F108" s="348"/>
      <c r="G108" s="348"/>
      <c r="H108" s="348"/>
      <c r="I108" s="348"/>
      <c r="J108" s="348"/>
      <c r="K108" s="348"/>
      <c r="L108" s="348"/>
      <c r="M108" s="348"/>
      <c r="N108" s="348"/>
      <c r="O108" s="348"/>
      <c r="P108" s="348"/>
      <c r="Q108" s="348"/>
      <c r="R108" s="348"/>
      <c r="S108" s="348"/>
      <c r="T108" s="348"/>
      <c r="U108" s="348"/>
      <c r="V108" s="348"/>
      <c r="W108" s="348"/>
      <c r="X108" s="348"/>
      <c r="Y108" s="348"/>
      <c r="Z108" s="348"/>
      <c r="AA108" s="348"/>
      <c r="AB108" s="348"/>
      <c r="AC108" s="348"/>
      <c r="AD108" s="348"/>
      <c r="AE108" s="348"/>
      <c r="AF108" s="348"/>
      <c r="AG108" s="348"/>
      <c r="AH108" s="348"/>
      <c r="AI108" s="348"/>
      <c r="AJ108" s="348"/>
      <c r="AK108" s="348"/>
      <c r="AL108" s="348"/>
      <c r="AM108" s="348"/>
      <c r="AN108" s="348"/>
      <c r="AO108" s="348"/>
      <c r="AP108" s="348"/>
      <c r="AQ108" s="348"/>
      <c r="AR108" s="348"/>
      <c r="AS108" s="348"/>
      <c r="AT108" s="348"/>
      <c r="AU108" s="348"/>
      <c r="AV108" s="348"/>
      <c r="AW108" s="348"/>
      <c r="AX108" s="348"/>
      <c r="AY108" s="348"/>
      <c r="AZ108" s="348"/>
    </row>
    <row r="109" spans="1:52" ht="39.950000000000003" customHeight="1" thickBot="1" x14ac:dyDescent="0.3">
      <c r="A109" s="332" t="s">
        <v>111</v>
      </c>
      <c r="B109" s="333"/>
      <c r="C109" s="333"/>
      <c r="D109" s="333"/>
      <c r="E109" s="333"/>
      <c r="F109" s="333"/>
      <c r="G109" s="333"/>
      <c r="H109" s="333"/>
      <c r="I109" s="333"/>
      <c r="J109" s="333"/>
      <c r="K109" s="333"/>
      <c r="L109" s="333"/>
      <c r="M109" s="333"/>
      <c r="N109" s="333"/>
      <c r="O109" s="333"/>
      <c r="P109" s="333"/>
      <c r="Q109" s="333"/>
      <c r="R109" s="333"/>
      <c r="S109" s="333"/>
      <c r="T109" s="333"/>
      <c r="U109" s="333"/>
      <c r="V109" s="333"/>
      <c r="W109" s="333"/>
      <c r="X109" s="333"/>
      <c r="Y109" s="333"/>
      <c r="Z109" s="333"/>
      <c r="AA109" s="333"/>
      <c r="AB109" s="333"/>
      <c r="AC109" s="333"/>
      <c r="AD109" s="333"/>
      <c r="AE109" s="333"/>
      <c r="AF109" s="333"/>
      <c r="AG109" s="333"/>
      <c r="AH109" s="333"/>
      <c r="AI109" s="333"/>
      <c r="AJ109" s="333"/>
      <c r="AK109" s="333"/>
      <c r="AL109" s="333"/>
      <c r="AM109" s="333"/>
      <c r="AN109" s="333"/>
      <c r="AO109" s="333"/>
      <c r="AP109" s="333"/>
      <c r="AQ109" s="333"/>
      <c r="AR109" s="333"/>
      <c r="AS109" s="333"/>
      <c r="AT109" s="333"/>
      <c r="AU109" s="333"/>
      <c r="AV109" s="333"/>
      <c r="AW109" s="333"/>
      <c r="AX109" s="333"/>
      <c r="AY109" s="333"/>
      <c r="AZ109" s="334"/>
    </row>
    <row r="110" spans="1:52" ht="39.950000000000003" customHeight="1" x14ac:dyDescent="0.25">
      <c r="A110" s="335" t="s">
        <v>81</v>
      </c>
      <c r="B110" s="336"/>
      <c r="C110" s="290" t="s">
        <v>38</v>
      </c>
      <c r="D110" s="251"/>
      <c r="E110" s="323" t="s">
        <v>64</v>
      </c>
      <c r="F110" s="323"/>
      <c r="G110" s="323"/>
      <c r="H110" s="323"/>
      <c r="I110" s="323"/>
      <c r="J110" s="323"/>
      <c r="K110" s="323"/>
      <c r="L110" s="323"/>
      <c r="M110" s="323"/>
      <c r="N110" s="323"/>
      <c r="O110" s="323"/>
      <c r="P110" s="323"/>
      <c r="Q110" s="323"/>
      <c r="R110" s="323"/>
      <c r="S110" s="323"/>
      <c r="T110" s="323"/>
      <c r="U110" s="323"/>
      <c r="V110" s="323"/>
      <c r="W110" s="323"/>
      <c r="X110" s="323"/>
      <c r="Y110" s="323"/>
      <c r="Z110" s="323"/>
      <c r="AA110" s="323"/>
      <c r="AB110" s="323"/>
      <c r="AC110" s="323"/>
      <c r="AD110" s="323"/>
      <c r="AE110" s="323"/>
      <c r="AF110" s="323"/>
      <c r="AG110" s="323"/>
      <c r="AH110" s="323"/>
      <c r="AI110" s="323"/>
      <c r="AJ110" s="323"/>
      <c r="AK110" s="323"/>
      <c r="AL110" s="323"/>
      <c r="AM110" s="323"/>
      <c r="AN110" s="323"/>
      <c r="AO110" s="323"/>
      <c r="AP110" s="323"/>
      <c r="AQ110" s="323"/>
      <c r="AR110" s="323"/>
      <c r="AS110" s="323"/>
      <c r="AT110" s="323"/>
      <c r="AU110" s="323"/>
      <c r="AV110" s="323"/>
      <c r="AW110" s="323"/>
      <c r="AX110" s="323"/>
      <c r="AY110" s="323"/>
      <c r="AZ110" s="324"/>
    </row>
    <row r="111" spans="1:52" ht="39.950000000000003" customHeight="1" x14ac:dyDescent="0.25">
      <c r="A111" s="337"/>
      <c r="B111" s="338"/>
      <c r="C111" s="293"/>
      <c r="D111" s="294"/>
      <c r="E111" s="285" t="s">
        <v>73</v>
      </c>
      <c r="F111" s="285"/>
      <c r="G111" s="285"/>
      <c r="H111" s="285"/>
      <c r="I111" s="285"/>
      <c r="J111" s="285"/>
      <c r="K111" s="285"/>
      <c r="L111" s="285"/>
      <c r="M111" s="241" t="s">
        <v>72</v>
      </c>
      <c r="N111" s="241"/>
      <c r="O111" s="241"/>
      <c r="P111" s="241"/>
      <c r="Q111" s="241"/>
      <c r="R111" s="241"/>
      <c r="S111" s="241"/>
      <c r="T111" s="241"/>
      <c r="U111" s="285" t="s">
        <v>74</v>
      </c>
      <c r="V111" s="285"/>
      <c r="W111" s="285"/>
      <c r="X111" s="285"/>
      <c r="Y111" s="285"/>
      <c r="Z111" s="285"/>
      <c r="AA111" s="285"/>
      <c r="AB111" s="285"/>
      <c r="AC111" s="241" t="s">
        <v>26</v>
      </c>
      <c r="AD111" s="241"/>
      <c r="AE111" s="241"/>
      <c r="AF111" s="241"/>
      <c r="AG111" s="241"/>
      <c r="AH111" s="241"/>
      <c r="AI111" s="241"/>
      <c r="AJ111" s="241"/>
      <c r="AK111" s="241"/>
      <c r="AL111" s="241"/>
      <c r="AM111" s="241" t="s">
        <v>58</v>
      </c>
      <c r="AN111" s="241"/>
      <c r="AO111" s="241"/>
      <c r="AP111" s="241"/>
      <c r="AQ111" s="241"/>
      <c r="AR111" s="241"/>
      <c r="AS111" s="241"/>
      <c r="AT111" s="241"/>
      <c r="AU111" s="241"/>
      <c r="AV111" s="241"/>
      <c r="AW111" s="241"/>
      <c r="AX111" s="241"/>
      <c r="AY111" s="241"/>
      <c r="AZ111" s="242"/>
    </row>
    <row r="112" spans="1:52" ht="39.950000000000003" customHeight="1" thickBot="1" x14ac:dyDescent="0.3">
      <c r="A112" s="339"/>
      <c r="B112" s="340"/>
      <c r="C112" s="341" t="s">
        <v>83</v>
      </c>
      <c r="D112" s="341"/>
      <c r="E112" s="233"/>
      <c r="F112" s="233"/>
      <c r="G112" s="233"/>
      <c r="H112" s="233"/>
      <c r="I112" s="233"/>
      <c r="J112" s="233"/>
      <c r="K112" s="233"/>
      <c r="L112" s="233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2"/>
      <c r="AI112" s="222"/>
      <c r="AJ112" s="222"/>
      <c r="AK112" s="222"/>
      <c r="AL112" s="222"/>
      <c r="AM112" s="233"/>
      <c r="AN112" s="233"/>
      <c r="AO112" s="233"/>
      <c r="AP112" s="233"/>
      <c r="AQ112" s="233"/>
      <c r="AR112" s="233"/>
      <c r="AS112" s="233"/>
      <c r="AT112" s="233"/>
      <c r="AU112" s="233"/>
      <c r="AV112" s="233"/>
      <c r="AW112" s="233"/>
      <c r="AX112" s="233"/>
      <c r="AY112" s="233"/>
      <c r="AZ112" s="249"/>
    </row>
    <row r="113" spans="1:52" ht="39.950000000000003" customHeight="1" thickBot="1" x14ac:dyDescent="0.3">
      <c r="A113" s="8"/>
      <c r="B113" s="17"/>
      <c r="C113" s="325" t="s">
        <v>39</v>
      </c>
      <c r="D113" s="325"/>
      <c r="E113" s="326" t="s">
        <v>117</v>
      </c>
      <c r="F113" s="327"/>
      <c r="G113" s="327"/>
      <c r="H113" s="327"/>
      <c r="I113" s="327"/>
      <c r="J113" s="327"/>
      <c r="K113" s="327"/>
      <c r="L113" s="327"/>
      <c r="M113" s="327"/>
      <c r="N113" s="327"/>
      <c r="O113" s="327"/>
      <c r="P113" s="327"/>
      <c r="Q113" s="327"/>
      <c r="R113" s="327"/>
      <c r="S113" s="327"/>
      <c r="T113" s="327"/>
      <c r="U113" s="327"/>
      <c r="V113" s="327"/>
      <c r="W113" s="327"/>
      <c r="X113" s="327"/>
      <c r="Y113" s="327"/>
      <c r="Z113" s="327"/>
      <c r="AA113" s="327"/>
      <c r="AB113" s="327"/>
      <c r="AC113" s="327"/>
      <c r="AD113" s="327"/>
      <c r="AE113" s="327"/>
      <c r="AF113" s="327"/>
      <c r="AG113" s="327"/>
      <c r="AH113" s="327"/>
      <c r="AI113" s="327"/>
      <c r="AJ113" s="327"/>
      <c r="AK113" s="327"/>
      <c r="AL113" s="328"/>
      <c r="AM113" s="329"/>
      <c r="AN113" s="330"/>
      <c r="AO113" s="330"/>
      <c r="AP113" s="330"/>
      <c r="AQ113" s="330"/>
      <c r="AR113" s="330"/>
      <c r="AS113" s="330"/>
      <c r="AT113" s="330"/>
      <c r="AU113" s="330"/>
      <c r="AV113" s="330"/>
      <c r="AW113" s="330"/>
      <c r="AX113" s="330"/>
      <c r="AY113" s="330"/>
      <c r="AZ113" s="331"/>
    </row>
    <row r="114" spans="1:52" ht="30" customHeight="1" x14ac:dyDescent="0.25">
      <c r="A114" s="312" t="s">
        <v>82</v>
      </c>
      <c r="B114" s="313"/>
      <c r="C114" s="290" t="s">
        <v>40</v>
      </c>
      <c r="D114" s="251"/>
      <c r="E114" s="315" t="s">
        <v>65</v>
      </c>
      <c r="F114" s="316"/>
      <c r="G114" s="316"/>
      <c r="H114" s="316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  <c r="V114" s="316"/>
      <c r="W114" s="316"/>
      <c r="X114" s="316"/>
      <c r="Y114" s="316"/>
      <c r="Z114" s="316"/>
      <c r="AA114" s="316"/>
      <c r="AB114" s="316"/>
      <c r="AC114" s="316"/>
      <c r="AD114" s="316"/>
      <c r="AE114" s="316"/>
      <c r="AF114" s="316"/>
      <c r="AG114" s="316"/>
      <c r="AH114" s="316"/>
      <c r="AI114" s="316"/>
      <c r="AJ114" s="316"/>
      <c r="AK114" s="316"/>
      <c r="AL114" s="316"/>
      <c r="AM114" s="316"/>
      <c r="AN114" s="316"/>
      <c r="AO114" s="316"/>
      <c r="AP114" s="316"/>
      <c r="AQ114" s="316"/>
      <c r="AR114" s="316"/>
      <c r="AS114" s="316"/>
      <c r="AT114" s="316"/>
      <c r="AU114" s="316"/>
      <c r="AV114" s="316"/>
      <c r="AW114" s="316"/>
      <c r="AX114" s="316"/>
      <c r="AY114" s="316"/>
      <c r="AZ114" s="317"/>
    </row>
    <row r="115" spans="1:52" ht="30" customHeight="1" x14ac:dyDescent="0.25">
      <c r="A115" s="312"/>
      <c r="B115" s="313"/>
      <c r="C115" s="293"/>
      <c r="D115" s="294"/>
      <c r="E115" s="318"/>
      <c r="F115" s="319"/>
      <c r="G115" s="319"/>
      <c r="H115" s="319"/>
      <c r="I115" s="319"/>
      <c r="J115" s="319"/>
      <c r="K115" s="319"/>
      <c r="L115" s="319"/>
      <c r="M115" s="319"/>
      <c r="N115" s="320"/>
      <c r="O115" s="307" t="s">
        <v>76</v>
      </c>
      <c r="P115" s="307"/>
      <c r="Q115" s="307"/>
      <c r="R115" s="307"/>
      <c r="S115" s="307"/>
      <c r="T115" s="307"/>
      <c r="U115" s="307"/>
      <c r="V115" s="307"/>
      <c r="W115" s="307"/>
      <c r="X115" s="307"/>
      <c r="Y115" s="307"/>
      <c r="Z115" s="307"/>
      <c r="AA115" s="307" t="s">
        <v>77</v>
      </c>
      <c r="AB115" s="307"/>
      <c r="AC115" s="307"/>
      <c r="AD115" s="307"/>
      <c r="AE115" s="307"/>
      <c r="AF115" s="307"/>
      <c r="AG115" s="307"/>
      <c r="AH115" s="307"/>
      <c r="AI115" s="307"/>
      <c r="AJ115" s="307"/>
      <c r="AK115" s="307"/>
      <c r="AL115" s="307"/>
      <c r="AM115" s="241" t="s">
        <v>58</v>
      </c>
      <c r="AN115" s="241"/>
      <c r="AO115" s="241"/>
      <c r="AP115" s="241"/>
      <c r="AQ115" s="241"/>
      <c r="AR115" s="241"/>
      <c r="AS115" s="241"/>
      <c r="AT115" s="241"/>
      <c r="AU115" s="241"/>
      <c r="AV115" s="241"/>
      <c r="AW115" s="241"/>
      <c r="AX115" s="241"/>
      <c r="AY115" s="241"/>
      <c r="AZ115" s="242"/>
    </row>
    <row r="116" spans="1:52" ht="79.5" customHeight="1" x14ac:dyDescent="0.25">
      <c r="A116" s="312"/>
      <c r="B116" s="313"/>
      <c r="C116" s="236" t="s">
        <v>41</v>
      </c>
      <c r="D116" s="236"/>
      <c r="E116" s="309" t="s">
        <v>296</v>
      </c>
      <c r="F116" s="310"/>
      <c r="G116" s="310"/>
      <c r="H116" s="310"/>
      <c r="I116" s="310"/>
      <c r="J116" s="310"/>
      <c r="K116" s="310"/>
      <c r="L116" s="310"/>
      <c r="M116" s="310"/>
      <c r="N116" s="311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230"/>
      <c r="AL116" s="230"/>
      <c r="AM116" s="236"/>
      <c r="AN116" s="236"/>
      <c r="AO116" s="236"/>
      <c r="AP116" s="236"/>
      <c r="AQ116" s="236"/>
      <c r="AR116" s="236"/>
      <c r="AS116" s="236"/>
      <c r="AT116" s="236"/>
      <c r="AU116" s="236"/>
      <c r="AV116" s="236"/>
      <c r="AW116" s="236"/>
      <c r="AX116" s="236"/>
      <c r="AY116" s="236"/>
      <c r="AZ116" s="308"/>
    </row>
    <row r="117" spans="1:52" ht="39.950000000000003" customHeight="1" x14ac:dyDescent="0.25">
      <c r="A117" s="312"/>
      <c r="B117" s="313"/>
      <c r="C117" s="236" t="s">
        <v>42</v>
      </c>
      <c r="D117" s="236"/>
      <c r="E117" s="309" t="s">
        <v>293</v>
      </c>
      <c r="F117" s="310"/>
      <c r="G117" s="310"/>
      <c r="H117" s="310"/>
      <c r="I117" s="310"/>
      <c r="J117" s="310"/>
      <c r="K117" s="310"/>
      <c r="L117" s="310"/>
      <c r="M117" s="310"/>
      <c r="N117" s="311"/>
      <c r="O117" s="230"/>
      <c r="P117" s="230"/>
      <c r="Q117" s="230"/>
      <c r="R117" s="230"/>
      <c r="S117" s="230"/>
      <c r="T117" s="230"/>
      <c r="U117" s="230"/>
      <c r="V117" s="230"/>
      <c r="W117" s="230"/>
      <c r="X117" s="230"/>
      <c r="Y117" s="230"/>
      <c r="Z117" s="230"/>
      <c r="AA117" s="230"/>
      <c r="AB117" s="230"/>
      <c r="AC117" s="230"/>
      <c r="AD117" s="230"/>
      <c r="AE117" s="230"/>
      <c r="AF117" s="230"/>
      <c r="AG117" s="230"/>
      <c r="AH117" s="230"/>
      <c r="AI117" s="230"/>
      <c r="AJ117" s="230"/>
      <c r="AK117" s="230"/>
      <c r="AL117" s="230"/>
      <c r="AM117" s="236"/>
      <c r="AN117" s="236"/>
      <c r="AO117" s="236"/>
      <c r="AP117" s="236"/>
      <c r="AQ117" s="236"/>
      <c r="AR117" s="236"/>
      <c r="AS117" s="236"/>
      <c r="AT117" s="236"/>
      <c r="AU117" s="236"/>
      <c r="AV117" s="236"/>
      <c r="AW117" s="236"/>
      <c r="AX117" s="236"/>
      <c r="AY117" s="236"/>
      <c r="AZ117" s="308"/>
    </row>
    <row r="118" spans="1:52" ht="39.950000000000003" customHeight="1" thickBot="1" x14ac:dyDescent="0.3">
      <c r="A118" s="312"/>
      <c r="B118" s="313"/>
      <c r="C118" s="236" t="s">
        <v>108</v>
      </c>
      <c r="D118" s="236"/>
      <c r="E118" s="309" t="s">
        <v>295</v>
      </c>
      <c r="F118" s="310"/>
      <c r="G118" s="310"/>
      <c r="H118" s="310"/>
      <c r="I118" s="310"/>
      <c r="J118" s="310"/>
      <c r="K118" s="310"/>
      <c r="L118" s="310"/>
      <c r="M118" s="310"/>
      <c r="N118" s="311"/>
      <c r="O118" s="230"/>
      <c r="P118" s="230"/>
      <c r="Q118" s="230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  <c r="AK118" s="230"/>
      <c r="AL118" s="230"/>
      <c r="AM118" s="236"/>
      <c r="AN118" s="236"/>
      <c r="AO118" s="236"/>
      <c r="AP118" s="236"/>
      <c r="AQ118" s="236"/>
      <c r="AR118" s="236"/>
      <c r="AS118" s="236"/>
      <c r="AT118" s="236"/>
      <c r="AU118" s="236"/>
      <c r="AV118" s="236"/>
      <c r="AW118" s="236"/>
      <c r="AX118" s="236"/>
      <c r="AY118" s="236"/>
      <c r="AZ118" s="308"/>
    </row>
    <row r="119" spans="1:52" ht="30" customHeight="1" x14ac:dyDescent="0.25">
      <c r="A119" s="312"/>
      <c r="B119" s="313"/>
      <c r="C119" s="292" t="s">
        <v>43</v>
      </c>
      <c r="D119" s="321"/>
      <c r="E119" s="323" t="s">
        <v>78</v>
      </c>
      <c r="F119" s="323"/>
      <c r="G119" s="323"/>
      <c r="H119" s="323"/>
      <c r="I119" s="323"/>
      <c r="J119" s="323"/>
      <c r="K119" s="323"/>
      <c r="L119" s="323"/>
      <c r="M119" s="323"/>
      <c r="N119" s="323"/>
      <c r="O119" s="323"/>
      <c r="P119" s="323"/>
      <c r="Q119" s="323"/>
      <c r="R119" s="323"/>
      <c r="S119" s="323"/>
      <c r="T119" s="323"/>
      <c r="U119" s="323"/>
      <c r="V119" s="323"/>
      <c r="W119" s="323"/>
      <c r="X119" s="323"/>
      <c r="Y119" s="323"/>
      <c r="Z119" s="323"/>
      <c r="AA119" s="323"/>
      <c r="AB119" s="323"/>
      <c r="AC119" s="323"/>
      <c r="AD119" s="323"/>
      <c r="AE119" s="323"/>
      <c r="AF119" s="323"/>
      <c r="AG119" s="323"/>
      <c r="AH119" s="323"/>
      <c r="AI119" s="323"/>
      <c r="AJ119" s="323"/>
      <c r="AK119" s="323"/>
      <c r="AL119" s="323"/>
      <c r="AM119" s="323"/>
      <c r="AN119" s="323"/>
      <c r="AO119" s="323"/>
      <c r="AP119" s="323"/>
      <c r="AQ119" s="323"/>
      <c r="AR119" s="323"/>
      <c r="AS119" s="323"/>
      <c r="AT119" s="323"/>
      <c r="AU119" s="323"/>
      <c r="AV119" s="323"/>
      <c r="AW119" s="323"/>
      <c r="AX119" s="323"/>
      <c r="AY119" s="323"/>
      <c r="AZ119" s="324"/>
    </row>
    <row r="120" spans="1:52" ht="30" customHeight="1" x14ac:dyDescent="0.25">
      <c r="A120" s="312"/>
      <c r="B120" s="313"/>
      <c r="C120" s="292"/>
      <c r="D120" s="321"/>
      <c r="E120" s="299"/>
      <c r="F120" s="299"/>
      <c r="G120" s="299"/>
      <c r="H120" s="299"/>
      <c r="I120" s="299"/>
      <c r="J120" s="299"/>
      <c r="K120" s="299"/>
      <c r="L120" s="299"/>
      <c r="M120" s="299"/>
      <c r="N120" s="299"/>
      <c r="O120" s="307" t="s">
        <v>37</v>
      </c>
      <c r="P120" s="307"/>
      <c r="Q120" s="307"/>
      <c r="R120" s="307"/>
      <c r="S120" s="307"/>
      <c r="T120" s="307"/>
      <c r="U120" s="307"/>
      <c r="V120" s="307"/>
      <c r="W120" s="307"/>
      <c r="X120" s="307"/>
      <c r="Y120" s="307"/>
      <c r="Z120" s="307"/>
      <c r="AA120" s="307" t="s">
        <v>36</v>
      </c>
      <c r="AB120" s="307"/>
      <c r="AC120" s="307"/>
      <c r="AD120" s="307"/>
      <c r="AE120" s="307"/>
      <c r="AF120" s="307"/>
      <c r="AG120" s="307"/>
      <c r="AH120" s="307"/>
      <c r="AI120" s="307"/>
      <c r="AJ120" s="307"/>
      <c r="AK120" s="307"/>
      <c r="AL120" s="307"/>
      <c r="AM120" s="285" t="s">
        <v>58</v>
      </c>
      <c r="AN120" s="285"/>
      <c r="AO120" s="285"/>
      <c r="AP120" s="285"/>
      <c r="AQ120" s="285"/>
      <c r="AR120" s="285"/>
      <c r="AS120" s="285"/>
      <c r="AT120" s="285"/>
      <c r="AU120" s="285"/>
      <c r="AV120" s="285"/>
      <c r="AW120" s="285"/>
      <c r="AX120" s="285"/>
      <c r="AY120" s="285"/>
      <c r="AZ120" s="303"/>
    </row>
    <row r="121" spans="1:52" ht="30" customHeight="1" x14ac:dyDescent="0.25">
      <c r="A121" s="312"/>
      <c r="B121" s="313"/>
      <c r="C121" s="293"/>
      <c r="D121" s="322"/>
      <c r="E121" s="299"/>
      <c r="F121" s="299"/>
      <c r="G121" s="299"/>
      <c r="H121" s="299"/>
      <c r="I121" s="299"/>
      <c r="J121" s="299"/>
      <c r="K121" s="299"/>
      <c r="L121" s="299"/>
      <c r="M121" s="299"/>
      <c r="N121" s="299"/>
      <c r="O121" s="285" t="s">
        <v>26</v>
      </c>
      <c r="P121" s="285"/>
      <c r="Q121" s="285"/>
      <c r="R121" s="285"/>
      <c r="S121" s="285"/>
      <c r="T121" s="285"/>
      <c r="U121" s="285" t="s">
        <v>60</v>
      </c>
      <c r="V121" s="285"/>
      <c r="W121" s="285"/>
      <c r="X121" s="285"/>
      <c r="Y121" s="285"/>
      <c r="Z121" s="285"/>
      <c r="AA121" s="285" t="s">
        <v>26</v>
      </c>
      <c r="AB121" s="285"/>
      <c r="AC121" s="285"/>
      <c r="AD121" s="285"/>
      <c r="AE121" s="285"/>
      <c r="AF121" s="285"/>
      <c r="AG121" s="285" t="s">
        <v>60</v>
      </c>
      <c r="AH121" s="285"/>
      <c r="AI121" s="285"/>
      <c r="AJ121" s="285"/>
      <c r="AK121" s="285"/>
      <c r="AL121" s="285"/>
      <c r="AM121" s="285"/>
      <c r="AN121" s="285"/>
      <c r="AO121" s="285"/>
      <c r="AP121" s="285"/>
      <c r="AQ121" s="285"/>
      <c r="AR121" s="285"/>
      <c r="AS121" s="285"/>
      <c r="AT121" s="285"/>
      <c r="AU121" s="285"/>
      <c r="AV121" s="285"/>
      <c r="AW121" s="285"/>
      <c r="AX121" s="285"/>
      <c r="AY121" s="285"/>
      <c r="AZ121" s="303"/>
    </row>
    <row r="122" spans="1:52" ht="39.950000000000003" customHeight="1" x14ac:dyDescent="0.25">
      <c r="A122" s="312"/>
      <c r="B122" s="313"/>
      <c r="C122" s="281" t="s">
        <v>44</v>
      </c>
      <c r="D122" s="306"/>
      <c r="E122" s="246" t="s">
        <v>27</v>
      </c>
      <c r="F122" s="246"/>
      <c r="G122" s="246"/>
      <c r="H122" s="246"/>
      <c r="I122" s="246"/>
      <c r="J122" s="246"/>
      <c r="K122" s="246"/>
      <c r="L122" s="246"/>
      <c r="M122" s="246"/>
      <c r="N122" s="246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  <c r="AN122" s="230"/>
      <c r="AO122" s="230"/>
      <c r="AP122" s="230"/>
      <c r="AQ122" s="230"/>
      <c r="AR122" s="230"/>
      <c r="AS122" s="230"/>
      <c r="AT122" s="230"/>
      <c r="AU122" s="230"/>
      <c r="AV122" s="230"/>
      <c r="AW122" s="230"/>
      <c r="AX122" s="230"/>
      <c r="AY122" s="230"/>
      <c r="AZ122" s="231"/>
    </row>
    <row r="123" spans="1:52" ht="39.950000000000003" customHeight="1" thickBot="1" x14ac:dyDescent="0.3">
      <c r="A123" s="312"/>
      <c r="B123" s="314"/>
      <c r="C123" s="304" t="s">
        <v>45</v>
      </c>
      <c r="D123" s="305"/>
      <c r="E123" s="245" t="s">
        <v>28</v>
      </c>
      <c r="F123" s="245"/>
      <c r="G123" s="245"/>
      <c r="H123" s="245"/>
      <c r="I123" s="245"/>
      <c r="J123" s="245"/>
      <c r="K123" s="245"/>
      <c r="L123" s="245"/>
      <c r="M123" s="245"/>
      <c r="N123" s="245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I123" s="222"/>
      <c r="AJ123" s="222"/>
      <c r="AK123" s="222"/>
      <c r="AL123" s="222"/>
      <c r="AM123" s="222"/>
      <c r="AN123" s="222"/>
      <c r="AO123" s="222"/>
      <c r="AP123" s="222"/>
      <c r="AQ123" s="222"/>
      <c r="AR123" s="222"/>
      <c r="AS123" s="222"/>
      <c r="AT123" s="222"/>
      <c r="AU123" s="222"/>
      <c r="AV123" s="222"/>
      <c r="AW123" s="222"/>
      <c r="AX123" s="222"/>
      <c r="AY123" s="222"/>
      <c r="AZ123" s="223"/>
    </row>
    <row r="124" spans="1:52" ht="30" customHeight="1" thickBot="1" x14ac:dyDescent="0.3">
      <c r="A124" s="9"/>
      <c r="B124" s="287" t="s">
        <v>80</v>
      </c>
      <c r="C124" s="290" t="s">
        <v>46</v>
      </c>
      <c r="D124" s="291"/>
      <c r="E124" s="295" t="s">
        <v>79</v>
      </c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7"/>
    </row>
    <row r="125" spans="1:52" ht="30" customHeight="1" x14ac:dyDescent="0.25">
      <c r="A125" s="9"/>
      <c r="B125" s="288"/>
      <c r="C125" s="292"/>
      <c r="D125" s="253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300" t="s">
        <v>37</v>
      </c>
      <c r="P125" s="300"/>
      <c r="Q125" s="300"/>
      <c r="R125" s="300"/>
      <c r="S125" s="300"/>
      <c r="T125" s="300"/>
      <c r="U125" s="300"/>
      <c r="V125" s="300"/>
      <c r="W125" s="300"/>
      <c r="X125" s="300"/>
      <c r="Y125" s="300"/>
      <c r="Z125" s="300"/>
      <c r="AA125" s="300" t="s">
        <v>36</v>
      </c>
      <c r="AB125" s="300"/>
      <c r="AC125" s="300"/>
      <c r="AD125" s="300"/>
      <c r="AE125" s="300"/>
      <c r="AF125" s="300"/>
      <c r="AG125" s="300"/>
      <c r="AH125" s="300"/>
      <c r="AI125" s="300"/>
      <c r="AJ125" s="300"/>
      <c r="AK125" s="300"/>
      <c r="AL125" s="300"/>
      <c r="AM125" s="301" t="s">
        <v>58</v>
      </c>
      <c r="AN125" s="301"/>
      <c r="AO125" s="301"/>
      <c r="AP125" s="301"/>
      <c r="AQ125" s="301"/>
      <c r="AR125" s="301"/>
      <c r="AS125" s="301"/>
      <c r="AT125" s="301"/>
      <c r="AU125" s="301"/>
      <c r="AV125" s="301"/>
      <c r="AW125" s="301"/>
      <c r="AX125" s="301"/>
      <c r="AY125" s="301"/>
      <c r="AZ125" s="302"/>
    </row>
    <row r="126" spans="1:52" ht="30" customHeight="1" x14ac:dyDescent="0.25">
      <c r="A126" s="9"/>
      <c r="B126" s="288"/>
      <c r="C126" s="293"/>
      <c r="D126" s="294"/>
      <c r="E126" s="299"/>
      <c r="F126" s="299"/>
      <c r="G126" s="299"/>
      <c r="H126" s="299"/>
      <c r="I126" s="299"/>
      <c r="J126" s="299"/>
      <c r="K126" s="299"/>
      <c r="L126" s="299"/>
      <c r="M126" s="299"/>
      <c r="N126" s="299"/>
      <c r="O126" s="285" t="s">
        <v>26</v>
      </c>
      <c r="P126" s="285"/>
      <c r="Q126" s="285"/>
      <c r="R126" s="285"/>
      <c r="S126" s="285"/>
      <c r="T126" s="285"/>
      <c r="U126" s="285" t="s">
        <v>60</v>
      </c>
      <c r="V126" s="285"/>
      <c r="W126" s="285"/>
      <c r="X126" s="285"/>
      <c r="Y126" s="285"/>
      <c r="Z126" s="285"/>
      <c r="AA126" s="285" t="s">
        <v>26</v>
      </c>
      <c r="AB126" s="285"/>
      <c r="AC126" s="285"/>
      <c r="AD126" s="285"/>
      <c r="AE126" s="285"/>
      <c r="AF126" s="285"/>
      <c r="AG126" s="285" t="s">
        <v>60</v>
      </c>
      <c r="AH126" s="285"/>
      <c r="AI126" s="285"/>
      <c r="AJ126" s="285"/>
      <c r="AK126" s="285"/>
      <c r="AL126" s="285"/>
      <c r="AM126" s="285"/>
      <c r="AN126" s="285"/>
      <c r="AO126" s="285"/>
      <c r="AP126" s="285"/>
      <c r="AQ126" s="285"/>
      <c r="AR126" s="285"/>
      <c r="AS126" s="285"/>
      <c r="AT126" s="285"/>
      <c r="AU126" s="285"/>
      <c r="AV126" s="285"/>
      <c r="AW126" s="285"/>
      <c r="AX126" s="285"/>
      <c r="AY126" s="285"/>
      <c r="AZ126" s="303"/>
    </row>
    <row r="127" spans="1:52" ht="60" customHeight="1" x14ac:dyDescent="0.25">
      <c r="A127" s="10"/>
      <c r="B127" s="288"/>
      <c r="C127" s="281" t="s">
        <v>84</v>
      </c>
      <c r="D127" s="282"/>
      <c r="E127" s="286" t="s">
        <v>129</v>
      </c>
      <c r="F127" s="207"/>
      <c r="G127" s="207"/>
      <c r="H127" s="207"/>
      <c r="I127" s="207"/>
      <c r="J127" s="207"/>
      <c r="K127" s="207"/>
      <c r="L127" s="207"/>
      <c r="M127" s="207"/>
      <c r="N127" s="207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30"/>
      <c r="AA127" s="230"/>
      <c r="AB127" s="230"/>
      <c r="AC127" s="230"/>
      <c r="AD127" s="230"/>
      <c r="AE127" s="230"/>
      <c r="AF127" s="230"/>
      <c r="AG127" s="230"/>
      <c r="AH127" s="230"/>
      <c r="AI127" s="230"/>
      <c r="AJ127" s="230"/>
      <c r="AK127" s="230"/>
      <c r="AL127" s="230"/>
      <c r="AM127" s="230"/>
      <c r="AN127" s="230"/>
      <c r="AO127" s="230"/>
      <c r="AP127" s="230"/>
      <c r="AQ127" s="230"/>
      <c r="AR127" s="230"/>
      <c r="AS127" s="230"/>
      <c r="AT127" s="230"/>
      <c r="AU127" s="230"/>
      <c r="AV127" s="230"/>
      <c r="AW127" s="230"/>
      <c r="AX127" s="230"/>
      <c r="AY127" s="230"/>
      <c r="AZ127" s="231"/>
    </row>
    <row r="128" spans="1:52" ht="39.950000000000003" customHeight="1" x14ac:dyDescent="0.25">
      <c r="A128" s="280"/>
      <c r="B128" s="288"/>
      <c r="C128" s="281" t="s">
        <v>107</v>
      </c>
      <c r="D128" s="282"/>
      <c r="E128" s="207" t="s">
        <v>95</v>
      </c>
      <c r="F128" s="207"/>
      <c r="G128" s="207"/>
      <c r="H128" s="207"/>
      <c r="I128" s="207"/>
      <c r="J128" s="207"/>
      <c r="K128" s="207"/>
      <c r="L128" s="207"/>
      <c r="M128" s="207"/>
      <c r="N128" s="207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30"/>
      <c r="AA128" s="230"/>
      <c r="AB128" s="230"/>
      <c r="AC128" s="230"/>
      <c r="AD128" s="230"/>
      <c r="AE128" s="230"/>
      <c r="AF128" s="230"/>
      <c r="AG128" s="230"/>
      <c r="AH128" s="230"/>
      <c r="AI128" s="230"/>
      <c r="AJ128" s="230"/>
      <c r="AK128" s="230"/>
      <c r="AL128" s="230"/>
      <c r="AM128" s="230"/>
      <c r="AN128" s="230"/>
      <c r="AO128" s="230"/>
      <c r="AP128" s="230"/>
      <c r="AQ128" s="230"/>
      <c r="AR128" s="230"/>
      <c r="AS128" s="230"/>
      <c r="AT128" s="230"/>
      <c r="AU128" s="230"/>
      <c r="AV128" s="230"/>
      <c r="AW128" s="230"/>
      <c r="AX128" s="230"/>
      <c r="AY128" s="230"/>
      <c r="AZ128" s="231"/>
    </row>
    <row r="129" spans="1:52" ht="39.950000000000003" customHeight="1" x14ac:dyDescent="0.25">
      <c r="A129" s="280"/>
      <c r="B129" s="288"/>
      <c r="C129" s="283" t="s">
        <v>106</v>
      </c>
      <c r="D129" s="284"/>
      <c r="E129" s="207" t="s">
        <v>257</v>
      </c>
      <c r="F129" s="207"/>
      <c r="G129" s="207"/>
      <c r="H129" s="207"/>
      <c r="I129" s="207"/>
      <c r="J129" s="207"/>
      <c r="K129" s="207"/>
      <c r="L129" s="207"/>
      <c r="M129" s="207"/>
      <c r="N129" s="207"/>
      <c r="O129" s="230"/>
      <c r="P129" s="230"/>
      <c r="Q129" s="230"/>
      <c r="R129" s="230"/>
      <c r="S129" s="230"/>
      <c r="T129" s="230"/>
      <c r="U129" s="230"/>
      <c r="V129" s="230"/>
      <c r="W129" s="230"/>
      <c r="X129" s="230"/>
      <c r="Y129" s="230"/>
      <c r="Z129" s="230"/>
      <c r="AA129" s="230"/>
      <c r="AB129" s="230"/>
      <c r="AC129" s="230"/>
      <c r="AD129" s="230"/>
      <c r="AE129" s="230"/>
      <c r="AF129" s="230"/>
      <c r="AG129" s="230"/>
      <c r="AH129" s="230"/>
      <c r="AI129" s="230"/>
      <c r="AJ129" s="230"/>
      <c r="AK129" s="230"/>
      <c r="AL129" s="230"/>
      <c r="AM129" s="230"/>
      <c r="AN129" s="230"/>
      <c r="AO129" s="230"/>
      <c r="AP129" s="230"/>
      <c r="AQ129" s="230"/>
      <c r="AR129" s="230"/>
      <c r="AS129" s="230"/>
      <c r="AT129" s="230"/>
      <c r="AU129" s="230"/>
      <c r="AV129" s="230"/>
      <c r="AW129" s="230"/>
      <c r="AX129" s="230"/>
      <c r="AY129" s="230"/>
      <c r="AZ129" s="231"/>
    </row>
    <row r="130" spans="1:52" ht="39.950000000000003" customHeight="1" thickBot="1" x14ac:dyDescent="0.3">
      <c r="A130" s="11"/>
      <c r="B130" s="289"/>
      <c r="C130" s="233" t="s">
        <v>105</v>
      </c>
      <c r="D130" s="233"/>
      <c r="E130" s="234" t="s">
        <v>98</v>
      </c>
      <c r="F130" s="234"/>
      <c r="G130" s="234"/>
      <c r="H130" s="234"/>
      <c r="I130" s="234"/>
      <c r="J130" s="234"/>
      <c r="K130" s="234"/>
      <c r="L130" s="234"/>
      <c r="M130" s="234"/>
      <c r="N130" s="234"/>
      <c r="O130" s="222"/>
      <c r="P130" s="222"/>
      <c r="Q130" s="222"/>
      <c r="R130" s="222"/>
      <c r="S130" s="222"/>
      <c r="T130" s="222"/>
      <c r="U130" s="222"/>
      <c r="V130" s="222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/>
      <c r="AG130" s="222"/>
      <c r="AH130" s="222"/>
      <c r="AI130" s="222"/>
      <c r="AJ130" s="222"/>
      <c r="AK130" s="222"/>
      <c r="AL130" s="222"/>
      <c r="AM130" s="222"/>
      <c r="AN130" s="222"/>
      <c r="AO130" s="222"/>
      <c r="AP130" s="222"/>
      <c r="AQ130" s="222"/>
      <c r="AR130" s="222"/>
      <c r="AS130" s="222"/>
      <c r="AT130" s="222"/>
      <c r="AU130" s="222"/>
      <c r="AV130" s="222"/>
      <c r="AW130" s="222"/>
      <c r="AX130" s="222"/>
      <c r="AY130" s="222"/>
      <c r="AZ130" s="223"/>
    </row>
    <row r="131" spans="1:52" ht="15.75" thickBot="1" x14ac:dyDescent="0.3"/>
    <row r="132" spans="1:52" ht="30" customHeight="1" thickBot="1" x14ac:dyDescent="0.3">
      <c r="A132" s="277" t="s">
        <v>61</v>
      </c>
      <c r="B132" s="278"/>
      <c r="C132" s="278"/>
      <c r="D132" s="278"/>
      <c r="E132" s="278"/>
      <c r="F132" s="278"/>
      <c r="G132" s="278"/>
      <c r="H132" s="278"/>
      <c r="I132" s="278"/>
      <c r="J132" s="278"/>
      <c r="K132" s="278"/>
      <c r="L132" s="278"/>
      <c r="M132" s="278"/>
      <c r="N132" s="278"/>
      <c r="O132" s="278"/>
      <c r="P132" s="278"/>
      <c r="Q132" s="278"/>
      <c r="R132" s="278"/>
      <c r="S132" s="278"/>
      <c r="T132" s="278"/>
      <c r="U132" s="278"/>
      <c r="V132" s="278"/>
      <c r="W132" s="278"/>
      <c r="X132" s="278"/>
      <c r="Y132" s="278"/>
      <c r="Z132" s="278"/>
      <c r="AA132" s="278"/>
      <c r="AB132" s="278"/>
      <c r="AC132" s="278"/>
      <c r="AD132" s="278"/>
      <c r="AE132" s="278"/>
      <c r="AF132" s="278"/>
      <c r="AG132" s="278"/>
      <c r="AH132" s="278"/>
      <c r="AI132" s="278"/>
      <c r="AJ132" s="278"/>
      <c r="AK132" s="278"/>
      <c r="AL132" s="278"/>
      <c r="AM132" s="278"/>
      <c r="AN132" s="278"/>
      <c r="AO132" s="278"/>
      <c r="AP132" s="278"/>
      <c r="AQ132" s="278"/>
      <c r="AR132" s="278"/>
      <c r="AS132" s="278"/>
      <c r="AT132" s="278"/>
      <c r="AU132" s="278"/>
      <c r="AV132" s="278"/>
      <c r="AW132" s="278"/>
      <c r="AX132" s="278"/>
      <c r="AY132" s="278"/>
      <c r="AZ132" s="279"/>
    </row>
    <row r="133" spans="1:52" ht="30" customHeight="1" x14ac:dyDescent="0.25">
      <c r="A133" s="250" t="s">
        <v>47</v>
      </c>
      <c r="B133" s="251"/>
      <c r="C133" s="237" t="s">
        <v>64</v>
      </c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  <c r="AB133" s="237"/>
      <c r="AC133" s="237"/>
      <c r="AD133" s="237"/>
      <c r="AE133" s="237"/>
      <c r="AF133" s="237"/>
      <c r="AG133" s="237"/>
      <c r="AH133" s="237"/>
      <c r="AI133" s="237"/>
      <c r="AJ133" s="237"/>
      <c r="AK133" s="237"/>
      <c r="AL133" s="237"/>
      <c r="AM133" s="237"/>
      <c r="AN133" s="237"/>
      <c r="AO133" s="237"/>
      <c r="AP133" s="237"/>
      <c r="AQ133" s="237"/>
      <c r="AR133" s="237"/>
      <c r="AS133" s="237"/>
      <c r="AT133" s="237"/>
      <c r="AU133" s="237"/>
      <c r="AV133" s="237"/>
      <c r="AW133" s="237"/>
      <c r="AX133" s="237"/>
      <c r="AY133" s="237"/>
      <c r="AZ133" s="238"/>
    </row>
    <row r="134" spans="1:52" ht="30" customHeight="1" x14ac:dyDescent="0.25">
      <c r="A134" s="252"/>
      <c r="B134" s="253"/>
      <c r="C134" s="241" t="s">
        <v>26</v>
      </c>
      <c r="D134" s="241"/>
      <c r="E134" s="241"/>
      <c r="F134" s="241"/>
      <c r="G134" s="241"/>
      <c r="H134" s="241"/>
      <c r="I134" s="241"/>
      <c r="J134" s="241"/>
      <c r="K134" s="241"/>
      <c r="L134" s="241" t="s">
        <v>60</v>
      </c>
      <c r="M134" s="241"/>
      <c r="N134" s="241"/>
      <c r="O134" s="241"/>
      <c r="P134" s="241"/>
      <c r="Q134" s="241"/>
      <c r="R134" s="241"/>
      <c r="S134" s="241"/>
      <c r="T134" s="241"/>
      <c r="U134" s="241" t="s">
        <v>62</v>
      </c>
      <c r="V134" s="241"/>
      <c r="W134" s="241"/>
      <c r="X134" s="241"/>
      <c r="Y134" s="241"/>
      <c r="Z134" s="241"/>
      <c r="AA134" s="241"/>
      <c r="AB134" s="241"/>
      <c r="AC134" s="241"/>
      <c r="AD134" s="241"/>
      <c r="AE134" s="241" t="s">
        <v>29</v>
      </c>
      <c r="AF134" s="241"/>
      <c r="AG134" s="241"/>
      <c r="AH134" s="241"/>
      <c r="AI134" s="241"/>
      <c r="AJ134" s="241"/>
      <c r="AK134" s="241"/>
      <c r="AL134" s="241"/>
      <c r="AM134" s="241"/>
      <c r="AN134" s="241"/>
      <c r="AO134" s="241" t="s">
        <v>58</v>
      </c>
      <c r="AP134" s="241"/>
      <c r="AQ134" s="241"/>
      <c r="AR134" s="241"/>
      <c r="AS134" s="241"/>
      <c r="AT134" s="241"/>
      <c r="AU134" s="241"/>
      <c r="AV134" s="241"/>
      <c r="AW134" s="241"/>
      <c r="AX134" s="241"/>
      <c r="AY134" s="241"/>
      <c r="AZ134" s="242"/>
    </row>
    <row r="135" spans="1:52" ht="30" customHeight="1" x14ac:dyDescent="0.25">
      <c r="A135" s="252"/>
      <c r="B135" s="253"/>
      <c r="C135" s="241"/>
      <c r="D135" s="241"/>
      <c r="E135" s="241"/>
      <c r="F135" s="241"/>
      <c r="G135" s="241"/>
      <c r="H135" s="241"/>
      <c r="I135" s="241"/>
      <c r="J135" s="241"/>
      <c r="K135" s="241"/>
      <c r="L135" s="241"/>
      <c r="M135" s="241"/>
      <c r="N135" s="241"/>
      <c r="O135" s="241"/>
      <c r="P135" s="241"/>
      <c r="Q135" s="241"/>
      <c r="R135" s="241"/>
      <c r="S135" s="241"/>
      <c r="T135" s="241"/>
      <c r="U135" s="248" t="s">
        <v>32</v>
      </c>
      <c r="V135" s="248"/>
      <c r="W135" s="248"/>
      <c r="X135" s="248"/>
      <c r="Y135" s="248"/>
      <c r="Z135" s="248" t="s">
        <v>33</v>
      </c>
      <c r="AA135" s="248"/>
      <c r="AB135" s="248"/>
      <c r="AC135" s="248"/>
      <c r="AD135" s="248"/>
      <c r="AE135" s="241"/>
      <c r="AF135" s="241"/>
      <c r="AG135" s="241"/>
      <c r="AH135" s="241"/>
      <c r="AI135" s="241"/>
      <c r="AJ135" s="241"/>
      <c r="AK135" s="241"/>
      <c r="AL135" s="241"/>
      <c r="AM135" s="241"/>
      <c r="AN135" s="241"/>
      <c r="AO135" s="241"/>
      <c r="AP135" s="241"/>
      <c r="AQ135" s="241"/>
      <c r="AR135" s="241"/>
      <c r="AS135" s="241"/>
      <c r="AT135" s="241"/>
      <c r="AU135" s="241"/>
      <c r="AV135" s="241"/>
      <c r="AW135" s="241"/>
      <c r="AX135" s="241"/>
      <c r="AY135" s="241"/>
      <c r="AZ135" s="242"/>
    </row>
    <row r="136" spans="1:52" ht="30" customHeight="1" thickBot="1" x14ac:dyDescent="0.3">
      <c r="A136" s="254"/>
      <c r="B136" s="255"/>
      <c r="C136" s="222"/>
      <c r="D136" s="222"/>
      <c r="E136" s="222"/>
      <c r="F136" s="222"/>
      <c r="G136" s="222"/>
      <c r="H136" s="222"/>
      <c r="I136" s="222"/>
      <c r="J136" s="222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33" t="s">
        <v>85</v>
      </c>
      <c r="V136" s="233"/>
      <c r="W136" s="233"/>
      <c r="X136" s="233"/>
      <c r="Y136" s="233"/>
      <c r="Z136" s="233" t="s">
        <v>85</v>
      </c>
      <c r="AA136" s="233"/>
      <c r="AB136" s="233"/>
      <c r="AC136" s="233"/>
      <c r="AD136" s="233"/>
      <c r="AE136" s="233"/>
      <c r="AF136" s="233"/>
      <c r="AG136" s="233"/>
      <c r="AH136" s="233"/>
      <c r="AI136" s="233"/>
      <c r="AJ136" s="233"/>
      <c r="AK136" s="233"/>
      <c r="AL136" s="233"/>
      <c r="AM136" s="233"/>
      <c r="AN136" s="233"/>
      <c r="AO136" s="233"/>
      <c r="AP136" s="233"/>
      <c r="AQ136" s="233"/>
      <c r="AR136" s="233"/>
      <c r="AS136" s="233"/>
      <c r="AT136" s="233"/>
      <c r="AU136" s="233"/>
      <c r="AV136" s="233"/>
      <c r="AW136" s="233"/>
      <c r="AX136" s="233"/>
      <c r="AY136" s="233"/>
      <c r="AZ136" s="249"/>
    </row>
    <row r="137" spans="1:52" ht="30" customHeight="1" x14ac:dyDescent="0.25">
      <c r="A137" s="250" t="s">
        <v>49</v>
      </c>
      <c r="B137" s="251"/>
      <c r="C137" s="237" t="s">
        <v>65</v>
      </c>
      <c r="D137" s="237"/>
      <c r="E137" s="237"/>
      <c r="F137" s="237"/>
      <c r="G137" s="237"/>
      <c r="H137" s="237"/>
      <c r="I137" s="237"/>
      <c r="J137" s="237"/>
      <c r="K137" s="237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237"/>
      <c r="AB137" s="237"/>
      <c r="AC137" s="237"/>
      <c r="AD137" s="237"/>
      <c r="AE137" s="237"/>
      <c r="AF137" s="237"/>
      <c r="AG137" s="237"/>
      <c r="AH137" s="237"/>
      <c r="AI137" s="237"/>
      <c r="AJ137" s="237"/>
      <c r="AK137" s="237"/>
      <c r="AL137" s="237"/>
      <c r="AM137" s="237"/>
      <c r="AN137" s="237"/>
      <c r="AO137" s="237"/>
      <c r="AP137" s="237"/>
      <c r="AQ137" s="237"/>
      <c r="AR137" s="237"/>
      <c r="AS137" s="237"/>
      <c r="AT137" s="237"/>
      <c r="AU137" s="237"/>
      <c r="AV137" s="237"/>
      <c r="AW137" s="237"/>
      <c r="AX137" s="237"/>
      <c r="AY137" s="237"/>
      <c r="AZ137" s="238"/>
    </row>
    <row r="138" spans="1:52" ht="30" customHeight="1" x14ac:dyDescent="0.25">
      <c r="A138" s="252"/>
      <c r="B138" s="253"/>
      <c r="C138" s="262" t="s">
        <v>37</v>
      </c>
      <c r="D138" s="263"/>
      <c r="E138" s="263"/>
      <c r="F138" s="263"/>
      <c r="G138" s="263"/>
      <c r="H138" s="263"/>
      <c r="I138" s="263"/>
      <c r="J138" s="263"/>
      <c r="K138" s="263"/>
      <c r="L138" s="263"/>
      <c r="M138" s="263"/>
      <c r="N138" s="264"/>
      <c r="O138" s="262" t="s">
        <v>292</v>
      </c>
      <c r="P138" s="263"/>
      <c r="Q138" s="263"/>
      <c r="R138" s="263"/>
      <c r="S138" s="263"/>
      <c r="T138" s="263"/>
      <c r="U138" s="263"/>
      <c r="V138" s="263"/>
      <c r="W138" s="263"/>
      <c r="X138" s="263"/>
      <c r="Y138" s="263"/>
      <c r="Z138" s="264"/>
      <c r="AA138" s="402" t="s">
        <v>29</v>
      </c>
      <c r="AB138" s="403"/>
      <c r="AC138" s="403"/>
      <c r="AD138" s="403"/>
      <c r="AE138" s="403"/>
      <c r="AF138" s="403"/>
      <c r="AG138" s="403"/>
      <c r="AH138" s="404"/>
      <c r="AI138" s="402" t="s">
        <v>58</v>
      </c>
      <c r="AJ138" s="403"/>
      <c r="AK138" s="403"/>
      <c r="AL138" s="403"/>
      <c r="AM138" s="403"/>
      <c r="AN138" s="403"/>
      <c r="AO138" s="403"/>
      <c r="AP138" s="403"/>
      <c r="AQ138" s="403"/>
      <c r="AR138" s="403"/>
      <c r="AS138" s="403"/>
      <c r="AT138" s="403"/>
      <c r="AU138" s="403"/>
      <c r="AV138" s="403"/>
      <c r="AW138" s="403"/>
      <c r="AX138" s="403"/>
      <c r="AY138" s="403"/>
      <c r="AZ138" s="414"/>
    </row>
    <row r="139" spans="1:52" ht="30" customHeight="1" x14ac:dyDescent="0.25">
      <c r="A139" s="252"/>
      <c r="B139" s="253"/>
      <c r="C139" s="265" t="s">
        <v>26</v>
      </c>
      <c r="D139" s="266"/>
      <c r="E139" s="266"/>
      <c r="F139" s="266"/>
      <c r="G139" s="266"/>
      <c r="H139" s="267"/>
      <c r="I139" s="271" t="s">
        <v>60</v>
      </c>
      <c r="J139" s="272"/>
      <c r="K139" s="272"/>
      <c r="L139" s="272"/>
      <c r="M139" s="272"/>
      <c r="N139" s="273"/>
      <c r="O139" s="265" t="s">
        <v>26</v>
      </c>
      <c r="P139" s="266"/>
      <c r="Q139" s="266"/>
      <c r="R139" s="266"/>
      <c r="S139" s="266"/>
      <c r="T139" s="267"/>
      <c r="U139" s="271" t="s">
        <v>60</v>
      </c>
      <c r="V139" s="272"/>
      <c r="W139" s="272"/>
      <c r="X139" s="272"/>
      <c r="Y139" s="272"/>
      <c r="Z139" s="273"/>
      <c r="AA139" s="405"/>
      <c r="AB139" s="406"/>
      <c r="AC139" s="406"/>
      <c r="AD139" s="406"/>
      <c r="AE139" s="406"/>
      <c r="AF139" s="406"/>
      <c r="AG139" s="406"/>
      <c r="AH139" s="407"/>
      <c r="AI139" s="405"/>
      <c r="AJ139" s="406"/>
      <c r="AK139" s="406"/>
      <c r="AL139" s="406"/>
      <c r="AM139" s="406"/>
      <c r="AN139" s="406"/>
      <c r="AO139" s="406"/>
      <c r="AP139" s="406"/>
      <c r="AQ139" s="406"/>
      <c r="AR139" s="406"/>
      <c r="AS139" s="406"/>
      <c r="AT139" s="406"/>
      <c r="AU139" s="406"/>
      <c r="AV139" s="406"/>
      <c r="AW139" s="406"/>
      <c r="AX139" s="406"/>
      <c r="AY139" s="406"/>
      <c r="AZ139" s="415"/>
    </row>
    <row r="140" spans="1:52" ht="30" customHeight="1" x14ac:dyDescent="0.25">
      <c r="A140" s="252"/>
      <c r="B140" s="253"/>
      <c r="C140" s="268"/>
      <c r="D140" s="269"/>
      <c r="E140" s="269"/>
      <c r="F140" s="269"/>
      <c r="G140" s="269"/>
      <c r="H140" s="270"/>
      <c r="I140" s="274" t="s">
        <v>30</v>
      </c>
      <c r="J140" s="275"/>
      <c r="K140" s="276"/>
      <c r="L140" s="274" t="s">
        <v>31</v>
      </c>
      <c r="M140" s="275"/>
      <c r="N140" s="276"/>
      <c r="O140" s="268"/>
      <c r="P140" s="269"/>
      <c r="Q140" s="269"/>
      <c r="R140" s="269"/>
      <c r="S140" s="269"/>
      <c r="T140" s="270"/>
      <c r="U140" s="274" t="s">
        <v>30</v>
      </c>
      <c r="V140" s="275"/>
      <c r="W140" s="276"/>
      <c r="X140" s="274" t="s">
        <v>31</v>
      </c>
      <c r="Y140" s="275"/>
      <c r="Z140" s="276"/>
      <c r="AA140" s="408"/>
      <c r="AB140" s="409"/>
      <c r="AC140" s="409"/>
      <c r="AD140" s="409"/>
      <c r="AE140" s="409"/>
      <c r="AF140" s="409"/>
      <c r="AG140" s="409"/>
      <c r="AH140" s="410"/>
      <c r="AI140" s="408"/>
      <c r="AJ140" s="409"/>
      <c r="AK140" s="409"/>
      <c r="AL140" s="409"/>
      <c r="AM140" s="409"/>
      <c r="AN140" s="409"/>
      <c r="AO140" s="409"/>
      <c r="AP140" s="409"/>
      <c r="AQ140" s="409"/>
      <c r="AR140" s="409"/>
      <c r="AS140" s="409"/>
      <c r="AT140" s="409"/>
      <c r="AU140" s="409"/>
      <c r="AV140" s="409"/>
      <c r="AW140" s="409"/>
      <c r="AX140" s="409"/>
      <c r="AY140" s="409"/>
      <c r="AZ140" s="416"/>
    </row>
    <row r="141" spans="1:52" ht="30" customHeight="1" thickBot="1" x14ac:dyDescent="0.3">
      <c r="A141" s="254"/>
      <c r="B141" s="255"/>
      <c r="C141" s="256"/>
      <c r="D141" s="257"/>
      <c r="E141" s="257"/>
      <c r="F141" s="257"/>
      <c r="G141" s="257"/>
      <c r="H141" s="258"/>
      <c r="I141" s="256"/>
      <c r="J141" s="257"/>
      <c r="K141" s="258"/>
      <c r="L141" s="259"/>
      <c r="M141" s="260"/>
      <c r="N141" s="261"/>
      <c r="O141" s="256"/>
      <c r="P141" s="257"/>
      <c r="Q141" s="257"/>
      <c r="R141" s="257"/>
      <c r="S141" s="257"/>
      <c r="T141" s="258"/>
      <c r="U141" s="259"/>
      <c r="V141" s="260"/>
      <c r="W141" s="261"/>
      <c r="X141" s="399"/>
      <c r="Y141" s="400"/>
      <c r="Z141" s="401"/>
      <c r="AA141" s="411"/>
      <c r="AB141" s="412"/>
      <c r="AC141" s="412"/>
      <c r="AD141" s="412"/>
      <c r="AE141" s="412"/>
      <c r="AF141" s="412"/>
      <c r="AG141" s="412"/>
      <c r="AH141" s="413"/>
      <c r="AI141" s="411"/>
      <c r="AJ141" s="412"/>
      <c r="AK141" s="412"/>
      <c r="AL141" s="412"/>
      <c r="AM141" s="412"/>
      <c r="AN141" s="412"/>
      <c r="AO141" s="412"/>
      <c r="AP141" s="412"/>
      <c r="AQ141" s="412"/>
      <c r="AR141" s="412"/>
      <c r="AS141" s="412"/>
      <c r="AT141" s="412"/>
      <c r="AU141" s="412"/>
      <c r="AV141" s="412"/>
      <c r="AW141" s="412"/>
      <c r="AX141" s="412"/>
      <c r="AY141" s="412"/>
      <c r="AZ141" s="417"/>
    </row>
    <row r="142" spans="1:52" ht="30" customHeight="1" x14ac:dyDescent="0.25">
      <c r="A142" s="224" t="s">
        <v>50</v>
      </c>
      <c r="B142" s="225"/>
      <c r="C142" s="237" t="s">
        <v>78</v>
      </c>
      <c r="D142" s="237"/>
      <c r="E142" s="237"/>
      <c r="F142" s="237"/>
      <c r="G142" s="237"/>
      <c r="H142" s="237"/>
      <c r="I142" s="237"/>
      <c r="J142" s="237"/>
      <c r="K142" s="237"/>
      <c r="L142" s="237"/>
      <c r="M142" s="237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237"/>
      <c r="AB142" s="237"/>
      <c r="AC142" s="237"/>
      <c r="AD142" s="237"/>
      <c r="AE142" s="237"/>
      <c r="AF142" s="237"/>
      <c r="AG142" s="237"/>
      <c r="AH142" s="237"/>
      <c r="AI142" s="237"/>
      <c r="AJ142" s="237"/>
      <c r="AK142" s="237"/>
      <c r="AL142" s="237"/>
      <c r="AM142" s="237"/>
      <c r="AN142" s="237"/>
      <c r="AO142" s="237"/>
      <c r="AP142" s="237"/>
      <c r="AQ142" s="237"/>
      <c r="AR142" s="237"/>
      <c r="AS142" s="237"/>
      <c r="AT142" s="237"/>
      <c r="AU142" s="237"/>
      <c r="AV142" s="237"/>
      <c r="AW142" s="237"/>
      <c r="AX142" s="237"/>
      <c r="AY142" s="237"/>
      <c r="AZ142" s="238"/>
    </row>
    <row r="143" spans="1:52" ht="30" customHeight="1" x14ac:dyDescent="0.25">
      <c r="A143" s="197"/>
      <c r="B143" s="198"/>
      <c r="C143" s="247"/>
      <c r="D143" s="247"/>
      <c r="E143" s="247"/>
      <c r="F143" s="247"/>
      <c r="G143" s="247"/>
      <c r="H143" s="247"/>
      <c r="I143" s="247"/>
      <c r="J143" s="247"/>
      <c r="K143" s="240" t="s">
        <v>37</v>
      </c>
      <c r="L143" s="240"/>
      <c r="M143" s="240"/>
      <c r="N143" s="240"/>
      <c r="O143" s="240"/>
      <c r="P143" s="240"/>
      <c r="Q143" s="240"/>
      <c r="R143" s="240"/>
      <c r="S143" s="240"/>
      <c r="T143" s="240"/>
      <c r="U143" s="240"/>
      <c r="V143" s="240"/>
      <c r="W143" s="240" t="s">
        <v>36</v>
      </c>
      <c r="X143" s="240"/>
      <c r="Y143" s="240"/>
      <c r="Z143" s="240"/>
      <c r="AA143" s="240"/>
      <c r="AB143" s="240"/>
      <c r="AC143" s="240"/>
      <c r="AD143" s="240"/>
      <c r="AE143" s="240"/>
      <c r="AF143" s="240"/>
      <c r="AG143" s="240"/>
      <c r="AH143" s="240"/>
      <c r="AI143" s="241" t="s">
        <v>29</v>
      </c>
      <c r="AJ143" s="241"/>
      <c r="AK143" s="241"/>
      <c r="AL143" s="241"/>
      <c r="AM143" s="241"/>
      <c r="AN143" s="241"/>
      <c r="AO143" s="241"/>
      <c r="AP143" s="241"/>
      <c r="AQ143" s="241" t="s">
        <v>58</v>
      </c>
      <c r="AR143" s="241"/>
      <c r="AS143" s="241"/>
      <c r="AT143" s="241"/>
      <c r="AU143" s="241"/>
      <c r="AV143" s="241"/>
      <c r="AW143" s="241"/>
      <c r="AX143" s="241"/>
      <c r="AY143" s="241"/>
      <c r="AZ143" s="242"/>
    </row>
    <row r="144" spans="1:52" ht="30" customHeight="1" x14ac:dyDescent="0.25">
      <c r="A144" s="197"/>
      <c r="B144" s="198"/>
      <c r="C144" s="247"/>
      <c r="D144" s="247"/>
      <c r="E144" s="247"/>
      <c r="F144" s="247"/>
      <c r="G144" s="247"/>
      <c r="H144" s="247"/>
      <c r="I144" s="247"/>
      <c r="J144" s="247"/>
      <c r="K144" s="243" t="s">
        <v>26</v>
      </c>
      <c r="L144" s="243"/>
      <c r="M144" s="243"/>
      <c r="N144" s="243"/>
      <c r="O144" s="243"/>
      <c r="P144" s="243"/>
      <c r="Q144" s="243" t="s">
        <v>60</v>
      </c>
      <c r="R144" s="243"/>
      <c r="S144" s="243"/>
      <c r="T144" s="243"/>
      <c r="U144" s="243"/>
      <c r="V144" s="243"/>
      <c r="W144" s="243" t="s">
        <v>26</v>
      </c>
      <c r="X144" s="243"/>
      <c r="Y144" s="243"/>
      <c r="Z144" s="243"/>
      <c r="AA144" s="243"/>
      <c r="AB144" s="243"/>
      <c r="AC144" s="243" t="s">
        <v>60</v>
      </c>
      <c r="AD144" s="243"/>
      <c r="AE144" s="243"/>
      <c r="AF144" s="243"/>
      <c r="AG144" s="243"/>
      <c r="AH144" s="243"/>
      <c r="AI144" s="241"/>
      <c r="AJ144" s="241"/>
      <c r="AK144" s="241"/>
      <c r="AL144" s="241"/>
      <c r="AM144" s="241"/>
      <c r="AN144" s="241"/>
      <c r="AO144" s="241"/>
      <c r="AP144" s="241"/>
      <c r="AQ144" s="241"/>
      <c r="AR144" s="241"/>
      <c r="AS144" s="241"/>
      <c r="AT144" s="241"/>
      <c r="AU144" s="241"/>
      <c r="AV144" s="241"/>
      <c r="AW144" s="241"/>
      <c r="AX144" s="241"/>
      <c r="AY144" s="241"/>
      <c r="AZ144" s="242"/>
    </row>
    <row r="145" spans="1:52" ht="30" customHeight="1" x14ac:dyDescent="0.25">
      <c r="A145" s="197"/>
      <c r="B145" s="198"/>
      <c r="C145" s="247"/>
      <c r="D145" s="247"/>
      <c r="E145" s="247"/>
      <c r="F145" s="247"/>
      <c r="G145" s="247"/>
      <c r="H145" s="247"/>
      <c r="I145" s="247"/>
      <c r="J145" s="247"/>
      <c r="K145" s="243"/>
      <c r="L145" s="243"/>
      <c r="M145" s="243"/>
      <c r="N145" s="243"/>
      <c r="O145" s="243"/>
      <c r="P145" s="243"/>
      <c r="Q145" s="244" t="s">
        <v>30</v>
      </c>
      <c r="R145" s="244"/>
      <c r="S145" s="244"/>
      <c r="T145" s="244" t="s">
        <v>31</v>
      </c>
      <c r="U145" s="244"/>
      <c r="V145" s="244"/>
      <c r="W145" s="243"/>
      <c r="X145" s="243"/>
      <c r="Y145" s="243"/>
      <c r="Z145" s="243"/>
      <c r="AA145" s="243"/>
      <c r="AB145" s="243"/>
      <c r="AC145" s="244" t="s">
        <v>30</v>
      </c>
      <c r="AD145" s="244"/>
      <c r="AE145" s="244"/>
      <c r="AF145" s="244" t="s">
        <v>31</v>
      </c>
      <c r="AG145" s="244"/>
      <c r="AH145" s="244"/>
      <c r="AI145" s="241"/>
      <c r="AJ145" s="241"/>
      <c r="AK145" s="241"/>
      <c r="AL145" s="241"/>
      <c r="AM145" s="241"/>
      <c r="AN145" s="241"/>
      <c r="AO145" s="241"/>
      <c r="AP145" s="241"/>
      <c r="AQ145" s="241"/>
      <c r="AR145" s="241"/>
      <c r="AS145" s="241"/>
      <c r="AT145" s="241"/>
      <c r="AU145" s="241"/>
      <c r="AV145" s="241"/>
      <c r="AW145" s="241"/>
      <c r="AX145" s="241"/>
      <c r="AY145" s="241"/>
      <c r="AZ145" s="242"/>
    </row>
    <row r="146" spans="1:52" ht="30" customHeight="1" x14ac:dyDescent="0.25">
      <c r="A146" s="235" t="s">
        <v>51</v>
      </c>
      <c r="B146" s="236"/>
      <c r="C146" s="246" t="s">
        <v>27</v>
      </c>
      <c r="D146" s="246"/>
      <c r="E146" s="246"/>
      <c r="F146" s="246"/>
      <c r="G146" s="246"/>
      <c r="H146" s="246"/>
      <c r="I146" s="246"/>
      <c r="J146" s="246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30"/>
      <c r="X146" s="230"/>
      <c r="Y146" s="230"/>
      <c r="Z146" s="230"/>
      <c r="AA146" s="230"/>
      <c r="AB146" s="230"/>
      <c r="AC146" s="229"/>
      <c r="AD146" s="229"/>
      <c r="AE146" s="229"/>
      <c r="AF146" s="229"/>
      <c r="AG146" s="229"/>
      <c r="AH146" s="229"/>
      <c r="AI146" s="230"/>
      <c r="AJ146" s="230"/>
      <c r="AK146" s="230"/>
      <c r="AL146" s="230"/>
      <c r="AM146" s="230"/>
      <c r="AN146" s="230"/>
      <c r="AO146" s="230"/>
      <c r="AP146" s="230"/>
      <c r="AQ146" s="230"/>
      <c r="AR146" s="230"/>
      <c r="AS146" s="230"/>
      <c r="AT146" s="230"/>
      <c r="AU146" s="230"/>
      <c r="AV146" s="230"/>
      <c r="AW146" s="230"/>
      <c r="AX146" s="230"/>
      <c r="AY146" s="230"/>
      <c r="AZ146" s="231"/>
    </row>
    <row r="147" spans="1:52" ht="30" customHeight="1" thickBot="1" x14ac:dyDescent="0.3">
      <c r="A147" s="232" t="s">
        <v>52</v>
      </c>
      <c r="B147" s="233"/>
      <c r="C147" s="245" t="s">
        <v>28</v>
      </c>
      <c r="D147" s="245"/>
      <c r="E147" s="245"/>
      <c r="F147" s="245"/>
      <c r="G147" s="245"/>
      <c r="H147" s="245"/>
      <c r="I147" s="245"/>
      <c r="J147" s="245"/>
      <c r="K147" s="221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1"/>
      <c r="W147" s="222"/>
      <c r="X147" s="222"/>
      <c r="Y147" s="222"/>
      <c r="Z147" s="222"/>
      <c r="AA147" s="222"/>
      <c r="AB147" s="222"/>
      <c r="AC147" s="221"/>
      <c r="AD147" s="221"/>
      <c r="AE147" s="221"/>
      <c r="AF147" s="221"/>
      <c r="AG147" s="221"/>
      <c r="AH147" s="221"/>
      <c r="AI147" s="222"/>
      <c r="AJ147" s="222"/>
      <c r="AK147" s="222"/>
      <c r="AL147" s="222"/>
      <c r="AM147" s="222"/>
      <c r="AN147" s="222"/>
      <c r="AO147" s="222"/>
      <c r="AP147" s="222"/>
      <c r="AQ147" s="222"/>
      <c r="AR147" s="222"/>
      <c r="AS147" s="222"/>
      <c r="AT147" s="222"/>
      <c r="AU147" s="222"/>
      <c r="AV147" s="222"/>
      <c r="AW147" s="222"/>
      <c r="AX147" s="222"/>
      <c r="AY147" s="222"/>
      <c r="AZ147" s="223"/>
    </row>
    <row r="148" spans="1:52" ht="30" customHeight="1" x14ac:dyDescent="0.25">
      <c r="A148" s="224" t="s">
        <v>53</v>
      </c>
      <c r="B148" s="225"/>
      <c r="C148" s="237" t="s">
        <v>79</v>
      </c>
      <c r="D148" s="237"/>
      <c r="E148" s="237"/>
      <c r="F148" s="237"/>
      <c r="G148" s="237"/>
      <c r="H148" s="237"/>
      <c r="I148" s="237"/>
      <c r="J148" s="237"/>
      <c r="K148" s="237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  <c r="W148" s="237"/>
      <c r="X148" s="237"/>
      <c r="Y148" s="237"/>
      <c r="Z148" s="237"/>
      <c r="AA148" s="237"/>
      <c r="AB148" s="237"/>
      <c r="AC148" s="237"/>
      <c r="AD148" s="237"/>
      <c r="AE148" s="237"/>
      <c r="AF148" s="237"/>
      <c r="AG148" s="237"/>
      <c r="AH148" s="237"/>
      <c r="AI148" s="237"/>
      <c r="AJ148" s="237"/>
      <c r="AK148" s="237"/>
      <c r="AL148" s="237"/>
      <c r="AM148" s="237"/>
      <c r="AN148" s="237"/>
      <c r="AO148" s="237"/>
      <c r="AP148" s="237"/>
      <c r="AQ148" s="237"/>
      <c r="AR148" s="237"/>
      <c r="AS148" s="237"/>
      <c r="AT148" s="237"/>
      <c r="AU148" s="237"/>
      <c r="AV148" s="237"/>
      <c r="AW148" s="237"/>
      <c r="AX148" s="237"/>
      <c r="AY148" s="237"/>
      <c r="AZ148" s="238"/>
    </row>
    <row r="149" spans="1:52" x14ac:dyDescent="0.25">
      <c r="A149" s="197"/>
      <c r="B149" s="198"/>
      <c r="C149" s="239"/>
      <c r="D149" s="239"/>
      <c r="E149" s="239"/>
      <c r="F149" s="239"/>
      <c r="G149" s="239"/>
      <c r="H149" s="239"/>
      <c r="I149" s="239"/>
      <c r="J149" s="239"/>
      <c r="K149" s="240" t="s">
        <v>37</v>
      </c>
      <c r="L149" s="240"/>
      <c r="M149" s="240"/>
      <c r="N149" s="240"/>
      <c r="O149" s="240"/>
      <c r="P149" s="240"/>
      <c r="Q149" s="240"/>
      <c r="R149" s="240"/>
      <c r="S149" s="240"/>
      <c r="T149" s="240"/>
      <c r="U149" s="240"/>
      <c r="V149" s="240"/>
      <c r="W149" s="240" t="s">
        <v>36</v>
      </c>
      <c r="X149" s="240"/>
      <c r="Y149" s="240"/>
      <c r="Z149" s="240"/>
      <c r="AA149" s="240"/>
      <c r="AB149" s="240"/>
      <c r="AC149" s="240"/>
      <c r="AD149" s="240"/>
      <c r="AE149" s="240"/>
      <c r="AF149" s="240"/>
      <c r="AG149" s="240"/>
      <c r="AH149" s="240"/>
      <c r="AI149" s="241" t="s">
        <v>29</v>
      </c>
      <c r="AJ149" s="241"/>
      <c r="AK149" s="241"/>
      <c r="AL149" s="241"/>
      <c r="AM149" s="241"/>
      <c r="AN149" s="241"/>
      <c r="AO149" s="241"/>
      <c r="AP149" s="241"/>
      <c r="AQ149" s="241" t="s">
        <v>58</v>
      </c>
      <c r="AR149" s="241"/>
      <c r="AS149" s="241"/>
      <c r="AT149" s="241"/>
      <c r="AU149" s="241"/>
      <c r="AV149" s="241"/>
      <c r="AW149" s="241"/>
      <c r="AX149" s="241"/>
      <c r="AY149" s="241"/>
      <c r="AZ149" s="242"/>
    </row>
    <row r="150" spans="1:52" x14ac:dyDescent="0.25">
      <c r="A150" s="197"/>
      <c r="B150" s="198"/>
      <c r="C150" s="239"/>
      <c r="D150" s="239"/>
      <c r="E150" s="239"/>
      <c r="F150" s="239"/>
      <c r="G150" s="239"/>
      <c r="H150" s="239"/>
      <c r="I150" s="239"/>
      <c r="J150" s="239"/>
      <c r="K150" s="243" t="s">
        <v>26</v>
      </c>
      <c r="L150" s="243"/>
      <c r="M150" s="243"/>
      <c r="N150" s="243"/>
      <c r="O150" s="243"/>
      <c r="P150" s="243"/>
      <c r="Q150" s="243" t="s">
        <v>60</v>
      </c>
      <c r="R150" s="243"/>
      <c r="S150" s="243"/>
      <c r="T150" s="243"/>
      <c r="U150" s="243"/>
      <c r="V150" s="243"/>
      <c r="W150" s="243" t="s">
        <v>26</v>
      </c>
      <c r="X150" s="243"/>
      <c r="Y150" s="243"/>
      <c r="Z150" s="243"/>
      <c r="AA150" s="243"/>
      <c r="AB150" s="243"/>
      <c r="AC150" s="243" t="s">
        <v>60</v>
      </c>
      <c r="AD150" s="243"/>
      <c r="AE150" s="243"/>
      <c r="AF150" s="243"/>
      <c r="AG150" s="243"/>
      <c r="AH150" s="243"/>
      <c r="AI150" s="241"/>
      <c r="AJ150" s="241"/>
      <c r="AK150" s="241"/>
      <c r="AL150" s="241"/>
      <c r="AM150" s="241"/>
      <c r="AN150" s="241"/>
      <c r="AO150" s="241"/>
      <c r="AP150" s="241"/>
      <c r="AQ150" s="241"/>
      <c r="AR150" s="241"/>
      <c r="AS150" s="241"/>
      <c r="AT150" s="241"/>
      <c r="AU150" s="241"/>
      <c r="AV150" s="241"/>
      <c r="AW150" s="241"/>
      <c r="AX150" s="241"/>
      <c r="AY150" s="241"/>
      <c r="AZ150" s="242"/>
    </row>
    <row r="151" spans="1:52" x14ac:dyDescent="0.25">
      <c r="A151" s="197"/>
      <c r="B151" s="198"/>
      <c r="C151" s="239"/>
      <c r="D151" s="239"/>
      <c r="E151" s="239"/>
      <c r="F151" s="239"/>
      <c r="G151" s="239"/>
      <c r="H151" s="239"/>
      <c r="I151" s="239"/>
      <c r="J151" s="239"/>
      <c r="K151" s="243"/>
      <c r="L151" s="243"/>
      <c r="M151" s="243"/>
      <c r="N151" s="243"/>
      <c r="O151" s="243"/>
      <c r="P151" s="243"/>
      <c r="Q151" s="244" t="s">
        <v>30</v>
      </c>
      <c r="R151" s="244"/>
      <c r="S151" s="244"/>
      <c r="T151" s="244" t="s">
        <v>31</v>
      </c>
      <c r="U151" s="244"/>
      <c r="V151" s="244"/>
      <c r="W151" s="243"/>
      <c r="X151" s="243"/>
      <c r="Y151" s="243"/>
      <c r="Z151" s="243"/>
      <c r="AA151" s="243"/>
      <c r="AB151" s="243"/>
      <c r="AC151" s="244" t="s">
        <v>30</v>
      </c>
      <c r="AD151" s="244"/>
      <c r="AE151" s="244"/>
      <c r="AF151" s="244" t="s">
        <v>31</v>
      </c>
      <c r="AG151" s="244"/>
      <c r="AH151" s="244"/>
      <c r="AI151" s="241"/>
      <c r="AJ151" s="241"/>
      <c r="AK151" s="241"/>
      <c r="AL151" s="241"/>
      <c r="AM151" s="241"/>
      <c r="AN151" s="241"/>
      <c r="AO151" s="241"/>
      <c r="AP151" s="241"/>
      <c r="AQ151" s="241"/>
      <c r="AR151" s="241"/>
      <c r="AS151" s="241"/>
      <c r="AT151" s="241"/>
      <c r="AU151" s="241"/>
      <c r="AV151" s="241"/>
      <c r="AW151" s="241"/>
      <c r="AX151" s="241"/>
      <c r="AY151" s="241"/>
      <c r="AZ151" s="242"/>
    </row>
    <row r="152" spans="1:52" ht="75.599999999999994" customHeight="1" x14ac:dyDescent="0.25">
      <c r="A152" s="235" t="s">
        <v>56</v>
      </c>
      <c r="B152" s="236"/>
      <c r="C152" s="207" t="s">
        <v>114</v>
      </c>
      <c r="D152" s="207"/>
      <c r="E152" s="207"/>
      <c r="F152" s="207"/>
      <c r="G152" s="207"/>
      <c r="H152" s="207"/>
      <c r="I152" s="207"/>
      <c r="J152" s="207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30"/>
      <c r="X152" s="230"/>
      <c r="Y152" s="230"/>
      <c r="Z152" s="230"/>
      <c r="AA152" s="230"/>
      <c r="AB152" s="230"/>
      <c r="AC152" s="229"/>
      <c r="AD152" s="229"/>
      <c r="AE152" s="229"/>
      <c r="AF152" s="229"/>
      <c r="AG152" s="229"/>
      <c r="AH152" s="229"/>
      <c r="AI152" s="230"/>
      <c r="AJ152" s="230"/>
      <c r="AK152" s="230"/>
      <c r="AL152" s="230"/>
      <c r="AM152" s="230"/>
      <c r="AN152" s="230"/>
      <c r="AO152" s="230"/>
      <c r="AP152" s="230"/>
      <c r="AQ152" s="230"/>
      <c r="AR152" s="230"/>
      <c r="AS152" s="230"/>
      <c r="AT152" s="230"/>
      <c r="AU152" s="230"/>
      <c r="AV152" s="230"/>
      <c r="AW152" s="230"/>
      <c r="AX152" s="230"/>
      <c r="AY152" s="230"/>
      <c r="AZ152" s="231"/>
    </row>
    <row r="153" spans="1:52" ht="30" customHeight="1" x14ac:dyDescent="0.25">
      <c r="A153" s="235" t="s">
        <v>103</v>
      </c>
      <c r="B153" s="236"/>
      <c r="C153" s="207" t="s">
        <v>93</v>
      </c>
      <c r="D153" s="207"/>
      <c r="E153" s="207"/>
      <c r="F153" s="207"/>
      <c r="G153" s="207"/>
      <c r="H153" s="207"/>
      <c r="I153" s="207"/>
      <c r="J153" s="207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30"/>
      <c r="X153" s="230"/>
      <c r="Y153" s="230"/>
      <c r="Z153" s="230"/>
      <c r="AA153" s="230"/>
      <c r="AB153" s="230"/>
      <c r="AC153" s="229"/>
      <c r="AD153" s="229"/>
      <c r="AE153" s="229"/>
      <c r="AF153" s="229"/>
      <c r="AG153" s="229"/>
      <c r="AH153" s="229"/>
      <c r="AI153" s="230"/>
      <c r="AJ153" s="230"/>
      <c r="AK153" s="230"/>
      <c r="AL153" s="230"/>
      <c r="AM153" s="230"/>
      <c r="AN153" s="230"/>
      <c r="AO153" s="230"/>
      <c r="AP153" s="230"/>
      <c r="AQ153" s="230"/>
      <c r="AR153" s="230"/>
      <c r="AS153" s="230"/>
      <c r="AT153" s="230"/>
      <c r="AU153" s="230"/>
      <c r="AV153" s="230"/>
      <c r="AW153" s="230"/>
      <c r="AX153" s="230"/>
      <c r="AY153" s="230"/>
      <c r="AZ153" s="231"/>
    </row>
    <row r="154" spans="1:52" ht="36.950000000000003" customHeight="1" thickBot="1" x14ac:dyDescent="0.3">
      <c r="A154" s="232" t="s">
        <v>104</v>
      </c>
      <c r="B154" s="233"/>
      <c r="C154" s="234" t="s">
        <v>92</v>
      </c>
      <c r="D154" s="234"/>
      <c r="E154" s="234"/>
      <c r="F154" s="234"/>
      <c r="G154" s="234"/>
      <c r="H154" s="234"/>
      <c r="I154" s="234"/>
      <c r="J154" s="234"/>
      <c r="K154" s="221"/>
      <c r="L154" s="221"/>
      <c r="M154" s="221"/>
      <c r="N154" s="221"/>
      <c r="O154" s="221"/>
      <c r="P154" s="221"/>
      <c r="Q154" s="221"/>
      <c r="R154" s="221"/>
      <c r="S154" s="221"/>
      <c r="T154" s="221"/>
      <c r="U154" s="221"/>
      <c r="V154" s="221"/>
      <c r="W154" s="222"/>
      <c r="X154" s="222"/>
      <c r="Y154" s="222"/>
      <c r="Z154" s="222"/>
      <c r="AA154" s="222"/>
      <c r="AB154" s="222"/>
      <c r="AC154" s="221"/>
      <c r="AD154" s="221"/>
      <c r="AE154" s="221"/>
      <c r="AF154" s="221"/>
      <c r="AG154" s="221"/>
      <c r="AH154" s="221"/>
      <c r="AI154" s="222"/>
      <c r="AJ154" s="222"/>
      <c r="AK154" s="222"/>
      <c r="AL154" s="222"/>
      <c r="AM154" s="222"/>
      <c r="AN154" s="222"/>
      <c r="AO154" s="222"/>
      <c r="AP154" s="222"/>
      <c r="AQ154" s="222"/>
      <c r="AR154" s="222"/>
      <c r="AS154" s="222"/>
      <c r="AT154" s="222"/>
      <c r="AU154" s="222"/>
      <c r="AV154" s="222"/>
      <c r="AW154" s="222"/>
      <c r="AX154" s="222"/>
      <c r="AY154" s="222"/>
      <c r="AZ154" s="223"/>
    </row>
    <row r="155" spans="1:52" ht="30" customHeight="1" x14ac:dyDescent="0.25">
      <c r="A155" s="224" t="s">
        <v>54</v>
      </c>
      <c r="B155" s="225"/>
      <c r="C155" s="226" t="s">
        <v>248</v>
      </c>
      <c r="D155" s="226"/>
      <c r="E155" s="226"/>
      <c r="F155" s="226"/>
      <c r="G155" s="226"/>
      <c r="H155" s="226"/>
      <c r="I155" s="226"/>
      <c r="J155" s="226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6"/>
      <c r="X155" s="226"/>
      <c r="Y155" s="226"/>
      <c r="Z155" s="226"/>
      <c r="AA155" s="226"/>
      <c r="AB155" s="226"/>
      <c r="AC155" s="226"/>
      <c r="AD155" s="226"/>
      <c r="AE155" s="226"/>
      <c r="AF155" s="226"/>
      <c r="AG155" s="226"/>
      <c r="AH155" s="226"/>
      <c r="AI155" s="226"/>
      <c r="AJ155" s="226"/>
      <c r="AK155" s="226"/>
      <c r="AL155" s="226"/>
      <c r="AM155" s="226"/>
      <c r="AN155" s="226"/>
      <c r="AO155" s="226"/>
      <c r="AP155" s="226"/>
      <c r="AQ155" s="227"/>
      <c r="AR155" s="227"/>
      <c r="AS155" s="227"/>
      <c r="AT155" s="227"/>
      <c r="AU155" s="227"/>
      <c r="AV155" s="227"/>
      <c r="AW155" s="227"/>
      <c r="AX155" s="227"/>
      <c r="AY155" s="227"/>
      <c r="AZ155" s="228"/>
    </row>
    <row r="156" spans="1:52" ht="30" customHeight="1" x14ac:dyDescent="0.25">
      <c r="A156" s="214" t="s">
        <v>100</v>
      </c>
      <c r="B156" s="215"/>
      <c r="C156" s="216" t="s">
        <v>86</v>
      </c>
      <c r="D156" s="216"/>
      <c r="E156" s="21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  <c r="AH156" s="216"/>
      <c r="AI156" s="216"/>
      <c r="AJ156" s="216"/>
      <c r="AK156" s="216"/>
      <c r="AL156" s="216"/>
      <c r="AM156" s="216"/>
      <c r="AN156" s="216"/>
      <c r="AO156" s="216"/>
      <c r="AP156" s="216"/>
      <c r="AQ156" s="216"/>
      <c r="AR156" s="216"/>
      <c r="AS156" s="216"/>
      <c r="AT156" s="216"/>
      <c r="AU156" s="216"/>
      <c r="AV156" s="216"/>
      <c r="AW156" s="216"/>
      <c r="AX156" s="216"/>
      <c r="AY156" s="216"/>
      <c r="AZ156" s="217"/>
    </row>
    <row r="157" spans="1:52" ht="30" customHeight="1" x14ac:dyDescent="0.25">
      <c r="A157" s="218" t="s">
        <v>101</v>
      </c>
      <c r="B157" s="206"/>
      <c r="C157" s="208" t="s">
        <v>109</v>
      </c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  <c r="AE157" s="208"/>
      <c r="AF157" s="208"/>
      <c r="AG157" s="208"/>
      <c r="AH157" s="208"/>
      <c r="AI157" s="208"/>
      <c r="AJ157" s="208"/>
      <c r="AK157" s="208"/>
      <c r="AL157" s="208"/>
      <c r="AM157" s="208"/>
      <c r="AN157" s="208"/>
      <c r="AO157" s="208"/>
      <c r="AP157" s="208"/>
      <c r="AQ157" s="219"/>
      <c r="AR157" s="219"/>
      <c r="AS157" s="219"/>
      <c r="AT157" s="219"/>
      <c r="AU157" s="219"/>
      <c r="AV157" s="219"/>
      <c r="AW157" s="219"/>
      <c r="AX157" s="219"/>
      <c r="AY157" s="219"/>
      <c r="AZ157" s="220"/>
    </row>
    <row r="158" spans="1:52" ht="30" customHeight="1" x14ac:dyDescent="0.25">
      <c r="A158" s="205" t="s">
        <v>102</v>
      </c>
      <c r="B158" s="206"/>
      <c r="C158" s="208" t="s">
        <v>115</v>
      </c>
      <c r="D158" s="208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8"/>
      <c r="AH158" s="208"/>
      <c r="AI158" s="208"/>
      <c r="AJ158" s="208"/>
      <c r="AK158" s="208"/>
      <c r="AL158" s="208"/>
      <c r="AM158" s="208"/>
      <c r="AN158" s="208"/>
      <c r="AO158" s="208"/>
      <c r="AP158" s="208"/>
      <c r="AQ158" s="219"/>
      <c r="AR158" s="219"/>
      <c r="AS158" s="219"/>
      <c r="AT158" s="219"/>
      <c r="AU158" s="219"/>
      <c r="AV158" s="219"/>
      <c r="AW158" s="219"/>
      <c r="AX158" s="219"/>
      <c r="AY158" s="219"/>
      <c r="AZ158" s="220"/>
    </row>
    <row r="159" spans="1:52" ht="30" customHeight="1" x14ac:dyDescent="0.25">
      <c r="A159" s="205" t="s">
        <v>123</v>
      </c>
      <c r="B159" s="206"/>
      <c r="C159" s="207" t="s">
        <v>124</v>
      </c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9"/>
      <c r="X159" s="209"/>
      <c r="Y159" s="209"/>
      <c r="Z159" s="209"/>
      <c r="AA159" s="209"/>
      <c r="AB159" s="209"/>
      <c r="AC159" s="209"/>
      <c r="AD159" s="209"/>
      <c r="AE159" s="209"/>
      <c r="AF159" s="209"/>
      <c r="AG159" s="209"/>
      <c r="AH159" s="209"/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10"/>
    </row>
    <row r="160" spans="1:52" ht="30" customHeight="1" x14ac:dyDescent="0.25">
      <c r="A160" s="197" t="s">
        <v>55</v>
      </c>
      <c r="B160" s="198"/>
      <c r="C160" s="211" t="s">
        <v>290</v>
      </c>
      <c r="D160" s="211"/>
      <c r="E160" s="211"/>
      <c r="F160" s="211"/>
      <c r="G160" s="211"/>
      <c r="H160" s="211"/>
      <c r="I160" s="211"/>
      <c r="J160" s="211"/>
      <c r="K160" s="211"/>
      <c r="L160" s="211"/>
      <c r="M160" s="211"/>
      <c r="N160" s="211"/>
      <c r="O160" s="211"/>
      <c r="P160" s="211"/>
      <c r="Q160" s="211"/>
      <c r="R160" s="211"/>
      <c r="S160" s="211"/>
      <c r="T160" s="211"/>
      <c r="U160" s="211"/>
      <c r="V160" s="211"/>
      <c r="W160" s="211"/>
      <c r="X160" s="211"/>
      <c r="Y160" s="211"/>
      <c r="Z160" s="211"/>
      <c r="AA160" s="211"/>
      <c r="AB160" s="211"/>
      <c r="AC160" s="211"/>
      <c r="AD160" s="211"/>
      <c r="AE160" s="211"/>
      <c r="AF160" s="211"/>
      <c r="AG160" s="211"/>
      <c r="AH160" s="211"/>
      <c r="AI160" s="211"/>
      <c r="AJ160" s="211"/>
      <c r="AK160" s="211"/>
      <c r="AL160" s="211"/>
      <c r="AM160" s="211"/>
      <c r="AN160" s="211"/>
      <c r="AO160" s="211"/>
      <c r="AP160" s="211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3"/>
    </row>
    <row r="161" spans="1:52" ht="30" customHeight="1" x14ac:dyDescent="0.25">
      <c r="A161" s="197" t="s">
        <v>57</v>
      </c>
      <c r="B161" s="198"/>
      <c r="C161" s="211" t="s">
        <v>247</v>
      </c>
      <c r="D161" s="211"/>
      <c r="E161" s="211"/>
      <c r="F161" s="211"/>
      <c r="G161" s="211"/>
      <c r="H161" s="211"/>
      <c r="I161" s="211"/>
      <c r="J161" s="211"/>
      <c r="K161" s="211"/>
      <c r="L161" s="211"/>
      <c r="M161" s="211"/>
      <c r="N161" s="211"/>
      <c r="O161" s="211"/>
      <c r="P161" s="211"/>
      <c r="Q161" s="211"/>
      <c r="R161" s="211"/>
      <c r="S161" s="211"/>
      <c r="T161" s="211"/>
      <c r="U161" s="211"/>
      <c r="V161" s="211"/>
      <c r="W161" s="211"/>
      <c r="X161" s="211"/>
      <c r="Y161" s="211"/>
      <c r="Z161" s="211"/>
      <c r="AA161" s="211"/>
      <c r="AB161" s="211"/>
      <c r="AC161" s="211"/>
      <c r="AD161" s="211"/>
      <c r="AE161" s="211"/>
      <c r="AF161" s="211"/>
      <c r="AG161" s="211"/>
      <c r="AH161" s="211"/>
      <c r="AI161" s="211"/>
      <c r="AJ161" s="211"/>
      <c r="AK161" s="211"/>
      <c r="AL161" s="211"/>
      <c r="AM161" s="211"/>
      <c r="AN161" s="211"/>
      <c r="AO161" s="211"/>
      <c r="AP161" s="211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3"/>
    </row>
    <row r="162" spans="1:52" ht="30" customHeight="1" x14ac:dyDescent="0.25">
      <c r="A162" s="197" t="s">
        <v>99</v>
      </c>
      <c r="B162" s="198"/>
      <c r="C162" s="199" t="s">
        <v>246</v>
      </c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  <c r="W162" s="199"/>
      <c r="X162" s="199"/>
      <c r="Y162" s="199"/>
      <c r="Z162" s="199"/>
      <c r="AA162" s="199"/>
      <c r="AB162" s="199"/>
      <c r="AC162" s="199"/>
      <c r="AD162" s="199"/>
      <c r="AE162" s="199"/>
      <c r="AF162" s="199"/>
      <c r="AG162" s="199"/>
      <c r="AH162" s="199"/>
      <c r="AI162" s="199"/>
      <c r="AJ162" s="199"/>
      <c r="AK162" s="199"/>
      <c r="AL162" s="199"/>
      <c r="AM162" s="199"/>
      <c r="AN162" s="199"/>
      <c r="AO162" s="199"/>
      <c r="AP162" s="199"/>
      <c r="AQ162" s="200"/>
      <c r="AR162" s="200"/>
      <c r="AS162" s="200"/>
      <c r="AT162" s="200"/>
      <c r="AU162" s="200"/>
      <c r="AV162" s="200"/>
      <c r="AW162" s="200"/>
      <c r="AX162" s="200"/>
      <c r="AY162" s="200"/>
      <c r="AZ162" s="201"/>
    </row>
    <row r="163" spans="1:52" ht="30" customHeight="1" thickBot="1" x14ac:dyDescent="0.3">
      <c r="A163" s="197" t="s">
        <v>289</v>
      </c>
      <c r="B163" s="198"/>
      <c r="C163" s="202" t="s">
        <v>254</v>
      </c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  <c r="AL163" s="202"/>
      <c r="AM163" s="202"/>
      <c r="AN163" s="202"/>
      <c r="AO163" s="202"/>
      <c r="AP163" s="202"/>
      <c r="AQ163" s="203"/>
      <c r="AR163" s="203"/>
      <c r="AS163" s="203"/>
      <c r="AT163" s="203"/>
      <c r="AU163" s="203"/>
      <c r="AV163" s="203"/>
      <c r="AW163" s="203"/>
      <c r="AX163" s="203"/>
      <c r="AY163" s="203"/>
      <c r="AZ163" s="204"/>
    </row>
    <row r="164" spans="1:52" ht="207" customHeight="1" x14ac:dyDescent="0.25">
      <c r="A164" s="194"/>
      <c r="B164" s="194"/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  <c r="P164" s="194"/>
      <c r="Q164" s="194"/>
      <c r="R164" s="194"/>
      <c r="S164" s="194"/>
      <c r="T164" s="194"/>
      <c r="U164" s="194"/>
      <c r="V164" s="194"/>
      <c r="W164" s="194"/>
      <c r="X164" s="194"/>
      <c r="Y164" s="194"/>
      <c r="Z164" s="194"/>
      <c r="AA164" s="194"/>
      <c r="AB164" s="194"/>
      <c r="AC164" s="194"/>
      <c r="AD164" s="194"/>
      <c r="AE164" s="194"/>
      <c r="AF164" s="194"/>
      <c r="AG164" s="194"/>
      <c r="AH164" s="194"/>
      <c r="AI164" s="194"/>
      <c r="AJ164" s="194"/>
      <c r="AK164" s="194"/>
      <c r="AL164" s="194"/>
      <c r="AM164" s="194"/>
      <c r="AN164" s="194"/>
      <c r="AO164" s="194"/>
      <c r="AP164" s="194"/>
      <c r="AQ164" s="194"/>
      <c r="AR164" s="194"/>
      <c r="AS164" s="194"/>
      <c r="AT164" s="194"/>
      <c r="AU164" s="194"/>
      <c r="AV164" s="194"/>
      <c r="AW164" s="194"/>
      <c r="AX164" s="194"/>
      <c r="AY164" s="194"/>
      <c r="AZ164" s="194"/>
    </row>
    <row r="165" spans="1:52" x14ac:dyDescent="0.25">
      <c r="A165" s="195"/>
      <c r="B165" s="195"/>
      <c r="C165" s="195"/>
      <c r="D165" s="195"/>
      <c r="E165" s="195"/>
      <c r="F165" s="195"/>
      <c r="G165" s="196" t="s">
        <v>249</v>
      </c>
      <c r="H165" s="196"/>
      <c r="I165" s="196"/>
      <c r="J165" s="196"/>
      <c r="K165" s="196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  <c r="V165" s="196"/>
      <c r="W165" s="196"/>
      <c r="X165" s="196"/>
      <c r="Y165" s="196"/>
      <c r="Z165" s="196"/>
      <c r="AA165" s="196"/>
      <c r="AB165" s="196"/>
      <c r="AC165" s="196"/>
      <c r="AD165" s="196"/>
      <c r="AE165" s="196"/>
      <c r="AF165" s="196"/>
      <c r="AG165" s="196"/>
      <c r="AH165" s="196"/>
      <c r="AI165" s="196"/>
      <c r="AJ165" s="196"/>
      <c r="AK165" s="196"/>
      <c r="AL165" s="196"/>
      <c r="AM165" s="196"/>
      <c r="AN165" s="196"/>
      <c r="AO165" s="196"/>
      <c r="AP165" s="196"/>
      <c r="AQ165" s="196"/>
      <c r="AR165" s="196"/>
      <c r="AS165" s="196"/>
      <c r="AT165" s="196"/>
      <c r="AU165" s="195"/>
      <c r="AV165" s="195"/>
      <c r="AW165" s="195"/>
      <c r="AX165" s="195"/>
      <c r="AY165" s="195"/>
      <c r="AZ165" s="195"/>
    </row>
  </sheetData>
  <mergeCells count="587">
    <mergeCell ref="U141:W141"/>
    <mergeCell ref="X141:Z141"/>
    <mergeCell ref="AA138:AH140"/>
    <mergeCell ref="AA141:AH141"/>
    <mergeCell ref="AI138:AZ140"/>
    <mergeCell ref="AI141:AZ141"/>
    <mergeCell ref="AA77:AH79"/>
    <mergeCell ref="AA80:AH80"/>
    <mergeCell ref="AI77:AZ79"/>
    <mergeCell ref="AI80:AZ80"/>
    <mergeCell ref="AC85:AE85"/>
    <mergeCell ref="AF85:AH85"/>
    <mergeCell ref="AI85:AP85"/>
    <mergeCell ref="AQ85:AZ85"/>
    <mergeCell ref="AC86:AE86"/>
    <mergeCell ref="AF86:AH86"/>
    <mergeCell ref="AI86:AP86"/>
    <mergeCell ref="AQ86:AZ86"/>
    <mergeCell ref="AC91:AE91"/>
    <mergeCell ref="AF91:AH91"/>
    <mergeCell ref="AI91:AP91"/>
    <mergeCell ref="AQ91:AZ91"/>
    <mergeCell ref="AC92:AE92"/>
    <mergeCell ref="AF92:AH92"/>
    <mergeCell ref="I78:N78"/>
    <mergeCell ref="I79:K79"/>
    <mergeCell ref="L79:N79"/>
    <mergeCell ref="A76:B80"/>
    <mergeCell ref="C80:H80"/>
    <mergeCell ref="I80:K80"/>
    <mergeCell ref="L80:N80"/>
    <mergeCell ref="O77:Z77"/>
    <mergeCell ref="O78:T79"/>
    <mergeCell ref="U78:Z78"/>
    <mergeCell ref="O80:T80"/>
    <mergeCell ref="U79:W79"/>
    <mergeCell ref="X79:Z79"/>
    <mergeCell ref="U80:W80"/>
    <mergeCell ref="X80:Z80"/>
    <mergeCell ref="C76:AZ76"/>
    <mergeCell ref="A8:AZ8"/>
    <mergeCell ref="A11:M11"/>
    <mergeCell ref="N11:AZ11"/>
    <mergeCell ref="A14:M14"/>
    <mergeCell ref="N14:Z14"/>
    <mergeCell ref="A16:AZ16"/>
    <mergeCell ref="AQ1:AZ1"/>
    <mergeCell ref="AR3:AZ3"/>
    <mergeCell ref="AO2:AZ2"/>
    <mergeCell ref="A17:S17"/>
    <mergeCell ref="T17:AD17"/>
    <mergeCell ref="AE17:AO17"/>
    <mergeCell ref="AP17:AZ17"/>
    <mergeCell ref="A12:M12"/>
    <mergeCell ref="N12:AZ12"/>
    <mergeCell ref="A13:M13"/>
    <mergeCell ref="N13:Z13"/>
    <mergeCell ref="AA13:AM13"/>
    <mergeCell ref="AN13:AZ13"/>
    <mergeCell ref="A20:S20"/>
    <mergeCell ref="T20:AD20"/>
    <mergeCell ref="AE20:AO20"/>
    <mergeCell ref="AP20:AZ20"/>
    <mergeCell ref="A21:S21"/>
    <mergeCell ref="T21:AD21"/>
    <mergeCell ref="AE21:AO21"/>
    <mergeCell ref="AP21:AZ21"/>
    <mergeCell ref="A18:S18"/>
    <mergeCell ref="T18:AD18"/>
    <mergeCell ref="AE18:AO18"/>
    <mergeCell ref="AP18:AZ18"/>
    <mergeCell ref="A19:S19"/>
    <mergeCell ref="T19:AD19"/>
    <mergeCell ref="AE19:AO19"/>
    <mergeCell ref="AP19:AZ19"/>
    <mergeCell ref="A24:S24"/>
    <mergeCell ref="T24:AD24"/>
    <mergeCell ref="AE24:AO24"/>
    <mergeCell ref="AP24:AZ24"/>
    <mergeCell ref="A25:S25"/>
    <mergeCell ref="T25:AD25"/>
    <mergeCell ref="AE25:AO25"/>
    <mergeCell ref="AP25:AZ25"/>
    <mergeCell ref="A22:S22"/>
    <mergeCell ref="T22:AD22"/>
    <mergeCell ref="AE22:AO22"/>
    <mergeCell ref="AP22:AZ22"/>
    <mergeCell ref="A23:S23"/>
    <mergeCell ref="T23:AD23"/>
    <mergeCell ref="AE23:AO23"/>
    <mergeCell ref="AP23:AZ23"/>
    <mergeCell ref="A38:AZ38"/>
    <mergeCell ref="A39:AZ39"/>
    <mergeCell ref="A40:AZ40"/>
    <mergeCell ref="A42:AZ42"/>
    <mergeCell ref="A43:AZ43"/>
    <mergeCell ref="A44:AZ44"/>
    <mergeCell ref="A27:AZ27"/>
    <mergeCell ref="A28:AZ28"/>
    <mergeCell ref="A29:AZ29"/>
    <mergeCell ref="A30:AZ30"/>
    <mergeCell ref="A31:AZ31"/>
    <mergeCell ref="A32:AZ32"/>
    <mergeCell ref="A41:AZ41"/>
    <mergeCell ref="A45:J45"/>
    <mergeCell ref="K45:T45"/>
    <mergeCell ref="U45:AD45"/>
    <mergeCell ref="AE45:AN45"/>
    <mergeCell ref="AO45:AZ45"/>
    <mergeCell ref="A46:J46"/>
    <mergeCell ref="K46:T46"/>
    <mergeCell ref="U46:AD46"/>
    <mergeCell ref="AE46:AN46"/>
    <mergeCell ref="AO46:AZ46"/>
    <mergeCell ref="E51:L51"/>
    <mergeCell ref="M51:T51"/>
    <mergeCell ref="U51:AB51"/>
    <mergeCell ref="AC51:AL51"/>
    <mergeCell ref="AM51:AZ51"/>
    <mergeCell ref="A47:AZ47"/>
    <mergeCell ref="A48:AZ48"/>
    <mergeCell ref="A49:B51"/>
    <mergeCell ref="E49:AZ49"/>
    <mergeCell ref="E50:L50"/>
    <mergeCell ref="M50:T50"/>
    <mergeCell ref="U50:AB50"/>
    <mergeCell ref="AC50:AL50"/>
    <mergeCell ref="AM50:AZ50"/>
    <mergeCell ref="C49:D51"/>
    <mergeCell ref="C52:D52"/>
    <mergeCell ref="E52:AL52"/>
    <mergeCell ref="AM52:AZ52"/>
    <mergeCell ref="A53:B62"/>
    <mergeCell ref="C53:D54"/>
    <mergeCell ref="E53:AZ53"/>
    <mergeCell ref="E54:N54"/>
    <mergeCell ref="O54:Z54"/>
    <mergeCell ref="AA54:AL54"/>
    <mergeCell ref="AM54:AZ54"/>
    <mergeCell ref="C55:D55"/>
    <mergeCell ref="E55:N55"/>
    <mergeCell ref="O55:Z55"/>
    <mergeCell ref="AA55:AL55"/>
    <mergeCell ref="AM55:AZ55"/>
    <mergeCell ref="C56:D56"/>
    <mergeCell ref="E56:N56"/>
    <mergeCell ref="O56:Z56"/>
    <mergeCell ref="AA56:AL56"/>
    <mergeCell ref="AM56:AZ56"/>
    <mergeCell ref="C57:D57"/>
    <mergeCell ref="E57:N57"/>
    <mergeCell ref="O57:Z57"/>
    <mergeCell ref="AA57:AL57"/>
    <mergeCell ref="AM57:AZ57"/>
    <mergeCell ref="C58:D60"/>
    <mergeCell ref="E58:AZ58"/>
    <mergeCell ref="E59:N60"/>
    <mergeCell ref="O59:Z59"/>
    <mergeCell ref="AA59:AL59"/>
    <mergeCell ref="AM59:AZ60"/>
    <mergeCell ref="O60:T60"/>
    <mergeCell ref="U60:Z60"/>
    <mergeCell ref="AA60:AF60"/>
    <mergeCell ref="AG60:AL60"/>
    <mergeCell ref="AM61:AZ61"/>
    <mergeCell ref="C62:D62"/>
    <mergeCell ref="E62:N62"/>
    <mergeCell ref="O62:T62"/>
    <mergeCell ref="U62:Z62"/>
    <mergeCell ref="AA62:AF62"/>
    <mergeCell ref="AG62:AL62"/>
    <mergeCell ref="AM62:AZ62"/>
    <mergeCell ref="C61:D61"/>
    <mergeCell ref="E61:N61"/>
    <mergeCell ref="O61:T61"/>
    <mergeCell ref="U61:Z61"/>
    <mergeCell ref="AA61:AF61"/>
    <mergeCell ref="AG61:AL61"/>
    <mergeCell ref="AG65:AL65"/>
    <mergeCell ref="C66:D66"/>
    <mergeCell ref="E66:N66"/>
    <mergeCell ref="O66:T66"/>
    <mergeCell ref="U66:Z66"/>
    <mergeCell ref="AA66:AF66"/>
    <mergeCell ref="AG66:AL66"/>
    <mergeCell ref="B63:B69"/>
    <mergeCell ref="C63:D65"/>
    <mergeCell ref="E63:AZ63"/>
    <mergeCell ref="E64:N65"/>
    <mergeCell ref="O64:Z64"/>
    <mergeCell ref="AA64:AL64"/>
    <mergeCell ref="AM64:AZ65"/>
    <mergeCell ref="O65:T65"/>
    <mergeCell ref="U65:Z65"/>
    <mergeCell ref="AA65:AF65"/>
    <mergeCell ref="E68:N68"/>
    <mergeCell ref="O68:T68"/>
    <mergeCell ref="U68:Z68"/>
    <mergeCell ref="AA68:AF68"/>
    <mergeCell ref="AG68:AL68"/>
    <mergeCell ref="AM68:AZ68"/>
    <mergeCell ref="AM66:AZ66"/>
    <mergeCell ref="A67:A68"/>
    <mergeCell ref="C67:D67"/>
    <mergeCell ref="E67:N67"/>
    <mergeCell ref="O67:T67"/>
    <mergeCell ref="U67:Z67"/>
    <mergeCell ref="AA67:AF67"/>
    <mergeCell ref="AG67:AL67"/>
    <mergeCell ref="AM67:AZ67"/>
    <mergeCell ref="C68:D68"/>
    <mergeCell ref="AM69:AZ69"/>
    <mergeCell ref="A71:AZ71"/>
    <mergeCell ref="A72:B74"/>
    <mergeCell ref="C72:AZ72"/>
    <mergeCell ref="C73:K74"/>
    <mergeCell ref="L73:T74"/>
    <mergeCell ref="U73:AD73"/>
    <mergeCell ref="AE73:AN74"/>
    <mergeCell ref="AO73:AZ74"/>
    <mergeCell ref="U74:Y74"/>
    <mergeCell ref="C69:D69"/>
    <mergeCell ref="E69:N69"/>
    <mergeCell ref="O69:T69"/>
    <mergeCell ref="U69:Z69"/>
    <mergeCell ref="AA69:AF69"/>
    <mergeCell ref="AG69:AL69"/>
    <mergeCell ref="Z74:AD74"/>
    <mergeCell ref="A75:B75"/>
    <mergeCell ref="C75:K75"/>
    <mergeCell ref="L75:T75"/>
    <mergeCell ref="U75:Y75"/>
    <mergeCell ref="Z75:AD75"/>
    <mergeCell ref="AE75:AN75"/>
    <mergeCell ref="AO75:AZ75"/>
    <mergeCell ref="C77:N77"/>
    <mergeCell ref="A81:B84"/>
    <mergeCell ref="C81:AZ81"/>
    <mergeCell ref="C82:J84"/>
    <mergeCell ref="K82:V82"/>
    <mergeCell ref="W82:AH82"/>
    <mergeCell ref="AI82:AP84"/>
    <mergeCell ref="AQ82:AZ84"/>
    <mergeCell ref="K83:P84"/>
    <mergeCell ref="Q83:V83"/>
    <mergeCell ref="W83:AB84"/>
    <mergeCell ref="AC83:AH83"/>
    <mergeCell ref="Q84:S84"/>
    <mergeCell ref="T84:V84"/>
    <mergeCell ref="AC84:AE84"/>
    <mergeCell ref="AF84:AH84"/>
    <mergeCell ref="C78:H79"/>
    <mergeCell ref="A86:B86"/>
    <mergeCell ref="C86:J86"/>
    <mergeCell ref="K86:P86"/>
    <mergeCell ref="Q86:S86"/>
    <mergeCell ref="T86:V86"/>
    <mergeCell ref="W86:AB86"/>
    <mergeCell ref="A85:B85"/>
    <mergeCell ref="C85:J85"/>
    <mergeCell ref="K85:P85"/>
    <mergeCell ref="Q85:S85"/>
    <mergeCell ref="T85:V85"/>
    <mergeCell ref="W85:AB85"/>
    <mergeCell ref="A87:B90"/>
    <mergeCell ref="C87:AZ87"/>
    <mergeCell ref="C88:J90"/>
    <mergeCell ref="K88:V88"/>
    <mergeCell ref="W88:AH88"/>
    <mergeCell ref="AI88:AP90"/>
    <mergeCell ref="AQ88:AZ90"/>
    <mergeCell ref="K89:P90"/>
    <mergeCell ref="Q89:V89"/>
    <mergeCell ref="W89:AB90"/>
    <mergeCell ref="AC89:AH89"/>
    <mergeCell ref="Q90:S90"/>
    <mergeCell ref="T90:V90"/>
    <mergeCell ref="AC90:AE90"/>
    <mergeCell ref="AF90:AH90"/>
    <mergeCell ref="C92:J92"/>
    <mergeCell ref="K92:P92"/>
    <mergeCell ref="Q92:S92"/>
    <mergeCell ref="T92:V92"/>
    <mergeCell ref="W92:AB92"/>
    <mergeCell ref="A91:B91"/>
    <mergeCell ref="C91:J91"/>
    <mergeCell ref="K91:P91"/>
    <mergeCell ref="Q91:S91"/>
    <mergeCell ref="T91:V91"/>
    <mergeCell ref="W91:AB91"/>
    <mergeCell ref="AI92:AP92"/>
    <mergeCell ref="AQ92:AZ92"/>
    <mergeCell ref="A97:B97"/>
    <mergeCell ref="C97:AP97"/>
    <mergeCell ref="AQ97:AZ97"/>
    <mergeCell ref="AC93:AE93"/>
    <mergeCell ref="AF93:AH93"/>
    <mergeCell ref="AI93:AP93"/>
    <mergeCell ref="AQ93:AZ93"/>
    <mergeCell ref="A94:B94"/>
    <mergeCell ref="C94:AP94"/>
    <mergeCell ref="AQ94:AZ94"/>
    <mergeCell ref="A93:B93"/>
    <mergeCell ref="C93:J93"/>
    <mergeCell ref="K93:P93"/>
    <mergeCell ref="Q93:S93"/>
    <mergeCell ref="T93:V93"/>
    <mergeCell ref="W93:AB93"/>
    <mergeCell ref="A95:B95"/>
    <mergeCell ref="C95:AZ95"/>
    <mergeCell ref="A96:B96"/>
    <mergeCell ref="C96:AP96"/>
    <mergeCell ref="AQ96:AZ96"/>
    <mergeCell ref="A92:B92"/>
    <mergeCell ref="A101:B101"/>
    <mergeCell ref="C101:AP101"/>
    <mergeCell ref="AQ101:AZ101"/>
    <mergeCell ref="A102:B102"/>
    <mergeCell ref="C102:AP102"/>
    <mergeCell ref="AQ102:AZ102"/>
    <mergeCell ref="A98:B98"/>
    <mergeCell ref="C98:V98"/>
    <mergeCell ref="W98:AZ98"/>
    <mergeCell ref="A100:B100"/>
    <mergeCell ref="C100:AP100"/>
    <mergeCell ref="AQ100:AZ100"/>
    <mergeCell ref="C99:AP99"/>
    <mergeCell ref="AQ99:AZ99"/>
    <mergeCell ref="A99:B99"/>
    <mergeCell ref="A107:J107"/>
    <mergeCell ref="K107:T107"/>
    <mergeCell ref="U107:AD107"/>
    <mergeCell ref="AE107:AN107"/>
    <mergeCell ref="AO107:AZ107"/>
    <mergeCell ref="A108:AZ108"/>
    <mergeCell ref="A105:AZ105"/>
    <mergeCell ref="A106:J106"/>
    <mergeCell ref="K106:T106"/>
    <mergeCell ref="U106:AD106"/>
    <mergeCell ref="AE106:AN106"/>
    <mergeCell ref="AO106:AZ106"/>
    <mergeCell ref="E112:L112"/>
    <mergeCell ref="M112:T112"/>
    <mergeCell ref="U112:AB112"/>
    <mergeCell ref="AC112:AL112"/>
    <mergeCell ref="AM112:AZ112"/>
    <mergeCell ref="C113:D113"/>
    <mergeCell ref="E113:AL113"/>
    <mergeCell ref="AM113:AZ113"/>
    <mergeCell ref="A109:AZ109"/>
    <mergeCell ref="A110:B112"/>
    <mergeCell ref="C110:D111"/>
    <mergeCell ref="E110:AZ110"/>
    <mergeCell ref="E111:L111"/>
    <mergeCell ref="M111:T111"/>
    <mergeCell ref="U111:AB111"/>
    <mergeCell ref="AC111:AL111"/>
    <mergeCell ref="AM111:AZ111"/>
    <mergeCell ref="C112:D112"/>
    <mergeCell ref="AA116:AL116"/>
    <mergeCell ref="AM116:AZ116"/>
    <mergeCell ref="C117:D117"/>
    <mergeCell ref="E117:N117"/>
    <mergeCell ref="O117:Z117"/>
    <mergeCell ref="AA117:AL117"/>
    <mergeCell ref="AM117:AZ117"/>
    <mergeCell ref="A114:B123"/>
    <mergeCell ref="C114:D115"/>
    <mergeCell ref="E114:AZ114"/>
    <mergeCell ref="E115:N115"/>
    <mergeCell ref="O115:Z115"/>
    <mergeCell ref="AA115:AL115"/>
    <mergeCell ref="AM115:AZ115"/>
    <mergeCell ref="C116:D116"/>
    <mergeCell ref="E116:N116"/>
    <mergeCell ref="O116:Z116"/>
    <mergeCell ref="C118:D118"/>
    <mergeCell ref="E118:N118"/>
    <mergeCell ref="O118:Z118"/>
    <mergeCell ref="AA118:AL118"/>
    <mergeCell ref="AM118:AZ118"/>
    <mergeCell ref="C119:D121"/>
    <mergeCell ref="E119:AZ119"/>
    <mergeCell ref="E120:N121"/>
    <mergeCell ref="O120:Z120"/>
    <mergeCell ref="AA120:AL120"/>
    <mergeCell ref="AM120:AZ121"/>
    <mergeCell ref="O121:T121"/>
    <mergeCell ref="U121:Z121"/>
    <mergeCell ref="AA121:AF121"/>
    <mergeCell ref="AG121:AL121"/>
    <mergeCell ref="AM122:AZ122"/>
    <mergeCell ref="C123:D123"/>
    <mergeCell ref="E123:N123"/>
    <mergeCell ref="O123:T123"/>
    <mergeCell ref="U123:Z123"/>
    <mergeCell ref="AA123:AF123"/>
    <mergeCell ref="AG123:AL123"/>
    <mergeCell ref="AM123:AZ123"/>
    <mergeCell ref="C122:D122"/>
    <mergeCell ref="E122:N122"/>
    <mergeCell ref="O122:T122"/>
    <mergeCell ref="U122:Z122"/>
    <mergeCell ref="AA122:AF122"/>
    <mergeCell ref="AG122:AL122"/>
    <mergeCell ref="AG126:AL126"/>
    <mergeCell ref="C127:D127"/>
    <mergeCell ref="E127:N127"/>
    <mergeCell ref="O127:T127"/>
    <mergeCell ref="U127:Z127"/>
    <mergeCell ref="AA127:AF127"/>
    <mergeCell ref="AG127:AL127"/>
    <mergeCell ref="B124:B130"/>
    <mergeCell ref="C124:D126"/>
    <mergeCell ref="E124:AZ124"/>
    <mergeCell ref="E125:N126"/>
    <mergeCell ref="O125:Z125"/>
    <mergeCell ref="AA125:AL125"/>
    <mergeCell ref="AM125:AZ126"/>
    <mergeCell ref="O126:T126"/>
    <mergeCell ref="U126:Z126"/>
    <mergeCell ref="AA126:AF126"/>
    <mergeCell ref="E129:N129"/>
    <mergeCell ref="O129:T129"/>
    <mergeCell ref="U129:Z129"/>
    <mergeCell ref="AA129:AF129"/>
    <mergeCell ref="AG129:AL129"/>
    <mergeCell ref="AM129:AZ129"/>
    <mergeCell ref="AM127:AZ127"/>
    <mergeCell ref="A128:A129"/>
    <mergeCell ref="C128:D128"/>
    <mergeCell ref="E128:N128"/>
    <mergeCell ref="O128:T128"/>
    <mergeCell ref="U128:Z128"/>
    <mergeCell ref="AA128:AF128"/>
    <mergeCell ref="AG128:AL128"/>
    <mergeCell ref="AM128:AZ128"/>
    <mergeCell ref="C129:D129"/>
    <mergeCell ref="AM130:AZ130"/>
    <mergeCell ref="A132:AZ132"/>
    <mergeCell ref="C133:AZ133"/>
    <mergeCell ref="C134:K135"/>
    <mergeCell ref="L134:T135"/>
    <mergeCell ref="U134:AD134"/>
    <mergeCell ref="AE134:AN135"/>
    <mergeCell ref="AO134:AZ135"/>
    <mergeCell ref="U135:Y135"/>
    <mergeCell ref="C130:D130"/>
    <mergeCell ref="E130:N130"/>
    <mergeCell ref="O130:T130"/>
    <mergeCell ref="U130:Z130"/>
    <mergeCell ref="AA130:AF130"/>
    <mergeCell ref="AG130:AL130"/>
    <mergeCell ref="C137:AZ137"/>
    <mergeCell ref="Z135:AD135"/>
    <mergeCell ref="C136:K136"/>
    <mergeCell ref="L136:T136"/>
    <mergeCell ref="U136:Y136"/>
    <mergeCell ref="Z136:AD136"/>
    <mergeCell ref="AE136:AN136"/>
    <mergeCell ref="AO136:AZ136"/>
    <mergeCell ref="A133:B136"/>
    <mergeCell ref="A137:B141"/>
    <mergeCell ref="C141:H141"/>
    <mergeCell ref="I141:K141"/>
    <mergeCell ref="L141:N141"/>
    <mergeCell ref="O141:T141"/>
    <mergeCell ref="C138:N138"/>
    <mergeCell ref="C139:H140"/>
    <mergeCell ref="I139:N139"/>
    <mergeCell ref="I140:K140"/>
    <mergeCell ref="L140:N140"/>
    <mergeCell ref="O138:Z138"/>
    <mergeCell ref="O139:T140"/>
    <mergeCell ref="U139:Z139"/>
    <mergeCell ref="U140:W140"/>
    <mergeCell ref="X140:Z140"/>
    <mergeCell ref="A142:B145"/>
    <mergeCell ref="C142:AZ142"/>
    <mergeCell ref="C143:J145"/>
    <mergeCell ref="K143:V143"/>
    <mergeCell ref="W143:AH143"/>
    <mergeCell ref="AI143:AP145"/>
    <mergeCell ref="AQ143:AZ145"/>
    <mergeCell ref="K144:P145"/>
    <mergeCell ref="Q144:V144"/>
    <mergeCell ref="W144:AB145"/>
    <mergeCell ref="AC144:AH144"/>
    <mergeCell ref="Q145:S145"/>
    <mergeCell ref="T145:V145"/>
    <mergeCell ref="AC145:AE145"/>
    <mergeCell ref="AF145:AH145"/>
    <mergeCell ref="AC146:AE146"/>
    <mergeCell ref="AF146:AH146"/>
    <mergeCell ref="AI146:AP146"/>
    <mergeCell ref="AQ146:AZ146"/>
    <mergeCell ref="A147:B147"/>
    <mergeCell ref="C147:J147"/>
    <mergeCell ref="K147:P147"/>
    <mergeCell ref="Q147:S147"/>
    <mergeCell ref="T147:V147"/>
    <mergeCell ref="W147:AB147"/>
    <mergeCell ref="A146:B146"/>
    <mergeCell ref="C146:J146"/>
    <mergeCell ref="K146:P146"/>
    <mergeCell ref="Q146:S146"/>
    <mergeCell ref="T146:V146"/>
    <mergeCell ref="W146:AB146"/>
    <mergeCell ref="AC147:AE147"/>
    <mergeCell ref="AF147:AH147"/>
    <mergeCell ref="AI147:AP147"/>
    <mergeCell ref="AQ147:AZ147"/>
    <mergeCell ref="A148:B151"/>
    <mergeCell ref="C148:AZ148"/>
    <mergeCell ref="C149:J151"/>
    <mergeCell ref="K149:V149"/>
    <mergeCell ref="W149:AH149"/>
    <mergeCell ref="AI149:AP151"/>
    <mergeCell ref="AQ149:AZ151"/>
    <mergeCell ref="K150:P151"/>
    <mergeCell ref="Q150:V150"/>
    <mergeCell ref="W150:AB151"/>
    <mergeCell ref="AC150:AH150"/>
    <mergeCell ref="Q151:S151"/>
    <mergeCell ref="T151:V151"/>
    <mergeCell ref="AC151:AE151"/>
    <mergeCell ref="AF151:AH151"/>
    <mergeCell ref="AC152:AE152"/>
    <mergeCell ref="AF152:AH152"/>
    <mergeCell ref="AI152:AP152"/>
    <mergeCell ref="AQ152:AZ152"/>
    <mergeCell ref="A153:B153"/>
    <mergeCell ref="C153:J153"/>
    <mergeCell ref="K153:P153"/>
    <mergeCell ref="Q153:S153"/>
    <mergeCell ref="T153:V153"/>
    <mergeCell ref="W153:AB153"/>
    <mergeCell ref="A152:B152"/>
    <mergeCell ref="C152:J152"/>
    <mergeCell ref="K152:P152"/>
    <mergeCell ref="Q152:S152"/>
    <mergeCell ref="T152:V152"/>
    <mergeCell ref="W152:AB152"/>
    <mergeCell ref="AC154:AE154"/>
    <mergeCell ref="AF154:AH154"/>
    <mergeCell ref="AI154:AP154"/>
    <mergeCell ref="AQ154:AZ154"/>
    <mergeCell ref="A155:B155"/>
    <mergeCell ref="C155:AP155"/>
    <mergeCell ref="AQ155:AZ155"/>
    <mergeCell ref="AC153:AE153"/>
    <mergeCell ref="AF153:AH153"/>
    <mergeCell ref="AI153:AP153"/>
    <mergeCell ref="AQ153:AZ153"/>
    <mergeCell ref="A154:B154"/>
    <mergeCell ref="C154:J154"/>
    <mergeCell ref="K154:P154"/>
    <mergeCell ref="Q154:S154"/>
    <mergeCell ref="T154:V154"/>
    <mergeCell ref="W154:AB154"/>
    <mergeCell ref="A159:B159"/>
    <mergeCell ref="C159:V159"/>
    <mergeCell ref="W159:AZ159"/>
    <mergeCell ref="A161:B161"/>
    <mergeCell ref="C161:AP161"/>
    <mergeCell ref="AQ161:AZ161"/>
    <mergeCell ref="A156:B156"/>
    <mergeCell ref="C156:AZ156"/>
    <mergeCell ref="A157:B157"/>
    <mergeCell ref="C157:AP157"/>
    <mergeCell ref="AQ157:AZ157"/>
    <mergeCell ref="A158:B158"/>
    <mergeCell ref="C158:AP158"/>
    <mergeCell ref="AQ158:AZ158"/>
    <mergeCell ref="C160:AP160"/>
    <mergeCell ref="AQ160:AZ160"/>
    <mergeCell ref="A160:B160"/>
    <mergeCell ref="A164:AZ164"/>
    <mergeCell ref="A165:F165"/>
    <mergeCell ref="G165:AT165"/>
    <mergeCell ref="AU165:AZ165"/>
    <mergeCell ref="A162:B162"/>
    <mergeCell ref="C162:AP162"/>
    <mergeCell ref="AQ162:AZ162"/>
    <mergeCell ref="A163:B163"/>
    <mergeCell ref="C163:AP163"/>
    <mergeCell ref="AQ163:AZ163"/>
  </mergeCells>
  <dataValidations count="1">
    <dataValidation type="list" allowBlank="1" showInputMessage="1" showErrorMessage="1" sqref="AM52 AM113">
      <formula1>RUCH</formula1>
    </dataValidation>
  </dataValidations>
  <pageMargins left="0.7" right="0.7" top="0.75" bottom="0.75" header="0.3" footer="0.3"/>
  <pageSetup paperSize="9" scale="63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lista!$C$1:$C$2</xm:f>
          </x14:formula1>
          <xm:sqref>AQ94 AQ96:AQ97 AQ99:AQ101 AQ155 AQ157:AQ158 AQ160:AQ162</xm:sqref>
        </x14:dataValidation>
        <x14:dataValidation type="list" allowBlank="1" showInputMessage="1" showErrorMessage="1">
          <x14:formula1>
            <xm:f>lista!$A$5:$A$8</xm:f>
          </x14:formula1>
          <xm:sqref>A46:J46 A107:J107</xm:sqref>
        </x14:dataValidation>
        <x14:dataValidation type="list" allowBlank="1" showInputMessage="1" showErrorMessage="1">
          <x14:formula1>
            <xm:f>lista!$A$10:$A$13</xm:f>
          </x14:formula1>
          <xm:sqref>K46:T46 K107:T107</xm:sqref>
        </x14:dataValidation>
        <x14:dataValidation type="list" allowBlank="1" showInputMessage="1" showErrorMessage="1">
          <x14:formula1>
            <xm:f>lista!$A$15:$A$20</xm:f>
          </x14:formula1>
          <xm:sqref>AE46:AN46 AE107:AN107</xm:sqref>
        </x14:dataValidation>
        <x14:dataValidation type="list" allowBlank="1" showInputMessage="1" showErrorMessage="1">
          <x14:formula1>
            <xm:f>lista!$A$22:$A$24</xm:f>
          </x14:formula1>
          <xm:sqref>E51:L51 E112:L112</xm:sqref>
        </x14:dataValidation>
        <x14:dataValidation type="list" allowBlank="1" showInputMessage="1" showErrorMessage="1">
          <x14:formula1>
            <xm:f>lista!$A$26:$A$33</xm:f>
          </x14:formula1>
          <xm:sqref>U51:AB51 U112:AB112</xm:sqref>
        </x14:dataValidation>
        <x14:dataValidation type="list" allowBlank="1" showInputMessage="1" showErrorMessage="1">
          <x14:formula1>
            <xm:f>lista!$A$1:$A$3</xm:f>
          </x14:formula1>
          <xm:sqref>A18:S25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105"/>
  <sheetViews>
    <sheetView view="pageBreakPreview" topLeftCell="A52" zoomScaleNormal="100" zoomScaleSheetLayoutView="100" workbookViewId="0">
      <selection activeCell="E56" sqref="E56:N58"/>
    </sheetView>
  </sheetViews>
  <sheetFormatPr defaultColWidth="9.140625" defaultRowHeight="15" x14ac:dyDescent="0.25"/>
  <cols>
    <col min="1" max="78" width="2.7109375" style="5" customWidth="1"/>
    <col min="79" max="16384" width="9.140625" style="5"/>
  </cols>
  <sheetData>
    <row r="1" spans="1:52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2"/>
      <c r="AM1" s="13"/>
      <c r="AN1" s="13"/>
      <c r="AO1" s="13"/>
      <c r="AP1" s="13"/>
      <c r="AQ1" s="397" t="str">
        <f>CONCATENATE("Załącznik nr ",DANE!B8)</f>
        <v>Załącznik nr 1</v>
      </c>
      <c r="AR1" s="397"/>
      <c r="AS1" s="397"/>
      <c r="AT1" s="397"/>
      <c r="AU1" s="397"/>
      <c r="AV1" s="397"/>
      <c r="AW1" s="397"/>
      <c r="AX1" s="397"/>
      <c r="AY1" s="397"/>
      <c r="AZ1" s="397"/>
    </row>
    <row r="2" spans="1:5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14"/>
      <c r="AM2" s="14"/>
      <c r="AN2" s="14"/>
      <c r="AO2" s="398" t="s">
        <v>130</v>
      </c>
      <c r="AP2" s="398"/>
      <c r="AQ2" s="398"/>
      <c r="AR2" s="398"/>
      <c r="AS2" s="398"/>
      <c r="AT2" s="398"/>
      <c r="AU2" s="398"/>
      <c r="AV2" s="398"/>
      <c r="AW2" s="398"/>
      <c r="AX2" s="398"/>
      <c r="AY2" s="398"/>
      <c r="AZ2" s="398"/>
    </row>
    <row r="3" spans="1:5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13" t="s">
        <v>71</v>
      </c>
      <c r="AR3" s="397" t="e">
        <f>CONCATENATE("nr ",DANE!B6)</f>
        <v>#N/A</v>
      </c>
      <c r="AS3" s="397"/>
      <c r="AT3" s="397"/>
      <c r="AU3" s="397"/>
      <c r="AV3" s="397"/>
      <c r="AW3" s="397"/>
      <c r="AX3" s="397"/>
      <c r="AY3" s="397"/>
      <c r="AZ3" s="397"/>
    </row>
    <row r="4" spans="1:5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34.25" customHeight="1" x14ac:dyDescent="0.25">
      <c r="A8" s="393" t="s">
        <v>291</v>
      </c>
      <c r="B8" s="394"/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4"/>
      <c r="AK8" s="394"/>
      <c r="AL8" s="394"/>
      <c r="AM8" s="394"/>
      <c r="AN8" s="394"/>
      <c r="AO8" s="394"/>
      <c r="AP8" s="394"/>
      <c r="AQ8" s="394"/>
      <c r="AR8" s="394"/>
      <c r="AS8" s="394"/>
      <c r="AT8" s="394"/>
      <c r="AU8" s="394"/>
      <c r="AV8" s="394"/>
      <c r="AW8" s="394"/>
      <c r="AX8" s="394"/>
      <c r="AY8" s="394"/>
      <c r="AZ8" s="394"/>
    </row>
    <row r="9" spans="1:5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ht="60" customHeight="1" x14ac:dyDescent="0.25">
      <c r="A11" s="387" t="s">
        <v>0</v>
      </c>
      <c r="B11" s="387"/>
      <c r="C11" s="387"/>
      <c r="D11" s="387"/>
      <c r="E11" s="387"/>
      <c r="F11" s="387"/>
      <c r="G11" s="387"/>
      <c r="H11" s="387"/>
      <c r="I11" s="387"/>
      <c r="J11" s="387"/>
      <c r="K11" s="387"/>
      <c r="L11" s="387"/>
      <c r="M11" s="387"/>
      <c r="N11" s="395" t="e">
        <f>DANE!B2</f>
        <v>#N/A</v>
      </c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5"/>
      <c r="AB11" s="395"/>
      <c r="AC11" s="395"/>
      <c r="AD11" s="395"/>
      <c r="AE11" s="395"/>
      <c r="AF11" s="395"/>
      <c r="AG11" s="395"/>
      <c r="AH11" s="395"/>
      <c r="AI11" s="395"/>
      <c r="AJ11" s="395"/>
      <c r="AK11" s="395"/>
      <c r="AL11" s="395"/>
      <c r="AM11" s="395"/>
      <c r="AN11" s="395"/>
      <c r="AO11" s="395"/>
      <c r="AP11" s="395"/>
      <c r="AQ11" s="395"/>
      <c r="AR11" s="395"/>
      <c r="AS11" s="395"/>
      <c r="AT11" s="395"/>
      <c r="AU11" s="395"/>
      <c r="AV11" s="395"/>
      <c r="AW11" s="395"/>
      <c r="AX11" s="395"/>
      <c r="AY11" s="395"/>
      <c r="AZ11" s="395"/>
    </row>
    <row r="12" spans="1:52" ht="60" customHeight="1" x14ac:dyDescent="0.25">
      <c r="A12" s="387" t="s">
        <v>1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8" t="e">
        <f>DANE!B4</f>
        <v>#N/A</v>
      </c>
      <c r="O12" s="388"/>
      <c r="P12" s="388"/>
      <c r="Q12" s="388"/>
      <c r="R12" s="388"/>
      <c r="S12" s="388"/>
      <c r="T12" s="388"/>
      <c r="U12" s="388"/>
      <c r="V12" s="388"/>
      <c r="W12" s="388"/>
      <c r="X12" s="388"/>
      <c r="Y12" s="388"/>
      <c r="Z12" s="388"/>
      <c r="AA12" s="388"/>
      <c r="AB12" s="388"/>
      <c r="AC12" s="388"/>
      <c r="AD12" s="388"/>
      <c r="AE12" s="388"/>
      <c r="AF12" s="388"/>
      <c r="AG12" s="388"/>
      <c r="AH12" s="388"/>
      <c r="AI12" s="388"/>
      <c r="AJ12" s="388"/>
      <c r="AK12" s="388"/>
      <c r="AL12" s="388"/>
      <c r="AM12" s="388"/>
      <c r="AN12" s="388"/>
      <c r="AO12" s="388"/>
      <c r="AP12" s="388"/>
      <c r="AQ12" s="388"/>
      <c r="AR12" s="388"/>
      <c r="AS12" s="388"/>
      <c r="AT12" s="388"/>
      <c r="AU12" s="388"/>
      <c r="AV12" s="388"/>
      <c r="AW12" s="388"/>
      <c r="AX12" s="388"/>
      <c r="AY12" s="388"/>
      <c r="AZ12" s="388"/>
    </row>
    <row r="13" spans="1:52" ht="60" customHeight="1" x14ac:dyDescent="0.25">
      <c r="A13" s="387" t="s">
        <v>96</v>
      </c>
      <c r="B13" s="387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9"/>
      <c r="N13" s="390">
        <f>AO47</f>
        <v>0</v>
      </c>
      <c r="O13" s="390"/>
      <c r="P13" s="390"/>
      <c r="Q13" s="390"/>
      <c r="R13" s="390"/>
      <c r="S13" s="390"/>
      <c r="T13" s="390"/>
      <c r="U13" s="390"/>
      <c r="V13" s="390"/>
      <c r="W13" s="390"/>
      <c r="X13" s="390"/>
      <c r="Y13" s="390"/>
      <c r="Z13" s="390"/>
      <c r="AA13" s="391" t="s">
        <v>87</v>
      </c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2" t="e">
        <f>IF(DANE!B5="B","budowa",IF(DANE!B5="P","przebudowa","remont"))</f>
        <v>#N/A</v>
      </c>
      <c r="AO13" s="392"/>
      <c r="AP13" s="392"/>
      <c r="AQ13" s="392"/>
      <c r="AR13" s="392"/>
      <c r="AS13" s="392"/>
      <c r="AT13" s="392"/>
      <c r="AU13" s="392"/>
      <c r="AV13" s="392"/>
      <c r="AW13" s="392"/>
      <c r="AX13" s="392"/>
      <c r="AY13" s="392"/>
      <c r="AZ13" s="392"/>
    </row>
    <row r="14" spans="1:52" ht="60" customHeight="1" x14ac:dyDescent="0.25">
      <c r="A14" s="387" t="s">
        <v>8</v>
      </c>
      <c r="B14" s="387"/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389"/>
      <c r="N14" s="396">
        <v>1</v>
      </c>
      <c r="O14" s="396"/>
      <c r="P14" s="396"/>
      <c r="Q14" s="396"/>
      <c r="R14" s="396"/>
      <c r="S14" s="396"/>
      <c r="T14" s="396"/>
      <c r="U14" s="396"/>
      <c r="V14" s="396"/>
      <c r="W14" s="396"/>
      <c r="X14" s="396"/>
      <c r="Y14" s="396"/>
      <c r="Z14" s="396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ht="60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ht="24.95" customHeight="1" x14ac:dyDescent="0.25">
      <c r="A16" s="380" t="s">
        <v>67</v>
      </c>
      <c r="B16" s="380"/>
      <c r="C16" s="380"/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0"/>
      <c r="X16" s="380"/>
      <c r="Y16" s="380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0"/>
      <c r="AK16" s="380"/>
      <c r="AL16" s="380"/>
      <c r="AM16" s="380"/>
      <c r="AN16" s="380"/>
      <c r="AO16" s="380"/>
      <c r="AP16" s="380"/>
      <c r="AQ16" s="380"/>
      <c r="AR16" s="380"/>
      <c r="AS16" s="380"/>
      <c r="AT16" s="380"/>
      <c r="AU16" s="380"/>
      <c r="AV16" s="380"/>
      <c r="AW16" s="380"/>
      <c r="AX16" s="380"/>
      <c r="AY16" s="380"/>
      <c r="AZ16" s="380"/>
    </row>
    <row r="17" spans="1:52" ht="54" customHeight="1" x14ac:dyDescent="0.25">
      <c r="A17" s="386" t="s">
        <v>68</v>
      </c>
      <c r="B17" s="386"/>
      <c r="C17" s="386"/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 t="s">
        <v>69</v>
      </c>
      <c r="U17" s="386"/>
      <c r="V17" s="386"/>
      <c r="W17" s="386"/>
      <c r="X17" s="386"/>
      <c r="Y17" s="386"/>
      <c r="Z17" s="386"/>
      <c r="AA17" s="386"/>
      <c r="AB17" s="386"/>
      <c r="AC17" s="386"/>
      <c r="AD17" s="386"/>
      <c r="AE17" s="386" t="s">
        <v>118</v>
      </c>
      <c r="AF17" s="386"/>
      <c r="AG17" s="386"/>
      <c r="AH17" s="386"/>
      <c r="AI17" s="386"/>
      <c r="AJ17" s="386"/>
      <c r="AK17" s="386"/>
      <c r="AL17" s="386"/>
      <c r="AM17" s="386"/>
      <c r="AN17" s="386"/>
      <c r="AO17" s="386"/>
      <c r="AP17" s="386" t="s">
        <v>70</v>
      </c>
      <c r="AQ17" s="386"/>
      <c r="AR17" s="386"/>
      <c r="AS17" s="386"/>
      <c r="AT17" s="386"/>
      <c r="AU17" s="386"/>
      <c r="AV17" s="386"/>
      <c r="AW17" s="386"/>
      <c r="AX17" s="386"/>
      <c r="AY17" s="386"/>
      <c r="AZ17" s="386"/>
    </row>
    <row r="18" spans="1:52" ht="18.75" customHeight="1" x14ac:dyDescent="0.25">
      <c r="A18" s="381"/>
      <c r="B18" s="381"/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3"/>
      <c r="U18" s="383"/>
      <c r="V18" s="383"/>
      <c r="W18" s="383"/>
      <c r="X18" s="383"/>
      <c r="Y18" s="383"/>
      <c r="Z18" s="383"/>
      <c r="AA18" s="383"/>
      <c r="AB18" s="383"/>
      <c r="AC18" s="383"/>
      <c r="AD18" s="383"/>
      <c r="AE18" s="384"/>
      <c r="AF18" s="384"/>
      <c r="AG18" s="384"/>
      <c r="AH18" s="384"/>
      <c r="AI18" s="384"/>
      <c r="AJ18" s="384"/>
      <c r="AK18" s="384"/>
      <c r="AL18" s="384"/>
      <c r="AM18" s="384"/>
      <c r="AN18" s="384"/>
      <c r="AO18" s="384"/>
      <c r="AP18" s="384"/>
      <c r="AQ18" s="384"/>
      <c r="AR18" s="384"/>
      <c r="AS18" s="384"/>
      <c r="AT18" s="384"/>
      <c r="AU18" s="384"/>
      <c r="AV18" s="384"/>
      <c r="AW18" s="384"/>
      <c r="AX18" s="384"/>
      <c r="AY18" s="384"/>
      <c r="AZ18" s="384"/>
    </row>
    <row r="19" spans="1:52" ht="18.75" customHeight="1" x14ac:dyDescent="0.25">
      <c r="A19" s="381"/>
      <c r="B19" s="381"/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3"/>
      <c r="U19" s="383"/>
      <c r="V19" s="383"/>
      <c r="W19" s="383"/>
      <c r="X19" s="383"/>
      <c r="Y19" s="383"/>
      <c r="Z19" s="383"/>
      <c r="AA19" s="383"/>
      <c r="AB19" s="383"/>
      <c r="AC19" s="383"/>
      <c r="AD19" s="383"/>
      <c r="AE19" s="384"/>
      <c r="AF19" s="384"/>
      <c r="AG19" s="384"/>
      <c r="AH19" s="384"/>
      <c r="AI19" s="384"/>
      <c r="AJ19" s="384"/>
      <c r="AK19" s="384"/>
      <c r="AL19" s="384"/>
      <c r="AM19" s="384"/>
      <c r="AN19" s="384"/>
      <c r="AO19" s="384"/>
      <c r="AP19" s="384"/>
      <c r="AQ19" s="384"/>
      <c r="AR19" s="384"/>
      <c r="AS19" s="384"/>
      <c r="AT19" s="384"/>
      <c r="AU19" s="384"/>
      <c r="AV19" s="384"/>
      <c r="AW19" s="384"/>
      <c r="AX19" s="384"/>
      <c r="AY19" s="384"/>
      <c r="AZ19" s="384"/>
    </row>
    <row r="20" spans="1:52" ht="18.75" customHeight="1" x14ac:dyDescent="0.25">
      <c r="A20" s="381"/>
      <c r="B20" s="381"/>
      <c r="C20" s="381"/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1"/>
      <c r="O20" s="381"/>
      <c r="P20" s="381"/>
      <c r="Q20" s="381"/>
      <c r="R20" s="381"/>
      <c r="S20" s="381"/>
      <c r="T20" s="383"/>
      <c r="U20" s="383"/>
      <c r="V20" s="383"/>
      <c r="W20" s="383"/>
      <c r="X20" s="383"/>
      <c r="Y20" s="383"/>
      <c r="Z20" s="383"/>
      <c r="AA20" s="383"/>
      <c r="AB20" s="383"/>
      <c r="AC20" s="383"/>
      <c r="AD20" s="383"/>
      <c r="AE20" s="384"/>
      <c r="AF20" s="384"/>
      <c r="AG20" s="384"/>
      <c r="AH20" s="384"/>
      <c r="AI20" s="384"/>
      <c r="AJ20" s="384"/>
      <c r="AK20" s="384"/>
      <c r="AL20" s="384"/>
      <c r="AM20" s="384"/>
      <c r="AN20" s="384"/>
      <c r="AO20" s="384"/>
      <c r="AP20" s="384"/>
      <c r="AQ20" s="384"/>
      <c r="AR20" s="384"/>
      <c r="AS20" s="384"/>
      <c r="AT20" s="384"/>
      <c r="AU20" s="384"/>
      <c r="AV20" s="384"/>
      <c r="AW20" s="384"/>
      <c r="AX20" s="384"/>
      <c r="AY20" s="384"/>
      <c r="AZ20" s="384"/>
    </row>
    <row r="21" spans="1:52" ht="18.75" customHeight="1" x14ac:dyDescent="0.25">
      <c r="A21" s="381"/>
      <c r="B21" s="381"/>
      <c r="C21" s="381"/>
      <c r="D21" s="381"/>
      <c r="E21" s="381"/>
      <c r="F21" s="381"/>
      <c r="G21" s="381"/>
      <c r="H21" s="381"/>
      <c r="I21" s="381"/>
      <c r="J21" s="381"/>
      <c r="K21" s="381"/>
      <c r="L21" s="381"/>
      <c r="M21" s="381"/>
      <c r="N21" s="381"/>
      <c r="O21" s="381"/>
      <c r="P21" s="381"/>
      <c r="Q21" s="381"/>
      <c r="R21" s="381"/>
      <c r="S21" s="381"/>
      <c r="T21" s="383"/>
      <c r="U21" s="383"/>
      <c r="V21" s="383"/>
      <c r="W21" s="383"/>
      <c r="X21" s="383"/>
      <c r="Y21" s="383"/>
      <c r="Z21" s="383"/>
      <c r="AA21" s="383"/>
      <c r="AB21" s="383"/>
      <c r="AC21" s="383"/>
      <c r="AD21" s="383"/>
      <c r="AE21" s="384"/>
      <c r="AF21" s="384"/>
      <c r="AG21" s="384"/>
      <c r="AH21" s="384"/>
      <c r="AI21" s="384"/>
      <c r="AJ21" s="384"/>
      <c r="AK21" s="384"/>
      <c r="AL21" s="384"/>
      <c r="AM21" s="384"/>
      <c r="AN21" s="384"/>
      <c r="AO21" s="384"/>
      <c r="AP21" s="384"/>
      <c r="AQ21" s="384"/>
      <c r="AR21" s="384"/>
      <c r="AS21" s="384"/>
      <c r="AT21" s="384"/>
      <c r="AU21" s="384"/>
      <c r="AV21" s="384"/>
      <c r="AW21" s="384"/>
      <c r="AX21" s="384"/>
      <c r="AY21" s="384"/>
      <c r="AZ21" s="384"/>
    </row>
    <row r="22" spans="1:52" ht="18.75" customHeight="1" x14ac:dyDescent="0.25">
      <c r="A22" s="381"/>
      <c r="B22" s="381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3"/>
      <c r="U22" s="383"/>
      <c r="V22" s="383"/>
      <c r="W22" s="383"/>
      <c r="X22" s="383"/>
      <c r="Y22" s="383"/>
      <c r="Z22" s="383"/>
      <c r="AA22" s="383"/>
      <c r="AB22" s="383"/>
      <c r="AC22" s="383"/>
      <c r="AD22" s="383"/>
      <c r="AE22" s="384"/>
      <c r="AF22" s="384"/>
      <c r="AG22" s="384"/>
      <c r="AH22" s="384"/>
      <c r="AI22" s="384"/>
      <c r="AJ22" s="384"/>
      <c r="AK22" s="384"/>
      <c r="AL22" s="384"/>
      <c r="AM22" s="384"/>
      <c r="AN22" s="384"/>
      <c r="AO22" s="384"/>
      <c r="AP22" s="384"/>
      <c r="AQ22" s="384"/>
      <c r="AR22" s="384"/>
      <c r="AS22" s="384"/>
      <c r="AT22" s="384"/>
      <c r="AU22" s="384"/>
      <c r="AV22" s="384"/>
      <c r="AW22" s="384"/>
      <c r="AX22" s="384"/>
      <c r="AY22" s="384"/>
      <c r="AZ22" s="384"/>
    </row>
    <row r="23" spans="1:52" ht="18.75" customHeight="1" x14ac:dyDescent="0.25">
      <c r="A23" s="381"/>
      <c r="B23" s="381"/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S23" s="381"/>
      <c r="T23" s="383"/>
      <c r="U23" s="383"/>
      <c r="V23" s="383"/>
      <c r="W23" s="383"/>
      <c r="X23" s="383"/>
      <c r="Y23" s="383"/>
      <c r="Z23" s="383"/>
      <c r="AA23" s="383"/>
      <c r="AB23" s="383"/>
      <c r="AC23" s="383"/>
      <c r="AD23" s="383"/>
      <c r="AE23" s="384"/>
      <c r="AF23" s="384"/>
      <c r="AG23" s="384"/>
      <c r="AH23" s="384"/>
      <c r="AI23" s="384"/>
      <c r="AJ23" s="384"/>
      <c r="AK23" s="384"/>
      <c r="AL23" s="384"/>
      <c r="AM23" s="384"/>
      <c r="AN23" s="384"/>
      <c r="AO23" s="384"/>
      <c r="AP23" s="384"/>
      <c r="AQ23" s="384"/>
      <c r="AR23" s="384"/>
      <c r="AS23" s="384"/>
      <c r="AT23" s="384"/>
      <c r="AU23" s="384"/>
      <c r="AV23" s="384"/>
      <c r="AW23" s="384"/>
      <c r="AX23" s="384"/>
      <c r="AY23" s="384"/>
      <c r="AZ23" s="384"/>
    </row>
    <row r="24" spans="1:52" ht="18.75" customHeight="1" x14ac:dyDescent="0.25">
      <c r="A24" s="381"/>
      <c r="B24" s="381"/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3"/>
      <c r="U24" s="383"/>
      <c r="V24" s="383"/>
      <c r="W24" s="383"/>
      <c r="X24" s="383"/>
      <c r="Y24" s="383"/>
      <c r="Z24" s="383"/>
      <c r="AA24" s="383"/>
      <c r="AB24" s="383"/>
      <c r="AC24" s="383"/>
      <c r="AD24" s="383"/>
      <c r="AE24" s="384"/>
      <c r="AF24" s="384"/>
      <c r="AG24" s="384"/>
      <c r="AH24" s="384"/>
      <c r="AI24" s="384"/>
      <c r="AJ24" s="384"/>
      <c r="AK24" s="384"/>
      <c r="AL24" s="384"/>
      <c r="AM24" s="384"/>
      <c r="AN24" s="384"/>
      <c r="AO24" s="384"/>
      <c r="AP24" s="384"/>
      <c r="AQ24" s="384"/>
      <c r="AR24" s="384"/>
      <c r="AS24" s="384"/>
      <c r="AT24" s="384"/>
      <c r="AU24" s="384"/>
      <c r="AV24" s="384"/>
      <c r="AW24" s="384"/>
      <c r="AX24" s="384"/>
      <c r="AY24" s="384"/>
      <c r="AZ24" s="384"/>
    </row>
    <row r="25" spans="1:52" ht="18.75" customHeight="1" x14ac:dyDescent="0.25">
      <c r="A25" s="381"/>
      <c r="B25" s="381"/>
      <c r="C25" s="381"/>
      <c r="D25" s="381"/>
      <c r="E25" s="381"/>
      <c r="F25" s="381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81"/>
      <c r="R25" s="381"/>
      <c r="S25" s="381"/>
      <c r="T25" s="383"/>
      <c r="U25" s="383"/>
      <c r="V25" s="383"/>
      <c r="W25" s="383"/>
      <c r="X25" s="383"/>
      <c r="Y25" s="383"/>
      <c r="Z25" s="383"/>
      <c r="AA25" s="383"/>
      <c r="AB25" s="383"/>
      <c r="AC25" s="383"/>
      <c r="AD25" s="383"/>
      <c r="AE25" s="384"/>
      <c r="AF25" s="384"/>
      <c r="AG25" s="384"/>
      <c r="AH25" s="384"/>
      <c r="AI25" s="384"/>
      <c r="AJ25" s="384"/>
      <c r="AK25" s="384"/>
      <c r="AL25" s="384"/>
      <c r="AM25" s="384"/>
      <c r="AN25" s="384"/>
      <c r="AO25" s="384"/>
      <c r="AP25" s="384"/>
      <c r="AQ25" s="384"/>
      <c r="AR25" s="384"/>
      <c r="AS25" s="384"/>
      <c r="AT25" s="384"/>
      <c r="AU25" s="384"/>
      <c r="AV25" s="384"/>
      <c r="AW25" s="384"/>
      <c r="AX25" s="384"/>
      <c r="AY25" s="384"/>
      <c r="AZ25" s="384"/>
    </row>
    <row r="26" spans="1:52" ht="60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</row>
    <row r="27" spans="1:52" ht="24.95" customHeight="1" x14ac:dyDescent="0.25">
      <c r="A27" s="380" t="s">
        <v>94</v>
      </c>
      <c r="B27" s="380"/>
      <c r="C27" s="380"/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/>
      <c r="AC27" s="380"/>
      <c r="AD27" s="380"/>
      <c r="AE27" s="380"/>
      <c r="AF27" s="380"/>
      <c r="AG27" s="380"/>
      <c r="AH27" s="380"/>
      <c r="AI27" s="380"/>
      <c r="AJ27" s="380"/>
      <c r="AK27" s="380"/>
      <c r="AL27" s="380"/>
      <c r="AM27" s="380"/>
      <c r="AN27" s="380"/>
      <c r="AO27" s="380"/>
      <c r="AP27" s="380"/>
      <c r="AQ27" s="380"/>
      <c r="AR27" s="380"/>
      <c r="AS27" s="380"/>
      <c r="AT27" s="380"/>
      <c r="AU27" s="380"/>
      <c r="AV27" s="380"/>
      <c r="AW27" s="380"/>
      <c r="AX27" s="380"/>
      <c r="AY27" s="380"/>
      <c r="AZ27" s="380"/>
    </row>
    <row r="28" spans="1:52" ht="18.75" customHeight="1" x14ac:dyDescent="0.25">
      <c r="A28" s="381" t="s">
        <v>89</v>
      </c>
      <c r="B28" s="381"/>
      <c r="C28" s="381"/>
      <c r="D28" s="381"/>
      <c r="E28" s="381"/>
      <c r="F28" s="381"/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81"/>
      <c r="W28" s="381"/>
      <c r="X28" s="381"/>
      <c r="Y28" s="381"/>
      <c r="Z28" s="381"/>
      <c r="AA28" s="381"/>
      <c r="AB28" s="381"/>
      <c r="AC28" s="381"/>
      <c r="AD28" s="381"/>
      <c r="AE28" s="381"/>
      <c r="AF28" s="381"/>
      <c r="AG28" s="381"/>
      <c r="AH28" s="381"/>
      <c r="AI28" s="381"/>
      <c r="AJ28" s="381"/>
      <c r="AK28" s="381"/>
      <c r="AL28" s="381"/>
      <c r="AM28" s="381"/>
      <c r="AN28" s="381"/>
      <c r="AO28" s="381"/>
      <c r="AP28" s="381"/>
      <c r="AQ28" s="381"/>
      <c r="AR28" s="381"/>
      <c r="AS28" s="381"/>
      <c r="AT28" s="381"/>
      <c r="AU28" s="381"/>
      <c r="AV28" s="381"/>
      <c r="AW28" s="381"/>
      <c r="AX28" s="381"/>
      <c r="AY28" s="381"/>
      <c r="AZ28" s="381"/>
    </row>
    <row r="29" spans="1:52" ht="18.75" customHeight="1" x14ac:dyDescent="0.25">
      <c r="A29" s="381" t="s">
        <v>110</v>
      </c>
      <c r="B29" s="381"/>
      <c r="C29" s="381"/>
      <c r="D29" s="381"/>
      <c r="E29" s="381"/>
      <c r="F29" s="381"/>
      <c r="G29" s="381"/>
      <c r="H29" s="381"/>
      <c r="I29" s="381"/>
      <c r="J29" s="381"/>
      <c r="K29" s="381"/>
      <c r="L29" s="381"/>
      <c r="M29" s="381"/>
      <c r="N29" s="381"/>
      <c r="O29" s="381"/>
      <c r="P29" s="381"/>
      <c r="Q29" s="381"/>
      <c r="R29" s="381"/>
      <c r="S29" s="381"/>
      <c r="T29" s="381"/>
      <c r="U29" s="381"/>
      <c r="V29" s="381"/>
      <c r="W29" s="381"/>
      <c r="X29" s="381"/>
      <c r="Y29" s="381"/>
      <c r="Z29" s="381"/>
      <c r="AA29" s="381"/>
      <c r="AB29" s="381"/>
      <c r="AC29" s="381"/>
      <c r="AD29" s="381"/>
      <c r="AE29" s="381"/>
      <c r="AF29" s="381"/>
      <c r="AG29" s="381"/>
      <c r="AH29" s="381"/>
      <c r="AI29" s="381"/>
      <c r="AJ29" s="381"/>
      <c r="AK29" s="381"/>
      <c r="AL29" s="381"/>
      <c r="AM29" s="381"/>
      <c r="AN29" s="381"/>
      <c r="AO29" s="381"/>
      <c r="AP29" s="381"/>
      <c r="AQ29" s="381"/>
      <c r="AR29" s="381"/>
      <c r="AS29" s="381"/>
      <c r="AT29" s="381"/>
      <c r="AU29" s="381"/>
      <c r="AV29" s="381"/>
      <c r="AW29" s="381"/>
      <c r="AX29" s="381"/>
      <c r="AY29" s="381"/>
      <c r="AZ29" s="381"/>
    </row>
    <row r="30" spans="1:52" ht="18.75" customHeight="1" x14ac:dyDescent="0.25">
      <c r="A30" s="381" t="s">
        <v>90</v>
      </c>
      <c r="B30" s="381"/>
      <c r="C30" s="381"/>
      <c r="D30" s="381"/>
      <c r="E30" s="381"/>
      <c r="F30" s="381"/>
      <c r="G30" s="381"/>
      <c r="H30" s="381"/>
      <c r="I30" s="381"/>
      <c r="J30" s="381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  <c r="W30" s="381"/>
      <c r="X30" s="381"/>
      <c r="Y30" s="381"/>
      <c r="Z30" s="381"/>
      <c r="AA30" s="381"/>
      <c r="AB30" s="381"/>
      <c r="AC30" s="381"/>
      <c r="AD30" s="381"/>
      <c r="AE30" s="381"/>
      <c r="AF30" s="381"/>
      <c r="AG30" s="381"/>
      <c r="AH30" s="381"/>
      <c r="AI30" s="381"/>
      <c r="AJ30" s="381"/>
      <c r="AK30" s="381"/>
      <c r="AL30" s="381"/>
      <c r="AM30" s="381"/>
      <c r="AN30" s="381"/>
      <c r="AO30" s="381"/>
      <c r="AP30" s="381"/>
      <c r="AQ30" s="381"/>
      <c r="AR30" s="381"/>
      <c r="AS30" s="381"/>
      <c r="AT30" s="381"/>
      <c r="AU30" s="381"/>
      <c r="AV30" s="381"/>
      <c r="AW30" s="381"/>
      <c r="AX30" s="381"/>
      <c r="AY30" s="381"/>
      <c r="AZ30" s="381"/>
    </row>
    <row r="31" spans="1:52" ht="18.75" customHeight="1" x14ac:dyDescent="0.25">
      <c r="A31" s="382" t="s">
        <v>91</v>
      </c>
      <c r="B31" s="382"/>
      <c r="C31" s="382"/>
      <c r="D31" s="382"/>
      <c r="E31" s="382"/>
      <c r="F31" s="382"/>
      <c r="G31" s="382"/>
      <c r="H31" s="382"/>
      <c r="I31" s="382"/>
      <c r="J31" s="382"/>
      <c r="K31" s="382"/>
      <c r="L31" s="382"/>
      <c r="M31" s="382"/>
      <c r="N31" s="382"/>
      <c r="O31" s="382"/>
      <c r="P31" s="382"/>
      <c r="Q31" s="382"/>
      <c r="R31" s="382"/>
      <c r="S31" s="382"/>
      <c r="T31" s="382"/>
      <c r="U31" s="382"/>
      <c r="V31" s="382"/>
      <c r="W31" s="382"/>
      <c r="X31" s="382"/>
      <c r="Y31" s="382"/>
      <c r="Z31" s="382"/>
      <c r="AA31" s="382"/>
      <c r="AB31" s="382"/>
      <c r="AC31" s="382"/>
      <c r="AD31" s="382"/>
      <c r="AE31" s="382"/>
      <c r="AF31" s="382"/>
      <c r="AG31" s="382"/>
      <c r="AH31" s="382"/>
      <c r="AI31" s="382"/>
      <c r="AJ31" s="382"/>
      <c r="AK31" s="382"/>
      <c r="AL31" s="382"/>
      <c r="AM31" s="382"/>
      <c r="AN31" s="382"/>
      <c r="AO31" s="382"/>
      <c r="AP31" s="382"/>
      <c r="AQ31" s="382"/>
      <c r="AR31" s="382"/>
      <c r="AS31" s="382"/>
      <c r="AT31" s="382"/>
      <c r="AU31" s="382"/>
      <c r="AV31" s="382"/>
      <c r="AW31" s="382"/>
      <c r="AX31" s="382"/>
      <c r="AY31" s="382"/>
      <c r="AZ31" s="382"/>
    </row>
    <row r="32" spans="1:52" ht="18.75" customHeight="1" x14ac:dyDescent="0.25">
      <c r="A32" s="381" t="s">
        <v>91</v>
      </c>
      <c r="B32" s="381"/>
      <c r="C32" s="381"/>
      <c r="D32" s="381"/>
      <c r="E32" s="381"/>
      <c r="F32" s="381"/>
      <c r="G32" s="381"/>
      <c r="H32" s="381"/>
      <c r="I32" s="381"/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81"/>
      <c r="W32" s="381"/>
      <c r="X32" s="381"/>
      <c r="Y32" s="381"/>
      <c r="Z32" s="381"/>
      <c r="AA32" s="381"/>
      <c r="AB32" s="381"/>
      <c r="AC32" s="381"/>
      <c r="AD32" s="381"/>
      <c r="AE32" s="381"/>
      <c r="AF32" s="381"/>
      <c r="AG32" s="381"/>
      <c r="AH32" s="381"/>
      <c r="AI32" s="381"/>
      <c r="AJ32" s="381"/>
      <c r="AK32" s="381"/>
      <c r="AL32" s="381"/>
      <c r="AM32" s="381"/>
      <c r="AN32" s="381"/>
      <c r="AO32" s="381"/>
      <c r="AP32" s="381"/>
      <c r="AQ32" s="381"/>
      <c r="AR32" s="381"/>
      <c r="AS32" s="381"/>
      <c r="AT32" s="381"/>
      <c r="AU32" s="381"/>
      <c r="AV32" s="381"/>
      <c r="AW32" s="381"/>
      <c r="AX32" s="381"/>
      <c r="AY32" s="381"/>
      <c r="AZ32" s="381"/>
    </row>
    <row r="33" spans="1:5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x14ac:dyDescent="0.25">
      <c r="A38" s="379" t="s">
        <v>66</v>
      </c>
      <c r="B38" s="379"/>
      <c r="C38" s="379"/>
      <c r="D38" s="379"/>
      <c r="E38" s="379"/>
      <c r="F38" s="379"/>
      <c r="G38" s="379"/>
      <c r="H38" s="379"/>
      <c r="I38" s="379"/>
      <c r="J38" s="379"/>
      <c r="K38" s="379"/>
      <c r="L38" s="379"/>
      <c r="M38" s="379"/>
      <c r="N38" s="379"/>
      <c r="O38" s="379"/>
      <c r="P38" s="379"/>
      <c r="Q38" s="379"/>
      <c r="R38" s="379"/>
      <c r="S38" s="379"/>
      <c r="T38" s="379"/>
      <c r="U38" s="379"/>
      <c r="V38" s="379"/>
      <c r="W38" s="379"/>
      <c r="X38" s="379"/>
      <c r="Y38" s="379"/>
      <c r="Z38" s="379"/>
      <c r="AA38" s="379"/>
      <c r="AB38" s="379"/>
      <c r="AC38" s="379"/>
      <c r="AD38" s="379"/>
      <c r="AE38" s="379"/>
      <c r="AF38" s="379"/>
      <c r="AG38" s="379"/>
      <c r="AH38" s="379"/>
      <c r="AI38" s="379"/>
      <c r="AJ38" s="379"/>
      <c r="AK38" s="379"/>
      <c r="AL38" s="379"/>
      <c r="AM38" s="379"/>
      <c r="AN38" s="379"/>
      <c r="AO38" s="379"/>
      <c r="AP38" s="379"/>
      <c r="AQ38" s="379"/>
      <c r="AR38" s="379"/>
      <c r="AS38" s="379"/>
      <c r="AT38" s="379"/>
      <c r="AU38" s="379"/>
      <c r="AV38" s="379"/>
      <c r="AW38" s="379"/>
      <c r="AX38" s="379"/>
      <c r="AY38" s="379"/>
      <c r="AZ38" s="379"/>
    </row>
    <row r="39" spans="1:52" x14ac:dyDescent="0.25">
      <c r="A39" s="379" t="s">
        <v>113</v>
      </c>
      <c r="B39" s="379"/>
      <c r="C39" s="379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79"/>
      <c r="U39" s="379"/>
      <c r="V39" s="379"/>
      <c r="W39" s="379"/>
      <c r="X39" s="379"/>
      <c r="Y39" s="379"/>
      <c r="Z39" s="379"/>
      <c r="AA39" s="379"/>
      <c r="AB39" s="379"/>
      <c r="AC39" s="379"/>
      <c r="AD39" s="379"/>
      <c r="AE39" s="379"/>
      <c r="AF39" s="379"/>
      <c r="AG39" s="379"/>
      <c r="AH39" s="379"/>
      <c r="AI39" s="379"/>
      <c r="AJ39" s="379"/>
      <c r="AK39" s="379"/>
      <c r="AL39" s="379"/>
      <c r="AM39" s="379"/>
      <c r="AN39" s="379"/>
      <c r="AO39" s="379"/>
      <c r="AP39" s="379"/>
      <c r="AQ39" s="379"/>
      <c r="AR39" s="379"/>
      <c r="AS39" s="379"/>
      <c r="AT39" s="379"/>
      <c r="AU39" s="379"/>
      <c r="AV39" s="379"/>
      <c r="AW39" s="379"/>
      <c r="AX39" s="379"/>
      <c r="AY39" s="379"/>
      <c r="AZ39" s="379"/>
    </row>
    <row r="40" spans="1:52" ht="15" customHeight="1" x14ac:dyDescent="0.25">
      <c r="A40" s="379" t="s">
        <v>119</v>
      </c>
      <c r="B40" s="379"/>
      <c r="C40" s="379"/>
      <c r="D40" s="379"/>
      <c r="E40" s="379"/>
      <c r="F40" s="379"/>
      <c r="G40" s="379"/>
      <c r="H40" s="379"/>
      <c r="I40" s="379"/>
      <c r="J40" s="379"/>
      <c r="K40" s="379"/>
      <c r="L40" s="379"/>
      <c r="M40" s="379"/>
      <c r="N40" s="379"/>
      <c r="O40" s="379"/>
      <c r="P40" s="379"/>
      <c r="Q40" s="379"/>
      <c r="R40" s="379"/>
      <c r="S40" s="379"/>
      <c r="T40" s="379"/>
      <c r="U40" s="379"/>
      <c r="V40" s="379"/>
      <c r="W40" s="379"/>
      <c r="X40" s="379"/>
      <c r="Y40" s="379"/>
      <c r="Z40" s="379"/>
      <c r="AA40" s="379"/>
      <c r="AB40" s="379"/>
      <c r="AC40" s="379"/>
      <c r="AD40" s="379"/>
      <c r="AE40" s="379"/>
      <c r="AF40" s="379"/>
      <c r="AG40" s="379"/>
      <c r="AH40" s="379"/>
      <c r="AI40" s="379"/>
      <c r="AJ40" s="379"/>
      <c r="AK40" s="379"/>
      <c r="AL40" s="379"/>
      <c r="AM40" s="379"/>
      <c r="AN40" s="379"/>
      <c r="AO40" s="379"/>
      <c r="AP40" s="379"/>
      <c r="AQ40" s="379"/>
      <c r="AR40" s="379"/>
      <c r="AS40" s="379"/>
      <c r="AT40" s="379"/>
      <c r="AU40" s="379"/>
      <c r="AV40" s="379"/>
      <c r="AW40" s="379"/>
      <c r="AX40" s="379"/>
      <c r="AY40" s="379"/>
      <c r="AZ40" s="379"/>
    </row>
    <row r="41" spans="1:52" x14ac:dyDescent="0.25">
      <c r="A41" s="379" t="s">
        <v>88</v>
      </c>
      <c r="B41" s="379"/>
      <c r="C41" s="379"/>
      <c r="D41" s="379"/>
      <c r="E41" s="379"/>
      <c r="F41" s="379"/>
      <c r="G41" s="379"/>
      <c r="H41" s="379"/>
      <c r="I41" s="379"/>
      <c r="J41" s="379"/>
      <c r="K41" s="379"/>
      <c r="L41" s="379"/>
      <c r="M41" s="379"/>
      <c r="N41" s="379"/>
      <c r="O41" s="379"/>
      <c r="P41" s="379"/>
      <c r="Q41" s="379"/>
      <c r="R41" s="379"/>
      <c r="S41" s="379"/>
      <c r="T41" s="379"/>
      <c r="U41" s="379"/>
      <c r="V41" s="379"/>
      <c r="W41" s="379"/>
      <c r="X41" s="379"/>
      <c r="Y41" s="379"/>
      <c r="Z41" s="379"/>
      <c r="AA41" s="379"/>
      <c r="AB41" s="379"/>
      <c r="AC41" s="379"/>
      <c r="AD41" s="379"/>
      <c r="AE41" s="379"/>
      <c r="AF41" s="379"/>
      <c r="AG41" s="379"/>
      <c r="AH41" s="379"/>
      <c r="AI41" s="379"/>
      <c r="AJ41" s="379"/>
      <c r="AK41" s="379"/>
      <c r="AL41" s="379"/>
      <c r="AM41" s="379"/>
      <c r="AN41" s="379"/>
      <c r="AO41" s="379"/>
      <c r="AP41" s="379"/>
      <c r="AQ41" s="379"/>
      <c r="AR41" s="379"/>
      <c r="AS41" s="379"/>
      <c r="AT41" s="379"/>
      <c r="AU41" s="379"/>
      <c r="AV41" s="379"/>
      <c r="AW41" s="379"/>
      <c r="AX41" s="379"/>
      <c r="AY41" s="379"/>
      <c r="AZ41" s="379"/>
    </row>
    <row r="42" spans="1:52" ht="25.5" customHeight="1" x14ac:dyDescent="0.25">
      <c r="A42" s="379" t="s">
        <v>294</v>
      </c>
      <c r="B42" s="379"/>
      <c r="C42" s="379"/>
      <c r="D42" s="379"/>
      <c r="E42" s="379"/>
      <c r="F42" s="379"/>
      <c r="G42" s="379"/>
      <c r="H42" s="379"/>
      <c r="I42" s="379"/>
      <c r="J42" s="379"/>
      <c r="K42" s="379"/>
      <c r="L42" s="379"/>
      <c r="M42" s="379"/>
      <c r="N42" s="379"/>
      <c r="O42" s="379"/>
      <c r="P42" s="379"/>
      <c r="Q42" s="379"/>
      <c r="R42" s="379"/>
      <c r="S42" s="379"/>
      <c r="T42" s="379"/>
      <c r="U42" s="379"/>
      <c r="V42" s="379"/>
      <c r="W42" s="379"/>
      <c r="X42" s="379"/>
      <c r="Y42" s="379"/>
      <c r="Z42" s="379"/>
      <c r="AA42" s="379"/>
      <c r="AB42" s="379"/>
      <c r="AC42" s="379"/>
      <c r="AD42" s="379"/>
      <c r="AE42" s="379"/>
      <c r="AF42" s="379"/>
      <c r="AG42" s="379"/>
      <c r="AH42" s="379"/>
      <c r="AI42" s="379"/>
      <c r="AJ42" s="379"/>
      <c r="AK42" s="379"/>
      <c r="AL42" s="379"/>
      <c r="AM42" s="379"/>
      <c r="AN42" s="379"/>
      <c r="AO42" s="379"/>
      <c r="AP42" s="379"/>
      <c r="AQ42" s="379"/>
      <c r="AR42" s="379"/>
      <c r="AS42" s="379"/>
      <c r="AT42" s="379"/>
      <c r="AU42" s="379"/>
      <c r="AV42" s="379"/>
      <c r="AW42" s="379"/>
      <c r="AX42" s="379"/>
      <c r="AY42" s="379"/>
      <c r="AZ42" s="379"/>
    </row>
    <row r="44" spans="1:52" ht="15.75" thickBot="1" x14ac:dyDescent="0.3"/>
    <row r="45" spans="1:52" ht="39.950000000000003" customHeight="1" x14ac:dyDescent="0.25">
      <c r="A45" s="349" t="s">
        <v>59</v>
      </c>
      <c r="B45" s="350"/>
      <c r="C45" s="350"/>
      <c r="D45" s="350"/>
      <c r="E45" s="350"/>
      <c r="F45" s="350"/>
      <c r="G45" s="350"/>
      <c r="H45" s="350"/>
      <c r="I45" s="350"/>
      <c r="J45" s="350"/>
      <c r="K45" s="350"/>
      <c r="L45" s="350"/>
      <c r="M45" s="350"/>
      <c r="N45" s="350"/>
      <c r="O45" s="350"/>
      <c r="P45" s="350"/>
      <c r="Q45" s="350"/>
      <c r="R45" s="350"/>
      <c r="S45" s="350"/>
      <c r="T45" s="350"/>
      <c r="U45" s="350"/>
      <c r="V45" s="350"/>
      <c r="W45" s="350"/>
      <c r="X45" s="350"/>
      <c r="Y45" s="350"/>
      <c r="Z45" s="350"/>
      <c r="AA45" s="350"/>
      <c r="AB45" s="350"/>
      <c r="AC45" s="350"/>
      <c r="AD45" s="350"/>
      <c r="AE45" s="350"/>
      <c r="AF45" s="350"/>
      <c r="AG45" s="350"/>
      <c r="AH45" s="350"/>
      <c r="AI45" s="350"/>
      <c r="AJ45" s="350"/>
      <c r="AK45" s="350"/>
      <c r="AL45" s="350"/>
      <c r="AM45" s="350"/>
      <c r="AN45" s="350"/>
      <c r="AO45" s="350"/>
      <c r="AP45" s="350"/>
      <c r="AQ45" s="350"/>
      <c r="AR45" s="350"/>
      <c r="AS45" s="350"/>
      <c r="AT45" s="350"/>
      <c r="AU45" s="350"/>
      <c r="AV45" s="350"/>
      <c r="AW45" s="350"/>
      <c r="AX45" s="350"/>
      <c r="AY45" s="350"/>
      <c r="AZ45" s="351"/>
    </row>
    <row r="46" spans="1:52" ht="39.950000000000003" customHeight="1" x14ac:dyDescent="0.25">
      <c r="A46" s="352" t="s">
        <v>75</v>
      </c>
      <c r="B46" s="353"/>
      <c r="C46" s="353"/>
      <c r="D46" s="353"/>
      <c r="E46" s="353"/>
      <c r="F46" s="353"/>
      <c r="G46" s="353"/>
      <c r="H46" s="353"/>
      <c r="I46" s="353"/>
      <c r="J46" s="353"/>
      <c r="K46" s="354" t="s">
        <v>120</v>
      </c>
      <c r="L46" s="353"/>
      <c r="M46" s="353"/>
      <c r="N46" s="353"/>
      <c r="O46" s="353"/>
      <c r="P46" s="353"/>
      <c r="Q46" s="353"/>
      <c r="R46" s="353"/>
      <c r="S46" s="353"/>
      <c r="T46" s="353"/>
      <c r="U46" s="353" t="s">
        <v>4</v>
      </c>
      <c r="V46" s="353"/>
      <c r="W46" s="353"/>
      <c r="X46" s="353"/>
      <c r="Y46" s="353"/>
      <c r="Z46" s="353"/>
      <c r="AA46" s="353"/>
      <c r="AB46" s="353"/>
      <c r="AC46" s="353"/>
      <c r="AD46" s="353"/>
      <c r="AE46" s="354" t="s">
        <v>121</v>
      </c>
      <c r="AF46" s="353"/>
      <c r="AG46" s="353"/>
      <c r="AH46" s="353"/>
      <c r="AI46" s="353"/>
      <c r="AJ46" s="353"/>
      <c r="AK46" s="353"/>
      <c r="AL46" s="353"/>
      <c r="AM46" s="353"/>
      <c r="AN46" s="353"/>
      <c r="AO46" s="353" t="s">
        <v>122</v>
      </c>
      <c r="AP46" s="353"/>
      <c r="AQ46" s="353"/>
      <c r="AR46" s="353"/>
      <c r="AS46" s="353"/>
      <c r="AT46" s="353"/>
      <c r="AU46" s="353"/>
      <c r="AV46" s="353"/>
      <c r="AW46" s="353"/>
      <c r="AX46" s="353"/>
      <c r="AY46" s="353"/>
      <c r="AZ46" s="355"/>
    </row>
    <row r="47" spans="1:52" ht="39.950000000000003" customHeight="1" thickBot="1" x14ac:dyDescent="0.3">
      <c r="A47" s="342"/>
      <c r="B47" s="343"/>
      <c r="C47" s="343"/>
      <c r="D47" s="343"/>
      <c r="E47" s="343"/>
      <c r="F47" s="343"/>
      <c r="G47" s="343"/>
      <c r="H47" s="343"/>
      <c r="I47" s="343"/>
      <c r="J47" s="343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5"/>
      <c r="AP47" s="345"/>
      <c r="AQ47" s="345"/>
      <c r="AR47" s="345"/>
      <c r="AS47" s="345"/>
      <c r="AT47" s="345"/>
      <c r="AU47" s="345"/>
      <c r="AV47" s="345"/>
      <c r="AW47" s="345"/>
      <c r="AX47" s="345"/>
      <c r="AY47" s="345"/>
      <c r="AZ47" s="346"/>
    </row>
    <row r="48" spans="1:52" ht="15.75" thickBot="1" x14ac:dyDescent="0.3">
      <c r="A48" s="347"/>
      <c r="B48" s="348"/>
      <c r="C48" s="348"/>
      <c r="D48" s="348"/>
      <c r="E48" s="348"/>
      <c r="F48" s="348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8"/>
      <c r="S48" s="348"/>
      <c r="T48" s="348"/>
      <c r="U48" s="348"/>
      <c r="V48" s="348"/>
      <c r="W48" s="348"/>
      <c r="X48" s="348"/>
      <c r="Y48" s="348"/>
      <c r="Z48" s="348"/>
      <c r="AA48" s="348"/>
      <c r="AB48" s="348"/>
      <c r="AC48" s="348"/>
      <c r="AD48" s="348"/>
      <c r="AE48" s="348"/>
      <c r="AF48" s="348"/>
      <c r="AG48" s="348"/>
      <c r="AH48" s="348"/>
      <c r="AI48" s="348"/>
      <c r="AJ48" s="348"/>
      <c r="AK48" s="348"/>
      <c r="AL48" s="348"/>
      <c r="AM48" s="348"/>
      <c r="AN48" s="348"/>
      <c r="AO48" s="348"/>
      <c r="AP48" s="348"/>
      <c r="AQ48" s="348"/>
      <c r="AR48" s="348"/>
      <c r="AS48" s="348"/>
      <c r="AT48" s="348"/>
      <c r="AU48" s="348"/>
      <c r="AV48" s="348"/>
      <c r="AW48" s="348"/>
      <c r="AX48" s="348"/>
      <c r="AY48" s="348"/>
      <c r="AZ48" s="348"/>
    </row>
    <row r="49" spans="1:52" ht="39.950000000000003" customHeight="1" thickBot="1" x14ac:dyDescent="0.3">
      <c r="A49" s="332" t="s">
        <v>111</v>
      </c>
      <c r="B49" s="333"/>
      <c r="C49" s="333"/>
      <c r="D49" s="333"/>
      <c r="E49" s="333"/>
      <c r="F49" s="333"/>
      <c r="G49" s="333"/>
      <c r="H49" s="333"/>
      <c r="I49" s="333"/>
      <c r="J49" s="333"/>
      <c r="K49" s="333"/>
      <c r="L49" s="333"/>
      <c r="M49" s="333"/>
      <c r="N49" s="333"/>
      <c r="O49" s="333"/>
      <c r="P49" s="333"/>
      <c r="Q49" s="333"/>
      <c r="R49" s="333"/>
      <c r="S49" s="333"/>
      <c r="T49" s="333"/>
      <c r="U49" s="333"/>
      <c r="V49" s="333"/>
      <c r="W49" s="333"/>
      <c r="X49" s="333"/>
      <c r="Y49" s="333"/>
      <c r="Z49" s="333"/>
      <c r="AA49" s="333"/>
      <c r="AB49" s="333"/>
      <c r="AC49" s="333"/>
      <c r="AD49" s="333"/>
      <c r="AE49" s="333"/>
      <c r="AF49" s="333"/>
      <c r="AG49" s="333"/>
      <c r="AH49" s="333"/>
      <c r="AI49" s="333"/>
      <c r="AJ49" s="333"/>
      <c r="AK49" s="333"/>
      <c r="AL49" s="333"/>
      <c r="AM49" s="333"/>
      <c r="AN49" s="333"/>
      <c r="AO49" s="333"/>
      <c r="AP49" s="333"/>
      <c r="AQ49" s="333"/>
      <c r="AR49" s="333"/>
      <c r="AS49" s="333"/>
      <c r="AT49" s="333"/>
      <c r="AU49" s="333"/>
      <c r="AV49" s="333"/>
      <c r="AW49" s="333"/>
      <c r="AX49" s="333"/>
      <c r="AY49" s="333"/>
      <c r="AZ49" s="334"/>
    </row>
    <row r="50" spans="1:52" ht="39.950000000000003" customHeight="1" x14ac:dyDescent="0.25">
      <c r="A50" s="335" t="s">
        <v>81</v>
      </c>
      <c r="B50" s="336"/>
      <c r="C50" s="290" t="s">
        <v>38</v>
      </c>
      <c r="D50" s="251"/>
      <c r="E50" s="323" t="s">
        <v>64</v>
      </c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R50" s="323"/>
      <c r="S50" s="323"/>
      <c r="T50" s="323"/>
      <c r="U50" s="323"/>
      <c r="V50" s="323"/>
      <c r="W50" s="323"/>
      <c r="X50" s="323"/>
      <c r="Y50" s="323"/>
      <c r="Z50" s="323"/>
      <c r="AA50" s="323"/>
      <c r="AB50" s="323"/>
      <c r="AC50" s="323"/>
      <c r="AD50" s="323"/>
      <c r="AE50" s="323"/>
      <c r="AF50" s="323"/>
      <c r="AG50" s="323"/>
      <c r="AH50" s="323"/>
      <c r="AI50" s="323"/>
      <c r="AJ50" s="323"/>
      <c r="AK50" s="323"/>
      <c r="AL50" s="323"/>
      <c r="AM50" s="323"/>
      <c r="AN50" s="323"/>
      <c r="AO50" s="323"/>
      <c r="AP50" s="323"/>
      <c r="AQ50" s="323"/>
      <c r="AR50" s="323"/>
      <c r="AS50" s="323"/>
      <c r="AT50" s="323"/>
      <c r="AU50" s="323"/>
      <c r="AV50" s="323"/>
      <c r="AW50" s="323"/>
      <c r="AX50" s="323"/>
      <c r="AY50" s="323"/>
      <c r="AZ50" s="324"/>
    </row>
    <row r="51" spans="1:52" ht="39.950000000000003" customHeight="1" x14ac:dyDescent="0.25">
      <c r="A51" s="337"/>
      <c r="B51" s="338"/>
      <c r="C51" s="292"/>
      <c r="D51" s="253"/>
      <c r="E51" s="285" t="s">
        <v>73</v>
      </c>
      <c r="F51" s="285"/>
      <c r="G51" s="285"/>
      <c r="H51" s="285"/>
      <c r="I51" s="285"/>
      <c r="J51" s="285"/>
      <c r="K51" s="285"/>
      <c r="L51" s="285"/>
      <c r="M51" s="241" t="s">
        <v>72</v>
      </c>
      <c r="N51" s="241"/>
      <c r="O51" s="241"/>
      <c r="P51" s="241"/>
      <c r="Q51" s="241"/>
      <c r="R51" s="241"/>
      <c r="S51" s="241"/>
      <c r="T51" s="241"/>
      <c r="U51" s="285" t="s">
        <v>74</v>
      </c>
      <c r="V51" s="285"/>
      <c r="W51" s="285"/>
      <c r="X51" s="285"/>
      <c r="Y51" s="285"/>
      <c r="Z51" s="285"/>
      <c r="AA51" s="285"/>
      <c r="AB51" s="285"/>
      <c r="AC51" s="241" t="s">
        <v>26</v>
      </c>
      <c r="AD51" s="241"/>
      <c r="AE51" s="241"/>
      <c r="AF51" s="241"/>
      <c r="AG51" s="241"/>
      <c r="AH51" s="241"/>
      <c r="AI51" s="241"/>
      <c r="AJ51" s="241"/>
      <c r="AK51" s="241"/>
      <c r="AL51" s="241"/>
      <c r="AM51" s="241" t="s">
        <v>58</v>
      </c>
      <c r="AN51" s="241"/>
      <c r="AO51" s="241"/>
      <c r="AP51" s="241"/>
      <c r="AQ51" s="241"/>
      <c r="AR51" s="241"/>
      <c r="AS51" s="241"/>
      <c r="AT51" s="241"/>
      <c r="AU51" s="241"/>
      <c r="AV51" s="241"/>
      <c r="AW51" s="241"/>
      <c r="AX51" s="241"/>
      <c r="AY51" s="241"/>
      <c r="AZ51" s="242"/>
    </row>
    <row r="52" spans="1:52" ht="39.950000000000003" customHeight="1" thickBot="1" x14ac:dyDescent="0.3">
      <c r="A52" s="339"/>
      <c r="B52" s="340"/>
      <c r="C52" s="378"/>
      <c r="D52" s="255"/>
      <c r="E52" s="233"/>
      <c r="F52" s="233"/>
      <c r="G52" s="233"/>
      <c r="H52" s="233"/>
      <c r="I52" s="233"/>
      <c r="J52" s="233"/>
      <c r="K52" s="233"/>
      <c r="L52" s="233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33"/>
      <c r="AN52" s="233"/>
      <c r="AO52" s="233"/>
      <c r="AP52" s="233"/>
      <c r="AQ52" s="233"/>
      <c r="AR52" s="233"/>
      <c r="AS52" s="233"/>
      <c r="AT52" s="233"/>
      <c r="AU52" s="233"/>
      <c r="AV52" s="233"/>
      <c r="AW52" s="233"/>
      <c r="AX52" s="233"/>
      <c r="AY52" s="233"/>
      <c r="AZ52" s="249"/>
    </row>
    <row r="53" spans="1:52" ht="39.950000000000003" customHeight="1" thickBot="1" x14ac:dyDescent="0.3">
      <c r="A53" s="8"/>
      <c r="B53" s="17"/>
      <c r="C53" s="325" t="s">
        <v>39</v>
      </c>
      <c r="D53" s="325"/>
      <c r="E53" s="326" t="s">
        <v>117</v>
      </c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327"/>
      <c r="Z53" s="327"/>
      <c r="AA53" s="327"/>
      <c r="AB53" s="327"/>
      <c r="AC53" s="327"/>
      <c r="AD53" s="327"/>
      <c r="AE53" s="327"/>
      <c r="AF53" s="327"/>
      <c r="AG53" s="327"/>
      <c r="AH53" s="327"/>
      <c r="AI53" s="327"/>
      <c r="AJ53" s="327"/>
      <c r="AK53" s="327"/>
      <c r="AL53" s="328"/>
      <c r="AM53" s="329"/>
      <c r="AN53" s="330"/>
      <c r="AO53" s="330"/>
      <c r="AP53" s="330"/>
      <c r="AQ53" s="330"/>
      <c r="AR53" s="330"/>
      <c r="AS53" s="330"/>
      <c r="AT53" s="330"/>
      <c r="AU53" s="330"/>
      <c r="AV53" s="330"/>
      <c r="AW53" s="330"/>
      <c r="AX53" s="330"/>
      <c r="AY53" s="330"/>
      <c r="AZ53" s="331"/>
    </row>
    <row r="54" spans="1:52" ht="30" customHeight="1" x14ac:dyDescent="0.25">
      <c r="A54" s="312" t="s">
        <v>82</v>
      </c>
      <c r="B54" s="313"/>
      <c r="C54" s="290" t="s">
        <v>40</v>
      </c>
      <c r="D54" s="251"/>
      <c r="E54" s="315" t="s">
        <v>65</v>
      </c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316"/>
      <c r="W54" s="316"/>
      <c r="X54" s="316"/>
      <c r="Y54" s="316"/>
      <c r="Z54" s="316"/>
      <c r="AA54" s="316"/>
      <c r="AB54" s="316"/>
      <c r="AC54" s="316"/>
      <c r="AD54" s="316"/>
      <c r="AE54" s="316"/>
      <c r="AF54" s="316"/>
      <c r="AG54" s="316"/>
      <c r="AH54" s="316"/>
      <c r="AI54" s="316"/>
      <c r="AJ54" s="316"/>
      <c r="AK54" s="316"/>
      <c r="AL54" s="316"/>
      <c r="AM54" s="316"/>
      <c r="AN54" s="316"/>
      <c r="AO54" s="316"/>
      <c r="AP54" s="316"/>
      <c r="AQ54" s="316"/>
      <c r="AR54" s="316"/>
      <c r="AS54" s="316"/>
      <c r="AT54" s="316"/>
      <c r="AU54" s="316"/>
      <c r="AV54" s="316"/>
      <c r="AW54" s="316"/>
      <c r="AX54" s="316"/>
      <c r="AY54" s="316"/>
      <c r="AZ54" s="317"/>
    </row>
    <row r="55" spans="1:52" ht="30" customHeight="1" x14ac:dyDescent="0.25">
      <c r="A55" s="312"/>
      <c r="B55" s="313"/>
      <c r="C55" s="293"/>
      <c r="D55" s="294"/>
      <c r="E55" s="318"/>
      <c r="F55" s="319"/>
      <c r="G55" s="319"/>
      <c r="H55" s="319"/>
      <c r="I55" s="319"/>
      <c r="J55" s="319"/>
      <c r="K55" s="319"/>
      <c r="L55" s="319"/>
      <c r="M55" s="319"/>
      <c r="N55" s="320"/>
      <c r="O55" s="307" t="s">
        <v>76</v>
      </c>
      <c r="P55" s="307"/>
      <c r="Q55" s="307"/>
      <c r="R55" s="307"/>
      <c r="S55" s="307"/>
      <c r="T55" s="307"/>
      <c r="U55" s="307"/>
      <c r="V55" s="307"/>
      <c r="W55" s="307"/>
      <c r="X55" s="307"/>
      <c r="Y55" s="307"/>
      <c r="Z55" s="307"/>
      <c r="AA55" s="307" t="s">
        <v>77</v>
      </c>
      <c r="AB55" s="307"/>
      <c r="AC55" s="307"/>
      <c r="AD55" s="307"/>
      <c r="AE55" s="307"/>
      <c r="AF55" s="307"/>
      <c r="AG55" s="307"/>
      <c r="AH55" s="307"/>
      <c r="AI55" s="307"/>
      <c r="AJ55" s="307"/>
      <c r="AK55" s="307"/>
      <c r="AL55" s="307"/>
      <c r="AM55" s="241" t="s">
        <v>58</v>
      </c>
      <c r="AN55" s="241"/>
      <c r="AO55" s="241"/>
      <c r="AP55" s="241"/>
      <c r="AQ55" s="241"/>
      <c r="AR55" s="241"/>
      <c r="AS55" s="241"/>
      <c r="AT55" s="241"/>
      <c r="AU55" s="241"/>
      <c r="AV55" s="241"/>
      <c r="AW55" s="241"/>
      <c r="AX55" s="241"/>
      <c r="AY55" s="241"/>
      <c r="AZ55" s="242"/>
    </row>
    <row r="56" spans="1:52" ht="81.75" customHeight="1" x14ac:dyDescent="0.25">
      <c r="A56" s="312"/>
      <c r="B56" s="313"/>
      <c r="C56" s="236" t="s">
        <v>41</v>
      </c>
      <c r="D56" s="236"/>
      <c r="E56" s="309" t="s">
        <v>296</v>
      </c>
      <c r="F56" s="310"/>
      <c r="G56" s="310"/>
      <c r="H56" s="310"/>
      <c r="I56" s="310"/>
      <c r="J56" s="310"/>
      <c r="K56" s="310"/>
      <c r="L56" s="310"/>
      <c r="M56" s="310"/>
      <c r="N56" s="311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230"/>
      <c r="AJ56" s="230"/>
      <c r="AK56" s="230"/>
      <c r="AL56" s="230"/>
      <c r="AM56" s="236"/>
      <c r="AN56" s="236"/>
      <c r="AO56" s="236"/>
      <c r="AP56" s="236"/>
      <c r="AQ56" s="236"/>
      <c r="AR56" s="236"/>
      <c r="AS56" s="236"/>
      <c r="AT56" s="236"/>
      <c r="AU56" s="236"/>
      <c r="AV56" s="236"/>
      <c r="AW56" s="236"/>
      <c r="AX56" s="236"/>
      <c r="AY56" s="236"/>
      <c r="AZ56" s="308"/>
    </row>
    <row r="57" spans="1:52" ht="39.950000000000003" customHeight="1" x14ac:dyDescent="0.25">
      <c r="A57" s="312"/>
      <c r="B57" s="313"/>
      <c r="C57" s="236" t="s">
        <v>42</v>
      </c>
      <c r="D57" s="236"/>
      <c r="E57" s="309" t="s">
        <v>293</v>
      </c>
      <c r="F57" s="310"/>
      <c r="G57" s="310"/>
      <c r="H57" s="310"/>
      <c r="I57" s="310"/>
      <c r="J57" s="310"/>
      <c r="K57" s="310"/>
      <c r="L57" s="310"/>
      <c r="M57" s="310"/>
      <c r="N57" s="311"/>
      <c r="O57" s="230"/>
      <c r="P57" s="230"/>
      <c r="Q57" s="230"/>
      <c r="R57" s="230"/>
      <c r="S57" s="230"/>
      <c r="T57" s="230"/>
      <c r="U57" s="230"/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  <c r="AF57" s="230"/>
      <c r="AG57" s="230"/>
      <c r="AH57" s="230"/>
      <c r="AI57" s="230"/>
      <c r="AJ57" s="230"/>
      <c r="AK57" s="230"/>
      <c r="AL57" s="230"/>
      <c r="AM57" s="236"/>
      <c r="AN57" s="236"/>
      <c r="AO57" s="236"/>
      <c r="AP57" s="236"/>
      <c r="AQ57" s="236"/>
      <c r="AR57" s="236"/>
      <c r="AS57" s="236"/>
      <c r="AT57" s="236"/>
      <c r="AU57" s="236"/>
      <c r="AV57" s="236"/>
      <c r="AW57" s="236"/>
      <c r="AX57" s="236"/>
      <c r="AY57" s="236"/>
      <c r="AZ57" s="308"/>
    </row>
    <row r="58" spans="1:52" ht="39.950000000000003" customHeight="1" thickBot="1" x14ac:dyDescent="0.3">
      <c r="A58" s="312"/>
      <c r="B58" s="313"/>
      <c r="C58" s="233" t="s">
        <v>108</v>
      </c>
      <c r="D58" s="233"/>
      <c r="E58" s="421" t="s">
        <v>295</v>
      </c>
      <c r="F58" s="422"/>
      <c r="G58" s="422"/>
      <c r="H58" s="422"/>
      <c r="I58" s="422"/>
      <c r="J58" s="422"/>
      <c r="K58" s="422"/>
      <c r="L58" s="422"/>
      <c r="M58" s="422"/>
      <c r="N58" s="423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49"/>
    </row>
    <row r="59" spans="1:52" ht="30" customHeight="1" x14ac:dyDescent="0.25">
      <c r="A59" s="312"/>
      <c r="B59" s="313"/>
      <c r="C59" s="292" t="s">
        <v>43</v>
      </c>
      <c r="D59" s="321"/>
      <c r="E59" s="323" t="s">
        <v>78</v>
      </c>
      <c r="F59" s="323"/>
      <c r="G59" s="323"/>
      <c r="H59" s="323"/>
      <c r="I59" s="323"/>
      <c r="J59" s="323"/>
      <c r="K59" s="323"/>
      <c r="L59" s="323"/>
      <c r="M59" s="323"/>
      <c r="N59" s="323"/>
      <c r="O59" s="323"/>
      <c r="P59" s="323"/>
      <c r="Q59" s="323"/>
      <c r="R59" s="323"/>
      <c r="S59" s="323"/>
      <c r="T59" s="323"/>
      <c r="U59" s="323"/>
      <c r="V59" s="323"/>
      <c r="W59" s="323"/>
      <c r="X59" s="323"/>
      <c r="Y59" s="323"/>
      <c r="Z59" s="323"/>
      <c r="AA59" s="323"/>
      <c r="AB59" s="323"/>
      <c r="AC59" s="323"/>
      <c r="AD59" s="323"/>
      <c r="AE59" s="323"/>
      <c r="AF59" s="323"/>
      <c r="AG59" s="323"/>
      <c r="AH59" s="323"/>
      <c r="AI59" s="323"/>
      <c r="AJ59" s="323"/>
      <c r="AK59" s="323"/>
      <c r="AL59" s="323"/>
      <c r="AM59" s="323"/>
      <c r="AN59" s="323"/>
      <c r="AO59" s="323"/>
      <c r="AP59" s="323"/>
      <c r="AQ59" s="323"/>
      <c r="AR59" s="323"/>
      <c r="AS59" s="323"/>
      <c r="AT59" s="323"/>
      <c r="AU59" s="323"/>
      <c r="AV59" s="323"/>
      <c r="AW59" s="323"/>
      <c r="AX59" s="323"/>
      <c r="AY59" s="323"/>
      <c r="AZ59" s="324"/>
    </row>
    <row r="60" spans="1:52" ht="30" customHeight="1" x14ac:dyDescent="0.25">
      <c r="A60" s="312"/>
      <c r="B60" s="313"/>
      <c r="C60" s="292"/>
      <c r="D60" s="321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307" t="s">
        <v>37</v>
      </c>
      <c r="P60" s="307"/>
      <c r="Q60" s="307"/>
      <c r="R60" s="307"/>
      <c r="S60" s="307"/>
      <c r="T60" s="307"/>
      <c r="U60" s="307"/>
      <c r="V60" s="307"/>
      <c r="W60" s="307"/>
      <c r="X60" s="307"/>
      <c r="Y60" s="307"/>
      <c r="Z60" s="307"/>
      <c r="AA60" s="307" t="s">
        <v>36</v>
      </c>
      <c r="AB60" s="307"/>
      <c r="AC60" s="307"/>
      <c r="AD60" s="307"/>
      <c r="AE60" s="307"/>
      <c r="AF60" s="307"/>
      <c r="AG60" s="307"/>
      <c r="AH60" s="307"/>
      <c r="AI60" s="307"/>
      <c r="AJ60" s="307"/>
      <c r="AK60" s="307"/>
      <c r="AL60" s="307"/>
      <c r="AM60" s="285" t="s">
        <v>58</v>
      </c>
      <c r="AN60" s="285"/>
      <c r="AO60" s="285"/>
      <c r="AP60" s="285"/>
      <c r="AQ60" s="285"/>
      <c r="AR60" s="285"/>
      <c r="AS60" s="285"/>
      <c r="AT60" s="285"/>
      <c r="AU60" s="285"/>
      <c r="AV60" s="285"/>
      <c r="AW60" s="285"/>
      <c r="AX60" s="285"/>
      <c r="AY60" s="285"/>
      <c r="AZ60" s="303"/>
    </row>
    <row r="61" spans="1:52" ht="30" customHeight="1" x14ac:dyDescent="0.25">
      <c r="A61" s="312"/>
      <c r="B61" s="313"/>
      <c r="C61" s="293"/>
      <c r="D61" s="322"/>
      <c r="E61" s="299"/>
      <c r="F61" s="299"/>
      <c r="G61" s="299"/>
      <c r="H61" s="299"/>
      <c r="I61" s="299"/>
      <c r="J61" s="299"/>
      <c r="K61" s="299"/>
      <c r="L61" s="299"/>
      <c r="M61" s="299"/>
      <c r="N61" s="299"/>
      <c r="O61" s="285" t="s">
        <v>26</v>
      </c>
      <c r="P61" s="285"/>
      <c r="Q61" s="285"/>
      <c r="R61" s="285"/>
      <c r="S61" s="285"/>
      <c r="T61" s="285"/>
      <c r="U61" s="285" t="s">
        <v>60</v>
      </c>
      <c r="V61" s="285"/>
      <c r="W61" s="285"/>
      <c r="X61" s="285"/>
      <c r="Y61" s="285"/>
      <c r="Z61" s="285"/>
      <c r="AA61" s="285" t="s">
        <v>26</v>
      </c>
      <c r="AB61" s="285"/>
      <c r="AC61" s="285"/>
      <c r="AD61" s="285"/>
      <c r="AE61" s="285"/>
      <c r="AF61" s="285"/>
      <c r="AG61" s="285" t="s">
        <v>60</v>
      </c>
      <c r="AH61" s="285"/>
      <c r="AI61" s="285"/>
      <c r="AJ61" s="285"/>
      <c r="AK61" s="285"/>
      <c r="AL61" s="285"/>
      <c r="AM61" s="285"/>
      <c r="AN61" s="285"/>
      <c r="AO61" s="285"/>
      <c r="AP61" s="285"/>
      <c r="AQ61" s="285"/>
      <c r="AR61" s="285"/>
      <c r="AS61" s="285"/>
      <c r="AT61" s="285"/>
      <c r="AU61" s="285"/>
      <c r="AV61" s="285"/>
      <c r="AW61" s="285"/>
      <c r="AX61" s="285"/>
      <c r="AY61" s="285"/>
      <c r="AZ61" s="303"/>
    </row>
    <row r="62" spans="1:52" ht="39.950000000000003" customHeight="1" x14ac:dyDescent="0.25">
      <c r="A62" s="312"/>
      <c r="B62" s="313"/>
      <c r="C62" s="281" t="s">
        <v>44</v>
      </c>
      <c r="D62" s="306"/>
      <c r="E62" s="246" t="s">
        <v>27</v>
      </c>
      <c r="F62" s="246"/>
      <c r="G62" s="246"/>
      <c r="H62" s="246"/>
      <c r="I62" s="246"/>
      <c r="J62" s="246"/>
      <c r="K62" s="246"/>
      <c r="L62" s="246"/>
      <c r="M62" s="246"/>
      <c r="N62" s="246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0"/>
      <c r="AI62" s="230"/>
      <c r="AJ62" s="230"/>
      <c r="AK62" s="230"/>
      <c r="AL62" s="230"/>
      <c r="AM62" s="230"/>
      <c r="AN62" s="230"/>
      <c r="AO62" s="230"/>
      <c r="AP62" s="230"/>
      <c r="AQ62" s="230"/>
      <c r="AR62" s="230"/>
      <c r="AS62" s="230"/>
      <c r="AT62" s="230"/>
      <c r="AU62" s="230"/>
      <c r="AV62" s="230"/>
      <c r="AW62" s="230"/>
      <c r="AX62" s="230"/>
      <c r="AY62" s="230"/>
      <c r="AZ62" s="231"/>
    </row>
    <row r="63" spans="1:52" ht="39.950000000000003" customHeight="1" thickBot="1" x14ac:dyDescent="0.3">
      <c r="A63" s="312"/>
      <c r="B63" s="314"/>
      <c r="C63" s="304" t="s">
        <v>45</v>
      </c>
      <c r="D63" s="305"/>
      <c r="E63" s="245" t="s">
        <v>28</v>
      </c>
      <c r="F63" s="245"/>
      <c r="G63" s="245"/>
      <c r="H63" s="245"/>
      <c r="I63" s="245"/>
      <c r="J63" s="245"/>
      <c r="K63" s="245"/>
      <c r="L63" s="245"/>
      <c r="M63" s="245"/>
      <c r="N63" s="245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3"/>
    </row>
    <row r="64" spans="1:52" ht="30" customHeight="1" thickBot="1" x14ac:dyDescent="0.3">
      <c r="A64" s="9"/>
      <c r="B64" s="287" t="s">
        <v>80</v>
      </c>
      <c r="C64" s="290" t="s">
        <v>46</v>
      </c>
      <c r="D64" s="251"/>
      <c r="E64" s="424" t="s">
        <v>79</v>
      </c>
      <c r="F64" s="425"/>
      <c r="G64" s="425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  <c r="T64" s="425"/>
      <c r="U64" s="425"/>
      <c r="V64" s="425"/>
      <c r="W64" s="425"/>
      <c r="X64" s="425"/>
      <c r="Y64" s="425"/>
      <c r="Z64" s="425"/>
      <c r="AA64" s="425"/>
      <c r="AB64" s="425"/>
      <c r="AC64" s="425"/>
      <c r="AD64" s="425"/>
      <c r="AE64" s="425"/>
      <c r="AF64" s="425"/>
      <c r="AG64" s="425"/>
      <c r="AH64" s="425"/>
      <c r="AI64" s="425"/>
      <c r="AJ64" s="425"/>
      <c r="AK64" s="425"/>
      <c r="AL64" s="425"/>
      <c r="AM64" s="425"/>
      <c r="AN64" s="425"/>
      <c r="AO64" s="425"/>
      <c r="AP64" s="425"/>
      <c r="AQ64" s="425"/>
      <c r="AR64" s="425"/>
      <c r="AS64" s="425"/>
      <c r="AT64" s="425"/>
      <c r="AU64" s="425"/>
      <c r="AV64" s="425"/>
      <c r="AW64" s="425"/>
      <c r="AX64" s="425"/>
      <c r="AY64" s="425"/>
      <c r="AZ64" s="425"/>
    </row>
    <row r="65" spans="1:52" ht="30" customHeight="1" x14ac:dyDescent="0.25">
      <c r="A65" s="9"/>
      <c r="B65" s="288"/>
      <c r="C65" s="292"/>
      <c r="D65" s="253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300" t="s">
        <v>37</v>
      </c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 t="s">
        <v>36</v>
      </c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1" t="s">
        <v>58</v>
      </c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2"/>
    </row>
    <row r="66" spans="1:52" ht="30" customHeight="1" x14ac:dyDescent="0.25">
      <c r="A66" s="9"/>
      <c r="B66" s="288"/>
      <c r="C66" s="293"/>
      <c r="D66" s="294"/>
      <c r="E66" s="299"/>
      <c r="F66" s="299"/>
      <c r="G66" s="299"/>
      <c r="H66" s="299"/>
      <c r="I66" s="299"/>
      <c r="J66" s="299"/>
      <c r="K66" s="299"/>
      <c r="L66" s="299"/>
      <c r="M66" s="299"/>
      <c r="N66" s="299"/>
      <c r="O66" s="285" t="s">
        <v>26</v>
      </c>
      <c r="P66" s="285"/>
      <c r="Q66" s="285"/>
      <c r="R66" s="285"/>
      <c r="S66" s="285"/>
      <c r="T66" s="285"/>
      <c r="U66" s="285" t="s">
        <v>60</v>
      </c>
      <c r="V66" s="285"/>
      <c r="W66" s="285"/>
      <c r="X66" s="285"/>
      <c r="Y66" s="285"/>
      <c r="Z66" s="285"/>
      <c r="AA66" s="285" t="s">
        <v>26</v>
      </c>
      <c r="AB66" s="285"/>
      <c r="AC66" s="285"/>
      <c r="AD66" s="285"/>
      <c r="AE66" s="285"/>
      <c r="AF66" s="285"/>
      <c r="AG66" s="285" t="s">
        <v>60</v>
      </c>
      <c r="AH66" s="285"/>
      <c r="AI66" s="285"/>
      <c r="AJ66" s="285"/>
      <c r="AK66" s="285"/>
      <c r="AL66" s="285"/>
      <c r="AM66" s="285"/>
      <c r="AN66" s="285"/>
      <c r="AO66" s="285"/>
      <c r="AP66" s="285"/>
      <c r="AQ66" s="285"/>
      <c r="AR66" s="285"/>
      <c r="AS66" s="285"/>
      <c r="AT66" s="285"/>
      <c r="AU66" s="285"/>
      <c r="AV66" s="285"/>
      <c r="AW66" s="285"/>
      <c r="AX66" s="285"/>
      <c r="AY66" s="285"/>
      <c r="AZ66" s="303"/>
    </row>
    <row r="67" spans="1:52" ht="60" customHeight="1" x14ac:dyDescent="0.25">
      <c r="A67" s="10"/>
      <c r="B67" s="288"/>
      <c r="C67" s="281" t="s">
        <v>84</v>
      </c>
      <c r="D67" s="282"/>
      <c r="E67" s="286" t="s">
        <v>129</v>
      </c>
      <c r="F67" s="207"/>
      <c r="G67" s="207"/>
      <c r="H67" s="207"/>
      <c r="I67" s="207"/>
      <c r="J67" s="207"/>
      <c r="K67" s="207"/>
      <c r="L67" s="207"/>
      <c r="M67" s="207"/>
      <c r="N67" s="207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  <c r="AK67" s="230"/>
      <c r="AL67" s="230"/>
      <c r="AM67" s="230"/>
      <c r="AN67" s="230"/>
      <c r="AO67" s="230"/>
      <c r="AP67" s="230"/>
      <c r="AQ67" s="230"/>
      <c r="AR67" s="230"/>
      <c r="AS67" s="230"/>
      <c r="AT67" s="230"/>
      <c r="AU67" s="230"/>
      <c r="AV67" s="230"/>
      <c r="AW67" s="230"/>
      <c r="AX67" s="230"/>
      <c r="AY67" s="230"/>
      <c r="AZ67" s="231"/>
    </row>
    <row r="68" spans="1:52" ht="39.950000000000003" customHeight="1" x14ac:dyDescent="0.25">
      <c r="A68" s="280"/>
      <c r="B68" s="288"/>
      <c r="C68" s="281" t="s">
        <v>107</v>
      </c>
      <c r="D68" s="282"/>
      <c r="E68" s="207" t="s">
        <v>95</v>
      </c>
      <c r="F68" s="207"/>
      <c r="G68" s="207"/>
      <c r="H68" s="207"/>
      <c r="I68" s="207"/>
      <c r="J68" s="207"/>
      <c r="K68" s="207"/>
      <c r="L68" s="207"/>
      <c r="M68" s="207"/>
      <c r="N68" s="207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  <c r="AL68" s="230"/>
      <c r="AM68" s="230"/>
      <c r="AN68" s="230"/>
      <c r="AO68" s="230"/>
      <c r="AP68" s="230"/>
      <c r="AQ68" s="230"/>
      <c r="AR68" s="230"/>
      <c r="AS68" s="230"/>
      <c r="AT68" s="230"/>
      <c r="AU68" s="230"/>
      <c r="AV68" s="230"/>
      <c r="AW68" s="230"/>
      <c r="AX68" s="230"/>
      <c r="AY68" s="230"/>
      <c r="AZ68" s="231"/>
    </row>
    <row r="69" spans="1:52" ht="39.950000000000003" customHeight="1" x14ac:dyDescent="0.25">
      <c r="A69" s="280"/>
      <c r="B69" s="288"/>
      <c r="C69" s="283" t="s">
        <v>106</v>
      </c>
      <c r="D69" s="284"/>
      <c r="E69" s="207" t="s">
        <v>92</v>
      </c>
      <c r="F69" s="207"/>
      <c r="G69" s="207"/>
      <c r="H69" s="207"/>
      <c r="I69" s="207"/>
      <c r="J69" s="207"/>
      <c r="K69" s="207"/>
      <c r="L69" s="207"/>
      <c r="M69" s="207"/>
      <c r="N69" s="207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0"/>
      <c r="AK69" s="230"/>
      <c r="AL69" s="230"/>
      <c r="AM69" s="230"/>
      <c r="AN69" s="230"/>
      <c r="AO69" s="230"/>
      <c r="AP69" s="230"/>
      <c r="AQ69" s="230"/>
      <c r="AR69" s="230"/>
      <c r="AS69" s="230"/>
      <c r="AT69" s="230"/>
      <c r="AU69" s="230"/>
      <c r="AV69" s="230"/>
      <c r="AW69" s="230"/>
      <c r="AX69" s="230"/>
      <c r="AY69" s="230"/>
      <c r="AZ69" s="231"/>
    </row>
    <row r="70" spans="1:52" ht="39.950000000000003" customHeight="1" thickBot="1" x14ac:dyDescent="0.3">
      <c r="A70" s="11"/>
      <c r="B70" s="289"/>
      <c r="C70" s="233" t="s">
        <v>105</v>
      </c>
      <c r="D70" s="233"/>
      <c r="E70" s="234" t="s">
        <v>98</v>
      </c>
      <c r="F70" s="234"/>
      <c r="G70" s="234"/>
      <c r="H70" s="234"/>
      <c r="I70" s="234"/>
      <c r="J70" s="234"/>
      <c r="K70" s="234"/>
      <c r="L70" s="234"/>
      <c r="M70" s="234"/>
      <c r="N70" s="234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3"/>
    </row>
    <row r="71" spans="1:52" ht="15.75" thickBot="1" x14ac:dyDescent="0.3"/>
    <row r="72" spans="1:52" ht="30" customHeight="1" thickBot="1" x14ac:dyDescent="0.3">
      <c r="A72" s="277" t="s">
        <v>61</v>
      </c>
      <c r="B72" s="278"/>
      <c r="C72" s="278"/>
      <c r="D72" s="278"/>
      <c r="E72" s="278"/>
      <c r="F72" s="278"/>
      <c r="G72" s="278"/>
      <c r="H72" s="278"/>
      <c r="I72" s="278"/>
      <c r="J72" s="278"/>
      <c r="K72" s="278"/>
      <c r="L72" s="278"/>
      <c r="M72" s="278"/>
      <c r="N72" s="278"/>
      <c r="O72" s="278"/>
      <c r="P72" s="278"/>
      <c r="Q72" s="278"/>
      <c r="R72" s="278"/>
      <c r="S72" s="278"/>
      <c r="T72" s="278"/>
      <c r="U72" s="278"/>
      <c r="V72" s="278"/>
      <c r="W72" s="278"/>
      <c r="X72" s="278"/>
      <c r="Y72" s="278"/>
      <c r="Z72" s="278"/>
      <c r="AA72" s="278"/>
      <c r="AB72" s="278"/>
      <c r="AC72" s="278"/>
      <c r="AD72" s="278"/>
      <c r="AE72" s="278"/>
      <c r="AF72" s="278"/>
      <c r="AG72" s="278"/>
      <c r="AH72" s="278"/>
      <c r="AI72" s="278"/>
      <c r="AJ72" s="278"/>
      <c r="AK72" s="278"/>
      <c r="AL72" s="278"/>
      <c r="AM72" s="278"/>
      <c r="AN72" s="278"/>
      <c r="AO72" s="278"/>
      <c r="AP72" s="278"/>
      <c r="AQ72" s="278"/>
      <c r="AR72" s="278"/>
      <c r="AS72" s="278"/>
      <c r="AT72" s="278"/>
      <c r="AU72" s="278"/>
      <c r="AV72" s="278"/>
      <c r="AW72" s="278"/>
      <c r="AX72" s="278"/>
      <c r="AY72" s="278"/>
      <c r="AZ72" s="279"/>
    </row>
    <row r="73" spans="1:52" ht="30" customHeight="1" x14ac:dyDescent="0.25">
      <c r="A73" s="250" t="s">
        <v>47</v>
      </c>
      <c r="B73" s="251"/>
      <c r="C73" s="237" t="s">
        <v>64</v>
      </c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7"/>
      <c r="AI73" s="237"/>
      <c r="AJ73" s="237"/>
      <c r="AK73" s="237"/>
      <c r="AL73" s="237"/>
      <c r="AM73" s="237"/>
      <c r="AN73" s="237"/>
      <c r="AO73" s="237"/>
      <c r="AP73" s="237"/>
      <c r="AQ73" s="237"/>
      <c r="AR73" s="237"/>
      <c r="AS73" s="237"/>
      <c r="AT73" s="237"/>
      <c r="AU73" s="237"/>
      <c r="AV73" s="237"/>
      <c r="AW73" s="237"/>
      <c r="AX73" s="237"/>
      <c r="AY73" s="237"/>
      <c r="AZ73" s="238"/>
    </row>
    <row r="74" spans="1:52" ht="30" customHeight="1" x14ac:dyDescent="0.25">
      <c r="A74" s="252"/>
      <c r="B74" s="253"/>
      <c r="C74" s="241" t="s">
        <v>26</v>
      </c>
      <c r="D74" s="241"/>
      <c r="E74" s="241"/>
      <c r="F74" s="241"/>
      <c r="G74" s="241"/>
      <c r="H74" s="241"/>
      <c r="I74" s="241"/>
      <c r="J74" s="241"/>
      <c r="K74" s="241"/>
      <c r="L74" s="241" t="s">
        <v>60</v>
      </c>
      <c r="M74" s="241"/>
      <c r="N74" s="241"/>
      <c r="O74" s="241"/>
      <c r="P74" s="241"/>
      <c r="Q74" s="241"/>
      <c r="R74" s="241"/>
      <c r="S74" s="241"/>
      <c r="T74" s="241"/>
      <c r="U74" s="241" t="s">
        <v>62</v>
      </c>
      <c r="V74" s="241"/>
      <c r="W74" s="241"/>
      <c r="X74" s="241"/>
      <c r="Y74" s="241"/>
      <c r="Z74" s="241"/>
      <c r="AA74" s="241"/>
      <c r="AB74" s="241"/>
      <c r="AC74" s="241"/>
      <c r="AD74" s="241"/>
      <c r="AE74" s="241" t="s">
        <v>29</v>
      </c>
      <c r="AF74" s="241"/>
      <c r="AG74" s="241"/>
      <c r="AH74" s="241"/>
      <c r="AI74" s="241"/>
      <c r="AJ74" s="241"/>
      <c r="AK74" s="241"/>
      <c r="AL74" s="241"/>
      <c r="AM74" s="241"/>
      <c r="AN74" s="241"/>
      <c r="AO74" s="241" t="s">
        <v>58</v>
      </c>
      <c r="AP74" s="241"/>
      <c r="AQ74" s="241"/>
      <c r="AR74" s="241"/>
      <c r="AS74" s="241"/>
      <c r="AT74" s="241"/>
      <c r="AU74" s="241"/>
      <c r="AV74" s="241"/>
      <c r="AW74" s="241"/>
      <c r="AX74" s="241"/>
      <c r="AY74" s="241"/>
      <c r="AZ74" s="242"/>
    </row>
    <row r="75" spans="1:52" ht="30" customHeight="1" x14ac:dyDescent="0.25">
      <c r="A75" s="252"/>
      <c r="B75" s="253"/>
      <c r="C75" s="241"/>
      <c r="D75" s="241"/>
      <c r="E75" s="241"/>
      <c r="F75" s="241"/>
      <c r="G75" s="241"/>
      <c r="H75" s="241"/>
      <c r="I75" s="241"/>
      <c r="J75" s="241"/>
      <c r="K75" s="241"/>
      <c r="L75" s="241"/>
      <c r="M75" s="241"/>
      <c r="N75" s="241"/>
      <c r="O75" s="241"/>
      <c r="P75" s="241"/>
      <c r="Q75" s="241"/>
      <c r="R75" s="241"/>
      <c r="S75" s="241"/>
      <c r="T75" s="241"/>
      <c r="U75" s="248" t="s">
        <v>32</v>
      </c>
      <c r="V75" s="248"/>
      <c r="W75" s="248"/>
      <c r="X75" s="248"/>
      <c r="Y75" s="248"/>
      <c r="Z75" s="248" t="s">
        <v>33</v>
      </c>
      <c r="AA75" s="248"/>
      <c r="AB75" s="248"/>
      <c r="AC75" s="248"/>
      <c r="AD75" s="248"/>
      <c r="AE75" s="241"/>
      <c r="AF75" s="241"/>
      <c r="AG75" s="241"/>
      <c r="AH75" s="241"/>
      <c r="AI75" s="241"/>
      <c r="AJ75" s="241"/>
      <c r="AK75" s="241"/>
      <c r="AL75" s="241"/>
      <c r="AM75" s="241"/>
      <c r="AN75" s="241"/>
      <c r="AO75" s="241"/>
      <c r="AP75" s="241"/>
      <c r="AQ75" s="241"/>
      <c r="AR75" s="241"/>
      <c r="AS75" s="241"/>
      <c r="AT75" s="241"/>
      <c r="AU75" s="241"/>
      <c r="AV75" s="241"/>
      <c r="AW75" s="241"/>
      <c r="AX75" s="241"/>
      <c r="AY75" s="241"/>
      <c r="AZ75" s="242"/>
    </row>
    <row r="76" spans="1:52" ht="30" customHeight="1" thickBot="1" x14ac:dyDescent="0.3">
      <c r="A76" s="254"/>
      <c r="B76" s="255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33" t="s">
        <v>85</v>
      </c>
      <c r="V76" s="233"/>
      <c r="W76" s="233"/>
      <c r="X76" s="233"/>
      <c r="Y76" s="233"/>
      <c r="Z76" s="233" t="s">
        <v>85</v>
      </c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233"/>
      <c r="AP76" s="233"/>
      <c r="AQ76" s="233"/>
      <c r="AR76" s="233"/>
      <c r="AS76" s="233"/>
      <c r="AT76" s="233"/>
      <c r="AU76" s="233"/>
      <c r="AV76" s="233"/>
      <c r="AW76" s="233"/>
      <c r="AX76" s="233"/>
      <c r="AY76" s="233"/>
      <c r="AZ76" s="249"/>
    </row>
    <row r="77" spans="1:52" ht="30" customHeight="1" x14ac:dyDescent="0.25">
      <c r="A77" s="250" t="s">
        <v>49</v>
      </c>
      <c r="B77" s="251"/>
      <c r="C77" s="237" t="s">
        <v>65</v>
      </c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  <c r="AM77" s="237"/>
      <c r="AN77" s="237"/>
      <c r="AO77" s="237"/>
      <c r="AP77" s="237"/>
      <c r="AQ77" s="237"/>
      <c r="AR77" s="237"/>
      <c r="AS77" s="237"/>
      <c r="AT77" s="237"/>
      <c r="AU77" s="237"/>
      <c r="AV77" s="237"/>
      <c r="AW77" s="237"/>
      <c r="AX77" s="237"/>
      <c r="AY77" s="237"/>
      <c r="AZ77" s="238"/>
    </row>
    <row r="78" spans="1:52" ht="30" customHeight="1" x14ac:dyDescent="0.25">
      <c r="A78" s="252"/>
      <c r="B78" s="253"/>
      <c r="C78" s="240" t="s">
        <v>37</v>
      </c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 t="s">
        <v>36</v>
      </c>
      <c r="P78" s="240"/>
      <c r="Q78" s="240"/>
      <c r="R78" s="240"/>
      <c r="S78" s="240"/>
      <c r="T78" s="240"/>
      <c r="U78" s="240"/>
      <c r="V78" s="240"/>
      <c r="W78" s="240"/>
      <c r="X78" s="240"/>
      <c r="Y78" s="240"/>
      <c r="Z78" s="240"/>
      <c r="AA78" s="241" t="s">
        <v>29</v>
      </c>
      <c r="AB78" s="241"/>
      <c r="AC78" s="241"/>
      <c r="AD78" s="241"/>
      <c r="AE78" s="241"/>
      <c r="AF78" s="241"/>
      <c r="AG78" s="241"/>
      <c r="AH78" s="241"/>
      <c r="AI78" s="366" t="s">
        <v>58</v>
      </c>
      <c r="AJ78" s="367"/>
      <c r="AK78" s="367"/>
      <c r="AL78" s="367"/>
      <c r="AM78" s="367"/>
      <c r="AN78" s="367"/>
      <c r="AO78" s="367"/>
      <c r="AP78" s="367"/>
      <c r="AQ78" s="367"/>
      <c r="AR78" s="367"/>
      <c r="AS78" s="367"/>
      <c r="AT78" s="367"/>
      <c r="AU78" s="367"/>
      <c r="AV78" s="367"/>
      <c r="AW78" s="367"/>
      <c r="AX78" s="367"/>
      <c r="AY78" s="367"/>
      <c r="AZ78" s="368"/>
    </row>
    <row r="79" spans="1:52" ht="30" customHeight="1" x14ac:dyDescent="0.25">
      <c r="A79" s="252"/>
      <c r="B79" s="253"/>
      <c r="C79" s="243" t="s">
        <v>26</v>
      </c>
      <c r="D79" s="243"/>
      <c r="E79" s="243"/>
      <c r="F79" s="243"/>
      <c r="G79" s="243"/>
      <c r="H79" s="243"/>
      <c r="I79" s="243" t="s">
        <v>60</v>
      </c>
      <c r="J79" s="243"/>
      <c r="K79" s="243"/>
      <c r="L79" s="243"/>
      <c r="M79" s="243"/>
      <c r="N79" s="243"/>
      <c r="O79" s="243" t="s">
        <v>26</v>
      </c>
      <c r="P79" s="243"/>
      <c r="Q79" s="243"/>
      <c r="R79" s="243"/>
      <c r="S79" s="243"/>
      <c r="T79" s="243"/>
      <c r="U79" s="243" t="s">
        <v>60</v>
      </c>
      <c r="V79" s="243"/>
      <c r="W79" s="243"/>
      <c r="X79" s="243"/>
      <c r="Y79" s="243"/>
      <c r="Z79" s="243"/>
      <c r="AA79" s="241"/>
      <c r="AB79" s="241"/>
      <c r="AC79" s="241"/>
      <c r="AD79" s="241"/>
      <c r="AE79" s="241"/>
      <c r="AF79" s="241"/>
      <c r="AG79" s="241"/>
      <c r="AH79" s="241"/>
      <c r="AI79" s="366"/>
      <c r="AJ79" s="367"/>
      <c r="AK79" s="367"/>
      <c r="AL79" s="367"/>
      <c r="AM79" s="367"/>
      <c r="AN79" s="367"/>
      <c r="AO79" s="367"/>
      <c r="AP79" s="367"/>
      <c r="AQ79" s="367"/>
      <c r="AR79" s="367"/>
      <c r="AS79" s="367"/>
      <c r="AT79" s="367"/>
      <c r="AU79" s="367"/>
      <c r="AV79" s="367"/>
      <c r="AW79" s="367"/>
      <c r="AX79" s="367"/>
      <c r="AY79" s="367"/>
      <c r="AZ79" s="368"/>
    </row>
    <row r="80" spans="1:52" ht="30" customHeight="1" x14ac:dyDescent="0.25">
      <c r="A80" s="252"/>
      <c r="B80" s="253"/>
      <c r="C80" s="243"/>
      <c r="D80" s="243"/>
      <c r="E80" s="243"/>
      <c r="F80" s="243"/>
      <c r="G80" s="243"/>
      <c r="H80" s="243"/>
      <c r="I80" s="244" t="s">
        <v>30</v>
      </c>
      <c r="J80" s="244"/>
      <c r="K80" s="244"/>
      <c r="L80" s="244" t="s">
        <v>31</v>
      </c>
      <c r="M80" s="244"/>
      <c r="N80" s="244"/>
      <c r="O80" s="243"/>
      <c r="P80" s="243"/>
      <c r="Q80" s="243"/>
      <c r="R80" s="243"/>
      <c r="S80" s="243"/>
      <c r="T80" s="243"/>
      <c r="U80" s="244" t="s">
        <v>30</v>
      </c>
      <c r="V80" s="244"/>
      <c r="W80" s="244"/>
      <c r="X80" s="244" t="s">
        <v>31</v>
      </c>
      <c r="Y80" s="244"/>
      <c r="Z80" s="244"/>
      <c r="AA80" s="241"/>
      <c r="AB80" s="241"/>
      <c r="AC80" s="241"/>
      <c r="AD80" s="241"/>
      <c r="AE80" s="241"/>
      <c r="AF80" s="241"/>
      <c r="AG80" s="241"/>
      <c r="AH80" s="241"/>
      <c r="AI80" s="366"/>
      <c r="AJ80" s="367"/>
      <c r="AK80" s="367"/>
      <c r="AL80" s="367"/>
      <c r="AM80" s="367"/>
      <c r="AN80" s="367"/>
      <c r="AO80" s="367"/>
      <c r="AP80" s="367"/>
      <c r="AQ80" s="367"/>
      <c r="AR80" s="367"/>
      <c r="AS80" s="367"/>
      <c r="AT80" s="367"/>
      <c r="AU80" s="367"/>
      <c r="AV80" s="367"/>
      <c r="AW80" s="367"/>
      <c r="AX80" s="367"/>
      <c r="AY80" s="367"/>
      <c r="AZ80" s="368"/>
    </row>
    <row r="81" spans="1:52" ht="30" customHeight="1" thickBot="1" x14ac:dyDescent="0.3">
      <c r="A81" s="254"/>
      <c r="B81" s="255"/>
      <c r="C81" s="229"/>
      <c r="D81" s="229"/>
      <c r="E81" s="229"/>
      <c r="F81" s="229"/>
      <c r="G81" s="229"/>
      <c r="H81" s="229"/>
      <c r="I81" s="229"/>
      <c r="J81" s="229"/>
      <c r="K81" s="229"/>
      <c r="L81" s="229"/>
      <c r="M81" s="229"/>
      <c r="N81" s="229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418"/>
      <c r="AJ81" s="419"/>
      <c r="AK81" s="419"/>
      <c r="AL81" s="419"/>
      <c r="AM81" s="419"/>
      <c r="AN81" s="419"/>
      <c r="AO81" s="419"/>
      <c r="AP81" s="419"/>
      <c r="AQ81" s="419"/>
      <c r="AR81" s="419"/>
      <c r="AS81" s="419"/>
      <c r="AT81" s="419"/>
      <c r="AU81" s="419"/>
      <c r="AV81" s="419"/>
      <c r="AW81" s="419"/>
      <c r="AX81" s="419"/>
      <c r="AY81" s="419"/>
      <c r="AZ81" s="420"/>
    </row>
    <row r="82" spans="1:52" ht="30" customHeight="1" x14ac:dyDescent="0.25">
      <c r="A82" s="224" t="s">
        <v>50</v>
      </c>
      <c r="B82" s="225"/>
      <c r="C82" s="237" t="s">
        <v>78</v>
      </c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237"/>
      <c r="AF82" s="237"/>
      <c r="AG82" s="237"/>
      <c r="AH82" s="237"/>
      <c r="AI82" s="237"/>
      <c r="AJ82" s="237"/>
      <c r="AK82" s="237"/>
      <c r="AL82" s="237"/>
      <c r="AM82" s="237"/>
      <c r="AN82" s="237"/>
      <c r="AO82" s="237"/>
      <c r="AP82" s="237"/>
      <c r="AQ82" s="237"/>
      <c r="AR82" s="237"/>
      <c r="AS82" s="237"/>
      <c r="AT82" s="237"/>
      <c r="AU82" s="237"/>
      <c r="AV82" s="237"/>
      <c r="AW82" s="237"/>
      <c r="AX82" s="237"/>
      <c r="AY82" s="237"/>
      <c r="AZ82" s="238"/>
    </row>
    <row r="83" spans="1:52" ht="30" customHeight="1" x14ac:dyDescent="0.25">
      <c r="A83" s="197"/>
      <c r="B83" s="198"/>
      <c r="C83" s="247"/>
      <c r="D83" s="247"/>
      <c r="E83" s="247"/>
      <c r="F83" s="247"/>
      <c r="G83" s="247"/>
      <c r="H83" s="247"/>
      <c r="I83" s="247"/>
      <c r="J83" s="247"/>
      <c r="K83" s="240" t="s">
        <v>37</v>
      </c>
      <c r="L83" s="240"/>
      <c r="M83" s="240"/>
      <c r="N83" s="240"/>
      <c r="O83" s="240"/>
      <c r="P83" s="240"/>
      <c r="Q83" s="240"/>
      <c r="R83" s="240"/>
      <c r="S83" s="240"/>
      <c r="T83" s="240"/>
      <c r="U83" s="240"/>
      <c r="V83" s="240"/>
      <c r="W83" s="240" t="s">
        <v>36</v>
      </c>
      <c r="X83" s="240"/>
      <c r="Y83" s="240"/>
      <c r="Z83" s="240"/>
      <c r="AA83" s="240"/>
      <c r="AB83" s="240"/>
      <c r="AC83" s="240"/>
      <c r="AD83" s="240"/>
      <c r="AE83" s="240"/>
      <c r="AF83" s="240"/>
      <c r="AG83" s="240"/>
      <c r="AH83" s="240"/>
      <c r="AI83" s="241" t="s">
        <v>29</v>
      </c>
      <c r="AJ83" s="241"/>
      <c r="AK83" s="241"/>
      <c r="AL83" s="241"/>
      <c r="AM83" s="241"/>
      <c r="AN83" s="241"/>
      <c r="AO83" s="241"/>
      <c r="AP83" s="241"/>
      <c r="AQ83" s="241" t="s">
        <v>58</v>
      </c>
      <c r="AR83" s="241"/>
      <c r="AS83" s="241"/>
      <c r="AT83" s="241"/>
      <c r="AU83" s="241"/>
      <c r="AV83" s="241"/>
      <c r="AW83" s="241"/>
      <c r="AX83" s="241"/>
      <c r="AY83" s="241"/>
      <c r="AZ83" s="242"/>
    </row>
    <row r="84" spans="1:52" ht="30" customHeight="1" x14ac:dyDescent="0.25">
      <c r="A84" s="197"/>
      <c r="B84" s="198"/>
      <c r="C84" s="247"/>
      <c r="D84" s="247"/>
      <c r="E84" s="247"/>
      <c r="F84" s="247"/>
      <c r="G84" s="247"/>
      <c r="H84" s="247"/>
      <c r="I84" s="247"/>
      <c r="J84" s="247"/>
      <c r="K84" s="243" t="s">
        <v>26</v>
      </c>
      <c r="L84" s="243"/>
      <c r="M84" s="243"/>
      <c r="N84" s="243"/>
      <c r="O84" s="243"/>
      <c r="P84" s="243"/>
      <c r="Q84" s="243" t="s">
        <v>60</v>
      </c>
      <c r="R84" s="243"/>
      <c r="S84" s="243"/>
      <c r="T84" s="243"/>
      <c r="U84" s="243"/>
      <c r="V84" s="243"/>
      <c r="W84" s="243" t="s">
        <v>26</v>
      </c>
      <c r="X84" s="243"/>
      <c r="Y84" s="243"/>
      <c r="Z84" s="243"/>
      <c r="AA84" s="243"/>
      <c r="AB84" s="243"/>
      <c r="AC84" s="243" t="s">
        <v>60</v>
      </c>
      <c r="AD84" s="243"/>
      <c r="AE84" s="243"/>
      <c r="AF84" s="243"/>
      <c r="AG84" s="243"/>
      <c r="AH84" s="243"/>
      <c r="AI84" s="241"/>
      <c r="AJ84" s="241"/>
      <c r="AK84" s="241"/>
      <c r="AL84" s="241"/>
      <c r="AM84" s="241"/>
      <c r="AN84" s="241"/>
      <c r="AO84" s="241"/>
      <c r="AP84" s="241"/>
      <c r="AQ84" s="241"/>
      <c r="AR84" s="241"/>
      <c r="AS84" s="241"/>
      <c r="AT84" s="241"/>
      <c r="AU84" s="241"/>
      <c r="AV84" s="241"/>
      <c r="AW84" s="241"/>
      <c r="AX84" s="241"/>
      <c r="AY84" s="241"/>
      <c r="AZ84" s="242"/>
    </row>
    <row r="85" spans="1:52" ht="30" customHeight="1" x14ac:dyDescent="0.25">
      <c r="A85" s="197"/>
      <c r="B85" s="198"/>
      <c r="C85" s="247"/>
      <c r="D85" s="247"/>
      <c r="E85" s="247"/>
      <c r="F85" s="247"/>
      <c r="G85" s="247"/>
      <c r="H85" s="247"/>
      <c r="I85" s="247"/>
      <c r="J85" s="247"/>
      <c r="K85" s="243"/>
      <c r="L85" s="243"/>
      <c r="M85" s="243"/>
      <c r="N85" s="243"/>
      <c r="O85" s="243"/>
      <c r="P85" s="243"/>
      <c r="Q85" s="244" t="s">
        <v>30</v>
      </c>
      <c r="R85" s="244"/>
      <c r="S85" s="244"/>
      <c r="T85" s="244" t="s">
        <v>31</v>
      </c>
      <c r="U85" s="244"/>
      <c r="V85" s="244"/>
      <c r="W85" s="243"/>
      <c r="X85" s="243"/>
      <c r="Y85" s="243"/>
      <c r="Z85" s="243"/>
      <c r="AA85" s="243"/>
      <c r="AB85" s="243"/>
      <c r="AC85" s="244" t="s">
        <v>30</v>
      </c>
      <c r="AD85" s="244"/>
      <c r="AE85" s="244"/>
      <c r="AF85" s="244" t="s">
        <v>31</v>
      </c>
      <c r="AG85" s="244"/>
      <c r="AH85" s="244"/>
      <c r="AI85" s="241"/>
      <c r="AJ85" s="241"/>
      <c r="AK85" s="241"/>
      <c r="AL85" s="241"/>
      <c r="AM85" s="241"/>
      <c r="AN85" s="241"/>
      <c r="AO85" s="241"/>
      <c r="AP85" s="241"/>
      <c r="AQ85" s="241"/>
      <c r="AR85" s="241"/>
      <c r="AS85" s="241"/>
      <c r="AT85" s="241"/>
      <c r="AU85" s="241"/>
      <c r="AV85" s="241"/>
      <c r="AW85" s="241"/>
      <c r="AX85" s="241"/>
      <c r="AY85" s="241"/>
      <c r="AZ85" s="242"/>
    </row>
    <row r="86" spans="1:52" ht="30" customHeight="1" x14ac:dyDescent="0.25">
      <c r="A86" s="235" t="s">
        <v>51</v>
      </c>
      <c r="B86" s="236"/>
      <c r="C86" s="246" t="s">
        <v>27</v>
      </c>
      <c r="D86" s="246"/>
      <c r="E86" s="246"/>
      <c r="F86" s="246"/>
      <c r="G86" s="246"/>
      <c r="H86" s="246"/>
      <c r="I86" s="246"/>
      <c r="J86" s="246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30"/>
      <c r="X86" s="230"/>
      <c r="Y86" s="230"/>
      <c r="Z86" s="230"/>
      <c r="AA86" s="230"/>
      <c r="AB86" s="230"/>
      <c r="AC86" s="229"/>
      <c r="AD86" s="229"/>
      <c r="AE86" s="229"/>
      <c r="AF86" s="229"/>
      <c r="AG86" s="229"/>
      <c r="AH86" s="229"/>
      <c r="AI86" s="230"/>
      <c r="AJ86" s="230"/>
      <c r="AK86" s="230"/>
      <c r="AL86" s="230"/>
      <c r="AM86" s="230"/>
      <c r="AN86" s="230"/>
      <c r="AO86" s="230"/>
      <c r="AP86" s="230"/>
      <c r="AQ86" s="230"/>
      <c r="AR86" s="230"/>
      <c r="AS86" s="230"/>
      <c r="AT86" s="230"/>
      <c r="AU86" s="230"/>
      <c r="AV86" s="230"/>
      <c r="AW86" s="230"/>
      <c r="AX86" s="230"/>
      <c r="AY86" s="230"/>
      <c r="AZ86" s="231"/>
    </row>
    <row r="87" spans="1:52" ht="30" customHeight="1" thickBot="1" x14ac:dyDescent="0.3">
      <c r="A87" s="232" t="s">
        <v>52</v>
      </c>
      <c r="B87" s="233"/>
      <c r="C87" s="245" t="s">
        <v>28</v>
      </c>
      <c r="D87" s="245"/>
      <c r="E87" s="245"/>
      <c r="F87" s="245"/>
      <c r="G87" s="245"/>
      <c r="H87" s="245"/>
      <c r="I87" s="245"/>
      <c r="J87" s="245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2"/>
      <c r="X87" s="222"/>
      <c r="Y87" s="222"/>
      <c r="Z87" s="222"/>
      <c r="AA87" s="222"/>
      <c r="AB87" s="222"/>
      <c r="AC87" s="221"/>
      <c r="AD87" s="221"/>
      <c r="AE87" s="221"/>
      <c r="AF87" s="221"/>
      <c r="AG87" s="221"/>
      <c r="AH87" s="221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3"/>
    </row>
    <row r="88" spans="1:52" ht="18.75" x14ac:dyDescent="0.25">
      <c r="A88" s="224" t="s">
        <v>53</v>
      </c>
      <c r="B88" s="225"/>
      <c r="C88" s="237" t="s">
        <v>79</v>
      </c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7"/>
      <c r="AG88" s="237"/>
      <c r="AH88" s="237"/>
      <c r="AI88" s="237"/>
      <c r="AJ88" s="237"/>
      <c r="AK88" s="237"/>
      <c r="AL88" s="237"/>
      <c r="AM88" s="237"/>
      <c r="AN88" s="237"/>
      <c r="AO88" s="237"/>
      <c r="AP88" s="237"/>
      <c r="AQ88" s="237"/>
      <c r="AR88" s="237"/>
      <c r="AS88" s="237"/>
      <c r="AT88" s="237"/>
      <c r="AU88" s="237"/>
      <c r="AV88" s="237"/>
      <c r="AW88" s="237"/>
      <c r="AX88" s="237"/>
      <c r="AY88" s="237"/>
      <c r="AZ88" s="238"/>
    </row>
    <row r="89" spans="1:52" x14ac:dyDescent="0.25">
      <c r="A89" s="197"/>
      <c r="B89" s="198"/>
      <c r="C89" s="239"/>
      <c r="D89" s="239"/>
      <c r="E89" s="239"/>
      <c r="F89" s="239"/>
      <c r="G89" s="239"/>
      <c r="H89" s="239"/>
      <c r="I89" s="239"/>
      <c r="J89" s="239"/>
      <c r="K89" s="240" t="s">
        <v>37</v>
      </c>
      <c r="L89" s="240"/>
      <c r="M89" s="240"/>
      <c r="N89" s="240"/>
      <c r="O89" s="240"/>
      <c r="P89" s="240"/>
      <c r="Q89" s="240"/>
      <c r="R89" s="240"/>
      <c r="S89" s="240"/>
      <c r="T89" s="240"/>
      <c r="U89" s="240"/>
      <c r="V89" s="240"/>
      <c r="W89" s="240" t="s">
        <v>36</v>
      </c>
      <c r="X89" s="240"/>
      <c r="Y89" s="240"/>
      <c r="Z89" s="240"/>
      <c r="AA89" s="240"/>
      <c r="AB89" s="240"/>
      <c r="AC89" s="240"/>
      <c r="AD89" s="240"/>
      <c r="AE89" s="240"/>
      <c r="AF89" s="240"/>
      <c r="AG89" s="240"/>
      <c r="AH89" s="240"/>
      <c r="AI89" s="241" t="s">
        <v>29</v>
      </c>
      <c r="AJ89" s="241"/>
      <c r="AK89" s="241"/>
      <c r="AL89" s="241"/>
      <c r="AM89" s="241"/>
      <c r="AN89" s="241"/>
      <c r="AO89" s="241"/>
      <c r="AP89" s="241"/>
      <c r="AQ89" s="241" t="s">
        <v>58</v>
      </c>
      <c r="AR89" s="241"/>
      <c r="AS89" s="241"/>
      <c r="AT89" s="241"/>
      <c r="AU89" s="241"/>
      <c r="AV89" s="241"/>
      <c r="AW89" s="241"/>
      <c r="AX89" s="241"/>
      <c r="AY89" s="241"/>
      <c r="AZ89" s="242"/>
    </row>
    <row r="90" spans="1:52" x14ac:dyDescent="0.25">
      <c r="A90" s="197"/>
      <c r="B90" s="198"/>
      <c r="C90" s="239"/>
      <c r="D90" s="239"/>
      <c r="E90" s="239"/>
      <c r="F90" s="239"/>
      <c r="G90" s="239"/>
      <c r="H90" s="239"/>
      <c r="I90" s="239"/>
      <c r="J90" s="239"/>
      <c r="K90" s="243" t="s">
        <v>26</v>
      </c>
      <c r="L90" s="243"/>
      <c r="M90" s="243"/>
      <c r="N90" s="243"/>
      <c r="O90" s="243"/>
      <c r="P90" s="243"/>
      <c r="Q90" s="243" t="s">
        <v>60</v>
      </c>
      <c r="R90" s="243"/>
      <c r="S90" s="243"/>
      <c r="T90" s="243"/>
      <c r="U90" s="243"/>
      <c r="V90" s="243"/>
      <c r="W90" s="243" t="s">
        <v>26</v>
      </c>
      <c r="X90" s="243"/>
      <c r="Y90" s="243"/>
      <c r="Z90" s="243"/>
      <c r="AA90" s="243"/>
      <c r="AB90" s="243"/>
      <c r="AC90" s="243" t="s">
        <v>60</v>
      </c>
      <c r="AD90" s="243"/>
      <c r="AE90" s="243"/>
      <c r="AF90" s="243"/>
      <c r="AG90" s="243"/>
      <c r="AH90" s="243"/>
      <c r="AI90" s="241"/>
      <c r="AJ90" s="241"/>
      <c r="AK90" s="241"/>
      <c r="AL90" s="241"/>
      <c r="AM90" s="241"/>
      <c r="AN90" s="241"/>
      <c r="AO90" s="241"/>
      <c r="AP90" s="241"/>
      <c r="AQ90" s="241"/>
      <c r="AR90" s="241"/>
      <c r="AS90" s="241"/>
      <c r="AT90" s="241"/>
      <c r="AU90" s="241"/>
      <c r="AV90" s="241"/>
      <c r="AW90" s="241"/>
      <c r="AX90" s="241"/>
      <c r="AY90" s="241"/>
      <c r="AZ90" s="242"/>
    </row>
    <row r="91" spans="1:52" x14ac:dyDescent="0.25">
      <c r="A91" s="197"/>
      <c r="B91" s="198"/>
      <c r="C91" s="239"/>
      <c r="D91" s="239"/>
      <c r="E91" s="239"/>
      <c r="F91" s="239"/>
      <c r="G91" s="239"/>
      <c r="H91" s="239"/>
      <c r="I91" s="239"/>
      <c r="J91" s="239"/>
      <c r="K91" s="243"/>
      <c r="L91" s="243"/>
      <c r="M91" s="243"/>
      <c r="N91" s="243"/>
      <c r="O91" s="243"/>
      <c r="P91" s="243"/>
      <c r="Q91" s="244" t="s">
        <v>30</v>
      </c>
      <c r="R91" s="244"/>
      <c r="S91" s="244"/>
      <c r="T91" s="244" t="s">
        <v>31</v>
      </c>
      <c r="U91" s="244"/>
      <c r="V91" s="244"/>
      <c r="W91" s="243"/>
      <c r="X91" s="243"/>
      <c r="Y91" s="243"/>
      <c r="Z91" s="243"/>
      <c r="AA91" s="243"/>
      <c r="AB91" s="243"/>
      <c r="AC91" s="244" t="s">
        <v>30</v>
      </c>
      <c r="AD91" s="244"/>
      <c r="AE91" s="244"/>
      <c r="AF91" s="244" t="s">
        <v>31</v>
      </c>
      <c r="AG91" s="244"/>
      <c r="AH91" s="244"/>
      <c r="AI91" s="241"/>
      <c r="AJ91" s="241"/>
      <c r="AK91" s="241"/>
      <c r="AL91" s="241"/>
      <c r="AM91" s="241"/>
      <c r="AN91" s="241"/>
      <c r="AO91" s="241"/>
      <c r="AP91" s="241"/>
      <c r="AQ91" s="241"/>
      <c r="AR91" s="241"/>
      <c r="AS91" s="241"/>
      <c r="AT91" s="241"/>
      <c r="AU91" s="241"/>
      <c r="AV91" s="241"/>
      <c r="AW91" s="241"/>
      <c r="AX91" s="241"/>
      <c r="AY91" s="241"/>
      <c r="AZ91" s="242"/>
    </row>
    <row r="92" spans="1:52" ht="75.599999999999994" customHeight="1" x14ac:dyDescent="0.25">
      <c r="A92" s="235" t="s">
        <v>56</v>
      </c>
      <c r="B92" s="236"/>
      <c r="C92" s="207" t="s">
        <v>114</v>
      </c>
      <c r="D92" s="207"/>
      <c r="E92" s="207"/>
      <c r="F92" s="207"/>
      <c r="G92" s="207"/>
      <c r="H92" s="207"/>
      <c r="I92" s="207"/>
      <c r="J92" s="207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30"/>
      <c r="X92" s="230"/>
      <c r="Y92" s="230"/>
      <c r="Z92" s="230"/>
      <c r="AA92" s="230"/>
      <c r="AB92" s="230"/>
      <c r="AC92" s="229"/>
      <c r="AD92" s="229"/>
      <c r="AE92" s="229"/>
      <c r="AF92" s="229"/>
      <c r="AG92" s="229"/>
      <c r="AH92" s="229"/>
      <c r="AI92" s="230"/>
      <c r="AJ92" s="230"/>
      <c r="AK92" s="230"/>
      <c r="AL92" s="230"/>
      <c r="AM92" s="230"/>
      <c r="AN92" s="230"/>
      <c r="AO92" s="230"/>
      <c r="AP92" s="230"/>
      <c r="AQ92" s="230"/>
      <c r="AR92" s="230"/>
      <c r="AS92" s="230"/>
      <c r="AT92" s="230"/>
      <c r="AU92" s="230"/>
      <c r="AV92" s="230"/>
      <c r="AW92" s="230"/>
      <c r="AX92" s="230"/>
      <c r="AY92" s="230"/>
      <c r="AZ92" s="231"/>
    </row>
    <row r="93" spans="1:52" ht="30" customHeight="1" x14ac:dyDescent="0.25">
      <c r="A93" s="235" t="s">
        <v>103</v>
      </c>
      <c r="B93" s="236"/>
      <c r="C93" s="207" t="s">
        <v>93</v>
      </c>
      <c r="D93" s="207"/>
      <c r="E93" s="207"/>
      <c r="F93" s="207"/>
      <c r="G93" s="207"/>
      <c r="H93" s="207"/>
      <c r="I93" s="207"/>
      <c r="J93" s="207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30"/>
      <c r="X93" s="230"/>
      <c r="Y93" s="230"/>
      <c r="Z93" s="230"/>
      <c r="AA93" s="230"/>
      <c r="AB93" s="230"/>
      <c r="AC93" s="229"/>
      <c r="AD93" s="229"/>
      <c r="AE93" s="229"/>
      <c r="AF93" s="229"/>
      <c r="AG93" s="229"/>
      <c r="AH93" s="229"/>
      <c r="AI93" s="230"/>
      <c r="AJ93" s="230"/>
      <c r="AK93" s="230"/>
      <c r="AL93" s="230"/>
      <c r="AM93" s="230"/>
      <c r="AN93" s="230"/>
      <c r="AO93" s="230"/>
      <c r="AP93" s="230"/>
      <c r="AQ93" s="230"/>
      <c r="AR93" s="230"/>
      <c r="AS93" s="230"/>
      <c r="AT93" s="230"/>
      <c r="AU93" s="230"/>
      <c r="AV93" s="230"/>
      <c r="AW93" s="230"/>
      <c r="AX93" s="230"/>
      <c r="AY93" s="230"/>
      <c r="AZ93" s="231"/>
    </row>
    <row r="94" spans="1:52" ht="36.950000000000003" customHeight="1" thickBot="1" x14ac:dyDescent="0.3">
      <c r="A94" s="232" t="s">
        <v>104</v>
      </c>
      <c r="B94" s="233"/>
      <c r="C94" s="234" t="s">
        <v>92</v>
      </c>
      <c r="D94" s="234"/>
      <c r="E94" s="234"/>
      <c r="F94" s="234"/>
      <c r="G94" s="234"/>
      <c r="H94" s="234"/>
      <c r="I94" s="234"/>
      <c r="J94" s="234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2"/>
      <c r="X94" s="222"/>
      <c r="Y94" s="222"/>
      <c r="Z94" s="222"/>
      <c r="AA94" s="222"/>
      <c r="AB94" s="222"/>
      <c r="AC94" s="221"/>
      <c r="AD94" s="221"/>
      <c r="AE94" s="221"/>
      <c r="AF94" s="221"/>
      <c r="AG94" s="221"/>
      <c r="AH94" s="221"/>
      <c r="AI94" s="222"/>
      <c r="AJ94" s="222"/>
      <c r="AK94" s="222"/>
      <c r="AL94" s="222"/>
      <c r="AM94" s="222"/>
      <c r="AN94" s="222"/>
      <c r="AO94" s="222"/>
      <c r="AP94" s="222"/>
      <c r="AQ94" s="222"/>
      <c r="AR94" s="222"/>
      <c r="AS94" s="222"/>
      <c r="AT94" s="222"/>
      <c r="AU94" s="222"/>
      <c r="AV94" s="222"/>
      <c r="AW94" s="222"/>
      <c r="AX94" s="222"/>
      <c r="AY94" s="222"/>
      <c r="AZ94" s="223"/>
    </row>
    <row r="95" spans="1:52" ht="30" customHeight="1" x14ac:dyDescent="0.25">
      <c r="A95" s="224" t="s">
        <v>54</v>
      </c>
      <c r="B95" s="225"/>
      <c r="C95" s="226" t="s">
        <v>248</v>
      </c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26"/>
      <c r="AH95" s="226"/>
      <c r="AI95" s="226"/>
      <c r="AJ95" s="226"/>
      <c r="AK95" s="226"/>
      <c r="AL95" s="226"/>
      <c r="AM95" s="226"/>
      <c r="AN95" s="226"/>
      <c r="AO95" s="226"/>
      <c r="AP95" s="226"/>
      <c r="AQ95" s="227"/>
      <c r="AR95" s="227"/>
      <c r="AS95" s="227"/>
      <c r="AT95" s="227"/>
      <c r="AU95" s="227"/>
      <c r="AV95" s="227"/>
      <c r="AW95" s="227"/>
      <c r="AX95" s="227"/>
      <c r="AY95" s="227"/>
      <c r="AZ95" s="228"/>
    </row>
    <row r="96" spans="1:52" ht="30" customHeight="1" x14ac:dyDescent="0.25">
      <c r="A96" s="214" t="s">
        <v>100</v>
      </c>
      <c r="B96" s="215"/>
      <c r="C96" s="216" t="s">
        <v>86</v>
      </c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7"/>
    </row>
    <row r="97" spans="1:52" ht="30" customHeight="1" x14ac:dyDescent="0.25">
      <c r="A97" s="218" t="s">
        <v>101</v>
      </c>
      <c r="B97" s="206"/>
      <c r="C97" s="208" t="s">
        <v>109</v>
      </c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  <c r="AL97" s="208"/>
      <c r="AM97" s="208"/>
      <c r="AN97" s="208"/>
      <c r="AO97" s="208"/>
      <c r="AP97" s="208"/>
      <c r="AQ97" s="219"/>
      <c r="AR97" s="219"/>
      <c r="AS97" s="219"/>
      <c r="AT97" s="219"/>
      <c r="AU97" s="219"/>
      <c r="AV97" s="219"/>
      <c r="AW97" s="219"/>
      <c r="AX97" s="219"/>
      <c r="AY97" s="219"/>
      <c r="AZ97" s="220"/>
    </row>
    <row r="98" spans="1:52" ht="30" customHeight="1" x14ac:dyDescent="0.25">
      <c r="A98" s="205" t="s">
        <v>102</v>
      </c>
      <c r="B98" s="206"/>
      <c r="C98" s="208" t="s">
        <v>115</v>
      </c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  <c r="AL98" s="208"/>
      <c r="AM98" s="208"/>
      <c r="AN98" s="208"/>
      <c r="AO98" s="208"/>
      <c r="AP98" s="208"/>
      <c r="AQ98" s="219"/>
      <c r="AR98" s="219"/>
      <c r="AS98" s="219"/>
      <c r="AT98" s="219"/>
      <c r="AU98" s="219"/>
      <c r="AV98" s="219"/>
      <c r="AW98" s="219"/>
      <c r="AX98" s="219"/>
      <c r="AY98" s="219"/>
      <c r="AZ98" s="220"/>
    </row>
    <row r="99" spans="1:52" ht="30" customHeight="1" x14ac:dyDescent="0.25">
      <c r="A99" s="205" t="s">
        <v>123</v>
      </c>
      <c r="B99" s="206"/>
      <c r="C99" s="207" t="s">
        <v>124</v>
      </c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9"/>
      <c r="X99" s="209"/>
      <c r="Y99" s="209"/>
      <c r="Z99" s="209"/>
      <c r="AA99" s="209"/>
      <c r="AB99" s="209"/>
      <c r="AC99" s="209"/>
      <c r="AD99" s="209"/>
      <c r="AE99" s="209"/>
      <c r="AF99" s="209"/>
      <c r="AG99" s="209"/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10"/>
    </row>
    <row r="100" spans="1:52" ht="30" customHeight="1" x14ac:dyDescent="0.25">
      <c r="A100" s="197" t="s">
        <v>55</v>
      </c>
      <c r="B100" s="198"/>
      <c r="C100" s="211" t="s">
        <v>290</v>
      </c>
      <c r="D100" s="211"/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3"/>
    </row>
    <row r="101" spans="1:52" ht="30" customHeight="1" x14ac:dyDescent="0.25">
      <c r="A101" s="197" t="s">
        <v>57</v>
      </c>
      <c r="B101" s="198"/>
      <c r="C101" s="211" t="s">
        <v>247</v>
      </c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3"/>
    </row>
    <row r="102" spans="1:52" ht="30" customHeight="1" x14ac:dyDescent="0.25">
      <c r="A102" s="197" t="s">
        <v>99</v>
      </c>
      <c r="B102" s="198"/>
      <c r="C102" s="199" t="s">
        <v>246</v>
      </c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200"/>
      <c r="AR102" s="200"/>
      <c r="AS102" s="200"/>
      <c r="AT102" s="200"/>
      <c r="AU102" s="200"/>
      <c r="AV102" s="200"/>
      <c r="AW102" s="200"/>
      <c r="AX102" s="200"/>
      <c r="AY102" s="200"/>
      <c r="AZ102" s="201"/>
    </row>
    <row r="103" spans="1:52" ht="30" customHeight="1" thickBot="1" x14ac:dyDescent="0.3">
      <c r="A103" s="197" t="s">
        <v>289</v>
      </c>
      <c r="B103" s="198"/>
      <c r="C103" s="202" t="s">
        <v>254</v>
      </c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3"/>
      <c r="AR103" s="203"/>
      <c r="AS103" s="203"/>
      <c r="AT103" s="203"/>
      <c r="AU103" s="203"/>
      <c r="AV103" s="203"/>
      <c r="AW103" s="203"/>
      <c r="AX103" s="203"/>
      <c r="AY103" s="203"/>
      <c r="AZ103" s="204"/>
    </row>
    <row r="104" spans="1:52" ht="189.95" customHeight="1" x14ac:dyDescent="0.25">
      <c r="A104" s="194"/>
      <c r="B104" s="194"/>
      <c r="C104" s="194"/>
      <c r="D104" s="194"/>
      <c r="E104" s="194"/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  <c r="P104" s="194"/>
      <c r="Q104" s="194"/>
      <c r="R104" s="194"/>
      <c r="S104" s="194"/>
      <c r="T104" s="194"/>
      <c r="U104" s="194"/>
      <c r="V104" s="194"/>
      <c r="W104" s="194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94"/>
      <c r="AL104" s="194"/>
      <c r="AM104" s="194"/>
      <c r="AN104" s="194"/>
      <c r="AO104" s="194"/>
      <c r="AP104" s="194"/>
      <c r="AQ104" s="194"/>
      <c r="AR104" s="194"/>
      <c r="AS104" s="194"/>
      <c r="AT104" s="194"/>
      <c r="AU104" s="194"/>
      <c r="AV104" s="194"/>
      <c r="AW104" s="194"/>
      <c r="AX104" s="194"/>
      <c r="AY104" s="194"/>
      <c r="AZ104" s="194"/>
    </row>
    <row r="105" spans="1:52" x14ac:dyDescent="0.25">
      <c r="A105" s="195"/>
      <c r="B105" s="195"/>
      <c r="C105" s="195"/>
      <c r="D105" s="195"/>
      <c r="E105" s="195"/>
      <c r="F105" s="195"/>
      <c r="G105" s="196" t="s">
        <v>249</v>
      </c>
      <c r="H105" s="196"/>
      <c r="I105" s="196"/>
      <c r="J105" s="196"/>
      <c r="K105" s="196"/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  <c r="Z105" s="196"/>
      <c r="AA105" s="196"/>
      <c r="AB105" s="196"/>
      <c r="AC105" s="196"/>
      <c r="AD105" s="196"/>
      <c r="AE105" s="196"/>
      <c r="AF105" s="196"/>
      <c r="AG105" s="196"/>
      <c r="AH105" s="196"/>
      <c r="AI105" s="196"/>
      <c r="AJ105" s="196"/>
      <c r="AK105" s="196"/>
      <c r="AL105" s="196"/>
      <c r="AM105" s="196"/>
      <c r="AN105" s="196"/>
      <c r="AO105" s="196"/>
      <c r="AP105" s="196"/>
      <c r="AQ105" s="196"/>
      <c r="AR105" s="196"/>
      <c r="AS105" s="196"/>
      <c r="AT105" s="196"/>
      <c r="AU105" s="195"/>
      <c r="AV105" s="195"/>
      <c r="AW105" s="195"/>
      <c r="AX105" s="195"/>
      <c r="AY105" s="195"/>
      <c r="AZ105" s="195"/>
    </row>
  </sheetData>
  <mergeCells count="325">
    <mergeCell ref="AP17:AZ17"/>
    <mergeCell ref="AE19:AO19"/>
    <mergeCell ref="T19:AD19"/>
    <mergeCell ref="T17:AD17"/>
    <mergeCell ref="AE17:AO17"/>
    <mergeCell ref="N12:AZ12"/>
    <mergeCell ref="AE25:AO25"/>
    <mergeCell ref="A21:S21"/>
    <mergeCell ref="A20:S20"/>
    <mergeCell ref="T21:AD21"/>
    <mergeCell ref="T20:AD20"/>
    <mergeCell ref="AE21:AO21"/>
    <mergeCell ref="AE20:AO20"/>
    <mergeCell ref="N13:Z13"/>
    <mergeCell ref="A25:S25"/>
    <mergeCell ref="A24:S24"/>
    <mergeCell ref="AE24:AO24"/>
    <mergeCell ref="AE23:AO23"/>
    <mergeCell ref="AE22:AO22"/>
    <mergeCell ref="AP18:AZ18"/>
    <mergeCell ref="AP22:AZ22"/>
    <mergeCell ref="AP21:AZ21"/>
    <mergeCell ref="AP20:AZ20"/>
    <mergeCell ref="AP25:AZ25"/>
    <mergeCell ref="AQ1:AZ1"/>
    <mergeCell ref="AO2:AZ2"/>
    <mergeCell ref="AR3:AZ3"/>
    <mergeCell ref="T23:AD23"/>
    <mergeCell ref="AP24:AZ24"/>
    <mergeCell ref="AP23:AZ23"/>
    <mergeCell ref="A23:S23"/>
    <mergeCell ref="A22:S22"/>
    <mergeCell ref="T22:AD22"/>
    <mergeCell ref="T18:AD18"/>
    <mergeCell ref="AE18:AO18"/>
    <mergeCell ref="A14:M14"/>
    <mergeCell ref="N14:Z14"/>
    <mergeCell ref="A16:AZ16"/>
    <mergeCell ref="A19:S19"/>
    <mergeCell ref="A18:S18"/>
    <mergeCell ref="A17:S17"/>
    <mergeCell ref="N11:AZ11"/>
    <mergeCell ref="A12:M12"/>
    <mergeCell ref="A11:M11"/>
    <mergeCell ref="A8:AZ8"/>
    <mergeCell ref="A13:M13"/>
    <mergeCell ref="AN13:AZ13"/>
    <mergeCell ref="AA13:AM13"/>
    <mergeCell ref="A40:AZ40"/>
    <mergeCell ref="A39:AZ39"/>
    <mergeCell ref="A38:AZ38"/>
    <mergeCell ref="A27:AZ27"/>
    <mergeCell ref="A32:AZ32"/>
    <mergeCell ref="A31:AZ31"/>
    <mergeCell ref="A30:AZ30"/>
    <mergeCell ref="A29:AZ29"/>
    <mergeCell ref="A28:AZ28"/>
    <mergeCell ref="T25:AD25"/>
    <mergeCell ref="T24:AD24"/>
    <mergeCell ref="AP19:AZ19"/>
    <mergeCell ref="C56:D56"/>
    <mergeCell ref="C53:D53"/>
    <mergeCell ref="E53:AL53"/>
    <mergeCell ref="C54:D55"/>
    <mergeCell ref="A46:J46"/>
    <mergeCell ref="K46:T46"/>
    <mergeCell ref="U46:AD46"/>
    <mergeCell ref="AE46:AN46"/>
    <mergeCell ref="A45:AZ45"/>
    <mergeCell ref="AO46:AZ46"/>
    <mergeCell ref="A47:J47"/>
    <mergeCell ref="K47:T47"/>
    <mergeCell ref="U47:AD47"/>
    <mergeCell ref="AE47:AN47"/>
    <mergeCell ref="AO47:AZ47"/>
    <mergeCell ref="A48:AZ48"/>
    <mergeCell ref="A49:AZ49"/>
    <mergeCell ref="A50:B52"/>
    <mergeCell ref="E50:AZ50"/>
    <mergeCell ref="A42:AZ42"/>
    <mergeCell ref="A41:AZ41"/>
    <mergeCell ref="E57:N57"/>
    <mergeCell ref="O57:Z57"/>
    <mergeCell ref="AA57:AL57"/>
    <mergeCell ref="E56:N56"/>
    <mergeCell ref="O56:Z56"/>
    <mergeCell ref="AA56:AL56"/>
    <mergeCell ref="E51:L51"/>
    <mergeCell ref="M51:T51"/>
    <mergeCell ref="U51:AB51"/>
    <mergeCell ref="AC51:AL51"/>
    <mergeCell ref="E54:AZ54"/>
    <mergeCell ref="AM55:AZ55"/>
    <mergeCell ref="AM56:AZ56"/>
    <mergeCell ref="AM57:AZ57"/>
    <mergeCell ref="AM53:AZ53"/>
    <mergeCell ref="E55:N55"/>
    <mergeCell ref="O55:Z55"/>
    <mergeCell ref="AA55:AL55"/>
    <mergeCell ref="AM51:AZ51"/>
    <mergeCell ref="E52:L52"/>
    <mergeCell ref="M52:T52"/>
    <mergeCell ref="U52:AB52"/>
    <mergeCell ref="AC52:AL52"/>
    <mergeCell ref="AM52:AZ52"/>
    <mergeCell ref="AA66:AF66"/>
    <mergeCell ref="AG61:AL61"/>
    <mergeCell ref="C62:D62"/>
    <mergeCell ref="E62:N62"/>
    <mergeCell ref="O62:T62"/>
    <mergeCell ref="U62:Z62"/>
    <mergeCell ref="AA62:AF62"/>
    <mergeCell ref="AG62:AL62"/>
    <mergeCell ref="O61:T61"/>
    <mergeCell ref="U61:Z61"/>
    <mergeCell ref="AA61:AF61"/>
    <mergeCell ref="O63:T63"/>
    <mergeCell ref="U63:Z63"/>
    <mergeCell ref="AA63:AF63"/>
    <mergeCell ref="AG63:AL63"/>
    <mergeCell ref="O66:T66"/>
    <mergeCell ref="U66:Z66"/>
    <mergeCell ref="A72:AZ72"/>
    <mergeCell ref="C74:K75"/>
    <mergeCell ref="L74:T75"/>
    <mergeCell ref="U74:AD74"/>
    <mergeCell ref="AE74:AN75"/>
    <mergeCell ref="AO74:AZ75"/>
    <mergeCell ref="C69:D69"/>
    <mergeCell ref="E69:N69"/>
    <mergeCell ref="O69:T69"/>
    <mergeCell ref="U69:Z69"/>
    <mergeCell ref="AA69:AF69"/>
    <mergeCell ref="AG69:AL69"/>
    <mergeCell ref="B64:B70"/>
    <mergeCell ref="C64:D66"/>
    <mergeCell ref="E64:AZ64"/>
    <mergeCell ref="E65:N66"/>
    <mergeCell ref="O65:Z65"/>
    <mergeCell ref="AA65:AL65"/>
    <mergeCell ref="AM65:AZ66"/>
    <mergeCell ref="AM67:AZ67"/>
    <mergeCell ref="AG66:AL66"/>
    <mergeCell ref="C67:D67"/>
    <mergeCell ref="E67:N67"/>
    <mergeCell ref="O67:T67"/>
    <mergeCell ref="U75:Y75"/>
    <mergeCell ref="Z75:AD75"/>
    <mergeCell ref="C73:AZ73"/>
    <mergeCell ref="C81:H81"/>
    <mergeCell ref="I81:K81"/>
    <mergeCell ref="L81:N81"/>
    <mergeCell ref="O81:T81"/>
    <mergeCell ref="U81:W81"/>
    <mergeCell ref="X81:Z81"/>
    <mergeCell ref="AA81:AH81"/>
    <mergeCell ref="C76:K76"/>
    <mergeCell ref="L76:T76"/>
    <mergeCell ref="U76:Y76"/>
    <mergeCell ref="Z76:AD76"/>
    <mergeCell ref="AE76:AN76"/>
    <mergeCell ref="AO76:AZ76"/>
    <mergeCell ref="C77:AZ77"/>
    <mergeCell ref="C78:N78"/>
    <mergeCell ref="O78:Z78"/>
    <mergeCell ref="AA78:AH80"/>
    <mergeCell ref="C79:H80"/>
    <mergeCell ref="I79:N79"/>
    <mergeCell ref="O79:T80"/>
    <mergeCell ref="U79:Z79"/>
    <mergeCell ref="AQ86:AZ86"/>
    <mergeCell ref="AC85:AE85"/>
    <mergeCell ref="AF85:AH85"/>
    <mergeCell ref="Q85:S85"/>
    <mergeCell ref="T85:V85"/>
    <mergeCell ref="AQ87:AZ87"/>
    <mergeCell ref="A86:B86"/>
    <mergeCell ref="C86:J86"/>
    <mergeCell ref="K86:P86"/>
    <mergeCell ref="Q86:S86"/>
    <mergeCell ref="T86:V86"/>
    <mergeCell ref="W86:AB86"/>
    <mergeCell ref="AC86:AE86"/>
    <mergeCell ref="AF86:AH86"/>
    <mergeCell ref="AI86:AP86"/>
    <mergeCell ref="A82:B85"/>
    <mergeCell ref="C82:AZ82"/>
    <mergeCell ref="C83:J85"/>
    <mergeCell ref="K83:V83"/>
    <mergeCell ref="W83:AH83"/>
    <mergeCell ref="AI83:AP85"/>
    <mergeCell ref="AQ83:AZ85"/>
    <mergeCell ref="K84:P85"/>
    <mergeCell ref="Q84:V84"/>
    <mergeCell ref="A95:B95"/>
    <mergeCell ref="C95:AP95"/>
    <mergeCell ref="A96:B96"/>
    <mergeCell ref="W93:AB93"/>
    <mergeCell ref="AC93:AE93"/>
    <mergeCell ref="AF93:AH93"/>
    <mergeCell ref="AI93:AP93"/>
    <mergeCell ref="A93:B93"/>
    <mergeCell ref="C93:J93"/>
    <mergeCell ref="K93:P93"/>
    <mergeCell ref="Q93:S93"/>
    <mergeCell ref="T93:V93"/>
    <mergeCell ref="A92:B92"/>
    <mergeCell ref="C92:J92"/>
    <mergeCell ref="K92:P92"/>
    <mergeCell ref="Q92:S92"/>
    <mergeCell ref="T92:V92"/>
    <mergeCell ref="AM60:AZ61"/>
    <mergeCell ref="AQ93:AZ93"/>
    <mergeCell ref="W92:AB92"/>
    <mergeCell ref="AC92:AE92"/>
    <mergeCell ref="AF92:AH92"/>
    <mergeCell ref="AI92:AP92"/>
    <mergeCell ref="A54:B63"/>
    <mergeCell ref="AM62:AZ62"/>
    <mergeCell ref="C63:D63"/>
    <mergeCell ref="E63:N63"/>
    <mergeCell ref="AM63:AZ63"/>
    <mergeCell ref="C57:D57"/>
    <mergeCell ref="U67:Z67"/>
    <mergeCell ref="AA67:AF67"/>
    <mergeCell ref="AG67:AL67"/>
    <mergeCell ref="C68:D68"/>
    <mergeCell ref="E68:N68"/>
    <mergeCell ref="O68:T68"/>
    <mergeCell ref="AQ92:AZ92"/>
    <mergeCell ref="C58:D58"/>
    <mergeCell ref="E58:N58"/>
    <mergeCell ref="O58:Z58"/>
    <mergeCell ref="AA58:AL58"/>
    <mergeCell ref="AM58:AZ58"/>
    <mergeCell ref="C59:D61"/>
    <mergeCell ref="E59:AZ59"/>
    <mergeCell ref="E60:N61"/>
    <mergeCell ref="O60:Z60"/>
    <mergeCell ref="AA60:AL60"/>
    <mergeCell ref="A68:A69"/>
    <mergeCell ref="AM68:AZ68"/>
    <mergeCell ref="AM69:AZ69"/>
    <mergeCell ref="C70:D70"/>
    <mergeCell ref="E70:N70"/>
    <mergeCell ref="O70:T70"/>
    <mergeCell ref="U70:Z70"/>
    <mergeCell ref="AA70:AF70"/>
    <mergeCell ref="AG70:AL70"/>
    <mergeCell ref="AM70:AZ70"/>
    <mergeCell ref="U68:Z68"/>
    <mergeCell ref="AA68:AF68"/>
    <mergeCell ref="AG68:AL68"/>
    <mergeCell ref="W84:AB85"/>
    <mergeCell ref="AC84:AH84"/>
    <mergeCell ref="I80:K80"/>
    <mergeCell ref="L80:N80"/>
    <mergeCell ref="U80:W80"/>
    <mergeCell ref="X80:Z80"/>
    <mergeCell ref="AC87:AE87"/>
    <mergeCell ref="AF87:AH87"/>
    <mergeCell ref="AI87:AP87"/>
    <mergeCell ref="A88:B91"/>
    <mergeCell ref="C88:AZ88"/>
    <mergeCell ref="C89:J91"/>
    <mergeCell ref="K89:V89"/>
    <mergeCell ref="W89:AH89"/>
    <mergeCell ref="AI89:AP91"/>
    <mergeCell ref="AQ89:AZ91"/>
    <mergeCell ref="K90:P91"/>
    <mergeCell ref="Q90:V90"/>
    <mergeCell ref="W90:AB91"/>
    <mergeCell ref="AC90:AH90"/>
    <mergeCell ref="AC91:AE91"/>
    <mergeCell ref="AF91:AH91"/>
    <mergeCell ref="Q91:S91"/>
    <mergeCell ref="T91:V91"/>
    <mergeCell ref="A103:B103"/>
    <mergeCell ref="C103:AP103"/>
    <mergeCell ref="AQ103:AZ103"/>
    <mergeCell ref="A104:AZ104"/>
    <mergeCell ref="A105:F105"/>
    <mergeCell ref="AU105:AZ105"/>
    <mergeCell ref="G105:AT105"/>
    <mergeCell ref="AQ94:AZ94"/>
    <mergeCell ref="AQ95:AZ95"/>
    <mergeCell ref="C96:AZ96"/>
    <mergeCell ref="AQ97:AZ97"/>
    <mergeCell ref="AQ98:AZ98"/>
    <mergeCell ref="A99:B99"/>
    <mergeCell ref="C99:V99"/>
    <mergeCell ref="W99:AZ99"/>
    <mergeCell ref="A101:B101"/>
    <mergeCell ref="AQ101:AZ101"/>
    <mergeCell ref="A94:B94"/>
    <mergeCell ref="C94:J94"/>
    <mergeCell ref="K94:P94"/>
    <mergeCell ref="Q94:S94"/>
    <mergeCell ref="T94:V94"/>
    <mergeCell ref="W94:AB94"/>
    <mergeCell ref="AC94:AE94"/>
    <mergeCell ref="A100:B100"/>
    <mergeCell ref="C100:AP100"/>
    <mergeCell ref="AQ100:AZ100"/>
    <mergeCell ref="AI78:AZ80"/>
    <mergeCell ref="A73:B76"/>
    <mergeCell ref="A77:B81"/>
    <mergeCell ref="AI81:AZ81"/>
    <mergeCell ref="C50:D52"/>
    <mergeCell ref="A102:B102"/>
    <mergeCell ref="C102:AP102"/>
    <mergeCell ref="AQ102:AZ102"/>
    <mergeCell ref="AF94:AH94"/>
    <mergeCell ref="AI94:AP94"/>
    <mergeCell ref="C101:AP101"/>
    <mergeCell ref="A97:B97"/>
    <mergeCell ref="C97:AP97"/>
    <mergeCell ref="A98:B98"/>
    <mergeCell ref="C98:AP98"/>
    <mergeCell ref="A87:B87"/>
    <mergeCell ref="C87:J87"/>
    <mergeCell ref="K87:P87"/>
    <mergeCell ref="Q87:S87"/>
    <mergeCell ref="T87:V87"/>
    <mergeCell ref="W87:AB87"/>
  </mergeCells>
  <dataValidations count="1">
    <dataValidation type="list" allowBlank="1" showInputMessage="1" showErrorMessage="1" sqref="AM53">
      <formula1>RUCH</formula1>
    </dataValidation>
  </dataValidations>
  <pageMargins left="0.7" right="0.7" top="0.75" bottom="0.75" header="0.3" footer="0.3"/>
  <pageSetup paperSize="9" scale="63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lista!$A$1:$A$3</xm:f>
          </x14:formula1>
          <xm:sqref>A18:S25</xm:sqref>
        </x14:dataValidation>
        <x14:dataValidation type="list" allowBlank="1" showInputMessage="1" showErrorMessage="1">
          <x14:formula1>
            <xm:f>lista!$A$26:$A$33</xm:f>
          </x14:formula1>
          <xm:sqref>U52:AB52</xm:sqref>
        </x14:dataValidation>
        <x14:dataValidation type="list" allowBlank="1" showInputMessage="1" showErrorMessage="1">
          <x14:formula1>
            <xm:f>lista!$A$22:$A$24</xm:f>
          </x14:formula1>
          <xm:sqref>E52:L52</xm:sqref>
        </x14:dataValidation>
        <x14:dataValidation type="list" allowBlank="1" showInputMessage="1" showErrorMessage="1">
          <x14:formula1>
            <xm:f>lista!$A$15:$A$20</xm:f>
          </x14:formula1>
          <xm:sqref>AE47:AN47</xm:sqref>
        </x14:dataValidation>
        <x14:dataValidation type="list" allowBlank="1" showInputMessage="1" showErrorMessage="1">
          <x14:formula1>
            <xm:f>lista!$A$10:$A$13</xm:f>
          </x14:formula1>
          <xm:sqref>K47:T47</xm:sqref>
        </x14:dataValidation>
        <x14:dataValidation type="list" allowBlank="1" showInputMessage="1" showErrorMessage="1">
          <x14:formula1>
            <xm:f>lista!$A$5:$A$8</xm:f>
          </x14:formula1>
          <xm:sqref>A47:J47</xm:sqref>
        </x14:dataValidation>
        <x14:dataValidation type="list" allowBlank="1" showInputMessage="1" showErrorMessage="1">
          <x14:formula1>
            <xm:f>lista!$C$1:$C$2</xm:f>
          </x14:formula1>
          <xm:sqref>AQ95 AQ97:AQ98 AQ100:AQ102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Z14"/>
  <sheetViews>
    <sheetView view="pageBreakPreview" zoomScale="85" zoomScaleNormal="100" zoomScaleSheetLayoutView="85" workbookViewId="0">
      <selection activeCell="BN9" sqref="BN9"/>
    </sheetView>
  </sheetViews>
  <sheetFormatPr defaultColWidth="9.140625" defaultRowHeight="15" x14ac:dyDescent="0.25"/>
  <cols>
    <col min="1" max="78" width="2.7109375" style="5" customWidth="1"/>
    <col min="79" max="16384" width="9.140625" style="5"/>
  </cols>
  <sheetData>
    <row r="1" spans="1:52" x14ac:dyDescent="0.25">
      <c r="A1" s="348"/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2"/>
      <c r="AM1" s="13"/>
      <c r="AN1" s="13"/>
      <c r="AO1" s="13"/>
      <c r="AP1" s="13"/>
      <c r="AQ1" s="397" t="str">
        <f>CONCATENATE("Załącznik nr ",DANE!B8+1)</f>
        <v>Załącznik nr 2</v>
      </c>
      <c r="AR1" s="397"/>
      <c r="AS1" s="397"/>
      <c r="AT1" s="397"/>
      <c r="AU1" s="397"/>
      <c r="AV1" s="397"/>
      <c r="AW1" s="397"/>
      <c r="AX1" s="397"/>
      <c r="AY1" s="397"/>
      <c r="AZ1" s="397"/>
    </row>
    <row r="2" spans="1:52" x14ac:dyDescent="0.25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14"/>
      <c r="AM2" s="14"/>
      <c r="AN2" s="14"/>
      <c r="AO2" s="398" t="s">
        <v>130</v>
      </c>
      <c r="AP2" s="398"/>
      <c r="AQ2" s="398"/>
      <c r="AR2" s="398"/>
      <c r="AS2" s="398"/>
      <c r="AT2" s="398"/>
      <c r="AU2" s="398"/>
      <c r="AV2" s="398"/>
      <c r="AW2" s="398"/>
      <c r="AX2" s="398"/>
      <c r="AY2" s="398"/>
      <c r="AZ2" s="398"/>
    </row>
    <row r="3" spans="1:52" x14ac:dyDescent="0.25">
      <c r="A3" s="348"/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13" t="s">
        <v>71</v>
      </c>
      <c r="AR3" s="397" t="e">
        <f>CONCATENATE("nr ",DANE!B6)</f>
        <v>#N/A</v>
      </c>
      <c r="AS3" s="397"/>
      <c r="AT3" s="397"/>
      <c r="AU3" s="397"/>
      <c r="AV3" s="397"/>
      <c r="AW3" s="397"/>
      <c r="AX3" s="397"/>
      <c r="AY3" s="397"/>
      <c r="AZ3" s="397"/>
    </row>
    <row r="4" spans="1:52" x14ac:dyDescent="0.25">
      <c r="A4" s="348"/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x14ac:dyDescent="0.25">
      <c r="A5" s="348"/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ht="84" customHeight="1" x14ac:dyDescent="0.3">
      <c r="A6" s="426"/>
      <c r="B6" s="426"/>
      <c r="C6" s="426"/>
      <c r="D6" s="426"/>
      <c r="E6" s="426"/>
      <c r="F6" s="426"/>
      <c r="G6" s="426"/>
      <c r="H6" s="426"/>
      <c r="I6" s="426"/>
      <c r="J6" s="426"/>
      <c r="K6" s="426"/>
      <c r="L6" s="426"/>
      <c r="M6" s="426"/>
      <c r="N6" s="426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28" t="s">
        <v>251</v>
      </c>
      <c r="AI6" s="428"/>
      <c r="AJ6" s="428"/>
      <c r="AK6" s="428"/>
      <c r="AL6" s="428"/>
      <c r="AM6" s="428"/>
      <c r="AN6" s="428"/>
      <c r="AO6" s="428"/>
      <c r="AP6" s="428"/>
      <c r="AQ6" s="18" t="s">
        <v>135</v>
      </c>
      <c r="AR6" s="428"/>
      <c r="AS6" s="428"/>
      <c r="AT6" s="428"/>
      <c r="AU6" s="428"/>
      <c r="AV6" s="428"/>
      <c r="AW6" s="428"/>
      <c r="AX6" s="428"/>
      <c r="AY6" s="428"/>
      <c r="AZ6" s="428"/>
    </row>
    <row r="7" spans="1:52" x14ac:dyDescent="0.25">
      <c r="A7" s="427" t="s">
        <v>132</v>
      </c>
      <c r="B7" s="427"/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32" t="s">
        <v>134</v>
      </c>
      <c r="AI7" s="432"/>
      <c r="AJ7" s="432"/>
      <c r="AK7" s="432"/>
      <c r="AL7" s="432"/>
      <c r="AM7" s="432"/>
      <c r="AN7" s="432"/>
      <c r="AO7" s="432"/>
      <c r="AP7" s="432"/>
      <c r="AQ7" s="4"/>
      <c r="AR7" s="432" t="s">
        <v>136</v>
      </c>
      <c r="AS7" s="432"/>
      <c r="AT7" s="432"/>
      <c r="AU7" s="432"/>
      <c r="AV7" s="432"/>
      <c r="AW7" s="432"/>
      <c r="AX7" s="432"/>
      <c r="AY7" s="432"/>
      <c r="AZ7" s="432"/>
    </row>
    <row r="8" spans="1:52" ht="99" customHeight="1" x14ac:dyDescent="0.25">
      <c r="A8" s="431" t="s">
        <v>133</v>
      </c>
      <c r="B8" s="431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31"/>
      <c r="V8" s="431"/>
      <c r="W8" s="431"/>
      <c r="X8" s="431"/>
      <c r="Y8" s="431"/>
      <c r="Z8" s="431"/>
      <c r="AA8" s="431"/>
      <c r="AB8" s="431"/>
      <c r="AC8" s="431"/>
      <c r="AD8" s="431"/>
      <c r="AE8" s="431"/>
      <c r="AF8" s="431"/>
      <c r="AG8" s="431"/>
      <c r="AH8" s="431"/>
      <c r="AI8" s="431"/>
      <c r="AJ8" s="431"/>
      <c r="AK8" s="431"/>
      <c r="AL8" s="431"/>
      <c r="AM8" s="431"/>
      <c r="AN8" s="431"/>
      <c r="AO8" s="431"/>
      <c r="AP8" s="431"/>
      <c r="AQ8" s="431"/>
      <c r="AR8" s="431"/>
      <c r="AS8" s="431"/>
      <c r="AT8" s="431"/>
      <c r="AU8" s="431"/>
      <c r="AV8" s="431"/>
      <c r="AW8" s="431"/>
      <c r="AX8" s="431"/>
      <c r="AY8" s="431"/>
      <c r="AZ8" s="431"/>
    </row>
    <row r="9" spans="1:52" ht="114.6" customHeight="1" x14ac:dyDescent="0.25">
      <c r="A9" s="430" t="e">
        <f>IF(DANE!B3="ND","Oświadczamy, że "&amp;DANE!B9&amp;" nie ma możliwości odzyskiwania/odliczania podatku VAT na zasadach obowiązującego w Polsce prawa w zakresie podatku od towarów i usług. Dotyczy to kosztów kwalifikowanych zadania pn. „"&amp;DANE!B4&amp;"”, dofinansowanego w ramach Rządowego Funduszu Rozwoju Dróg.","Oświadczamy, że "&amp;DANE!B9&amp;" nie mają możliwości odzyskiwania/odliczania podatku VAT na zasadach obowiązującego w Polsce prawa w zakresie podatku od towarów i usług. Dotyczy to kosztów kwalifikowanych zadania pn. „"&amp;DANE!B4&amp;"”, dofinansowanego w ramach Rządowego Funduszu Rozwoju Dróg.")</f>
        <v>#N/A</v>
      </c>
      <c r="B9" s="430"/>
      <c r="C9" s="430"/>
      <c r="D9" s="430"/>
      <c r="E9" s="430"/>
      <c r="F9" s="430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0"/>
      <c r="R9" s="430"/>
      <c r="S9" s="430"/>
      <c r="T9" s="430"/>
      <c r="U9" s="430"/>
      <c r="V9" s="430"/>
      <c r="W9" s="430"/>
      <c r="X9" s="430"/>
      <c r="Y9" s="430"/>
      <c r="Z9" s="430"/>
      <c r="AA9" s="430"/>
      <c r="AB9" s="430"/>
      <c r="AC9" s="430"/>
      <c r="AD9" s="430"/>
      <c r="AE9" s="430"/>
      <c r="AF9" s="430"/>
      <c r="AG9" s="430"/>
      <c r="AH9" s="430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Y9" s="430"/>
      <c r="AZ9" s="430"/>
    </row>
    <row r="10" spans="1:52" ht="71.45" customHeight="1" x14ac:dyDescent="0.25">
      <c r="A10" s="430" t="e">
        <f>"Jednocześnie "&amp;DANE!B2&amp;" zobowiązuje się do zwrotu sfinansowanej w ramach ww. zadania części poniesionego podatku VAT, jeżeli zaistnieją przesłanki umożliwiające odzyskanie tego podatku."</f>
        <v>#N/A</v>
      </c>
      <c r="B10" s="430"/>
      <c r="C10" s="430"/>
      <c r="D10" s="430"/>
      <c r="E10" s="430"/>
      <c r="F10" s="430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  <c r="V10" s="430"/>
      <c r="W10" s="430"/>
      <c r="X10" s="430"/>
      <c r="Y10" s="430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</row>
    <row r="11" spans="1:52" ht="60" customHeight="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</row>
    <row r="12" spans="1:52" ht="60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</row>
    <row r="13" spans="1:52" ht="60" customHeight="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</row>
    <row r="14" spans="1:52" ht="15.75" x14ac:dyDescent="0.25">
      <c r="A14" s="429" t="s">
        <v>137</v>
      </c>
      <c r="B14" s="429"/>
      <c r="C14" s="429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29"/>
      <c r="AE14" s="429"/>
      <c r="AF14" s="429"/>
      <c r="AG14" s="429"/>
      <c r="AH14" s="429"/>
      <c r="AI14" s="429"/>
      <c r="AJ14" s="429"/>
      <c r="AK14" s="429"/>
      <c r="AL14" s="429"/>
      <c r="AM14" s="429"/>
      <c r="AN14" s="429"/>
      <c r="AO14" s="429"/>
      <c r="AP14" s="429"/>
      <c r="AQ14" s="429"/>
      <c r="AR14" s="429"/>
      <c r="AS14" s="429"/>
      <c r="AT14" s="429"/>
      <c r="AU14" s="429"/>
      <c r="AV14" s="429"/>
      <c r="AW14" s="429"/>
      <c r="AX14" s="429"/>
      <c r="AY14" s="429"/>
      <c r="AZ14" s="429"/>
    </row>
  </sheetData>
  <mergeCells count="13">
    <mergeCell ref="A1:N6"/>
    <mergeCell ref="A7:N7"/>
    <mergeCell ref="AR6:AZ6"/>
    <mergeCell ref="A14:AZ14"/>
    <mergeCell ref="A9:AZ9"/>
    <mergeCell ref="A10:AZ10"/>
    <mergeCell ref="A8:AZ8"/>
    <mergeCell ref="AH7:AP7"/>
    <mergeCell ref="AH6:AP6"/>
    <mergeCell ref="AR7:AZ7"/>
    <mergeCell ref="AQ1:AZ1"/>
    <mergeCell ref="AO2:AZ2"/>
    <mergeCell ref="AR3:AZ3"/>
  </mergeCells>
  <pageMargins left="0.7" right="0.7" top="0.75" bottom="0.75" header="0.3" footer="0.3"/>
  <pageSetup paperSize="9" scale="63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4"/>
  <sheetViews>
    <sheetView view="pageBreakPreview" topLeftCell="A10" zoomScale="85" zoomScaleNormal="115" zoomScaleSheetLayoutView="85" workbookViewId="0">
      <selection activeCell="S24" sqref="S24"/>
    </sheetView>
  </sheetViews>
  <sheetFormatPr defaultColWidth="8.7109375" defaultRowHeight="15" x14ac:dyDescent="0.25"/>
  <cols>
    <col min="1" max="1" width="8.7109375" style="22" customWidth="1"/>
    <col min="2" max="2" width="12.7109375" style="22" bestFit="1" customWidth="1"/>
    <col min="3" max="3" width="13.42578125" style="22" customWidth="1"/>
    <col min="4" max="4" width="15.5703125" style="22" customWidth="1"/>
    <col min="5" max="5" width="16.140625" style="22" customWidth="1"/>
    <col min="6" max="6" width="9.42578125" style="22" customWidth="1"/>
    <col min="7" max="7" width="4" style="22" customWidth="1"/>
    <col min="8" max="8" width="12.7109375" style="22" customWidth="1"/>
    <col min="9" max="9" width="16.140625" style="22" customWidth="1"/>
    <col min="10" max="10" width="20.140625" style="22" customWidth="1"/>
    <col min="11" max="13" width="17.7109375" style="22" customWidth="1"/>
    <col min="14" max="14" width="21.7109375" style="57" customWidth="1"/>
    <col min="15" max="16384" width="8.7109375" style="22"/>
  </cols>
  <sheetData>
    <row r="1" spans="1:14" x14ac:dyDescent="0.25">
      <c r="A1" s="487" t="s">
        <v>138</v>
      </c>
      <c r="B1" s="488"/>
      <c r="C1" s="489"/>
      <c r="D1" s="496" t="s">
        <v>139</v>
      </c>
      <c r="E1" s="497"/>
      <c r="F1" s="497"/>
      <c r="G1" s="497"/>
      <c r="H1" s="497"/>
      <c r="I1" s="497"/>
      <c r="J1" s="497"/>
      <c r="K1" s="497"/>
      <c r="L1" s="498"/>
      <c r="M1" s="481" t="str">
        <f>CONCATENATE("Załącznik nr ",DANE!B8+2)</f>
        <v>Załącznik nr 3</v>
      </c>
      <c r="N1" s="482"/>
    </row>
    <row r="2" spans="1:14" x14ac:dyDescent="0.25">
      <c r="A2" s="490"/>
      <c r="B2" s="491"/>
      <c r="C2" s="492"/>
      <c r="D2" s="499"/>
      <c r="E2" s="500"/>
      <c r="F2" s="500"/>
      <c r="G2" s="500"/>
      <c r="H2" s="500"/>
      <c r="I2" s="500"/>
      <c r="J2" s="500"/>
      <c r="K2" s="500"/>
      <c r="L2" s="501"/>
      <c r="M2" s="483" t="s">
        <v>130</v>
      </c>
      <c r="N2" s="484"/>
    </row>
    <row r="3" spans="1:14" ht="83.25" customHeight="1" thickBot="1" x14ac:dyDescent="0.3">
      <c r="A3" s="493"/>
      <c r="B3" s="494"/>
      <c r="C3" s="495"/>
      <c r="D3" s="502"/>
      <c r="E3" s="503"/>
      <c r="F3" s="503"/>
      <c r="G3" s="503"/>
      <c r="H3" s="503"/>
      <c r="I3" s="503"/>
      <c r="J3" s="503"/>
      <c r="K3" s="503"/>
      <c r="L3" s="504"/>
      <c r="M3" s="485" t="e">
        <f>CONCATENATE("nr ",DANE!B6)</f>
        <v>#N/A</v>
      </c>
      <c r="N3" s="486"/>
    </row>
    <row r="4" spans="1:14" ht="18" customHeight="1" thickBot="1" x14ac:dyDescent="0.3">
      <c r="A4" s="441"/>
      <c r="B4" s="441"/>
      <c r="C4" s="441"/>
      <c r="D4" s="23"/>
      <c r="E4" s="23"/>
      <c r="F4" s="23"/>
      <c r="G4" s="23"/>
      <c r="H4" s="23"/>
      <c r="I4" s="23"/>
      <c r="J4" s="23"/>
      <c r="K4" s="24"/>
      <c r="L4" s="24"/>
      <c r="M4" s="24"/>
      <c r="N4" s="25" t="s">
        <v>140</v>
      </c>
    </row>
    <row r="5" spans="1:14" ht="35.1" customHeight="1" x14ac:dyDescent="0.25">
      <c r="A5" s="442" t="s">
        <v>0</v>
      </c>
      <c r="B5" s="443"/>
      <c r="C5" s="444" t="e">
        <f>DANE!B2</f>
        <v>#N/A</v>
      </c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6"/>
    </row>
    <row r="6" spans="1:14" ht="27.95" customHeight="1" x14ac:dyDescent="0.25">
      <c r="A6" s="447" t="s">
        <v>1</v>
      </c>
      <c r="B6" s="448"/>
      <c r="C6" s="451" t="e">
        <f>DANE!B4</f>
        <v>#N/A</v>
      </c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3"/>
    </row>
    <row r="7" spans="1:14" ht="27.95" customHeight="1" thickBot="1" x14ac:dyDescent="0.3">
      <c r="A7" s="449"/>
      <c r="B7" s="450"/>
      <c r="C7" s="454"/>
      <c r="D7" s="455"/>
      <c r="E7" s="455"/>
      <c r="F7" s="455"/>
      <c r="G7" s="455"/>
      <c r="H7" s="455"/>
      <c r="I7" s="455"/>
      <c r="J7" s="455"/>
      <c r="K7" s="455"/>
      <c r="L7" s="455"/>
      <c r="M7" s="455"/>
      <c r="N7" s="456"/>
    </row>
    <row r="8" spans="1:14" ht="18" customHeight="1" x14ac:dyDescent="0.25">
      <c r="A8" s="26"/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8"/>
    </row>
    <row r="9" spans="1:14" ht="20.100000000000001" customHeight="1" x14ac:dyDescent="0.25">
      <c r="A9" s="26"/>
      <c r="C9" s="433" t="s">
        <v>141</v>
      </c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28"/>
    </row>
    <row r="10" spans="1:14" ht="18" customHeight="1" thickBot="1" x14ac:dyDescent="0.3">
      <c r="A10" s="29"/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28"/>
    </row>
    <row r="11" spans="1:14" s="33" customFormat="1" ht="30" customHeight="1" x14ac:dyDescent="0.2">
      <c r="A11" s="434" t="s">
        <v>142</v>
      </c>
      <c r="B11" s="437" t="s">
        <v>273</v>
      </c>
      <c r="C11" s="438"/>
      <c r="D11" s="457" t="s">
        <v>274</v>
      </c>
      <c r="E11" s="457"/>
      <c r="F11" s="457"/>
      <c r="G11" s="458"/>
      <c r="H11" s="463" t="s">
        <v>143</v>
      </c>
      <c r="I11" s="464"/>
      <c r="J11" s="469" t="s">
        <v>144</v>
      </c>
      <c r="K11" s="470"/>
      <c r="L11" s="470"/>
      <c r="M11" s="471"/>
      <c r="N11" s="472" t="s">
        <v>145</v>
      </c>
    </row>
    <row r="12" spans="1:14" s="33" customFormat="1" ht="30" customHeight="1" x14ac:dyDescent="0.2">
      <c r="A12" s="435"/>
      <c r="B12" s="439"/>
      <c r="C12" s="439"/>
      <c r="D12" s="459"/>
      <c r="E12" s="459"/>
      <c r="F12" s="459"/>
      <c r="G12" s="460"/>
      <c r="H12" s="465"/>
      <c r="I12" s="466"/>
      <c r="J12" s="475" t="s">
        <v>146</v>
      </c>
      <c r="K12" s="477" t="s">
        <v>147</v>
      </c>
      <c r="L12" s="478"/>
      <c r="M12" s="479" t="s">
        <v>148</v>
      </c>
      <c r="N12" s="473"/>
    </row>
    <row r="13" spans="1:14" s="33" customFormat="1" ht="30" customHeight="1" thickBot="1" x14ac:dyDescent="0.25">
      <c r="A13" s="436"/>
      <c r="B13" s="440"/>
      <c r="C13" s="440"/>
      <c r="D13" s="461"/>
      <c r="E13" s="461"/>
      <c r="F13" s="461"/>
      <c r="G13" s="462"/>
      <c r="H13" s="467"/>
      <c r="I13" s="468"/>
      <c r="J13" s="476"/>
      <c r="K13" s="34" t="s">
        <v>149</v>
      </c>
      <c r="L13" s="35" t="s">
        <v>150</v>
      </c>
      <c r="M13" s="480"/>
      <c r="N13" s="474"/>
    </row>
    <row r="14" spans="1:14" ht="48.95" customHeight="1" x14ac:dyDescent="0.25">
      <c r="A14" s="36">
        <v>1</v>
      </c>
      <c r="B14" s="512"/>
      <c r="C14" s="512"/>
      <c r="D14" s="505"/>
      <c r="E14" s="506"/>
      <c r="F14" s="506"/>
      <c r="G14" s="506"/>
      <c r="H14" s="507"/>
      <c r="I14" s="508"/>
      <c r="J14" s="167">
        <f>SUM(K14:M14)</f>
        <v>0</v>
      </c>
      <c r="K14" s="164"/>
      <c r="L14" s="164"/>
      <c r="M14" s="164"/>
      <c r="N14" s="37"/>
    </row>
    <row r="15" spans="1:14" ht="24.95" customHeight="1" x14ac:dyDescent="0.25">
      <c r="A15" s="38">
        <v>2</v>
      </c>
      <c r="B15" s="509"/>
      <c r="C15" s="509"/>
      <c r="D15" s="510"/>
      <c r="E15" s="510"/>
      <c r="F15" s="510"/>
      <c r="G15" s="510"/>
      <c r="H15" s="511"/>
      <c r="I15" s="511"/>
      <c r="J15" s="167">
        <f t="shared" ref="J15:J19" si="0">SUM(K15:M15)</f>
        <v>0</v>
      </c>
      <c r="K15" s="165"/>
      <c r="L15" s="165"/>
      <c r="M15" s="165"/>
      <c r="N15" s="39"/>
    </row>
    <row r="16" spans="1:14" ht="24.95" customHeight="1" x14ac:dyDescent="0.25">
      <c r="A16" s="38">
        <v>3</v>
      </c>
      <c r="B16" s="509"/>
      <c r="C16" s="509"/>
      <c r="D16" s="510"/>
      <c r="E16" s="510"/>
      <c r="F16" s="510"/>
      <c r="G16" s="510"/>
      <c r="H16" s="549"/>
      <c r="I16" s="549"/>
      <c r="J16" s="167">
        <f t="shared" si="0"/>
        <v>0</v>
      </c>
      <c r="K16" s="165"/>
      <c r="L16" s="165"/>
      <c r="M16" s="165"/>
      <c r="N16" s="39"/>
    </row>
    <row r="17" spans="1:14" ht="24.95" customHeight="1" x14ac:dyDescent="0.25">
      <c r="A17" s="38">
        <v>4</v>
      </c>
      <c r="B17" s="509"/>
      <c r="C17" s="509"/>
      <c r="D17" s="510"/>
      <c r="E17" s="510"/>
      <c r="F17" s="510"/>
      <c r="G17" s="510"/>
      <c r="H17" s="549"/>
      <c r="I17" s="549"/>
      <c r="J17" s="167">
        <f t="shared" ref="J17" si="1">SUM(K17:M17)</f>
        <v>0</v>
      </c>
      <c r="K17" s="165"/>
      <c r="L17" s="165"/>
      <c r="M17" s="165"/>
      <c r="N17" s="39"/>
    </row>
    <row r="18" spans="1:14" ht="24.95" customHeight="1" x14ac:dyDescent="0.25">
      <c r="A18" s="38">
        <v>5</v>
      </c>
      <c r="B18" s="509"/>
      <c r="C18" s="509"/>
      <c r="D18" s="510"/>
      <c r="E18" s="510"/>
      <c r="F18" s="510"/>
      <c r="G18" s="510"/>
      <c r="H18" s="549"/>
      <c r="I18" s="549"/>
      <c r="J18" s="167">
        <f t="shared" si="0"/>
        <v>0</v>
      </c>
      <c r="K18" s="165"/>
      <c r="L18" s="165"/>
      <c r="M18" s="165"/>
      <c r="N18" s="39"/>
    </row>
    <row r="19" spans="1:14" ht="24.95" customHeight="1" thickBot="1" x14ac:dyDescent="0.3">
      <c r="A19" s="40">
        <v>6</v>
      </c>
      <c r="B19" s="519"/>
      <c r="C19" s="519"/>
      <c r="D19" s="520"/>
      <c r="E19" s="520"/>
      <c r="F19" s="520"/>
      <c r="G19" s="520"/>
      <c r="H19" s="521"/>
      <c r="I19" s="521"/>
      <c r="J19" s="167">
        <f t="shared" si="0"/>
        <v>0</v>
      </c>
      <c r="K19" s="166"/>
      <c r="L19" s="166"/>
      <c r="M19" s="166"/>
      <c r="N19" s="41"/>
    </row>
    <row r="20" spans="1:14" ht="30" customHeight="1" thickBot="1" x14ac:dyDescent="0.3">
      <c r="A20" s="522" t="s">
        <v>151</v>
      </c>
      <c r="B20" s="523"/>
      <c r="C20" s="523"/>
      <c r="D20" s="523"/>
      <c r="E20" s="523"/>
      <c r="F20" s="523"/>
      <c r="G20" s="523"/>
      <c r="H20" s="523"/>
      <c r="I20" s="523"/>
      <c r="J20" s="168">
        <f>SUM(J14:J19)</f>
        <v>0</v>
      </c>
      <c r="K20" s="168">
        <f>SUM(K14:K19)</f>
        <v>0</v>
      </c>
      <c r="L20" s="169">
        <f>SUM(L14:L19)</f>
        <v>0</v>
      </c>
      <c r="M20" s="169">
        <f>SUM(M14:M19)</f>
        <v>0</v>
      </c>
      <c r="N20" s="42"/>
    </row>
    <row r="21" spans="1:14" ht="18.75" customHeight="1" x14ac:dyDescent="0.25">
      <c r="A21" s="43"/>
      <c r="B21" s="43"/>
      <c r="C21" s="44"/>
      <c r="D21" s="44"/>
      <c r="E21" s="44"/>
      <c r="F21" s="45"/>
      <c r="G21" s="45"/>
      <c r="H21" s="45"/>
      <c r="I21" s="45"/>
      <c r="J21" s="45"/>
      <c r="K21" s="32"/>
      <c r="L21" s="32"/>
      <c r="M21" s="32"/>
      <c r="N21" s="28"/>
    </row>
    <row r="22" spans="1:14" ht="15" customHeight="1" thickBot="1" x14ac:dyDescent="0.3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32"/>
      <c r="L22" s="32"/>
      <c r="M22" s="32"/>
      <c r="N22" s="28"/>
    </row>
    <row r="23" spans="1:14" ht="24.95" customHeight="1" x14ac:dyDescent="0.25">
      <c r="A23" s="524" t="s">
        <v>258</v>
      </c>
      <c r="B23" s="525"/>
      <c r="C23" s="525"/>
      <c r="D23" s="525"/>
      <c r="E23" s="525"/>
      <c r="F23" s="525"/>
      <c r="G23" s="526"/>
      <c r="H23" s="530"/>
      <c r="I23" s="530"/>
      <c r="J23" s="530"/>
      <c r="K23" s="530"/>
      <c r="L23" s="530"/>
      <c r="M23" s="530"/>
      <c r="N23" s="531"/>
    </row>
    <row r="24" spans="1:14" ht="24.95" customHeight="1" thickBot="1" x14ac:dyDescent="0.3">
      <c r="A24" s="527"/>
      <c r="B24" s="528"/>
      <c r="C24" s="528"/>
      <c r="D24" s="528"/>
      <c r="E24" s="528"/>
      <c r="F24" s="528"/>
      <c r="G24" s="529"/>
      <c r="H24" s="532"/>
      <c r="I24" s="532"/>
      <c r="J24" s="532"/>
      <c r="K24" s="532"/>
      <c r="L24" s="532"/>
      <c r="M24" s="532"/>
      <c r="N24" s="533"/>
    </row>
    <row r="25" spans="1:14" ht="18" hidden="1" customHeight="1" thickBot="1" x14ac:dyDescent="0.3">
      <c r="A25" s="47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9"/>
    </row>
    <row r="26" spans="1:14" ht="15.95" customHeight="1" x14ac:dyDescent="0.25">
      <c r="A26" s="534" t="s">
        <v>238</v>
      </c>
      <c r="B26" s="535"/>
      <c r="C26" s="535"/>
      <c r="D26" s="535"/>
      <c r="E26" s="535"/>
      <c r="F26" s="535"/>
      <c r="G26" s="535"/>
      <c r="H26" s="535"/>
      <c r="I26" s="535"/>
      <c r="J26" s="535"/>
      <c r="K26" s="535"/>
      <c r="L26" s="535"/>
      <c r="M26" s="535"/>
      <c r="N26" s="536"/>
    </row>
    <row r="27" spans="1:14" ht="15.95" customHeight="1" x14ac:dyDescent="0.25">
      <c r="A27" s="537"/>
      <c r="B27" s="538"/>
      <c r="C27" s="538"/>
      <c r="D27" s="538"/>
      <c r="E27" s="538"/>
      <c r="F27" s="538"/>
      <c r="G27" s="538"/>
      <c r="H27" s="538"/>
      <c r="I27" s="538"/>
      <c r="J27" s="538"/>
      <c r="K27" s="538"/>
      <c r="L27" s="538"/>
      <c r="M27" s="538"/>
      <c r="N27" s="539"/>
    </row>
    <row r="28" spans="1:14" ht="15.95" customHeight="1" thickBot="1" x14ac:dyDescent="0.3">
      <c r="A28" s="540"/>
      <c r="B28" s="541"/>
      <c r="C28" s="541"/>
      <c r="D28" s="541"/>
      <c r="E28" s="541"/>
      <c r="F28" s="541"/>
      <c r="G28" s="541"/>
      <c r="H28" s="541"/>
      <c r="I28" s="541"/>
      <c r="J28" s="541"/>
      <c r="K28" s="541"/>
      <c r="L28" s="541"/>
      <c r="M28" s="541"/>
      <c r="N28" s="542"/>
    </row>
    <row r="29" spans="1:14" ht="20.100000000000001" customHeight="1" thickBo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</row>
    <row r="30" spans="1:14" ht="15.75" customHeight="1" x14ac:dyDescent="0.25">
      <c r="A30" s="543" t="s">
        <v>152</v>
      </c>
      <c r="B30" s="544"/>
      <c r="C30" s="545"/>
      <c r="D30" s="543" t="s">
        <v>153</v>
      </c>
      <c r="E30" s="545"/>
      <c r="F30" s="543" t="s">
        <v>154</v>
      </c>
      <c r="G30" s="544"/>
      <c r="H30" s="544"/>
      <c r="I30" s="544"/>
      <c r="J30" s="544"/>
      <c r="K30" s="544"/>
      <c r="L30" s="544"/>
      <c r="M30" s="544"/>
      <c r="N30" s="545"/>
    </row>
    <row r="31" spans="1:14" ht="15" customHeight="1" thickBot="1" x14ac:dyDescent="0.3">
      <c r="A31" s="546"/>
      <c r="B31" s="547"/>
      <c r="C31" s="548"/>
      <c r="D31" s="546"/>
      <c r="E31" s="548"/>
      <c r="F31" s="546"/>
      <c r="G31" s="547"/>
      <c r="H31" s="547"/>
      <c r="I31" s="547"/>
      <c r="J31" s="547"/>
      <c r="K31" s="547"/>
      <c r="L31" s="547"/>
      <c r="M31" s="547"/>
      <c r="N31" s="548"/>
    </row>
    <row r="32" spans="1:14" ht="39.950000000000003" customHeight="1" x14ac:dyDescent="0.25">
      <c r="A32" s="513"/>
      <c r="B32" s="514"/>
      <c r="C32" s="515"/>
      <c r="D32" s="513"/>
      <c r="E32" s="515"/>
      <c r="F32" s="513"/>
      <c r="G32" s="514"/>
      <c r="H32" s="514"/>
      <c r="I32" s="514"/>
      <c r="J32" s="514"/>
      <c r="K32" s="514"/>
      <c r="L32" s="514"/>
      <c r="M32" s="514"/>
      <c r="N32" s="515"/>
    </row>
    <row r="33" spans="1:14" ht="50.1" customHeight="1" thickBot="1" x14ac:dyDescent="0.3">
      <c r="A33" s="516"/>
      <c r="B33" s="517"/>
      <c r="C33" s="518"/>
      <c r="D33" s="516"/>
      <c r="E33" s="518"/>
      <c r="F33" s="516"/>
      <c r="G33" s="517"/>
      <c r="H33" s="517"/>
      <c r="I33" s="517"/>
      <c r="J33" s="517"/>
      <c r="K33" s="517"/>
      <c r="L33" s="517"/>
      <c r="M33" s="517"/>
      <c r="N33" s="518"/>
    </row>
    <row r="36" spans="1:14" x14ac:dyDescent="0.25">
      <c r="B36" s="52"/>
    </row>
    <row r="37" spans="1:14" x14ac:dyDescent="0.25">
      <c r="A37" s="53"/>
      <c r="B37" s="54"/>
    </row>
    <row r="38" spans="1:14" x14ac:dyDescent="0.25">
      <c r="A38" s="55"/>
      <c r="B38" s="56"/>
    </row>
    <row r="39" spans="1:14" x14ac:dyDescent="0.25">
      <c r="A39" s="55"/>
    </row>
    <row r="40" spans="1:14" x14ac:dyDescent="0.25">
      <c r="A40" s="55"/>
    </row>
    <row r="41" spans="1:14" x14ac:dyDescent="0.25">
      <c r="A41" s="55"/>
    </row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6" ht="15" customHeight="1" x14ac:dyDescent="0.25"/>
    <row r="57" ht="28.5" customHeight="1" x14ac:dyDescent="0.25"/>
    <row r="71" ht="14.45" customHeight="1" x14ac:dyDescent="0.25"/>
    <row r="72" ht="14.45" customHeight="1" x14ac:dyDescent="0.25"/>
    <row r="73" ht="33.75" customHeight="1" x14ac:dyDescent="0.25"/>
    <row r="74" ht="26.25" customHeight="1" x14ac:dyDescent="0.25"/>
    <row r="76" ht="39" customHeight="1" x14ac:dyDescent="0.25"/>
    <row r="77" ht="14.45" customHeight="1" x14ac:dyDescent="0.25"/>
    <row r="78" ht="33" customHeight="1" x14ac:dyDescent="0.25"/>
    <row r="79" ht="158.25" customHeight="1" x14ac:dyDescent="0.25"/>
    <row r="83" ht="39" customHeight="1" x14ac:dyDescent="0.25"/>
    <row r="84" ht="111.75" customHeight="1" x14ac:dyDescent="0.25"/>
  </sheetData>
  <mergeCells count="48">
    <mergeCell ref="B16:C16"/>
    <mergeCell ref="D16:G16"/>
    <mergeCell ref="H16:I16"/>
    <mergeCell ref="B18:C18"/>
    <mergeCell ref="D18:G18"/>
    <mergeCell ref="H18:I18"/>
    <mergeCell ref="B17:C17"/>
    <mergeCell ref="D17:G17"/>
    <mergeCell ref="H17:I17"/>
    <mergeCell ref="A32:C33"/>
    <mergeCell ref="D32:E33"/>
    <mergeCell ref="F32:N33"/>
    <mergeCell ref="B19:C19"/>
    <mergeCell ref="D19:G19"/>
    <mergeCell ref="H19:I19"/>
    <mergeCell ref="A20:I20"/>
    <mergeCell ref="A23:G24"/>
    <mergeCell ref="H23:N24"/>
    <mergeCell ref="A26:N28"/>
    <mergeCell ref="A30:C31"/>
    <mergeCell ref="D30:E31"/>
    <mergeCell ref="F30:N31"/>
    <mergeCell ref="D14:G14"/>
    <mergeCell ref="H14:I14"/>
    <mergeCell ref="B15:C15"/>
    <mergeCell ref="D15:G15"/>
    <mergeCell ref="H15:I15"/>
    <mergeCell ref="B14:C14"/>
    <mergeCell ref="M1:N1"/>
    <mergeCell ref="M2:N2"/>
    <mergeCell ref="M3:N3"/>
    <mergeCell ref="A1:C3"/>
    <mergeCell ref="D1:L3"/>
    <mergeCell ref="C9:M9"/>
    <mergeCell ref="A11:A13"/>
    <mergeCell ref="B11:C13"/>
    <mergeCell ref="A4:C4"/>
    <mergeCell ref="A5:B5"/>
    <mergeCell ref="C5:N5"/>
    <mergeCell ref="A6:B7"/>
    <mergeCell ref="C6:N7"/>
    <mergeCell ref="D11:G13"/>
    <mergeCell ref="H11:I13"/>
    <mergeCell ref="J11:M11"/>
    <mergeCell ref="N11:N13"/>
    <mergeCell ref="J12:J13"/>
    <mergeCell ref="K12:L12"/>
    <mergeCell ref="M12:M13"/>
  </mergeCells>
  <dataValidations count="1">
    <dataValidation type="list" allowBlank="1" showInputMessage="1" showErrorMessage="1" sqref="B14:C19">
      <formula1>ROBOTY</formula1>
    </dataValidation>
  </dataValidations>
  <printOptions horizontalCentered="1"/>
  <pageMargins left="0.7" right="0.7" top="0.75" bottom="0.75" header="0.3" footer="0.3"/>
  <pageSetup paperSize="9" scale="60" orientation="landscape" horizontalDpi="300" verticalDpi="300" r:id="rId1"/>
  <rowBreaks count="1" manualBreakCount="1">
    <brk id="35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49"/>
  <sheetViews>
    <sheetView view="pageBreakPreview" zoomScaleNormal="115" zoomScaleSheetLayoutView="100" zoomScalePageLayoutView="145" workbookViewId="0">
      <selection activeCell="M23" sqref="M22:M23"/>
    </sheetView>
  </sheetViews>
  <sheetFormatPr defaultColWidth="8.7109375" defaultRowHeight="15" x14ac:dyDescent="0.25"/>
  <cols>
    <col min="1" max="1" width="5.7109375" style="22" customWidth="1"/>
    <col min="2" max="2" width="10.7109375" style="22" customWidth="1"/>
    <col min="3" max="3" width="25.7109375" style="22" customWidth="1"/>
    <col min="4" max="5" width="28.7109375" style="22" customWidth="1"/>
    <col min="6" max="6" width="5.7109375" style="22" customWidth="1"/>
    <col min="7" max="16384" width="8.7109375" style="22"/>
  </cols>
  <sheetData>
    <row r="1" spans="2:5" ht="53.25" customHeight="1" thickBot="1" x14ac:dyDescent="0.3">
      <c r="B1" s="559" t="s">
        <v>133</v>
      </c>
      <c r="C1" s="560"/>
      <c r="D1" s="560"/>
      <c r="E1" s="561"/>
    </row>
    <row r="2" spans="2:5" ht="15.75" thickBot="1" x14ac:dyDescent="0.3">
      <c r="B2" s="58"/>
      <c r="C2" s="59"/>
      <c r="D2" s="59"/>
      <c r="E2" s="60" t="s">
        <v>155</v>
      </c>
    </row>
    <row r="3" spans="2:5" ht="30" customHeight="1" thickBot="1" x14ac:dyDescent="0.3">
      <c r="B3" s="562" t="s">
        <v>156</v>
      </c>
      <c r="C3" s="562"/>
      <c r="D3" s="562"/>
      <c r="E3" s="562"/>
    </row>
    <row r="4" spans="2:5" ht="30" customHeight="1" thickBot="1" x14ac:dyDescent="0.3">
      <c r="B4" s="563" t="s">
        <v>157</v>
      </c>
      <c r="C4" s="564"/>
      <c r="D4" s="61" t="s">
        <v>158</v>
      </c>
      <c r="E4" s="61" t="s">
        <v>159</v>
      </c>
    </row>
    <row r="5" spans="2:5" ht="21.95" customHeight="1" x14ac:dyDescent="0.25">
      <c r="B5" s="565">
        <v>2022</v>
      </c>
      <c r="C5" s="62" t="s">
        <v>160</v>
      </c>
      <c r="D5" s="63"/>
      <c r="E5" s="64"/>
    </row>
    <row r="6" spans="2:5" ht="21.95" customHeight="1" x14ac:dyDescent="0.25">
      <c r="B6" s="566"/>
      <c r="C6" s="65" t="s">
        <v>161</v>
      </c>
      <c r="D6" s="66"/>
      <c r="E6" s="67"/>
    </row>
    <row r="7" spans="2:5" ht="21.95" customHeight="1" x14ac:dyDescent="0.25">
      <c r="B7" s="566"/>
      <c r="C7" s="65" t="s">
        <v>162</v>
      </c>
      <c r="D7" s="66"/>
      <c r="E7" s="67"/>
    </row>
    <row r="8" spans="2:5" ht="21.95" customHeight="1" x14ac:dyDescent="0.25">
      <c r="B8" s="566"/>
      <c r="C8" s="65" t="s">
        <v>163</v>
      </c>
      <c r="D8" s="66"/>
      <c r="E8" s="67"/>
    </row>
    <row r="9" spans="2:5" ht="21.95" customHeight="1" x14ac:dyDescent="0.25">
      <c r="B9" s="566"/>
      <c r="C9" s="65" t="s">
        <v>164</v>
      </c>
      <c r="D9" s="66"/>
      <c r="E9" s="67"/>
    </row>
    <row r="10" spans="2:5" ht="21.95" customHeight="1" x14ac:dyDescent="0.25">
      <c r="B10" s="566"/>
      <c r="C10" s="65" t="s">
        <v>165</v>
      </c>
      <c r="D10" s="66"/>
      <c r="E10" s="67"/>
    </row>
    <row r="11" spans="2:5" ht="21.95" customHeight="1" x14ac:dyDescent="0.25">
      <c r="B11" s="566"/>
      <c r="C11" s="65" t="s">
        <v>166</v>
      </c>
      <c r="D11" s="66"/>
      <c r="E11" s="67"/>
    </row>
    <row r="12" spans="2:5" ht="21.95" customHeight="1" x14ac:dyDescent="0.25">
      <c r="B12" s="566"/>
      <c r="C12" s="65" t="s">
        <v>167</v>
      </c>
      <c r="D12" s="66"/>
      <c r="E12" s="67"/>
    </row>
    <row r="13" spans="2:5" ht="21.95" customHeight="1" x14ac:dyDescent="0.25">
      <c r="B13" s="566"/>
      <c r="C13" s="65" t="s">
        <v>168</v>
      </c>
      <c r="D13" s="66"/>
      <c r="E13" s="67"/>
    </row>
    <row r="14" spans="2:5" ht="21.95" customHeight="1" x14ac:dyDescent="0.25">
      <c r="B14" s="566"/>
      <c r="C14" s="65" t="s">
        <v>169</v>
      </c>
      <c r="D14" s="66"/>
      <c r="E14" s="67"/>
    </row>
    <row r="15" spans="2:5" ht="21.95" customHeight="1" x14ac:dyDescent="0.25">
      <c r="B15" s="566"/>
      <c r="C15" s="65" t="s">
        <v>170</v>
      </c>
      <c r="D15" s="66"/>
      <c r="E15" s="67"/>
    </row>
    <row r="16" spans="2:5" ht="21.95" customHeight="1" thickBot="1" x14ac:dyDescent="0.3">
      <c r="B16" s="567"/>
      <c r="C16" s="68" t="s">
        <v>171</v>
      </c>
      <c r="D16" s="69"/>
      <c r="E16" s="70"/>
    </row>
    <row r="17" spans="2:5" ht="21.95" customHeight="1" thickTop="1" x14ac:dyDescent="0.25">
      <c r="B17" s="568">
        <v>2023</v>
      </c>
      <c r="C17" s="71" t="s">
        <v>160</v>
      </c>
      <c r="D17" s="72"/>
      <c r="E17" s="73"/>
    </row>
    <row r="18" spans="2:5" ht="21.95" customHeight="1" x14ac:dyDescent="0.25">
      <c r="B18" s="566"/>
      <c r="C18" s="65" t="s">
        <v>161</v>
      </c>
      <c r="D18" s="66"/>
      <c r="E18" s="67"/>
    </row>
    <row r="19" spans="2:5" ht="21.95" customHeight="1" x14ac:dyDescent="0.25">
      <c r="B19" s="566"/>
      <c r="C19" s="65" t="s">
        <v>162</v>
      </c>
      <c r="D19" s="66"/>
      <c r="E19" s="67"/>
    </row>
    <row r="20" spans="2:5" ht="21.95" customHeight="1" x14ac:dyDescent="0.25">
      <c r="B20" s="566"/>
      <c r="C20" s="65" t="s">
        <v>163</v>
      </c>
      <c r="D20" s="66"/>
      <c r="E20" s="67"/>
    </row>
    <row r="21" spans="2:5" ht="21.95" customHeight="1" x14ac:dyDescent="0.25">
      <c r="B21" s="566"/>
      <c r="C21" s="65" t="s">
        <v>164</v>
      </c>
      <c r="D21" s="66"/>
      <c r="E21" s="67"/>
    </row>
    <row r="22" spans="2:5" ht="21.95" customHeight="1" x14ac:dyDescent="0.25">
      <c r="B22" s="566"/>
      <c r="C22" s="65" t="s">
        <v>165</v>
      </c>
      <c r="D22" s="66"/>
      <c r="E22" s="67"/>
    </row>
    <row r="23" spans="2:5" ht="21.95" customHeight="1" x14ac:dyDescent="0.25">
      <c r="B23" s="566"/>
      <c r="C23" s="65" t="s">
        <v>166</v>
      </c>
      <c r="D23" s="66"/>
      <c r="E23" s="67"/>
    </row>
    <row r="24" spans="2:5" ht="21.95" customHeight="1" x14ac:dyDescent="0.25">
      <c r="B24" s="566"/>
      <c r="C24" s="65" t="s">
        <v>167</v>
      </c>
      <c r="D24" s="66"/>
      <c r="E24" s="67"/>
    </row>
    <row r="25" spans="2:5" ht="21.95" customHeight="1" x14ac:dyDescent="0.25">
      <c r="B25" s="566"/>
      <c r="C25" s="65" t="s">
        <v>168</v>
      </c>
      <c r="D25" s="66"/>
      <c r="E25" s="67"/>
    </row>
    <row r="26" spans="2:5" ht="21.95" customHeight="1" x14ac:dyDescent="0.25">
      <c r="B26" s="566"/>
      <c r="C26" s="65" t="s">
        <v>169</v>
      </c>
      <c r="D26" s="66"/>
      <c r="E26" s="67"/>
    </row>
    <row r="27" spans="2:5" ht="21.95" customHeight="1" x14ac:dyDescent="0.25">
      <c r="B27" s="566"/>
      <c r="C27" s="65" t="s">
        <v>170</v>
      </c>
      <c r="D27" s="66"/>
      <c r="E27" s="67"/>
    </row>
    <row r="28" spans="2:5" ht="21.95" customHeight="1" thickBot="1" x14ac:dyDescent="0.3">
      <c r="B28" s="567"/>
      <c r="C28" s="68" t="s">
        <v>171</v>
      </c>
      <c r="D28" s="69"/>
      <c r="E28" s="70"/>
    </row>
    <row r="29" spans="2:5" ht="21.95" customHeight="1" thickTop="1" x14ac:dyDescent="0.25">
      <c r="B29" s="568">
        <v>2024</v>
      </c>
      <c r="C29" s="71" t="s">
        <v>160</v>
      </c>
      <c r="D29" s="72"/>
      <c r="E29" s="73"/>
    </row>
    <row r="30" spans="2:5" ht="21.95" customHeight="1" x14ac:dyDescent="0.25">
      <c r="B30" s="566"/>
      <c r="C30" s="65" t="s">
        <v>161</v>
      </c>
      <c r="D30" s="66"/>
      <c r="E30" s="67"/>
    </row>
    <row r="31" spans="2:5" ht="21.95" customHeight="1" x14ac:dyDescent="0.25">
      <c r="B31" s="566"/>
      <c r="C31" s="65" t="s">
        <v>162</v>
      </c>
      <c r="D31" s="66"/>
      <c r="E31" s="67"/>
    </row>
    <row r="32" spans="2:5" ht="21.95" customHeight="1" x14ac:dyDescent="0.25">
      <c r="B32" s="566"/>
      <c r="C32" s="65" t="s">
        <v>163</v>
      </c>
      <c r="D32" s="66"/>
      <c r="E32" s="67"/>
    </row>
    <row r="33" spans="2:18" ht="21.95" customHeight="1" x14ac:dyDescent="0.25">
      <c r="B33" s="566"/>
      <c r="C33" s="65" t="s">
        <v>164</v>
      </c>
      <c r="D33" s="66"/>
      <c r="E33" s="67"/>
    </row>
    <row r="34" spans="2:18" ht="21.95" customHeight="1" x14ac:dyDescent="0.25">
      <c r="B34" s="566"/>
      <c r="C34" s="65" t="s">
        <v>165</v>
      </c>
      <c r="D34" s="66"/>
      <c r="E34" s="67"/>
    </row>
    <row r="35" spans="2:18" ht="21.95" customHeight="1" x14ac:dyDescent="0.25">
      <c r="B35" s="566"/>
      <c r="C35" s="65" t="s">
        <v>166</v>
      </c>
      <c r="D35" s="66"/>
      <c r="E35" s="67"/>
    </row>
    <row r="36" spans="2:18" ht="21.95" customHeight="1" x14ac:dyDescent="0.25">
      <c r="B36" s="566"/>
      <c r="C36" s="65" t="s">
        <v>167</v>
      </c>
      <c r="D36" s="66"/>
      <c r="E36" s="67"/>
    </row>
    <row r="37" spans="2:18" ht="21.95" customHeight="1" x14ac:dyDescent="0.25">
      <c r="B37" s="566"/>
      <c r="C37" s="65" t="s">
        <v>168</v>
      </c>
      <c r="D37" s="66"/>
      <c r="E37" s="67"/>
    </row>
    <row r="38" spans="2:18" ht="21.95" customHeight="1" x14ac:dyDescent="0.25">
      <c r="B38" s="566"/>
      <c r="C38" s="65" t="s">
        <v>169</v>
      </c>
      <c r="D38" s="66"/>
      <c r="E38" s="67"/>
    </row>
    <row r="39" spans="2:18" ht="21.95" customHeight="1" x14ac:dyDescent="0.25">
      <c r="B39" s="566"/>
      <c r="C39" s="65" t="s">
        <v>170</v>
      </c>
      <c r="D39" s="66"/>
      <c r="E39" s="67"/>
    </row>
    <row r="40" spans="2:18" ht="21.95" customHeight="1" thickBot="1" x14ac:dyDescent="0.3">
      <c r="B40" s="567"/>
      <c r="C40" s="74" t="s">
        <v>171</v>
      </c>
      <c r="D40" s="69"/>
      <c r="E40" s="70"/>
    </row>
    <row r="41" spans="2:18" ht="24.95" customHeight="1" thickTop="1" thickBot="1" x14ac:dyDescent="0.3">
      <c r="B41" s="569" t="s">
        <v>146</v>
      </c>
      <c r="C41" s="570"/>
      <c r="D41" s="170">
        <f>SUM(D5:D40)</f>
        <v>0</v>
      </c>
      <c r="E41" s="170">
        <f>SUM(E5:E40)</f>
        <v>0</v>
      </c>
    </row>
    <row r="42" spans="2:18" ht="49.5" customHeight="1" x14ac:dyDescent="0.25">
      <c r="B42" s="571" t="s">
        <v>259</v>
      </c>
      <c r="C42" s="571"/>
      <c r="D42" s="571"/>
      <c r="E42" s="571"/>
      <c r="G42" s="75"/>
      <c r="H42" s="75"/>
      <c r="I42" s="75"/>
      <c r="J42" s="75"/>
      <c r="K42" s="75"/>
      <c r="L42" s="75"/>
      <c r="M42" s="75"/>
      <c r="N42" s="75"/>
      <c r="O42" s="75"/>
    </row>
    <row r="43" spans="2:18" ht="15.75" thickBot="1" x14ac:dyDescent="0.3">
      <c r="F43" s="76"/>
      <c r="G43" s="75"/>
      <c r="H43" s="75"/>
      <c r="I43" s="75"/>
      <c r="J43" s="75"/>
      <c r="K43" s="75"/>
      <c r="L43" s="75"/>
      <c r="M43" s="75"/>
      <c r="N43" s="75"/>
      <c r="O43" s="75"/>
    </row>
    <row r="44" spans="2:18" ht="15" customHeight="1" x14ac:dyDescent="0.25">
      <c r="B44" s="543" t="s">
        <v>172</v>
      </c>
      <c r="C44" s="545"/>
      <c r="D44" s="543" t="s">
        <v>154</v>
      </c>
      <c r="E44" s="545"/>
      <c r="F44" s="77"/>
      <c r="G44" s="572"/>
      <c r="H44" s="572"/>
      <c r="I44" s="572"/>
      <c r="J44" s="572"/>
      <c r="K44" s="572"/>
      <c r="L44" s="572"/>
      <c r="M44" s="572"/>
      <c r="N44" s="572"/>
      <c r="O44" s="572"/>
      <c r="P44" s="23"/>
      <c r="Q44" s="23"/>
      <c r="R44" s="23"/>
    </row>
    <row r="45" spans="2:18" ht="15" customHeight="1" thickBot="1" x14ac:dyDescent="0.3">
      <c r="B45" s="546"/>
      <c r="C45" s="548"/>
      <c r="D45" s="546"/>
      <c r="E45" s="548"/>
      <c r="F45" s="77"/>
      <c r="G45" s="572"/>
      <c r="H45" s="572"/>
      <c r="I45" s="572"/>
      <c r="J45" s="572"/>
      <c r="K45" s="572"/>
      <c r="L45" s="572"/>
      <c r="M45" s="572"/>
      <c r="N45" s="572"/>
      <c r="O45" s="572"/>
      <c r="P45" s="23"/>
      <c r="Q45" s="23"/>
      <c r="R45" s="23"/>
    </row>
    <row r="46" spans="2:18" ht="50.1" customHeight="1" x14ac:dyDescent="0.25">
      <c r="B46" s="550"/>
      <c r="C46" s="551"/>
      <c r="D46" s="554"/>
      <c r="E46" s="555"/>
      <c r="F46" s="78"/>
      <c r="G46" s="558"/>
      <c r="H46" s="558"/>
      <c r="I46" s="558"/>
      <c r="J46" s="558"/>
      <c r="K46" s="558"/>
      <c r="L46" s="558"/>
      <c r="M46" s="558"/>
      <c r="N46" s="558"/>
      <c r="O46" s="558"/>
      <c r="P46" s="23"/>
      <c r="Q46" s="23"/>
      <c r="R46" s="23"/>
    </row>
    <row r="47" spans="2:18" ht="39.950000000000003" customHeight="1" thickBot="1" x14ac:dyDescent="0.3">
      <c r="B47" s="552"/>
      <c r="C47" s="553"/>
      <c r="D47" s="556"/>
      <c r="E47" s="557"/>
      <c r="F47" s="78"/>
      <c r="G47" s="558"/>
      <c r="H47" s="558"/>
      <c r="I47" s="558"/>
      <c r="J47" s="558"/>
      <c r="K47" s="558"/>
      <c r="L47" s="558"/>
      <c r="M47" s="558"/>
      <c r="N47" s="558"/>
      <c r="O47" s="558"/>
      <c r="P47" s="23"/>
      <c r="Q47" s="23"/>
      <c r="R47" s="23"/>
    </row>
    <row r="48" spans="2:18" x14ac:dyDescent="0.25">
      <c r="B48" s="75"/>
      <c r="C48" s="75"/>
      <c r="D48" s="75"/>
      <c r="E48" s="79"/>
      <c r="F48" s="76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6:6" x14ac:dyDescent="0.25">
      <c r="F49" s="76"/>
    </row>
  </sheetData>
  <mergeCells count="14">
    <mergeCell ref="B46:C47"/>
    <mergeCell ref="D46:E47"/>
    <mergeCell ref="G46:O47"/>
    <mergeCell ref="B1:E1"/>
    <mergeCell ref="B3:E3"/>
    <mergeCell ref="B4:C4"/>
    <mergeCell ref="B5:B16"/>
    <mergeCell ref="B17:B28"/>
    <mergeCell ref="B29:B40"/>
    <mergeCell ref="B41:C41"/>
    <mergeCell ref="B42:E42"/>
    <mergeCell ref="B44:C45"/>
    <mergeCell ref="D44:E45"/>
    <mergeCell ref="G44:O45"/>
  </mergeCells>
  <pageMargins left="0.7" right="0.7" top="0.75" bottom="0.75" header="0.3" footer="0.3"/>
  <pageSetup paperSize="9" scale="81" orientation="portrait" horizontalDpi="4294967294" verticalDpi="4294967294" r:id="rId1"/>
  <rowBreaks count="1" manualBreakCount="1">
    <brk id="28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119"/>
  <sheetViews>
    <sheetView tabSelected="1" view="pageBreakPreview" topLeftCell="A76" zoomScale="85" zoomScaleNormal="115" zoomScaleSheetLayoutView="85" workbookViewId="0">
      <selection activeCell="D98" sqref="D98:G98"/>
    </sheetView>
  </sheetViews>
  <sheetFormatPr defaultColWidth="8.7109375" defaultRowHeight="15" x14ac:dyDescent="0.25"/>
  <cols>
    <col min="1" max="1" width="8.7109375" style="22" customWidth="1"/>
    <col min="2" max="2" width="12.140625" style="22" customWidth="1"/>
    <col min="3" max="3" width="20.85546875" style="22" customWidth="1"/>
    <col min="4" max="4" width="30.85546875" style="22" customWidth="1"/>
    <col min="5" max="5" width="14.85546875" style="22" customWidth="1"/>
    <col min="6" max="6" width="15.7109375" style="22" customWidth="1"/>
    <col min="7" max="7" width="16.28515625" style="22" customWidth="1"/>
    <col min="8" max="11" width="15.7109375" style="22" customWidth="1"/>
    <col min="12" max="12" width="22.85546875" style="22" customWidth="1"/>
    <col min="13" max="13" width="22.42578125" style="22" customWidth="1"/>
    <col min="14" max="14" width="13.28515625" style="22" customWidth="1"/>
    <col min="15" max="15" width="12.140625" style="22" customWidth="1"/>
    <col min="16" max="16" width="8.7109375" style="22" customWidth="1"/>
    <col min="17" max="17" width="11.85546875" style="22" customWidth="1"/>
    <col min="18" max="22" width="8.7109375" style="22" customWidth="1"/>
    <col min="23" max="16384" width="8.7109375" style="22"/>
  </cols>
  <sheetData>
    <row r="1" spans="1:14" x14ac:dyDescent="0.25">
      <c r="A1" s="680" t="s">
        <v>173</v>
      </c>
      <c r="B1" s="681"/>
      <c r="C1" s="681"/>
      <c r="D1" s="681"/>
      <c r="E1" s="681"/>
      <c r="F1" s="681"/>
      <c r="G1" s="681"/>
      <c r="H1" s="681"/>
      <c r="I1" s="681"/>
      <c r="J1" s="681"/>
      <c r="K1" s="682"/>
      <c r="L1" s="689" t="str">
        <f>CONCATENATE("Załącznik nr ",DANE!B8+3)</f>
        <v>Załącznik nr 4</v>
      </c>
      <c r="M1" s="690"/>
      <c r="N1" s="691"/>
    </row>
    <row r="2" spans="1:14" ht="14.45" customHeight="1" x14ac:dyDescent="0.25">
      <c r="A2" s="683"/>
      <c r="B2" s="684"/>
      <c r="C2" s="684"/>
      <c r="D2" s="684"/>
      <c r="E2" s="684"/>
      <c r="F2" s="684"/>
      <c r="G2" s="684"/>
      <c r="H2" s="684"/>
      <c r="I2" s="684"/>
      <c r="J2" s="684"/>
      <c r="K2" s="685"/>
      <c r="L2" s="692" t="s">
        <v>130</v>
      </c>
      <c r="M2" s="693"/>
      <c r="N2" s="694"/>
    </row>
    <row r="3" spans="1:14" ht="15.75" thickBot="1" x14ac:dyDescent="0.3">
      <c r="A3" s="686"/>
      <c r="B3" s="687"/>
      <c r="C3" s="687"/>
      <c r="D3" s="687"/>
      <c r="E3" s="687"/>
      <c r="F3" s="687"/>
      <c r="G3" s="687"/>
      <c r="H3" s="687"/>
      <c r="I3" s="687"/>
      <c r="J3" s="687"/>
      <c r="K3" s="688"/>
      <c r="L3" s="668" t="e">
        <f>CONCATENATE("nr ",DANE!B6)</f>
        <v>#N/A</v>
      </c>
      <c r="M3" s="669"/>
      <c r="N3" s="670"/>
    </row>
    <row r="4" spans="1:14" ht="15" customHeight="1" x14ac:dyDescent="0.25">
      <c r="A4" s="80"/>
      <c r="B4" s="80"/>
      <c r="C4" s="80"/>
      <c r="D4" s="80"/>
      <c r="E4" s="180"/>
      <c r="F4" s="80"/>
      <c r="G4" s="80"/>
      <c r="H4" s="80"/>
      <c r="I4" s="80"/>
      <c r="J4" s="80"/>
      <c r="K4" s="80"/>
      <c r="L4" s="80"/>
      <c r="M4" s="81"/>
      <c r="N4" s="82"/>
    </row>
    <row r="5" spans="1:14" ht="18.75" x14ac:dyDescent="0.25">
      <c r="A5" s="83" t="s">
        <v>174</v>
      </c>
      <c r="B5" s="83"/>
      <c r="M5" s="84"/>
      <c r="N5" s="84"/>
    </row>
    <row r="6" spans="1:14" ht="9.9499999999999993" customHeight="1" thickBot="1" x14ac:dyDescent="0.3">
      <c r="A6" s="83"/>
      <c r="B6" s="83"/>
      <c r="M6" s="85"/>
      <c r="N6" s="85"/>
    </row>
    <row r="7" spans="1:14" ht="59.45" customHeight="1" thickBot="1" x14ac:dyDescent="0.3">
      <c r="A7" s="671" t="s">
        <v>175</v>
      </c>
      <c r="B7" s="672"/>
      <c r="C7" s="673"/>
      <c r="D7" s="674" t="e">
        <f>DANE!B2</f>
        <v>#N/A</v>
      </c>
      <c r="E7" s="675"/>
      <c r="F7" s="675"/>
      <c r="G7" s="675"/>
      <c r="H7" s="675"/>
      <c r="I7" s="675"/>
      <c r="J7" s="675"/>
      <c r="K7" s="675"/>
      <c r="L7" s="675"/>
      <c r="M7" s="675"/>
      <c r="N7" s="676"/>
    </row>
    <row r="8" spans="1:14" ht="90.95" customHeight="1" thickBot="1" x14ac:dyDescent="0.3">
      <c r="A8" s="671" t="s">
        <v>1</v>
      </c>
      <c r="B8" s="672"/>
      <c r="C8" s="673"/>
      <c r="D8" s="677" t="e">
        <f>DANE!B4</f>
        <v>#N/A</v>
      </c>
      <c r="E8" s="678"/>
      <c r="F8" s="678"/>
      <c r="G8" s="678"/>
      <c r="H8" s="678"/>
      <c r="I8" s="678"/>
      <c r="J8" s="678"/>
      <c r="K8" s="678"/>
      <c r="L8" s="678"/>
      <c r="M8" s="678"/>
      <c r="N8" s="679"/>
    </row>
    <row r="9" spans="1:14" ht="42.95" customHeight="1" x14ac:dyDescent="0.25">
      <c r="A9" s="573" t="s">
        <v>178</v>
      </c>
      <c r="B9" s="574"/>
      <c r="C9" s="86" t="s">
        <v>179</v>
      </c>
      <c r="D9" s="725"/>
      <c r="E9" s="726"/>
      <c r="F9" s="727"/>
      <c r="G9" s="727"/>
      <c r="H9" s="727"/>
      <c r="I9" s="727"/>
      <c r="J9" s="727"/>
      <c r="K9" s="727"/>
      <c r="L9" s="727"/>
      <c r="M9" s="727"/>
      <c r="N9" s="728"/>
    </row>
    <row r="10" spans="1:14" ht="63.95" customHeight="1" thickBot="1" x14ac:dyDescent="0.3">
      <c r="A10" s="577"/>
      <c r="B10" s="578"/>
      <c r="C10" s="87" t="s">
        <v>181</v>
      </c>
      <c r="D10" s="729"/>
      <c r="E10" s="730"/>
      <c r="F10" s="731"/>
      <c r="G10" s="731"/>
      <c r="H10" s="731"/>
      <c r="I10" s="731"/>
      <c r="J10" s="731"/>
      <c r="K10" s="731"/>
      <c r="L10" s="731"/>
      <c r="M10" s="731"/>
      <c r="N10" s="732"/>
    </row>
    <row r="11" spans="1:14" ht="39.950000000000003" customHeight="1" x14ac:dyDescent="0.25">
      <c r="A11" s="573" t="s">
        <v>183</v>
      </c>
      <c r="B11" s="574"/>
      <c r="C11" s="88" t="s">
        <v>260</v>
      </c>
      <c r="D11" s="733"/>
      <c r="E11" s="734"/>
      <c r="F11" s="734"/>
      <c r="G11" s="734"/>
      <c r="H11" s="734"/>
      <c r="I11" s="734"/>
      <c r="J11" s="734"/>
      <c r="K11" s="734"/>
      <c r="L11" s="734"/>
      <c r="M11" s="734"/>
      <c r="N11" s="735"/>
    </row>
    <row r="12" spans="1:14" ht="39.950000000000003" customHeight="1" x14ac:dyDescent="0.25">
      <c r="A12" s="575"/>
      <c r="B12" s="576"/>
      <c r="C12" s="89" t="s">
        <v>185</v>
      </c>
      <c r="D12" s="736"/>
      <c r="E12" s="737"/>
      <c r="F12" s="737"/>
      <c r="G12" s="737"/>
      <c r="H12" s="737"/>
      <c r="I12" s="737"/>
      <c r="J12" s="737"/>
      <c r="K12" s="737"/>
      <c r="L12" s="737"/>
      <c r="M12" s="737"/>
      <c r="N12" s="738"/>
    </row>
    <row r="13" spans="1:14" ht="39.950000000000003" customHeight="1" x14ac:dyDescent="0.25">
      <c r="A13" s="575"/>
      <c r="B13" s="576"/>
      <c r="C13" s="89" t="s">
        <v>186</v>
      </c>
      <c r="D13" s="736"/>
      <c r="E13" s="737"/>
      <c r="F13" s="737"/>
      <c r="G13" s="737"/>
      <c r="H13" s="737"/>
      <c r="I13" s="737"/>
      <c r="J13" s="737"/>
      <c r="K13" s="737"/>
      <c r="L13" s="737"/>
      <c r="M13" s="737"/>
      <c r="N13" s="738"/>
    </row>
    <row r="14" spans="1:14" ht="39.950000000000003" customHeight="1" thickBot="1" x14ac:dyDescent="0.3">
      <c r="A14" s="577"/>
      <c r="B14" s="578"/>
      <c r="C14" s="90" t="s">
        <v>187</v>
      </c>
      <c r="D14" s="739"/>
      <c r="E14" s="740"/>
      <c r="F14" s="740"/>
      <c r="G14" s="740"/>
      <c r="H14" s="740"/>
      <c r="I14" s="740"/>
      <c r="J14" s="740"/>
      <c r="K14" s="740"/>
      <c r="L14" s="740"/>
      <c r="M14" s="740"/>
      <c r="N14" s="741"/>
    </row>
    <row r="15" spans="1:14" ht="120" customHeight="1" x14ac:dyDescent="0.25">
      <c r="A15" s="702" t="s">
        <v>261</v>
      </c>
      <c r="B15" s="702"/>
      <c r="C15" s="703"/>
      <c r="D15" s="703"/>
      <c r="E15" s="703"/>
      <c r="F15" s="703"/>
      <c r="G15" s="703"/>
      <c r="H15" s="703"/>
      <c r="I15" s="703"/>
      <c r="J15" s="703"/>
      <c r="K15" s="703"/>
      <c r="L15" s="703"/>
      <c r="M15" s="703"/>
      <c r="N15" s="703"/>
    </row>
    <row r="16" spans="1:14" ht="18.75" customHeight="1" x14ac:dyDescent="0.25">
      <c r="A16" s="83" t="s">
        <v>188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pans="1:18" ht="9.9499999999999993" customHeight="1" thickBot="1" x14ac:dyDescent="0.3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8" ht="35.450000000000003" customHeight="1" thickBot="1" x14ac:dyDescent="0.3">
      <c r="A18" s="91"/>
      <c r="B18" s="91"/>
      <c r="C18" s="704" t="s">
        <v>297</v>
      </c>
      <c r="D18" s="704"/>
      <c r="E18" s="709" t="s">
        <v>298</v>
      </c>
      <c r="F18" s="710"/>
      <c r="G18" s="711"/>
      <c r="H18" s="704" t="s">
        <v>299</v>
      </c>
      <c r="I18" s="704"/>
      <c r="J18" s="704" t="s">
        <v>190</v>
      </c>
      <c r="K18" s="704"/>
      <c r="L18" s="698" t="s">
        <v>264</v>
      </c>
      <c r="M18" s="699"/>
      <c r="N18" s="92"/>
    </row>
    <row r="19" spans="1:18" ht="31.5" customHeight="1" thickBot="1" x14ac:dyDescent="0.3">
      <c r="A19" s="91"/>
      <c r="B19" s="91"/>
      <c r="C19" s="704"/>
      <c r="D19" s="704"/>
      <c r="E19" s="712"/>
      <c r="F19" s="713"/>
      <c r="G19" s="714"/>
      <c r="H19" s="704"/>
      <c r="I19" s="704"/>
      <c r="J19" s="704"/>
      <c r="K19" s="704"/>
      <c r="L19" s="705" t="s">
        <v>189</v>
      </c>
      <c r="M19" s="706"/>
      <c r="N19" s="93"/>
    </row>
    <row r="20" spans="1:18" ht="27.6" customHeight="1" thickBot="1" x14ac:dyDescent="0.5">
      <c r="A20" s="91"/>
      <c r="B20" s="91"/>
      <c r="C20" s="695"/>
      <c r="D20" s="695"/>
      <c r="E20" s="715"/>
      <c r="F20" s="716"/>
      <c r="G20" s="717"/>
      <c r="H20" s="695"/>
      <c r="I20" s="695"/>
      <c r="J20" s="695"/>
      <c r="K20" s="695"/>
      <c r="L20" s="696" t="s">
        <v>194</v>
      </c>
      <c r="M20" s="697"/>
      <c r="N20" s="94"/>
    </row>
    <row r="21" spans="1:18" ht="34.5" customHeight="1" thickBot="1" x14ac:dyDescent="0.3">
      <c r="A21" s="91"/>
      <c r="B21" s="91"/>
      <c r="C21" s="695"/>
      <c r="D21" s="695"/>
      <c r="E21" s="718"/>
      <c r="F21" s="719"/>
      <c r="G21" s="720"/>
      <c r="H21" s="695"/>
      <c r="I21" s="695"/>
      <c r="J21" s="695"/>
      <c r="K21" s="695"/>
      <c r="L21" s="698" t="s">
        <v>263</v>
      </c>
      <c r="M21" s="699"/>
      <c r="N21" s="92"/>
    </row>
    <row r="22" spans="1:18" ht="81.95" customHeight="1" thickBot="1" x14ac:dyDescent="0.3">
      <c r="A22" s="91"/>
      <c r="B22" s="91"/>
      <c r="C22" s="695"/>
      <c r="D22" s="695"/>
      <c r="E22" s="721"/>
      <c r="F22" s="722"/>
      <c r="G22" s="723"/>
      <c r="H22" s="695"/>
      <c r="I22" s="695"/>
      <c r="J22" s="695"/>
      <c r="K22" s="695"/>
      <c r="L22" s="700" t="s">
        <v>189</v>
      </c>
      <c r="M22" s="701"/>
      <c r="N22" s="95"/>
      <c r="R22" s="96"/>
    </row>
    <row r="23" spans="1:18" ht="18" customHeight="1" x14ac:dyDescent="0.25">
      <c r="A23" s="91"/>
      <c r="B23" s="91"/>
      <c r="C23" s="751" t="s">
        <v>262</v>
      </c>
      <c r="D23" s="751"/>
      <c r="E23" s="751"/>
      <c r="F23" s="751"/>
      <c r="G23" s="751"/>
      <c r="H23" s="751"/>
      <c r="I23" s="751"/>
      <c r="J23" s="751"/>
      <c r="K23" s="751"/>
      <c r="L23" s="97"/>
      <c r="M23" s="97"/>
      <c r="N23" s="48"/>
    </row>
    <row r="24" spans="1:18" ht="18.75" x14ac:dyDescent="0.25">
      <c r="A24" s="91"/>
      <c r="B24" s="91"/>
      <c r="L24" s="98"/>
      <c r="M24" s="98"/>
      <c r="N24" s="48"/>
    </row>
    <row r="25" spans="1:18" ht="18.75" x14ac:dyDescent="0.25">
      <c r="A25" s="91"/>
      <c r="B25" s="91"/>
      <c r="C25" s="48"/>
      <c r="D25" s="48"/>
      <c r="E25" s="181"/>
      <c r="F25" s="48"/>
      <c r="G25" s="48"/>
      <c r="H25" s="48"/>
      <c r="I25" s="48"/>
      <c r="J25" s="48"/>
      <c r="K25" s="48"/>
      <c r="L25" s="48"/>
      <c r="M25" s="48"/>
      <c r="N25" s="48"/>
    </row>
    <row r="26" spans="1:18" ht="21.75" customHeight="1" x14ac:dyDescent="0.25">
      <c r="A26" s="83" t="s">
        <v>198</v>
      </c>
      <c r="B26" s="83"/>
      <c r="O26" s="51"/>
    </row>
    <row r="27" spans="1:18" ht="16.5" thickBot="1" x14ac:dyDescent="0.3">
      <c r="A27" s="752" t="s">
        <v>199</v>
      </c>
      <c r="B27" s="752"/>
      <c r="C27" s="752"/>
      <c r="D27" s="752"/>
      <c r="E27" s="752"/>
      <c r="F27" s="752"/>
      <c r="G27" s="752"/>
      <c r="H27" s="752"/>
      <c r="I27" s="752"/>
      <c r="J27" s="752"/>
      <c r="K27" s="752"/>
      <c r="L27" s="752"/>
      <c r="M27" s="752"/>
      <c r="N27" s="752"/>
    </row>
    <row r="28" spans="1:18" ht="15" customHeight="1" x14ac:dyDescent="0.25">
      <c r="A28" s="753" t="s">
        <v>200</v>
      </c>
      <c r="B28" s="579" t="s">
        <v>234</v>
      </c>
      <c r="C28" s="579" t="s">
        <v>265</v>
      </c>
      <c r="D28" s="601" t="s">
        <v>280</v>
      </c>
      <c r="E28" s="602"/>
      <c r="F28" s="756" t="s">
        <v>201</v>
      </c>
      <c r="G28" s="661" t="s">
        <v>202</v>
      </c>
      <c r="H28" s="661"/>
      <c r="I28" s="661"/>
      <c r="J28" s="661"/>
      <c r="K28" s="661"/>
      <c r="L28" s="662" t="s">
        <v>266</v>
      </c>
      <c r="M28" s="579" t="s">
        <v>203</v>
      </c>
      <c r="N28" s="665" t="s">
        <v>204</v>
      </c>
    </row>
    <row r="29" spans="1:18" ht="28.5" customHeight="1" x14ac:dyDescent="0.25">
      <c r="A29" s="754"/>
      <c r="B29" s="580"/>
      <c r="C29" s="580"/>
      <c r="D29" s="603"/>
      <c r="E29" s="604"/>
      <c r="F29" s="757"/>
      <c r="G29" s="742" t="s">
        <v>205</v>
      </c>
      <c r="H29" s="742"/>
      <c r="I29" s="742"/>
      <c r="J29" s="742"/>
      <c r="K29" s="743" t="s">
        <v>206</v>
      </c>
      <c r="L29" s="663"/>
      <c r="M29" s="580"/>
      <c r="N29" s="666"/>
    </row>
    <row r="30" spans="1:18" x14ac:dyDescent="0.25">
      <c r="A30" s="754"/>
      <c r="B30" s="580"/>
      <c r="C30" s="580"/>
      <c r="D30" s="603"/>
      <c r="E30" s="604"/>
      <c r="F30" s="757"/>
      <c r="G30" s="745" t="s">
        <v>207</v>
      </c>
      <c r="H30" s="745"/>
      <c r="I30" s="745"/>
      <c r="J30" s="746" t="s">
        <v>208</v>
      </c>
      <c r="K30" s="743"/>
      <c r="L30" s="663"/>
      <c r="M30" s="580"/>
      <c r="N30" s="666"/>
    </row>
    <row r="31" spans="1:18" x14ac:dyDescent="0.25">
      <c r="A31" s="754"/>
      <c r="B31" s="580"/>
      <c r="C31" s="580"/>
      <c r="D31" s="603"/>
      <c r="E31" s="604"/>
      <c r="F31" s="757"/>
      <c r="G31" s="748" t="s">
        <v>209</v>
      </c>
      <c r="H31" s="750" t="s">
        <v>210</v>
      </c>
      <c r="I31" s="750"/>
      <c r="J31" s="746"/>
      <c r="K31" s="743"/>
      <c r="L31" s="663"/>
      <c r="M31" s="580"/>
      <c r="N31" s="666"/>
    </row>
    <row r="32" spans="1:18" ht="15.75" thickBot="1" x14ac:dyDescent="0.3">
      <c r="A32" s="755"/>
      <c r="B32" s="581"/>
      <c r="C32" s="581"/>
      <c r="D32" s="605"/>
      <c r="E32" s="606"/>
      <c r="F32" s="758"/>
      <c r="G32" s="749"/>
      <c r="H32" s="99" t="s">
        <v>288</v>
      </c>
      <c r="I32" s="99" t="s">
        <v>211</v>
      </c>
      <c r="J32" s="747"/>
      <c r="K32" s="744"/>
      <c r="L32" s="664"/>
      <c r="M32" s="580"/>
      <c r="N32" s="666"/>
    </row>
    <row r="33" spans="1:15" ht="15.75" thickBot="1" x14ac:dyDescent="0.3">
      <c r="A33" s="100"/>
      <c r="B33" s="101"/>
      <c r="C33" s="101"/>
      <c r="D33" s="101"/>
      <c r="E33" s="101"/>
      <c r="F33" s="635" t="s">
        <v>212</v>
      </c>
      <c r="G33" s="636"/>
      <c r="H33" s="636"/>
      <c r="I33" s="636"/>
      <c r="J33" s="636"/>
      <c r="K33" s="636"/>
      <c r="L33" s="637"/>
      <c r="M33" s="707"/>
      <c r="N33" s="667"/>
    </row>
    <row r="34" spans="1:15" ht="15.75" thickBot="1" x14ac:dyDescent="0.3">
      <c r="A34" s="182">
        <v>1</v>
      </c>
      <c r="B34" s="177">
        <v>2</v>
      </c>
      <c r="C34" s="183">
        <v>3</v>
      </c>
      <c r="D34" s="708">
        <v>4</v>
      </c>
      <c r="E34" s="618"/>
      <c r="F34" s="179">
        <v>5</v>
      </c>
      <c r="G34" s="179">
        <v>6</v>
      </c>
      <c r="H34" s="179">
        <v>7</v>
      </c>
      <c r="I34" s="179">
        <v>8</v>
      </c>
      <c r="J34" s="179">
        <v>9</v>
      </c>
      <c r="K34" s="179">
        <v>10</v>
      </c>
      <c r="L34" s="179">
        <v>11</v>
      </c>
      <c r="M34" s="179">
        <v>12</v>
      </c>
      <c r="N34" s="184">
        <v>13</v>
      </c>
    </row>
    <row r="35" spans="1:15" ht="39.950000000000003" customHeight="1" x14ac:dyDescent="0.25">
      <c r="A35" s="102">
        <v>1</v>
      </c>
      <c r="B35" s="171" t="str">
        <f>IF('Zał. 3 cz. 1 UMOWY'!B14=0," ",'Zał. 3 cz. 1 UMOWY'!B14)</f>
        <v xml:space="preserve"> </v>
      </c>
      <c r="C35" s="172" t="str">
        <f>IF('Zał. 3 cz. 1 UMOWY'!H14=0," ",'Zał. 3 cz. 1 UMOWY'!H14)</f>
        <v xml:space="preserve"> </v>
      </c>
      <c r="D35" s="762" t="str">
        <f>IF('Zał. 3 cz. 1 UMOWY'!D14=0," ",'Zał. 3 cz. 1 UMOWY'!D14)</f>
        <v xml:space="preserve"> </v>
      </c>
      <c r="E35" s="763"/>
      <c r="F35" s="149">
        <f t="shared" ref="F35:F40" si="0">G35+J35+K35</f>
        <v>0</v>
      </c>
      <c r="G35" s="149">
        <f t="shared" ref="G35:G40" si="1">H35+I35</f>
        <v>0</v>
      </c>
      <c r="H35" s="103">
        <f t="shared" ref="H35:K40" si="2">SUMIF($B$57:$B$81,$A35,J$57:J$81)</f>
        <v>0</v>
      </c>
      <c r="I35" s="149">
        <f t="shared" si="2"/>
        <v>0</v>
      </c>
      <c r="J35" s="149">
        <f t="shared" si="2"/>
        <v>0</v>
      </c>
      <c r="K35" s="149">
        <f t="shared" si="2"/>
        <v>0</v>
      </c>
      <c r="L35" s="104" t="str">
        <f>IF(F35=0," ",H35/F35)</f>
        <v xml:space="preserve"> </v>
      </c>
      <c r="M35" s="152"/>
      <c r="N35" s="105"/>
    </row>
    <row r="36" spans="1:15" ht="39.950000000000003" customHeight="1" x14ac:dyDescent="0.25">
      <c r="A36" s="106">
        <v>2</v>
      </c>
      <c r="B36" s="173" t="str">
        <f>IF('Zał. 3 cz. 1 UMOWY'!B15=0," ",'Zał. 3 cz. 1 UMOWY'!B15)</f>
        <v xml:space="preserve"> </v>
      </c>
      <c r="C36" s="131" t="str">
        <f>IF('Zał. 3 cz. 1 UMOWY'!H15=0," ",'Zał. 3 cz. 1 UMOWY'!H15)</f>
        <v xml:space="preserve"> </v>
      </c>
      <c r="D36" s="764" t="str">
        <f>IF('Zał. 3 cz. 1 UMOWY'!D15=0," ",'Zał. 3 cz. 1 UMOWY'!D15)</f>
        <v xml:space="preserve"> </v>
      </c>
      <c r="E36" s="765"/>
      <c r="F36" s="150">
        <f t="shared" si="0"/>
        <v>0</v>
      </c>
      <c r="G36" s="150">
        <f t="shared" si="1"/>
        <v>0</v>
      </c>
      <c r="H36" s="107">
        <f t="shared" si="2"/>
        <v>0</v>
      </c>
      <c r="I36" s="150">
        <f t="shared" si="2"/>
        <v>0</v>
      </c>
      <c r="J36" s="150">
        <f t="shared" si="2"/>
        <v>0</v>
      </c>
      <c r="K36" s="150">
        <f t="shared" si="2"/>
        <v>0</v>
      </c>
      <c r="L36" s="108" t="str">
        <f t="shared" ref="L36:L40" si="3">IF(F36=0," ",H36/F36)</f>
        <v xml:space="preserve"> </v>
      </c>
      <c r="M36" s="153"/>
      <c r="N36" s="109"/>
    </row>
    <row r="37" spans="1:15" ht="39.950000000000003" customHeight="1" x14ac:dyDescent="0.25">
      <c r="A37" s="106">
        <v>3</v>
      </c>
      <c r="B37" s="173" t="str">
        <f>IF('Zał. 3 cz. 1 UMOWY'!B16=0," ",'Zał. 3 cz. 1 UMOWY'!B16)</f>
        <v xml:space="preserve"> </v>
      </c>
      <c r="C37" s="131" t="str">
        <f>IF('Zał. 3 cz. 1 UMOWY'!H16=0," ",'Zał. 3 cz. 1 UMOWY'!H16)</f>
        <v xml:space="preserve"> </v>
      </c>
      <c r="D37" s="764" t="str">
        <f>IF('Zał. 3 cz. 1 UMOWY'!D16=0," ",'Zał. 3 cz. 1 UMOWY'!D16)</f>
        <v xml:space="preserve"> </v>
      </c>
      <c r="E37" s="765"/>
      <c r="F37" s="150">
        <f t="shared" si="0"/>
        <v>0</v>
      </c>
      <c r="G37" s="150">
        <f t="shared" si="1"/>
        <v>0</v>
      </c>
      <c r="H37" s="107">
        <f t="shared" si="2"/>
        <v>0</v>
      </c>
      <c r="I37" s="150">
        <f t="shared" si="2"/>
        <v>0</v>
      </c>
      <c r="J37" s="150">
        <f t="shared" si="2"/>
        <v>0</v>
      </c>
      <c r="K37" s="150">
        <f t="shared" si="2"/>
        <v>0</v>
      </c>
      <c r="L37" s="108" t="str">
        <f t="shared" si="3"/>
        <v xml:space="preserve"> </v>
      </c>
      <c r="M37" s="153"/>
      <c r="N37" s="109"/>
    </row>
    <row r="38" spans="1:15" ht="39.950000000000003" customHeight="1" x14ac:dyDescent="0.25">
      <c r="A38" s="106">
        <v>4</v>
      </c>
      <c r="B38" s="174" t="str">
        <f>IF('Zał. 3 cz. 1 UMOWY'!B17=0," ",'Zał. 3 cz. 1 UMOWY'!B17)</f>
        <v xml:space="preserve"> </v>
      </c>
      <c r="C38" s="131" t="str">
        <f>IF('Zał. 3 cz. 1 UMOWY'!H17=0," ",'Zał. 3 cz. 1 UMOWY'!H17)</f>
        <v xml:space="preserve"> </v>
      </c>
      <c r="D38" s="764" t="str">
        <f>IF('Zał. 3 cz. 1 UMOWY'!D17=0," ",'Zał. 3 cz. 1 UMOWY'!D17)</f>
        <v xml:space="preserve"> </v>
      </c>
      <c r="E38" s="765"/>
      <c r="F38" s="150">
        <f t="shared" si="0"/>
        <v>0</v>
      </c>
      <c r="G38" s="150">
        <f t="shared" si="1"/>
        <v>0</v>
      </c>
      <c r="H38" s="107">
        <f t="shared" si="2"/>
        <v>0</v>
      </c>
      <c r="I38" s="150">
        <f t="shared" si="2"/>
        <v>0</v>
      </c>
      <c r="J38" s="150">
        <f t="shared" si="2"/>
        <v>0</v>
      </c>
      <c r="K38" s="150">
        <f t="shared" si="2"/>
        <v>0</v>
      </c>
      <c r="L38" s="108" t="str">
        <f t="shared" si="3"/>
        <v xml:space="preserve"> </v>
      </c>
      <c r="M38" s="153"/>
      <c r="N38" s="109"/>
    </row>
    <row r="39" spans="1:15" ht="39.950000000000003" customHeight="1" x14ac:dyDescent="0.25">
      <c r="A39" s="106">
        <v>5</v>
      </c>
      <c r="B39" s="174" t="str">
        <f>IF('Zał. 3 cz. 1 UMOWY'!B18=0," ",'Zał. 3 cz. 1 UMOWY'!B18)</f>
        <v xml:space="preserve"> </v>
      </c>
      <c r="C39" s="131" t="str">
        <f>IF('Zał. 3 cz. 1 UMOWY'!H18=0," ",'Zał. 3 cz. 1 UMOWY'!H18)</f>
        <v xml:space="preserve"> </v>
      </c>
      <c r="D39" s="764" t="str">
        <f>IF('Zał. 3 cz. 1 UMOWY'!D18=0," ",'Zał. 3 cz. 1 UMOWY'!D18)</f>
        <v xml:space="preserve"> </v>
      </c>
      <c r="E39" s="765"/>
      <c r="F39" s="150">
        <f t="shared" si="0"/>
        <v>0</v>
      </c>
      <c r="G39" s="150">
        <f t="shared" si="1"/>
        <v>0</v>
      </c>
      <c r="H39" s="107">
        <f t="shared" si="2"/>
        <v>0</v>
      </c>
      <c r="I39" s="150">
        <f t="shared" si="2"/>
        <v>0</v>
      </c>
      <c r="J39" s="150">
        <f t="shared" si="2"/>
        <v>0</v>
      </c>
      <c r="K39" s="150">
        <f t="shared" si="2"/>
        <v>0</v>
      </c>
      <c r="L39" s="108" t="str">
        <f t="shared" si="3"/>
        <v xml:space="preserve"> </v>
      </c>
      <c r="M39" s="153"/>
      <c r="N39" s="109"/>
    </row>
    <row r="40" spans="1:15" ht="39.950000000000003" customHeight="1" thickBot="1" x14ac:dyDescent="0.3">
      <c r="A40" s="110">
        <v>6</v>
      </c>
      <c r="B40" s="175" t="str">
        <f>IF('Zał. 3 cz. 1 UMOWY'!B19=0," ",'Zał. 3 cz. 1 UMOWY'!B19)</f>
        <v xml:space="preserve"> </v>
      </c>
      <c r="C40" s="176" t="str">
        <f>IF('Zał. 3 cz. 1 UMOWY'!H19=0," ",'Zał. 3 cz. 1 UMOWY'!H19)</f>
        <v xml:space="preserve"> </v>
      </c>
      <c r="D40" s="766" t="str">
        <f>IF('Zał. 3 cz. 1 UMOWY'!D19=0," ",'Zał. 3 cz. 1 UMOWY'!D19)</f>
        <v xml:space="preserve"> </v>
      </c>
      <c r="E40" s="767"/>
      <c r="F40" s="151">
        <f t="shared" si="0"/>
        <v>0</v>
      </c>
      <c r="G40" s="151">
        <f t="shared" si="1"/>
        <v>0</v>
      </c>
      <c r="H40" s="111">
        <f t="shared" si="2"/>
        <v>0</v>
      </c>
      <c r="I40" s="151">
        <f t="shared" si="2"/>
        <v>0</v>
      </c>
      <c r="J40" s="151">
        <f t="shared" si="2"/>
        <v>0</v>
      </c>
      <c r="K40" s="151">
        <f t="shared" si="2"/>
        <v>0</v>
      </c>
      <c r="L40" s="112" t="str">
        <f t="shared" si="3"/>
        <v xml:space="preserve"> </v>
      </c>
      <c r="M40" s="154"/>
      <c r="N40" s="113"/>
    </row>
    <row r="41" spans="1:15" ht="15.75" thickBot="1" x14ac:dyDescent="0.3">
      <c r="A41" s="114"/>
      <c r="B41" s="768" t="s">
        <v>213</v>
      </c>
      <c r="C41" s="769"/>
      <c r="D41" s="770"/>
      <c r="E41" s="178"/>
      <c r="F41" s="115">
        <f>SUM(F35:F40)</f>
        <v>0</v>
      </c>
      <c r="G41" s="115">
        <f t="shared" ref="G41:M41" si="4">SUM(G35:G40)</f>
        <v>0</v>
      </c>
      <c r="H41" s="115">
        <f t="shared" si="4"/>
        <v>0</v>
      </c>
      <c r="I41" s="115">
        <f t="shared" si="4"/>
        <v>0</v>
      </c>
      <c r="J41" s="115">
        <f t="shared" si="4"/>
        <v>0</v>
      </c>
      <c r="K41" s="115">
        <f t="shared" si="4"/>
        <v>0</v>
      </c>
      <c r="L41" s="116" t="e">
        <f t="shared" ref="L41" si="5">H41/F41</f>
        <v>#DIV/0!</v>
      </c>
      <c r="M41" s="115">
        <f t="shared" si="4"/>
        <v>0</v>
      </c>
      <c r="N41" s="117"/>
    </row>
    <row r="42" spans="1:15" ht="30.6" customHeight="1" x14ac:dyDescent="0.25">
      <c r="A42" s="83"/>
      <c r="B42" s="83"/>
      <c r="O42" s="51"/>
    </row>
    <row r="43" spans="1:15" ht="30.6" customHeight="1" x14ac:dyDescent="0.25">
      <c r="A43" s="189" t="s">
        <v>287</v>
      </c>
      <c r="B43" s="83"/>
      <c r="O43" s="51"/>
    </row>
    <row r="44" spans="1:15" ht="30.6" customHeight="1" x14ac:dyDescent="0.25">
      <c r="A44" s="185" t="s">
        <v>281</v>
      </c>
      <c r="B44" s="185" t="s">
        <v>282</v>
      </c>
      <c r="C44" s="185" t="s">
        <v>283</v>
      </c>
      <c r="O44" s="51"/>
    </row>
    <row r="45" spans="1:15" ht="14.45" customHeight="1" thickBot="1" x14ac:dyDescent="0.3">
      <c r="A45" s="187"/>
      <c r="B45" s="761" t="s">
        <v>284</v>
      </c>
      <c r="C45" s="761"/>
      <c r="O45" s="51"/>
    </row>
    <row r="46" spans="1:15" ht="30.6" customHeight="1" x14ac:dyDescent="0.25">
      <c r="A46" s="188">
        <v>600</v>
      </c>
      <c r="B46" s="186"/>
      <c r="C46" s="186"/>
      <c r="O46" s="51"/>
    </row>
    <row r="47" spans="1:15" ht="30.6" customHeight="1" x14ac:dyDescent="0.25">
      <c r="A47" s="83"/>
      <c r="B47" s="83"/>
      <c r="O47" s="51"/>
    </row>
    <row r="48" spans="1:15" ht="16.5" thickBot="1" x14ac:dyDescent="0.3">
      <c r="A48" s="771" t="s">
        <v>285</v>
      </c>
      <c r="B48" s="771"/>
      <c r="C48" s="771"/>
      <c r="D48" s="771"/>
      <c r="E48" s="771"/>
      <c r="F48" s="771"/>
      <c r="G48" s="771"/>
      <c r="H48" s="771"/>
      <c r="I48" s="771"/>
      <c r="J48" s="771"/>
      <c r="K48" s="771"/>
      <c r="L48" s="771"/>
      <c r="M48" s="771"/>
      <c r="N48" s="771"/>
      <c r="O48" s="51"/>
    </row>
    <row r="49" spans="1:15" ht="14.45" customHeight="1" x14ac:dyDescent="0.25">
      <c r="A49" s="772" t="s">
        <v>214</v>
      </c>
      <c r="B49" s="775" t="s">
        <v>215</v>
      </c>
      <c r="C49" s="775" t="s">
        <v>216</v>
      </c>
      <c r="D49" s="775" t="s">
        <v>279</v>
      </c>
      <c r="E49" s="775" t="s">
        <v>217</v>
      </c>
      <c r="F49" s="775" t="s">
        <v>275</v>
      </c>
      <c r="G49" s="775" t="s">
        <v>218</v>
      </c>
      <c r="H49" s="638" t="s">
        <v>219</v>
      </c>
      <c r="I49" s="638"/>
      <c r="J49" s="638"/>
      <c r="K49" s="638"/>
      <c r="L49" s="638"/>
      <c r="M49" s="638"/>
      <c r="N49" s="639" t="s">
        <v>252</v>
      </c>
      <c r="O49" s="51"/>
    </row>
    <row r="50" spans="1:15" ht="14.45" customHeight="1" x14ac:dyDescent="0.25">
      <c r="A50" s="773"/>
      <c r="B50" s="776"/>
      <c r="C50" s="776"/>
      <c r="D50" s="776"/>
      <c r="E50" s="776"/>
      <c r="F50" s="776"/>
      <c r="G50" s="776"/>
      <c r="H50" s="642" t="s">
        <v>205</v>
      </c>
      <c r="I50" s="642"/>
      <c r="J50" s="642"/>
      <c r="K50" s="642"/>
      <c r="L50" s="642"/>
      <c r="M50" s="643" t="s">
        <v>148</v>
      </c>
      <c r="N50" s="640"/>
    </row>
    <row r="51" spans="1:15" x14ac:dyDescent="0.25">
      <c r="A51" s="773"/>
      <c r="B51" s="776"/>
      <c r="C51" s="776"/>
      <c r="D51" s="776"/>
      <c r="E51" s="776"/>
      <c r="F51" s="776"/>
      <c r="G51" s="776"/>
      <c r="H51" s="646" t="s">
        <v>146</v>
      </c>
      <c r="I51" s="649" t="s">
        <v>219</v>
      </c>
      <c r="J51" s="649"/>
      <c r="K51" s="649"/>
      <c r="L51" s="649"/>
      <c r="M51" s="644"/>
      <c r="N51" s="640"/>
    </row>
    <row r="52" spans="1:15" x14ac:dyDescent="0.25">
      <c r="A52" s="773"/>
      <c r="B52" s="776"/>
      <c r="C52" s="776"/>
      <c r="D52" s="776"/>
      <c r="E52" s="776"/>
      <c r="F52" s="776"/>
      <c r="G52" s="776"/>
      <c r="H52" s="647"/>
      <c r="I52" s="650" t="s">
        <v>207</v>
      </c>
      <c r="J52" s="651"/>
      <c r="K52" s="652"/>
      <c r="L52" s="653" t="s">
        <v>208</v>
      </c>
      <c r="M52" s="644"/>
      <c r="N52" s="640"/>
    </row>
    <row r="53" spans="1:15" x14ac:dyDescent="0.25">
      <c r="A53" s="773"/>
      <c r="B53" s="776"/>
      <c r="C53" s="776"/>
      <c r="D53" s="776"/>
      <c r="E53" s="776"/>
      <c r="F53" s="776"/>
      <c r="G53" s="776"/>
      <c r="H53" s="647"/>
      <c r="I53" s="656" t="s">
        <v>146</v>
      </c>
      <c r="J53" s="650" t="s">
        <v>220</v>
      </c>
      <c r="K53" s="652"/>
      <c r="L53" s="654"/>
      <c r="M53" s="644"/>
      <c r="N53" s="640"/>
    </row>
    <row r="54" spans="1:15" ht="15.75" thickBot="1" x14ac:dyDescent="0.3">
      <c r="A54" s="773"/>
      <c r="B54" s="776"/>
      <c r="C54" s="776"/>
      <c r="D54" s="776"/>
      <c r="E54" s="776"/>
      <c r="F54" s="776"/>
      <c r="G54" s="777"/>
      <c r="H54" s="648"/>
      <c r="I54" s="657"/>
      <c r="J54" s="118" t="s">
        <v>288</v>
      </c>
      <c r="K54" s="118" t="s">
        <v>211</v>
      </c>
      <c r="L54" s="654"/>
      <c r="M54" s="644"/>
      <c r="N54" s="640"/>
    </row>
    <row r="55" spans="1:15" ht="27.6" customHeight="1" thickBot="1" x14ac:dyDescent="0.3">
      <c r="A55" s="774"/>
      <c r="B55" s="777"/>
      <c r="C55" s="777"/>
      <c r="D55" s="777"/>
      <c r="E55" s="777"/>
      <c r="F55" s="778"/>
      <c r="G55" s="658" t="s">
        <v>221</v>
      </c>
      <c r="H55" s="659"/>
      <c r="I55" s="660"/>
      <c r="J55" s="658" t="s">
        <v>222</v>
      </c>
      <c r="K55" s="660"/>
      <c r="L55" s="655"/>
      <c r="M55" s="645"/>
      <c r="N55" s="641"/>
    </row>
    <row r="56" spans="1:15" ht="15.75" thickBot="1" x14ac:dyDescent="0.3">
      <c r="A56" s="119">
        <v>1</v>
      </c>
      <c r="B56" s="120">
        <v>2</v>
      </c>
      <c r="C56" s="121">
        <v>3</v>
      </c>
      <c r="D56" s="121">
        <v>4</v>
      </c>
      <c r="E56" s="121">
        <v>5</v>
      </c>
      <c r="F56" s="121">
        <v>6</v>
      </c>
      <c r="G56" s="121" t="s">
        <v>276</v>
      </c>
      <c r="H56" s="121" t="s">
        <v>277</v>
      </c>
      <c r="I56" s="121" t="s">
        <v>278</v>
      </c>
      <c r="J56" s="121">
        <v>10</v>
      </c>
      <c r="K56" s="121">
        <v>11</v>
      </c>
      <c r="L56" s="121">
        <v>12</v>
      </c>
      <c r="M56" s="121">
        <v>13</v>
      </c>
      <c r="N56" s="122">
        <v>14</v>
      </c>
    </row>
    <row r="57" spans="1:15" x14ac:dyDescent="0.25">
      <c r="A57" s="123">
        <v>1</v>
      </c>
      <c r="B57" s="124"/>
      <c r="C57" s="191"/>
      <c r="D57" s="125"/>
      <c r="E57" s="125"/>
      <c r="F57" s="126"/>
      <c r="G57" s="127">
        <f>H57+M57</f>
        <v>0</v>
      </c>
      <c r="H57" s="127">
        <f>I57+L57</f>
        <v>0</v>
      </c>
      <c r="I57" s="127">
        <f>J57+K57</f>
        <v>0</v>
      </c>
      <c r="J57" s="128"/>
      <c r="K57" s="128"/>
      <c r="L57" s="128"/>
      <c r="M57" s="128"/>
      <c r="N57" s="129"/>
    </row>
    <row r="58" spans="1:15" x14ac:dyDescent="0.25">
      <c r="A58" s="130">
        <v>2</v>
      </c>
      <c r="B58" s="124"/>
      <c r="C58" s="192"/>
      <c r="D58" s="132"/>
      <c r="E58" s="132"/>
      <c r="F58" s="133"/>
      <c r="G58" s="134">
        <f t="shared" ref="G58:G81" si="6">H58+M58</f>
        <v>0</v>
      </c>
      <c r="H58" s="134">
        <f t="shared" ref="H58:H81" si="7">I58+L58</f>
        <v>0</v>
      </c>
      <c r="I58" s="134">
        <f t="shared" ref="I58:I81" si="8">J58+K58</f>
        <v>0</v>
      </c>
      <c r="J58" s="135"/>
      <c r="K58" s="135"/>
      <c r="L58" s="135"/>
      <c r="M58" s="135"/>
      <c r="N58" s="136"/>
    </row>
    <row r="59" spans="1:15" x14ac:dyDescent="0.25">
      <c r="A59" s="130">
        <v>3</v>
      </c>
      <c r="B59" s="124"/>
      <c r="C59" s="192"/>
      <c r="D59" s="132"/>
      <c r="E59" s="132"/>
      <c r="F59" s="133"/>
      <c r="G59" s="134">
        <f t="shared" si="6"/>
        <v>0</v>
      </c>
      <c r="H59" s="134">
        <f t="shared" si="7"/>
        <v>0</v>
      </c>
      <c r="I59" s="134">
        <f t="shared" si="8"/>
        <v>0</v>
      </c>
      <c r="J59" s="135"/>
      <c r="K59" s="135"/>
      <c r="L59" s="135"/>
      <c r="M59" s="135"/>
      <c r="N59" s="136"/>
    </row>
    <row r="60" spans="1:15" x14ac:dyDescent="0.25">
      <c r="A60" s="130">
        <v>4</v>
      </c>
      <c r="B60" s="124"/>
      <c r="C60" s="192"/>
      <c r="D60" s="132"/>
      <c r="E60" s="132"/>
      <c r="F60" s="133"/>
      <c r="G60" s="134">
        <f t="shared" si="6"/>
        <v>0</v>
      </c>
      <c r="H60" s="134">
        <f t="shared" si="7"/>
        <v>0</v>
      </c>
      <c r="I60" s="134">
        <f t="shared" si="8"/>
        <v>0</v>
      </c>
      <c r="J60" s="135"/>
      <c r="K60" s="135"/>
      <c r="L60" s="135"/>
      <c r="M60" s="135"/>
      <c r="N60" s="136"/>
    </row>
    <row r="61" spans="1:15" x14ac:dyDescent="0.25">
      <c r="A61" s="130">
        <v>5</v>
      </c>
      <c r="B61" s="124"/>
      <c r="C61" s="192"/>
      <c r="D61" s="132"/>
      <c r="E61" s="132"/>
      <c r="F61" s="133"/>
      <c r="G61" s="134">
        <f t="shared" si="6"/>
        <v>0</v>
      </c>
      <c r="H61" s="134">
        <f t="shared" si="7"/>
        <v>0</v>
      </c>
      <c r="I61" s="134">
        <f t="shared" si="8"/>
        <v>0</v>
      </c>
      <c r="J61" s="135"/>
      <c r="K61" s="135"/>
      <c r="L61" s="135"/>
      <c r="M61" s="135"/>
      <c r="N61" s="136"/>
    </row>
    <row r="62" spans="1:15" x14ac:dyDescent="0.25">
      <c r="A62" s="130">
        <v>6</v>
      </c>
      <c r="B62" s="124"/>
      <c r="C62" s="192"/>
      <c r="D62" s="132"/>
      <c r="E62" s="132"/>
      <c r="F62" s="133"/>
      <c r="G62" s="134">
        <f t="shared" si="6"/>
        <v>0</v>
      </c>
      <c r="H62" s="134">
        <f t="shared" si="7"/>
        <v>0</v>
      </c>
      <c r="I62" s="134">
        <f t="shared" si="8"/>
        <v>0</v>
      </c>
      <c r="J62" s="135"/>
      <c r="K62" s="135"/>
      <c r="L62" s="135"/>
      <c r="M62" s="135"/>
      <c r="N62" s="136"/>
    </row>
    <row r="63" spans="1:15" x14ac:dyDescent="0.25">
      <c r="A63" s="130">
        <v>7</v>
      </c>
      <c r="B63" s="124"/>
      <c r="C63" s="192"/>
      <c r="D63" s="132"/>
      <c r="E63" s="132"/>
      <c r="F63" s="133"/>
      <c r="G63" s="134">
        <f t="shared" si="6"/>
        <v>0</v>
      </c>
      <c r="H63" s="134">
        <f t="shared" si="7"/>
        <v>0</v>
      </c>
      <c r="I63" s="134">
        <f t="shared" si="8"/>
        <v>0</v>
      </c>
      <c r="J63" s="135"/>
      <c r="K63" s="135"/>
      <c r="L63" s="135"/>
      <c r="M63" s="135"/>
      <c r="N63" s="136"/>
    </row>
    <row r="64" spans="1:15" x14ac:dyDescent="0.25">
      <c r="A64" s="130">
        <v>8</v>
      </c>
      <c r="B64" s="124"/>
      <c r="C64" s="192"/>
      <c r="D64" s="132"/>
      <c r="E64" s="132"/>
      <c r="F64" s="133"/>
      <c r="G64" s="134">
        <f t="shared" si="6"/>
        <v>0</v>
      </c>
      <c r="H64" s="134">
        <f t="shared" si="7"/>
        <v>0</v>
      </c>
      <c r="I64" s="134">
        <f t="shared" si="8"/>
        <v>0</v>
      </c>
      <c r="J64" s="135"/>
      <c r="K64" s="135"/>
      <c r="L64" s="135"/>
      <c r="M64" s="135"/>
      <c r="N64" s="136"/>
    </row>
    <row r="65" spans="1:14" x14ac:dyDescent="0.25">
      <c r="A65" s="130">
        <v>9</v>
      </c>
      <c r="B65" s="124"/>
      <c r="C65" s="192"/>
      <c r="D65" s="132"/>
      <c r="E65" s="132"/>
      <c r="F65" s="133"/>
      <c r="G65" s="134">
        <f t="shared" si="6"/>
        <v>0</v>
      </c>
      <c r="H65" s="134">
        <f t="shared" si="7"/>
        <v>0</v>
      </c>
      <c r="I65" s="134">
        <f t="shared" si="8"/>
        <v>0</v>
      </c>
      <c r="J65" s="135"/>
      <c r="K65" s="135"/>
      <c r="L65" s="135"/>
      <c r="M65" s="135"/>
      <c r="N65" s="136"/>
    </row>
    <row r="66" spans="1:14" x14ac:dyDescent="0.25">
      <c r="A66" s="130">
        <v>10</v>
      </c>
      <c r="B66" s="124"/>
      <c r="C66" s="192"/>
      <c r="D66" s="132"/>
      <c r="E66" s="132"/>
      <c r="F66" s="133"/>
      <c r="G66" s="134">
        <f t="shared" si="6"/>
        <v>0</v>
      </c>
      <c r="H66" s="134">
        <f t="shared" si="7"/>
        <v>0</v>
      </c>
      <c r="I66" s="134">
        <f t="shared" si="8"/>
        <v>0</v>
      </c>
      <c r="J66" s="135"/>
      <c r="K66" s="135"/>
      <c r="L66" s="135"/>
      <c r="M66" s="135"/>
      <c r="N66" s="136"/>
    </row>
    <row r="67" spans="1:14" x14ac:dyDescent="0.25">
      <c r="A67" s="130">
        <v>11</v>
      </c>
      <c r="B67" s="124"/>
      <c r="C67" s="192"/>
      <c r="D67" s="132"/>
      <c r="E67" s="132"/>
      <c r="F67" s="133"/>
      <c r="G67" s="134">
        <f t="shared" si="6"/>
        <v>0</v>
      </c>
      <c r="H67" s="134">
        <f t="shared" si="7"/>
        <v>0</v>
      </c>
      <c r="I67" s="134">
        <f t="shared" si="8"/>
        <v>0</v>
      </c>
      <c r="J67" s="135"/>
      <c r="K67" s="135"/>
      <c r="L67" s="135"/>
      <c r="M67" s="135"/>
      <c r="N67" s="136"/>
    </row>
    <row r="68" spans="1:14" x14ac:dyDescent="0.25">
      <c r="A68" s="130">
        <v>12</v>
      </c>
      <c r="B68" s="124"/>
      <c r="C68" s="192"/>
      <c r="D68" s="132"/>
      <c r="E68" s="132"/>
      <c r="F68" s="133"/>
      <c r="G68" s="134">
        <f t="shared" si="6"/>
        <v>0</v>
      </c>
      <c r="H68" s="134">
        <f t="shared" si="7"/>
        <v>0</v>
      </c>
      <c r="I68" s="134">
        <f t="shared" si="8"/>
        <v>0</v>
      </c>
      <c r="J68" s="135"/>
      <c r="K68" s="135"/>
      <c r="L68" s="135"/>
      <c r="M68" s="135"/>
      <c r="N68" s="136"/>
    </row>
    <row r="69" spans="1:14" x14ac:dyDescent="0.25">
      <c r="A69" s="130">
        <v>13</v>
      </c>
      <c r="B69" s="124"/>
      <c r="C69" s="192"/>
      <c r="D69" s="132"/>
      <c r="E69" s="132"/>
      <c r="F69" s="133"/>
      <c r="G69" s="134">
        <f t="shared" si="6"/>
        <v>0</v>
      </c>
      <c r="H69" s="134">
        <f t="shared" si="7"/>
        <v>0</v>
      </c>
      <c r="I69" s="134">
        <f t="shared" si="8"/>
        <v>0</v>
      </c>
      <c r="J69" s="135"/>
      <c r="K69" s="135"/>
      <c r="L69" s="135"/>
      <c r="M69" s="135"/>
      <c r="N69" s="136"/>
    </row>
    <row r="70" spans="1:14" x14ac:dyDescent="0.25">
      <c r="A70" s="130">
        <v>14</v>
      </c>
      <c r="B70" s="124"/>
      <c r="C70" s="192"/>
      <c r="D70" s="132"/>
      <c r="E70" s="132"/>
      <c r="F70" s="133"/>
      <c r="G70" s="134">
        <f t="shared" si="6"/>
        <v>0</v>
      </c>
      <c r="H70" s="134">
        <f t="shared" si="7"/>
        <v>0</v>
      </c>
      <c r="I70" s="134">
        <f t="shared" si="8"/>
        <v>0</v>
      </c>
      <c r="J70" s="135"/>
      <c r="K70" s="135"/>
      <c r="L70" s="135"/>
      <c r="M70" s="135"/>
      <c r="N70" s="136"/>
    </row>
    <row r="71" spans="1:14" x14ac:dyDescent="0.25">
      <c r="A71" s="130">
        <v>15</v>
      </c>
      <c r="B71" s="124"/>
      <c r="C71" s="192"/>
      <c r="D71" s="132"/>
      <c r="E71" s="132"/>
      <c r="F71" s="133"/>
      <c r="G71" s="134">
        <f t="shared" si="6"/>
        <v>0</v>
      </c>
      <c r="H71" s="134">
        <f t="shared" si="7"/>
        <v>0</v>
      </c>
      <c r="I71" s="134">
        <f t="shared" si="8"/>
        <v>0</v>
      </c>
      <c r="J71" s="135"/>
      <c r="K71" s="135"/>
      <c r="L71" s="135"/>
      <c r="M71" s="135"/>
      <c r="N71" s="136"/>
    </row>
    <row r="72" spans="1:14" x14ac:dyDescent="0.25">
      <c r="A72" s="130">
        <v>16</v>
      </c>
      <c r="B72" s="124"/>
      <c r="C72" s="192"/>
      <c r="D72" s="132"/>
      <c r="E72" s="132"/>
      <c r="F72" s="133"/>
      <c r="G72" s="134">
        <f t="shared" si="6"/>
        <v>0</v>
      </c>
      <c r="H72" s="134">
        <f t="shared" si="7"/>
        <v>0</v>
      </c>
      <c r="I72" s="134">
        <f t="shared" si="8"/>
        <v>0</v>
      </c>
      <c r="J72" s="135"/>
      <c r="K72" s="135"/>
      <c r="L72" s="135"/>
      <c r="M72" s="135"/>
      <c r="N72" s="136"/>
    </row>
    <row r="73" spans="1:14" x14ac:dyDescent="0.25">
      <c r="A73" s="130">
        <v>17</v>
      </c>
      <c r="B73" s="124"/>
      <c r="C73" s="192"/>
      <c r="D73" s="132"/>
      <c r="E73" s="132"/>
      <c r="F73" s="133"/>
      <c r="G73" s="134">
        <f t="shared" si="6"/>
        <v>0</v>
      </c>
      <c r="H73" s="134">
        <f t="shared" si="7"/>
        <v>0</v>
      </c>
      <c r="I73" s="134">
        <f t="shared" si="8"/>
        <v>0</v>
      </c>
      <c r="J73" s="135"/>
      <c r="K73" s="135"/>
      <c r="L73" s="135"/>
      <c r="M73" s="135"/>
      <c r="N73" s="136"/>
    </row>
    <row r="74" spans="1:14" x14ac:dyDescent="0.25">
      <c r="A74" s="130">
        <v>18</v>
      </c>
      <c r="B74" s="124"/>
      <c r="C74" s="192"/>
      <c r="D74" s="132"/>
      <c r="E74" s="132"/>
      <c r="F74" s="133"/>
      <c r="G74" s="134">
        <f t="shared" si="6"/>
        <v>0</v>
      </c>
      <c r="H74" s="134">
        <f t="shared" si="7"/>
        <v>0</v>
      </c>
      <c r="I74" s="134">
        <f t="shared" si="8"/>
        <v>0</v>
      </c>
      <c r="J74" s="135"/>
      <c r="K74" s="135"/>
      <c r="L74" s="135"/>
      <c r="M74" s="135"/>
      <c r="N74" s="136"/>
    </row>
    <row r="75" spans="1:14" x14ac:dyDescent="0.25">
      <c r="A75" s="130">
        <v>19</v>
      </c>
      <c r="B75" s="124"/>
      <c r="C75" s="192"/>
      <c r="D75" s="132"/>
      <c r="E75" s="132"/>
      <c r="F75" s="133"/>
      <c r="G75" s="134">
        <f t="shared" si="6"/>
        <v>0</v>
      </c>
      <c r="H75" s="134">
        <f t="shared" si="7"/>
        <v>0</v>
      </c>
      <c r="I75" s="134">
        <f t="shared" si="8"/>
        <v>0</v>
      </c>
      <c r="J75" s="135"/>
      <c r="K75" s="135"/>
      <c r="L75" s="135"/>
      <c r="M75" s="135"/>
      <c r="N75" s="136"/>
    </row>
    <row r="76" spans="1:14" x14ac:dyDescent="0.25">
      <c r="A76" s="130">
        <v>20</v>
      </c>
      <c r="B76" s="124"/>
      <c r="C76" s="192"/>
      <c r="D76" s="132"/>
      <c r="E76" s="132"/>
      <c r="F76" s="133"/>
      <c r="G76" s="134">
        <f t="shared" si="6"/>
        <v>0</v>
      </c>
      <c r="H76" s="134">
        <f t="shared" si="7"/>
        <v>0</v>
      </c>
      <c r="I76" s="134">
        <f t="shared" si="8"/>
        <v>0</v>
      </c>
      <c r="J76" s="135"/>
      <c r="K76" s="135"/>
      <c r="L76" s="135"/>
      <c r="M76" s="135"/>
      <c r="N76" s="136"/>
    </row>
    <row r="77" spans="1:14" x14ac:dyDescent="0.25">
      <c r="A77" s="130">
        <v>21</v>
      </c>
      <c r="B77" s="124"/>
      <c r="C77" s="192"/>
      <c r="D77" s="132"/>
      <c r="E77" s="132"/>
      <c r="F77" s="133"/>
      <c r="G77" s="134">
        <f t="shared" si="6"/>
        <v>0</v>
      </c>
      <c r="H77" s="134">
        <f t="shared" si="7"/>
        <v>0</v>
      </c>
      <c r="I77" s="134">
        <f t="shared" si="8"/>
        <v>0</v>
      </c>
      <c r="J77" s="135"/>
      <c r="K77" s="135"/>
      <c r="L77" s="135"/>
      <c r="M77" s="135"/>
      <c r="N77" s="136"/>
    </row>
    <row r="78" spans="1:14" x14ac:dyDescent="0.25">
      <c r="A78" s="130">
        <v>22</v>
      </c>
      <c r="B78" s="124"/>
      <c r="C78" s="192"/>
      <c r="D78" s="132"/>
      <c r="E78" s="132"/>
      <c r="F78" s="133"/>
      <c r="G78" s="134">
        <f t="shared" si="6"/>
        <v>0</v>
      </c>
      <c r="H78" s="134">
        <f t="shared" si="7"/>
        <v>0</v>
      </c>
      <c r="I78" s="134">
        <f t="shared" si="8"/>
        <v>0</v>
      </c>
      <c r="J78" s="135"/>
      <c r="K78" s="135"/>
      <c r="L78" s="135"/>
      <c r="M78" s="135"/>
      <c r="N78" s="136"/>
    </row>
    <row r="79" spans="1:14" x14ac:dyDescent="0.25">
      <c r="A79" s="130">
        <v>23</v>
      </c>
      <c r="B79" s="124"/>
      <c r="C79" s="192"/>
      <c r="D79" s="132"/>
      <c r="E79" s="132"/>
      <c r="F79" s="133"/>
      <c r="G79" s="134">
        <f t="shared" si="6"/>
        <v>0</v>
      </c>
      <c r="H79" s="134">
        <f t="shared" si="7"/>
        <v>0</v>
      </c>
      <c r="I79" s="134">
        <f t="shared" si="8"/>
        <v>0</v>
      </c>
      <c r="J79" s="135"/>
      <c r="K79" s="135"/>
      <c r="L79" s="135"/>
      <c r="M79" s="135"/>
      <c r="N79" s="136"/>
    </row>
    <row r="80" spans="1:14" ht="14.45" customHeight="1" x14ac:dyDescent="0.25">
      <c r="A80" s="130">
        <v>24</v>
      </c>
      <c r="B80" s="124"/>
      <c r="C80" s="192"/>
      <c r="D80" s="132"/>
      <c r="E80" s="132"/>
      <c r="F80" s="133"/>
      <c r="G80" s="134">
        <f t="shared" si="6"/>
        <v>0</v>
      </c>
      <c r="H80" s="134">
        <f t="shared" si="7"/>
        <v>0</v>
      </c>
      <c r="I80" s="134">
        <f t="shared" si="8"/>
        <v>0</v>
      </c>
      <c r="J80" s="135"/>
      <c r="K80" s="135"/>
      <c r="L80" s="135"/>
      <c r="M80" s="135"/>
      <c r="N80" s="136"/>
    </row>
    <row r="81" spans="1:14" ht="14.45" customHeight="1" thickBot="1" x14ac:dyDescent="0.3">
      <c r="A81" s="130">
        <v>25</v>
      </c>
      <c r="B81" s="124"/>
      <c r="C81" s="193"/>
      <c r="D81" s="137"/>
      <c r="E81" s="137"/>
      <c r="F81" s="138"/>
      <c r="G81" s="134">
        <f t="shared" si="6"/>
        <v>0</v>
      </c>
      <c r="H81" s="134">
        <f t="shared" si="7"/>
        <v>0</v>
      </c>
      <c r="I81" s="134">
        <f t="shared" si="8"/>
        <v>0</v>
      </c>
      <c r="J81" s="139"/>
      <c r="K81" s="139"/>
      <c r="L81" s="139"/>
      <c r="M81" s="139"/>
      <c r="N81" s="140"/>
    </row>
    <row r="82" spans="1:14" ht="14.45" customHeight="1" thickBot="1" x14ac:dyDescent="0.3">
      <c r="A82" s="598" t="s">
        <v>151</v>
      </c>
      <c r="B82" s="599"/>
      <c r="C82" s="600"/>
      <c r="D82" s="600"/>
      <c r="E82" s="600"/>
      <c r="F82" s="600"/>
      <c r="G82" s="141">
        <f t="shared" ref="G82:M82" si="9">SUM(G57:G81)</f>
        <v>0</v>
      </c>
      <c r="H82" s="141">
        <f t="shared" si="9"/>
        <v>0</v>
      </c>
      <c r="I82" s="141">
        <f t="shared" si="9"/>
        <v>0</v>
      </c>
      <c r="J82" s="141">
        <f t="shared" si="9"/>
        <v>0</v>
      </c>
      <c r="K82" s="141">
        <f t="shared" si="9"/>
        <v>0</v>
      </c>
      <c r="L82" s="141">
        <f t="shared" si="9"/>
        <v>0</v>
      </c>
      <c r="M82" s="141">
        <f t="shared" si="9"/>
        <v>0</v>
      </c>
      <c r="N82" s="142"/>
    </row>
    <row r="83" spans="1:14" ht="14.45" customHeight="1" x14ac:dyDescent="0.25">
      <c r="A83" s="53"/>
      <c r="B83" s="53"/>
    </row>
    <row r="86" spans="1:14" ht="14.45" customHeight="1" x14ac:dyDescent="0.25">
      <c r="A86" s="83" t="s">
        <v>223</v>
      </c>
      <c r="B86" s="83"/>
    </row>
    <row r="87" spans="1:14" ht="9.9499999999999993" customHeight="1" x14ac:dyDescent="0.25">
      <c r="A87" s="83"/>
      <c r="B87" s="83"/>
    </row>
    <row r="88" spans="1:14" ht="14.45" customHeight="1" thickBot="1" x14ac:dyDescent="0.3">
      <c r="A88" s="607" t="s">
        <v>267</v>
      </c>
      <c r="B88" s="607"/>
      <c r="C88" s="607"/>
      <c r="D88" s="607"/>
      <c r="E88" s="607"/>
      <c r="F88" s="607"/>
      <c r="G88" s="607"/>
      <c r="H88" s="607"/>
      <c r="I88" s="607"/>
      <c r="J88" s="607"/>
      <c r="K88" s="607"/>
      <c r="L88" s="607"/>
      <c r="M88" s="607"/>
      <c r="N88" s="607"/>
    </row>
    <row r="89" spans="1:14" ht="33.75" customHeight="1" x14ac:dyDescent="0.25">
      <c r="A89" s="782" t="s">
        <v>224</v>
      </c>
      <c r="B89" s="783"/>
      <c r="C89" s="756"/>
      <c r="D89" s="756"/>
      <c r="E89" s="756"/>
      <c r="F89" s="756"/>
      <c r="G89" s="756"/>
      <c r="H89" s="756" t="s">
        <v>225</v>
      </c>
      <c r="I89" s="756"/>
      <c r="J89" s="756" t="s">
        <v>226</v>
      </c>
      <c r="K89" s="756"/>
      <c r="L89" s="756" t="s">
        <v>268</v>
      </c>
      <c r="M89" s="756"/>
      <c r="N89" s="784"/>
    </row>
    <row r="90" spans="1:14" ht="26.25" customHeight="1" thickBot="1" x14ac:dyDescent="0.3">
      <c r="A90" s="608">
        <v>2022</v>
      </c>
      <c r="B90" s="609"/>
      <c r="C90" s="610"/>
      <c r="D90" s="143">
        <v>2023</v>
      </c>
      <c r="E90" s="631">
        <v>2024</v>
      </c>
      <c r="F90" s="609"/>
      <c r="G90" s="143" t="s">
        <v>146</v>
      </c>
      <c r="H90" s="758"/>
      <c r="I90" s="758"/>
      <c r="J90" s="758"/>
      <c r="K90" s="758"/>
      <c r="L90" s="758"/>
      <c r="M90" s="758"/>
      <c r="N90" s="785"/>
    </row>
    <row r="91" spans="1:14" ht="15.75" thickBot="1" x14ac:dyDescent="0.3">
      <c r="A91" s="617">
        <v>1</v>
      </c>
      <c r="B91" s="618"/>
      <c r="C91" s="619"/>
      <c r="D91" s="144">
        <v>2</v>
      </c>
      <c r="E91" s="632">
        <v>3</v>
      </c>
      <c r="F91" s="618"/>
      <c r="G91" s="620" t="s">
        <v>227</v>
      </c>
      <c r="H91" s="621"/>
      <c r="I91" s="621"/>
      <c r="J91" s="621"/>
      <c r="K91" s="621"/>
      <c r="L91" s="621"/>
      <c r="M91" s="621"/>
      <c r="N91" s="622"/>
    </row>
    <row r="92" spans="1:14" ht="39" customHeight="1" thickBot="1" x14ac:dyDescent="0.3">
      <c r="A92" s="623"/>
      <c r="B92" s="624"/>
      <c r="C92" s="625"/>
      <c r="D92" s="145"/>
      <c r="E92" s="633"/>
      <c r="F92" s="634"/>
      <c r="G92" s="146">
        <f>A92+D92+E92</f>
        <v>0</v>
      </c>
      <c r="H92" s="626">
        <f>J82</f>
        <v>0</v>
      </c>
      <c r="I92" s="627"/>
      <c r="J92" s="626">
        <f>I82</f>
        <v>0</v>
      </c>
      <c r="K92" s="627"/>
      <c r="L92" s="628" t="str">
        <f>IF(J92=0," ",H92/J92)</f>
        <v xml:space="preserve"> </v>
      </c>
      <c r="M92" s="629"/>
      <c r="N92" s="630"/>
    </row>
    <row r="93" spans="1:14" ht="14.45" customHeight="1" x14ac:dyDescent="0.25"/>
    <row r="94" spans="1:14" ht="14.45" customHeight="1" x14ac:dyDescent="0.25"/>
    <row r="95" spans="1:14" ht="14.45" customHeight="1" x14ac:dyDescent="0.25">
      <c r="A95" s="53"/>
    </row>
    <row r="96" spans="1:14" ht="14.45" customHeight="1" thickBot="1" x14ac:dyDescent="0.3">
      <c r="A96" s="53" t="s">
        <v>228</v>
      </c>
    </row>
    <row r="97" spans="1:14" ht="24.6" customHeight="1" thickBot="1" x14ac:dyDescent="0.3">
      <c r="A97" s="611" t="s">
        <v>229</v>
      </c>
      <c r="B97" s="611"/>
      <c r="C97" s="611"/>
      <c r="D97" s="611" t="s">
        <v>230</v>
      </c>
      <c r="E97" s="611"/>
      <c r="F97" s="611"/>
      <c r="G97" s="611"/>
      <c r="H97" s="611" t="s">
        <v>231</v>
      </c>
      <c r="I97" s="611"/>
    </row>
    <row r="98" spans="1:14" ht="14.45" customHeight="1" x14ac:dyDescent="0.25">
      <c r="A98" s="612">
        <v>0</v>
      </c>
      <c r="B98" s="613"/>
      <c r="C98" s="613"/>
      <c r="D98" s="614"/>
      <c r="E98" s="614"/>
      <c r="F98" s="614"/>
      <c r="G98" s="614"/>
      <c r="H98" s="615"/>
      <c r="I98" s="616"/>
    </row>
    <row r="99" spans="1:14" ht="14.45" customHeight="1" x14ac:dyDescent="0.25">
      <c r="A99" s="593"/>
      <c r="B99" s="594"/>
      <c r="C99" s="594"/>
      <c r="D99" s="595"/>
      <c r="E99" s="595"/>
      <c r="F99" s="595"/>
      <c r="G99" s="595"/>
      <c r="H99" s="596"/>
      <c r="I99" s="597"/>
    </row>
    <row r="100" spans="1:14" ht="14.45" customHeight="1" x14ac:dyDescent="0.25">
      <c r="A100" s="593"/>
      <c r="B100" s="594"/>
      <c r="C100" s="594"/>
      <c r="D100" s="595"/>
      <c r="E100" s="595"/>
      <c r="F100" s="595"/>
      <c r="G100" s="595"/>
      <c r="H100" s="596"/>
      <c r="I100" s="597"/>
    </row>
    <row r="101" spans="1:14" ht="14.45" customHeight="1" x14ac:dyDescent="0.25">
      <c r="A101" s="593"/>
      <c r="B101" s="594"/>
      <c r="C101" s="594"/>
      <c r="D101" s="595"/>
      <c r="E101" s="595"/>
      <c r="F101" s="595"/>
      <c r="G101" s="595"/>
      <c r="H101" s="596"/>
      <c r="I101" s="597"/>
    </row>
    <row r="102" spans="1:14" ht="14.45" customHeight="1" x14ac:dyDescent="0.25">
      <c r="A102" s="593"/>
      <c r="B102" s="594"/>
      <c r="C102" s="594"/>
      <c r="D102" s="595"/>
      <c r="E102" s="595"/>
      <c r="F102" s="595"/>
      <c r="G102" s="595"/>
      <c r="H102" s="596"/>
      <c r="I102" s="597"/>
    </row>
    <row r="103" spans="1:14" ht="14.45" customHeight="1" thickBot="1" x14ac:dyDescent="0.3">
      <c r="A103" s="582"/>
      <c r="B103" s="583"/>
      <c r="C103" s="583"/>
      <c r="D103" s="584"/>
      <c r="E103" s="584"/>
      <c r="F103" s="584"/>
      <c r="G103" s="584"/>
      <c r="H103" s="585"/>
      <c r="I103" s="586"/>
    </row>
    <row r="104" spans="1:14" ht="33" customHeight="1" x14ac:dyDescent="0.25">
      <c r="A104" s="83" t="s">
        <v>253</v>
      </c>
      <c r="B104" s="83"/>
    </row>
    <row r="105" spans="1:14" ht="5.0999999999999996" customHeight="1" thickBot="1" x14ac:dyDescent="0.3">
      <c r="A105" s="83"/>
      <c r="B105" s="83"/>
    </row>
    <row r="106" spans="1:14" ht="113.25" customHeight="1" thickBot="1" x14ac:dyDescent="0.3">
      <c r="A106" s="587" t="s">
        <v>301</v>
      </c>
      <c r="B106" s="588"/>
      <c r="C106" s="588"/>
      <c r="D106" s="588"/>
      <c r="E106" s="588"/>
      <c r="F106" s="588"/>
      <c r="G106" s="588"/>
      <c r="H106" s="588"/>
      <c r="I106" s="588"/>
      <c r="J106" s="588"/>
      <c r="K106" s="588"/>
      <c r="L106" s="588"/>
      <c r="M106" s="588"/>
      <c r="N106" s="589"/>
    </row>
    <row r="107" spans="1:14" x14ac:dyDescent="0.25"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</row>
    <row r="108" spans="1:14" x14ac:dyDescent="0.25"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</row>
    <row r="109" spans="1:14" ht="18.75" x14ac:dyDescent="0.25">
      <c r="A109" s="83" t="s">
        <v>232</v>
      </c>
      <c r="B109" s="83"/>
      <c r="C109" s="96"/>
    </row>
    <row r="110" spans="1:14" ht="9.9499999999999993" customHeight="1" thickBot="1" x14ac:dyDescent="0.3">
      <c r="A110" s="83"/>
      <c r="B110" s="83"/>
      <c r="C110" s="96"/>
    </row>
    <row r="111" spans="1:14" ht="39" customHeight="1" thickBot="1" x14ac:dyDescent="0.3">
      <c r="C111" s="590" t="s">
        <v>152</v>
      </c>
      <c r="D111" s="591"/>
      <c r="E111" s="590" t="s">
        <v>153</v>
      </c>
      <c r="F111" s="591"/>
      <c r="G111" s="590" t="s">
        <v>272</v>
      </c>
      <c r="H111" s="592"/>
      <c r="I111" s="592"/>
      <c r="J111" s="592"/>
      <c r="K111" s="592"/>
      <c r="L111" s="592"/>
      <c r="M111" s="591"/>
    </row>
    <row r="112" spans="1:14" ht="111.75" customHeight="1" thickBot="1" x14ac:dyDescent="0.3">
      <c r="C112" s="759"/>
      <c r="D112" s="760"/>
      <c r="E112" s="759"/>
      <c r="F112" s="760"/>
      <c r="G112" s="779"/>
      <c r="H112" s="780"/>
      <c r="I112" s="780"/>
      <c r="J112" s="780"/>
      <c r="K112" s="780"/>
      <c r="L112" s="780"/>
      <c r="M112" s="781"/>
    </row>
    <row r="114" spans="1:11" x14ac:dyDescent="0.25">
      <c r="A114" s="53" t="s">
        <v>233</v>
      </c>
      <c r="B114" s="53"/>
    </row>
    <row r="115" spans="1:11" x14ac:dyDescent="0.25">
      <c r="A115" s="724" t="s">
        <v>38</v>
      </c>
      <c r="B115" s="724"/>
      <c r="C115" s="724"/>
      <c r="D115" s="724"/>
      <c r="E115" s="724"/>
      <c r="F115" s="724"/>
      <c r="G115" s="724"/>
      <c r="H115" s="724"/>
      <c r="I115" s="724"/>
      <c r="J115" s="724"/>
      <c r="K115" s="724"/>
    </row>
    <row r="116" spans="1:11" x14ac:dyDescent="0.25">
      <c r="A116" s="724" t="s">
        <v>39</v>
      </c>
      <c r="B116" s="724"/>
      <c r="C116" s="724"/>
      <c r="D116" s="724"/>
      <c r="E116" s="724"/>
      <c r="F116" s="724"/>
      <c r="G116" s="724"/>
      <c r="H116" s="724"/>
      <c r="I116" s="724"/>
      <c r="J116" s="724"/>
      <c r="K116" s="724"/>
    </row>
    <row r="117" spans="1:11" x14ac:dyDescent="0.25">
      <c r="A117" s="724" t="s">
        <v>40</v>
      </c>
      <c r="B117" s="724"/>
      <c r="C117" s="724"/>
      <c r="D117" s="724"/>
      <c r="E117" s="724"/>
      <c r="F117" s="724"/>
      <c r="G117" s="724"/>
      <c r="H117" s="724"/>
      <c r="I117" s="724"/>
      <c r="J117" s="724"/>
      <c r="K117" s="724"/>
    </row>
    <row r="118" spans="1:11" x14ac:dyDescent="0.25">
      <c r="A118" s="724" t="s">
        <v>43</v>
      </c>
      <c r="B118" s="724"/>
      <c r="C118" s="724"/>
      <c r="D118" s="724"/>
      <c r="E118" s="724"/>
      <c r="F118" s="724"/>
      <c r="G118" s="724"/>
      <c r="H118" s="724"/>
      <c r="I118" s="724"/>
      <c r="J118" s="724"/>
      <c r="K118" s="724"/>
    </row>
    <row r="119" spans="1:11" x14ac:dyDescent="0.25">
      <c r="A119" s="724" t="s">
        <v>46</v>
      </c>
      <c r="B119" s="724"/>
      <c r="C119" s="724"/>
      <c r="D119" s="724"/>
      <c r="E119" s="724"/>
      <c r="F119" s="724"/>
      <c r="G119" s="724"/>
      <c r="H119" s="724"/>
      <c r="I119" s="724"/>
      <c r="J119" s="724"/>
      <c r="K119" s="724"/>
    </row>
  </sheetData>
  <mergeCells count="126">
    <mergeCell ref="E111:F111"/>
    <mergeCell ref="E112:F112"/>
    <mergeCell ref="B45:C45"/>
    <mergeCell ref="D35:E35"/>
    <mergeCell ref="D36:E36"/>
    <mergeCell ref="D37:E37"/>
    <mergeCell ref="D38:E38"/>
    <mergeCell ref="D39:E39"/>
    <mergeCell ref="D40:E40"/>
    <mergeCell ref="B41:D41"/>
    <mergeCell ref="A48:N48"/>
    <mergeCell ref="A49:A55"/>
    <mergeCell ref="B49:B55"/>
    <mergeCell ref="C49:C55"/>
    <mergeCell ref="D49:D55"/>
    <mergeCell ref="F49:F55"/>
    <mergeCell ref="G49:G54"/>
    <mergeCell ref="E49:E55"/>
    <mergeCell ref="C112:D112"/>
    <mergeCell ref="G112:M112"/>
    <mergeCell ref="A89:G89"/>
    <mergeCell ref="H89:I90"/>
    <mergeCell ref="J89:K90"/>
    <mergeCell ref="L89:N90"/>
    <mergeCell ref="D34:E34"/>
    <mergeCell ref="E18:G19"/>
    <mergeCell ref="E20:G22"/>
    <mergeCell ref="A115:K115"/>
    <mergeCell ref="A116:K116"/>
    <mergeCell ref="A117:K117"/>
    <mergeCell ref="A118:K118"/>
    <mergeCell ref="A119:K119"/>
    <mergeCell ref="D9:N9"/>
    <mergeCell ref="D10:N10"/>
    <mergeCell ref="D11:N11"/>
    <mergeCell ref="D12:N12"/>
    <mergeCell ref="D13:N13"/>
    <mergeCell ref="D14:N14"/>
    <mergeCell ref="G29:J29"/>
    <mergeCell ref="K29:K32"/>
    <mergeCell ref="G30:I30"/>
    <mergeCell ref="J30:J32"/>
    <mergeCell ref="G31:G32"/>
    <mergeCell ref="H31:I31"/>
    <mergeCell ref="C23:K23"/>
    <mergeCell ref="A27:N27"/>
    <mergeCell ref="A28:A32"/>
    <mergeCell ref="F28:F32"/>
    <mergeCell ref="G28:K28"/>
    <mergeCell ref="L28:L32"/>
    <mergeCell ref="N28:N33"/>
    <mergeCell ref="L3:N3"/>
    <mergeCell ref="A7:C7"/>
    <mergeCell ref="D7:N7"/>
    <mergeCell ref="A8:C8"/>
    <mergeCell ref="D8:N8"/>
    <mergeCell ref="A1:K3"/>
    <mergeCell ref="L1:N1"/>
    <mergeCell ref="L2:N2"/>
    <mergeCell ref="C20:D22"/>
    <mergeCell ref="H20:I22"/>
    <mergeCell ref="J20:K22"/>
    <mergeCell ref="L20:M20"/>
    <mergeCell ref="L21:M21"/>
    <mergeCell ref="L22:M22"/>
    <mergeCell ref="A15:N15"/>
    <mergeCell ref="C18:D19"/>
    <mergeCell ref="H18:I19"/>
    <mergeCell ref="J18:K19"/>
    <mergeCell ref="L18:M18"/>
    <mergeCell ref="L19:M19"/>
    <mergeCell ref="M28:M33"/>
    <mergeCell ref="F33:L33"/>
    <mergeCell ref="H49:M49"/>
    <mergeCell ref="N49:N55"/>
    <mergeCell ref="H50:L50"/>
    <mergeCell ref="M50:M55"/>
    <mergeCell ref="H51:H54"/>
    <mergeCell ref="I51:L51"/>
    <mergeCell ref="I52:K52"/>
    <mergeCell ref="L52:L55"/>
    <mergeCell ref="I53:I54"/>
    <mergeCell ref="J53:K53"/>
    <mergeCell ref="G55:I55"/>
    <mergeCell ref="J55:K55"/>
    <mergeCell ref="A90:C90"/>
    <mergeCell ref="H100:I100"/>
    <mergeCell ref="A97:C97"/>
    <mergeCell ref="D97:G97"/>
    <mergeCell ref="H97:I97"/>
    <mergeCell ref="A98:C98"/>
    <mergeCell ref="D98:G98"/>
    <mergeCell ref="H98:I98"/>
    <mergeCell ref="A91:C91"/>
    <mergeCell ref="G91:N91"/>
    <mergeCell ref="A92:C92"/>
    <mergeCell ref="H92:I92"/>
    <mergeCell ref="J92:K92"/>
    <mergeCell ref="L92:N92"/>
    <mergeCell ref="E90:F90"/>
    <mergeCell ref="E91:F91"/>
    <mergeCell ref="E92:F92"/>
    <mergeCell ref="A11:B14"/>
    <mergeCell ref="A9:B10"/>
    <mergeCell ref="B28:B32"/>
    <mergeCell ref="C28:C32"/>
    <mergeCell ref="A103:C103"/>
    <mergeCell ref="D103:G103"/>
    <mergeCell ref="H103:I103"/>
    <mergeCell ref="A106:N106"/>
    <mergeCell ref="C111:D111"/>
    <mergeCell ref="G111:M111"/>
    <mergeCell ref="A101:C101"/>
    <mergeCell ref="D101:G101"/>
    <mergeCell ref="H101:I101"/>
    <mergeCell ref="A102:C102"/>
    <mergeCell ref="D102:G102"/>
    <mergeCell ref="H102:I102"/>
    <mergeCell ref="A99:C99"/>
    <mergeCell ref="D99:G99"/>
    <mergeCell ref="H99:I99"/>
    <mergeCell ref="A100:C100"/>
    <mergeCell ref="D100:G100"/>
    <mergeCell ref="A82:F82"/>
    <mergeCell ref="D28:E32"/>
    <mergeCell ref="A88:N88"/>
  </mergeCells>
  <conditionalFormatting sqref="L19 N19">
    <cfRule type="containsText" dxfId="3" priority="2" operator="containsText" text="WYBIERZ Z LISTY!">
      <formula>NOT(ISERROR(SEARCH("WYBIERZ Z LISTY!",L19)))</formula>
    </cfRule>
  </conditionalFormatting>
  <conditionalFormatting sqref="L22">
    <cfRule type="containsText" dxfId="2" priority="1" operator="containsText" text="WYBIERZ Z LISTY!">
      <formula>NOT(ISERROR(SEARCH("WYBIERZ Z LISTY!",L22)))</formula>
    </cfRule>
  </conditionalFormatting>
  <dataValidations count="7">
    <dataValidation type="list" allowBlank="1" showInputMessage="1" showErrorMessage="1" sqref="D98:G103">
      <formula1>ZWROTY</formula1>
    </dataValidation>
    <dataValidation type="list" allowBlank="1" showInputMessage="1" showErrorMessage="1" sqref="N19">
      <formula1>$P$17:$P$19</formula1>
    </dataValidation>
    <dataValidation type="list" allowBlank="1" showInputMessage="1" showErrorMessage="1" sqref="B57:B81">
      <formula1>$A$35:$A$40</formula1>
    </dataValidation>
    <dataValidation type="list" allowBlank="1" showInputMessage="1" showErrorMessage="1" sqref="L22">
      <formula1>UŻYTKOWANIE</formula1>
    </dataValidation>
    <dataValidation type="list" allowBlank="1" showInputMessage="1" showErrorMessage="1" sqref="L19:M19">
      <formula1>DATA</formula1>
    </dataValidation>
    <dataValidation type="list" allowBlank="1" showInputMessage="1" showErrorMessage="1" sqref="B46">
      <formula1>ROZDZIAŁ</formula1>
    </dataValidation>
    <dataValidation type="list" allowBlank="1" showInputMessage="1" showErrorMessage="1" sqref="C46">
      <formula1>PARAGRAF</formula1>
    </dataValidation>
  </dataValidations>
  <printOptions horizontalCentered="1"/>
  <pageMargins left="0.51181102362204722" right="0.51181102362204722" top="0.59055118110236227" bottom="0.59055118110236227" header="0.31496062992125984" footer="0.31496062992125984"/>
  <pageSetup paperSize="9" scale="56" orientation="landscape" horizontalDpi="4294967294" verticalDpi="4294967294" r:id="rId1"/>
  <rowBreaks count="3" manualBreakCount="3">
    <brk id="15" max="12" man="1"/>
    <brk id="47" max="12" man="1"/>
    <brk id="84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29"/>
  <sheetViews>
    <sheetView view="pageBreakPreview" topLeftCell="A6" zoomScale="115" zoomScaleNormal="115" zoomScaleSheetLayoutView="115" workbookViewId="0">
      <selection activeCell="C19" sqref="C19:D19"/>
    </sheetView>
  </sheetViews>
  <sheetFormatPr defaultColWidth="8.7109375" defaultRowHeight="15" x14ac:dyDescent="0.25"/>
  <cols>
    <col min="1" max="1" width="11.85546875" style="22" customWidth="1"/>
    <col min="2" max="6" width="15.7109375" style="22" customWidth="1"/>
    <col min="7" max="7" width="26.140625" style="22" customWidth="1"/>
    <col min="8" max="10" width="15.7109375" style="22" customWidth="1"/>
    <col min="11" max="11" width="10.7109375" style="22" customWidth="1"/>
    <col min="12" max="12" width="12.140625" style="22" customWidth="1"/>
    <col min="13" max="13" width="8.7109375" style="22"/>
    <col min="14" max="14" width="0" style="22" hidden="1" customWidth="1"/>
    <col min="15" max="15" width="9.140625" style="22" hidden="1" customWidth="1"/>
    <col min="16" max="16384" width="8.7109375" style="22"/>
  </cols>
  <sheetData>
    <row r="1" spans="1:14" ht="18.600000000000001" customHeight="1" x14ac:dyDescent="0.25">
      <c r="A1" s="788" t="s">
        <v>286</v>
      </c>
      <c r="B1" s="789"/>
      <c r="C1" s="789"/>
      <c r="D1" s="789"/>
      <c r="E1" s="789"/>
      <c r="F1" s="789"/>
      <c r="G1" s="789"/>
      <c r="H1" s="790"/>
      <c r="I1" s="689" t="str">
        <f>CONCATENATE("Załącznik nr ",DANE!B8+4)</f>
        <v>Załącznik nr 5</v>
      </c>
      <c r="J1" s="690"/>
      <c r="K1" s="691"/>
    </row>
    <row r="2" spans="1:14" x14ac:dyDescent="0.25">
      <c r="A2" s="791"/>
      <c r="B2" s="792"/>
      <c r="C2" s="792"/>
      <c r="D2" s="792"/>
      <c r="E2" s="792"/>
      <c r="F2" s="792"/>
      <c r="G2" s="792"/>
      <c r="H2" s="793"/>
      <c r="I2" s="692" t="s">
        <v>130</v>
      </c>
      <c r="J2" s="693"/>
      <c r="K2" s="694"/>
    </row>
    <row r="3" spans="1:14" ht="18.95" customHeight="1" thickBot="1" x14ac:dyDescent="0.3">
      <c r="A3" s="794"/>
      <c r="B3" s="455"/>
      <c r="C3" s="455"/>
      <c r="D3" s="455"/>
      <c r="E3" s="455"/>
      <c r="F3" s="455"/>
      <c r="G3" s="455"/>
      <c r="H3" s="456"/>
      <c r="I3" s="668" t="e">
        <f>CONCATENATE("nr ",DANE!B6)</f>
        <v>#N/A</v>
      </c>
      <c r="J3" s="669"/>
      <c r="K3" s="670"/>
    </row>
    <row r="4" spans="1:14" ht="15" customHeight="1" x14ac:dyDescent="0.25">
      <c r="A4" s="80"/>
      <c r="B4" s="80"/>
      <c r="C4" s="80"/>
      <c r="D4" s="80"/>
      <c r="E4" s="80"/>
      <c r="F4" s="80"/>
      <c r="G4" s="80"/>
      <c r="H4" s="80"/>
      <c r="I4" s="80"/>
      <c r="J4" s="81"/>
      <c r="K4" s="82"/>
    </row>
    <row r="5" spans="1:14" ht="18.75" x14ac:dyDescent="0.25">
      <c r="A5" s="83" t="s">
        <v>174</v>
      </c>
      <c r="J5" s="84"/>
    </row>
    <row r="6" spans="1:14" ht="9.9499999999999993" customHeight="1" thickBot="1" x14ac:dyDescent="0.3">
      <c r="A6" s="83"/>
      <c r="J6" s="85"/>
      <c r="K6" s="155"/>
    </row>
    <row r="7" spans="1:14" ht="39.6" customHeight="1" thickBot="1" x14ac:dyDescent="0.3">
      <c r="A7" s="671" t="s">
        <v>0</v>
      </c>
      <c r="B7" s="810"/>
      <c r="C7" s="677" t="e">
        <f>DANE!B2</f>
        <v>#N/A</v>
      </c>
      <c r="D7" s="678"/>
      <c r="E7" s="678"/>
      <c r="F7" s="678"/>
      <c r="G7" s="678"/>
      <c r="H7" s="678"/>
      <c r="I7" s="678"/>
      <c r="J7" s="678"/>
      <c r="K7" s="679"/>
    </row>
    <row r="8" spans="1:14" ht="69.95" customHeight="1" thickBot="1" x14ac:dyDescent="0.3">
      <c r="A8" s="671" t="s">
        <v>1</v>
      </c>
      <c r="B8" s="810"/>
      <c r="C8" s="811" t="e">
        <f>DANE!B4</f>
        <v>#N/A</v>
      </c>
      <c r="D8" s="812"/>
      <c r="E8" s="812"/>
      <c r="F8" s="812"/>
      <c r="G8" s="812"/>
      <c r="H8" s="812"/>
      <c r="I8" s="812"/>
      <c r="J8" s="812"/>
      <c r="K8" s="813"/>
    </row>
    <row r="9" spans="1:14" ht="24" customHeight="1" x14ac:dyDescent="0.25">
      <c r="A9" s="814" t="s">
        <v>178</v>
      </c>
      <c r="B9" s="86" t="s">
        <v>179</v>
      </c>
      <c r="C9" s="816"/>
      <c r="D9" s="817"/>
      <c r="E9" s="817"/>
      <c r="F9" s="817"/>
      <c r="G9" s="817"/>
      <c r="H9" s="817"/>
      <c r="I9" s="817"/>
      <c r="J9" s="817"/>
      <c r="K9" s="818"/>
    </row>
    <row r="10" spans="1:14" ht="21.75" customHeight="1" thickBot="1" x14ac:dyDescent="0.3">
      <c r="A10" s="815"/>
      <c r="B10" s="87" t="s">
        <v>239</v>
      </c>
      <c r="C10" s="819"/>
      <c r="D10" s="820"/>
      <c r="E10" s="820"/>
      <c r="F10" s="820"/>
      <c r="G10" s="820"/>
      <c r="H10" s="820"/>
      <c r="I10" s="820"/>
      <c r="J10" s="820"/>
      <c r="K10" s="821"/>
    </row>
    <row r="11" spans="1:14" ht="24" customHeight="1" x14ac:dyDescent="0.25">
      <c r="A11" s="822" t="s">
        <v>270</v>
      </c>
      <c r="B11" s="88" t="s">
        <v>184</v>
      </c>
      <c r="C11" s="816"/>
      <c r="D11" s="817"/>
      <c r="E11" s="817"/>
      <c r="F11" s="817"/>
      <c r="G11" s="817"/>
      <c r="H11" s="817"/>
      <c r="I11" s="817"/>
      <c r="J11" s="817"/>
      <c r="K11" s="818"/>
    </row>
    <row r="12" spans="1:14" ht="27.75" customHeight="1" x14ac:dyDescent="0.25">
      <c r="A12" s="823"/>
      <c r="B12" s="89" t="s">
        <v>185</v>
      </c>
      <c r="C12" s="825"/>
      <c r="D12" s="826"/>
      <c r="E12" s="826"/>
      <c r="F12" s="826"/>
      <c r="G12" s="826"/>
      <c r="H12" s="826"/>
      <c r="I12" s="826"/>
      <c r="J12" s="826"/>
      <c r="K12" s="827"/>
    </row>
    <row r="13" spans="1:14" ht="20.25" customHeight="1" x14ac:dyDescent="0.25">
      <c r="A13" s="823"/>
      <c r="B13" s="89" t="s">
        <v>186</v>
      </c>
      <c r="C13" s="825"/>
      <c r="D13" s="826"/>
      <c r="E13" s="826"/>
      <c r="F13" s="826"/>
      <c r="G13" s="826"/>
      <c r="H13" s="826"/>
      <c r="I13" s="826"/>
      <c r="J13" s="826"/>
      <c r="K13" s="827"/>
    </row>
    <row r="14" spans="1:14" ht="24" customHeight="1" thickBot="1" x14ac:dyDescent="0.3">
      <c r="A14" s="824"/>
      <c r="B14" s="90" t="s">
        <v>187</v>
      </c>
      <c r="C14" s="828"/>
      <c r="D14" s="829"/>
      <c r="E14" s="829"/>
      <c r="F14" s="829"/>
      <c r="G14" s="829"/>
      <c r="H14" s="829"/>
      <c r="I14" s="829"/>
      <c r="J14" s="829"/>
      <c r="K14" s="830"/>
    </row>
    <row r="15" spans="1:14" ht="18.75" x14ac:dyDescent="0.25">
      <c r="A15" s="801"/>
      <c r="B15" s="802"/>
      <c r="C15" s="802"/>
      <c r="D15" s="802"/>
      <c r="E15" s="802"/>
      <c r="F15" s="802"/>
      <c r="G15" s="802"/>
      <c r="H15" s="802"/>
      <c r="I15" s="802"/>
      <c r="J15" s="802"/>
      <c r="K15" s="802"/>
    </row>
    <row r="16" spans="1:14" ht="22.5" customHeight="1" thickBot="1" x14ac:dyDescent="0.3">
      <c r="A16" s="83" t="s">
        <v>240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N16" s="22" t="s">
        <v>189</v>
      </c>
    </row>
    <row r="17" spans="1:15" ht="18.75" customHeight="1" thickBot="1" x14ac:dyDescent="0.3">
      <c r="A17" s="803" t="s">
        <v>241</v>
      </c>
      <c r="B17" s="803"/>
      <c r="C17" s="803" t="s">
        <v>300</v>
      </c>
      <c r="D17" s="803"/>
      <c r="E17" s="804" t="s">
        <v>242</v>
      </c>
      <c r="F17" s="804"/>
      <c r="G17" s="806" t="s">
        <v>189</v>
      </c>
      <c r="H17" s="807"/>
      <c r="I17" s="156"/>
      <c r="J17" s="156"/>
      <c r="K17" s="156"/>
      <c r="N17" s="22" t="s">
        <v>243</v>
      </c>
    </row>
    <row r="18" spans="1:15" ht="65.25" customHeight="1" thickBot="1" x14ac:dyDescent="0.3">
      <c r="A18" s="803"/>
      <c r="B18" s="803"/>
      <c r="C18" s="803"/>
      <c r="D18" s="803"/>
      <c r="E18" s="805"/>
      <c r="F18" s="805"/>
      <c r="G18" s="712" t="s">
        <v>269</v>
      </c>
      <c r="H18" s="714"/>
      <c r="K18" s="157"/>
      <c r="N18" s="22" t="s">
        <v>244</v>
      </c>
      <c r="O18" s="22" t="s">
        <v>193</v>
      </c>
    </row>
    <row r="19" spans="1:15" ht="30.75" customHeight="1" thickBot="1" x14ac:dyDescent="0.3">
      <c r="A19" s="795"/>
      <c r="B19" s="795"/>
      <c r="C19" s="796"/>
      <c r="D19" s="796"/>
      <c r="E19" s="796"/>
      <c r="F19" s="796"/>
      <c r="G19" s="808"/>
      <c r="H19" s="809"/>
      <c r="K19" s="158"/>
      <c r="O19" s="22" t="s">
        <v>195</v>
      </c>
    </row>
    <row r="20" spans="1:15" ht="18" customHeight="1" x14ac:dyDescent="0.25">
      <c r="C20" s="797"/>
      <c r="D20" s="797"/>
      <c r="G20" s="45"/>
      <c r="H20" s="45"/>
      <c r="I20" s="159"/>
      <c r="J20" s="159"/>
      <c r="K20" s="159"/>
      <c r="O20" s="96"/>
    </row>
    <row r="21" spans="1:15" ht="18.75" x14ac:dyDescent="0.25">
      <c r="A21" s="83" t="s">
        <v>245</v>
      </c>
      <c r="B21" s="96"/>
      <c r="C21" s="147"/>
      <c r="D21" s="147"/>
      <c r="E21" s="147"/>
      <c r="F21" s="147"/>
      <c r="G21" s="147"/>
      <c r="H21" s="147"/>
      <c r="I21" s="147"/>
      <c r="J21" s="147"/>
    </row>
    <row r="22" spans="1:15" ht="9.9499999999999993" customHeight="1" thickBot="1" x14ac:dyDescent="0.3"/>
    <row r="23" spans="1:15" ht="45" customHeight="1" thickBot="1" x14ac:dyDescent="0.3">
      <c r="B23" s="798" t="s">
        <v>152</v>
      </c>
      <c r="C23" s="799"/>
      <c r="D23" s="160" t="s">
        <v>153</v>
      </c>
      <c r="E23" s="798" t="s">
        <v>271</v>
      </c>
      <c r="F23" s="800"/>
      <c r="G23" s="800"/>
      <c r="H23" s="800"/>
      <c r="I23" s="800"/>
      <c r="J23" s="799"/>
    </row>
    <row r="24" spans="1:15" ht="79.5" customHeight="1" thickBot="1" x14ac:dyDescent="0.3">
      <c r="B24" s="786"/>
      <c r="C24" s="787"/>
      <c r="D24" s="148"/>
      <c r="E24" s="779"/>
      <c r="F24" s="780"/>
      <c r="G24" s="780"/>
      <c r="H24" s="780"/>
      <c r="I24" s="780"/>
      <c r="J24" s="781"/>
    </row>
    <row r="27" spans="1:15" x14ac:dyDescent="0.25">
      <c r="B27" s="52"/>
    </row>
    <row r="28" spans="1:15" x14ac:dyDescent="0.25">
      <c r="B28" s="52"/>
    </row>
    <row r="29" spans="1:15" x14ac:dyDescent="0.25">
      <c r="B29" s="52"/>
    </row>
  </sheetData>
  <mergeCells count="31">
    <mergeCell ref="G19:H19"/>
    <mergeCell ref="I3:K3"/>
    <mergeCell ref="A7:B7"/>
    <mergeCell ref="C7:K7"/>
    <mergeCell ref="A8:B8"/>
    <mergeCell ref="C8:K8"/>
    <mergeCell ref="G18:H18"/>
    <mergeCell ref="A9:A10"/>
    <mergeCell ref="C9:K9"/>
    <mergeCell ref="C10:K10"/>
    <mergeCell ref="A11:A14"/>
    <mergeCell ref="C11:K11"/>
    <mergeCell ref="C12:K12"/>
    <mergeCell ref="C13:K13"/>
    <mergeCell ref="C14:K14"/>
    <mergeCell ref="B24:C24"/>
    <mergeCell ref="E24:J24"/>
    <mergeCell ref="A1:H3"/>
    <mergeCell ref="I1:K1"/>
    <mergeCell ref="I2:K2"/>
    <mergeCell ref="A19:B19"/>
    <mergeCell ref="C19:D19"/>
    <mergeCell ref="E19:F19"/>
    <mergeCell ref="C20:D20"/>
    <mergeCell ref="B23:C23"/>
    <mergeCell ref="E23:J23"/>
    <mergeCell ref="A15:K15"/>
    <mergeCell ref="A17:B18"/>
    <mergeCell ref="C17:D18"/>
    <mergeCell ref="E17:F18"/>
    <mergeCell ref="G17:H17"/>
  </mergeCells>
  <conditionalFormatting sqref="G17">
    <cfRule type="containsText" dxfId="1" priority="1" operator="containsText" text="WYBIERZ Z LISTY!">
      <formula>NOT(ISERROR(SEARCH("WYBIERZ Z LISTY!",G17)))</formula>
    </cfRule>
    <cfRule type="containsText" dxfId="0" priority="2" operator="containsText" text="WYBIERZ Z LISTY!">
      <formula>NOT(ISERROR(SEARCH("WYBIERZ Z LISTY!",G17)))</formula>
    </cfRule>
  </conditionalFormatting>
  <dataValidations count="1">
    <dataValidation type="list" allowBlank="1" showInputMessage="1" showErrorMessage="1" sqref="G17">
      <formula1>$N$16:$N$18</formula1>
    </dataValidation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76" fitToHeight="0" orientation="landscape" horizontalDpi="4294967294" verticalDpi="4294967294" r:id="rId1"/>
  <rowBreaks count="1" manualBreakCount="1">
    <brk id="27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A14" sqref="A14"/>
    </sheetView>
  </sheetViews>
  <sheetFormatPr defaultRowHeight="15" x14ac:dyDescent="0.25"/>
  <cols>
    <col min="1" max="1" width="50.7109375" bestFit="1" customWidth="1"/>
    <col min="2" max="2" width="11.85546875" customWidth="1"/>
  </cols>
  <sheetData>
    <row r="1" spans="1:3" x14ac:dyDescent="0.25">
      <c r="A1" t="s">
        <v>25</v>
      </c>
      <c r="C1" t="s">
        <v>34</v>
      </c>
    </row>
    <row r="2" spans="1:3" x14ac:dyDescent="0.25">
      <c r="A2" t="s">
        <v>9</v>
      </c>
      <c r="C2" t="s">
        <v>35</v>
      </c>
    </row>
    <row r="3" spans="1:3" x14ac:dyDescent="0.25">
      <c r="A3" t="s">
        <v>10</v>
      </c>
    </row>
    <row r="4" spans="1:3" x14ac:dyDescent="0.25">
      <c r="A4" s="1" t="s">
        <v>2</v>
      </c>
    </row>
    <row r="5" spans="1:3" x14ac:dyDescent="0.25">
      <c r="A5" t="s">
        <v>11</v>
      </c>
      <c r="B5" t="s">
        <v>11</v>
      </c>
      <c r="C5" t="s">
        <v>34</v>
      </c>
    </row>
    <row r="6" spans="1:3" x14ac:dyDescent="0.25">
      <c r="A6" t="s">
        <v>125</v>
      </c>
      <c r="B6" t="s">
        <v>12</v>
      </c>
      <c r="C6" t="s">
        <v>35</v>
      </c>
    </row>
    <row r="7" spans="1:3" x14ac:dyDescent="0.25">
      <c r="A7" t="s">
        <v>12</v>
      </c>
      <c r="B7" t="s">
        <v>13</v>
      </c>
    </row>
    <row r="8" spans="1:3" x14ac:dyDescent="0.25">
      <c r="A8" t="s">
        <v>13</v>
      </c>
    </row>
    <row r="9" spans="1:3" x14ac:dyDescent="0.25">
      <c r="A9" s="1" t="s">
        <v>3</v>
      </c>
    </row>
    <row r="10" spans="1:3" x14ac:dyDescent="0.25">
      <c r="A10" t="s">
        <v>14</v>
      </c>
    </row>
    <row r="11" spans="1:3" ht="30" x14ac:dyDescent="0.25">
      <c r="A11" s="163" t="s">
        <v>255</v>
      </c>
    </row>
    <row r="12" spans="1:3" x14ac:dyDescent="0.25">
      <c r="A12" t="s">
        <v>15</v>
      </c>
    </row>
    <row r="13" spans="1:3" ht="30" x14ac:dyDescent="0.25">
      <c r="A13" s="163" t="s">
        <v>256</v>
      </c>
    </row>
    <row r="14" spans="1:3" x14ac:dyDescent="0.25">
      <c r="A14" s="1" t="s">
        <v>5</v>
      </c>
    </row>
    <row r="15" spans="1:3" x14ac:dyDescent="0.25">
      <c r="A15" t="s">
        <v>16</v>
      </c>
    </row>
    <row r="16" spans="1:3" x14ac:dyDescent="0.25">
      <c r="A16" t="s">
        <v>17</v>
      </c>
    </row>
    <row r="17" spans="1:1" x14ac:dyDescent="0.25">
      <c r="A17" t="s">
        <v>112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x14ac:dyDescent="0.25">
      <c r="A20" t="s">
        <v>20</v>
      </c>
    </row>
    <row r="21" spans="1:1" x14ac:dyDescent="0.25">
      <c r="A21" s="1" t="s">
        <v>6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s="1" t="s">
        <v>7</v>
      </c>
    </row>
    <row r="26" spans="1:1" x14ac:dyDescent="0.25">
      <c r="A26" s="2">
        <v>2.25</v>
      </c>
    </row>
    <row r="27" spans="1:1" x14ac:dyDescent="0.25">
      <c r="A27" s="2">
        <v>2.5</v>
      </c>
    </row>
    <row r="28" spans="1:1" x14ac:dyDescent="0.25">
      <c r="A28" s="2">
        <v>2.75</v>
      </c>
    </row>
    <row r="29" spans="1:1" x14ac:dyDescent="0.25">
      <c r="A29" s="2">
        <v>3</v>
      </c>
    </row>
    <row r="30" spans="1:1" x14ac:dyDescent="0.25">
      <c r="A30" s="2">
        <v>3.25</v>
      </c>
    </row>
    <row r="31" spans="1:1" x14ac:dyDescent="0.25">
      <c r="A31" s="2">
        <v>3.5</v>
      </c>
    </row>
    <row r="32" spans="1:1" x14ac:dyDescent="0.25">
      <c r="A32" t="s">
        <v>63</v>
      </c>
    </row>
    <row r="33" spans="1:1" x14ac:dyDescent="0.25">
      <c r="A33" t="s">
        <v>24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32</vt:i4>
      </vt:variant>
    </vt:vector>
  </HeadingPairs>
  <TitlesOfParts>
    <vt:vector size="41" baseType="lpstr">
      <vt:lpstr>DANE</vt:lpstr>
      <vt:lpstr>Zał. 1 (2 odc) WYKAZ</vt:lpstr>
      <vt:lpstr>Zał. 1 (1 odc) WYKAZ</vt:lpstr>
      <vt:lpstr>Zał. 2 VAT</vt:lpstr>
      <vt:lpstr>Zał. 3 cz. 1 UMOWY</vt:lpstr>
      <vt:lpstr>Zał. 3 cz.2</vt:lpstr>
      <vt:lpstr>Zał. 4 Sprawozdanie</vt:lpstr>
      <vt:lpstr>Zał. 5 Informacja kwartalna</vt:lpstr>
      <vt:lpstr>lista</vt:lpstr>
      <vt:lpstr>'Zał. 3 cz. 1 UMOWY'!_ftn1</vt:lpstr>
      <vt:lpstr>'Zał. 5 Informacja kwartalna'!_ftn1</vt:lpstr>
      <vt:lpstr>'Zał. 3 cz. 1 UMOWY'!_ftn2</vt:lpstr>
      <vt:lpstr>'Zał. 4 Sprawozdanie'!_ftn2</vt:lpstr>
      <vt:lpstr>'Zał. 5 Informacja kwartalna'!_ftn2</vt:lpstr>
      <vt:lpstr>'Zał. 3 cz. 1 UMOWY'!_ftn3</vt:lpstr>
      <vt:lpstr>'Zał. 4 Sprawozdanie'!_ftn3</vt:lpstr>
      <vt:lpstr>'Zał. 5 Informacja kwartalna'!_ftn3</vt:lpstr>
      <vt:lpstr>'Zał. 3 cz. 1 UMOWY'!_ftnref1</vt:lpstr>
      <vt:lpstr>'Zał. 4 Sprawozdanie'!_ftnref1</vt:lpstr>
      <vt:lpstr>'Zał. 5 Informacja kwartalna'!_ftnref1</vt:lpstr>
      <vt:lpstr>'Zał. 3 cz. 1 UMOWY'!_ftnref2</vt:lpstr>
      <vt:lpstr>'Zał. 4 Sprawozdanie'!_ftnref2</vt:lpstr>
      <vt:lpstr>'Zał. 5 Informacja kwartalna'!_ftnref2</vt:lpstr>
      <vt:lpstr>'Zał. 3 cz. 1 UMOWY'!_ftnref3</vt:lpstr>
      <vt:lpstr>'Zał. 4 Sprawozdanie'!_ftnref3</vt:lpstr>
      <vt:lpstr>'Zał. 5 Informacja kwartalna'!_ftnref3</vt:lpstr>
      <vt:lpstr>DATA</vt:lpstr>
      <vt:lpstr>'Zał. 1 (1 odc) WYKAZ'!Obszar_wydruku</vt:lpstr>
      <vt:lpstr>'Zał. 1 (2 odc) WYKAZ'!Obszar_wydruku</vt:lpstr>
      <vt:lpstr>'Zał. 2 VAT'!Obszar_wydruku</vt:lpstr>
      <vt:lpstr>'Zał. 3 cz. 1 UMOWY'!Obszar_wydruku</vt:lpstr>
      <vt:lpstr>'Zał. 3 cz.2'!Obszar_wydruku</vt:lpstr>
      <vt:lpstr>'Zał. 4 Sprawozdanie'!Obszar_wydruku</vt:lpstr>
      <vt:lpstr>'Zał. 5 Informacja kwartalna'!Obszar_wydruku</vt:lpstr>
      <vt:lpstr>PARAGRAF</vt:lpstr>
      <vt:lpstr>ROBOTY</vt:lpstr>
      <vt:lpstr>ROZDZIAŁ</vt:lpstr>
      <vt:lpstr>RUCH</vt:lpstr>
      <vt:lpstr>'Zał. 5 Informacja kwartalna'!UŻYTKOWANIE</vt:lpstr>
      <vt:lpstr>UŻYTKOWANIE</vt:lpstr>
      <vt:lpstr>ZWROTY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Frydrych</dc:creator>
  <cp:lastModifiedBy>Dominika Gałązka</cp:lastModifiedBy>
  <cp:lastPrinted>2022-03-16T12:03:05Z</cp:lastPrinted>
  <dcterms:created xsi:type="dcterms:W3CDTF">2019-03-27T14:25:08Z</dcterms:created>
  <dcterms:modified xsi:type="dcterms:W3CDTF">2022-09-15T08:08:15Z</dcterms:modified>
</cp:coreProperties>
</file>