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75DE5B2C-40AD-476A-B375-E1503C0950A7}" xr6:coauthVersionLast="47" xr6:coauthVersionMax="47" xr10:uidLastSave="{00000000-0000-0000-0000-000000000000}"/>
  <bookViews>
    <workbookView xWindow="-120" yWindow="-120" windowWidth="29040" windowHeight="15840" xr2:uid="{9B1246B1-4256-4DC4-817D-5BBFCCA67447}"/>
  </bookViews>
  <sheets>
    <sheet name="Świętokrzy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/>
  <c r="D8" i="1"/>
  <c r="E8" i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/>
  <c r="E11" i="1"/>
  <c r="F11" i="1"/>
  <c r="G11" i="1" s="1"/>
  <c r="C12" i="1"/>
  <c r="D12" i="1"/>
  <c r="E12" i="1" s="1"/>
  <c r="F12" i="1" s="1"/>
  <c r="G12" i="1" s="1"/>
  <c r="C13" i="1"/>
  <c r="D13" i="1"/>
  <c r="E13" i="1" s="1"/>
  <c r="F13" i="1" s="1"/>
  <c r="G13" i="1" s="1"/>
  <c r="C14" i="1"/>
  <c r="D14" i="1"/>
  <c r="E14" i="1"/>
  <c r="F14" i="1"/>
  <c r="G14" i="1"/>
  <c r="C15" i="1"/>
  <c r="D15" i="1" s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/>
  <c r="E20" i="1" s="1"/>
  <c r="F20" i="1" s="1"/>
  <c r="G20" i="1" s="1"/>
  <c r="B21" i="1"/>
  <c r="D21" i="1" l="1"/>
  <c r="E7" i="1"/>
  <c r="C21" i="1"/>
  <c r="E21" i="1" l="1"/>
  <c r="F7" i="1"/>
  <c r="F21" i="1" l="1"/>
  <c r="G7" i="1"/>
  <c r="G21" i="1" s="1"/>
</calcChain>
</file>

<file path=xl/sharedStrings.xml><?xml version="1.0" encoding="utf-8"?>
<sst xmlns="http://schemas.openxmlformats.org/spreadsheetml/2006/main" count="26" uniqueCount="26">
  <si>
    <t>* dane GUS - Ludność - stan w dniu 31 XII 2024</t>
  </si>
  <si>
    <t>Razem świętokrzyskie</t>
  </si>
  <si>
    <t xml:space="preserve">miasto na prawach powiatu Kielce                     </t>
  </si>
  <si>
    <t xml:space="preserve">włoszczowski                  </t>
  </si>
  <si>
    <t xml:space="preserve">staszowski                    </t>
  </si>
  <si>
    <t xml:space="preserve">starachowicki                 </t>
  </si>
  <si>
    <t xml:space="preserve">skarżyski                     </t>
  </si>
  <si>
    <t xml:space="preserve">sandomierski                  </t>
  </si>
  <si>
    <t xml:space="preserve">pińczowski                    </t>
  </si>
  <si>
    <t xml:space="preserve">ostrowiecki                   </t>
  </si>
  <si>
    <t xml:space="preserve">opatowski                     </t>
  </si>
  <si>
    <t xml:space="preserve">konecki                       </t>
  </si>
  <si>
    <t xml:space="preserve">kielecki                      </t>
  </si>
  <si>
    <t xml:space="preserve">kazimierski                   </t>
  </si>
  <si>
    <t xml:space="preserve">jędrzejowski                  </t>
  </si>
  <si>
    <t xml:space="preserve">buski                         </t>
  </si>
  <si>
    <t>Województwo Świętokrzyskie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</si>
  <si>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</si>
  <si>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</si>
  <si>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</si>
  <si>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</si>
  <si>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</si>
  <si>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</si>
  <si>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</si>
  <si>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</si>
  <si>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ŚWIĘTOKRZYSKIM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</si>
</sst>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164" fontId="7" fillId="3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3515-B493-4DC6-B362-89F5A60B1A33}">
  <dimension ref="A1:G24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5" t="s">
        <v>25</v>
      </c>
      <c r="B1" s="25"/>
      <c r="C1" s="25"/>
      <c r="D1" s="25"/>
      <c r="E1" s="25"/>
      <c r="F1" s="25"/>
      <c r="G1" s="25"/>
    </row>
    <row r="3" spans="1:7" x14ac:dyDescent="0.25">
      <c r="G3" s="24" t="s">
        <v>24</v>
      </c>
    </row>
    <row r="4" spans="1:7" ht="15" hidden="1" customHeight="1" x14ac:dyDescent="0.25">
      <c r="A4" s="23"/>
      <c r="B4" s="21"/>
      <c r="C4" s="21">
        <v>25000</v>
      </c>
      <c r="D4" s="21"/>
      <c r="E4" s="21"/>
      <c r="F4" s="22">
        <v>6310</v>
      </c>
      <c r="G4" s="21">
        <v>12</v>
      </c>
    </row>
    <row r="5" spans="1:7" ht="49.5" customHeight="1" x14ac:dyDescent="0.25">
      <c r="A5" s="20" t="s">
        <v>23</v>
      </c>
      <c r="B5" s="19" t="s">
        <v>22</v>
      </c>
      <c r="C5" s="18" t="s">
        <v>21</v>
      </c>
      <c r="D5" s="18" t="s">
        <v>20</v>
      </c>
      <c r="E5" s="18" t="s">
        <v>19</v>
      </c>
      <c r="F5" s="18" t="s">
        <v>18</v>
      </c>
      <c r="G5" s="18" t="s">
        <v>17</v>
      </c>
    </row>
    <row r="6" spans="1:7" ht="17.25" customHeight="1" x14ac:dyDescent="0.25">
      <c r="A6" s="17" t="s">
        <v>16</v>
      </c>
      <c r="B6" s="16"/>
      <c r="C6" s="16"/>
      <c r="D6" s="16"/>
      <c r="E6" s="16"/>
      <c r="F6" s="16"/>
      <c r="G6" s="16"/>
    </row>
    <row r="7" spans="1:7" x14ac:dyDescent="0.25">
      <c r="A7" s="11" t="s">
        <v>15</v>
      </c>
      <c r="B7" s="10">
        <v>67157</v>
      </c>
      <c r="C7" s="9">
        <f>ROUNDDOWN(B7/$C$4,1)</f>
        <v>2.6</v>
      </c>
      <c r="D7" s="8">
        <f>IF(C7&lt;2,2,IF(C7&gt;35,35,C7))</f>
        <v>2.6</v>
      </c>
      <c r="E7" s="8">
        <f>ROUND(D7,0)</f>
        <v>3</v>
      </c>
      <c r="F7" s="7">
        <f>E7*$F$4</f>
        <v>18930</v>
      </c>
      <c r="G7" s="7">
        <f>F7*$G$4</f>
        <v>227160</v>
      </c>
    </row>
    <row r="8" spans="1:7" x14ac:dyDescent="0.25">
      <c r="A8" s="15" t="s">
        <v>14</v>
      </c>
      <c r="B8" s="10">
        <v>80365</v>
      </c>
      <c r="C8" s="14">
        <f>ROUNDDOWN(B8/$C$4,1)</f>
        <v>3.2</v>
      </c>
      <c r="D8" s="13">
        <f>IF(C8&lt;2,2,IF(C8&gt;35,35,C8))</f>
        <v>3.2</v>
      </c>
      <c r="E8" s="13">
        <f>ROUND(D8,0)</f>
        <v>3</v>
      </c>
      <c r="F8" s="12">
        <f>E8*$F$4</f>
        <v>18930</v>
      </c>
      <c r="G8" s="12">
        <f>F8*$G$4</f>
        <v>227160</v>
      </c>
    </row>
    <row r="9" spans="1:7" x14ac:dyDescent="0.25">
      <c r="A9" s="11" t="s">
        <v>13</v>
      </c>
      <c r="B9" s="10">
        <v>31373</v>
      </c>
      <c r="C9" s="9">
        <f>ROUNDDOWN(B9/$C$4,1)</f>
        <v>1.2</v>
      </c>
      <c r="D9" s="8">
        <f>IF(C9&lt;2,2,IF(C9&gt;35,35,C9))</f>
        <v>2</v>
      </c>
      <c r="E9" s="8">
        <f>ROUND(D9,0)</f>
        <v>2</v>
      </c>
      <c r="F9" s="7">
        <f>E9*$F$4</f>
        <v>12620</v>
      </c>
      <c r="G9" s="7">
        <f>F9*$G$4</f>
        <v>151440</v>
      </c>
    </row>
    <row r="10" spans="1:7" x14ac:dyDescent="0.25">
      <c r="A10" s="11" t="s">
        <v>12</v>
      </c>
      <c r="B10" s="10">
        <v>211645</v>
      </c>
      <c r="C10" s="9">
        <f>ROUNDDOWN(B10/$C$4,1)</f>
        <v>8.4</v>
      </c>
      <c r="D10" s="8">
        <f>IF(C10&lt;2,2,IF(C10&gt;35,35,C10))</f>
        <v>8.4</v>
      </c>
      <c r="E10" s="8">
        <f>ROUND(D10,0)</f>
        <v>8</v>
      </c>
      <c r="F10" s="7">
        <f>E10*$F$4</f>
        <v>50480</v>
      </c>
      <c r="G10" s="7">
        <f>F10*$G$4</f>
        <v>605760</v>
      </c>
    </row>
    <row r="11" spans="1:7" x14ac:dyDescent="0.25">
      <c r="A11" s="11" t="s">
        <v>11</v>
      </c>
      <c r="B11" s="10">
        <v>72810</v>
      </c>
      <c r="C11" s="9">
        <f>ROUNDDOWN(B11/$C$4,1)</f>
        <v>2.9</v>
      </c>
      <c r="D11" s="8">
        <f>IF(C11&lt;2,2,IF(C11&gt;35,35,C11))</f>
        <v>2.9</v>
      </c>
      <c r="E11" s="8">
        <f>ROUND(D11,0)</f>
        <v>3</v>
      </c>
      <c r="F11" s="7">
        <f>E11*$F$4</f>
        <v>18930</v>
      </c>
      <c r="G11" s="7">
        <f>F11*$G$4</f>
        <v>227160</v>
      </c>
    </row>
    <row r="12" spans="1:7" x14ac:dyDescent="0.25">
      <c r="A12" s="11" t="s">
        <v>10</v>
      </c>
      <c r="B12" s="10">
        <v>47876</v>
      </c>
      <c r="C12" s="9">
        <f>ROUNDDOWN(B12/$C$4,1)</f>
        <v>1.9</v>
      </c>
      <c r="D12" s="8">
        <f>IF(C12&lt;2,2,IF(C12&gt;35,35,C12))</f>
        <v>2</v>
      </c>
      <c r="E12" s="8">
        <f>ROUND(D12,0)</f>
        <v>2</v>
      </c>
      <c r="F12" s="7">
        <f>E12*$F$4</f>
        <v>12620</v>
      </c>
      <c r="G12" s="7">
        <f>F12*$G$4</f>
        <v>151440</v>
      </c>
    </row>
    <row r="13" spans="1:7" x14ac:dyDescent="0.25">
      <c r="A13" s="15" t="s">
        <v>9</v>
      </c>
      <c r="B13" s="10">
        <v>98766</v>
      </c>
      <c r="C13" s="14">
        <f>ROUNDDOWN(B13/$C$4,1)</f>
        <v>3.9</v>
      </c>
      <c r="D13" s="13">
        <f>IF(C13&lt;2,2,IF(C13&gt;35,35,C13))</f>
        <v>3.9</v>
      </c>
      <c r="E13" s="13">
        <f>ROUND(D13,0)</f>
        <v>4</v>
      </c>
      <c r="F13" s="12">
        <f>E13*$F$4</f>
        <v>25240</v>
      </c>
      <c r="G13" s="12">
        <f>F13*$G$4</f>
        <v>302880</v>
      </c>
    </row>
    <row r="14" spans="1:7" x14ac:dyDescent="0.25">
      <c r="A14" s="11" t="s">
        <v>8</v>
      </c>
      <c r="B14" s="10">
        <v>36283</v>
      </c>
      <c r="C14" s="9">
        <f>ROUNDDOWN(B14/$C$4,1)</f>
        <v>1.4</v>
      </c>
      <c r="D14" s="8">
        <f>IF(C14&lt;2,2,IF(C14&gt;35,35,C14))</f>
        <v>2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7</v>
      </c>
      <c r="B15" s="10">
        <v>70999</v>
      </c>
      <c r="C15" s="9">
        <f>ROUNDDOWN(B15/$C$4,1)</f>
        <v>2.8</v>
      </c>
      <c r="D15" s="8">
        <f>IF(C15&lt;2,2,IF(C15&gt;35,35,C15))</f>
        <v>2.8</v>
      </c>
      <c r="E15" s="8">
        <f>ROUND(D15,0)</f>
        <v>3</v>
      </c>
      <c r="F15" s="7">
        <f>E15*$F$4</f>
        <v>18930</v>
      </c>
      <c r="G15" s="7">
        <f>F15*$G$4</f>
        <v>227160</v>
      </c>
    </row>
    <row r="16" spans="1:7" x14ac:dyDescent="0.25">
      <c r="A16" s="11" t="s">
        <v>6</v>
      </c>
      <c r="B16" s="10">
        <v>67152</v>
      </c>
      <c r="C16" s="9">
        <f>ROUNDDOWN(B16/$C$4,1)</f>
        <v>2.6</v>
      </c>
      <c r="D16" s="8">
        <f>IF(C16&lt;2,2,IF(C16&gt;35,35,C16))</f>
        <v>2.6</v>
      </c>
      <c r="E16" s="8">
        <f>ROUND(D16,0)</f>
        <v>3</v>
      </c>
      <c r="F16" s="7">
        <f>E16*$F$4</f>
        <v>18930</v>
      </c>
      <c r="G16" s="7">
        <f>F16*$G$4</f>
        <v>227160</v>
      </c>
    </row>
    <row r="17" spans="1:7" x14ac:dyDescent="0.25">
      <c r="A17" s="11" t="s">
        <v>5</v>
      </c>
      <c r="B17" s="10">
        <v>82681</v>
      </c>
      <c r="C17" s="9">
        <f>ROUNDDOWN(B17/$C$4,1)</f>
        <v>3.3</v>
      </c>
      <c r="D17" s="8">
        <f>IF(C17&lt;2,2,IF(C17&gt;35,35,C17))</f>
        <v>3.3</v>
      </c>
      <c r="E17" s="8">
        <f>ROUND(D17,0)</f>
        <v>3</v>
      </c>
      <c r="F17" s="7">
        <f>E17*$F$4</f>
        <v>18930</v>
      </c>
      <c r="G17" s="7">
        <f>F17*$G$4</f>
        <v>227160</v>
      </c>
    </row>
    <row r="18" spans="1:7" x14ac:dyDescent="0.25">
      <c r="A18" s="11" t="s">
        <v>4</v>
      </c>
      <c r="B18" s="10">
        <v>67817</v>
      </c>
      <c r="C18" s="9">
        <f>ROUNDDOWN(B18/$C$4,1)</f>
        <v>2.7</v>
      </c>
      <c r="D18" s="8">
        <f>IF(C18&lt;2,2,IF(C18&gt;35,35,C18))</f>
        <v>2.7</v>
      </c>
      <c r="E18" s="8">
        <f>ROUND(D18,0)</f>
        <v>3</v>
      </c>
      <c r="F18" s="7">
        <f>E18*$F$4</f>
        <v>18930</v>
      </c>
      <c r="G18" s="7">
        <f>F18*$G$4</f>
        <v>227160</v>
      </c>
    </row>
    <row r="19" spans="1:7" x14ac:dyDescent="0.25">
      <c r="A19" s="11" t="s">
        <v>3</v>
      </c>
      <c r="B19" s="10">
        <v>42530</v>
      </c>
      <c r="C19" s="9">
        <f>ROUNDDOWN(B19/$C$4,1)</f>
        <v>1.7</v>
      </c>
      <c r="D19" s="8">
        <f>IF(C19&lt;2,2,IF(C19&gt;35,35,C19))</f>
        <v>2</v>
      </c>
      <c r="E19" s="8">
        <f>ROUND(D19,0)</f>
        <v>2</v>
      </c>
      <c r="F19" s="7">
        <f>E19*$F$4</f>
        <v>12620</v>
      </c>
      <c r="G19" s="7">
        <f>F19*$G$4</f>
        <v>151440</v>
      </c>
    </row>
    <row r="20" spans="1:7" ht="24" x14ac:dyDescent="0.25">
      <c r="A20" s="11" t="s">
        <v>2</v>
      </c>
      <c r="B20" s="10">
        <v>180537</v>
      </c>
      <c r="C20" s="9">
        <f>ROUNDDOWN(B20/$C$4,1)</f>
        <v>7.2</v>
      </c>
      <c r="D20" s="8">
        <f>IF(C20&lt;2,2,IF(C20&gt;35,35,C20))</f>
        <v>7.2</v>
      </c>
      <c r="E20" s="8">
        <f>ROUND(D20,0)</f>
        <v>7</v>
      </c>
      <c r="F20" s="7">
        <f>E20*$F$4</f>
        <v>44170</v>
      </c>
      <c r="G20" s="7">
        <f>F20*$G$4</f>
        <v>530040</v>
      </c>
    </row>
    <row r="21" spans="1:7" x14ac:dyDescent="0.25">
      <c r="A21" s="6" t="s">
        <v>1</v>
      </c>
      <c r="B21" s="5">
        <f>SUM(B7:B20)</f>
        <v>1157991</v>
      </c>
      <c r="C21" s="5">
        <f>SUM(C7:C20)</f>
        <v>45.800000000000004</v>
      </c>
      <c r="D21" s="5">
        <f>SUM(D7:D20)</f>
        <v>47.6</v>
      </c>
      <c r="E21" s="5">
        <f>SUM(E7:E20)</f>
        <v>48</v>
      </c>
      <c r="F21" s="5">
        <f>SUM(F7:F20)</f>
        <v>302880</v>
      </c>
      <c r="G21" s="5">
        <f>SUM(G7:G20)</f>
        <v>3634560</v>
      </c>
    </row>
    <row r="22" spans="1:7" x14ac:dyDescent="0.25">
      <c r="B22" s="4"/>
    </row>
    <row r="23" spans="1:7" ht="15.75" customHeight="1" x14ac:dyDescent="0.25">
      <c r="A23" s="3" t="s">
        <v>0</v>
      </c>
      <c r="B23" s="2"/>
      <c r="C23" s="2"/>
      <c r="D23" s="2"/>
      <c r="E23" s="2"/>
      <c r="F23" s="2"/>
      <c r="G23" s="2"/>
    </row>
    <row r="24" spans="1:7" x14ac:dyDescent="0.25">
      <c r="A24" s="1"/>
    </row>
  </sheetData>
  <sheetProtection algorithmName="SHA-512" hashValue="PdjKQN6waPu7LEKVrB7SAYH3kKu5TPn76T//1DH3Mt7Ukxz/UDzGYqDoeC/YwGdGZWz+qQpYljfh7A6KH/mWZQ==" saltValue="y7tHaWLg5vQG44JY25hHfA==" spinCount="100000" sheet="1" objects="1" scenarios="1"/>
  <mergeCells count="2">
    <mergeCell ref="A23:G23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Świętokrzyskie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2025-09-22T11:33:31Z</dcterms:created>
  <dcterms:modified xsi:type="dcterms:W3CDTF">2025-09-22T11:33:44Z</dcterms:modified>
</cp:coreProperties>
</file>