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date1904="1" showObjects="placeholders" codeName="Ten_skoroszyt"/>
  <mc:AlternateContent xmlns:mc="http://schemas.openxmlformats.org/markup-compatibility/2006">
    <mc:Choice Requires="x15">
      <x15ac:absPath xmlns:x15ac="http://schemas.microsoft.com/office/spreadsheetml/2010/11/ac" url="C:\Users\Dyrektor ZSP\Desktop\CEAorg\2021-2022\arkusze2021\arkusze2021\"/>
    </mc:Choice>
  </mc:AlternateContent>
  <xr:revisionPtr revIDLastSave="0" documentId="13_ncr:1_{52C0FC73-558C-496E-980B-E4E1782FAD2F}" xr6:coauthVersionLast="46" xr6:coauthVersionMax="46" xr10:uidLastSave="{00000000-0000-0000-0000-000000000000}"/>
  <bookViews>
    <workbookView xWindow="-120" yWindow="-120" windowWidth="29040" windowHeight="16440" tabRatio="846" activeTab="2" xr2:uid="{00000000-000D-0000-FFFF-FFFF00000000}"/>
  </bookViews>
  <sheets>
    <sheet name="Legenda" sheetId="195" r:id="rId1"/>
    <sheet name="słownik" sheetId="147" r:id="rId2"/>
    <sheet name="wizyt" sheetId="196" r:id="rId3"/>
    <sheet name=" zestaw 1" sheetId="133" r:id="rId4"/>
    <sheet name="załacznik" sheetId="224" r:id="rId5"/>
    <sheet name="kalendarz  A" sheetId="262" r:id="rId6"/>
    <sheet name="kal.harm." sheetId="263" r:id="rId7"/>
    <sheet name="pedag" sheetId="132" r:id="rId8"/>
    <sheet name="adm.i obs." sheetId="148" r:id="rId9"/>
    <sheet name="liczbaucz" sheetId="151" r:id="rId10"/>
    <sheet name="absolwenci" sheetId="187" r:id="rId11"/>
    <sheet name="AbsolwPSJ" sheetId="264" r:id="rId12"/>
    <sheet name="SPN SM II wokal pi" sheetId="265" r:id="rId13"/>
    <sheet name="Grupy SM I" sheetId="192" state="hidden" r:id="rId14"/>
    <sheet name="Grupy OSM I" sheetId="249" state="hidden" r:id="rId15"/>
    <sheet name="Grupy SM II" sheetId="191" r:id="rId16"/>
    <sheet name="Grupy SM IiII" sheetId="190" r:id="rId17"/>
    <sheet name="Grupy OSM" sheetId="186" state="hidden" r:id="rId18"/>
    <sheet name="Specyf  I " sheetId="233" state="hidden" r:id="rId19"/>
    <sheet name="Grupy PSJ" sheetId="268" r:id="rId20"/>
    <sheet name="Specyf II" sheetId="182" r:id="rId21"/>
    <sheet name="Specyf OSM I i II" sheetId="223" state="hidden" r:id="rId22"/>
    <sheet name="SPN OSM I " sheetId="232" state="hidden" r:id="rId23"/>
    <sheet name="SPN OSM In" sheetId="256" state="hidden" r:id="rId24"/>
    <sheet name="Specyf A II (2)" sheetId="267" r:id="rId25"/>
    <sheet name="SPN SM I" sheetId="231" r:id="rId26"/>
    <sheet name="SPN SM II  instr" sheetId="235" r:id="rId27"/>
    <sheet name="SPN SM II  instr jazz" sheetId="236" r:id="rId28"/>
    <sheet name="SPN SM II rytmika" sheetId="238" r:id="rId29"/>
    <sheet name="SPN SM II  wokal" sheetId="239" r:id="rId30"/>
    <sheet name="SPN SM II  wokaljazz" sheetId="240" r:id="rId31"/>
    <sheet name="SPN SM II lutn" sheetId="241" r:id="rId32"/>
    <sheet name="SPN PSJ" sheetId="266" r:id="rId33"/>
    <sheet name="SPN OSM II instr" sheetId="242" state="hidden" r:id="rId34"/>
    <sheet name="SPN OSM IIn instr " sheetId="255" state="hidden" r:id="rId35"/>
    <sheet name="SPN OSM II instr jazz" sheetId="250" state="hidden" r:id="rId36"/>
    <sheet name="SPN OSM IIn instr jazz" sheetId="257" state="hidden" r:id="rId37"/>
    <sheet name="SPN OSM II rytm" sheetId="251" state="hidden" r:id="rId38"/>
    <sheet name="SPN OSM IIn rytm" sheetId="258" state="hidden" r:id="rId39"/>
    <sheet name="SPN OSM II lutn" sheetId="252" state="hidden" r:id="rId40"/>
    <sheet name="SPN OSM IIa lutn" sheetId="259" state="hidden" r:id="rId41"/>
    <sheet name="SPN OSM II wokal" sheetId="253" state="hidden" r:id="rId42"/>
    <sheet name="SPN OSM IIa wokal" sheetId="260" state="hidden" r:id="rId43"/>
    <sheet name="SPN OSM II wokal jazz" sheetId="254" state="hidden" r:id="rId44"/>
    <sheet name="SPN OSM IIa woka jazz" sheetId="261" state="hidden" r:id="rId45"/>
    <sheet name="Lista SPN OSM II " sheetId="248" state="hidden" r:id="rId46"/>
    <sheet name="Zestawienia" sheetId="149" r:id="rId47"/>
  </sheets>
  <externalReferences>
    <externalReference r:id="rId48"/>
  </externalReferences>
  <definedNames>
    <definedName name="_xlnm._FilterDatabase" localSheetId="17" hidden="1">'Grupy OSM'!$AP$77:$AS$78</definedName>
    <definedName name="_xlnm._FilterDatabase" localSheetId="14" hidden="1">'Grupy OSM I'!$D$58:$AG$59</definedName>
    <definedName name="_xlnm._FilterDatabase" localSheetId="19" hidden="1">'Grupy PSJ'!#REF!</definedName>
    <definedName name="_xlnm._FilterDatabase" localSheetId="13" hidden="1">'Grupy SM I'!$D$40:$S$41</definedName>
    <definedName name="_xlnm._FilterDatabase" localSheetId="15" hidden="1">'Grupy SM II'!#REF!</definedName>
    <definedName name="_xlnm._FilterDatabase" localSheetId="16" hidden="1">'Grupy SM IiII'!$D$48:$S$49</definedName>
    <definedName name="_xlnm.Print_Area" localSheetId="3">' zestaw 1'!$A$1:$J$42</definedName>
    <definedName name="_xlnm.Print_Area" localSheetId="10">absolwenci!$B$1:$L$30</definedName>
    <definedName name="_xlnm.Print_Area" localSheetId="11">AbsolwPSJ!$A$1:$I$55</definedName>
    <definedName name="_xlnm.Print_Area" localSheetId="8">'adm.i obs.'!$A$1:$N$98</definedName>
    <definedName name="_xlnm.Print_Area" localSheetId="17">'Grupy OSM'!$B$2:$CH$86</definedName>
    <definedName name="_xlnm.Print_Area" localSheetId="14">'Grupy OSM I'!$B$2:$AW$66</definedName>
    <definedName name="_xlnm.Print_Area" localSheetId="19">'Grupy PSJ'!$B$2:$M$42</definedName>
    <definedName name="_xlnm.Print_Area" localSheetId="13">'Grupy SM I'!$B$2:$BE$37</definedName>
    <definedName name="_xlnm.Print_Area" localSheetId="15">'Grupy SM II'!$B$2:$AL$42</definedName>
    <definedName name="_xlnm.Print_Area" localSheetId="16">'Grupy SM IiII'!$B$2:$CO$45</definedName>
    <definedName name="_xlnm.Print_Area" localSheetId="6">kal.harm.!$A$1:$H$12</definedName>
    <definedName name="_xlnm.Print_Area" localSheetId="5">'kalendarz  A'!$A$1:$G$56</definedName>
    <definedName name="_xlnm.Print_Area" localSheetId="0">Legenda!$A$1:$D$46</definedName>
    <definedName name="_xlnm.Print_Area" localSheetId="9">liczbaucz!$B$1:$V$23</definedName>
    <definedName name="_xlnm.Print_Area" localSheetId="45">'Lista SPN OSM II '!$B$1:$Q$39</definedName>
    <definedName name="_xlnm.Print_Area" localSheetId="7">pedag!$A$1:$AF$2476</definedName>
    <definedName name="_xlnm.Print_Area" localSheetId="1">słownik!$A$1:$L$150</definedName>
    <definedName name="_xlnm.Print_Area" localSheetId="18">'Specyf  I '!$B$2:$R$43</definedName>
    <definedName name="_xlnm.Print_Area" localSheetId="24">'Specyf A II (2)'!$A$1:$N$52</definedName>
    <definedName name="_xlnm.Print_Area" localSheetId="20">'Specyf II'!$B$2:$J$42</definedName>
    <definedName name="_xlnm.Print_Area" localSheetId="21">'Specyf OSM I i II'!$B$2:$X$44</definedName>
    <definedName name="_xlnm.Print_Area" localSheetId="22">'SPN OSM I '!$C$2:$O$66</definedName>
    <definedName name="_xlnm.Print_Area" localSheetId="33">'SPN OSM II instr'!$B$2:$Q$76</definedName>
    <definedName name="_xlnm.Print_Area" localSheetId="35">'SPN OSM II instr jazz'!$B$2:$Q$74</definedName>
    <definedName name="_xlnm.Print_Area" localSheetId="39">'SPN OSM II lutn'!$B$2:$Q$75</definedName>
    <definedName name="_xlnm.Print_Area" localSheetId="37">'SPN OSM II rytm'!$B$2:$Q$73</definedName>
    <definedName name="_xlnm.Print_Area" localSheetId="41">'SPN OSM II wokal'!$B$2:$Q$74</definedName>
    <definedName name="_xlnm.Print_Area" localSheetId="43">'SPN OSM II wokal jazz'!$B$2:$Q$76</definedName>
    <definedName name="_xlnm.Print_Area" localSheetId="40">'SPN OSM IIa lutn'!$B$2:$Q$72</definedName>
    <definedName name="_xlnm.Print_Area" localSheetId="44">'SPN OSM IIa woka jazz'!$B$2:$Q$70</definedName>
    <definedName name="_xlnm.Print_Area" localSheetId="42">'SPN OSM IIa wokal'!$B$2:$Q$68</definedName>
    <definedName name="_xlnm.Print_Area" localSheetId="34">'SPN OSM IIn instr '!$B$2:$Q$72</definedName>
    <definedName name="_xlnm.Print_Area" localSheetId="36">'SPN OSM IIn instr jazz'!$B$2:$Q$71</definedName>
    <definedName name="_xlnm.Print_Area" localSheetId="38">'SPN OSM IIn rytm'!$B$2:$Q$72</definedName>
    <definedName name="_xlnm.Print_Area" localSheetId="23">'SPN OSM In'!$B$2:$Q$75</definedName>
    <definedName name="_xlnm.Print_Area" localSheetId="32">'SPN PSJ'!$A$1:$J$37</definedName>
    <definedName name="_xlnm.Print_Area" localSheetId="25">'SPN SM I'!$B$2:$Q$40</definedName>
    <definedName name="_xlnm.Print_Area" localSheetId="26">'SPN SM II  instr'!$B$2:$L$49</definedName>
    <definedName name="_xlnm.Print_Area" localSheetId="27">'SPN SM II  instr jazz'!$B$2:$R$48</definedName>
    <definedName name="_xlnm.Print_Area" localSheetId="29">'SPN SM II  wokal'!$B$2:$J$44</definedName>
    <definedName name="_xlnm.Print_Area" localSheetId="30">'SPN SM II  wokaljazz'!$B$2:$R$47</definedName>
    <definedName name="_xlnm.Print_Area" localSheetId="31">'SPN SM II lutn'!$B$2:$L$50</definedName>
    <definedName name="_xlnm.Print_Area" localSheetId="28">'SPN SM II rytmika'!$B$2:$L$44</definedName>
    <definedName name="_xlnm.Print_Area" localSheetId="12">'SPN SM II wokal pi'!$A$1:$J$43</definedName>
    <definedName name="_xlnm.Print_Area" localSheetId="2">wizyt!$A$1:$J$50</definedName>
    <definedName name="_xlnm.Print_Area" localSheetId="4">załacznik!$B$1:$K$49</definedName>
    <definedName name="_xlnm.Print_Area" localSheetId="46">Zestawienia!$A$1:$P$155</definedName>
    <definedName name="SSLink0" localSheetId="11">[1]Kalendarz!#REF!</definedName>
    <definedName name="SSLink0" localSheetId="19">[1]Kalendarz!#REF!</definedName>
    <definedName name="SSLink0" localSheetId="6">#REF!</definedName>
    <definedName name="SSLink0" localSheetId="5">'kalendarz  A'!#REF!</definedName>
    <definedName name="SSLink0" localSheetId="24">[1]Kalendarz!#REF!</definedName>
    <definedName name="SSLink0" localSheetId="32">[1]Kalendarz!#REF!</definedName>
    <definedName name="SSLink0" localSheetId="12">[1]Kalendarz!#REF!</definedName>
    <definedName name="SSLink0">[1]Kalendarz!#REF!</definedName>
  </definedNames>
  <calcPr calcId="191029"/>
  <customWorkbookViews>
    <customWorkbookView name="ukryte kolumny I - VI" guid="{39E4F100-455C-11D4-B2AB-AB6FCDBCDE25}" includePrintSettings="0" maximized="1" windowWidth="796" windowHeight="438" tabRatio="602" activeSheetId="94" showObjects="placeholders"/>
    <customWorkbookView name="pełny widok" guid="{39E4F101-455C-11D4-B2AB-AB6FCDBCDE25}" includePrintSettings="0" includeHiddenRowCol="0" maximized="1" windowWidth="796" windowHeight="438" tabRatio="602" activeSheetId="94" showObjects="placeholders"/>
  </customWorkbookViews>
</workbook>
</file>

<file path=xl/calcChain.xml><?xml version="1.0" encoding="utf-8"?>
<calcChain xmlns="http://schemas.openxmlformats.org/spreadsheetml/2006/main">
  <c r="AC2438" i="132" l="1"/>
  <c r="AC2428" i="132"/>
  <c r="AC2418" i="132"/>
  <c r="AC2408" i="132"/>
  <c r="K2" i="151"/>
  <c r="AD104" i="132" l="1"/>
  <c r="AD74" i="132"/>
  <c r="AD84" i="132"/>
  <c r="AD94" i="132"/>
  <c r="AD114" i="132"/>
  <c r="AD64" i="132"/>
  <c r="AD132" i="132"/>
  <c r="AD140" i="132"/>
  <c r="AD148" i="132"/>
  <c r="AD156" i="132"/>
  <c r="AD164" i="132"/>
  <c r="AD172" i="132"/>
  <c r="AD124" i="132"/>
  <c r="AD23" i="132"/>
  <c r="AD31" i="132"/>
  <c r="AD39" i="132"/>
  <c r="AD47" i="132"/>
  <c r="AD55" i="132"/>
  <c r="AD15" i="132"/>
  <c r="F31" i="262"/>
  <c r="F22" i="262"/>
  <c r="B2" i="264" l="1"/>
  <c r="G7" i="268" l="1"/>
  <c r="U23" i="151" l="1"/>
  <c r="U17" i="151"/>
  <c r="U18" i="151"/>
  <c r="U19" i="151"/>
  <c r="D7" i="268"/>
  <c r="M42" i="268"/>
  <c r="M12" i="268"/>
  <c r="M13" i="268"/>
  <c r="M14" i="268"/>
  <c r="M15" i="268"/>
  <c r="M16" i="268"/>
  <c r="M17" i="268"/>
  <c r="M18" i="268"/>
  <c r="M19" i="268"/>
  <c r="M20" i="268"/>
  <c r="M21" i="268"/>
  <c r="M22" i="268"/>
  <c r="M23" i="268"/>
  <c r="M24" i="268"/>
  <c r="M25" i="268"/>
  <c r="M26" i="268"/>
  <c r="M27" i="268"/>
  <c r="M28" i="268"/>
  <c r="M29" i="268"/>
  <c r="M30" i="268"/>
  <c r="M31" i="268"/>
  <c r="M32" i="268"/>
  <c r="M33" i="268"/>
  <c r="M34" i="268"/>
  <c r="M35" i="268"/>
  <c r="M36" i="268"/>
  <c r="M37" i="268"/>
  <c r="M38" i="268"/>
  <c r="M39" i="268"/>
  <c r="M40" i="268"/>
  <c r="M41" i="268"/>
  <c r="M11" i="268"/>
  <c r="H2" i="268"/>
  <c r="J9" i="268"/>
  <c r="G9" i="268"/>
  <c r="D9" i="268"/>
  <c r="C3" i="268"/>
  <c r="B2" i="267"/>
  <c r="I3" i="267"/>
  <c r="N60" i="267"/>
  <c r="M60" i="267"/>
  <c r="J60" i="267"/>
  <c r="M59" i="267"/>
  <c r="J59" i="267"/>
  <c r="N59" i="267" s="1"/>
  <c r="M58" i="267"/>
  <c r="J58" i="267"/>
  <c r="M57" i="267"/>
  <c r="J57" i="267"/>
  <c r="M56" i="267"/>
  <c r="J56" i="267"/>
  <c r="N56" i="267" s="1"/>
  <c r="M55" i="267"/>
  <c r="N55" i="267" s="1"/>
  <c r="J55" i="267"/>
  <c r="M54" i="267"/>
  <c r="J54" i="267"/>
  <c r="M53" i="267"/>
  <c r="J53" i="267"/>
  <c r="L52" i="267"/>
  <c r="K52" i="267"/>
  <c r="I52" i="267"/>
  <c r="H52" i="267"/>
  <c r="G52" i="267"/>
  <c r="F52" i="267"/>
  <c r="E52" i="267"/>
  <c r="D52" i="267"/>
  <c r="N51" i="267"/>
  <c r="M51" i="267"/>
  <c r="J51" i="267"/>
  <c r="M50" i="267"/>
  <c r="J50" i="267"/>
  <c r="N50" i="267" s="1"/>
  <c r="M49" i="267"/>
  <c r="J49" i="267"/>
  <c r="N49" i="267" s="1"/>
  <c r="M48" i="267"/>
  <c r="J48" i="267"/>
  <c r="N48" i="267" s="1"/>
  <c r="M47" i="267"/>
  <c r="J47" i="267"/>
  <c r="N47" i="267" s="1"/>
  <c r="M46" i="267"/>
  <c r="J46" i="267"/>
  <c r="N46" i="267" s="1"/>
  <c r="M45" i="267"/>
  <c r="J45" i="267"/>
  <c r="N45" i="267" s="1"/>
  <c r="M44" i="267"/>
  <c r="N44" i="267" s="1"/>
  <c r="J44" i="267"/>
  <c r="N43" i="267"/>
  <c r="M43" i="267"/>
  <c r="J43" i="267"/>
  <c r="M42" i="267"/>
  <c r="J42" i="267"/>
  <c r="N42" i="267" s="1"/>
  <c r="L41" i="267"/>
  <c r="K41" i="267"/>
  <c r="M41" i="267" s="1"/>
  <c r="I41" i="267"/>
  <c r="H41" i="267"/>
  <c r="H6" i="267" s="1"/>
  <c r="G41" i="267"/>
  <c r="F41" i="267"/>
  <c r="E41" i="267"/>
  <c r="D41" i="267"/>
  <c r="D6" i="267" s="1"/>
  <c r="M40" i="267"/>
  <c r="N40" i="267" s="1"/>
  <c r="J40" i="267"/>
  <c r="N39" i="267"/>
  <c r="M39" i="267"/>
  <c r="J39" i="267"/>
  <c r="M38" i="267"/>
  <c r="J38" i="267"/>
  <c r="N38" i="267" s="1"/>
  <c r="M37" i="267"/>
  <c r="J37" i="267"/>
  <c r="N37" i="267" s="1"/>
  <c r="M36" i="267"/>
  <c r="J36" i="267"/>
  <c r="N36" i="267" s="1"/>
  <c r="M35" i="267"/>
  <c r="J35" i="267"/>
  <c r="N35" i="267" s="1"/>
  <c r="M34" i="267"/>
  <c r="J34" i="267"/>
  <c r="N34" i="267" s="1"/>
  <c r="M33" i="267"/>
  <c r="J33" i="267"/>
  <c r="N33" i="267" s="1"/>
  <c r="M32" i="267"/>
  <c r="N32" i="267" s="1"/>
  <c r="J32" i="267"/>
  <c r="N31" i="267"/>
  <c r="M31" i="267"/>
  <c r="J31" i="267"/>
  <c r="M30" i="267"/>
  <c r="J30" i="267"/>
  <c r="N30" i="267" s="1"/>
  <c r="M29" i="267"/>
  <c r="J29" i="267"/>
  <c r="N29" i="267" s="1"/>
  <c r="M28" i="267"/>
  <c r="J28" i="267"/>
  <c r="N28" i="267" s="1"/>
  <c r="M27" i="267"/>
  <c r="J27" i="267"/>
  <c r="N27" i="267" s="1"/>
  <c r="M26" i="267"/>
  <c r="J26" i="267"/>
  <c r="N26" i="267" s="1"/>
  <c r="M25" i="267"/>
  <c r="J25" i="267"/>
  <c r="N25" i="267" s="1"/>
  <c r="M24" i="267"/>
  <c r="N24" i="267" s="1"/>
  <c r="J24" i="267"/>
  <c r="N23" i="267"/>
  <c r="M23" i="267"/>
  <c r="J23" i="267"/>
  <c r="M22" i="267"/>
  <c r="J22" i="267"/>
  <c r="N22" i="267" s="1"/>
  <c r="M21" i="267"/>
  <c r="J21" i="267"/>
  <c r="N21" i="267" s="1"/>
  <c r="M20" i="267"/>
  <c r="J20" i="267"/>
  <c r="N20" i="267" s="1"/>
  <c r="M19" i="267"/>
  <c r="J19" i="267"/>
  <c r="N19" i="267" s="1"/>
  <c r="M18" i="267"/>
  <c r="J18" i="267"/>
  <c r="N18" i="267" s="1"/>
  <c r="M17" i="267"/>
  <c r="J17" i="267"/>
  <c r="N17" i="267" s="1"/>
  <c r="M16" i="267"/>
  <c r="N16" i="267" s="1"/>
  <c r="J16" i="267"/>
  <c r="N15" i="267"/>
  <c r="M15" i="267"/>
  <c r="J15" i="267"/>
  <c r="M14" i="267"/>
  <c r="J14" i="267"/>
  <c r="N14" i="267" s="1"/>
  <c r="M13" i="267"/>
  <c r="J13" i="267"/>
  <c r="M12" i="267"/>
  <c r="J12" i="267"/>
  <c r="N12" i="267" s="1"/>
  <c r="L11" i="267"/>
  <c r="K11" i="267"/>
  <c r="I11" i="267"/>
  <c r="H11" i="267"/>
  <c r="G11" i="267"/>
  <c r="F11" i="267"/>
  <c r="E11" i="267"/>
  <c r="D11" i="267"/>
  <c r="M10" i="267"/>
  <c r="J10" i="267"/>
  <c r="M9" i="267"/>
  <c r="J9" i="267"/>
  <c r="L8" i="267"/>
  <c r="K8" i="267"/>
  <c r="I8" i="267"/>
  <c r="I6" i="267" s="1"/>
  <c r="H8" i="267"/>
  <c r="G8" i="267"/>
  <c r="F8" i="267"/>
  <c r="E8" i="267"/>
  <c r="E6" i="267" s="1"/>
  <c r="D8" i="267"/>
  <c r="M7" i="267"/>
  <c r="J7" i="267"/>
  <c r="N7" i="267" s="1"/>
  <c r="I3" i="266"/>
  <c r="C2" i="266"/>
  <c r="H37" i="266"/>
  <c r="H36" i="266"/>
  <c r="H35" i="266"/>
  <c r="H34" i="266"/>
  <c r="H33" i="266"/>
  <c r="H32" i="266"/>
  <c r="H31" i="266"/>
  <c r="H30" i="266"/>
  <c r="H29" i="266"/>
  <c r="H27" i="266"/>
  <c r="H26" i="266"/>
  <c r="H25" i="266"/>
  <c r="H24" i="266"/>
  <c r="H23" i="266"/>
  <c r="H22" i="266"/>
  <c r="H21" i="266"/>
  <c r="H20" i="266"/>
  <c r="H19" i="266"/>
  <c r="H18" i="266"/>
  <c r="H17" i="266"/>
  <c r="G15" i="266"/>
  <c r="F15" i="266"/>
  <c r="E15" i="266"/>
  <c r="D15" i="266"/>
  <c r="H15" i="266" s="1"/>
  <c r="G14" i="266"/>
  <c r="F14" i="266"/>
  <c r="E14" i="266"/>
  <c r="E13" i="266" s="1"/>
  <c r="D14" i="266"/>
  <c r="D13" i="266" s="1"/>
  <c r="H13" i="266" s="1"/>
  <c r="G13" i="266"/>
  <c r="F13" i="266"/>
  <c r="C2" i="265"/>
  <c r="I3" i="265"/>
  <c r="H43" i="265"/>
  <c r="H42" i="265"/>
  <c r="H41" i="265"/>
  <c r="H40" i="265"/>
  <c r="H39" i="265"/>
  <c r="H38" i="265"/>
  <c r="H37" i="265"/>
  <c r="H36" i="265"/>
  <c r="H35" i="265"/>
  <c r="H33" i="265"/>
  <c r="H32" i="265"/>
  <c r="H31" i="265"/>
  <c r="H30" i="265"/>
  <c r="H29" i="265"/>
  <c r="H28" i="265"/>
  <c r="H27" i="265"/>
  <c r="H26" i="265"/>
  <c r="H25" i="265"/>
  <c r="H24" i="265"/>
  <c r="H23" i="265"/>
  <c r="H22" i="265"/>
  <c r="H21" i="265"/>
  <c r="H20" i="265"/>
  <c r="H19" i="265"/>
  <c r="H18" i="265"/>
  <c r="H17" i="265"/>
  <c r="G15" i="265"/>
  <c r="F15" i="265"/>
  <c r="E15" i="265"/>
  <c r="D15" i="265"/>
  <c r="G14" i="265"/>
  <c r="F14" i="265"/>
  <c r="F13" i="265" s="1"/>
  <c r="E14" i="265"/>
  <c r="E13" i="265" s="1"/>
  <c r="D14" i="265"/>
  <c r="G13" i="265"/>
  <c r="H50" i="264"/>
  <c r="G50" i="264"/>
  <c r="I50" i="264" s="1"/>
  <c r="F50" i="264"/>
  <c r="E50" i="264"/>
  <c r="D50" i="264"/>
  <c r="I39" i="264"/>
  <c r="H39" i="264"/>
  <c r="G39" i="264"/>
  <c r="F39" i="264"/>
  <c r="E39" i="264"/>
  <c r="D39" i="264"/>
  <c r="D5" i="264" s="1"/>
  <c r="I10" i="264"/>
  <c r="H10" i="264"/>
  <c r="G10" i="264"/>
  <c r="F10" i="264"/>
  <c r="E10" i="264"/>
  <c r="D10" i="264"/>
  <c r="I7" i="264"/>
  <c r="H7" i="264"/>
  <c r="G7" i="264"/>
  <c r="G5" i="264" s="1"/>
  <c r="F7" i="264"/>
  <c r="E7" i="264"/>
  <c r="D7" i="264"/>
  <c r="H5" i="264"/>
  <c r="S20" i="151"/>
  <c r="S21" i="151" s="1"/>
  <c r="T20" i="151"/>
  <c r="T21" i="151" s="1"/>
  <c r="F5" i="264" l="1"/>
  <c r="E5" i="264"/>
  <c r="I5" i="264"/>
  <c r="G6" i="267"/>
  <c r="J11" i="267"/>
  <c r="N9" i="267"/>
  <c r="L6" i="267"/>
  <c r="J52" i="267"/>
  <c r="N52" i="267" s="1"/>
  <c r="M52" i="267"/>
  <c r="N54" i="267"/>
  <c r="N57" i="267"/>
  <c r="J8" i="267"/>
  <c r="N8" i="267" s="1"/>
  <c r="M8" i="267"/>
  <c r="N10" i="267"/>
  <c r="M11" i="267"/>
  <c r="N11" i="267" s="1"/>
  <c r="N53" i="267"/>
  <c r="N58" i="267"/>
  <c r="G6" i="268"/>
  <c r="D6" i="268"/>
  <c r="M9" i="268"/>
  <c r="F6" i="267"/>
  <c r="K6" i="267"/>
  <c r="M6" i="267" s="1"/>
  <c r="N13" i="267"/>
  <c r="J41" i="267"/>
  <c r="N41" i="267" s="1"/>
  <c r="H14" i="266"/>
  <c r="D13" i="265"/>
  <c r="H13" i="265" s="1"/>
  <c r="H15" i="265"/>
  <c r="H14" i="265"/>
  <c r="T22" i="151"/>
  <c r="T14" i="151"/>
  <c r="J27" i="133" s="1"/>
  <c r="S22" i="151"/>
  <c r="AJ2451" i="132"/>
  <c r="AG2451" i="132"/>
  <c r="AJ2450" i="132"/>
  <c r="AG2450" i="132"/>
  <c r="AJ2449" i="132"/>
  <c r="AG2449" i="132"/>
  <c r="AJ2448" i="132"/>
  <c r="AG2448" i="132"/>
  <c r="AJ2447" i="132"/>
  <c r="AG2447" i="132"/>
  <c r="AJ2446" i="132"/>
  <c r="AG2446" i="132"/>
  <c r="AJ2445" i="132"/>
  <c r="AG2445" i="132"/>
  <c r="AJ2444" i="132"/>
  <c r="AG2444" i="132"/>
  <c r="AJ2443" i="132"/>
  <c r="AG2443" i="132"/>
  <c r="AK2442" i="132"/>
  <c r="AK2443" i="132" s="1"/>
  <c r="AK2444" i="132" s="1"/>
  <c r="AK2445" i="132" s="1"/>
  <c r="AK2446" i="132" s="1"/>
  <c r="AK2447" i="132" s="1"/>
  <c r="AK2448" i="132" s="1"/>
  <c r="AK2449" i="132" s="1"/>
  <c r="AK2450" i="132" s="1"/>
  <c r="AK2451" i="132" s="1"/>
  <c r="AA2442" i="132"/>
  <c r="AJ2441" i="132"/>
  <c r="AG2441" i="132"/>
  <c r="AJ2440" i="132"/>
  <c r="AG2440" i="132"/>
  <c r="AJ2439" i="132"/>
  <c r="AG2439" i="132"/>
  <c r="AJ2438" i="132"/>
  <c r="AG2438" i="132"/>
  <c r="AJ2437" i="132"/>
  <c r="AG2437" i="132"/>
  <c r="AJ2436" i="132"/>
  <c r="AG2436" i="132"/>
  <c r="AJ2435" i="132"/>
  <c r="AG2435" i="132"/>
  <c r="AJ2434" i="132"/>
  <c r="AG2434" i="132"/>
  <c r="AJ2433" i="132"/>
  <c r="AG2433" i="132"/>
  <c r="AK2432" i="132"/>
  <c r="AK2433" i="132" s="1"/>
  <c r="AK2434" i="132" s="1"/>
  <c r="AK2435" i="132" s="1"/>
  <c r="AK2436" i="132" s="1"/>
  <c r="AK2437" i="132" s="1"/>
  <c r="AK2438" i="132" s="1"/>
  <c r="AK2439" i="132" s="1"/>
  <c r="AK2440" i="132" s="1"/>
  <c r="AK2441" i="132" s="1"/>
  <c r="AA2432" i="132"/>
  <c r="AJ2431" i="132"/>
  <c r="AG2431" i="132"/>
  <c r="AJ2430" i="132"/>
  <c r="AG2430" i="132"/>
  <c r="AJ2429" i="132"/>
  <c r="AG2429" i="132"/>
  <c r="AJ2428" i="132"/>
  <c r="AG2428" i="132"/>
  <c r="AJ2427" i="132"/>
  <c r="AG2427" i="132"/>
  <c r="AJ2426" i="132"/>
  <c r="AG2426" i="132"/>
  <c r="AJ2425" i="132"/>
  <c r="AG2425" i="132"/>
  <c r="AJ2424" i="132"/>
  <c r="AG2424" i="132"/>
  <c r="AJ2423" i="132"/>
  <c r="AG2423" i="132"/>
  <c r="AK2422" i="132"/>
  <c r="AK2423" i="132" s="1"/>
  <c r="AK2424" i="132" s="1"/>
  <c r="AK2425" i="132" s="1"/>
  <c r="AK2426" i="132" s="1"/>
  <c r="AK2427" i="132" s="1"/>
  <c r="AK2428" i="132" s="1"/>
  <c r="AK2429" i="132" s="1"/>
  <c r="AK2430" i="132" s="1"/>
  <c r="AK2431" i="132" s="1"/>
  <c r="AA2422" i="132"/>
  <c r="AJ2421" i="132"/>
  <c r="AG2421" i="132"/>
  <c r="AJ2420" i="132"/>
  <c r="AG2420" i="132"/>
  <c r="AJ2419" i="132"/>
  <c r="AG2419" i="132"/>
  <c r="AJ2418" i="132"/>
  <c r="AG2418" i="132"/>
  <c r="AJ2417" i="132"/>
  <c r="AG2417" i="132"/>
  <c r="AJ2416" i="132"/>
  <c r="AG2416" i="132"/>
  <c r="AJ2415" i="132"/>
  <c r="AG2415" i="132"/>
  <c r="AJ2414" i="132"/>
  <c r="AG2414" i="132"/>
  <c r="AJ2413" i="132"/>
  <c r="AG2413" i="132"/>
  <c r="AK2412" i="132"/>
  <c r="AK2413" i="132" s="1"/>
  <c r="AK2414" i="132" s="1"/>
  <c r="AK2415" i="132" s="1"/>
  <c r="AK2416" i="132" s="1"/>
  <c r="AK2417" i="132" s="1"/>
  <c r="AK2418" i="132" s="1"/>
  <c r="AK2419" i="132" s="1"/>
  <c r="AK2420" i="132" s="1"/>
  <c r="AK2421" i="132" s="1"/>
  <c r="AA2412" i="132"/>
  <c r="AJ2411" i="132"/>
  <c r="AG2411" i="132"/>
  <c r="AJ2410" i="132"/>
  <c r="AG2410" i="132"/>
  <c r="AJ2409" i="132"/>
  <c r="AG2409" i="132"/>
  <c r="AJ2408" i="132"/>
  <c r="AG2408" i="132"/>
  <c r="AJ2407" i="132"/>
  <c r="AG2407" i="132"/>
  <c r="AJ2406" i="132"/>
  <c r="AG2406" i="132"/>
  <c r="AJ2405" i="132"/>
  <c r="AG2405" i="132"/>
  <c r="AJ2404" i="132"/>
  <c r="AG2404" i="132"/>
  <c r="AJ2403" i="132"/>
  <c r="AG2403" i="132"/>
  <c r="AK2402" i="132"/>
  <c r="AK2403" i="132" s="1"/>
  <c r="AK2404" i="132" s="1"/>
  <c r="AK2405" i="132" s="1"/>
  <c r="AK2406" i="132" s="1"/>
  <c r="AK2407" i="132" s="1"/>
  <c r="AK2408" i="132" s="1"/>
  <c r="AK2409" i="132" s="1"/>
  <c r="AK2410" i="132" s="1"/>
  <c r="AK2411" i="132" s="1"/>
  <c r="AA2402" i="132"/>
  <c r="AJ2401" i="132"/>
  <c r="AG2401" i="132"/>
  <c r="AJ2400" i="132"/>
  <c r="AG2400" i="132"/>
  <c r="AJ2399" i="132"/>
  <c r="AG2399" i="132"/>
  <c r="AJ2398" i="132"/>
  <c r="AG2398" i="132"/>
  <c r="AJ2397" i="132"/>
  <c r="AG2397" i="132"/>
  <c r="AJ2396" i="132"/>
  <c r="AG2396" i="132"/>
  <c r="AJ2395" i="132"/>
  <c r="AG2395" i="132"/>
  <c r="AJ2394" i="132"/>
  <c r="AG2394" i="132"/>
  <c r="AJ2393" i="132"/>
  <c r="AG2393" i="132"/>
  <c r="AK2392" i="132"/>
  <c r="AK2393" i="132" s="1"/>
  <c r="AK2394" i="132" s="1"/>
  <c r="AK2395" i="132" s="1"/>
  <c r="AK2396" i="132" s="1"/>
  <c r="AK2397" i="132" s="1"/>
  <c r="AK2398" i="132" s="1"/>
  <c r="AK2399" i="132" s="1"/>
  <c r="AK2400" i="132" s="1"/>
  <c r="AK2401" i="132" s="1"/>
  <c r="AA2392" i="132"/>
  <c r="AA2391" i="132" l="1"/>
  <c r="J6" i="267"/>
  <c r="N6" i="267" s="1"/>
  <c r="AD2402" i="132"/>
  <c r="AC2442" i="132"/>
  <c r="AC2448" i="132" s="1"/>
  <c r="AD2392" i="132"/>
  <c r="AC2412" i="132"/>
  <c r="AC2422" i="132"/>
  <c r="AD2432" i="132"/>
  <c r="AE2432" i="132" s="1"/>
  <c r="AC2392" i="132"/>
  <c r="AC2398" i="132" s="1"/>
  <c r="AH10" i="192"/>
  <c r="D10" i="192"/>
  <c r="I57" i="249"/>
  <c r="AC10" i="249"/>
  <c r="I9" i="191"/>
  <c r="BP10" i="190"/>
  <c r="AR10" i="190"/>
  <c r="AH10" i="190"/>
  <c r="AH9" i="186"/>
  <c r="N77" i="186"/>
  <c r="CB9" i="186"/>
  <c r="BW9" i="186"/>
  <c r="BR9" i="186"/>
  <c r="BM9" i="186"/>
  <c r="BH9" i="186"/>
  <c r="AX9" i="186"/>
  <c r="BC9" i="186"/>
  <c r="AR9" i="186"/>
  <c r="AM9" i="186"/>
  <c r="AC9" i="186"/>
  <c r="X9" i="186"/>
  <c r="S9" i="186"/>
  <c r="D77" i="186"/>
  <c r="D10" i="190"/>
  <c r="BZ10" i="190"/>
  <c r="AW10" i="190"/>
  <c r="AE2402" i="132" l="1"/>
  <c r="AE2392" i="132"/>
  <c r="AD2412" i="132"/>
  <c r="AE2412" i="132" s="1"/>
  <c r="AC2432" i="132"/>
  <c r="AD2422" i="132"/>
  <c r="AE2422" i="132" s="1"/>
  <c r="AD2442" i="132"/>
  <c r="AE2442" i="132" s="1"/>
  <c r="AC2402" i="132"/>
  <c r="K27" i="248"/>
  <c r="L27" i="248"/>
  <c r="K28" i="248"/>
  <c r="L28" i="248"/>
  <c r="K29" i="248"/>
  <c r="L29" i="248"/>
  <c r="K54" i="259"/>
  <c r="L54" i="259"/>
  <c r="K55" i="259"/>
  <c r="L55" i="259"/>
  <c r="K56" i="259"/>
  <c r="L56" i="259"/>
  <c r="K62" i="258"/>
  <c r="L62" i="258"/>
  <c r="K63" i="258"/>
  <c r="L63" i="258"/>
  <c r="K52" i="258"/>
  <c r="L52" i="258"/>
  <c r="M52" i="258" s="1"/>
  <c r="K53" i="258"/>
  <c r="L53" i="258"/>
  <c r="K54" i="258"/>
  <c r="L54" i="258"/>
  <c r="K52" i="257"/>
  <c r="L52" i="257"/>
  <c r="K53" i="257"/>
  <c r="L53" i="257"/>
  <c r="K54" i="257"/>
  <c r="M54" i="257" s="1"/>
  <c r="L54" i="257"/>
  <c r="C14" i="133" l="1"/>
  <c r="D14" i="133"/>
  <c r="M53" i="257"/>
  <c r="M54" i="258"/>
  <c r="M62" i="258"/>
  <c r="M27" i="248"/>
  <c r="M53" i="258"/>
  <c r="M63" i="258"/>
  <c r="M54" i="259"/>
  <c r="J14" i="133"/>
  <c r="E14" i="133"/>
  <c r="F14" i="133"/>
  <c r="I14" i="133"/>
  <c r="AC2391" i="132"/>
  <c r="AD2391" i="132"/>
  <c r="M56" i="259"/>
  <c r="M28" i="248"/>
  <c r="M29" i="248"/>
  <c r="M52" i="257"/>
  <c r="M55" i="259"/>
  <c r="K63" i="255"/>
  <c r="L63" i="255"/>
  <c r="M63" i="255" s="1"/>
  <c r="K64" i="255"/>
  <c r="L64" i="255"/>
  <c r="K53" i="255"/>
  <c r="L53" i="255"/>
  <c r="K54" i="255"/>
  <c r="L54" i="255"/>
  <c r="K55" i="255"/>
  <c r="M55" i="255" s="1"/>
  <c r="L55" i="255"/>
  <c r="K67" i="242"/>
  <c r="L67" i="242"/>
  <c r="K68" i="242"/>
  <c r="M68" i="242" s="1"/>
  <c r="L68" i="242"/>
  <c r="J39" i="241"/>
  <c r="J40" i="241"/>
  <c r="J41" i="241"/>
  <c r="J42" i="241"/>
  <c r="J39" i="240"/>
  <c r="P39" i="240" s="1"/>
  <c r="O39" i="240"/>
  <c r="J40" i="240"/>
  <c r="O40" i="240"/>
  <c r="P40" i="240" s="1"/>
  <c r="J41" i="240"/>
  <c r="P41" i="240" s="1"/>
  <c r="O41" i="240"/>
  <c r="H37" i="239"/>
  <c r="H36" i="239"/>
  <c r="J35" i="238"/>
  <c r="J36" i="238"/>
  <c r="J38" i="236"/>
  <c r="P38" i="236" s="1"/>
  <c r="O38" i="236"/>
  <c r="J39" i="236"/>
  <c r="O39" i="236"/>
  <c r="P39" i="236"/>
  <c r="J40" i="236"/>
  <c r="O40" i="236"/>
  <c r="P40" i="236" s="1"/>
  <c r="J37" i="236"/>
  <c r="P37" i="236" s="1"/>
  <c r="O37" i="236"/>
  <c r="J41" i="236"/>
  <c r="O41" i="236"/>
  <c r="J42" i="236"/>
  <c r="O42" i="236"/>
  <c r="J38" i="235"/>
  <c r="J39" i="235"/>
  <c r="J40" i="235"/>
  <c r="J41" i="235"/>
  <c r="J32" i="231"/>
  <c r="O32" i="231"/>
  <c r="J33" i="231"/>
  <c r="O33" i="231"/>
  <c r="J34" i="231"/>
  <c r="O34" i="231"/>
  <c r="W2" i="223"/>
  <c r="V2" i="223"/>
  <c r="I2" i="182"/>
  <c r="H2" i="182"/>
  <c r="Q3" i="233"/>
  <c r="P3" i="233"/>
  <c r="CD2" i="186"/>
  <c r="CC2" i="186"/>
  <c r="CM2" i="190"/>
  <c r="CL2" i="190"/>
  <c r="AL2" i="191"/>
  <c r="AK2" i="191"/>
  <c r="AS2" i="249"/>
  <c r="AR2" i="249"/>
  <c r="BB2" i="192"/>
  <c r="BA2" i="192"/>
  <c r="H1" i="263"/>
  <c r="G1" i="263"/>
  <c r="P41" i="236" l="1"/>
  <c r="M54" i="255"/>
  <c r="M64" i="255"/>
  <c r="M53" i="255"/>
  <c r="M67" i="242"/>
  <c r="P42" i="236"/>
  <c r="AW2" i="186"/>
  <c r="AW74" i="186"/>
  <c r="CH74" i="186" s="1"/>
  <c r="CG74" i="186"/>
  <c r="AW75" i="186"/>
  <c r="CG75" i="186"/>
  <c r="N19" i="186"/>
  <c r="N9" i="186" s="1"/>
  <c r="I77" i="186"/>
  <c r="I19" i="186" s="1"/>
  <c r="I9" i="186" s="1"/>
  <c r="D19" i="186"/>
  <c r="D9" i="186" s="1"/>
  <c r="AW49" i="186"/>
  <c r="AW50" i="186"/>
  <c r="AW51" i="186"/>
  <c r="AW52" i="186"/>
  <c r="AW53" i="186"/>
  <c r="AW54" i="186"/>
  <c r="AW55" i="186"/>
  <c r="AW56" i="186"/>
  <c r="AW57" i="186"/>
  <c r="AW58" i="186"/>
  <c r="AW59" i="186"/>
  <c r="AW60" i="186"/>
  <c r="AW61" i="186"/>
  <c r="AW62" i="186"/>
  <c r="AW63" i="186"/>
  <c r="AW64" i="186"/>
  <c r="AW65" i="186"/>
  <c r="AW66" i="186"/>
  <c r="AW67" i="186"/>
  <c r="AW68" i="186"/>
  <c r="AW69" i="186"/>
  <c r="AW70" i="186"/>
  <c r="AW71" i="186"/>
  <c r="AW72" i="186"/>
  <c r="AW73" i="186"/>
  <c r="CG42" i="186"/>
  <c r="CG43" i="186"/>
  <c r="CG44" i="186"/>
  <c r="CG45" i="186"/>
  <c r="CG46" i="186"/>
  <c r="CG47" i="186"/>
  <c r="CG48" i="186"/>
  <c r="CG49" i="186"/>
  <c r="CG50" i="186"/>
  <c r="CG51" i="186"/>
  <c r="CG52" i="186"/>
  <c r="CG53" i="186"/>
  <c r="CG54" i="186"/>
  <c r="CG55" i="186"/>
  <c r="CG56" i="186"/>
  <c r="CG57" i="186"/>
  <c r="CG58" i="186"/>
  <c r="CG59" i="186"/>
  <c r="CG60" i="186"/>
  <c r="CG61" i="186"/>
  <c r="CG62" i="186"/>
  <c r="CG63" i="186"/>
  <c r="CG64" i="186"/>
  <c r="CG65" i="186"/>
  <c r="CG66" i="186"/>
  <c r="CG67" i="186"/>
  <c r="CG68" i="186"/>
  <c r="CG69" i="186"/>
  <c r="CG70" i="186"/>
  <c r="CG71" i="186"/>
  <c r="CG72" i="186"/>
  <c r="CG73" i="186"/>
  <c r="CG11" i="186"/>
  <c r="CG41" i="186"/>
  <c r="CG40" i="186"/>
  <c r="CG39" i="186"/>
  <c r="CG38" i="186"/>
  <c r="CG37" i="186"/>
  <c r="CG36" i="186"/>
  <c r="CG35" i="186"/>
  <c r="CG34" i="186"/>
  <c r="CG33" i="186"/>
  <c r="CG32" i="186"/>
  <c r="CG31" i="186"/>
  <c r="CG30" i="186"/>
  <c r="CG29" i="186"/>
  <c r="CG28" i="186"/>
  <c r="CG27" i="186"/>
  <c r="CG26" i="186"/>
  <c r="CG25" i="186"/>
  <c r="CG24" i="186"/>
  <c r="CG23" i="186"/>
  <c r="CG22" i="186"/>
  <c r="CG21" i="186"/>
  <c r="CG20" i="186"/>
  <c r="CG19" i="186"/>
  <c r="CG18" i="186"/>
  <c r="CG17" i="186"/>
  <c r="CG16" i="186"/>
  <c r="CG15" i="186"/>
  <c r="CG14" i="186"/>
  <c r="CG13" i="186"/>
  <c r="CG12" i="186"/>
  <c r="BW7" i="186"/>
  <c r="BR7" i="186"/>
  <c r="BM7" i="186"/>
  <c r="BH7" i="186"/>
  <c r="BC7" i="186"/>
  <c r="AX7" i="186"/>
  <c r="BW6" i="186"/>
  <c r="BR6" i="186"/>
  <c r="BM6" i="186"/>
  <c r="BH6" i="186"/>
  <c r="BC6" i="186"/>
  <c r="AX6" i="186"/>
  <c r="AW18" i="186"/>
  <c r="CH18" i="186" s="1"/>
  <c r="AW12" i="186"/>
  <c r="AW48" i="186"/>
  <c r="AW47" i="186"/>
  <c r="CH47" i="186" s="1"/>
  <c r="AW46" i="186"/>
  <c r="AW45" i="186"/>
  <c r="AW44" i="186"/>
  <c r="AW43" i="186"/>
  <c r="CH43" i="186" s="1"/>
  <c r="AW42" i="186"/>
  <c r="AW41" i="186"/>
  <c r="AW40" i="186"/>
  <c r="AW39" i="186"/>
  <c r="AW38" i="186"/>
  <c r="AW37" i="186"/>
  <c r="AW36" i="186"/>
  <c r="AW35" i="186"/>
  <c r="AW34" i="186"/>
  <c r="AW33" i="186"/>
  <c r="AW32" i="186"/>
  <c r="AW31" i="186"/>
  <c r="AW30" i="186"/>
  <c r="AW29" i="186"/>
  <c r="AW28" i="186"/>
  <c r="AW27" i="186"/>
  <c r="AW26" i="186"/>
  <c r="CH26" i="186" s="1"/>
  <c r="AW25" i="186"/>
  <c r="AW24" i="186"/>
  <c r="AW23" i="186"/>
  <c r="AW22" i="186"/>
  <c r="CH22" i="186" s="1"/>
  <c r="AW21" i="186"/>
  <c r="AW20" i="186"/>
  <c r="AW17" i="186"/>
  <c r="CH17" i="186" s="1"/>
  <c r="AW16" i="186"/>
  <c r="CH16" i="186" s="1"/>
  <c r="AW15" i="186"/>
  <c r="AW14" i="186"/>
  <c r="CH14" i="186" s="1"/>
  <c r="AW13" i="186"/>
  <c r="CH13" i="186" s="1"/>
  <c r="AW11" i="186"/>
  <c r="AM7" i="186"/>
  <c r="AH7" i="186"/>
  <c r="AC7" i="186"/>
  <c r="X7" i="186"/>
  <c r="S7" i="186"/>
  <c r="N7" i="186"/>
  <c r="I7" i="186"/>
  <c r="D7" i="186"/>
  <c r="W2" i="191"/>
  <c r="AL31" i="191"/>
  <c r="AC7" i="191"/>
  <c r="X7" i="191"/>
  <c r="S7" i="191"/>
  <c r="N7" i="191"/>
  <c r="I7" i="191"/>
  <c r="D7" i="191"/>
  <c r="AH9" i="191"/>
  <c r="N9" i="191"/>
  <c r="S9" i="191"/>
  <c r="X9" i="191"/>
  <c r="AC9" i="191"/>
  <c r="AL11" i="191"/>
  <c r="AL42" i="191"/>
  <c r="AL41" i="191"/>
  <c r="AL40" i="191"/>
  <c r="AL39" i="191"/>
  <c r="AL38" i="191"/>
  <c r="AL37" i="191"/>
  <c r="AL36" i="191"/>
  <c r="AL35" i="191"/>
  <c r="AL34" i="191"/>
  <c r="AL33" i="191"/>
  <c r="AL32" i="191"/>
  <c r="AL30" i="191"/>
  <c r="AL29" i="191"/>
  <c r="AL28" i="191"/>
  <c r="AL27" i="191"/>
  <c r="AL26" i="191"/>
  <c r="AL25" i="191"/>
  <c r="AL24" i="191"/>
  <c r="AL23" i="191"/>
  <c r="AL22" i="191"/>
  <c r="AL21" i="191"/>
  <c r="AL20" i="191"/>
  <c r="AL19" i="191"/>
  <c r="AL18" i="191"/>
  <c r="AL17" i="191"/>
  <c r="AL16" i="191"/>
  <c r="AL15" i="191"/>
  <c r="AL14" i="191"/>
  <c r="AL13" i="191"/>
  <c r="AL12" i="191"/>
  <c r="CN13" i="190"/>
  <c r="CN14" i="190"/>
  <c r="CN15" i="190"/>
  <c r="CN16" i="190"/>
  <c r="CN17" i="190"/>
  <c r="CN18" i="190"/>
  <c r="CN19" i="190"/>
  <c r="CN20" i="190"/>
  <c r="CN21" i="190"/>
  <c r="CN22" i="190"/>
  <c r="CN23" i="190"/>
  <c r="CN24" i="190"/>
  <c r="CN25" i="190"/>
  <c r="CN26" i="190"/>
  <c r="CN27" i="190"/>
  <c r="CN28" i="190"/>
  <c r="CN29" i="190"/>
  <c r="CN30" i="190"/>
  <c r="CN31" i="190"/>
  <c r="CN32" i="190"/>
  <c r="CN33" i="190"/>
  <c r="CN34" i="190"/>
  <c r="CN35" i="190"/>
  <c r="CN36" i="190"/>
  <c r="CN37" i="190"/>
  <c r="CN38" i="190"/>
  <c r="CN39" i="190"/>
  <c r="CN40" i="190"/>
  <c r="CN41" i="190"/>
  <c r="CN42" i="190"/>
  <c r="CN43" i="190"/>
  <c r="CN44" i="190"/>
  <c r="CN45" i="190"/>
  <c r="CN12" i="190"/>
  <c r="CJ10" i="190"/>
  <c r="BK10" i="190"/>
  <c r="BU10" i="190"/>
  <c r="CE10" i="190"/>
  <c r="BF10" i="190"/>
  <c r="BE13" i="190"/>
  <c r="BE14" i="190"/>
  <c r="BE15" i="190"/>
  <c r="BE16" i="190"/>
  <c r="BE17" i="190"/>
  <c r="BE18" i="190"/>
  <c r="BE19" i="190"/>
  <c r="BE20" i="190"/>
  <c r="BE21" i="190"/>
  <c r="BE22" i="190"/>
  <c r="BE23" i="190"/>
  <c r="BE24" i="190"/>
  <c r="BE25" i="190"/>
  <c r="BE26" i="190"/>
  <c r="BE27" i="190"/>
  <c r="BE28" i="190"/>
  <c r="BE29" i="190"/>
  <c r="BE30" i="190"/>
  <c r="BE31" i="190"/>
  <c r="BE32" i="190"/>
  <c r="BE33" i="190"/>
  <c r="BE34" i="190"/>
  <c r="BE35" i="190"/>
  <c r="BE36" i="190"/>
  <c r="BE37" i="190"/>
  <c r="BE38" i="190"/>
  <c r="BE39" i="190"/>
  <c r="BE40" i="190"/>
  <c r="BE41" i="190"/>
  <c r="BE42" i="190"/>
  <c r="BE43" i="190"/>
  <c r="BE44" i="190"/>
  <c r="BE45" i="190"/>
  <c r="BE12" i="190"/>
  <c r="BB10" i="190"/>
  <c r="I10" i="190"/>
  <c r="N10" i="190"/>
  <c r="S10" i="190"/>
  <c r="X10" i="190"/>
  <c r="AC10" i="190"/>
  <c r="AM10" i="190"/>
  <c r="CE8" i="190"/>
  <c r="BZ8" i="190"/>
  <c r="BU8" i="190"/>
  <c r="BP8" i="190"/>
  <c r="BK8" i="190"/>
  <c r="BF8" i="190"/>
  <c r="AW8" i="190"/>
  <c r="AR8" i="190"/>
  <c r="AM8" i="190"/>
  <c r="AH8" i="190"/>
  <c r="AC8" i="190"/>
  <c r="X8" i="190"/>
  <c r="S8" i="190"/>
  <c r="N8" i="190"/>
  <c r="I8" i="190"/>
  <c r="D8" i="190"/>
  <c r="AM8" i="249"/>
  <c r="AH8" i="249"/>
  <c r="AC8" i="249"/>
  <c r="X8" i="249"/>
  <c r="S8" i="249"/>
  <c r="N8" i="249"/>
  <c r="I8" i="249"/>
  <c r="D8" i="249"/>
  <c r="AW13" i="249"/>
  <c r="AW14" i="249"/>
  <c r="AW15" i="249"/>
  <c r="AW16" i="249"/>
  <c r="AW17" i="249"/>
  <c r="AW18" i="249"/>
  <c r="AW19" i="249"/>
  <c r="AW21" i="249"/>
  <c r="AW22" i="249"/>
  <c r="AW23" i="249"/>
  <c r="AW24" i="249"/>
  <c r="AW25" i="249"/>
  <c r="AW26" i="249"/>
  <c r="AW27" i="249"/>
  <c r="AW28" i="249"/>
  <c r="AW29" i="249"/>
  <c r="AW30" i="249"/>
  <c r="AW31" i="249"/>
  <c r="AW32" i="249"/>
  <c r="AW33" i="249"/>
  <c r="AW34" i="249"/>
  <c r="AW35" i="249"/>
  <c r="AW36" i="249"/>
  <c r="AW37" i="249"/>
  <c r="AW38" i="249"/>
  <c r="AW39" i="249"/>
  <c r="AW40" i="249"/>
  <c r="AW41" i="249"/>
  <c r="AW42" i="249"/>
  <c r="AW43" i="249"/>
  <c r="AW44" i="249"/>
  <c r="AW45" i="249"/>
  <c r="AW46" i="249"/>
  <c r="AW47" i="249"/>
  <c r="AW48" i="249"/>
  <c r="AW49" i="249"/>
  <c r="AW50" i="249"/>
  <c r="AW51" i="249"/>
  <c r="AW52" i="249"/>
  <c r="AW53" i="249"/>
  <c r="AW54" i="249"/>
  <c r="AW55" i="249"/>
  <c r="AW12" i="249"/>
  <c r="AR10" i="249"/>
  <c r="AM10" i="249"/>
  <c r="S10" i="249"/>
  <c r="X10" i="249"/>
  <c r="AH10" i="249"/>
  <c r="N57" i="249"/>
  <c r="D57" i="249"/>
  <c r="AF2" i="192"/>
  <c r="CH27" i="186" l="1"/>
  <c r="CH35" i="186"/>
  <c r="CH68" i="186"/>
  <c r="CN10" i="190"/>
  <c r="AL9" i="191"/>
  <c r="CH21" i="186"/>
  <c r="CH23" i="186"/>
  <c r="CH31" i="186"/>
  <c r="CH39" i="186"/>
  <c r="CH64" i="186"/>
  <c r="BE10" i="190"/>
  <c r="CH15" i="186"/>
  <c r="CH45" i="186"/>
  <c r="CH12" i="186"/>
  <c r="CG9" i="186"/>
  <c r="CH11" i="186"/>
  <c r="CH52" i="186"/>
  <c r="CH67" i="186"/>
  <c r="CH59" i="186"/>
  <c r="CH55" i="186"/>
  <c r="CH51" i="186"/>
  <c r="CH20" i="186"/>
  <c r="CH24" i="186"/>
  <c r="CH28" i="186"/>
  <c r="CH32" i="186"/>
  <c r="CH36" i="186"/>
  <c r="CH40" i="186"/>
  <c r="CH44" i="186"/>
  <c r="CH48" i="186"/>
  <c r="CH34" i="186"/>
  <c r="CH38" i="186"/>
  <c r="CH46" i="186"/>
  <c r="CH42" i="186"/>
  <c r="CH66" i="186"/>
  <c r="CH62" i="186"/>
  <c r="CH58" i="186"/>
  <c r="CH54" i="186"/>
  <c r="CH50" i="186"/>
  <c r="CH63" i="186"/>
  <c r="CO13" i="190"/>
  <c r="CH25" i="186"/>
  <c r="CH29" i="186"/>
  <c r="CH33" i="186"/>
  <c r="CH37" i="186"/>
  <c r="CH41" i="186"/>
  <c r="CH65" i="186"/>
  <c r="CH61" i="186"/>
  <c r="CH57" i="186"/>
  <c r="CH53" i="186"/>
  <c r="CH49" i="186"/>
  <c r="CH75" i="186"/>
  <c r="CH30" i="186"/>
  <c r="CH69" i="186"/>
  <c r="CH72" i="186"/>
  <c r="CH73" i="186"/>
  <c r="CH70" i="186"/>
  <c r="CH71" i="186"/>
  <c r="CH60" i="186"/>
  <c r="CH56" i="186"/>
  <c r="AW19" i="186"/>
  <c r="AW9" i="186" s="1"/>
  <c r="BE13" i="192"/>
  <c r="BE14" i="192"/>
  <c r="BE15" i="192"/>
  <c r="BE16" i="192"/>
  <c r="BE17" i="192"/>
  <c r="BE18" i="192"/>
  <c r="BE19" i="192"/>
  <c r="BE20" i="192"/>
  <c r="BE21" i="192"/>
  <c r="BE22" i="192"/>
  <c r="BE23" i="192"/>
  <c r="BE24" i="192"/>
  <c r="BE25" i="192"/>
  <c r="BE26" i="192"/>
  <c r="BE27" i="192"/>
  <c r="BE28" i="192"/>
  <c r="BE29" i="192"/>
  <c r="BE30" i="192"/>
  <c r="BE31" i="192"/>
  <c r="BE32" i="192"/>
  <c r="BE33" i="192"/>
  <c r="BE34" i="192"/>
  <c r="BE35" i="192"/>
  <c r="BE36" i="192"/>
  <c r="BE37" i="192"/>
  <c r="BE12" i="192"/>
  <c r="I10" i="192"/>
  <c r="N10" i="192"/>
  <c r="S10" i="192"/>
  <c r="X10" i="192"/>
  <c r="AC10" i="192"/>
  <c r="AM10" i="192"/>
  <c r="AR10" i="192"/>
  <c r="AW10" i="192"/>
  <c r="BB10" i="192"/>
  <c r="AW8" i="192"/>
  <c r="AR8" i="192"/>
  <c r="AM8" i="192"/>
  <c r="AH8" i="192"/>
  <c r="AC8" i="192"/>
  <c r="X8" i="192"/>
  <c r="S8" i="192"/>
  <c r="N8" i="192"/>
  <c r="I8" i="192"/>
  <c r="D8" i="192"/>
  <c r="CH19" i="186" l="1"/>
  <c r="CH9" i="186" s="1"/>
  <c r="K41" i="149"/>
  <c r="F20" i="151"/>
  <c r="G3" i="263"/>
  <c r="B2" i="263"/>
  <c r="Q6" i="151"/>
  <c r="Q12" i="151"/>
  <c r="V12" i="151" s="1"/>
  <c r="Q7" i="151"/>
  <c r="V6" i="151" l="1"/>
  <c r="I21" i="133" s="1"/>
  <c r="I35" i="223" l="1"/>
  <c r="I11" i="223" s="1"/>
  <c r="I7" i="223" s="1"/>
  <c r="J35" i="223"/>
  <c r="J11" i="223" s="1"/>
  <c r="J7" i="223" s="1"/>
  <c r="I28" i="233"/>
  <c r="J28" i="233"/>
  <c r="F48" i="232" l="1"/>
  <c r="F17" i="232" s="1"/>
  <c r="F47" i="256"/>
  <c r="E55" i="256"/>
  <c r="L55" i="256"/>
  <c r="I55" i="256"/>
  <c r="G18" i="256"/>
  <c r="E18" i="256"/>
  <c r="E17" i="256" l="1"/>
  <c r="K46" i="149"/>
  <c r="K47" i="149"/>
  <c r="K48" i="149"/>
  <c r="K49" i="149"/>
  <c r="K50" i="149"/>
  <c r="K45" i="149"/>
  <c r="K34" i="149"/>
  <c r="K35" i="149"/>
  <c r="K36" i="149"/>
  <c r="K37" i="149"/>
  <c r="K38" i="149"/>
  <c r="K39" i="149"/>
  <c r="K40" i="149"/>
  <c r="K42" i="149"/>
  <c r="K33" i="149"/>
  <c r="O7" i="149"/>
  <c r="O8" i="149"/>
  <c r="O9" i="149"/>
  <c r="O10" i="149"/>
  <c r="O11" i="149"/>
  <c r="O12" i="149"/>
  <c r="O13" i="149"/>
  <c r="O14" i="149"/>
  <c r="O15" i="149"/>
  <c r="O16" i="149"/>
  <c r="O17" i="149"/>
  <c r="O18" i="149"/>
  <c r="O19" i="149"/>
  <c r="O20" i="149"/>
  <c r="O21" i="149"/>
  <c r="O22" i="149"/>
  <c r="O23" i="149"/>
  <c r="O24" i="149"/>
  <c r="O25" i="149"/>
  <c r="O26" i="149"/>
  <c r="O27" i="149"/>
  <c r="O28" i="149"/>
  <c r="O29" i="149"/>
  <c r="O30" i="149"/>
  <c r="O31" i="149"/>
  <c r="O32" i="149"/>
  <c r="O33" i="149"/>
  <c r="O34" i="149"/>
  <c r="O35" i="149"/>
  <c r="O36" i="149"/>
  <c r="O37" i="149"/>
  <c r="O38" i="149"/>
  <c r="O39" i="149"/>
  <c r="O40" i="149"/>
  <c r="O41" i="149"/>
  <c r="O42" i="149"/>
  <c r="O43" i="149"/>
  <c r="O44" i="149"/>
  <c r="O45" i="149"/>
  <c r="O46" i="149"/>
  <c r="O47" i="149"/>
  <c r="O48" i="149"/>
  <c r="O49" i="149"/>
  <c r="O50" i="149"/>
  <c r="O51" i="149"/>
  <c r="O52" i="149"/>
  <c r="O6" i="149"/>
  <c r="AA6" i="132"/>
  <c r="AC6" i="132" l="1"/>
  <c r="AD6" i="132"/>
  <c r="F18" i="262"/>
  <c r="B38" i="133"/>
  <c r="F30" i="262" l="1"/>
  <c r="K36" i="255"/>
  <c r="L36" i="255"/>
  <c r="L37" i="255"/>
  <c r="K37" i="255"/>
  <c r="M37" i="255" s="1"/>
  <c r="K35" i="257"/>
  <c r="L35" i="257"/>
  <c r="L36" i="257"/>
  <c r="K36" i="257"/>
  <c r="K35" i="258"/>
  <c r="L35" i="258"/>
  <c r="L36" i="258"/>
  <c r="K36" i="258"/>
  <c r="K37" i="259"/>
  <c r="L37" i="259"/>
  <c r="L38" i="259"/>
  <c r="K38" i="259"/>
  <c r="K35" i="260"/>
  <c r="L35" i="260"/>
  <c r="L36" i="260"/>
  <c r="K36" i="260"/>
  <c r="K37" i="261"/>
  <c r="L37" i="261"/>
  <c r="L38" i="261"/>
  <c r="K38" i="261"/>
  <c r="G9" i="151"/>
  <c r="X6" i="186" s="1"/>
  <c r="H9" i="151"/>
  <c r="AC6" i="186" s="1"/>
  <c r="B145" i="149"/>
  <c r="C145" i="149"/>
  <c r="D145" i="149" s="1"/>
  <c r="B146" i="149"/>
  <c r="C146" i="149"/>
  <c r="D146" i="149" s="1"/>
  <c r="B147" i="149"/>
  <c r="C147" i="149"/>
  <c r="D147" i="149" s="1"/>
  <c r="B148" i="149"/>
  <c r="C148" i="149"/>
  <c r="D148" i="149" s="1"/>
  <c r="B149" i="149"/>
  <c r="C149" i="149"/>
  <c r="D149" i="149" s="1"/>
  <c r="B150" i="149"/>
  <c r="C150" i="149"/>
  <c r="D150" i="149" s="1"/>
  <c r="B151" i="149"/>
  <c r="C151" i="149"/>
  <c r="D151" i="149" s="1"/>
  <c r="B152" i="149"/>
  <c r="C152" i="149"/>
  <c r="D152" i="149" s="1"/>
  <c r="B153" i="149"/>
  <c r="C153" i="149"/>
  <c r="D153" i="149" s="1"/>
  <c r="B94" i="149"/>
  <c r="C94" i="149"/>
  <c r="D94" i="149" s="1"/>
  <c r="B95" i="149"/>
  <c r="C95" i="149"/>
  <c r="D95" i="149" s="1"/>
  <c r="B96" i="149"/>
  <c r="C96" i="149"/>
  <c r="D96" i="149" s="1"/>
  <c r="B97" i="149"/>
  <c r="C97" i="149"/>
  <c r="D97" i="149" s="1"/>
  <c r="B98" i="149"/>
  <c r="C98" i="149"/>
  <c r="D98" i="149" s="1"/>
  <c r="B99" i="149"/>
  <c r="C99" i="149"/>
  <c r="D99" i="149" s="1"/>
  <c r="B100" i="149"/>
  <c r="C100" i="149"/>
  <c r="D100" i="149" s="1"/>
  <c r="B101" i="149"/>
  <c r="C101" i="149"/>
  <c r="D101" i="149" s="1"/>
  <c r="B102" i="149"/>
  <c r="C102" i="149"/>
  <c r="D102" i="149" s="1"/>
  <c r="B103" i="149"/>
  <c r="C103" i="149"/>
  <c r="D103" i="149" s="1"/>
  <c r="B104" i="149"/>
  <c r="C104" i="149"/>
  <c r="D104" i="149" s="1"/>
  <c r="B105" i="149"/>
  <c r="C105" i="149"/>
  <c r="D105" i="149" s="1"/>
  <c r="B106" i="149"/>
  <c r="C106" i="149"/>
  <c r="D106" i="149" s="1"/>
  <c r="B107" i="149"/>
  <c r="C107" i="149"/>
  <c r="D107" i="149" s="1"/>
  <c r="B108" i="149"/>
  <c r="C108" i="149"/>
  <c r="D108" i="149" s="1"/>
  <c r="B109" i="149"/>
  <c r="C109" i="149"/>
  <c r="D109" i="149" s="1"/>
  <c r="B110" i="149"/>
  <c r="C110" i="149"/>
  <c r="D110" i="149" s="1"/>
  <c r="B111" i="149"/>
  <c r="C111" i="149"/>
  <c r="D111" i="149" s="1"/>
  <c r="B112" i="149"/>
  <c r="C112" i="149"/>
  <c r="D112" i="149" s="1"/>
  <c r="B113" i="149"/>
  <c r="C113" i="149"/>
  <c r="D113" i="149" s="1"/>
  <c r="B114" i="149"/>
  <c r="C114" i="149"/>
  <c r="D114" i="149" s="1"/>
  <c r="B115" i="149"/>
  <c r="C115" i="149"/>
  <c r="D115" i="149" s="1"/>
  <c r="B120" i="149"/>
  <c r="C120" i="149"/>
  <c r="D120" i="149" s="1"/>
  <c r="B121" i="149"/>
  <c r="C121" i="149"/>
  <c r="D121" i="149" s="1"/>
  <c r="B122" i="149"/>
  <c r="C122" i="149"/>
  <c r="D122" i="149" s="1"/>
  <c r="B123" i="149"/>
  <c r="C123" i="149"/>
  <c r="D123" i="149" s="1"/>
  <c r="B124" i="149"/>
  <c r="C124" i="149"/>
  <c r="D124" i="149" s="1"/>
  <c r="B125" i="149"/>
  <c r="C125" i="149"/>
  <c r="D125" i="149" s="1"/>
  <c r="B126" i="149"/>
  <c r="C126" i="149"/>
  <c r="D126" i="149" s="1"/>
  <c r="B127" i="149"/>
  <c r="C127" i="149"/>
  <c r="D127" i="149" s="1"/>
  <c r="B128" i="149"/>
  <c r="C128" i="149"/>
  <c r="D128" i="149" s="1"/>
  <c r="B129" i="149"/>
  <c r="C129" i="149"/>
  <c r="D129" i="149" s="1"/>
  <c r="B130" i="149"/>
  <c r="C130" i="149"/>
  <c r="D130" i="149" s="1"/>
  <c r="B131" i="149"/>
  <c r="C131" i="149"/>
  <c r="D131" i="149" s="1"/>
  <c r="B132" i="149"/>
  <c r="C132" i="149"/>
  <c r="D132" i="149" s="1"/>
  <c r="B133" i="149"/>
  <c r="C133" i="149"/>
  <c r="D133" i="149" s="1"/>
  <c r="B134" i="149"/>
  <c r="C134" i="149"/>
  <c r="D134" i="149" s="1"/>
  <c r="B135" i="149"/>
  <c r="C135" i="149"/>
  <c r="D135" i="149" s="1"/>
  <c r="B136" i="149"/>
  <c r="C136" i="149"/>
  <c r="D136" i="149" s="1"/>
  <c r="B137" i="149"/>
  <c r="C137" i="149"/>
  <c r="D137" i="149" s="1"/>
  <c r="B138" i="149"/>
  <c r="C138" i="149"/>
  <c r="D138" i="149" s="1"/>
  <c r="B139" i="149"/>
  <c r="C139" i="149"/>
  <c r="D139" i="149" s="1"/>
  <c r="B140" i="149"/>
  <c r="C140" i="149"/>
  <c r="D140" i="149" s="1"/>
  <c r="B141" i="149"/>
  <c r="C141" i="149"/>
  <c r="D141" i="149" s="1"/>
  <c r="B142" i="149"/>
  <c r="C142" i="149"/>
  <c r="D142" i="149" s="1"/>
  <c r="B143" i="149"/>
  <c r="C143" i="149"/>
  <c r="D143" i="149" s="1"/>
  <c r="B144" i="149"/>
  <c r="C144" i="149"/>
  <c r="D144" i="149" s="1"/>
  <c r="L41" i="233"/>
  <c r="Q41" i="233"/>
  <c r="P3" i="231"/>
  <c r="M33" i="256"/>
  <c r="B7" i="149"/>
  <c r="C7" i="149"/>
  <c r="B8" i="149"/>
  <c r="C8" i="149"/>
  <c r="B9" i="149"/>
  <c r="C9" i="149"/>
  <c r="D9" i="149" s="1"/>
  <c r="B10" i="149"/>
  <c r="C10" i="149"/>
  <c r="D10" i="149" s="1"/>
  <c r="B11" i="149"/>
  <c r="C11" i="149"/>
  <c r="B12" i="149"/>
  <c r="C12" i="149"/>
  <c r="B13" i="149"/>
  <c r="C13" i="149"/>
  <c r="B14" i="149"/>
  <c r="C14" i="149"/>
  <c r="B15" i="149"/>
  <c r="C15" i="149"/>
  <c r="B16" i="149"/>
  <c r="C16" i="149"/>
  <c r="B17" i="149"/>
  <c r="C17" i="149"/>
  <c r="B18" i="149"/>
  <c r="C18" i="149"/>
  <c r="B19" i="149"/>
  <c r="C19" i="149"/>
  <c r="B20" i="149"/>
  <c r="C20" i="149"/>
  <c r="B21" i="149"/>
  <c r="C21" i="149"/>
  <c r="B22" i="149"/>
  <c r="C22" i="149"/>
  <c r="B23" i="149"/>
  <c r="C23" i="149"/>
  <c r="B24" i="149"/>
  <c r="C24" i="149"/>
  <c r="B25" i="149"/>
  <c r="C25" i="149"/>
  <c r="B26" i="149"/>
  <c r="C26" i="149"/>
  <c r="B27" i="149"/>
  <c r="C27" i="149"/>
  <c r="B28" i="149"/>
  <c r="C28" i="149"/>
  <c r="B29" i="149"/>
  <c r="C29" i="149"/>
  <c r="B30" i="149"/>
  <c r="C30" i="149"/>
  <c r="B31" i="149"/>
  <c r="C31" i="149"/>
  <c r="B32" i="149"/>
  <c r="C32" i="149"/>
  <c r="B33" i="149"/>
  <c r="C33" i="149"/>
  <c r="B34" i="149"/>
  <c r="C34" i="149"/>
  <c r="B35" i="149"/>
  <c r="C35" i="149"/>
  <c r="B36" i="149"/>
  <c r="C36" i="149"/>
  <c r="B37" i="149"/>
  <c r="C37" i="149"/>
  <c r="B38" i="149"/>
  <c r="C38" i="149"/>
  <c r="B39" i="149"/>
  <c r="C39" i="149"/>
  <c r="B40" i="149"/>
  <c r="C40" i="149"/>
  <c r="B41" i="149"/>
  <c r="C41" i="149"/>
  <c r="B42" i="149"/>
  <c r="C42" i="149"/>
  <c r="B43" i="149"/>
  <c r="C43" i="149"/>
  <c r="B44" i="149"/>
  <c r="C44" i="149"/>
  <c r="B45" i="149"/>
  <c r="C45" i="149"/>
  <c r="B46" i="149"/>
  <c r="C46" i="149"/>
  <c r="B47" i="149"/>
  <c r="C47" i="149"/>
  <c r="B48" i="149"/>
  <c r="C48" i="149"/>
  <c r="B49" i="149"/>
  <c r="C49" i="149"/>
  <c r="B50" i="149"/>
  <c r="C50" i="149"/>
  <c r="B51" i="149"/>
  <c r="C51" i="149"/>
  <c r="B52" i="149"/>
  <c r="C52" i="149"/>
  <c r="B53" i="149"/>
  <c r="C53" i="149"/>
  <c r="B54" i="149"/>
  <c r="C54" i="149"/>
  <c r="B55" i="149"/>
  <c r="C55" i="149"/>
  <c r="B56" i="149"/>
  <c r="C56" i="149"/>
  <c r="B57" i="149"/>
  <c r="C57" i="149"/>
  <c r="B58" i="149"/>
  <c r="C58" i="149"/>
  <c r="B59" i="149"/>
  <c r="C59" i="149"/>
  <c r="B60" i="149"/>
  <c r="C60" i="149"/>
  <c r="B61" i="149"/>
  <c r="C61" i="149"/>
  <c r="B62" i="149"/>
  <c r="C62" i="149"/>
  <c r="B63" i="149"/>
  <c r="C63" i="149"/>
  <c r="B64" i="149"/>
  <c r="C64" i="149"/>
  <c r="B65" i="149"/>
  <c r="C65" i="149"/>
  <c r="B66" i="149"/>
  <c r="C66" i="149"/>
  <c r="B67" i="149"/>
  <c r="C67" i="149"/>
  <c r="B68" i="149"/>
  <c r="C68" i="149"/>
  <c r="B69" i="149"/>
  <c r="C69" i="149"/>
  <c r="B70" i="149"/>
  <c r="C70" i="149"/>
  <c r="B71" i="149"/>
  <c r="C71" i="149"/>
  <c r="B72" i="149"/>
  <c r="C72" i="149"/>
  <c r="B73" i="149"/>
  <c r="C73" i="149"/>
  <c r="B74" i="149"/>
  <c r="C74" i="149"/>
  <c r="B75" i="149"/>
  <c r="C75" i="149"/>
  <c r="B76" i="149"/>
  <c r="C76" i="149"/>
  <c r="B77" i="149"/>
  <c r="C77" i="149"/>
  <c r="B78" i="149"/>
  <c r="C78" i="149"/>
  <c r="B79" i="149"/>
  <c r="C79" i="149"/>
  <c r="B80" i="149"/>
  <c r="C80" i="149"/>
  <c r="B81" i="149"/>
  <c r="C81" i="149"/>
  <c r="B82" i="149"/>
  <c r="C82" i="149"/>
  <c r="B83" i="149"/>
  <c r="C83" i="149"/>
  <c r="B84" i="149"/>
  <c r="C84" i="149"/>
  <c r="B85" i="149"/>
  <c r="C85" i="149"/>
  <c r="B86" i="149"/>
  <c r="C86" i="149"/>
  <c r="B87" i="149"/>
  <c r="C87" i="149"/>
  <c r="B88" i="149"/>
  <c r="C88" i="149"/>
  <c r="B89" i="149"/>
  <c r="C89" i="149"/>
  <c r="B90" i="149"/>
  <c r="C90" i="149"/>
  <c r="B91" i="149"/>
  <c r="C91" i="149"/>
  <c r="B92" i="149"/>
  <c r="C92" i="149"/>
  <c r="B93" i="149"/>
  <c r="C93" i="149"/>
  <c r="B154" i="149"/>
  <c r="C154" i="149"/>
  <c r="G11" i="266" l="1"/>
  <c r="G11" i="265"/>
  <c r="F11" i="266"/>
  <c r="D11" i="266"/>
  <c r="E11" i="266"/>
  <c r="D11" i="265"/>
  <c r="E11" i="265"/>
  <c r="F11" i="265"/>
  <c r="M38" i="261"/>
  <c r="E109" i="149"/>
  <c r="E151" i="149"/>
  <c r="M35" i="260"/>
  <c r="M37" i="259"/>
  <c r="M35" i="258"/>
  <c r="M35" i="257"/>
  <c r="M36" i="255"/>
  <c r="E141" i="149"/>
  <c r="E131" i="149"/>
  <c r="M36" i="258"/>
  <c r="M36" i="257"/>
  <c r="E95" i="149"/>
  <c r="E148" i="149"/>
  <c r="E123" i="149"/>
  <c r="E133" i="149"/>
  <c r="E107" i="149"/>
  <c r="H10" i="151"/>
  <c r="X7" i="249"/>
  <c r="E147" i="149"/>
  <c r="E125" i="149"/>
  <c r="E139" i="149"/>
  <c r="E101" i="149"/>
  <c r="E152" i="149"/>
  <c r="E149" i="149"/>
  <c r="E115" i="149"/>
  <c r="E93" i="149"/>
  <c r="D93" i="149"/>
  <c r="E91" i="149"/>
  <c r="D91" i="149"/>
  <c r="E89" i="149"/>
  <c r="D89" i="149"/>
  <c r="E87" i="149"/>
  <c r="D87" i="149"/>
  <c r="E85" i="149"/>
  <c r="D85" i="149"/>
  <c r="E83" i="149"/>
  <c r="D83" i="149"/>
  <c r="E81" i="149"/>
  <c r="D81" i="149"/>
  <c r="E79" i="149"/>
  <c r="D79" i="149"/>
  <c r="E77" i="149"/>
  <c r="D77" i="149"/>
  <c r="E75" i="149"/>
  <c r="D75" i="149"/>
  <c r="E73" i="149"/>
  <c r="D73" i="149"/>
  <c r="E71" i="149"/>
  <c r="D71" i="149"/>
  <c r="E69" i="149"/>
  <c r="D69" i="149"/>
  <c r="E67" i="149"/>
  <c r="D67" i="149"/>
  <c r="E65" i="149"/>
  <c r="D65" i="149"/>
  <c r="E63" i="149"/>
  <c r="D63" i="149"/>
  <c r="E61" i="149"/>
  <c r="D61" i="149"/>
  <c r="E59" i="149"/>
  <c r="D59" i="149"/>
  <c r="E57" i="149"/>
  <c r="D57" i="149"/>
  <c r="E55" i="149"/>
  <c r="D55" i="149"/>
  <c r="E53" i="149"/>
  <c r="D53" i="149"/>
  <c r="E51" i="149"/>
  <c r="D51" i="149"/>
  <c r="E49" i="149"/>
  <c r="D49" i="149"/>
  <c r="E47" i="149"/>
  <c r="D47" i="149"/>
  <c r="E45" i="149"/>
  <c r="D45" i="149"/>
  <c r="E43" i="149"/>
  <c r="D43" i="149"/>
  <c r="E41" i="149"/>
  <c r="D41" i="149"/>
  <c r="E39" i="149"/>
  <c r="D39" i="149"/>
  <c r="E37" i="149"/>
  <c r="D37" i="149"/>
  <c r="E35" i="149"/>
  <c r="D35" i="149"/>
  <c r="E33" i="149"/>
  <c r="D33" i="149"/>
  <c r="E31" i="149"/>
  <c r="D31" i="149"/>
  <c r="E29" i="149"/>
  <c r="D29" i="149"/>
  <c r="E27" i="149"/>
  <c r="D27" i="149"/>
  <c r="E25" i="149"/>
  <c r="D25" i="149"/>
  <c r="E23" i="149"/>
  <c r="D23" i="149"/>
  <c r="E21" i="149"/>
  <c r="D21" i="149"/>
  <c r="E19" i="149"/>
  <c r="D19" i="149"/>
  <c r="E17" i="149"/>
  <c r="D17" i="149"/>
  <c r="E15" i="149"/>
  <c r="D15" i="149"/>
  <c r="E13" i="149"/>
  <c r="D13" i="149"/>
  <c r="E11" i="149"/>
  <c r="D11" i="149"/>
  <c r="AC7" i="249"/>
  <c r="E7" i="149"/>
  <c r="D7" i="149"/>
  <c r="R41" i="233"/>
  <c r="D92" i="149"/>
  <c r="E90" i="149"/>
  <c r="D90" i="149"/>
  <c r="E88" i="149"/>
  <c r="D88" i="149"/>
  <c r="E86" i="149"/>
  <c r="D86" i="149"/>
  <c r="E84" i="149"/>
  <c r="D84" i="149"/>
  <c r="E82" i="149"/>
  <c r="D82" i="149"/>
  <c r="E80" i="149"/>
  <c r="D80" i="149"/>
  <c r="E78" i="149"/>
  <c r="D78" i="149"/>
  <c r="E76" i="149"/>
  <c r="D76" i="149"/>
  <c r="E74" i="149"/>
  <c r="D74" i="149"/>
  <c r="E72" i="149"/>
  <c r="D72" i="149"/>
  <c r="E70" i="149"/>
  <c r="D70" i="149"/>
  <c r="E68" i="149"/>
  <c r="D68" i="149"/>
  <c r="E66" i="149"/>
  <c r="D66" i="149"/>
  <c r="E64" i="149"/>
  <c r="D64" i="149"/>
  <c r="E62" i="149"/>
  <c r="D62" i="149"/>
  <c r="E60" i="149"/>
  <c r="D60" i="149"/>
  <c r="E58" i="149"/>
  <c r="D58" i="149"/>
  <c r="E56" i="149"/>
  <c r="D56" i="149"/>
  <c r="E54" i="149"/>
  <c r="D54" i="149"/>
  <c r="E52" i="149"/>
  <c r="D52" i="149"/>
  <c r="E50" i="149"/>
  <c r="D50" i="149"/>
  <c r="E48" i="149"/>
  <c r="D48" i="149"/>
  <c r="E46" i="149"/>
  <c r="D46" i="149"/>
  <c r="E44" i="149"/>
  <c r="D44" i="149"/>
  <c r="E42" i="149"/>
  <c r="D42" i="149"/>
  <c r="E40" i="149"/>
  <c r="D40" i="149"/>
  <c r="E38" i="149"/>
  <c r="D38" i="149"/>
  <c r="E36" i="149"/>
  <c r="D36" i="149"/>
  <c r="E34" i="149"/>
  <c r="D34" i="149"/>
  <c r="E32" i="149"/>
  <c r="D32" i="149"/>
  <c r="E30" i="149"/>
  <c r="D30" i="149"/>
  <c r="E28" i="149"/>
  <c r="D28" i="149"/>
  <c r="E26" i="149"/>
  <c r="D26" i="149"/>
  <c r="E24" i="149"/>
  <c r="D24" i="149"/>
  <c r="E22" i="149"/>
  <c r="D22" i="149"/>
  <c r="E20" i="149"/>
  <c r="D20" i="149"/>
  <c r="E18" i="149"/>
  <c r="D18" i="149"/>
  <c r="E16" i="149"/>
  <c r="D16" i="149"/>
  <c r="E14" i="149"/>
  <c r="D14" i="149"/>
  <c r="E12" i="149"/>
  <c r="D12" i="149"/>
  <c r="E8" i="149"/>
  <c r="D8" i="149"/>
  <c r="E137" i="149"/>
  <c r="E129" i="149"/>
  <c r="E121" i="149"/>
  <c r="E113" i="149"/>
  <c r="E105" i="149"/>
  <c r="E99" i="149"/>
  <c r="E96" i="149"/>
  <c r="E153" i="149"/>
  <c r="E145" i="149"/>
  <c r="E143" i="149"/>
  <c r="E135" i="149"/>
  <c r="E127" i="149"/>
  <c r="E111" i="149"/>
  <c r="E103" i="149"/>
  <c r="E100" i="149"/>
  <c r="E97" i="149"/>
  <c r="E150" i="149"/>
  <c r="E146" i="149"/>
  <c r="M36" i="260"/>
  <c r="M38" i="259"/>
  <c r="E40" i="262"/>
  <c r="E38" i="262"/>
  <c r="E39" i="262"/>
  <c r="E37" i="262"/>
  <c r="M37" i="261"/>
  <c r="H11" i="151"/>
  <c r="G11" i="151"/>
  <c r="G10" i="151"/>
  <c r="E142" i="149"/>
  <c r="E138" i="149"/>
  <c r="E134" i="149"/>
  <c r="E130" i="149"/>
  <c r="E126" i="149"/>
  <c r="E122" i="149"/>
  <c r="E114" i="149"/>
  <c r="E110" i="149"/>
  <c r="E106" i="149"/>
  <c r="E102" i="149"/>
  <c r="E98" i="149"/>
  <c r="E94" i="149"/>
  <c r="E144" i="149"/>
  <c r="E140" i="149"/>
  <c r="E136" i="149"/>
  <c r="E132" i="149"/>
  <c r="E128" i="149"/>
  <c r="E124" i="149"/>
  <c r="E120" i="149"/>
  <c r="E112" i="149"/>
  <c r="E108" i="149"/>
  <c r="E104" i="149"/>
  <c r="I25" i="224"/>
  <c r="I34" i="266" l="1"/>
  <c r="I23" i="266"/>
  <c r="I17" i="266"/>
  <c r="I15" i="266"/>
  <c r="I24" i="266"/>
  <c r="I33" i="266"/>
  <c r="I19" i="266"/>
  <c r="I22" i="266"/>
  <c r="I25" i="266"/>
  <c r="I27" i="266"/>
  <c r="I21" i="266"/>
  <c r="I18" i="266"/>
  <c r="I26" i="266"/>
  <c r="I35" i="266"/>
  <c r="I14" i="266"/>
  <c r="I37" i="266"/>
  <c r="I36" i="266"/>
  <c r="I30" i="266"/>
  <c r="I20" i="266"/>
  <c r="I29" i="266"/>
  <c r="I32" i="266"/>
  <c r="I31" i="266"/>
  <c r="I43" i="265"/>
  <c r="I38" i="265"/>
  <c r="I42" i="265"/>
  <c r="I36" i="265"/>
  <c r="I18" i="265"/>
  <c r="I26" i="265"/>
  <c r="I35" i="265"/>
  <c r="I33" i="265"/>
  <c r="I24" i="265"/>
  <c r="I41" i="265"/>
  <c r="I21" i="265"/>
  <c r="I17" i="265"/>
  <c r="I40" i="265"/>
  <c r="I19" i="265"/>
  <c r="I20" i="265"/>
  <c r="I28" i="265"/>
  <c r="I37" i="265"/>
  <c r="I15" i="265"/>
  <c r="I31" i="265"/>
  <c r="I14" i="265"/>
  <c r="I27" i="265"/>
  <c r="I23" i="265"/>
  <c r="I25" i="265"/>
  <c r="I22" i="265"/>
  <c r="I30" i="265"/>
  <c r="I39" i="265"/>
  <c r="I29" i="265"/>
  <c r="I32" i="265"/>
  <c r="I12" i="224"/>
  <c r="K11" i="224"/>
  <c r="K38" i="224"/>
  <c r="J25" i="224"/>
  <c r="K25" i="224" s="1"/>
  <c r="K24" i="224"/>
  <c r="J12" i="224"/>
  <c r="K22" i="224"/>
  <c r="I13" i="266" l="1"/>
  <c r="I13" i="265"/>
  <c r="K12" i="224"/>
  <c r="C1" i="149"/>
  <c r="B1" i="149"/>
  <c r="R1" i="151"/>
  <c r="Q1" i="151"/>
  <c r="M1" i="148"/>
  <c r="L1" i="148"/>
  <c r="AF1" i="132"/>
  <c r="AE1" i="132"/>
  <c r="D3" i="262"/>
  <c r="C3" i="262"/>
  <c r="K2" i="224"/>
  <c r="J2" i="224"/>
  <c r="I1" i="133" l="1"/>
  <c r="H1" i="133"/>
  <c r="G3" i="133"/>
  <c r="K31" i="252" l="1"/>
  <c r="L31" i="252"/>
  <c r="M31" i="252" s="1"/>
  <c r="K32" i="252"/>
  <c r="L32" i="252"/>
  <c r="K32" i="259"/>
  <c r="L32" i="259"/>
  <c r="M32" i="252" l="1"/>
  <c r="M32" i="259"/>
  <c r="J26" i="241"/>
  <c r="K3" i="235"/>
  <c r="G66" i="256"/>
  <c r="F66" i="256"/>
  <c r="E66" i="256"/>
  <c r="J18" i="256"/>
  <c r="I18" i="256"/>
  <c r="I17" i="256"/>
  <c r="J55" i="256"/>
  <c r="J17" i="256" s="1"/>
  <c r="H18" i="256"/>
  <c r="I47" i="256"/>
  <c r="I16" i="256" s="1"/>
  <c r="J47" i="256"/>
  <c r="J16" i="256" s="1"/>
  <c r="H47" i="256"/>
  <c r="H16" i="256" s="1"/>
  <c r="K14" i="256"/>
  <c r="J14" i="256"/>
  <c r="I14" i="256"/>
  <c r="L15" i="256"/>
  <c r="K15" i="256"/>
  <c r="H15" i="256"/>
  <c r="I15" i="256"/>
  <c r="J15" i="256"/>
  <c r="L14" i="256"/>
  <c r="H14" i="256"/>
  <c r="M32" i="256"/>
  <c r="M34" i="256"/>
  <c r="M35" i="256"/>
  <c r="M36" i="256"/>
  <c r="M37" i="256"/>
  <c r="M38" i="256"/>
  <c r="M39" i="256"/>
  <c r="M40" i="256"/>
  <c r="M41" i="256"/>
  <c r="M42" i="256"/>
  <c r="M43" i="256"/>
  <c r="M44" i="256"/>
  <c r="M45" i="256"/>
  <c r="J13" i="256" l="1"/>
  <c r="J12" i="256" s="1"/>
  <c r="I13" i="256"/>
  <c r="I12" i="256" s="1"/>
  <c r="F56" i="262"/>
  <c r="J11" i="253" l="1"/>
  <c r="J11" i="254"/>
  <c r="J11" i="259"/>
  <c r="J11" i="258"/>
  <c r="N11" i="236"/>
  <c r="N11" i="240"/>
  <c r="G11" i="239"/>
  <c r="J11" i="260"/>
  <c r="J11" i="252"/>
  <c r="J11" i="251"/>
  <c r="J9" i="248"/>
  <c r="J11" i="257"/>
  <c r="J11" i="255"/>
  <c r="I11" i="241"/>
  <c r="I11" i="238"/>
  <c r="I11" i="235"/>
  <c r="J11" i="261"/>
  <c r="J11" i="250"/>
  <c r="J11" i="242"/>
  <c r="I11" i="240"/>
  <c r="I11" i="236"/>
  <c r="B1" i="262"/>
  <c r="G2" i="262"/>
  <c r="E11" i="253" l="1"/>
  <c r="I11" i="253"/>
  <c r="F11" i="253"/>
  <c r="G11" i="253"/>
  <c r="H11" i="253"/>
  <c r="F11" i="254"/>
  <c r="H11" i="260"/>
  <c r="F11" i="259"/>
  <c r="H11" i="252"/>
  <c r="F11" i="258"/>
  <c r="H11" i="251"/>
  <c r="N11" i="231"/>
  <c r="I11" i="260"/>
  <c r="I11" i="252"/>
  <c r="I11" i="251"/>
  <c r="K11" i="236"/>
  <c r="D11" i="239"/>
  <c r="I11" i="254"/>
  <c r="E11" i="254"/>
  <c r="G11" i="260"/>
  <c r="I11" i="259"/>
  <c r="E11" i="259"/>
  <c r="G11" i="252"/>
  <c r="I11" i="258"/>
  <c r="E11" i="258"/>
  <c r="G11" i="251"/>
  <c r="M11" i="231"/>
  <c r="M11" i="236"/>
  <c r="M11" i="240"/>
  <c r="F11" i="239"/>
  <c r="E11" i="260"/>
  <c r="E11" i="252"/>
  <c r="E11" i="251"/>
  <c r="K11" i="240"/>
  <c r="H11" i="254"/>
  <c r="F11" i="260"/>
  <c r="N47" i="260" s="1"/>
  <c r="H11" i="259"/>
  <c r="F11" i="252"/>
  <c r="H11" i="258"/>
  <c r="F11" i="251"/>
  <c r="L11" i="231"/>
  <c r="L11" i="236"/>
  <c r="L11" i="240"/>
  <c r="E11" i="239"/>
  <c r="G11" i="254"/>
  <c r="G11" i="259"/>
  <c r="G11" i="258"/>
  <c r="K11" i="231"/>
  <c r="F9" i="248"/>
  <c r="H11" i="261"/>
  <c r="F11" i="257"/>
  <c r="H11" i="250"/>
  <c r="F11" i="255"/>
  <c r="H11" i="242"/>
  <c r="E11" i="241"/>
  <c r="G11" i="240"/>
  <c r="E11" i="238"/>
  <c r="G11" i="236"/>
  <c r="E11" i="235"/>
  <c r="G11" i="231"/>
  <c r="I10" i="256"/>
  <c r="H10" i="256"/>
  <c r="J10" i="232"/>
  <c r="I10" i="232"/>
  <c r="E11" i="261"/>
  <c r="E11" i="250"/>
  <c r="I11" i="242"/>
  <c r="D11" i="240"/>
  <c r="D11" i="236"/>
  <c r="D11" i="231"/>
  <c r="H10" i="232"/>
  <c r="I9" i="248"/>
  <c r="E9" i="248"/>
  <c r="G11" i="261"/>
  <c r="I11" i="257"/>
  <c r="E11" i="257"/>
  <c r="G11" i="250"/>
  <c r="I11" i="255"/>
  <c r="E11" i="255"/>
  <c r="G11" i="242"/>
  <c r="H11" i="241"/>
  <c r="D11" i="241"/>
  <c r="F11" i="240"/>
  <c r="H11" i="238"/>
  <c r="D11" i="238"/>
  <c r="F11" i="236"/>
  <c r="H11" i="235"/>
  <c r="D11" i="235"/>
  <c r="F11" i="231"/>
  <c r="J10" i="256"/>
  <c r="G10" i="256"/>
  <c r="F10" i="232"/>
  <c r="E10" i="232"/>
  <c r="I11" i="261"/>
  <c r="O66" i="261" s="1"/>
  <c r="I11" i="250"/>
  <c r="F11" i="241"/>
  <c r="F11" i="238"/>
  <c r="H11" i="231"/>
  <c r="E10" i="256"/>
  <c r="H9" i="248"/>
  <c r="F11" i="261"/>
  <c r="H11" i="257"/>
  <c r="F11" i="250"/>
  <c r="H11" i="255"/>
  <c r="F11" i="242"/>
  <c r="G11" i="241"/>
  <c r="E11" i="240"/>
  <c r="G11" i="238"/>
  <c r="E11" i="236"/>
  <c r="G11" i="235"/>
  <c r="I11" i="231"/>
  <c r="E11" i="231"/>
  <c r="K10" i="256"/>
  <c r="F10" i="256"/>
  <c r="G10" i="232"/>
  <c r="G9" i="248"/>
  <c r="G11" i="257"/>
  <c r="G11" i="255"/>
  <c r="E11" i="242"/>
  <c r="H11" i="240"/>
  <c r="H11" i="236"/>
  <c r="F11" i="235"/>
  <c r="L10" i="256"/>
  <c r="E44" i="262"/>
  <c r="E42" i="262"/>
  <c r="E35" i="262"/>
  <c r="E43" i="262"/>
  <c r="E36" i="262"/>
  <c r="E41" i="262"/>
  <c r="K28" i="261"/>
  <c r="L28" i="261"/>
  <c r="K29" i="261"/>
  <c r="L29" i="261"/>
  <c r="L68" i="261"/>
  <c r="K68" i="261"/>
  <c r="L67" i="261"/>
  <c r="K67" i="261"/>
  <c r="N66" i="261"/>
  <c r="L66" i="261"/>
  <c r="K66" i="261"/>
  <c r="M66" i="261" s="1"/>
  <c r="N65" i="261"/>
  <c r="L65" i="261"/>
  <c r="K65" i="261"/>
  <c r="N64" i="261"/>
  <c r="L64" i="261"/>
  <c r="K64" i="261"/>
  <c r="N63" i="261"/>
  <c r="L63" i="261"/>
  <c r="K63" i="261"/>
  <c r="N62" i="261"/>
  <c r="L62" i="261"/>
  <c r="K62" i="261"/>
  <c r="N61" i="261"/>
  <c r="L61" i="261"/>
  <c r="K61" i="261"/>
  <c r="N60" i="261"/>
  <c r="L60" i="261"/>
  <c r="K60" i="261"/>
  <c r="J59" i="261"/>
  <c r="J18" i="261" s="1"/>
  <c r="I59" i="261"/>
  <c r="I18" i="261" s="1"/>
  <c r="H59" i="261"/>
  <c r="G59" i="261"/>
  <c r="F59" i="261"/>
  <c r="F18" i="261" s="1"/>
  <c r="E59" i="261"/>
  <c r="E18" i="261" s="1"/>
  <c r="O58" i="261"/>
  <c r="L58" i="261"/>
  <c r="K58" i="261"/>
  <c r="O57" i="261"/>
  <c r="L57" i="261"/>
  <c r="K57" i="261"/>
  <c r="O56" i="261"/>
  <c r="L56" i="261"/>
  <c r="K56" i="261"/>
  <c r="O55" i="261"/>
  <c r="L55" i="261"/>
  <c r="K55" i="261"/>
  <c r="O54" i="261"/>
  <c r="L54" i="261"/>
  <c r="K54" i="261"/>
  <c r="O53" i="261"/>
  <c r="L53" i="261"/>
  <c r="K53" i="261"/>
  <c r="J52" i="261"/>
  <c r="J17" i="261" s="1"/>
  <c r="I52" i="261"/>
  <c r="I17" i="261" s="1"/>
  <c r="H52" i="261"/>
  <c r="H17" i="261" s="1"/>
  <c r="G52" i="261"/>
  <c r="G17" i="261" s="1"/>
  <c r="F52" i="261"/>
  <c r="F17" i="261" s="1"/>
  <c r="E52" i="261"/>
  <c r="E17" i="261" s="1"/>
  <c r="N51" i="261"/>
  <c r="L51" i="261"/>
  <c r="K51" i="261"/>
  <c r="N50" i="261"/>
  <c r="L50" i="261"/>
  <c r="K50" i="261"/>
  <c r="N49" i="261"/>
  <c r="L49" i="261"/>
  <c r="K49" i="261"/>
  <c r="N48" i="261"/>
  <c r="L48" i="261"/>
  <c r="K48" i="261"/>
  <c r="N47" i="261"/>
  <c r="L47" i="261"/>
  <c r="K47" i="261"/>
  <c r="N46" i="261"/>
  <c r="L46" i="261"/>
  <c r="K46" i="261"/>
  <c r="N45" i="261"/>
  <c r="L45" i="261"/>
  <c r="K45" i="261"/>
  <c r="N44" i="261"/>
  <c r="L44" i="261"/>
  <c r="K44" i="261"/>
  <c r="N43" i="261"/>
  <c r="L43" i="261"/>
  <c r="K43" i="261"/>
  <c r="N42" i="261"/>
  <c r="L42" i="261"/>
  <c r="K42" i="261"/>
  <c r="N41" i="261"/>
  <c r="L41" i="261"/>
  <c r="K41" i="261"/>
  <c r="N40" i="261"/>
  <c r="L40" i="261"/>
  <c r="K40" i="261"/>
  <c r="N39" i="261"/>
  <c r="L39" i="261"/>
  <c r="K39" i="261"/>
  <c r="N36" i="261"/>
  <c r="L36" i="261"/>
  <c r="K36" i="261"/>
  <c r="N35" i="261"/>
  <c r="L35" i="261"/>
  <c r="K35" i="261"/>
  <c r="N34" i="261"/>
  <c r="L34" i="261"/>
  <c r="K34" i="261"/>
  <c r="N33" i="261"/>
  <c r="L33" i="261"/>
  <c r="K33" i="261"/>
  <c r="N32" i="261"/>
  <c r="L32" i="261"/>
  <c r="K32" i="261"/>
  <c r="N31" i="261"/>
  <c r="L31" i="261"/>
  <c r="K31" i="261"/>
  <c r="N30" i="261"/>
  <c r="L30" i="261"/>
  <c r="K30" i="261"/>
  <c r="N27" i="261"/>
  <c r="L27" i="261"/>
  <c r="K27" i="261"/>
  <c r="N26" i="261"/>
  <c r="L26" i="261"/>
  <c r="K26" i="261"/>
  <c r="N25" i="261"/>
  <c r="L25" i="261"/>
  <c r="K25" i="261"/>
  <c r="N24" i="261"/>
  <c r="L24" i="261"/>
  <c r="K24" i="261"/>
  <c r="N23" i="261"/>
  <c r="L23" i="261"/>
  <c r="K23" i="261"/>
  <c r="N22" i="261"/>
  <c r="L22" i="261"/>
  <c r="K22" i="261"/>
  <c r="N21" i="261"/>
  <c r="L21" i="261"/>
  <c r="K21" i="261"/>
  <c r="J19" i="261"/>
  <c r="I19" i="261"/>
  <c r="H19" i="261"/>
  <c r="G19" i="261"/>
  <c r="F19" i="261"/>
  <c r="E19" i="261"/>
  <c r="H18" i="261"/>
  <c r="G18" i="261"/>
  <c r="J16" i="261"/>
  <c r="I16" i="261"/>
  <c r="H16" i="261"/>
  <c r="G16" i="261"/>
  <c r="F16" i="261"/>
  <c r="E16" i="261"/>
  <c r="J15" i="261"/>
  <c r="I15" i="261"/>
  <c r="H15" i="261"/>
  <c r="G15" i="261"/>
  <c r="F15" i="261"/>
  <c r="E15" i="261"/>
  <c r="M3" i="261"/>
  <c r="D2" i="261"/>
  <c r="L66" i="260"/>
  <c r="K66" i="260"/>
  <c r="L65" i="260"/>
  <c r="K65" i="260"/>
  <c r="L64" i="260"/>
  <c r="K64" i="260"/>
  <c r="L63" i="260"/>
  <c r="K63" i="260"/>
  <c r="L62" i="260"/>
  <c r="K62" i="260"/>
  <c r="L61" i="260"/>
  <c r="K61" i="260"/>
  <c r="L60" i="260"/>
  <c r="K60" i="260"/>
  <c r="L59" i="260"/>
  <c r="K59" i="260"/>
  <c r="L58" i="260"/>
  <c r="K58" i="260"/>
  <c r="J57" i="260"/>
  <c r="I57" i="260"/>
  <c r="I18" i="260" s="1"/>
  <c r="H57" i="260"/>
  <c r="G57" i="260"/>
  <c r="G18" i="260" s="1"/>
  <c r="F57" i="260"/>
  <c r="F18" i="260" s="1"/>
  <c r="E57" i="260"/>
  <c r="E18" i="260" s="1"/>
  <c r="L56" i="260"/>
  <c r="K56" i="260"/>
  <c r="L55" i="260"/>
  <c r="K55" i="260"/>
  <c r="L54" i="260"/>
  <c r="K54" i="260"/>
  <c r="L53" i="260"/>
  <c r="K53" i="260"/>
  <c r="L52" i="260"/>
  <c r="K52" i="260"/>
  <c r="L51" i="260"/>
  <c r="K51" i="260"/>
  <c r="J50" i="260"/>
  <c r="J17" i="260" s="1"/>
  <c r="I50" i="260"/>
  <c r="H50" i="260"/>
  <c r="H17" i="260" s="1"/>
  <c r="G50" i="260"/>
  <c r="G17" i="260" s="1"/>
  <c r="F50" i="260"/>
  <c r="F17" i="260" s="1"/>
  <c r="E50" i="260"/>
  <c r="E17" i="260" s="1"/>
  <c r="L49" i="260"/>
  <c r="K49" i="260"/>
  <c r="L48" i="260"/>
  <c r="K48" i="260"/>
  <c r="L47" i="260"/>
  <c r="K47" i="260"/>
  <c r="L46" i="260"/>
  <c r="K46" i="260"/>
  <c r="L45" i="260"/>
  <c r="K45" i="260"/>
  <c r="L44" i="260"/>
  <c r="K44" i="260"/>
  <c r="L43" i="260"/>
  <c r="K43" i="260"/>
  <c r="L42" i="260"/>
  <c r="K42" i="260"/>
  <c r="L41" i="260"/>
  <c r="K41" i="260"/>
  <c r="L40" i="260"/>
  <c r="K40" i="260"/>
  <c r="L39" i="260"/>
  <c r="K39" i="260"/>
  <c r="L38" i="260"/>
  <c r="K38" i="260"/>
  <c r="L37" i="260"/>
  <c r="K37" i="260"/>
  <c r="L34" i="260"/>
  <c r="K34" i="260"/>
  <c r="L33" i="260"/>
  <c r="K33" i="260"/>
  <c r="L32" i="260"/>
  <c r="K32" i="260"/>
  <c r="L31" i="260"/>
  <c r="K31" i="260"/>
  <c r="L30" i="260"/>
  <c r="K30" i="260"/>
  <c r="L29" i="260"/>
  <c r="K29" i="260"/>
  <c r="L28" i="260"/>
  <c r="K28" i="260"/>
  <c r="L27" i="260"/>
  <c r="K27" i="260"/>
  <c r="L26" i="260"/>
  <c r="K26" i="260"/>
  <c r="L25" i="260"/>
  <c r="K25" i="260"/>
  <c r="L24" i="260"/>
  <c r="K24" i="260"/>
  <c r="L23" i="260"/>
  <c r="K23" i="260"/>
  <c r="L22" i="260"/>
  <c r="K22" i="260"/>
  <c r="L21" i="260"/>
  <c r="K21" i="260"/>
  <c r="J19" i="260"/>
  <c r="I19" i="260"/>
  <c r="H19" i="260"/>
  <c r="G19" i="260"/>
  <c r="F19" i="260"/>
  <c r="E19" i="260"/>
  <c r="J18" i="260"/>
  <c r="I17" i="260"/>
  <c r="J16" i="260"/>
  <c r="I16" i="260"/>
  <c r="H16" i="260"/>
  <c r="G16" i="260"/>
  <c r="F16" i="260"/>
  <c r="E16" i="260"/>
  <c r="J15" i="260"/>
  <c r="I15" i="260"/>
  <c r="H15" i="260"/>
  <c r="G15" i="260"/>
  <c r="F15" i="260"/>
  <c r="E15" i="260"/>
  <c r="M3" i="260"/>
  <c r="D2" i="260"/>
  <c r="L71" i="259"/>
  <c r="K71" i="259"/>
  <c r="L70" i="259"/>
  <c r="K70" i="259"/>
  <c r="L69" i="259"/>
  <c r="K69" i="259"/>
  <c r="L68" i="259"/>
  <c r="K68" i="259"/>
  <c r="L67" i="259"/>
  <c r="K67" i="259"/>
  <c r="O66" i="259"/>
  <c r="L66" i="259"/>
  <c r="K66" i="259"/>
  <c r="L65" i="259"/>
  <c r="K65" i="259"/>
  <c r="L64" i="259"/>
  <c r="K64" i="259"/>
  <c r="L63" i="259"/>
  <c r="K63" i="259"/>
  <c r="J62" i="259"/>
  <c r="J18" i="259" s="1"/>
  <c r="I62" i="259"/>
  <c r="I18" i="259" s="1"/>
  <c r="H62" i="259"/>
  <c r="H18" i="259" s="1"/>
  <c r="G62" i="259"/>
  <c r="G18" i="259" s="1"/>
  <c r="F62" i="259"/>
  <c r="F18" i="259" s="1"/>
  <c r="E62" i="259"/>
  <c r="L61" i="259"/>
  <c r="K61" i="259"/>
  <c r="L60" i="259"/>
  <c r="K60" i="259"/>
  <c r="O59" i="259"/>
  <c r="L59" i="259"/>
  <c r="K59" i="259"/>
  <c r="L58" i="259"/>
  <c r="K58" i="259"/>
  <c r="L57" i="259"/>
  <c r="K57" i="259"/>
  <c r="L53" i="259"/>
  <c r="K53" i="259"/>
  <c r="J52" i="259"/>
  <c r="J17" i="259" s="1"/>
  <c r="I52" i="259"/>
  <c r="H52" i="259"/>
  <c r="H17" i="259" s="1"/>
  <c r="G52" i="259"/>
  <c r="G17" i="259" s="1"/>
  <c r="F52" i="259"/>
  <c r="F17" i="259" s="1"/>
  <c r="E52" i="259"/>
  <c r="E17" i="259" s="1"/>
  <c r="L51" i="259"/>
  <c r="K51" i="259"/>
  <c r="L50" i="259"/>
  <c r="K50" i="259"/>
  <c r="O49" i="259"/>
  <c r="L49" i="259"/>
  <c r="K49" i="259"/>
  <c r="L48" i="259"/>
  <c r="K48" i="259"/>
  <c r="L47" i="259"/>
  <c r="K47" i="259"/>
  <c r="L46" i="259"/>
  <c r="K46" i="259"/>
  <c r="L45" i="259"/>
  <c r="K45" i="259"/>
  <c r="O44" i="259"/>
  <c r="L44" i="259"/>
  <c r="K44" i="259"/>
  <c r="L43" i="259"/>
  <c r="K43" i="259"/>
  <c r="L42" i="259"/>
  <c r="K42" i="259"/>
  <c r="L41" i="259"/>
  <c r="K41" i="259"/>
  <c r="L40" i="259"/>
  <c r="K40" i="259"/>
  <c r="O39" i="259"/>
  <c r="L39" i="259"/>
  <c r="K39" i="259"/>
  <c r="L36" i="259"/>
  <c r="K36" i="259"/>
  <c r="L35" i="259"/>
  <c r="K35" i="259"/>
  <c r="L34" i="259"/>
  <c r="K34" i="259"/>
  <c r="L33" i="259"/>
  <c r="K33" i="259"/>
  <c r="L31" i="259"/>
  <c r="K31" i="259"/>
  <c r="L30" i="259"/>
  <c r="K30" i="259"/>
  <c r="L29" i="259"/>
  <c r="K29" i="259"/>
  <c r="L28" i="259"/>
  <c r="K28" i="259"/>
  <c r="L27" i="259"/>
  <c r="K27" i="259"/>
  <c r="L26" i="259"/>
  <c r="K26" i="259"/>
  <c r="L25" i="259"/>
  <c r="K25" i="259"/>
  <c r="L24" i="259"/>
  <c r="K24" i="259"/>
  <c r="L23" i="259"/>
  <c r="K23" i="259"/>
  <c r="L22" i="259"/>
  <c r="K22" i="259"/>
  <c r="L21" i="259"/>
  <c r="K21" i="259"/>
  <c r="J19" i="259"/>
  <c r="I19" i="259"/>
  <c r="H19" i="259"/>
  <c r="G19" i="259"/>
  <c r="F19" i="259"/>
  <c r="E19" i="259"/>
  <c r="I17" i="259"/>
  <c r="J16" i="259"/>
  <c r="I16" i="259"/>
  <c r="H16" i="259"/>
  <c r="G16" i="259"/>
  <c r="F16" i="259"/>
  <c r="E16" i="259"/>
  <c r="J15" i="259"/>
  <c r="I15" i="259"/>
  <c r="H15" i="259"/>
  <c r="G15" i="259"/>
  <c r="F15" i="259"/>
  <c r="E15" i="259"/>
  <c r="M3" i="259"/>
  <c r="D2" i="259"/>
  <c r="L71" i="258"/>
  <c r="K71" i="258"/>
  <c r="L70" i="258"/>
  <c r="K70" i="258"/>
  <c r="L69" i="258"/>
  <c r="K69" i="258"/>
  <c r="L68" i="258"/>
  <c r="K68" i="258"/>
  <c r="N67" i="258"/>
  <c r="L67" i="258"/>
  <c r="K67" i="258"/>
  <c r="L66" i="258"/>
  <c r="K66" i="258"/>
  <c r="L65" i="258"/>
  <c r="K65" i="258"/>
  <c r="L64" i="258"/>
  <c r="K64" i="258"/>
  <c r="L61" i="258"/>
  <c r="K61" i="258"/>
  <c r="J60" i="258"/>
  <c r="J18" i="258" s="1"/>
  <c r="I60" i="258"/>
  <c r="I18" i="258" s="1"/>
  <c r="H60" i="258"/>
  <c r="G60" i="258"/>
  <c r="G18" i="258" s="1"/>
  <c r="F60" i="258"/>
  <c r="F18" i="258" s="1"/>
  <c r="E60" i="258"/>
  <c r="L59" i="258"/>
  <c r="K59" i="258"/>
  <c r="M59" i="258" s="1"/>
  <c r="L58" i="258"/>
  <c r="K58" i="258"/>
  <c r="L57" i="258"/>
  <c r="K57" i="258"/>
  <c r="L56" i="258"/>
  <c r="K56" i="258"/>
  <c r="L55" i="258"/>
  <c r="K55" i="258"/>
  <c r="L51" i="258"/>
  <c r="K51" i="258"/>
  <c r="J50" i="258"/>
  <c r="J17" i="258" s="1"/>
  <c r="I50" i="258"/>
  <c r="I17" i="258" s="1"/>
  <c r="H50" i="258"/>
  <c r="H17" i="258" s="1"/>
  <c r="G50" i="258"/>
  <c r="G17" i="258" s="1"/>
  <c r="F50" i="258"/>
  <c r="F17" i="258" s="1"/>
  <c r="E50" i="258"/>
  <c r="E17" i="258" s="1"/>
  <c r="L49" i="258"/>
  <c r="K49" i="258"/>
  <c r="L48" i="258"/>
  <c r="K48" i="258"/>
  <c r="L47" i="258"/>
  <c r="K47" i="258"/>
  <c r="L46" i="258"/>
  <c r="K46" i="258"/>
  <c r="N45" i="258"/>
  <c r="L45" i="258"/>
  <c r="K45" i="258"/>
  <c r="L44" i="258"/>
  <c r="K44" i="258"/>
  <c r="L43" i="258"/>
  <c r="K43" i="258"/>
  <c r="L42" i="258"/>
  <c r="K42" i="258"/>
  <c r="L41" i="258"/>
  <c r="K41" i="258"/>
  <c r="N40" i="258"/>
  <c r="L40" i="258"/>
  <c r="K40" i="258"/>
  <c r="L39" i="258"/>
  <c r="K39" i="258"/>
  <c r="L38" i="258"/>
  <c r="K38" i="258"/>
  <c r="L37" i="258"/>
  <c r="K37" i="258"/>
  <c r="L34" i="258"/>
  <c r="K34" i="258"/>
  <c r="N33" i="258"/>
  <c r="L33" i="258"/>
  <c r="K33" i="258"/>
  <c r="L32" i="258"/>
  <c r="K32" i="258"/>
  <c r="L31" i="258"/>
  <c r="K31" i="258"/>
  <c r="L30" i="258"/>
  <c r="K30" i="258"/>
  <c r="L29" i="258"/>
  <c r="K29" i="258"/>
  <c r="L28" i="258"/>
  <c r="K28" i="258"/>
  <c r="L27" i="258"/>
  <c r="K27" i="258"/>
  <c r="L26" i="258"/>
  <c r="K26" i="258"/>
  <c r="L25" i="258"/>
  <c r="K25" i="258"/>
  <c r="L24" i="258"/>
  <c r="K24" i="258"/>
  <c r="L23" i="258"/>
  <c r="K23" i="258"/>
  <c r="L22" i="258"/>
  <c r="K22" i="258"/>
  <c r="L21" i="258"/>
  <c r="K21" i="258"/>
  <c r="J19" i="258"/>
  <c r="I19" i="258"/>
  <c r="H19" i="258"/>
  <c r="G19" i="258"/>
  <c r="F19" i="258"/>
  <c r="E19" i="258"/>
  <c r="H18" i="258"/>
  <c r="J16" i="258"/>
  <c r="I16" i="258"/>
  <c r="H16" i="258"/>
  <c r="G16" i="258"/>
  <c r="F16" i="258"/>
  <c r="E16" i="258"/>
  <c r="J15" i="258"/>
  <c r="I15" i="258"/>
  <c r="H15" i="258"/>
  <c r="G15" i="258"/>
  <c r="F15" i="258"/>
  <c r="E15" i="258"/>
  <c r="M3" i="258"/>
  <c r="D2" i="258"/>
  <c r="L69" i="257"/>
  <c r="K69" i="257"/>
  <c r="L68" i="257"/>
  <c r="K68" i="257"/>
  <c r="L67" i="257"/>
  <c r="K67" i="257"/>
  <c r="L66" i="257"/>
  <c r="K66" i="257"/>
  <c r="L65" i="257"/>
  <c r="K65" i="257"/>
  <c r="L64" i="257"/>
  <c r="K64" i="257"/>
  <c r="L63" i="257"/>
  <c r="K63" i="257"/>
  <c r="L62" i="257"/>
  <c r="K62" i="257"/>
  <c r="L61" i="257"/>
  <c r="K61" i="257"/>
  <c r="J60" i="257"/>
  <c r="J18" i="257" s="1"/>
  <c r="I60" i="257"/>
  <c r="I18" i="257" s="1"/>
  <c r="H60" i="257"/>
  <c r="G60" i="257"/>
  <c r="G18" i="257" s="1"/>
  <c r="F60" i="257"/>
  <c r="F18" i="257" s="1"/>
  <c r="E60" i="257"/>
  <c r="E18" i="257" s="1"/>
  <c r="L59" i="257"/>
  <c r="K59" i="257"/>
  <c r="L58" i="257"/>
  <c r="K58" i="257"/>
  <c r="L57" i="257"/>
  <c r="K57" i="257"/>
  <c r="L56" i="257"/>
  <c r="K56" i="257"/>
  <c r="L55" i="257"/>
  <c r="K55" i="257"/>
  <c r="M55" i="257" s="1"/>
  <c r="L51" i="257"/>
  <c r="K51" i="257"/>
  <c r="J50" i="257"/>
  <c r="I50" i="257"/>
  <c r="I17" i="257" s="1"/>
  <c r="H50" i="257"/>
  <c r="H17" i="257" s="1"/>
  <c r="G50" i="257"/>
  <c r="G17" i="257" s="1"/>
  <c r="F50" i="257"/>
  <c r="E50" i="257"/>
  <c r="L49" i="257"/>
  <c r="K49" i="257"/>
  <c r="L48" i="257"/>
  <c r="K48" i="257"/>
  <c r="L47" i="257"/>
  <c r="K47" i="257"/>
  <c r="L46" i="257"/>
  <c r="K46" i="257"/>
  <c r="L45" i="257"/>
  <c r="K45" i="257"/>
  <c r="L44" i="257"/>
  <c r="K44" i="257"/>
  <c r="L43" i="257"/>
  <c r="K43" i="257"/>
  <c r="L42" i="257"/>
  <c r="K42" i="257"/>
  <c r="L41" i="257"/>
  <c r="K41" i="257"/>
  <c r="L40" i="257"/>
  <c r="K40" i="257"/>
  <c r="L39" i="257"/>
  <c r="K39" i="257"/>
  <c r="L38" i="257"/>
  <c r="K38" i="257"/>
  <c r="L37" i="257"/>
  <c r="K37" i="257"/>
  <c r="L34" i="257"/>
  <c r="K34" i="257"/>
  <c r="L33" i="257"/>
  <c r="K33" i="257"/>
  <c r="L32" i="257"/>
  <c r="K32" i="257"/>
  <c r="L31" i="257"/>
  <c r="K31" i="257"/>
  <c r="L30" i="257"/>
  <c r="K30" i="257"/>
  <c r="L29" i="257"/>
  <c r="K29" i="257"/>
  <c r="L28" i="257"/>
  <c r="K28" i="257"/>
  <c r="L27" i="257"/>
  <c r="K27" i="257"/>
  <c r="L26" i="257"/>
  <c r="K26" i="257"/>
  <c r="L25" i="257"/>
  <c r="K25" i="257"/>
  <c r="L24" i="257"/>
  <c r="K24" i="257"/>
  <c r="L23" i="257"/>
  <c r="K23" i="257"/>
  <c r="L22" i="257"/>
  <c r="K22" i="257"/>
  <c r="M22" i="257" s="1"/>
  <c r="L21" i="257"/>
  <c r="K21" i="257"/>
  <c r="J19" i="257"/>
  <c r="I19" i="257"/>
  <c r="H19" i="257"/>
  <c r="G19" i="257"/>
  <c r="F19" i="257"/>
  <c r="E19" i="257"/>
  <c r="H18" i="257"/>
  <c r="J17" i="257"/>
  <c r="F17" i="257"/>
  <c r="E17" i="257"/>
  <c r="J16" i="257"/>
  <c r="I16" i="257"/>
  <c r="H16" i="257"/>
  <c r="G16" i="257"/>
  <c r="F16" i="257"/>
  <c r="E16" i="257"/>
  <c r="J15" i="257"/>
  <c r="I15" i="257"/>
  <c r="H15" i="257"/>
  <c r="G15" i="257"/>
  <c r="F15" i="257"/>
  <c r="E15" i="257"/>
  <c r="M3" i="257"/>
  <c r="D2" i="257"/>
  <c r="M31" i="258" l="1"/>
  <c r="M22" i="258"/>
  <c r="M32" i="258"/>
  <c r="M45" i="258"/>
  <c r="M58" i="259"/>
  <c r="M69" i="259"/>
  <c r="M48" i="260"/>
  <c r="M52" i="260"/>
  <c r="M67" i="261"/>
  <c r="M29" i="261"/>
  <c r="O64" i="261"/>
  <c r="N70" i="258"/>
  <c r="N29" i="261"/>
  <c r="I36" i="239"/>
  <c r="O71" i="259"/>
  <c r="O54" i="259"/>
  <c r="O55" i="259"/>
  <c r="O56" i="259"/>
  <c r="O28" i="259"/>
  <c r="O34" i="259"/>
  <c r="O41" i="259"/>
  <c r="M23" i="260"/>
  <c r="O54" i="257"/>
  <c r="O52" i="257"/>
  <c r="O53" i="257"/>
  <c r="N29" i="248"/>
  <c r="N27" i="248"/>
  <c r="N28" i="248"/>
  <c r="N62" i="258"/>
  <c r="N63" i="258"/>
  <c r="O63" i="255"/>
  <c r="O64" i="255"/>
  <c r="K39" i="235"/>
  <c r="K41" i="235"/>
  <c r="K38" i="235"/>
  <c r="K40" i="235"/>
  <c r="Q38" i="236"/>
  <c r="Q39" i="236"/>
  <c r="Q40" i="236"/>
  <c r="N54" i="259"/>
  <c r="P54" i="259" s="1"/>
  <c r="N55" i="259"/>
  <c r="P55" i="259" s="1"/>
  <c r="N56" i="259"/>
  <c r="P56" i="259" s="1"/>
  <c r="N25" i="258"/>
  <c r="N30" i="258"/>
  <c r="N57" i="258"/>
  <c r="N22" i="258"/>
  <c r="N27" i="258"/>
  <c r="N51" i="258"/>
  <c r="N59" i="258"/>
  <c r="M65" i="258"/>
  <c r="O25" i="259"/>
  <c r="O30" i="259"/>
  <c r="O21" i="261"/>
  <c r="P21" i="261" s="1"/>
  <c r="O22" i="261"/>
  <c r="P22" i="261" s="1"/>
  <c r="O23" i="261"/>
  <c r="O24" i="261"/>
  <c r="P24" i="261" s="1"/>
  <c r="O25" i="261"/>
  <c r="P25" i="261" s="1"/>
  <c r="O26" i="261"/>
  <c r="P26" i="261" s="1"/>
  <c r="O27" i="261"/>
  <c r="O30" i="261"/>
  <c r="P30" i="261" s="1"/>
  <c r="O31" i="261"/>
  <c r="P31" i="261" s="1"/>
  <c r="O32" i="261"/>
  <c r="P32" i="261" s="1"/>
  <c r="O33" i="261"/>
  <c r="O34" i="261"/>
  <c r="P34" i="261" s="1"/>
  <c r="O35" i="261"/>
  <c r="P35" i="261" s="1"/>
  <c r="O36" i="261"/>
  <c r="P36" i="261" s="1"/>
  <c r="O39" i="261"/>
  <c r="O40" i="261"/>
  <c r="P40" i="261" s="1"/>
  <c r="O41" i="261"/>
  <c r="P41" i="261" s="1"/>
  <c r="O42" i="261"/>
  <c r="P42" i="261" s="1"/>
  <c r="O43" i="261"/>
  <c r="O44" i="261"/>
  <c r="P44" i="261" s="1"/>
  <c r="O45" i="261"/>
  <c r="P45" i="261" s="1"/>
  <c r="O46" i="261"/>
  <c r="P46" i="261" s="1"/>
  <c r="O47" i="261"/>
  <c r="O48" i="261"/>
  <c r="O49" i="261"/>
  <c r="P49" i="261" s="1"/>
  <c r="O50" i="261"/>
  <c r="P50" i="261" s="1"/>
  <c r="O51" i="261"/>
  <c r="O60" i="261"/>
  <c r="P60" i="261" s="1"/>
  <c r="O61" i="261"/>
  <c r="P61" i="261" s="1"/>
  <c r="O62" i="261"/>
  <c r="P62" i="261" s="1"/>
  <c r="O63" i="261"/>
  <c r="N68" i="261"/>
  <c r="N28" i="261"/>
  <c r="K36" i="238"/>
  <c r="K35" i="238"/>
  <c r="O27" i="248"/>
  <c r="O28" i="248"/>
  <c r="O29" i="248"/>
  <c r="N52" i="257"/>
  <c r="N53" i="257"/>
  <c r="N54" i="257"/>
  <c r="P32" i="231"/>
  <c r="P34" i="231"/>
  <c r="P33" i="231"/>
  <c r="Q39" i="240"/>
  <c r="Q40" i="240"/>
  <c r="Q41" i="240"/>
  <c r="I37" i="239"/>
  <c r="K40" i="241"/>
  <c r="K42" i="241"/>
  <c r="K39" i="241"/>
  <c r="K41" i="241"/>
  <c r="O67" i="242"/>
  <c r="O68" i="242"/>
  <c r="N37" i="258"/>
  <c r="N64" i="258"/>
  <c r="M23" i="258"/>
  <c r="M28" i="258"/>
  <c r="N43" i="258"/>
  <c r="N48" i="258"/>
  <c r="O22" i="259"/>
  <c r="O47" i="259"/>
  <c r="M53" i="259"/>
  <c r="O57" i="259"/>
  <c r="O64" i="259"/>
  <c r="O69" i="259"/>
  <c r="F14" i="261"/>
  <c r="H14" i="261"/>
  <c r="M22" i="261"/>
  <c r="M23" i="261"/>
  <c r="M25" i="261"/>
  <c r="M26" i="261"/>
  <c r="M27" i="261"/>
  <c r="M30" i="261"/>
  <c r="M31" i="261"/>
  <c r="M32" i="261"/>
  <c r="M33" i="261"/>
  <c r="M34" i="261"/>
  <c r="M35" i="261"/>
  <c r="M36" i="261"/>
  <c r="M39" i="261"/>
  <c r="N53" i="261"/>
  <c r="P53" i="261" s="1"/>
  <c r="N54" i="261"/>
  <c r="N55" i="261"/>
  <c r="P55" i="261" s="1"/>
  <c r="N56" i="261"/>
  <c r="P56" i="261" s="1"/>
  <c r="N57" i="261"/>
  <c r="P57" i="261" s="1"/>
  <c r="N58" i="261"/>
  <c r="M61" i="261"/>
  <c r="M62" i="261"/>
  <c r="M65" i="261"/>
  <c r="N67" i="261"/>
  <c r="N67" i="242"/>
  <c r="N68" i="242"/>
  <c r="N63" i="255"/>
  <c r="N64" i="255"/>
  <c r="O62" i="258"/>
  <c r="O63" i="258"/>
  <c r="O52" i="258"/>
  <c r="O53" i="258"/>
  <c r="O54" i="258"/>
  <c r="N53" i="258"/>
  <c r="N54" i="258"/>
  <c r="N52" i="258"/>
  <c r="M46" i="258"/>
  <c r="M48" i="258"/>
  <c r="M24" i="257"/>
  <c r="M28" i="257"/>
  <c r="M40" i="257"/>
  <c r="O53" i="255"/>
  <c r="O54" i="255"/>
  <c r="O55" i="255"/>
  <c r="N55" i="255"/>
  <c r="N53" i="255"/>
  <c r="N54" i="255"/>
  <c r="Q41" i="236"/>
  <c r="Q42" i="236"/>
  <c r="Q37" i="236"/>
  <c r="O68" i="261"/>
  <c r="N71" i="258"/>
  <c r="O65" i="261"/>
  <c r="P65" i="261" s="1"/>
  <c r="O67" i="261"/>
  <c r="N21" i="258"/>
  <c r="N31" i="258"/>
  <c r="N34" i="258"/>
  <c r="N39" i="258"/>
  <c r="N49" i="258"/>
  <c r="N55" i="258"/>
  <c r="N58" i="258"/>
  <c r="N61" i="258"/>
  <c r="N66" i="258"/>
  <c r="O26" i="259"/>
  <c r="O29" i="259"/>
  <c r="O33" i="259"/>
  <c r="O45" i="259"/>
  <c r="O48" i="259"/>
  <c r="O51" i="259"/>
  <c r="O65" i="259"/>
  <c r="O68" i="259"/>
  <c r="N23" i="258"/>
  <c r="N26" i="258"/>
  <c r="N29" i="258"/>
  <c r="N41" i="258"/>
  <c r="N44" i="258"/>
  <c r="N47" i="258"/>
  <c r="N68" i="258"/>
  <c r="O21" i="259"/>
  <c r="O24" i="259"/>
  <c r="O35" i="259"/>
  <c r="O40" i="259"/>
  <c r="O43" i="259"/>
  <c r="O58" i="259"/>
  <c r="O61" i="259"/>
  <c r="O70" i="259"/>
  <c r="M51" i="258"/>
  <c r="M22" i="259"/>
  <c r="M50" i="261"/>
  <c r="M51" i="261"/>
  <c r="M68" i="261"/>
  <c r="N16" i="261"/>
  <c r="N69" i="258"/>
  <c r="M45" i="259"/>
  <c r="M60" i="259"/>
  <c r="O49" i="257"/>
  <c r="O28" i="261"/>
  <c r="N24" i="258"/>
  <c r="N28" i="258"/>
  <c r="N32" i="258"/>
  <c r="N38" i="258"/>
  <c r="N42" i="258"/>
  <c r="N46" i="258"/>
  <c r="N56" i="258"/>
  <c r="N65" i="258"/>
  <c r="O23" i="259"/>
  <c r="O27" i="259"/>
  <c r="O31" i="259"/>
  <c r="O36" i="259"/>
  <c r="O42" i="259"/>
  <c r="O46" i="259"/>
  <c r="O50" i="259"/>
  <c r="O53" i="259"/>
  <c r="O60" i="259"/>
  <c r="O63" i="259"/>
  <c r="O67" i="259"/>
  <c r="O29" i="261"/>
  <c r="O58" i="258"/>
  <c r="N44" i="259"/>
  <c r="P44" i="259" s="1"/>
  <c r="N35" i="260"/>
  <c r="N33" i="256"/>
  <c r="O36" i="260"/>
  <c r="O35" i="260"/>
  <c r="N37" i="255"/>
  <c r="N36" i="255"/>
  <c r="O36" i="255"/>
  <c r="O37" i="255"/>
  <c r="N69" i="257"/>
  <c r="N36" i="257"/>
  <c r="N35" i="257"/>
  <c r="H14" i="257"/>
  <c r="H13" i="257" s="1"/>
  <c r="M23" i="257"/>
  <c r="M25" i="257"/>
  <c r="M31" i="257"/>
  <c r="M33" i="257"/>
  <c r="M37" i="257"/>
  <c r="M39" i="257"/>
  <c r="M41" i="257"/>
  <c r="M45" i="257"/>
  <c r="O36" i="257"/>
  <c r="O35" i="257"/>
  <c r="K17" i="258"/>
  <c r="M68" i="258"/>
  <c r="O35" i="258"/>
  <c r="O36" i="258"/>
  <c r="M29" i="258"/>
  <c r="M33" i="258"/>
  <c r="M43" i="258"/>
  <c r="M70" i="258"/>
  <c r="N36" i="258"/>
  <c r="N35" i="258"/>
  <c r="M25" i="258"/>
  <c r="M27" i="258"/>
  <c r="M37" i="258"/>
  <c r="L62" i="259"/>
  <c r="M71" i="259"/>
  <c r="O32" i="259"/>
  <c r="O38" i="259"/>
  <c r="O37" i="259"/>
  <c r="N38" i="259"/>
  <c r="N37" i="259"/>
  <c r="M42" i="259"/>
  <c r="M47" i="259"/>
  <c r="M51" i="259"/>
  <c r="M68" i="259"/>
  <c r="M24" i="259"/>
  <c r="M43" i="259"/>
  <c r="N36" i="260"/>
  <c r="M64" i="260"/>
  <c r="K15" i="260"/>
  <c r="O40" i="260"/>
  <c r="M33" i="260"/>
  <c r="M39" i="260"/>
  <c r="M41" i="260"/>
  <c r="M45" i="260"/>
  <c r="M53" i="260"/>
  <c r="M55" i="260"/>
  <c r="M61" i="260"/>
  <c r="H14" i="260"/>
  <c r="M47" i="260"/>
  <c r="N65" i="260"/>
  <c r="M28" i="260"/>
  <c r="M30" i="260"/>
  <c r="O38" i="261"/>
  <c r="O37" i="261"/>
  <c r="F13" i="261"/>
  <c r="M55" i="261"/>
  <c r="N38" i="261"/>
  <c r="P38" i="261" s="1"/>
  <c r="N37" i="261"/>
  <c r="O33" i="256"/>
  <c r="M39" i="259"/>
  <c r="L52" i="261"/>
  <c r="M26" i="257"/>
  <c r="O45" i="257"/>
  <c r="K60" i="257"/>
  <c r="G14" i="259"/>
  <c r="M30" i="259"/>
  <c r="M35" i="259"/>
  <c r="L18" i="259"/>
  <c r="F14" i="260"/>
  <c r="F13" i="260" s="1"/>
  <c r="J14" i="260"/>
  <c r="J13" i="260" s="1"/>
  <c r="K19" i="260"/>
  <c r="M41" i="261"/>
  <c r="M47" i="261"/>
  <c r="H13" i="261"/>
  <c r="M25" i="260"/>
  <c r="M31" i="260"/>
  <c r="M57" i="261"/>
  <c r="M40" i="258"/>
  <c r="L60" i="258"/>
  <c r="M67" i="258"/>
  <c r="M71" i="258"/>
  <c r="M29" i="259"/>
  <c r="M34" i="259"/>
  <c r="M63" i="259"/>
  <c r="M21" i="260"/>
  <c r="M46" i="260"/>
  <c r="M66" i="260"/>
  <c r="I14" i="261"/>
  <c r="I13" i="261" s="1"/>
  <c r="M54" i="261"/>
  <c r="M61" i="258"/>
  <c r="N41" i="260"/>
  <c r="N63" i="260"/>
  <c r="N17" i="261"/>
  <c r="L50" i="257"/>
  <c r="N61" i="257"/>
  <c r="L18" i="258"/>
  <c r="M65" i="259"/>
  <c r="M43" i="260"/>
  <c r="M49" i="261"/>
  <c r="G14" i="257"/>
  <c r="M43" i="257"/>
  <c r="O48" i="257"/>
  <c r="N65" i="257"/>
  <c r="H14" i="258"/>
  <c r="H13" i="258" s="1"/>
  <c r="F14" i="258"/>
  <c r="F13" i="258" s="1"/>
  <c r="J14" i="258"/>
  <c r="J13" i="258" s="1"/>
  <c r="M21" i="258"/>
  <c r="L50" i="258"/>
  <c r="I14" i="259"/>
  <c r="I13" i="259" s="1"/>
  <c r="M28" i="259"/>
  <c r="M33" i="259"/>
  <c r="M50" i="259"/>
  <c r="O53" i="260"/>
  <c r="P58" i="261"/>
  <c r="L17" i="260"/>
  <c r="M56" i="258"/>
  <c r="L52" i="259"/>
  <c r="O46" i="257"/>
  <c r="I14" i="258"/>
  <c r="I13" i="258" s="1"/>
  <c r="M24" i="258"/>
  <c r="M30" i="258"/>
  <c r="M41" i="258"/>
  <c r="M47" i="258"/>
  <c r="K50" i="258"/>
  <c r="O60" i="258"/>
  <c r="M69" i="258"/>
  <c r="F14" i="259"/>
  <c r="F13" i="259" s="1"/>
  <c r="J14" i="259"/>
  <c r="J13" i="259" s="1"/>
  <c r="H14" i="259"/>
  <c r="H13" i="259" s="1"/>
  <c r="M21" i="259"/>
  <c r="M31" i="259"/>
  <c r="M40" i="259"/>
  <c r="M44" i="259"/>
  <c r="M61" i="259"/>
  <c r="M70" i="259"/>
  <c r="I14" i="260"/>
  <c r="I13" i="260" s="1"/>
  <c r="K18" i="260"/>
  <c r="M27" i="260"/>
  <c r="M29" i="260"/>
  <c r="M34" i="260"/>
  <c r="M38" i="260"/>
  <c r="M40" i="260"/>
  <c r="M54" i="260"/>
  <c r="M56" i="260"/>
  <c r="M62" i="260"/>
  <c r="J14" i="261"/>
  <c r="J13" i="261" s="1"/>
  <c r="M21" i="261"/>
  <c r="M42" i="261"/>
  <c r="M44" i="261"/>
  <c r="M45" i="261"/>
  <c r="M46" i="261"/>
  <c r="M58" i="261"/>
  <c r="N59" i="261"/>
  <c r="O59" i="261"/>
  <c r="L59" i="261"/>
  <c r="M64" i="261"/>
  <c r="M43" i="261"/>
  <c r="N19" i="258"/>
  <c r="K19" i="258"/>
  <c r="N49" i="257"/>
  <c r="N48" i="257"/>
  <c r="N47" i="257"/>
  <c r="N46" i="257"/>
  <c r="N45" i="257"/>
  <c r="N44" i="257"/>
  <c r="N59" i="257"/>
  <c r="N58" i="257"/>
  <c r="N57" i="257"/>
  <c r="N56" i="257"/>
  <c r="N55" i="257"/>
  <c r="N51" i="257"/>
  <c r="O66" i="260"/>
  <c r="O59" i="260"/>
  <c r="O58" i="260"/>
  <c r="O52" i="260"/>
  <c r="O51" i="260"/>
  <c r="O44" i="260"/>
  <c r="O43" i="260"/>
  <c r="O34" i="260"/>
  <c r="O33" i="260"/>
  <c r="O26" i="260"/>
  <c r="O25" i="260"/>
  <c r="O65" i="260"/>
  <c r="O64" i="260"/>
  <c r="O49" i="260"/>
  <c r="O48" i="260"/>
  <c r="O42" i="260"/>
  <c r="O41" i="260"/>
  <c r="O32" i="260"/>
  <c r="O31" i="260"/>
  <c r="O24" i="260"/>
  <c r="O23" i="260"/>
  <c r="O60" i="260"/>
  <c r="O56" i="260"/>
  <c r="O55" i="260"/>
  <c r="O54" i="260"/>
  <c r="O45" i="260"/>
  <c r="O27" i="260"/>
  <c r="O63" i="260"/>
  <c r="O62" i="260"/>
  <c r="O61" i="260"/>
  <c r="O47" i="260"/>
  <c r="P47" i="260" s="1"/>
  <c r="O46" i="260"/>
  <c r="O30" i="260"/>
  <c r="O29" i="260"/>
  <c r="O28" i="260"/>
  <c r="N64" i="257"/>
  <c r="N15" i="258"/>
  <c r="K15" i="258"/>
  <c r="E14" i="258"/>
  <c r="O21" i="258"/>
  <c r="O23" i="258"/>
  <c r="O39" i="258"/>
  <c r="O41" i="258"/>
  <c r="O42" i="258"/>
  <c r="O59" i="258"/>
  <c r="M66" i="258"/>
  <c r="K60" i="258"/>
  <c r="O62" i="259"/>
  <c r="N64" i="259"/>
  <c r="O39" i="260"/>
  <c r="M60" i="261"/>
  <c r="K59" i="261"/>
  <c r="N21" i="257"/>
  <c r="N22" i="257"/>
  <c r="N23" i="257"/>
  <c r="N24" i="257"/>
  <c r="N25" i="257"/>
  <c r="N26" i="257"/>
  <c r="N27" i="257"/>
  <c r="N28" i="257"/>
  <c r="N29" i="257"/>
  <c r="N30" i="257"/>
  <c r="N31" i="257"/>
  <c r="N32" i="257"/>
  <c r="N33" i="257"/>
  <c r="N34" i="257"/>
  <c r="N37" i="257"/>
  <c r="N38" i="257"/>
  <c r="N39" i="257"/>
  <c r="N40" i="257"/>
  <c r="N41" i="257"/>
  <c r="N42" i="257"/>
  <c r="N43" i="257"/>
  <c r="O44" i="257"/>
  <c r="N63" i="257"/>
  <c r="N67" i="257"/>
  <c r="M39" i="258"/>
  <c r="M58" i="258"/>
  <c r="N60" i="258"/>
  <c r="E18" i="258"/>
  <c r="K19" i="259"/>
  <c r="N21" i="259"/>
  <c r="M41" i="259"/>
  <c r="N43" i="259"/>
  <c r="O21" i="260"/>
  <c r="N29" i="260"/>
  <c r="P29" i="260" s="1"/>
  <c r="O38" i="260"/>
  <c r="N49" i="260"/>
  <c r="L57" i="260"/>
  <c r="M58" i="260"/>
  <c r="L17" i="261"/>
  <c r="N18" i="261"/>
  <c r="K18" i="261"/>
  <c r="N19" i="261"/>
  <c r="K19" i="261"/>
  <c r="N16" i="260"/>
  <c r="K16" i="260"/>
  <c r="E14" i="260"/>
  <c r="N32" i="252"/>
  <c r="N31" i="252"/>
  <c r="N68" i="259"/>
  <c r="N67" i="259"/>
  <c r="N61" i="259"/>
  <c r="P61" i="259" s="1"/>
  <c r="N60" i="259"/>
  <c r="N49" i="259"/>
  <c r="P49" i="259" s="1"/>
  <c r="N42" i="259"/>
  <c r="N41" i="259"/>
  <c r="N31" i="259"/>
  <c r="N30" i="259"/>
  <c r="N29" i="259"/>
  <c r="N28" i="259"/>
  <c r="P28" i="259" s="1"/>
  <c r="N27" i="259"/>
  <c r="N26" i="259"/>
  <c r="N66" i="259"/>
  <c r="P66" i="259" s="1"/>
  <c r="N65" i="259"/>
  <c r="N59" i="259"/>
  <c r="P59" i="259" s="1"/>
  <c r="N58" i="259"/>
  <c r="N48" i="259"/>
  <c r="N47" i="259"/>
  <c r="N40" i="259"/>
  <c r="N39" i="259"/>
  <c r="P39" i="259" s="1"/>
  <c r="N25" i="259"/>
  <c r="P25" i="259" s="1"/>
  <c r="N24" i="259"/>
  <c r="N71" i="259"/>
  <c r="P71" i="259" s="1"/>
  <c r="N57" i="259"/>
  <c r="N53" i="259"/>
  <c r="N36" i="259"/>
  <c r="N35" i="259"/>
  <c r="N70" i="259"/>
  <c r="N69" i="259"/>
  <c r="N51" i="259"/>
  <c r="P51" i="259" s="1"/>
  <c r="N50" i="259"/>
  <c r="N34" i="259"/>
  <c r="N33" i="259"/>
  <c r="N68" i="257"/>
  <c r="O22" i="258"/>
  <c r="O24" i="258"/>
  <c r="O40" i="258"/>
  <c r="P40" i="258" s="1"/>
  <c r="M59" i="259"/>
  <c r="K52" i="259"/>
  <c r="N63" i="259"/>
  <c r="O22" i="260"/>
  <c r="N23" i="260"/>
  <c r="N30" i="260"/>
  <c r="K50" i="260"/>
  <c r="M60" i="260"/>
  <c r="K57" i="260"/>
  <c r="N15" i="261"/>
  <c r="K15" i="261"/>
  <c r="E14" i="261"/>
  <c r="K17" i="261"/>
  <c r="M28" i="261"/>
  <c r="O59" i="257"/>
  <c r="O58" i="257"/>
  <c r="O57" i="257"/>
  <c r="O56" i="257"/>
  <c r="O55" i="257"/>
  <c r="O51" i="257"/>
  <c r="O69" i="257"/>
  <c r="O68" i="257"/>
  <c r="O67" i="257"/>
  <c r="O66" i="257"/>
  <c r="O65" i="257"/>
  <c r="O64" i="257"/>
  <c r="P64" i="257" s="1"/>
  <c r="O63" i="257"/>
  <c r="O62" i="257"/>
  <c r="O61" i="257"/>
  <c r="O66" i="258"/>
  <c r="O65" i="258"/>
  <c r="O57" i="258"/>
  <c r="O56" i="258"/>
  <c r="O46" i="258"/>
  <c r="O45" i="258"/>
  <c r="P45" i="258" s="1"/>
  <c r="O38" i="258"/>
  <c r="O37" i="258"/>
  <c r="P37" i="258" s="1"/>
  <c r="O28" i="258"/>
  <c r="O27" i="258"/>
  <c r="O71" i="258"/>
  <c r="P71" i="258" s="1"/>
  <c r="O64" i="258"/>
  <c r="P64" i="258" s="1"/>
  <c r="O61" i="258"/>
  <c r="O55" i="258"/>
  <c r="O51" i="258"/>
  <c r="O44" i="258"/>
  <c r="O43" i="258"/>
  <c r="O34" i="258"/>
  <c r="O33" i="258"/>
  <c r="P33" i="258" s="1"/>
  <c r="O26" i="258"/>
  <c r="P26" i="258" s="1"/>
  <c r="O25" i="258"/>
  <c r="N61" i="260"/>
  <c r="N60" i="260"/>
  <c r="N54" i="260"/>
  <c r="N53" i="260"/>
  <c r="N46" i="260"/>
  <c r="N45" i="260"/>
  <c r="N38" i="260"/>
  <c r="N37" i="260"/>
  <c r="N28" i="260"/>
  <c r="N27" i="260"/>
  <c r="N66" i="260"/>
  <c r="N59" i="260"/>
  <c r="N58" i="260"/>
  <c r="N52" i="260"/>
  <c r="N51" i="260"/>
  <c r="N44" i="260"/>
  <c r="N43" i="260"/>
  <c r="N34" i="260"/>
  <c r="N33" i="260"/>
  <c r="N26" i="260"/>
  <c r="N25" i="260"/>
  <c r="N42" i="260"/>
  <c r="N40" i="260"/>
  <c r="N39" i="260"/>
  <c r="N24" i="260"/>
  <c r="N22" i="260"/>
  <c r="P22" i="260" s="1"/>
  <c r="N21" i="260"/>
  <c r="N64" i="260"/>
  <c r="N56" i="260"/>
  <c r="N55" i="260"/>
  <c r="N48" i="260"/>
  <c r="N31" i="260"/>
  <c r="K16" i="257"/>
  <c r="O21" i="257"/>
  <c r="O22" i="257"/>
  <c r="O23" i="257"/>
  <c r="O24" i="257"/>
  <c r="O25" i="257"/>
  <c r="O26" i="257"/>
  <c r="O27" i="257"/>
  <c r="O28" i="257"/>
  <c r="O29" i="257"/>
  <c r="O30" i="257"/>
  <c r="O31" i="257"/>
  <c r="O32" i="257"/>
  <c r="O33" i="257"/>
  <c r="O34" i="257"/>
  <c r="O37" i="257"/>
  <c r="O38" i="257"/>
  <c r="O39" i="257"/>
  <c r="O40" i="257"/>
  <c r="O41" i="257"/>
  <c r="O42" i="257"/>
  <c r="O43" i="257"/>
  <c r="O47" i="257"/>
  <c r="P47" i="257" s="1"/>
  <c r="M51" i="257"/>
  <c r="M56" i="257"/>
  <c r="M58" i="257"/>
  <c r="L60" i="257"/>
  <c r="N62" i="257"/>
  <c r="N66" i="257"/>
  <c r="N16" i="258"/>
  <c r="K16" i="258"/>
  <c r="L17" i="258"/>
  <c r="O29" i="258"/>
  <c r="O30" i="258"/>
  <c r="O31" i="258"/>
  <c r="O32" i="258"/>
  <c r="M38" i="258"/>
  <c r="O47" i="258"/>
  <c r="O48" i="258"/>
  <c r="P48" i="258" s="1"/>
  <c r="O49" i="258"/>
  <c r="M57" i="258"/>
  <c r="O67" i="258"/>
  <c r="P67" i="258" s="1"/>
  <c r="O68" i="258"/>
  <c r="O69" i="258"/>
  <c r="O70" i="258"/>
  <c r="K15" i="259"/>
  <c r="E14" i="259"/>
  <c r="L16" i="259"/>
  <c r="K17" i="259"/>
  <c r="N22" i="259"/>
  <c r="N23" i="259"/>
  <c r="N45" i="259"/>
  <c r="N46" i="259"/>
  <c r="L15" i="260"/>
  <c r="G14" i="260"/>
  <c r="L19" i="260"/>
  <c r="N32" i="260"/>
  <c r="O37" i="260"/>
  <c r="N62" i="260"/>
  <c r="L16" i="258"/>
  <c r="M42" i="258"/>
  <c r="M49" i="258"/>
  <c r="L15" i="259"/>
  <c r="K16" i="259"/>
  <c r="M26" i="259"/>
  <c r="M49" i="259"/>
  <c r="L17" i="259"/>
  <c r="N62" i="259"/>
  <c r="E18" i="259"/>
  <c r="K18" i="259" s="1"/>
  <c r="M67" i="259"/>
  <c r="L50" i="260"/>
  <c r="M61" i="257"/>
  <c r="M62" i="257"/>
  <c r="M63" i="257"/>
  <c r="M67" i="257"/>
  <c r="M69" i="257"/>
  <c r="L15" i="258"/>
  <c r="N17" i="258"/>
  <c r="O19" i="258"/>
  <c r="M26" i="258"/>
  <c r="M34" i="258"/>
  <c r="M44" i="258"/>
  <c r="M55" i="258"/>
  <c r="M64" i="258"/>
  <c r="M48" i="259"/>
  <c r="M66" i="259"/>
  <c r="K62" i="259"/>
  <c r="N17" i="260"/>
  <c r="K17" i="260"/>
  <c r="M26" i="260"/>
  <c r="M37" i="260"/>
  <c r="M44" i="260"/>
  <c r="M51" i="260"/>
  <c r="O57" i="260"/>
  <c r="H18" i="260"/>
  <c r="M59" i="260"/>
  <c r="M53" i="261"/>
  <c r="K52" i="261"/>
  <c r="L19" i="259"/>
  <c r="N15" i="260"/>
  <c r="N19" i="260"/>
  <c r="M22" i="260"/>
  <c r="N57" i="260"/>
  <c r="M63" i="260"/>
  <c r="L16" i="261"/>
  <c r="L19" i="261"/>
  <c r="P48" i="261"/>
  <c r="N40" i="256"/>
  <c r="N41" i="256"/>
  <c r="N36" i="256"/>
  <c r="N43" i="256"/>
  <c r="N32" i="256"/>
  <c r="N35" i="256"/>
  <c r="N37" i="256"/>
  <c r="N42" i="256"/>
  <c r="N45" i="256"/>
  <c r="N39" i="256"/>
  <c r="N34" i="256"/>
  <c r="N38" i="256"/>
  <c r="N44" i="256"/>
  <c r="K26" i="241"/>
  <c r="O63" i="256"/>
  <c r="O58" i="256"/>
  <c r="O51" i="256"/>
  <c r="O49" i="256"/>
  <c r="O24" i="256"/>
  <c r="O28" i="256"/>
  <c r="O34" i="256"/>
  <c r="O38" i="256"/>
  <c r="O42" i="256"/>
  <c r="O45" i="256"/>
  <c r="O64" i="256"/>
  <c r="O56" i="256"/>
  <c r="O53" i="256"/>
  <c r="O26" i="256"/>
  <c r="O36" i="256"/>
  <c r="O50" i="256"/>
  <c r="O23" i="256"/>
  <c r="O32" i="256"/>
  <c r="O41" i="256"/>
  <c r="O62" i="256"/>
  <c r="O57" i="256"/>
  <c r="O52" i="256"/>
  <c r="O48" i="256"/>
  <c r="O25" i="256"/>
  <c r="O21" i="256"/>
  <c r="O35" i="256"/>
  <c r="O39" i="256"/>
  <c r="O43" i="256"/>
  <c r="O46" i="256"/>
  <c r="O60" i="256"/>
  <c r="O22" i="256"/>
  <c r="O31" i="256"/>
  <c r="O40" i="256"/>
  <c r="O30" i="256"/>
  <c r="O61" i="256"/>
  <c r="O59" i="256"/>
  <c r="O54" i="256"/>
  <c r="O27" i="256"/>
  <c r="O37" i="256"/>
  <c r="O44" i="256"/>
  <c r="O15" i="256"/>
  <c r="O14" i="256"/>
  <c r="N32" i="259"/>
  <c r="M36" i="259"/>
  <c r="M46" i="259"/>
  <c r="M57" i="259"/>
  <c r="M64" i="259"/>
  <c r="L16" i="260"/>
  <c r="N18" i="260"/>
  <c r="M24" i="260"/>
  <c r="M32" i="260"/>
  <c r="M42" i="260"/>
  <c r="M49" i="260"/>
  <c r="M65" i="260"/>
  <c r="L15" i="261"/>
  <c r="L18" i="261"/>
  <c r="M40" i="261"/>
  <c r="M48" i="261"/>
  <c r="P51" i="261"/>
  <c r="M56" i="261"/>
  <c r="M63" i="261"/>
  <c r="O31" i="252"/>
  <c r="O32" i="252"/>
  <c r="P33" i="261"/>
  <c r="O52" i="261"/>
  <c r="P63" i="261"/>
  <c r="P64" i="261"/>
  <c r="P66" i="261"/>
  <c r="P54" i="261"/>
  <c r="G14" i="261"/>
  <c r="M23" i="259"/>
  <c r="M25" i="259"/>
  <c r="M27" i="259"/>
  <c r="G14" i="258"/>
  <c r="E14" i="257"/>
  <c r="E13" i="257" s="1"/>
  <c r="I14" i="257"/>
  <c r="I13" i="257" s="1"/>
  <c r="K18" i="257"/>
  <c r="M47" i="257"/>
  <c r="M48" i="257"/>
  <c r="O60" i="257"/>
  <c r="M65" i="257"/>
  <c r="F14" i="257"/>
  <c r="F13" i="257" s="1"/>
  <c r="J14" i="257"/>
  <c r="J13" i="257" s="1"/>
  <c r="K19" i="257"/>
  <c r="M30" i="257"/>
  <c r="M24" i="261"/>
  <c r="P27" i="261"/>
  <c r="P39" i="261"/>
  <c r="P47" i="261"/>
  <c r="P23" i="261"/>
  <c r="P43" i="261"/>
  <c r="O15" i="261"/>
  <c r="K16" i="261"/>
  <c r="O16" i="261"/>
  <c r="O17" i="261"/>
  <c r="O18" i="261"/>
  <c r="O19" i="261"/>
  <c r="M15" i="261"/>
  <c r="M16" i="261"/>
  <c r="M17" i="261"/>
  <c r="M18" i="261"/>
  <c r="O15" i="260"/>
  <c r="M15" i="260"/>
  <c r="M16" i="260"/>
  <c r="M17" i="260"/>
  <c r="O16" i="260"/>
  <c r="O17" i="260"/>
  <c r="O19" i="260"/>
  <c r="M15" i="259"/>
  <c r="M16" i="259"/>
  <c r="M17" i="259"/>
  <c r="N15" i="259"/>
  <c r="N16" i="259"/>
  <c r="N17" i="259"/>
  <c r="N19" i="259"/>
  <c r="O15" i="259"/>
  <c r="O16" i="259"/>
  <c r="O17" i="259"/>
  <c r="O18" i="259"/>
  <c r="O19" i="259"/>
  <c r="O15" i="258"/>
  <c r="O16" i="258"/>
  <c r="O17" i="258"/>
  <c r="O18" i="258"/>
  <c r="L19" i="258"/>
  <c r="M15" i="258"/>
  <c r="M16" i="258"/>
  <c r="M17" i="258"/>
  <c r="M18" i="258"/>
  <c r="L15" i="257"/>
  <c r="M32" i="257"/>
  <c r="M42" i="257"/>
  <c r="M49" i="257"/>
  <c r="M57" i="257"/>
  <c r="M64" i="257"/>
  <c r="M27" i="257"/>
  <c r="M34" i="257"/>
  <c r="M44" i="257"/>
  <c r="M59" i="257"/>
  <c r="N60" i="257"/>
  <c r="M66" i="257"/>
  <c r="K15" i="257"/>
  <c r="L16" i="257"/>
  <c r="K17" i="257"/>
  <c r="L19" i="257"/>
  <c r="M21" i="257"/>
  <c r="M29" i="257"/>
  <c r="M38" i="257"/>
  <c r="M46" i="257"/>
  <c r="K50" i="257"/>
  <c r="M68" i="257"/>
  <c r="L18" i="257"/>
  <c r="O18" i="257"/>
  <c r="L17" i="257"/>
  <c r="O17" i="257"/>
  <c r="M17" i="257"/>
  <c r="N15" i="257"/>
  <c r="N16" i="257"/>
  <c r="N17" i="257"/>
  <c r="N18" i="257"/>
  <c r="N19" i="257"/>
  <c r="M15" i="257"/>
  <c r="M16" i="257"/>
  <c r="M18" i="257"/>
  <c r="O15" i="257"/>
  <c r="O16" i="257"/>
  <c r="O19" i="257"/>
  <c r="P58" i="259" l="1"/>
  <c r="P26" i="259"/>
  <c r="P49" i="257"/>
  <c r="P63" i="255"/>
  <c r="P54" i="257"/>
  <c r="P16" i="261"/>
  <c r="P27" i="258"/>
  <c r="P25" i="258"/>
  <c r="P43" i="258"/>
  <c r="P67" i="261"/>
  <c r="P47" i="258"/>
  <c r="P30" i="258"/>
  <c r="P51" i="258"/>
  <c r="N14" i="257"/>
  <c r="N13" i="257" s="1"/>
  <c r="P58" i="258"/>
  <c r="P41" i="259"/>
  <c r="P53" i="255"/>
  <c r="P67" i="242"/>
  <c r="P22" i="259"/>
  <c r="P29" i="261"/>
  <c r="P28" i="261"/>
  <c r="P53" i="257"/>
  <c r="O14" i="261"/>
  <c r="O13" i="261" s="1"/>
  <c r="P70" i="258"/>
  <c r="P34" i="259"/>
  <c r="P57" i="259"/>
  <c r="P30" i="259"/>
  <c r="P64" i="259"/>
  <c r="P59" i="258"/>
  <c r="P64" i="255"/>
  <c r="P52" i="257"/>
  <c r="P57" i="258"/>
  <c r="P68" i="261"/>
  <c r="P63" i="258"/>
  <c r="P53" i="258"/>
  <c r="P55" i="255"/>
  <c r="P69" i="259"/>
  <c r="P21" i="259"/>
  <c r="P63" i="259"/>
  <c r="P68" i="259"/>
  <c r="P36" i="260"/>
  <c r="P68" i="242"/>
  <c r="P62" i="258"/>
  <c r="P54" i="255"/>
  <c r="N52" i="261"/>
  <c r="P45" i="259"/>
  <c r="P49" i="258"/>
  <c r="P22" i="258"/>
  <c r="P27" i="259"/>
  <c r="P43" i="259"/>
  <c r="P28" i="248"/>
  <c r="P29" i="248"/>
  <c r="P47" i="259"/>
  <c r="P52" i="258"/>
  <c r="P27" i="248"/>
  <c r="M52" i="259"/>
  <c r="P29" i="259"/>
  <c r="P54" i="258"/>
  <c r="P28" i="258"/>
  <c r="P46" i="258"/>
  <c r="P66" i="258"/>
  <c r="P21" i="258"/>
  <c r="M60" i="258"/>
  <c r="P55" i="258"/>
  <c r="P23" i="258"/>
  <c r="P41" i="258"/>
  <c r="P23" i="259"/>
  <c r="P68" i="258"/>
  <c r="P40" i="260"/>
  <c r="P69" i="257"/>
  <c r="P65" i="259"/>
  <c r="P33" i="259"/>
  <c r="P39" i="258"/>
  <c r="P34" i="258"/>
  <c r="P70" i="259"/>
  <c r="P29" i="258"/>
  <c r="N50" i="258"/>
  <c r="P69" i="258"/>
  <c r="P61" i="258"/>
  <c r="P35" i="259"/>
  <c r="P40" i="259"/>
  <c r="P31" i="258"/>
  <c r="P44" i="258"/>
  <c r="P24" i="259"/>
  <c r="P48" i="259"/>
  <c r="P19" i="258"/>
  <c r="P42" i="257"/>
  <c r="P28" i="257"/>
  <c r="P24" i="260"/>
  <c r="P24" i="258"/>
  <c r="P42" i="258"/>
  <c r="O52" i="259"/>
  <c r="P60" i="259"/>
  <c r="P42" i="259"/>
  <c r="P67" i="259"/>
  <c r="P37" i="261"/>
  <c r="M52" i="261"/>
  <c r="P36" i="259"/>
  <c r="P38" i="258"/>
  <c r="P65" i="258"/>
  <c r="P16" i="258"/>
  <c r="P32" i="258"/>
  <c r="P26" i="260"/>
  <c r="P44" i="260"/>
  <c r="P59" i="260"/>
  <c r="P50" i="259"/>
  <c r="P31" i="259"/>
  <c r="P37" i="259"/>
  <c r="P32" i="260"/>
  <c r="P46" i="259"/>
  <c r="P56" i="258"/>
  <c r="P35" i="257"/>
  <c r="P38" i="257"/>
  <c r="P30" i="260"/>
  <c r="P18" i="261"/>
  <c r="P17" i="261"/>
  <c r="P32" i="259"/>
  <c r="P29" i="257"/>
  <c r="P51" i="257"/>
  <c r="P26" i="257"/>
  <c r="P59" i="261"/>
  <c r="P41" i="260"/>
  <c r="P33" i="256"/>
  <c r="P35" i="258"/>
  <c r="P35" i="260"/>
  <c r="P36" i="255"/>
  <c r="P37" i="255"/>
  <c r="P43" i="257"/>
  <c r="P39" i="257"/>
  <c r="P33" i="257"/>
  <c r="P25" i="257"/>
  <c r="P21" i="257"/>
  <c r="P45" i="257"/>
  <c r="P36" i="257"/>
  <c r="M14" i="257"/>
  <c r="P66" i="257"/>
  <c r="P48" i="257"/>
  <c r="P46" i="257"/>
  <c r="P61" i="257"/>
  <c r="P27" i="257"/>
  <c r="P55" i="257"/>
  <c r="P65" i="257"/>
  <c r="P36" i="258"/>
  <c r="P60" i="258"/>
  <c r="L14" i="259"/>
  <c r="P38" i="259"/>
  <c r="M19" i="260"/>
  <c r="P65" i="260"/>
  <c r="H13" i="260"/>
  <c r="O14" i="260"/>
  <c r="P55" i="260"/>
  <c r="G13" i="260"/>
  <c r="P17" i="260"/>
  <c r="P56" i="260"/>
  <c r="P25" i="260"/>
  <c r="P43" i="260"/>
  <c r="P58" i="260"/>
  <c r="P28" i="260"/>
  <c r="P31" i="260"/>
  <c r="P15" i="260"/>
  <c r="P21" i="260"/>
  <c r="P38" i="260"/>
  <c r="P42" i="260"/>
  <c r="P34" i="260"/>
  <c r="P52" i="260"/>
  <c r="P64" i="260"/>
  <c r="P39" i="260"/>
  <c r="P53" i="260"/>
  <c r="P63" i="257"/>
  <c r="G13" i="257"/>
  <c r="M14" i="261"/>
  <c r="P23" i="257"/>
  <c r="P37" i="260"/>
  <c r="M14" i="260"/>
  <c r="O14" i="257"/>
  <c r="O13" i="257" s="1"/>
  <c r="M18" i="260"/>
  <c r="O18" i="260"/>
  <c r="P18" i="260" s="1"/>
  <c r="G13" i="259"/>
  <c r="O50" i="258"/>
  <c r="P40" i="257"/>
  <c r="P34" i="257"/>
  <c r="P30" i="257"/>
  <c r="P22" i="257"/>
  <c r="P48" i="260"/>
  <c r="M50" i="257"/>
  <c r="P37" i="257"/>
  <c r="P63" i="260"/>
  <c r="L14" i="257"/>
  <c r="L13" i="257" s="1"/>
  <c r="L14" i="258"/>
  <c r="L13" i="258" s="1"/>
  <c r="O14" i="259"/>
  <c r="O13" i="259" s="1"/>
  <c r="P19" i="260"/>
  <c r="P44" i="256"/>
  <c r="P45" i="256"/>
  <c r="P41" i="256"/>
  <c r="P57" i="260"/>
  <c r="L14" i="260"/>
  <c r="P27" i="260"/>
  <c r="P46" i="260"/>
  <c r="P62" i="260"/>
  <c r="P33" i="260"/>
  <c r="P57" i="257"/>
  <c r="M14" i="258"/>
  <c r="N14" i="259"/>
  <c r="P38" i="256"/>
  <c r="M50" i="260"/>
  <c r="L18" i="260"/>
  <c r="P62" i="259"/>
  <c r="M50" i="258"/>
  <c r="P51" i="260"/>
  <c r="P66" i="260"/>
  <c r="P54" i="260"/>
  <c r="P23" i="260"/>
  <c r="M57" i="260"/>
  <c r="P41" i="257"/>
  <c r="M18" i="259"/>
  <c r="M14" i="259"/>
  <c r="P68" i="257"/>
  <c r="P31" i="252"/>
  <c r="M19" i="259"/>
  <c r="P31" i="257"/>
  <c r="M19" i="258"/>
  <c r="P52" i="261"/>
  <c r="M62" i="259"/>
  <c r="N52" i="259"/>
  <c r="P67" i="257"/>
  <c r="P32" i="257"/>
  <c r="P24" i="257"/>
  <c r="P61" i="260"/>
  <c r="P60" i="260"/>
  <c r="P49" i="260"/>
  <c r="P56" i="257"/>
  <c r="P44" i="257"/>
  <c r="P19" i="261"/>
  <c r="P32" i="256"/>
  <c r="P32" i="252"/>
  <c r="P15" i="258"/>
  <c r="P19" i="259"/>
  <c r="P15" i="259"/>
  <c r="P16" i="260"/>
  <c r="P15" i="261"/>
  <c r="P53" i="259"/>
  <c r="P34" i="256"/>
  <c r="P42" i="256"/>
  <c r="P43" i="256"/>
  <c r="K14" i="259"/>
  <c r="K13" i="259" s="1"/>
  <c r="E13" i="259"/>
  <c r="P45" i="260"/>
  <c r="P62" i="257"/>
  <c r="O50" i="257"/>
  <c r="N14" i="261"/>
  <c r="N13" i="261" s="1"/>
  <c r="E13" i="261"/>
  <c r="K14" i="261"/>
  <c r="K13" i="261" s="1"/>
  <c r="L13" i="259"/>
  <c r="N14" i="260"/>
  <c r="N13" i="260" s="1"/>
  <c r="E13" i="260"/>
  <c r="K14" i="260"/>
  <c r="K13" i="260" s="1"/>
  <c r="N18" i="258"/>
  <c r="P18" i="258" s="1"/>
  <c r="K18" i="258"/>
  <c r="M59" i="261"/>
  <c r="N14" i="258"/>
  <c r="E13" i="258"/>
  <c r="K14" i="258"/>
  <c r="O50" i="260"/>
  <c r="P58" i="257"/>
  <c r="P35" i="256"/>
  <c r="M60" i="257"/>
  <c r="N50" i="257"/>
  <c r="P40" i="256"/>
  <c r="K14" i="257"/>
  <c r="K13" i="257" s="1"/>
  <c r="N18" i="259"/>
  <c r="N50" i="260"/>
  <c r="P39" i="256"/>
  <c r="P37" i="256"/>
  <c r="P36" i="256"/>
  <c r="M19" i="261"/>
  <c r="P59" i="257"/>
  <c r="L14" i="261"/>
  <c r="L13" i="261" s="1"/>
  <c r="G13" i="261"/>
  <c r="O14" i="258"/>
  <c r="G13" i="258"/>
  <c r="P17" i="257"/>
  <c r="P60" i="257"/>
  <c r="M19" i="257"/>
  <c r="P18" i="257"/>
  <c r="P17" i="259"/>
  <c r="P16" i="259"/>
  <c r="P17" i="258"/>
  <c r="P16" i="257"/>
  <c r="P19" i="257"/>
  <c r="P15" i="257"/>
  <c r="E15" i="255"/>
  <c r="F15" i="255"/>
  <c r="G15" i="255"/>
  <c r="H15" i="255"/>
  <c r="I15" i="255"/>
  <c r="J15" i="255"/>
  <c r="F18" i="256"/>
  <c r="K18" i="256"/>
  <c r="L18" i="256"/>
  <c r="M26" i="256"/>
  <c r="N26" i="256"/>
  <c r="P26" i="256" s="1"/>
  <c r="M27" i="256"/>
  <c r="N27" i="256"/>
  <c r="P27" i="256" s="1"/>
  <c r="N64" i="256"/>
  <c r="P64" i="256" s="1"/>
  <c r="M64" i="256"/>
  <c r="N63" i="256"/>
  <c r="M63" i="256"/>
  <c r="N62" i="256"/>
  <c r="P62" i="256" s="1"/>
  <c r="M62" i="256"/>
  <c r="N61" i="256"/>
  <c r="M61" i="256"/>
  <c r="E29" i="256"/>
  <c r="G29" i="256"/>
  <c r="G15" i="256" s="1"/>
  <c r="F29" i="256"/>
  <c r="F15" i="256" s="1"/>
  <c r="N60" i="256"/>
  <c r="M60" i="256"/>
  <c r="N59" i="256"/>
  <c r="M59" i="256"/>
  <c r="N58" i="256"/>
  <c r="M58" i="256"/>
  <c r="N57" i="256"/>
  <c r="M57" i="256"/>
  <c r="N56" i="256"/>
  <c r="M56" i="256"/>
  <c r="L17" i="256"/>
  <c r="K55" i="256"/>
  <c r="K17" i="256" s="1"/>
  <c r="H55" i="256"/>
  <c r="H17" i="256" s="1"/>
  <c r="G55" i="256"/>
  <c r="G17" i="256" s="1"/>
  <c r="F55" i="256"/>
  <c r="F17" i="256" s="1"/>
  <c r="N54" i="256"/>
  <c r="M54" i="256"/>
  <c r="N53" i="256"/>
  <c r="M53" i="256"/>
  <c r="N52" i="256"/>
  <c r="M52" i="256"/>
  <c r="N51" i="256"/>
  <c r="M51" i="256"/>
  <c r="N50" i="256"/>
  <c r="M50" i="256"/>
  <c r="N49" i="256"/>
  <c r="M49" i="256"/>
  <c r="N48" i="256"/>
  <c r="M48" i="256"/>
  <c r="L47" i="256"/>
  <c r="L16" i="256" s="1"/>
  <c r="K47" i="256"/>
  <c r="K16" i="256" s="1"/>
  <c r="G47" i="256"/>
  <c r="G16" i="256" s="1"/>
  <c r="F16" i="256"/>
  <c r="E47" i="256"/>
  <c r="E16" i="256" s="1"/>
  <c r="N46" i="256"/>
  <c r="M46" i="256"/>
  <c r="N31" i="256"/>
  <c r="M31" i="256"/>
  <c r="N30" i="256"/>
  <c r="M30" i="256"/>
  <c r="N28" i="256"/>
  <c r="M28" i="256"/>
  <c r="N25" i="256"/>
  <c r="M25" i="256"/>
  <c r="N24" i="256"/>
  <c r="M24" i="256"/>
  <c r="N23" i="256"/>
  <c r="M23" i="256"/>
  <c r="N22" i="256"/>
  <c r="M22" i="256"/>
  <c r="N21" i="256"/>
  <c r="M21" i="256"/>
  <c r="O20" i="256"/>
  <c r="N20" i="256"/>
  <c r="M20" i="256"/>
  <c r="G14" i="256"/>
  <c r="F14" i="256"/>
  <c r="E14" i="256"/>
  <c r="N3" i="256"/>
  <c r="D2" i="256"/>
  <c r="P52" i="259" l="1"/>
  <c r="P50" i="258"/>
  <c r="M13" i="258"/>
  <c r="P14" i="258"/>
  <c r="P13" i="258" s="1"/>
  <c r="N13" i="259"/>
  <c r="P14" i="257"/>
  <c r="P13" i="257" s="1"/>
  <c r="M13" i="257"/>
  <c r="K13" i="258"/>
  <c r="P14" i="259"/>
  <c r="M13" i="259"/>
  <c r="P18" i="259"/>
  <c r="P14" i="260"/>
  <c r="O13" i="260"/>
  <c r="M13" i="260"/>
  <c r="P50" i="260"/>
  <c r="P13" i="260"/>
  <c r="M13" i="261"/>
  <c r="P14" i="261"/>
  <c r="P13" i="261" s="1"/>
  <c r="O17" i="256"/>
  <c r="L13" i="260"/>
  <c r="O16" i="256"/>
  <c r="N17" i="256"/>
  <c r="P50" i="257"/>
  <c r="N13" i="258"/>
  <c r="N18" i="256"/>
  <c r="K15" i="255"/>
  <c r="N14" i="256"/>
  <c r="P14" i="256" s="1"/>
  <c r="O18" i="256"/>
  <c r="O15" i="255"/>
  <c r="O13" i="258"/>
  <c r="L15" i="255"/>
  <c r="M15" i="255"/>
  <c r="N15" i="255"/>
  <c r="E15" i="256"/>
  <c r="M15" i="256" s="1"/>
  <c r="N29" i="256"/>
  <c r="P29" i="256" s="1"/>
  <c r="P20" i="256"/>
  <c r="O13" i="256"/>
  <c r="N16" i="256"/>
  <c r="P61" i="256"/>
  <c r="P59" i="256"/>
  <c r="P63" i="256"/>
  <c r="P57" i="256"/>
  <c r="P30" i="256"/>
  <c r="P46" i="256"/>
  <c r="M29" i="256"/>
  <c r="P24" i="256"/>
  <c r="G13" i="256"/>
  <c r="G12" i="256" s="1"/>
  <c r="P31" i="256"/>
  <c r="P51" i="256"/>
  <c r="P58" i="256"/>
  <c r="P22" i="256"/>
  <c r="P28" i="256"/>
  <c r="P49" i="256"/>
  <c r="P53" i="256"/>
  <c r="P56" i="256"/>
  <c r="P60" i="256"/>
  <c r="K13" i="256"/>
  <c r="K12" i="256" s="1"/>
  <c r="H13" i="256"/>
  <c r="L13" i="256"/>
  <c r="L12" i="256" s="1"/>
  <c r="N55" i="256"/>
  <c r="P23" i="256"/>
  <c r="N47" i="256"/>
  <c r="P50" i="256"/>
  <c r="P54" i="256"/>
  <c r="O47" i="256"/>
  <c r="O55" i="256"/>
  <c r="P21" i="256"/>
  <c r="P25" i="256"/>
  <c r="M47" i="256"/>
  <c r="P48" i="256"/>
  <c r="P52" i="256"/>
  <c r="M55" i="256"/>
  <c r="M18" i="256" s="1"/>
  <c r="M14" i="256"/>
  <c r="H19" i="255"/>
  <c r="I19" i="255"/>
  <c r="J19" i="255"/>
  <c r="G19" i="255"/>
  <c r="F19" i="255"/>
  <c r="E19" i="255"/>
  <c r="O72" i="255"/>
  <c r="N72" i="255"/>
  <c r="L72" i="255"/>
  <c r="K72" i="255"/>
  <c r="O71" i="255"/>
  <c r="N71" i="255"/>
  <c r="L71" i="255"/>
  <c r="K71" i="255"/>
  <c r="O70" i="255"/>
  <c r="N70" i="255"/>
  <c r="L70" i="255"/>
  <c r="K70" i="255"/>
  <c r="O69" i="255"/>
  <c r="N69" i="255"/>
  <c r="L69" i="255"/>
  <c r="K69" i="255"/>
  <c r="H16" i="255"/>
  <c r="H14" i="255" s="1"/>
  <c r="I16" i="255"/>
  <c r="I14" i="255" s="1"/>
  <c r="J16" i="255"/>
  <c r="J14" i="255" s="1"/>
  <c r="G16" i="255"/>
  <c r="G14" i="255" s="1"/>
  <c r="E16" i="255"/>
  <c r="E14" i="255" s="1"/>
  <c r="F16" i="255"/>
  <c r="F14" i="255" s="1"/>
  <c r="K50" i="255"/>
  <c r="L50" i="255"/>
  <c r="N50" i="255"/>
  <c r="O50" i="255"/>
  <c r="O68" i="255"/>
  <c r="O67" i="255"/>
  <c r="O66" i="255"/>
  <c r="O65" i="255"/>
  <c r="O62" i="255"/>
  <c r="O60" i="255"/>
  <c r="O57" i="255"/>
  <c r="O58" i="255"/>
  <c r="O59" i="255"/>
  <c r="O56" i="255"/>
  <c r="O52" i="255"/>
  <c r="O35" i="255"/>
  <c r="O38" i="255"/>
  <c r="O39" i="255"/>
  <c r="O40" i="255"/>
  <c r="O41" i="255"/>
  <c r="O42" i="255"/>
  <c r="O43" i="255"/>
  <c r="O44" i="255"/>
  <c r="O45" i="255"/>
  <c r="O46" i="255"/>
  <c r="O47" i="255"/>
  <c r="O48" i="255"/>
  <c r="O49" i="255"/>
  <c r="O34" i="255"/>
  <c r="O33" i="255"/>
  <c r="O32" i="255"/>
  <c r="O23" i="255"/>
  <c r="O24" i="255"/>
  <c r="O25" i="255"/>
  <c r="O26" i="255"/>
  <c r="O27" i="255"/>
  <c r="O28" i="255"/>
  <c r="O29" i="255"/>
  <c r="O30" i="255"/>
  <c r="O31" i="255"/>
  <c r="O22" i="255"/>
  <c r="O21" i="255"/>
  <c r="N23" i="255"/>
  <c r="N24" i="255"/>
  <c r="N25" i="255"/>
  <c r="N26" i="255"/>
  <c r="N27" i="255"/>
  <c r="N28" i="255"/>
  <c r="N29" i="255"/>
  <c r="N30" i="255"/>
  <c r="N31" i="255"/>
  <c r="N21" i="255"/>
  <c r="N60" i="255"/>
  <c r="N68" i="255"/>
  <c r="N67" i="255"/>
  <c r="N66" i="255"/>
  <c r="N65" i="255"/>
  <c r="N62" i="255"/>
  <c r="N52" i="255"/>
  <c r="N57" i="255"/>
  <c r="N58" i="255"/>
  <c r="N59" i="255"/>
  <c r="N56" i="255"/>
  <c r="N45" i="255"/>
  <c r="N22" i="255"/>
  <c r="N32" i="255"/>
  <c r="N33" i="255"/>
  <c r="N34" i="255"/>
  <c r="N35" i="255"/>
  <c r="N38" i="255"/>
  <c r="N39" i="255"/>
  <c r="N40" i="255"/>
  <c r="N41" i="255"/>
  <c r="N42" i="255"/>
  <c r="N43" i="255"/>
  <c r="N44" i="255"/>
  <c r="N46" i="255"/>
  <c r="N47" i="255"/>
  <c r="N48" i="255"/>
  <c r="N49" i="255"/>
  <c r="K68" i="255"/>
  <c r="L68" i="255"/>
  <c r="L67" i="255"/>
  <c r="K67" i="255"/>
  <c r="L66" i="255"/>
  <c r="K66" i="255"/>
  <c r="L65" i="255"/>
  <c r="K65" i="255"/>
  <c r="L62" i="255"/>
  <c r="K62" i="255"/>
  <c r="K60" i="255"/>
  <c r="L60" i="255"/>
  <c r="K57" i="255"/>
  <c r="L57" i="255"/>
  <c r="K58" i="255"/>
  <c r="L58" i="255"/>
  <c r="K59" i="255"/>
  <c r="L59" i="255"/>
  <c r="K56" i="255"/>
  <c r="L56" i="255"/>
  <c r="L52" i="255"/>
  <c r="K52" i="255"/>
  <c r="K35" i="255"/>
  <c r="L35" i="255"/>
  <c r="K38" i="255"/>
  <c r="L38" i="255"/>
  <c r="K39" i="255"/>
  <c r="L39" i="255"/>
  <c r="K40" i="255"/>
  <c r="L40" i="255"/>
  <c r="K41" i="255"/>
  <c r="L41" i="255"/>
  <c r="K42" i="255"/>
  <c r="L42" i="255"/>
  <c r="K43" i="255"/>
  <c r="L43" i="255"/>
  <c r="K44" i="255"/>
  <c r="L44" i="255"/>
  <c r="K45" i="255"/>
  <c r="L45" i="255"/>
  <c r="K46" i="255"/>
  <c r="L46" i="255"/>
  <c r="K47" i="255"/>
  <c r="L47" i="255"/>
  <c r="K48" i="255"/>
  <c r="L48" i="255"/>
  <c r="K49" i="255"/>
  <c r="L49" i="255"/>
  <c r="L34" i="255"/>
  <c r="K34" i="255"/>
  <c r="L33" i="255"/>
  <c r="K33" i="255"/>
  <c r="L32" i="255"/>
  <c r="K32" i="255"/>
  <c r="L31" i="255"/>
  <c r="K23" i="255"/>
  <c r="L23" i="255"/>
  <c r="K24" i="255"/>
  <c r="L24" i="255"/>
  <c r="K25" i="255"/>
  <c r="L25" i="255"/>
  <c r="K26" i="255"/>
  <c r="L26" i="255"/>
  <c r="K27" i="255"/>
  <c r="L27" i="255"/>
  <c r="K28" i="255"/>
  <c r="L28" i="255"/>
  <c r="K29" i="255"/>
  <c r="L29" i="255"/>
  <c r="K30" i="255"/>
  <c r="L30" i="255"/>
  <c r="K31" i="255"/>
  <c r="L22" i="255"/>
  <c r="K22" i="255"/>
  <c r="L21" i="255"/>
  <c r="K21" i="255"/>
  <c r="J61" i="255"/>
  <c r="I61" i="255"/>
  <c r="I18" i="255" s="1"/>
  <c r="H61" i="255"/>
  <c r="G61" i="255"/>
  <c r="G18" i="255" s="1"/>
  <c r="F61" i="255"/>
  <c r="F18" i="255" s="1"/>
  <c r="E61" i="255"/>
  <c r="E18" i="255" s="1"/>
  <c r="J51" i="255"/>
  <c r="J17" i="255" s="1"/>
  <c r="I51" i="255"/>
  <c r="I17" i="255" s="1"/>
  <c r="H51" i="255"/>
  <c r="H17" i="255" s="1"/>
  <c r="G51" i="255"/>
  <c r="G17" i="255" s="1"/>
  <c r="F51" i="255"/>
  <c r="F17" i="255" s="1"/>
  <c r="E51" i="255"/>
  <c r="E17" i="255" s="1"/>
  <c r="J18" i="255"/>
  <c r="M3" i="255"/>
  <c r="D2" i="255"/>
  <c r="P13" i="259" l="1"/>
  <c r="P15" i="255"/>
  <c r="M26" i="255"/>
  <c r="P68" i="255"/>
  <c r="M70" i="255"/>
  <c r="M71" i="255"/>
  <c r="M72" i="255"/>
  <c r="J13" i="255"/>
  <c r="F13" i="255"/>
  <c r="I13" i="255"/>
  <c r="G13" i="255"/>
  <c r="P60" i="255"/>
  <c r="M69" i="255"/>
  <c r="M31" i="255"/>
  <c r="P69" i="255"/>
  <c r="P70" i="255"/>
  <c r="E13" i="255"/>
  <c r="M30" i="255"/>
  <c r="N15" i="256"/>
  <c r="P15" i="256" s="1"/>
  <c r="E13" i="256"/>
  <c r="E12" i="256" s="1"/>
  <c r="O12" i="256"/>
  <c r="H12" i="256"/>
  <c r="M66" i="255"/>
  <c r="P72" i="255"/>
  <c r="M41" i="255"/>
  <c r="M56" i="255"/>
  <c r="M58" i="255"/>
  <c r="P21" i="255"/>
  <c r="P23" i="255"/>
  <c r="P71" i="255"/>
  <c r="P29" i="255"/>
  <c r="P57" i="255"/>
  <c r="P55" i="256"/>
  <c r="M16" i="256"/>
  <c r="P16" i="256"/>
  <c r="P47" i="256"/>
  <c r="P18" i="256"/>
  <c r="F13" i="256"/>
  <c r="M21" i="255"/>
  <c r="M33" i="255"/>
  <c r="N19" i="255"/>
  <c r="P56" i="255"/>
  <c r="P22" i="255"/>
  <c r="P59" i="255"/>
  <c r="P32" i="255"/>
  <c r="P38" i="255"/>
  <c r="M60" i="255"/>
  <c r="M65" i="255"/>
  <c r="P39" i="255"/>
  <c r="M50" i="255"/>
  <c r="P31" i="255"/>
  <c r="P50" i="255"/>
  <c r="M68" i="255"/>
  <c r="P62" i="255"/>
  <c r="P42" i="255"/>
  <c r="P27" i="255"/>
  <c r="M49" i="255"/>
  <c r="M48" i="255"/>
  <c r="M38" i="255"/>
  <c r="P49" i="255"/>
  <c r="P35" i="255"/>
  <c r="K14" i="255"/>
  <c r="O61" i="255"/>
  <c r="M28" i="255"/>
  <c r="M52" i="255"/>
  <c r="M59" i="255"/>
  <c r="M57" i="255"/>
  <c r="M67" i="255"/>
  <c r="O51" i="255"/>
  <c r="P67" i="255"/>
  <c r="N18" i="255"/>
  <c r="P58" i="255"/>
  <c r="P28" i="255"/>
  <c r="P47" i="255"/>
  <c r="K19" i="255"/>
  <c r="M22" i="255"/>
  <c r="M29" i="255"/>
  <c r="M25" i="255"/>
  <c r="M32" i="255"/>
  <c r="M34" i="255"/>
  <c r="P45" i="255"/>
  <c r="P52" i="255"/>
  <c r="M27" i="255"/>
  <c r="M23" i="255"/>
  <c r="P24" i="255"/>
  <c r="O17" i="255"/>
  <c r="M24" i="255"/>
  <c r="L14" i="255"/>
  <c r="O19" i="255"/>
  <c r="M47" i="255"/>
  <c r="P48" i="255"/>
  <c r="P40" i="255"/>
  <c r="M17" i="255"/>
  <c r="N17" i="255"/>
  <c r="K17" i="255"/>
  <c r="O14" i="255"/>
  <c r="L51" i="255"/>
  <c r="P44" i="255"/>
  <c r="P65" i="255"/>
  <c r="P66" i="255"/>
  <c r="L19" i="255"/>
  <c r="M14" i="255"/>
  <c r="N61" i="255"/>
  <c r="L17" i="255"/>
  <c r="K51" i="255"/>
  <c r="L61" i="255"/>
  <c r="P33" i="255"/>
  <c r="P46" i="255"/>
  <c r="P25" i="255"/>
  <c r="H18" i="255"/>
  <c r="L18" i="255" s="1"/>
  <c r="K18" i="255"/>
  <c r="M45" i="255"/>
  <c r="M62" i="255"/>
  <c r="N14" i="255"/>
  <c r="P41" i="255"/>
  <c r="M46" i="255"/>
  <c r="M44" i="255"/>
  <c r="M43" i="255"/>
  <c r="P43" i="255"/>
  <c r="M42" i="255"/>
  <c r="M40" i="255"/>
  <c r="M39" i="255"/>
  <c r="M35" i="255"/>
  <c r="P34" i="255"/>
  <c r="O16" i="255"/>
  <c r="L16" i="255"/>
  <c r="M16" i="255"/>
  <c r="K16" i="255"/>
  <c r="N16" i="255"/>
  <c r="P30" i="255"/>
  <c r="P26" i="255"/>
  <c r="N51" i="255"/>
  <c r="K61" i="255"/>
  <c r="K30" i="248"/>
  <c r="L30" i="248"/>
  <c r="N30" i="248"/>
  <c r="O30" i="248"/>
  <c r="K31" i="248"/>
  <c r="L31" i="248"/>
  <c r="N31" i="248"/>
  <c r="O31" i="248"/>
  <c r="K32" i="248"/>
  <c r="L32" i="248"/>
  <c r="N32" i="248"/>
  <c r="O32" i="248"/>
  <c r="K33" i="248"/>
  <c r="L33" i="248"/>
  <c r="N33" i="248"/>
  <c r="O33" i="248"/>
  <c r="P32" i="248" l="1"/>
  <c r="P30" i="248"/>
  <c r="P33" i="248"/>
  <c r="P31" i="248"/>
  <c r="M32" i="248"/>
  <c r="M31" i="248"/>
  <c r="M33" i="248"/>
  <c r="M30" i="248"/>
  <c r="H13" i="255"/>
  <c r="N13" i="255"/>
  <c r="M13" i="256"/>
  <c r="M12" i="256" s="1"/>
  <c r="F12" i="256"/>
  <c r="P61" i="255"/>
  <c r="N13" i="256"/>
  <c r="P19" i="255"/>
  <c r="M19" i="255"/>
  <c r="M61" i="255"/>
  <c r="P51" i="255"/>
  <c r="M51" i="255"/>
  <c r="M18" i="255"/>
  <c r="P17" i="255"/>
  <c r="P14" i="255"/>
  <c r="L13" i="255"/>
  <c r="O18" i="255"/>
  <c r="P18" i="255" s="1"/>
  <c r="K13" i="255"/>
  <c r="P16" i="255"/>
  <c r="A116" i="147"/>
  <c r="B119" i="149" s="1"/>
  <c r="A115" i="147"/>
  <c r="B118" i="149" s="1"/>
  <c r="A114" i="147"/>
  <c r="B117" i="149" s="1"/>
  <c r="A113" i="147"/>
  <c r="B116" i="149" s="1"/>
  <c r="B114" i="147" l="1"/>
  <c r="C117" i="149" s="1"/>
  <c r="B115" i="147"/>
  <c r="C118" i="149" s="1"/>
  <c r="B113" i="147"/>
  <c r="C116" i="149" s="1"/>
  <c r="B116" i="147"/>
  <c r="C119" i="149" s="1"/>
  <c r="P13" i="255"/>
  <c r="O13" i="255"/>
  <c r="P13" i="256"/>
  <c r="P12" i="256" s="1"/>
  <c r="N12" i="256"/>
  <c r="M13" i="255"/>
  <c r="D34" i="182"/>
  <c r="I20" i="249"/>
  <c r="I10" i="249" s="1"/>
  <c r="N20" i="249"/>
  <c r="N10" i="249" s="1"/>
  <c r="D20" i="249"/>
  <c r="D10" i="249" s="1"/>
  <c r="L40" i="233"/>
  <c r="Q40" i="233"/>
  <c r="L42" i="233"/>
  <c r="Q42" i="233"/>
  <c r="AW20" i="249" l="1"/>
  <c r="D119" i="149"/>
  <c r="E119" i="149"/>
  <c r="D116" i="149"/>
  <c r="E116" i="149"/>
  <c r="R40" i="233"/>
  <c r="D118" i="149"/>
  <c r="E118" i="149"/>
  <c r="D117" i="149"/>
  <c r="E117" i="149"/>
  <c r="R42" i="233"/>
  <c r="K18" i="248" l="1"/>
  <c r="L18" i="248"/>
  <c r="N18" i="248"/>
  <c r="O18" i="248"/>
  <c r="K19" i="248"/>
  <c r="L19" i="248"/>
  <c r="N19" i="248"/>
  <c r="O19" i="248"/>
  <c r="K20" i="248"/>
  <c r="L20" i="248"/>
  <c r="N20" i="248"/>
  <c r="O20" i="248"/>
  <c r="K25" i="250"/>
  <c r="L25" i="250"/>
  <c r="N25" i="250"/>
  <c r="O25" i="250"/>
  <c r="O74" i="254"/>
  <c r="N74" i="254"/>
  <c r="L74" i="254"/>
  <c r="K74" i="254"/>
  <c r="O73" i="254"/>
  <c r="N73" i="254"/>
  <c r="L73" i="254"/>
  <c r="K73" i="254"/>
  <c r="O72" i="254"/>
  <c r="N72" i="254"/>
  <c r="L72" i="254"/>
  <c r="K72" i="254"/>
  <c r="O71" i="254"/>
  <c r="N71" i="254"/>
  <c r="L71" i="254"/>
  <c r="K71" i="254"/>
  <c r="O70" i="254"/>
  <c r="N70" i="254"/>
  <c r="L70" i="254"/>
  <c r="K70" i="254"/>
  <c r="O69" i="254"/>
  <c r="N69" i="254"/>
  <c r="L69" i="254"/>
  <c r="K69" i="254"/>
  <c r="O68" i="254"/>
  <c r="N68" i="254"/>
  <c r="L68" i="254"/>
  <c r="K68" i="254"/>
  <c r="O67" i="254"/>
  <c r="N67" i="254"/>
  <c r="L67" i="254"/>
  <c r="L66" i="254" s="1"/>
  <c r="K67" i="254"/>
  <c r="J66" i="254"/>
  <c r="J17" i="254" s="1"/>
  <c r="I66" i="254"/>
  <c r="H66" i="254"/>
  <c r="H17" i="254" s="1"/>
  <c r="G66" i="254"/>
  <c r="G17" i="254" s="1"/>
  <c r="F66" i="254"/>
  <c r="F17" i="254" s="1"/>
  <c r="E66" i="254"/>
  <c r="E17" i="254" s="1"/>
  <c r="O65" i="254"/>
  <c r="N65" i="254"/>
  <c r="L65" i="254"/>
  <c r="K65" i="254"/>
  <c r="O64" i="254"/>
  <c r="N64" i="254"/>
  <c r="L64" i="254"/>
  <c r="K64" i="254"/>
  <c r="O63" i="254"/>
  <c r="N63" i="254"/>
  <c r="L63" i="254"/>
  <c r="K63" i="254"/>
  <c r="O62" i="254"/>
  <c r="N62" i="254"/>
  <c r="L62" i="254"/>
  <c r="K62" i="254"/>
  <c r="O61" i="254"/>
  <c r="N61" i="254"/>
  <c r="L61" i="254"/>
  <c r="K61" i="254"/>
  <c r="O60" i="254"/>
  <c r="N60" i="254"/>
  <c r="L60" i="254"/>
  <c r="K60" i="254"/>
  <c r="O59" i="254"/>
  <c r="N59" i="254"/>
  <c r="L59" i="254"/>
  <c r="K59" i="254"/>
  <c r="O58" i="254"/>
  <c r="N58" i="254"/>
  <c r="L58" i="254"/>
  <c r="K58" i="254"/>
  <c r="O57" i="254"/>
  <c r="N57" i="254"/>
  <c r="L57" i="254"/>
  <c r="K57" i="254"/>
  <c r="O56" i="254"/>
  <c r="N56" i="254"/>
  <c r="L56" i="254"/>
  <c r="L55" i="254" s="1"/>
  <c r="K56" i="254"/>
  <c r="J55" i="254"/>
  <c r="J16" i="254" s="1"/>
  <c r="I55" i="254"/>
  <c r="H55" i="254"/>
  <c r="H16" i="254" s="1"/>
  <c r="G55" i="254"/>
  <c r="F55" i="254"/>
  <c r="F16" i="254" s="1"/>
  <c r="E55" i="254"/>
  <c r="E16" i="254" s="1"/>
  <c r="O54" i="254"/>
  <c r="N54" i="254"/>
  <c r="L54" i="254"/>
  <c r="K54" i="254"/>
  <c r="O53" i="254"/>
  <c r="N53" i="254"/>
  <c r="L53" i="254"/>
  <c r="K53" i="254"/>
  <c r="O52" i="254"/>
  <c r="N52" i="254"/>
  <c r="L52" i="254"/>
  <c r="K52" i="254"/>
  <c r="O51" i="254"/>
  <c r="N51" i="254"/>
  <c r="L51" i="254"/>
  <c r="K51" i="254"/>
  <c r="O50" i="254"/>
  <c r="N50" i="254"/>
  <c r="L50" i="254"/>
  <c r="K50" i="254"/>
  <c r="O49" i="254"/>
  <c r="N49" i="254"/>
  <c r="L49" i="254"/>
  <c r="K49" i="254"/>
  <c r="O48" i="254"/>
  <c r="N48" i="254"/>
  <c r="L48" i="254"/>
  <c r="K48" i="254"/>
  <c r="O47" i="254"/>
  <c r="N47" i="254"/>
  <c r="L47" i="254"/>
  <c r="K47" i="254"/>
  <c r="O46" i="254"/>
  <c r="N46" i="254"/>
  <c r="L46" i="254"/>
  <c r="K46" i="254"/>
  <c r="O45" i="254"/>
  <c r="N45" i="254"/>
  <c r="L45" i="254"/>
  <c r="K45" i="254"/>
  <c r="O44" i="254"/>
  <c r="N44" i="254"/>
  <c r="L44" i="254"/>
  <c r="K44" i="254"/>
  <c r="O43" i="254"/>
  <c r="N43" i="254"/>
  <c r="L43" i="254"/>
  <c r="K43" i="254"/>
  <c r="O42" i="254"/>
  <c r="N42" i="254"/>
  <c r="L42" i="254"/>
  <c r="K42" i="254"/>
  <c r="O41" i="254"/>
  <c r="N41" i="254"/>
  <c r="L41" i="254"/>
  <c r="K41" i="254"/>
  <c r="O40" i="254"/>
  <c r="N40" i="254"/>
  <c r="L40" i="254"/>
  <c r="K40" i="254"/>
  <c r="O39" i="254"/>
  <c r="N39" i="254"/>
  <c r="L39" i="254"/>
  <c r="K39" i="254"/>
  <c r="O38" i="254"/>
  <c r="N38" i="254"/>
  <c r="L38" i="254"/>
  <c r="K38" i="254"/>
  <c r="O37" i="254"/>
  <c r="N37" i="254"/>
  <c r="L37" i="254"/>
  <c r="K37" i="254"/>
  <c r="O36" i="254"/>
  <c r="N36" i="254"/>
  <c r="L36" i="254"/>
  <c r="K36" i="254"/>
  <c r="O35" i="254"/>
  <c r="N35" i="254"/>
  <c r="L35" i="254"/>
  <c r="K35" i="254"/>
  <c r="O34" i="254"/>
  <c r="N34" i="254"/>
  <c r="L34" i="254"/>
  <c r="K34" i="254"/>
  <c r="O33" i="254"/>
  <c r="N33" i="254"/>
  <c r="L33" i="254"/>
  <c r="K33" i="254"/>
  <c r="O32" i="254"/>
  <c r="N32" i="254"/>
  <c r="L32" i="254"/>
  <c r="K32" i="254"/>
  <c r="O30" i="254"/>
  <c r="N30" i="254"/>
  <c r="L30" i="254"/>
  <c r="K30" i="254"/>
  <c r="O29" i="254"/>
  <c r="N29" i="254"/>
  <c r="L29" i="254"/>
  <c r="K29" i="254"/>
  <c r="O28" i="254"/>
  <c r="N28" i="254"/>
  <c r="L28" i="254"/>
  <c r="K28" i="254"/>
  <c r="O27" i="254"/>
  <c r="N27" i="254"/>
  <c r="L27" i="254"/>
  <c r="K27" i="254"/>
  <c r="O26" i="254"/>
  <c r="N26" i="254"/>
  <c r="L26" i="254"/>
  <c r="K26" i="254"/>
  <c r="O25" i="254"/>
  <c r="N25" i="254"/>
  <c r="L25" i="254"/>
  <c r="K25" i="254"/>
  <c r="O24" i="254"/>
  <c r="N24" i="254"/>
  <c r="L24" i="254"/>
  <c r="K24" i="254"/>
  <c r="O23" i="254"/>
  <c r="N23" i="254"/>
  <c r="L23" i="254"/>
  <c r="K23" i="254"/>
  <c r="O22" i="254"/>
  <c r="N22" i="254"/>
  <c r="L22" i="254"/>
  <c r="K22" i="254"/>
  <c r="O21" i="254"/>
  <c r="N21" i="254"/>
  <c r="L21" i="254"/>
  <c r="K21" i="254"/>
  <c r="O20" i="254"/>
  <c r="N20" i="254"/>
  <c r="L20" i="254"/>
  <c r="K20" i="254"/>
  <c r="J18" i="254"/>
  <c r="I18" i="254"/>
  <c r="H18" i="254"/>
  <c r="G18" i="254"/>
  <c r="F18" i="254"/>
  <c r="E18" i="254"/>
  <c r="I17" i="254"/>
  <c r="I16" i="254"/>
  <c r="G16" i="254"/>
  <c r="J15" i="254"/>
  <c r="I15" i="254"/>
  <c r="H15" i="254"/>
  <c r="G15" i="254"/>
  <c r="F15" i="254"/>
  <c r="E15" i="254"/>
  <c r="J14" i="254"/>
  <c r="I14" i="254"/>
  <c r="H14" i="254"/>
  <c r="G14" i="254"/>
  <c r="F14" i="254"/>
  <c r="E14" i="254"/>
  <c r="M3" i="254"/>
  <c r="D2" i="254"/>
  <c r="O72" i="253"/>
  <c r="N72" i="253"/>
  <c r="L72" i="253"/>
  <c r="K72" i="253"/>
  <c r="O71" i="253"/>
  <c r="N71" i="253"/>
  <c r="L71" i="253"/>
  <c r="K71" i="253"/>
  <c r="O70" i="253"/>
  <c r="N70" i="253"/>
  <c r="L70" i="253"/>
  <c r="K70" i="253"/>
  <c r="O69" i="253"/>
  <c r="N69" i="253"/>
  <c r="L69" i="253"/>
  <c r="K69" i="253"/>
  <c r="O68" i="253"/>
  <c r="N68" i="253"/>
  <c r="L68" i="253"/>
  <c r="K68" i="253"/>
  <c r="O67" i="253"/>
  <c r="N67" i="253"/>
  <c r="L67" i="253"/>
  <c r="K67" i="253"/>
  <c r="O66" i="253"/>
  <c r="N66" i="253"/>
  <c r="L66" i="253"/>
  <c r="K66" i="253"/>
  <c r="O65" i="253"/>
  <c r="N65" i="253"/>
  <c r="L65" i="253"/>
  <c r="K65" i="253"/>
  <c r="J64" i="253"/>
  <c r="J17" i="253" s="1"/>
  <c r="I64" i="253"/>
  <c r="I17" i="253" s="1"/>
  <c r="H64" i="253"/>
  <c r="H17" i="253" s="1"/>
  <c r="G64" i="253"/>
  <c r="G17" i="253" s="1"/>
  <c r="F64" i="253"/>
  <c r="F17" i="253" s="1"/>
  <c r="E64" i="253"/>
  <c r="E17" i="253" s="1"/>
  <c r="O63" i="253"/>
  <c r="N63" i="253"/>
  <c r="L63" i="253"/>
  <c r="K63" i="253"/>
  <c r="O62" i="253"/>
  <c r="N62" i="253"/>
  <c r="L62" i="253"/>
  <c r="K62" i="253"/>
  <c r="O61" i="253"/>
  <c r="N61" i="253"/>
  <c r="L61" i="253"/>
  <c r="K61" i="253"/>
  <c r="O60" i="253"/>
  <c r="N60" i="253"/>
  <c r="L60" i="253"/>
  <c r="K60" i="253"/>
  <c r="O59" i="253"/>
  <c r="N59" i="253"/>
  <c r="L59" i="253"/>
  <c r="K59" i="253"/>
  <c r="O58" i="253"/>
  <c r="N58" i="253"/>
  <c r="L58" i="253"/>
  <c r="K58" i="253"/>
  <c r="O57" i="253"/>
  <c r="N57" i="253"/>
  <c r="L57" i="253"/>
  <c r="K57" i="253"/>
  <c r="O56" i="253"/>
  <c r="N56" i="253"/>
  <c r="L56" i="253"/>
  <c r="K56" i="253"/>
  <c r="O55" i="253"/>
  <c r="N55" i="253"/>
  <c r="L55" i="253"/>
  <c r="K55" i="253"/>
  <c r="O54" i="253"/>
  <c r="N54" i="253"/>
  <c r="L54" i="253"/>
  <c r="K54" i="253"/>
  <c r="J53" i="253"/>
  <c r="J16" i="253" s="1"/>
  <c r="I53" i="253"/>
  <c r="H53" i="253"/>
  <c r="G53" i="253"/>
  <c r="G16" i="253" s="1"/>
  <c r="F53" i="253"/>
  <c r="F16" i="253" s="1"/>
  <c r="E53" i="253"/>
  <c r="E16" i="253" s="1"/>
  <c r="O52" i="253"/>
  <c r="N52" i="253"/>
  <c r="L52" i="253"/>
  <c r="K52" i="253"/>
  <c r="O51" i="253"/>
  <c r="N51" i="253"/>
  <c r="L51" i="253"/>
  <c r="K51" i="253"/>
  <c r="O50" i="253"/>
  <c r="N50" i="253"/>
  <c r="L50" i="253"/>
  <c r="K50" i="253"/>
  <c r="O49" i="253"/>
  <c r="N49" i="253"/>
  <c r="L49" i="253"/>
  <c r="K49" i="253"/>
  <c r="O48" i="253"/>
  <c r="N48" i="253"/>
  <c r="L48" i="253"/>
  <c r="K48" i="253"/>
  <c r="O47" i="253"/>
  <c r="N47" i="253"/>
  <c r="L47" i="253"/>
  <c r="K47" i="253"/>
  <c r="O46" i="253"/>
  <c r="N46" i="253"/>
  <c r="L46" i="253"/>
  <c r="K46" i="253"/>
  <c r="O45" i="253"/>
  <c r="N45" i="253"/>
  <c r="L45" i="253"/>
  <c r="K45" i="253"/>
  <c r="O44" i="253"/>
  <c r="N44" i="253"/>
  <c r="L44" i="253"/>
  <c r="K44" i="253"/>
  <c r="O43" i="253"/>
  <c r="N43" i="253"/>
  <c r="L43" i="253"/>
  <c r="K43" i="253"/>
  <c r="O42" i="253"/>
  <c r="N42" i="253"/>
  <c r="L42" i="253"/>
  <c r="K42" i="253"/>
  <c r="O41" i="253"/>
  <c r="N41" i="253"/>
  <c r="L41" i="253"/>
  <c r="K41" i="253"/>
  <c r="O40" i="253"/>
  <c r="N40" i="253"/>
  <c r="L40" i="253"/>
  <c r="K40" i="253"/>
  <c r="O39" i="253"/>
  <c r="N39" i="253"/>
  <c r="L39" i="253"/>
  <c r="K39" i="253"/>
  <c r="O38" i="253"/>
  <c r="N38" i="253"/>
  <c r="L38" i="253"/>
  <c r="K38" i="253"/>
  <c r="O37" i="253"/>
  <c r="N37" i="253"/>
  <c r="L37" i="253"/>
  <c r="K37" i="253"/>
  <c r="O36" i="253"/>
  <c r="N36" i="253"/>
  <c r="L36" i="253"/>
  <c r="K36" i="253"/>
  <c r="O35" i="253"/>
  <c r="N35" i="253"/>
  <c r="L35" i="253"/>
  <c r="K35" i="253"/>
  <c r="O34" i="253"/>
  <c r="N34" i="253"/>
  <c r="L34" i="253"/>
  <c r="K34" i="253"/>
  <c r="O33" i="253"/>
  <c r="N33" i="253"/>
  <c r="L33" i="253"/>
  <c r="K33" i="253"/>
  <c r="O32" i="253"/>
  <c r="N32" i="253"/>
  <c r="L32" i="253"/>
  <c r="K32" i="253"/>
  <c r="O31" i="253"/>
  <c r="N31" i="253"/>
  <c r="L31" i="253"/>
  <c r="K31" i="253"/>
  <c r="O30" i="253"/>
  <c r="N30" i="253"/>
  <c r="L30" i="253"/>
  <c r="K30" i="253"/>
  <c r="O29" i="253"/>
  <c r="N29" i="253"/>
  <c r="L29" i="253"/>
  <c r="K29" i="253"/>
  <c r="O28" i="253"/>
  <c r="N28" i="253"/>
  <c r="L28" i="253"/>
  <c r="K28" i="253"/>
  <c r="O27" i="253"/>
  <c r="N27" i="253"/>
  <c r="L27" i="253"/>
  <c r="K27" i="253"/>
  <c r="O26" i="253"/>
  <c r="N26" i="253"/>
  <c r="L26" i="253"/>
  <c r="K26" i="253"/>
  <c r="O25" i="253"/>
  <c r="N25" i="253"/>
  <c r="L25" i="253"/>
  <c r="K25" i="253"/>
  <c r="O24" i="253"/>
  <c r="N24" i="253"/>
  <c r="L24" i="253"/>
  <c r="K24" i="253"/>
  <c r="O23" i="253"/>
  <c r="N23" i="253"/>
  <c r="L23" i="253"/>
  <c r="K23" i="253"/>
  <c r="O22" i="253"/>
  <c r="N22" i="253"/>
  <c r="L22" i="253"/>
  <c r="K22" i="253"/>
  <c r="O21" i="253"/>
  <c r="N21" i="253"/>
  <c r="L21" i="253"/>
  <c r="K21" i="253"/>
  <c r="O20" i="253"/>
  <c r="N20" i="253"/>
  <c r="L20" i="253"/>
  <c r="K20" i="253"/>
  <c r="J18" i="253"/>
  <c r="I18" i="253"/>
  <c r="H18" i="253"/>
  <c r="G18" i="253"/>
  <c r="F18" i="253"/>
  <c r="E18" i="253"/>
  <c r="I16" i="253"/>
  <c r="H16" i="253"/>
  <c r="J15" i="253"/>
  <c r="I15" i="253"/>
  <c r="H15" i="253"/>
  <c r="G15" i="253"/>
  <c r="F15" i="253"/>
  <c r="E15" i="253"/>
  <c r="J14" i="253"/>
  <c r="I14" i="253"/>
  <c r="H14" i="253"/>
  <c r="G14" i="253"/>
  <c r="F14" i="253"/>
  <c r="E14" i="253"/>
  <c r="M3" i="253"/>
  <c r="D2" i="253"/>
  <c r="O74" i="252"/>
  <c r="N74" i="252"/>
  <c r="L74" i="252"/>
  <c r="K74" i="252"/>
  <c r="O73" i="252"/>
  <c r="N73" i="252"/>
  <c r="L73" i="252"/>
  <c r="K73" i="252"/>
  <c r="O72" i="252"/>
  <c r="N72" i="252"/>
  <c r="L72" i="252"/>
  <c r="K72" i="252"/>
  <c r="O71" i="252"/>
  <c r="N71" i="252"/>
  <c r="L71" i="252"/>
  <c r="K71" i="252"/>
  <c r="O70" i="252"/>
  <c r="N70" i="252"/>
  <c r="L70" i="252"/>
  <c r="K70" i="252"/>
  <c r="O69" i="252"/>
  <c r="N69" i="252"/>
  <c r="L69" i="252"/>
  <c r="K69" i="252"/>
  <c r="O68" i="252"/>
  <c r="N68" i="252"/>
  <c r="L68" i="252"/>
  <c r="K68" i="252"/>
  <c r="O67" i="252"/>
  <c r="N67" i="252"/>
  <c r="L67" i="252"/>
  <c r="K67" i="252"/>
  <c r="J66" i="252"/>
  <c r="J17" i="252" s="1"/>
  <c r="I66" i="252"/>
  <c r="I17" i="252" s="1"/>
  <c r="H66" i="252"/>
  <c r="G66" i="252"/>
  <c r="G17" i="252" s="1"/>
  <c r="F66" i="252"/>
  <c r="F17" i="252" s="1"/>
  <c r="E66" i="252"/>
  <c r="E17" i="252" s="1"/>
  <c r="O65" i="252"/>
  <c r="N65" i="252"/>
  <c r="L65" i="252"/>
  <c r="K65" i="252"/>
  <c r="O64" i="252"/>
  <c r="N64" i="252"/>
  <c r="L64" i="252"/>
  <c r="K64" i="252"/>
  <c r="O63" i="252"/>
  <c r="N63" i="252"/>
  <c r="L63" i="252"/>
  <c r="K63" i="252"/>
  <c r="O62" i="252"/>
  <c r="N62" i="252"/>
  <c r="L62" i="252"/>
  <c r="K62" i="252"/>
  <c r="O61" i="252"/>
  <c r="N61" i="252"/>
  <c r="L61" i="252"/>
  <c r="K61" i="252"/>
  <c r="O60" i="252"/>
  <c r="N60" i="252"/>
  <c r="L60" i="252"/>
  <c r="K60" i="252"/>
  <c r="O59" i="252"/>
  <c r="N59" i="252"/>
  <c r="L59" i="252"/>
  <c r="K59" i="252"/>
  <c r="O58" i="252"/>
  <c r="N58" i="252"/>
  <c r="L58" i="252"/>
  <c r="K58" i="252"/>
  <c r="O57" i="252"/>
  <c r="N57" i="252"/>
  <c r="L57" i="252"/>
  <c r="K57" i="252"/>
  <c r="O56" i="252"/>
  <c r="N56" i="252"/>
  <c r="L56" i="252"/>
  <c r="L55" i="252" s="1"/>
  <c r="K56" i="252"/>
  <c r="J55" i="252"/>
  <c r="I55" i="252"/>
  <c r="I16" i="252" s="1"/>
  <c r="H55" i="252"/>
  <c r="H16" i="252" s="1"/>
  <c r="G55" i="252"/>
  <c r="F55" i="252"/>
  <c r="E55" i="252"/>
  <c r="E16" i="252" s="1"/>
  <c r="O54" i="252"/>
  <c r="N54" i="252"/>
  <c r="L54" i="252"/>
  <c r="K54" i="252"/>
  <c r="O53" i="252"/>
  <c r="N53" i="252"/>
  <c r="L53" i="252"/>
  <c r="K53" i="252"/>
  <c r="O52" i="252"/>
  <c r="N52" i="252"/>
  <c r="L52" i="252"/>
  <c r="K52" i="252"/>
  <c r="O51" i="252"/>
  <c r="N51" i="252"/>
  <c r="L51" i="252"/>
  <c r="K51" i="252"/>
  <c r="O50" i="252"/>
  <c r="N50" i="252"/>
  <c r="L50" i="252"/>
  <c r="K50" i="252"/>
  <c r="O49" i="252"/>
  <c r="N49" i="252"/>
  <c r="L49" i="252"/>
  <c r="K49" i="252"/>
  <c r="O48" i="252"/>
  <c r="N48" i="252"/>
  <c r="L48" i="252"/>
  <c r="K48" i="252"/>
  <c r="O47" i="252"/>
  <c r="N47" i="252"/>
  <c r="L47" i="252"/>
  <c r="K47" i="252"/>
  <c r="O46" i="252"/>
  <c r="N46" i="252"/>
  <c r="L46" i="252"/>
  <c r="K46" i="252"/>
  <c r="O45" i="252"/>
  <c r="N45" i="252"/>
  <c r="L45" i="252"/>
  <c r="K45" i="252"/>
  <c r="O44" i="252"/>
  <c r="N44" i="252"/>
  <c r="L44" i="252"/>
  <c r="K44" i="252"/>
  <c r="O43" i="252"/>
  <c r="N43" i="252"/>
  <c r="L43" i="252"/>
  <c r="K43" i="252"/>
  <c r="O42" i="252"/>
  <c r="N42" i="252"/>
  <c r="L42" i="252"/>
  <c r="K42" i="252"/>
  <c r="O41" i="252"/>
  <c r="N41" i="252"/>
  <c r="L41" i="252"/>
  <c r="K41" i="252"/>
  <c r="O40" i="252"/>
  <c r="N40" i="252"/>
  <c r="L40" i="252"/>
  <c r="K40" i="252"/>
  <c r="O39" i="252"/>
  <c r="N39" i="252"/>
  <c r="L39" i="252"/>
  <c r="K39" i="252"/>
  <c r="O38" i="252"/>
  <c r="N38" i="252"/>
  <c r="L38" i="252"/>
  <c r="K38" i="252"/>
  <c r="O37" i="252"/>
  <c r="N37" i="252"/>
  <c r="L37" i="252"/>
  <c r="K37" i="252"/>
  <c r="O36" i="252"/>
  <c r="N36" i="252"/>
  <c r="L36" i="252"/>
  <c r="K36" i="252"/>
  <c r="O35" i="252"/>
  <c r="N35" i="252"/>
  <c r="L35" i="252"/>
  <c r="K35" i="252"/>
  <c r="O34" i="252"/>
  <c r="N34" i="252"/>
  <c r="L34" i="252"/>
  <c r="K34" i="252"/>
  <c r="O33" i="252"/>
  <c r="N33" i="252"/>
  <c r="L33" i="252"/>
  <c r="K33" i="252"/>
  <c r="O30" i="252"/>
  <c r="N30" i="252"/>
  <c r="L30" i="252"/>
  <c r="K30" i="252"/>
  <c r="O29" i="252"/>
  <c r="N29" i="252"/>
  <c r="L29" i="252"/>
  <c r="K29" i="252"/>
  <c r="O28" i="252"/>
  <c r="N28" i="252"/>
  <c r="L28" i="252"/>
  <c r="K28" i="252"/>
  <c r="O27" i="252"/>
  <c r="N27" i="252"/>
  <c r="L27" i="252"/>
  <c r="K27" i="252"/>
  <c r="O26" i="252"/>
  <c r="N26" i="252"/>
  <c r="L26" i="252"/>
  <c r="K26" i="252"/>
  <c r="O25" i="252"/>
  <c r="N25" i="252"/>
  <c r="L25" i="252"/>
  <c r="K25" i="252"/>
  <c r="O24" i="252"/>
  <c r="N24" i="252"/>
  <c r="L24" i="252"/>
  <c r="K24" i="252"/>
  <c r="O23" i="252"/>
  <c r="N23" i="252"/>
  <c r="L23" i="252"/>
  <c r="K23" i="252"/>
  <c r="O22" i="252"/>
  <c r="N22" i="252"/>
  <c r="L22" i="252"/>
  <c r="K22" i="252"/>
  <c r="O21" i="252"/>
  <c r="N21" i="252"/>
  <c r="L21" i="252"/>
  <c r="K21" i="252"/>
  <c r="O20" i="252"/>
  <c r="N20" i="252"/>
  <c r="L20" i="252"/>
  <c r="K20" i="252"/>
  <c r="J18" i="252"/>
  <c r="I18" i="252"/>
  <c r="H18" i="252"/>
  <c r="G18" i="252"/>
  <c r="F18" i="252"/>
  <c r="E18" i="252"/>
  <c r="H17" i="252"/>
  <c r="J16" i="252"/>
  <c r="G16" i="252"/>
  <c r="F16" i="252"/>
  <c r="J15" i="252"/>
  <c r="I15" i="252"/>
  <c r="H15" i="252"/>
  <c r="G15" i="252"/>
  <c r="F15" i="252"/>
  <c r="E15" i="252"/>
  <c r="J14" i="252"/>
  <c r="I14" i="252"/>
  <c r="H14" i="252"/>
  <c r="G14" i="252"/>
  <c r="F14" i="252"/>
  <c r="E14" i="252"/>
  <c r="M3" i="252"/>
  <c r="D2" i="252"/>
  <c r="O72" i="251"/>
  <c r="N72" i="251"/>
  <c r="L72" i="251"/>
  <c r="K72" i="251"/>
  <c r="O71" i="251"/>
  <c r="N71" i="251"/>
  <c r="L71" i="251"/>
  <c r="K71" i="251"/>
  <c r="O70" i="251"/>
  <c r="N70" i="251"/>
  <c r="L70" i="251"/>
  <c r="K70" i="251"/>
  <c r="O69" i="251"/>
  <c r="N69" i="251"/>
  <c r="L69" i="251"/>
  <c r="K69" i="251"/>
  <c r="O68" i="251"/>
  <c r="N68" i="251"/>
  <c r="L68" i="251"/>
  <c r="K68" i="251"/>
  <c r="O67" i="251"/>
  <c r="N67" i="251"/>
  <c r="L67" i="251"/>
  <c r="K67" i="251"/>
  <c r="O66" i="251"/>
  <c r="N66" i="251"/>
  <c r="L66" i="251"/>
  <c r="K66" i="251"/>
  <c r="O65" i="251"/>
  <c r="N65" i="251"/>
  <c r="L65" i="251"/>
  <c r="L64" i="251" s="1"/>
  <c r="K65" i="251"/>
  <c r="J64" i="251"/>
  <c r="J17" i="251" s="1"/>
  <c r="I64" i="251"/>
  <c r="I17" i="251" s="1"/>
  <c r="H64" i="251"/>
  <c r="G64" i="251"/>
  <c r="G17" i="251" s="1"/>
  <c r="F64" i="251"/>
  <c r="F17" i="251" s="1"/>
  <c r="E64" i="251"/>
  <c r="O63" i="251"/>
  <c r="N63" i="251"/>
  <c r="L63" i="251"/>
  <c r="K63" i="251"/>
  <c r="O62" i="251"/>
  <c r="N62" i="251"/>
  <c r="L62" i="251"/>
  <c r="K62" i="251"/>
  <c r="O61" i="251"/>
  <c r="N61" i="251"/>
  <c r="L61" i="251"/>
  <c r="K61" i="251"/>
  <c r="O60" i="251"/>
  <c r="N60" i="251"/>
  <c r="L60" i="251"/>
  <c r="K60" i="251"/>
  <c r="O59" i="251"/>
  <c r="N59" i="251"/>
  <c r="L59" i="251"/>
  <c r="K59" i="251"/>
  <c r="O58" i="251"/>
  <c r="N58" i="251"/>
  <c r="L58" i="251"/>
  <c r="K58" i="251"/>
  <c r="O57" i="251"/>
  <c r="N57" i="251"/>
  <c r="L57" i="251"/>
  <c r="K57" i="251"/>
  <c r="O56" i="251"/>
  <c r="N56" i="251"/>
  <c r="L56" i="251"/>
  <c r="K56" i="251"/>
  <c r="O55" i="251"/>
  <c r="N55" i="251"/>
  <c r="L55" i="251"/>
  <c r="K55" i="251"/>
  <c r="O54" i="251"/>
  <c r="N54" i="251"/>
  <c r="L54" i="251"/>
  <c r="K54" i="251"/>
  <c r="J53" i="251"/>
  <c r="I53" i="251"/>
  <c r="I16" i="251" s="1"/>
  <c r="H53" i="251"/>
  <c r="H16" i="251" s="1"/>
  <c r="G53" i="251"/>
  <c r="G16" i="251" s="1"/>
  <c r="F53" i="251"/>
  <c r="F16" i="251" s="1"/>
  <c r="E53" i="251"/>
  <c r="E16" i="251" s="1"/>
  <c r="O52" i="251"/>
  <c r="N52" i="251"/>
  <c r="L52" i="251"/>
  <c r="K52" i="251"/>
  <c r="O51" i="251"/>
  <c r="N51" i="251"/>
  <c r="L51" i="251"/>
  <c r="K51" i="251"/>
  <c r="O50" i="251"/>
  <c r="N50" i="251"/>
  <c r="L50" i="251"/>
  <c r="K50" i="251"/>
  <c r="O49" i="251"/>
  <c r="N49" i="251"/>
  <c r="L49" i="251"/>
  <c r="K49" i="251"/>
  <c r="O48" i="251"/>
  <c r="N48" i="251"/>
  <c r="L48" i="251"/>
  <c r="K48" i="251"/>
  <c r="O47" i="251"/>
  <c r="N47" i="251"/>
  <c r="L47" i="251"/>
  <c r="K47" i="251"/>
  <c r="O46" i="251"/>
  <c r="N46" i="251"/>
  <c r="L46" i="251"/>
  <c r="K46" i="251"/>
  <c r="O45" i="251"/>
  <c r="N45" i="251"/>
  <c r="L45" i="251"/>
  <c r="K45" i="251"/>
  <c r="O44" i="251"/>
  <c r="N44" i="251"/>
  <c r="L44" i="251"/>
  <c r="K44" i="251"/>
  <c r="O43" i="251"/>
  <c r="N43" i="251"/>
  <c r="L43" i="251"/>
  <c r="K43" i="251"/>
  <c r="O42" i="251"/>
  <c r="N42" i="251"/>
  <c r="L42" i="251"/>
  <c r="K42" i="251"/>
  <c r="O41" i="251"/>
  <c r="N41" i="251"/>
  <c r="L41" i="251"/>
  <c r="K41" i="251"/>
  <c r="O40" i="251"/>
  <c r="N40" i="251"/>
  <c r="L40" i="251"/>
  <c r="K40" i="251"/>
  <c r="O39" i="251"/>
  <c r="N39" i="251"/>
  <c r="L39" i="251"/>
  <c r="K39" i="251"/>
  <c r="O38" i="251"/>
  <c r="N38" i="251"/>
  <c r="L38" i="251"/>
  <c r="K38" i="251"/>
  <c r="O37" i="251"/>
  <c r="N37" i="251"/>
  <c r="L37" i="251"/>
  <c r="K37" i="251"/>
  <c r="O36" i="251"/>
  <c r="N36" i="251"/>
  <c r="L36" i="251"/>
  <c r="K36" i="251"/>
  <c r="O35" i="251"/>
  <c r="N35" i="251"/>
  <c r="L35" i="251"/>
  <c r="K35" i="251"/>
  <c r="O34" i="251"/>
  <c r="N34" i="251"/>
  <c r="L34" i="251"/>
  <c r="K34" i="251"/>
  <c r="O33" i="251"/>
  <c r="N33" i="251"/>
  <c r="L33" i="251"/>
  <c r="K33" i="251"/>
  <c r="O32" i="251"/>
  <c r="N32" i="251"/>
  <c r="L32" i="251"/>
  <c r="K32" i="251"/>
  <c r="O31" i="251"/>
  <c r="N31" i="251"/>
  <c r="L31" i="251"/>
  <c r="K31" i="251"/>
  <c r="O30" i="251"/>
  <c r="N30" i="251"/>
  <c r="L30" i="251"/>
  <c r="K30" i="251"/>
  <c r="O29" i="251"/>
  <c r="N29" i="251"/>
  <c r="L29" i="251"/>
  <c r="K29" i="251"/>
  <c r="O28" i="251"/>
  <c r="N28" i="251"/>
  <c r="L28" i="251"/>
  <c r="K28" i="251"/>
  <c r="O27" i="251"/>
  <c r="N27" i="251"/>
  <c r="L27" i="251"/>
  <c r="K27" i="251"/>
  <c r="O26" i="251"/>
  <c r="N26" i="251"/>
  <c r="L26" i="251"/>
  <c r="K26" i="251"/>
  <c r="O25" i="251"/>
  <c r="N25" i="251"/>
  <c r="L25" i="251"/>
  <c r="K25" i="251"/>
  <c r="O24" i="251"/>
  <c r="N24" i="251"/>
  <c r="L24" i="251"/>
  <c r="K24" i="251"/>
  <c r="O23" i="251"/>
  <c r="N23" i="251"/>
  <c r="L23" i="251"/>
  <c r="K23" i="251"/>
  <c r="O22" i="251"/>
  <c r="N22" i="251"/>
  <c r="L22" i="251"/>
  <c r="K22" i="251"/>
  <c r="O21" i="251"/>
  <c r="N21" i="251"/>
  <c r="L21" i="251"/>
  <c r="K21" i="251"/>
  <c r="O20" i="251"/>
  <c r="N20" i="251"/>
  <c r="L20" i="251"/>
  <c r="K20" i="251"/>
  <c r="J18" i="251"/>
  <c r="I18" i="251"/>
  <c r="H18" i="251"/>
  <c r="G18" i="251"/>
  <c r="F18" i="251"/>
  <c r="E18" i="251"/>
  <c r="E17" i="251"/>
  <c r="J16" i="251"/>
  <c r="J15" i="251"/>
  <c r="I15" i="251"/>
  <c r="H15" i="251"/>
  <c r="G15" i="251"/>
  <c r="F15" i="251"/>
  <c r="E15" i="251"/>
  <c r="J14" i="251"/>
  <c r="I14" i="251"/>
  <c r="H14" i="251"/>
  <c r="G14" i="251"/>
  <c r="F14" i="251"/>
  <c r="E14" i="251"/>
  <c r="M3" i="251"/>
  <c r="D2" i="251"/>
  <c r="O72" i="250"/>
  <c r="N72" i="250"/>
  <c r="L72" i="250"/>
  <c r="K72" i="250"/>
  <c r="O71" i="250"/>
  <c r="N71" i="250"/>
  <c r="L71" i="250"/>
  <c r="K71" i="250"/>
  <c r="O70" i="250"/>
  <c r="N70" i="250"/>
  <c r="L70" i="250"/>
  <c r="K70" i="250"/>
  <c r="O69" i="250"/>
  <c r="N69" i="250"/>
  <c r="L69" i="250"/>
  <c r="K69" i="250"/>
  <c r="O68" i="250"/>
  <c r="N68" i="250"/>
  <c r="L68" i="250"/>
  <c r="K68" i="250"/>
  <c r="O67" i="250"/>
  <c r="N67" i="250"/>
  <c r="L67" i="250"/>
  <c r="K67" i="250"/>
  <c r="O66" i="250"/>
  <c r="N66" i="250"/>
  <c r="L66" i="250"/>
  <c r="K66" i="250"/>
  <c r="O65" i="250"/>
  <c r="N65" i="250"/>
  <c r="L65" i="250"/>
  <c r="K65" i="250"/>
  <c r="J64" i="250"/>
  <c r="J17" i="250" s="1"/>
  <c r="I64" i="250"/>
  <c r="I17" i="250" s="1"/>
  <c r="H64" i="250"/>
  <c r="G64" i="250"/>
  <c r="G17" i="250" s="1"/>
  <c r="F64" i="250"/>
  <c r="F17" i="250" s="1"/>
  <c r="E64" i="250"/>
  <c r="E17" i="250" s="1"/>
  <c r="O63" i="250"/>
  <c r="N63" i="250"/>
  <c r="L63" i="250"/>
  <c r="K63" i="250"/>
  <c r="O62" i="250"/>
  <c r="N62" i="250"/>
  <c r="L62" i="250"/>
  <c r="K62" i="250"/>
  <c r="O61" i="250"/>
  <c r="N61" i="250"/>
  <c r="L61" i="250"/>
  <c r="K61" i="250"/>
  <c r="O60" i="250"/>
  <c r="N60" i="250"/>
  <c r="L60" i="250"/>
  <c r="K60" i="250"/>
  <c r="O59" i="250"/>
  <c r="N59" i="250"/>
  <c r="L59" i="250"/>
  <c r="K59" i="250"/>
  <c r="O58" i="250"/>
  <c r="N58" i="250"/>
  <c r="L58" i="250"/>
  <c r="K58" i="250"/>
  <c r="O57" i="250"/>
  <c r="N57" i="250"/>
  <c r="L57" i="250"/>
  <c r="K57" i="250"/>
  <c r="O56" i="250"/>
  <c r="N56" i="250"/>
  <c r="L56" i="250"/>
  <c r="K56" i="250"/>
  <c r="O55" i="250"/>
  <c r="N55" i="250"/>
  <c r="L55" i="250"/>
  <c r="K55" i="250"/>
  <c r="O54" i="250"/>
  <c r="N54" i="250"/>
  <c r="L54" i="250"/>
  <c r="K54" i="250"/>
  <c r="J53" i="250"/>
  <c r="J16" i="250" s="1"/>
  <c r="I53" i="250"/>
  <c r="I16" i="250" s="1"/>
  <c r="H53" i="250"/>
  <c r="H16" i="250" s="1"/>
  <c r="G53" i="250"/>
  <c r="G16" i="250" s="1"/>
  <c r="F53" i="250"/>
  <c r="F16" i="250" s="1"/>
  <c r="E53" i="250"/>
  <c r="E16" i="250" s="1"/>
  <c r="O52" i="250"/>
  <c r="N52" i="250"/>
  <c r="L52" i="250"/>
  <c r="K52" i="250"/>
  <c r="O51" i="250"/>
  <c r="N51" i="250"/>
  <c r="L51" i="250"/>
  <c r="K51" i="250"/>
  <c r="O50" i="250"/>
  <c r="N50" i="250"/>
  <c r="L50" i="250"/>
  <c r="K50" i="250"/>
  <c r="O49" i="250"/>
  <c r="N49" i="250"/>
  <c r="L49" i="250"/>
  <c r="K49" i="250"/>
  <c r="O48" i="250"/>
  <c r="N48" i="250"/>
  <c r="L48" i="250"/>
  <c r="K48" i="250"/>
  <c r="O47" i="250"/>
  <c r="N47" i="250"/>
  <c r="L47" i="250"/>
  <c r="K47" i="250"/>
  <c r="O46" i="250"/>
  <c r="N46" i="250"/>
  <c r="L46" i="250"/>
  <c r="K46" i="250"/>
  <c r="O45" i="250"/>
  <c r="N45" i="250"/>
  <c r="L45" i="250"/>
  <c r="K45" i="250"/>
  <c r="O44" i="250"/>
  <c r="N44" i="250"/>
  <c r="L44" i="250"/>
  <c r="K44" i="250"/>
  <c r="O43" i="250"/>
  <c r="N43" i="250"/>
  <c r="L43" i="250"/>
  <c r="K43" i="250"/>
  <c r="O42" i="250"/>
  <c r="N42" i="250"/>
  <c r="L42" i="250"/>
  <c r="K42" i="250"/>
  <c r="O41" i="250"/>
  <c r="N41" i="250"/>
  <c r="L41" i="250"/>
  <c r="K41" i="250"/>
  <c r="O40" i="250"/>
  <c r="N40" i="250"/>
  <c r="L40" i="250"/>
  <c r="K40" i="250"/>
  <c r="O39" i="250"/>
  <c r="N39" i="250"/>
  <c r="L39" i="250"/>
  <c r="K39" i="250"/>
  <c r="O38" i="250"/>
  <c r="N38" i="250"/>
  <c r="L38" i="250"/>
  <c r="K38" i="250"/>
  <c r="O37" i="250"/>
  <c r="N37" i="250"/>
  <c r="L37" i="250"/>
  <c r="K37" i="250"/>
  <c r="O36" i="250"/>
  <c r="N36" i="250"/>
  <c r="L36" i="250"/>
  <c r="K36" i="250"/>
  <c r="O35" i="250"/>
  <c r="N35" i="250"/>
  <c r="L35" i="250"/>
  <c r="K35" i="250"/>
  <c r="O34" i="250"/>
  <c r="N34" i="250"/>
  <c r="L34" i="250"/>
  <c r="K34" i="250"/>
  <c r="O33" i="250"/>
  <c r="N33" i="250"/>
  <c r="L33" i="250"/>
  <c r="K33" i="250"/>
  <c r="O32" i="250"/>
  <c r="N32" i="250"/>
  <c r="L32" i="250"/>
  <c r="K32" i="250"/>
  <c r="O31" i="250"/>
  <c r="N31" i="250"/>
  <c r="L31" i="250"/>
  <c r="K31" i="250"/>
  <c r="O30" i="250"/>
  <c r="N30" i="250"/>
  <c r="L30" i="250"/>
  <c r="K30" i="250"/>
  <c r="O29" i="250"/>
  <c r="N29" i="250"/>
  <c r="L29" i="250"/>
  <c r="K29" i="250"/>
  <c r="O28" i="250"/>
  <c r="N28" i="250"/>
  <c r="L28" i="250"/>
  <c r="K28" i="250"/>
  <c r="O27" i="250"/>
  <c r="N27" i="250"/>
  <c r="L27" i="250"/>
  <c r="K27" i="250"/>
  <c r="O26" i="250"/>
  <c r="N26" i="250"/>
  <c r="L26" i="250"/>
  <c r="K26" i="250"/>
  <c r="O24" i="250"/>
  <c r="N24" i="250"/>
  <c r="L24" i="250"/>
  <c r="K24" i="250"/>
  <c r="O23" i="250"/>
  <c r="N23" i="250"/>
  <c r="L23" i="250"/>
  <c r="K23" i="250"/>
  <c r="O22" i="250"/>
  <c r="N22" i="250"/>
  <c r="L22" i="250"/>
  <c r="K22" i="250"/>
  <c r="O21" i="250"/>
  <c r="N21" i="250"/>
  <c r="L21" i="250"/>
  <c r="K21" i="250"/>
  <c r="O20" i="250"/>
  <c r="N20" i="250"/>
  <c r="L20" i="250"/>
  <c r="K20" i="250"/>
  <c r="J18" i="250"/>
  <c r="I18" i="250"/>
  <c r="H18" i="250"/>
  <c r="G18" i="250"/>
  <c r="F18" i="250"/>
  <c r="E18" i="250"/>
  <c r="H17" i="250"/>
  <c r="J15" i="250"/>
  <c r="I15" i="250"/>
  <c r="H15" i="250"/>
  <c r="G15" i="250"/>
  <c r="F15" i="250"/>
  <c r="E15" i="250"/>
  <c r="J14" i="250"/>
  <c r="I14" i="250"/>
  <c r="H14" i="250"/>
  <c r="G14" i="250"/>
  <c r="F14" i="250"/>
  <c r="E14" i="250"/>
  <c r="M3" i="250"/>
  <c r="D2" i="250"/>
  <c r="I15" i="242"/>
  <c r="J15" i="242"/>
  <c r="H15" i="242"/>
  <c r="F15" i="242"/>
  <c r="G15" i="242"/>
  <c r="E15" i="242"/>
  <c r="O52" i="242"/>
  <c r="N52" i="242"/>
  <c r="L52" i="242"/>
  <c r="K52" i="242"/>
  <c r="O51" i="242"/>
  <c r="N51" i="242"/>
  <c r="L51" i="242"/>
  <c r="K51" i="242"/>
  <c r="I18" i="242"/>
  <c r="J18" i="242"/>
  <c r="H18" i="242"/>
  <c r="F18" i="242"/>
  <c r="G18" i="242"/>
  <c r="E18" i="242"/>
  <c r="E14" i="242"/>
  <c r="O53" i="242"/>
  <c r="N53" i="242"/>
  <c r="L53" i="242"/>
  <c r="K53" i="242"/>
  <c r="K55" i="242"/>
  <c r="G36" i="241"/>
  <c r="G28" i="241"/>
  <c r="H14" i="241"/>
  <c r="J19" i="241"/>
  <c r="J17" i="241"/>
  <c r="K17" i="241"/>
  <c r="J18" i="241"/>
  <c r="K18" i="241"/>
  <c r="K19" i="241"/>
  <c r="J20" i="241"/>
  <c r="K20" i="241"/>
  <c r="K3" i="241"/>
  <c r="I3" i="239"/>
  <c r="K3" i="238"/>
  <c r="H14" i="231"/>
  <c r="L64" i="250" l="1"/>
  <c r="M63" i="250"/>
  <c r="M25" i="250"/>
  <c r="M28" i="252"/>
  <c r="M33" i="252"/>
  <c r="M68" i="252"/>
  <c r="M23" i="250"/>
  <c r="M27" i="250"/>
  <c r="M28" i="250"/>
  <c r="M30" i="250"/>
  <c r="M31" i="250"/>
  <c r="M32" i="250"/>
  <c r="M34" i="250"/>
  <c r="M39" i="250"/>
  <c r="M40" i="250"/>
  <c r="M42" i="250"/>
  <c r="M44" i="250"/>
  <c r="P72" i="254"/>
  <c r="P73" i="254"/>
  <c r="P74" i="254"/>
  <c r="M46" i="253"/>
  <c r="M52" i="253"/>
  <c r="F13" i="254"/>
  <c r="M24" i="251"/>
  <c r="M27" i="251"/>
  <c r="M28" i="251"/>
  <c r="M29" i="251"/>
  <c r="M30" i="251"/>
  <c r="M32" i="251"/>
  <c r="M35" i="251"/>
  <c r="M36" i="251"/>
  <c r="M37" i="251"/>
  <c r="M38" i="251"/>
  <c r="M40" i="251"/>
  <c r="M43" i="251"/>
  <c r="M44" i="251"/>
  <c r="M45" i="251"/>
  <c r="M46" i="251"/>
  <c r="M48" i="251"/>
  <c r="M20" i="254"/>
  <c r="M26" i="254"/>
  <c r="M28" i="254"/>
  <c r="M33" i="254"/>
  <c r="M35" i="254"/>
  <c r="M37" i="254"/>
  <c r="P63" i="252"/>
  <c r="P21" i="250"/>
  <c r="N53" i="253"/>
  <c r="P54" i="252"/>
  <c r="M57" i="251"/>
  <c r="M63" i="252"/>
  <c r="F13" i="253"/>
  <c r="O14" i="253"/>
  <c r="M63" i="254"/>
  <c r="M65" i="254"/>
  <c r="P23" i="252"/>
  <c r="P36" i="252"/>
  <c r="G13" i="254"/>
  <c r="M73" i="254"/>
  <c r="J13" i="250"/>
  <c r="M50" i="251"/>
  <c r="M41" i="254"/>
  <c r="M51" i="254"/>
  <c r="M23" i="253"/>
  <c r="M25" i="253"/>
  <c r="M26" i="253"/>
  <c r="M27" i="253"/>
  <c r="M28" i="253"/>
  <c r="M29" i="253"/>
  <c r="M32" i="253"/>
  <c r="M33" i="253"/>
  <c r="M34" i="253"/>
  <c r="M35" i="253"/>
  <c r="M36" i="253"/>
  <c r="M38" i="253"/>
  <c r="M40" i="253"/>
  <c r="M41" i="253"/>
  <c r="M42" i="253"/>
  <c r="M43" i="253"/>
  <c r="M44" i="253"/>
  <c r="M51" i="242"/>
  <c r="M52" i="242"/>
  <c r="F13" i="250"/>
  <c r="M46" i="250"/>
  <c r="P57" i="250"/>
  <c r="P58" i="250"/>
  <c r="P48" i="251"/>
  <c r="M54" i="251"/>
  <c r="M55" i="251"/>
  <c r="M65" i="251"/>
  <c r="M66" i="251"/>
  <c r="M69" i="251"/>
  <c r="M70" i="251"/>
  <c r="M71" i="251"/>
  <c r="M72" i="251"/>
  <c r="M54" i="253"/>
  <c r="M55" i="253"/>
  <c r="M57" i="253"/>
  <c r="M63" i="253"/>
  <c r="P27" i="254"/>
  <c r="P34" i="254"/>
  <c r="P44" i="254"/>
  <c r="P50" i="254"/>
  <c r="O16" i="254"/>
  <c r="M56" i="254"/>
  <c r="M58" i="254"/>
  <c r="M60" i="254"/>
  <c r="M68" i="254"/>
  <c r="M70" i="254"/>
  <c r="M72" i="254"/>
  <c r="M72" i="252"/>
  <c r="M54" i="250"/>
  <c r="M55" i="250"/>
  <c r="M56" i="250"/>
  <c r="M59" i="250"/>
  <c r="L18" i="251"/>
  <c r="N53" i="251"/>
  <c r="L53" i="251"/>
  <c r="M59" i="251"/>
  <c r="P66" i="251"/>
  <c r="P67" i="251"/>
  <c r="P72" i="251"/>
  <c r="M68" i="253"/>
  <c r="M70" i="253"/>
  <c r="M72" i="253"/>
  <c r="J13" i="254"/>
  <c r="K17" i="254"/>
  <c r="M46" i="254"/>
  <c r="M48" i="254"/>
  <c r="P59" i="254"/>
  <c r="P61" i="254"/>
  <c r="P62" i="254"/>
  <c r="P63" i="254"/>
  <c r="P64" i="254"/>
  <c r="P65" i="254"/>
  <c r="M19" i="248"/>
  <c r="J13" i="251"/>
  <c r="P25" i="254"/>
  <c r="P54" i="254"/>
  <c r="P55" i="251"/>
  <c r="P56" i="251"/>
  <c r="P40" i="251"/>
  <c r="P41" i="251"/>
  <c r="P46" i="251"/>
  <c r="P47" i="251"/>
  <c r="O53" i="251"/>
  <c r="P57" i="251"/>
  <c r="P58" i="251"/>
  <c r="P63" i="251"/>
  <c r="P20" i="248"/>
  <c r="P21" i="254"/>
  <c r="P23" i="254"/>
  <c r="P37" i="254"/>
  <c r="P38" i="254"/>
  <c r="P39" i="254"/>
  <c r="P40" i="254"/>
  <c r="P42" i="254"/>
  <c r="P52" i="254"/>
  <c r="P56" i="254"/>
  <c r="P58" i="253"/>
  <c r="P60" i="253"/>
  <c r="P62" i="253"/>
  <c r="P71" i="253"/>
  <c r="P64" i="252"/>
  <c r="P38" i="250"/>
  <c r="P42" i="250"/>
  <c r="P44" i="250"/>
  <c r="P45" i="250"/>
  <c r="P46" i="250"/>
  <c r="P50" i="250"/>
  <c r="P52" i="250"/>
  <c r="P72" i="250"/>
  <c r="P27" i="252"/>
  <c r="P44" i="252"/>
  <c r="P50" i="252"/>
  <c r="M24" i="252"/>
  <c r="M25" i="252"/>
  <c r="M29" i="252"/>
  <c r="M34" i="252"/>
  <c r="F13" i="252"/>
  <c r="P21" i="252"/>
  <c r="P22" i="252"/>
  <c r="P46" i="252"/>
  <c r="M70" i="252"/>
  <c r="M38" i="252"/>
  <c r="M50" i="252"/>
  <c r="M20" i="252"/>
  <c r="M21" i="252"/>
  <c r="M23" i="252"/>
  <c r="P40" i="252"/>
  <c r="P42" i="252"/>
  <c r="M56" i="252"/>
  <c r="M57" i="252"/>
  <c r="M58" i="252"/>
  <c r="M59" i="252"/>
  <c r="M64" i="252"/>
  <c r="M65" i="252"/>
  <c r="P70" i="252"/>
  <c r="P72" i="252"/>
  <c r="P74" i="252"/>
  <c r="L17" i="252"/>
  <c r="P25" i="252"/>
  <c r="P26" i="252"/>
  <c r="M40" i="252"/>
  <c r="P48" i="252"/>
  <c r="M52" i="252"/>
  <c r="M60" i="252"/>
  <c r="M61" i="252"/>
  <c r="M62" i="252"/>
  <c r="P29" i="252"/>
  <c r="P30" i="252"/>
  <c r="P34" i="252"/>
  <c r="P52" i="252"/>
  <c r="P56" i="252"/>
  <c r="P58" i="252"/>
  <c r="P68" i="252"/>
  <c r="L66" i="252"/>
  <c r="N14" i="252"/>
  <c r="L15" i="252"/>
  <c r="P38" i="252"/>
  <c r="M42" i="252"/>
  <c r="P59" i="252"/>
  <c r="P60" i="252"/>
  <c r="P61" i="252"/>
  <c r="P62" i="252"/>
  <c r="E13" i="252"/>
  <c r="M46" i="252"/>
  <c r="M48" i="252"/>
  <c r="G13" i="252"/>
  <c r="P27" i="250"/>
  <c r="M36" i="252"/>
  <c r="M54" i="252"/>
  <c r="L16" i="252"/>
  <c r="P65" i="252"/>
  <c r="M21" i="253"/>
  <c r="P19" i="248"/>
  <c r="K15" i="254"/>
  <c r="E13" i="254"/>
  <c r="L18" i="250"/>
  <c r="K16" i="250"/>
  <c r="L53" i="250"/>
  <c r="G13" i="250"/>
  <c r="P20" i="250"/>
  <c r="M38" i="250"/>
  <c r="P61" i="250"/>
  <c r="M66" i="250"/>
  <c r="M68" i="250"/>
  <c r="M69" i="250"/>
  <c r="J13" i="252"/>
  <c r="M27" i="252"/>
  <c r="M44" i="252"/>
  <c r="P57" i="252"/>
  <c r="M74" i="252"/>
  <c r="F13" i="251"/>
  <c r="M26" i="251"/>
  <c r="P45" i="251"/>
  <c r="P71" i="251"/>
  <c r="I13" i="252"/>
  <c r="K17" i="252"/>
  <c r="P35" i="252"/>
  <c r="M37" i="252"/>
  <c r="P39" i="252"/>
  <c r="M41" i="252"/>
  <c r="P43" i="252"/>
  <c r="M45" i="252"/>
  <c r="M47" i="252"/>
  <c r="P49" i="252"/>
  <c r="M51" i="252"/>
  <c r="O66" i="252"/>
  <c r="M67" i="252"/>
  <c r="P69" i="252"/>
  <c r="M71" i="252"/>
  <c r="P73" i="252"/>
  <c r="M30" i="253"/>
  <c r="M48" i="253"/>
  <c r="M49" i="253"/>
  <c r="M50" i="253"/>
  <c r="M51" i="253"/>
  <c r="O18" i="254"/>
  <c r="P36" i="254"/>
  <c r="P45" i="254"/>
  <c r="P46" i="254"/>
  <c r="P47" i="254"/>
  <c r="P48" i="254"/>
  <c r="M54" i="254"/>
  <c r="M57" i="254"/>
  <c r="M59" i="254"/>
  <c r="O66" i="254"/>
  <c r="M67" i="254"/>
  <c r="M69" i="254"/>
  <c r="M71" i="254"/>
  <c r="P18" i="248"/>
  <c r="P30" i="251"/>
  <c r="P31" i="251"/>
  <c r="M34" i="251"/>
  <c r="L16" i="251"/>
  <c r="O64" i="251"/>
  <c r="L14" i="252"/>
  <c r="L18" i="252"/>
  <c r="N66" i="252"/>
  <c r="P30" i="253"/>
  <c r="P55" i="253"/>
  <c r="N14" i="254"/>
  <c r="O14" i="254"/>
  <c r="K16" i="254"/>
  <c r="K18" i="254"/>
  <c r="P20" i="254"/>
  <c r="M27" i="254"/>
  <c r="M32" i="254"/>
  <c r="P53" i="254"/>
  <c r="P57" i="254"/>
  <c r="P58" i="254"/>
  <c r="M61" i="254"/>
  <c r="M62" i="254"/>
  <c r="M64" i="254"/>
  <c r="N66" i="254"/>
  <c r="M20" i="248"/>
  <c r="M70" i="250"/>
  <c r="M71" i="250"/>
  <c r="M72" i="250"/>
  <c r="M20" i="251"/>
  <c r="M21" i="251"/>
  <c r="M22" i="251"/>
  <c r="P32" i="251"/>
  <c r="P33" i="251"/>
  <c r="P38" i="251"/>
  <c r="P39" i="251"/>
  <c r="M42" i="251"/>
  <c r="M51" i="251"/>
  <c r="M52" i="251"/>
  <c r="K16" i="251"/>
  <c r="M60" i="251"/>
  <c r="M61" i="251"/>
  <c r="M62" i="251"/>
  <c r="M63" i="251"/>
  <c r="M68" i="251"/>
  <c r="M14" i="252"/>
  <c r="K16" i="252"/>
  <c r="K18" i="252"/>
  <c r="M18" i="252" s="1"/>
  <c r="P20" i="252"/>
  <c r="M22" i="252"/>
  <c r="P24" i="252"/>
  <c r="M26" i="252"/>
  <c r="P28" i="252"/>
  <c r="M30" i="252"/>
  <c r="P33" i="252"/>
  <c r="M35" i="252"/>
  <c r="P37" i="252"/>
  <c r="M39" i="252"/>
  <c r="P41" i="252"/>
  <c r="M43" i="252"/>
  <c r="P45" i="252"/>
  <c r="P47" i="252"/>
  <c r="M49" i="252"/>
  <c r="P51" i="252"/>
  <c r="O55" i="252"/>
  <c r="P67" i="252"/>
  <c r="M69" i="252"/>
  <c r="P71" i="252"/>
  <c r="M73" i="252"/>
  <c r="M20" i="253"/>
  <c r="P63" i="253"/>
  <c r="M65" i="253"/>
  <c r="O15" i="254"/>
  <c r="O17" i="254"/>
  <c r="P28" i="254"/>
  <c r="P29" i="254"/>
  <c r="P30" i="254"/>
  <c r="P32" i="254"/>
  <c r="M38" i="254"/>
  <c r="M40" i="254"/>
  <c r="M43" i="254"/>
  <c r="M45" i="254"/>
  <c r="M47" i="254"/>
  <c r="M49" i="254"/>
  <c r="O55" i="254"/>
  <c r="P60" i="254"/>
  <c r="P67" i="254"/>
  <c r="P68" i="254"/>
  <c r="P69" i="254"/>
  <c r="P70" i="254"/>
  <c r="P71" i="254"/>
  <c r="M74" i="254"/>
  <c r="P25" i="250"/>
  <c r="M18" i="248"/>
  <c r="L17" i="253"/>
  <c r="P20" i="253"/>
  <c r="P21" i="253"/>
  <c r="P31" i="253"/>
  <c r="P33" i="253"/>
  <c r="P35" i="253"/>
  <c r="P36" i="253"/>
  <c r="P47" i="253"/>
  <c r="P49" i="253"/>
  <c r="P51" i="253"/>
  <c r="P52" i="253"/>
  <c r="O53" i="253"/>
  <c r="P65" i="253"/>
  <c r="P67" i="253"/>
  <c r="P68" i="253"/>
  <c r="M66" i="253"/>
  <c r="K14" i="253"/>
  <c r="L15" i="253"/>
  <c r="P24" i="253"/>
  <c r="P26" i="253"/>
  <c r="P28" i="253"/>
  <c r="P29" i="253"/>
  <c r="P39" i="253"/>
  <c r="P41" i="253"/>
  <c r="P43" i="253"/>
  <c r="P44" i="253"/>
  <c r="M59" i="253"/>
  <c r="M60" i="253"/>
  <c r="M61" i="253"/>
  <c r="M62" i="253"/>
  <c r="M21" i="254"/>
  <c r="M23" i="254"/>
  <c r="M25" i="254"/>
  <c r="M34" i="254"/>
  <c r="M42" i="254"/>
  <c r="M50" i="254"/>
  <c r="P33" i="254"/>
  <c r="M36" i="254"/>
  <c r="P41" i="254"/>
  <c r="M44" i="254"/>
  <c r="P49" i="254"/>
  <c r="M52" i="254"/>
  <c r="M53" i="254"/>
  <c r="P26" i="254"/>
  <c r="M29" i="254"/>
  <c r="M30" i="254"/>
  <c r="P35" i="254"/>
  <c r="M39" i="254"/>
  <c r="P43" i="254"/>
  <c r="P51" i="254"/>
  <c r="P22" i="254"/>
  <c r="M22" i="254"/>
  <c r="L14" i="254"/>
  <c r="M24" i="254"/>
  <c r="P24" i="254"/>
  <c r="I13" i="254"/>
  <c r="G13" i="253"/>
  <c r="E13" i="253"/>
  <c r="I13" i="253"/>
  <c r="N17" i="253"/>
  <c r="P22" i="253"/>
  <c r="P23" i="253"/>
  <c r="P37" i="253"/>
  <c r="P38" i="253"/>
  <c r="P45" i="253"/>
  <c r="P46" i="253"/>
  <c r="P56" i="253"/>
  <c r="P57" i="253"/>
  <c r="O64" i="253"/>
  <c r="L64" i="253"/>
  <c r="M67" i="253"/>
  <c r="P69" i="253"/>
  <c r="P70" i="253"/>
  <c r="J13" i="253"/>
  <c r="L14" i="253"/>
  <c r="L16" i="253"/>
  <c r="L18" i="253"/>
  <c r="M22" i="253"/>
  <c r="P25" i="253"/>
  <c r="P32" i="253"/>
  <c r="M37" i="253"/>
  <c r="P40" i="253"/>
  <c r="M45" i="253"/>
  <c r="P48" i="253"/>
  <c r="L53" i="253"/>
  <c r="M56" i="253"/>
  <c r="P59" i="253"/>
  <c r="N64" i="253"/>
  <c r="M69" i="253"/>
  <c r="P72" i="253"/>
  <c r="M14" i="253"/>
  <c r="N16" i="253"/>
  <c r="K18" i="253"/>
  <c r="M18" i="253" s="1"/>
  <c r="M24" i="253"/>
  <c r="P27" i="253"/>
  <c r="M31" i="253"/>
  <c r="P34" i="253"/>
  <c r="M39" i="253"/>
  <c r="P42" i="253"/>
  <c r="M47" i="253"/>
  <c r="P50" i="253"/>
  <c r="M58" i="253"/>
  <c r="P61" i="253"/>
  <c r="P66" i="253"/>
  <c r="M71" i="253"/>
  <c r="M53" i="252"/>
  <c r="P53" i="252"/>
  <c r="L14" i="251"/>
  <c r="P23" i="251"/>
  <c r="P24" i="251"/>
  <c r="P25" i="251"/>
  <c r="M23" i="251"/>
  <c r="M22" i="250"/>
  <c r="L14" i="250"/>
  <c r="G13" i="251"/>
  <c r="E13" i="251"/>
  <c r="K18" i="251"/>
  <c r="P20" i="251"/>
  <c r="P26" i="251"/>
  <c r="P27" i="251"/>
  <c r="M31" i="251"/>
  <c r="P34" i="251"/>
  <c r="P35" i="251"/>
  <c r="M39" i="251"/>
  <c r="P42" i="251"/>
  <c r="P43" i="251"/>
  <c r="M47" i="251"/>
  <c r="P49" i="251"/>
  <c r="P50" i="251"/>
  <c r="P51" i="251"/>
  <c r="M56" i="251"/>
  <c r="P59" i="251"/>
  <c r="P60" i="251"/>
  <c r="N64" i="251"/>
  <c r="P68" i="251"/>
  <c r="P69" i="251"/>
  <c r="I13" i="251"/>
  <c r="K17" i="251"/>
  <c r="M14" i="251"/>
  <c r="N14" i="251"/>
  <c r="L15" i="251"/>
  <c r="H17" i="251"/>
  <c r="L17" i="251" s="1"/>
  <c r="P21" i="251"/>
  <c r="P22" i="251"/>
  <c r="M25" i="251"/>
  <c r="P28" i="251"/>
  <c r="P29" i="251"/>
  <c r="M33" i="251"/>
  <c r="P36" i="251"/>
  <c r="P37" i="251"/>
  <c r="M41" i="251"/>
  <c r="P44" i="251"/>
  <c r="M49" i="251"/>
  <c r="P52" i="251"/>
  <c r="P54" i="251"/>
  <c r="M58" i="251"/>
  <c r="P61" i="251"/>
  <c r="P62" i="251"/>
  <c r="P65" i="251"/>
  <c r="M67" i="251"/>
  <c r="P70" i="251"/>
  <c r="L16" i="250"/>
  <c r="K18" i="250"/>
  <c r="P63" i="250"/>
  <c r="P32" i="250"/>
  <c r="P33" i="250"/>
  <c r="M57" i="250"/>
  <c r="E13" i="250"/>
  <c r="M21" i="250"/>
  <c r="P34" i="250"/>
  <c r="P36" i="250"/>
  <c r="P37" i="250"/>
  <c r="M47" i="250"/>
  <c r="M48" i="250"/>
  <c r="M49" i="250"/>
  <c r="M50" i="250"/>
  <c r="M52" i="250"/>
  <c r="M61" i="250"/>
  <c r="P65" i="250"/>
  <c r="P59" i="250"/>
  <c r="P23" i="250"/>
  <c r="P24" i="250"/>
  <c r="P26" i="250"/>
  <c r="M35" i="250"/>
  <c r="M36" i="250"/>
  <c r="P40" i="250"/>
  <c r="P41" i="250"/>
  <c r="M43" i="250"/>
  <c r="M14" i="250"/>
  <c r="P29" i="250"/>
  <c r="P51" i="250"/>
  <c r="P60" i="250"/>
  <c r="M62" i="250"/>
  <c r="P66" i="250"/>
  <c r="P67" i="250"/>
  <c r="N14" i="250"/>
  <c r="L15" i="250"/>
  <c r="L17" i="250"/>
  <c r="P30" i="250"/>
  <c r="P31" i="250"/>
  <c r="M33" i="250"/>
  <c r="P35" i="250"/>
  <c r="M37" i="250"/>
  <c r="P39" i="250"/>
  <c r="M41" i="250"/>
  <c r="P43" i="250"/>
  <c r="M45" i="250"/>
  <c r="P47" i="250"/>
  <c r="P54" i="250"/>
  <c r="M58" i="250"/>
  <c r="O64" i="250"/>
  <c r="M65" i="250"/>
  <c r="P68" i="250"/>
  <c r="P69" i="250"/>
  <c r="H13" i="250"/>
  <c r="I13" i="250"/>
  <c r="M17" i="250"/>
  <c r="M20" i="250"/>
  <c r="P22" i="250"/>
  <c r="M24" i="250"/>
  <c r="M26" i="250"/>
  <c r="P28" i="250"/>
  <c r="M29" i="250"/>
  <c r="P48" i="250"/>
  <c r="P49" i="250"/>
  <c r="M51" i="250"/>
  <c r="O53" i="250"/>
  <c r="P55" i="250"/>
  <c r="P56" i="250"/>
  <c r="M60" i="250"/>
  <c r="P62" i="250"/>
  <c r="N64" i="250"/>
  <c r="M67" i="250"/>
  <c r="P70" i="250"/>
  <c r="P71" i="250"/>
  <c r="M55" i="254"/>
  <c r="M15" i="254"/>
  <c r="K14" i="254"/>
  <c r="N15" i="254"/>
  <c r="P15" i="254" s="1"/>
  <c r="N16" i="254"/>
  <c r="N17" i="254"/>
  <c r="N18" i="254"/>
  <c r="P18" i="254" s="1"/>
  <c r="N55" i="254"/>
  <c r="M14" i="254"/>
  <c r="L15" i="254"/>
  <c r="L16" i="254"/>
  <c r="L17" i="254"/>
  <c r="L18" i="254"/>
  <c r="M18" i="254" s="1"/>
  <c r="M16" i="254"/>
  <c r="M17" i="254"/>
  <c r="H13" i="254"/>
  <c r="K55" i="254"/>
  <c r="K66" i="254"/>
  <c r="P54" i="253"/>
  <c r="N18" i="253"/>
  <c r="H13" i="253"/>
  <c r="K15" i="253"/>
  <c r="O15" i="253"/>
  <c r="K16" i="253"/>
  <c r="O16" i="253"/>
  <c r="K17" i="253"/>
  <c r="O17" i="253"/>
  <c r="O18" i="253"/>
  <c r="K53" i="253"/>
  <c r="K64" i="253"/>
  <c r="N14" i="253"/>
  <c r="M15" i="253"/>
  <c r="M16" i="253"/>
  <c r="M17" i="253"/>
  <c r="N15" i="253"/>
  <c r="P15" i="253" s="1"/>
  <c r="M16" i="252"/>
  <c r="M17" i="252"/>
  <c r="K14" i="252"/>
  <c r="O14" i="252"/>
  <c r="N15" i="252"/>
  <c r="N16" i="252"/>
  <c r="N17" i="252"/>
  <c r="N18" i="252"/>
  <c r="N55" i="252"/>
  <c r="M15" i="252"/>
  <c r="H13" i="252"/>
  <c r="K15" i="252"/>
  <c r="O15" i="252"/>
  <c r="O16" i="252"/>
  <c r="O17" i="252"/>
  <c r="O18" i="252"/>
  <c r="K55" i="252"/>
  <c r="K66" i="252"/>
  <c r="K14" i="251"/>
  <c r="O14" i="251"/>
  <c r="N15" i="251"/>
  <c r="N16" i="251"/>
  <c r="N17" i="251"/>
  <c r="N18" i="251"/>
  <c r="M15" i="251"/>
  <c r="M16" i="251"/>
  <c r="K15" i="251"/>
  <c r="O15" i="251"/>
  <c r="O16" i="251"/>
  <c r="O18" i="251"/>
  <c r="K53" i="251"/>
  <c r="K64" i="251"/>
  <c r="M18" i="250"/>
  <c r="K14" i="250"/>
  <c r="O14" i="250"/>
  <c r="N15" i="250"/>
  <c r="N16" i="250"/>
  <c r="N17" i="250"/>
  <c r="N18" i="250"/>
  <c r="N53" i="250"/>
  <c r="M15" i="250"/>
  <c r="M16" i="250"/>
  <c r="K15" i="250"/>
  <c r="O15" i="250"/>
  <c r="O16" i="250"/>
  <c r="K17" i="250"/>
  <c r="O17" i="250"/>
  <c r="O18" i="250"/>
  <c r="K53" i="250"/>
  <c r="K64" i="250"/>
  <c r="M53" i="242"/>
  <c r="P51" i="242"/>
  <c r="P52" i="242"/>
  <c r="P53" i="242"/>
  <c r="E57" i="232"/>
  <c r="H15" i="232"/>
  <c r="I15" i="232"/>
  <c r="J15" i="232"/>
  <c r="E14" i="232"/>
  <c r="L36" i="232"/>
  <c r="K36" i="232"/>
  <c r="F37" i="232"/>
  <c r="G37" i="232"/>
  <c r="G16" i="232" s="1"/>
  <c r="H37" i="232"/>
  <c r="H16" i="232" s="1"/>
  <c r="I37" i="232"/>
  <c r="I16" i="232" s="1"/>
  <c r="J37" i="232"/>
  <c r="J16" i="232" s="1"/>
  <c r="E37" i="232"/>
  <c r="E16" i="232" s="1"/>
  <c r="K40" i="232"/>
  <c r="L40" i="232"/>
  <c r="M40" i="232"/>
  <c r="K41" i="232"/>
  <c r="L41" i="232"/>
  <c r="M41" i="232"/>
  <c r="K42" i="232"/>
  <c r="L42" i="232"/>
  <c r="M42" i="232"/>
  <c r="F57" i="232"/>
  <c r="G48" i="232"/>
  <c r="G17" i="232" s="1"/>
  <c r="H48" i="232"/>
  <c r="H17" i="232" s="1"/>
  <c r="I48" i="232"/>
  <c r="I17" i="232" s="1"/>
  <c r="J48" i="232"/>
  <c r="J17" i="232" s="1"/>
  <c r="E48" i="232"/>
  <c r="E17" i="232" s="1"/>
  <c r="K13" i="254" l="1"/>
  <c r="M66" i="254"/>
  <c r="M18" i="251"/>
  <c r="P16" i="254"/>
  <c r="M64" i="251"/>
  <c r="P66" i="252"/>
  <c r="P53" i="251"/>
  <c r="P14" i="251"/>
  <c r="P14" i="250"/>
  <c r="P14" i="252"/>
  <c r="P64" i="251"/>
  <c r="M53" i="251"/>
  <c r="M16" i="232"/>
  <c r="L13" i="250"/>
  <c r="L48" i="232"/>
  <c r="M17" i="251"/>
  <c r="M13" i="251" s="1"/>
  <c r="M55" i="252"/>
  <c r="P53" i="253"/>
  <c r="P17" i="253"/>
  <c r="P17" i="254"/>
  <c r="P55" i="254"/>
  <c r="P14" i="254"/>
  <c r="P64" i="250"/>
  <c r="P55" i="252"/>
  <c r="K13" i="252"/>
  <c r="L13" i="252"/>
  <c r="K13" i="251"/>
  <c r="M13" i="252"/>
  <c r="P64" i="253"/>
  <c r="P16" i="251"/>
  <c r="L13" i="251"/>
  <c r="L13" i="253"/>
  <c r="M64" i="253"/>
  <c r="M53" i="253"/>
  <c r="M66" i="252"/>
  <c r="K48" i="232"/>
  <c r="M53" i="250"/>
  <c r="P66" i="254"/>
  <c r="O13" i="254"/>
  <c r="L13" i="254"/>
  <c r="M13" i="253"/>
  <c r="K13" i="253"/>
  <c r="O13" i="253"/>
  <c r="O17" i="251"/>
  <c r="P17" i="251" s="1"/>
  <c r="H13" i="251"/>
  <c r="M13" i="250"/>
  <c r="P18" i="250"/>
  <c r="P53" i="250"/>
  <c r="M64" i="250"/>
  <c r="M13" i="254"/>
  <c r="N13" i="254"/>
  <c r="P16" i="253"/>
  <c r="P18" i="253"/>
  <c r="P14" i="253"/>
  <c r="N13" i="253"/>
  <c r="P16" i="252"/>
  <c r="P17" i="252"/>
  <c r="P15" i="252"/>
  <c r="P18" i="252"/>
  <c r="O13" i="252"/>
  <c r="N13" i="252"/>
  <c r="P15" i="251"/>
  <c r="N13" i="251"/>
  <c r="P18" i="251"/>
  <c r="P17" i="250"/>
  <c r="P16" i="250"/>
  <c r="K13" i="250"/>
  <c r="P15" i="250"/>
  <c r="O13" i="250"/>
  <c r="N13" i="250"/>
  <c r="K37" i="232"/>
  <c r="F16" i="232"/>
  <c r="L37" i="232"/>
  <c r="M37" i="232"/>
  <c r="N40" i="232"/>
  <c r="N41" i="232"/>
  <c r="N42" i="232"/>
  <c r="P13" i="254" l="1"/>
  <c r="P13" i="252"/>
  <c r="O13" i="251"/>
  <c r="N37" i="232"/>
  <c r="P13" i="251"/>
  <c r="P13" i="250"/>
  <c r="P13" i="253"/>
  <c r="AB2" i="249"/>
  <c r="C2" i="249"/>
  <c r="BE2" i="190"/>
  <c r="O2" i="233"/>
  <c r="O15" i="248"/>
  <c r="N15" i="248"/>
  <c r="I12" i="248"/>
  <c r="J12" i="248"/>
  <c r="I13" i="248"/>
  <c r="J13" i="248"/>
  <c r="H13" i="248"/>
  <c r="H12" i="248"/>
  <c r="L12" i="248" s="1"/>
  <c r="F12" i="248"/>
  <c r="G12" i="248"/>
  <c r="F13" i="248"/>
  <c r="G13" i="248"/>
  <c r="E13" i="248"/>
  <c r="E12" i="248"/>
  <c r="O39" i="248"/>
  <c r="N39" i="248"/>
  <c r="L39" i="248"/>
  <c r="K39" i="248"/>
  <c r="O38" i="248"/>
  <c r="N38" i="248"/>
  <c r="L38" i="248"/>
  <c r="K38" i="248"/>
  <c r="O37" i="248"/>
  <c r="N37" i="248"/>
  <c r="L37" i="248"/>
  <c r="K37" i="248"/>
  <c r="O36" i="248"/>
  <c r="N36" i="248"/>
  <c r="L36" i="248"/>
  <c r="K36" i="248"/>
  <c r="O35" i="248"/>
  <c r="N35" i="248"/>
  <c r="L35" i="248"/>
  <c r="K35" i="248"/>
  <c r="O34" i="248"/>
  <c r="N34" i="248"/>
  <c r="L34" i="248"/>
  <c r="K34" i="248"/>
  <c r="O26" i="248"/>
  <c r="N26" i="248"/>
  <c r="L26" i="248"/>
  <c r="K26" i="248"/>
  <c r="O25" i="248"/>
  <c r="N25" i="248"/>
  <c r="L25" i="248"/>
  <c r="K25" i="248"/>
  <c r="O24" i="248"/>
  <c r="N24" i="248"/>
  <c r="L24" i="248"/>
  <c r="K24" i="248"/>
  <c r="O23" i="248"/>
  <c r="N23" i="248"/>
  <c r="L23" i="248"/>
  <c r="K23" i="248"/>
  <c r="O22" i="248"/>
  <c r="N22" i="248"/>
  <c r="L22" i="248"/>
  <c r="K22" i="248"/>
  <c r="O21" i="248"/>
  <c r="N21" i="248"/>
  <c r="L21" i="248"/>
  <c r="K21" i="248"/>
  <c r="O17" i="248"/>
  <c r="N17" i="248"/>
  <c r="L17" i="248"/>
  <c r="K17" i="248"/>
  <c r="U16" i="248"/>
  <c r="R16" i="248"/>
  <c r="O16" i="248"/>
  <c r="N16" i="248"/>
  <c r="L16" i="248"/>
  <c r="K16" i="248"/>
  <c r="U15" i="248"/>
  <c r="R15" i="248"/>
  <c r="L15" i="248"/>
  <c r="K15" i="248"/>
  <c r="U14" i="248"/>
  <c r="U21" i="248" s="1"/>
  <c r="U22" i="248" s="1"/>
  <c r="R14" i="248"/>
  <c r="R21" i="248" s="1"/>
  <c r="R22" i="248" s="1"/>
  <c r="O14" i="248"/>
  <c r="N14" i="248"/>
  <c r="L14" i="248"/>
  <c r="K14" i="248"/>
  <c r="U17" i="248"/>
  <c r="R17" i="248"/>
  <c r="U12" i="248"/>
  <c r="U13" i="248" s="1"/>
  <c r="R12" i="248"/>
  <c r="R13" i="248" s="1"/>
  <c r="U11" i="248"/>
  <c r="M2" i="248"/>
  <c r="D1" i="248"/>
  <c r="R11" i="248" s="1"/>
  <c r="M17" i="248" l="1"/>
  <c r="M21" i="248"/>
  <c r="M22" i="248"/>
  <c r="M23" i="248"/>
  <c r="M34" i="248"/>
  <c r="M35" i="248"/>
  <c r="M36" i="248"/>
  <c r="M37" i="248"/>
  <c r="M38" i="248"/>
  <c r="AW10" i="249"/>
  <c r="M12" i="248"/>
  <c r="P15" i="248"/>
  <c r="G11" i="248"/>
  <c r="M15" i="248"/>
  <c r="M16" i="248"/>
  <c r="H11" i="248"/>
  <c r="I11" i="248"/>
  <c r="M14" i="248"/>
  <c r="M24" i="248"/>
  <c r="M25" i="248"/>
  <c r="M26" i="248"/>
  <c r="P24" i="248"/>
  <c r="P26" i="248"/>
  <c r="M39" i="248"/>
  <c r="J11" i="248"/>
  <c r="P14" i="248"/>
  <c r="P35" i="248"/>
  <c r="P37" i="248"/>
  <c r="P38" i="248"/>
  <c r="P39" i="248"/>
  <c r="P22" i="248"/>
  <c r="N12" i="248"/>
  <c r="K13" i="248"/>
  <c r="P23" i="248"/>
  <c r="P34" i="248"/>
  <c r="O13" i="248"/>
  <c r="P17" i="248"/>
  <c r="N13" i="248"/>
  <c r="P16" i="248"/>
  <c r="P21" i="248"/>
  <c r="P25" i="248"/>
  <c r="P36" i="248"/>
  <c r="R26" i="248"/>
  <c r="R23" i="248"/>
  <c r="U26" i="248"/>
  <c r="U23" i="248"/>
  <c r="L13" i="248"/>
  <c r="E11" i="248"/>
  <c r="K12" i="248"/>
  <c r="O12" i="248"/>
  <c r="M13" i="248"/>
  <c r="F11" i="248"/>
  <c r="L11" i="248" l="1"/>
  <c r="O11" i="248"/>
  <c r="P13" i="248"/>
  <c r="P12" i="248"/>
  <c r="N11" i="248"/>
  <c r="U34" i="248"/>
  <c r="U24" i="248"/>
  <c r="R34" i="248"/>
  <c r="R24" i="248"/>
  <c r="K11" i="248"/>
  <c r="G14" i="242"/>
  <c r="O15" i="242"/>
  <c r="F54" i="242"/>
  <c r="F16" i="242" s="1"/>
  <c r="G54" i="242"/>
  <c r="G16" i="242" s="1"/>
  <c r="H54" i="242"/>
  <c r="H16" i="242" s="1"/>
  <c r="I54" i="242"/>
  <c r="I16" i="242" s="1"/>
  <c r="J54" i="242"/>
  <c r="J16" i="242" s="1"/>
  <c r="E54" i="242"/>
  <c r="E16" i="242" s="1"/>
  <c r="I65" i="242"/>
  <c r="I17" i="242" s="1"/>
  <c r="F65" i="242"/>
  <c r="F17" i="242" s="1"/>
  <c r="G65" i="242"/>
  <c r="G17" i="242" s="1"/>
  <c r="H65" i="242"/>
  <c r="H17" i="242" s="1"/>
  <c r="J65" i="242"/>
  <c r="J17" i="242" s="1"/>
  <c r="E65" i="242"/>
  <c r="E17" i="242" s="1"/>
  <c r="K46" i="242"/>
  <c r="L46" i="242"/>
  <c r="N46" i="242"/>
  <c r="O46" i="242"/>
  <c r="K56" i="242"/>
  <c r="L56" i="242"/>
  <c r="N56" i="242"/>
  <c r="O56" i="242"/>
  <c r="K57" i="242"/>
  <c r="L57" i="242"/>
  <c r="N57" i="242"/>
  <c r="O57" i="242"/>
  <c r="K58" i="242"/>
  <c r="L58" i="242"/>
  <c r="N58" i="242"/>
  <c r="O58" i="242"/>
  <c r="K59" i="242"/>
  <c r="L59" i="242"/>
  <c r="N59" i="242"/>
  <c r="O59" i="242"/>
  <c r="K60" i="242"/>
  <c r="L60" i="242"/>
  <c r="N60" i="242"/>
  <c r="O60" i="242"/>
  <c r="K61" i="242"/>
  <c r="L61" i="242"/>
  <c r="N61" i="242"/>
  <c r="O61" i="242"/>
  <c r="K69" i="242"/>
  <c r="L69" i="242"/>
  <c r="N69" i="242"/>
  <c r="O69" i="242"/>
  <c r="K70" i="242"/>
  <c r="L70" i="242"/>
  <c r="N70" i="242"/>
  <c r="O70" i="242"/>
  <c r="K71" i="242"/>
  <c r="L71" i="242"/>
  <c r="N71" i="242"/>
  <c r="O71" i="242"/>
  <c r="M11" i="248" l="1"/>
  <c r="M56" i="242"/>
  <c r="M46" i="242"/>
  <c r="P46" i="242"/>
  <c r="M15" i="242"/>
  <c r="M71" i="242"/>
  <c r="M69" i="242"/>
  <c r="M61" i="242"/>
  <c r="M59" i="242"/>
  <c r="P69" i="242"/>
  <c r="P60" i="242"/>
  <c r="P58" i="242"/>
  <c r="P57" i="242"/>
  <c r="P56" i="242"/>
  <c r="P70" i="242"/>
  <c r="P61" i="242"/>
  <c r="M57" i="242"/>
  <c r="P71" i="242"/>
  <c r="P59" i="242"/>
  <c r="L16" i="242"/>
  <c r="O16" i="242"/>
  <c r="N16" i="242"/>
  <c r="M16" i="242"/>
  <c r="K16" i="242"/>
  <c r="L15" i="242"/>
  <c r="P11" i="248"/>
  <c r="U35" i="248"/>
  <c r="U25" i="248"/>
  <c r="U36" i="248" s="1"/>
  <c r="U37" i="248" s="1"/>
  <c r="U38" i="248" s="1"/>
  <c r="U39" i="248" s="1"/>
  <c r="R35" i="248"/>
  <c r="R25" i="248"/>
  <c r="R36" i="248" s="1"/>
  <c r="R37" i="248" s="1"/>
  <c r="R38" i="248" s="1"/>
  <c r="R39" i="248" s="1"/>
  <c r="N15" i="242"/>
  <c r="P15" i="242" s="1"/>
  <c r="K15" i="242"/>
  <c r="G13" i="242"/>
  <c r="M70" i="242"/>
  <c r="M60" i="242"/>
  <c r="M58" i="242"/>
  <c r="O75" i="242"/>
  <c r="N75" i="242"/>
  <c r="L75" i="242"/>
  <c r="K75" i="242"/>
  <c r="O74" i="242"/>
  <c r="N74" i="242"/>
  <c r="L74" i="242"/>
  <c r="K74" i="242"/>
  <c r="O73" i="242"/>
  <c r="N73" i="242"/>
  <c r="L73" i="242"/>
  <c r="K73" i="242"/>
  <c r="O72" i="242"/>
  <c r="N72" i="242"/>
  <c r="L72" i="242"/>
  <c r="K72" i="242"/>
  <c r="O66" i="242"/>
  <c r="N66" i="242"/>
  <c r="L66" i="242"/>
  <c r="L65" i="242" s="1"/>
  <c r="K66" i="242"/>
  <c r="K65" i="242" s="1"/>
  <c r="O64" i="242"/>
  <c r="N64" i="242"/>
  <c r="L64" i="242"/>
  <c r="K64" i="242"/>
  <c r="O63" i="242"/>
  <c r="N63" i="242"/>
  <c r="L63" i="242"/>
  <c r="K63" i="242"/>
  <c r="O62" i="242"/>
  <c r="N62" i="242"/>
  <c r="L62" i="242"/>
  <c r="K62" i="242"/>
  <c r="O55" i="242"/>
  <c r="O54" i="242" s="1"/>
  <c r="N55" i="242"/>
  <c r="L55" i="242"/>
  <c r="L54" i="242" s="1"/>
  <c r="K54" i="242"/>
  <c r="O50" i="242"/>
  <c r="N50" i="242"/>
  <c r="L50" i="242"/>
  <c r="K50" i="242"/>
  <c r="O49" i="242"/>
  <c r="N49" i="242"/>
  <c r="L49" i="242"/>
  <c r="K49" i="242"/>
  <c r="O48" i="242"/>
  <c r="N48" i="242"/>
  <c r="L48" i="242"/>
  <c r="K48" i="242"/>
  <c r="O47" i="242"/>
  <c r="N47" i="242"/>
  <c r="L47" i="242"/>
  <c r="K47" i="242"/>
  <c r="O45" i="242"/>
  <c r="N45" i="242"/>
  <c r="L45" i="242"/>
  <c r="K45" i="242"/>
  <c r="O44" i="242"/>
  <c r="N44" i="242"/>
  <c r="L44" i="242"/>
  <c r="K44" i="242"/>
  <c r="O43" i="242"/>
  <c r="N43" i="242"/>
  <c r="L43" i="242"/>
  <c r="K43" i="242"/>
  <c r="O42" i="242"/>
  <c r="N42" i="242"/>
  <c r="L42" i="242"/>
  <c r="K42" i="242"/>
  <c r="O41" i="242"/>
  <c r="N41" i="242"/>
  <c r="L41" i="242"/>
  <c r="K41" i="242"/>
  <c r="O40" i="242"/>
  <c r="N40" i="242"/>
  <c r="L40" i="242"/>
  <c r="K40" i="242"/>
  <c r="O39" i="242"/>
  <c r="N39" i="242"/>
  <c r="L39" i="242"/>
  <c r="K39" i="242"/>
  <c r="O38" i="242"/>
  <c r="N38" i="242"/>
  <c r="L38" i="242"/>
  <c r="K38" i="242"/>
  <c r="O37" i="242"/>
  <c r="N37" i="242"/>
  <c r="L37" i="242"/>
  <c r="K37" i="242"/>
  <c r="O36" i="242"/>
  <c r="N36" i="242"/>
  <c r="L36" i="242"/>
  <c r="K36" i="242"/>
  <c r="O35" i="242"/>
  <c r="N35" i="242"/>
  <c r="L35" i="242"/>
  <c r="K35" i="242"/>
  <c r="O34" i="242"/>
  <c r="N34" i="242"/>
  <c r="L34" i="242"/>
  <c r="K34" i="242"/>
  <c r="O33" i="242"/>
  <c r="N33" i="242"/>
  <c r="L33" i="242"/>
  <c r="K33" i="242"/>
  <c r="O32" i="242"/>
  <c r="N32" i="242"/>
  <c r="L32" i="242"/>
  <c r="K32" i="242"/>
  <c r="O31" i="242"/>
  <c r="N31" i="242"/>
  <c r="L31" i="242"/>
  <c r="K31" i="242"/>
  <c r="O30" i="242"/>
  <c r="N30" i="242"/>
  <c r="L30" i="242"/>
  <c r="K30" i="242"/>
  <c r="O29" i="242"/>
  <c r="N29" i="242"/>
  <c r="L29" i="242"/>
  <c r="K29" i="242"/>
  <c r="O28" i="242"/>
  <c r="N28" i="242"/>
  <c r="L28" i="242"/>
  <c r="K28" i="242"/>
  <c r="O27" i="242"/>
  <c r="N27" i="242"/>
  <c r="L27" i="242"/>
  <c r="K27" i="242"/>
  <c r="O26" i="242"/>
  <c r="N26" i="242"/>
  <c r="L26" i="242"/>
  <c r="K26" i="242"/>
  <c r="O25" i="242"/>
  <c r="N25" i="242"/>
  <c r="L25" i="242"/>
  <c r="K25" i="242"/>
  <c r="O24" i="242"/>
  <c r="N24" i="242"/>
  <c r="L24" i="242"/>
  <c r="K24" i="242"/>
  <c r="O23" i="242"/>
  <c r="N23" i="242"/>
  <c r="L23" i="242"/>
  <c r="K23" i="242"/>
  <c r="O22" i="242"/>
  <c r="N22" i="242"/>
  <c r="L22" i="242"/>
  <c r="K22" i="242"/>
  <c r="O21" i="242"/>
  <c r="N21" i="242"/>
  <c r="L21" i="242"/>
  <c r="K21" i="242"/>
  <c r="O20" i="242"/>
  <c r="N20" i="242"/>
  <c r="L20" i="242"/>
  <c r="K20" i="242"/>
  <c r="N17" i="242"/>
  <c r="J14" i="242"/>
  <c r="J13" i="242" s="1"/>
  <c r="I14" i="242"/>
  <c r="H14" i="242"/>
  <c r="F14" i="242"/>
  <c r="K14" i="242" s="1"/>
  <c r="M3" i="242"/>
  <c r="D2" i="242"/>
  <c r="H13" i="242" l="1"/>
  <c r="M14" i="242"/>
  <c r="P16" i="242"/>
  <c r="P55" i="242"/>
  <c r="N54" i="242"/>
  <c r="F13" i="242"/>
  <c r="M20" i="242"/>
  <c r="M27" i="242"/>
  <c r="M28" i="242"/>
  <c r="L14" i="242"/>
  <c r="I13" i="242"/>
  <c r="E13" i="242"/>
  <c r="M33" i="242"/>
  <c r="M34" i="242"/>
  <c r="M35" i="242"/>
  <c r="M36" i="242"/>
  <c r="M41" i="242"/>
  <c r="M42" i="242"/>
  <c r="M43" i="242"/>
  <c r="M44" i="242"/>
  <c r="P66" i="242"/>
  <c r="P72" i="242"/>
  <c r="P74" i="242"/>
  <c r="P21" i="242"/>
  <c r="P22" i="242"/>
  <c r="P23" i="242"/>
  <c r="P24" i="242"/>
  <c r="P26" i="242"/>
  <c r="P28" i="242"/>
  <c r="P29" i="242"/>
  <c r="P30" i="242"/>
  <c r="P31" i="242"/>
  <c r="P32" i="242"/>
  <c r="P36" i="242"/>
  <c r="P37" i="242"/>
  <c r="P38" i="242"/>
  <c r="P39" i="242"/>
  <c r="P40" i="242"/>
  <c r="P44" i="242"/>
  <c r="P45" i="242"/>
  <c r="P47" i="242"/>
  <c r="P48" i="242"/>
  <c r="P49" i="242"/>
  <c r="P62" i="242"/>
  <c r="P63" i="242"/>
  <c r="P64" i="242"/>
  <c r="M21" i="242"/>
  <c r="P34" i="242"/>
  <c r="P42" i="242"/>
  <c r="M31" i="242"/>
  <c r="O17" i="242"/>
  <c r="P17" i="242" s="1"/>
  <c r="M25" i="242"/>
  <c r="M26" i="242"/>
  <c r="M50" i="242"/>
  <c r="M75" i="242"/>
  <c r="K17" i="242"/>
  <c r="P73" i="242"/>
  <c r="O14" i="242"/>
  <c r="O18" i="242"/>
  <c r="M22" i="242"/>
  <c r="P25" i="242"/>
  <c r="M29" i="242"/>
  <c r="M30" i="242"/>
  <c r="P33" i="242"/>
  <c r="M37" i="242"/>
  <c r="M38" i="242"/>
  <c r="P41" i="242"/>
  <c r="M45" i="242"/>
  <c r="M47" i="242"/>
  <c r="P50" i="242"/>
  <c r="M55" i="242"/>
  <c r="M62" i="242"/>
  <c r="M66" i="242"/>
  <c r="M72" i="242"/>
  <c r="P75" i="242"/>
  <c r="N18" i="242"/>
  <c r="P20" i="242"/>
  <c r="M23" i="242"/>
  <c r="M24" i="242"/>
  <c r="P27" i="242"/>
  <c r="M32" i="242"/>
  <c r="P35" i="242"/>
  <c r="M39" i="242"/>
  <c r="M40" i="242"/>
  <c r="P43" i="242"/>
  <c r="M48" i="242"/>
  <c r="M49" i="242"/>
  <c r="M63" i="242"/>
  <c r="M64" i="242"/>
  <c r="O65" i="242"/>
  <c r="M73" i="242"/>
  <c r="M74" i="242"/>
  <c r="M17" i="242"/>
  <c r="L18" i="242"/>
  <c r="N14" i="242"/>
  <c r="N65" i="242"/>
  <c r="L17" i="242"/>
  <c r="K50" i="241"/>
  <c r="J50" i="241"/>
  <c r="K49" i="241"/>
  <c r="J49" i="241"/>
  <c r="K48" i="241"/>
  <c r="J48" i="241"/>
  <c r="K47" i="241"/>
  <c r="J47" i="241"/>
  <c r="K46" i="241"/>
  <c r="J46" i="241"/>
  <c r="K45" i="241"/>
  <c r="J45" i="241"/>
  <c r="K44" i="241"/>
  <c r="J44" i="241"/>
  <c r="K43" i="241"/>
  <c r="J43" i="241"/>
  <c r="K38" i="241"/>
  <c r="J38" i="241"/>
  <c r="K37" i="241"/>
  <c r="J37" i="241"/>
  <c r="I36" i="241"/>
  <c r="H36" i="241"/>
  <c r="F36" i="241"/>
  <c r="E36" i="241"/>
  <c r="D36" i="241"/>
  <c r="K35" i="241"/>
  <c r="J35" i="241"/>
  <c r="K34" i="241"/>
  <c r="J34" i="241"/>
  <c r="K33" i="241"/>
  <c r="J33" i="241"/>
  <c r="K32" i="241"/>
  <c r="J32" i="241"/>
  <c r="K31" i="241"/>
  <c r="J31" i="241"/>
  <c r="K30" i="241"/>
  <c r="J30" i="241"/>
  <c r="K29" i="241"/>
  <c r="J29" i="241"/>
  <c r="I28" i="241"/>
  <c r="H28" i="241"/>
  <c r="F28" i="241"/>
  <c r="E28" i="241"/>
  <c r="D28" i="241"/>
  <c r="K27" i="241"/>
  <c r="J27" i="241"/>
  <c r="K25" i="241"/>
  <c r="J25" i="241"/>
  <c r="K24" i="241"/>
  <c r="J24" i="241"/>
  <c r="K23" i="241"/>
  <c r="J23" i="241"/>
  <c r="K22" i="241"/>
  <c r="J22" i="241"/>
  <c r="K21" i="241"/>
  <c r="J21" i="241"/>
  <c r="K16" i="241"/>
  <c r="J16" i="241"/>
  <c r="K15" i="241"/>
  <c r="J15" i="241"/>
  <c r="I14" i="241"/>
  <c r="H13" i="241"/>
  <c r="G14" i="241"/>
  <c r="F14" i="241"/>
  <c r="E14" i="241"/>
  <c r="D14" i="241"/>
  <c r="C2" i="241"/>
  <c r="J23" i="240"/>
  <c r="O23" i="240"/>
  <c r="Q23" i="240"/>
  <c r="H18" i="239"/>
  <c r="I18" i="239"/>
  <c r="Q47" i="240"/>
  <c r="O47" i="240"/>
  <c r="J47" i="240"/>
  <c r="Q46" i="240"/>
  <c r="O46" i="240"/>
  <c r="J46" i="240"/>
  <c r="Q45" i="240"/>
  <c r="O45" i="240"/>
  <c r="J45" i="240"/>
  <c r="Q44" i="240"/>
  <c r="O44" i="240"/>
  <c r="J44" i="240"/>
  <c r="Q43" i="240"/>
  <c r="O43" i="240"/>
  <c r="J43" i="240"/>
  <c r="Q42" i="240"/>
  <c r="O42" i="240"/>
  <c r="J42" i="240"/>
  <c r="Q38" i="240"/>
  <c r="O38" i="240"/>
  <c r="J38" i="240"/>
  <c r="Q37" i="240"/>
  <c r="O37" i="240"/>
  <c r="J37" i="240"/>
  <c r="N36" i="240"/>
  <c r="M36" i="240"/>
  <c r="L36" i="240"/>
  <c r="K36" i="240"/>
  <c r="I36" i="240"/>
  <c r="H36" i="240"/>
  <c r="G36" i="240"/>
  <c r="F36" i="240"/>
  <c r="E36" i="240"/>
  <c r="D36" i="240"/>
  <c r="Q35" i="240"/>
  <c r="O35" i="240"/>
  <c r="J35" i="240"/>
  <c r="Q34" i="240"/>
  <c r="O34" i="240"/>
  <c r="J34" i="240"/>
  <c r="Q33" i="240"/>
  <c r="O33" i="240"/>
  <c r="J33" i="240"/>
  <c r="Q32" i="240"/>
  <c r="O32" i="240"/>
  <c r="J32" i="240"/>
  <c r="Q31" i="240"/>
  <c r="O31" i="240"/>
  <c r="J31" i="240"/>
  <c r="Q30" i="240"/>
  <c r="O30" i="240"/>
  <c r="J30" i="240"/>
  <c r="Q29" i="240"/>
  <c r="O29" i="240"/>
  <c r="J29" i="240"/>
  <c r="N28" i="240"/>
  <c r="M28" i="240"/>
  <c r="L28" i="240"/>
  <c r="K28" i="240"/>
  <c r="I28" i="240"/>
  <c r="H28" i="240"/>
  <c r="G28" i="240"/>
  <c r="F28" i="240"/>
  <c r="E28" i="240"/>
  <c r="D28" i="240"/>
  <c r="Q27" i="240"/>
  <c r="O27" i="240"/>
  <c r="J27" i="240"/>
  <c r="Q26" i="240"/>
  <c r="O26" i="240"/>
  <c r="J26" i="240"/>
  <c r="Q25" i="240"/>
  <c r="O25" i="240"/>
  <c r="J25" i="240"/>
  <c r="Q24" i="240"/>
  <c r="O24" i="240"/>
  <c r="J24" i="240"/>
  <c r="Q22" i="240"/>
  <c r="O22" i="240"/>
  <c r="J22" i="240"/>
  <c r="Q21" i="240"/>
  <c r="O21" i="240"/>
  <c r="J21" i="240"/>
  <c r="Q20" i="240"/>
  <c r="O20" i="240"/>
  <c r="J20" i="240"/>
  <c r="Q19" i="240"/>
  <c r="O19" i="240"/>
  <c r="J19" i="240"/>
  <c r="Q18" i="240"/>
  <c r="O18" i="240"/>
  <c r="J18" i="240"/>
  <c r="Q17" i="240"/>
  <c r="O17" i="240"/>
  <c r="J17" i="240"/>
  <c r="Q16" i="240"/>
  <c r="O16" i="240"/>
  <c r="J16" i="240"/>
  <c r="Q15" i="240"/>
  <c r="O15" i="240"/>
  <c r="J15" i="240"/>
  <c r="N14" i="240"/>
  <c r="M14" i="240"/>
  <c r="M13" i="240" s="1"/>
  <c r="L14" i="240"/>
  <c r="K14" i="240"/>
  <c r="I14" i="240"/>
  <c r="H14" i="240"/>
  <c r="G14" i="240"/>
  <c r="F14" i="240"/>
  <c r="E14" i="240"/>
  <c r="D14" i="240"/>
  <c r="P3" i="240"/>
  <c r="C2" i="240"/>
  <c r="I28" i="239"/>
  <c r="I29" i="239"/>
  <c r="I30" i="239"/>
  <c r="I31" i="239"/>
  <c r="I33" i="239"/>
  <c r="I34" i="239"/>
  <c r="I35" i="239"/>
  <c r="I38" i="239"/>
  <c r="I39" i="239"/>
  <c r="I40" i="239"/>
  <c r="I41" i="239"/>
  <c r="I42" i="239"/>
  <c r="I43" i="239"/>
  <c r="I44" i="239"/>
  <c r="I27" i="239"/>
  <c r="I25" i="239"/>
  <c r="I17" i="239"/>
  <c r="I19" i="239"/>
  <c r="I20" i="239"/>
  <c r="I21" i="239"/>
  <c r="I22" i="239"/>
  <c r="I23" i="239"/>
  <c r="I24" i="239"/>
  <c r="I16" i="239"/>
  <c r="I15" i="239"/>
  <c r="H44" i="239"/>
  <c r="H43" i="239"/>
  <c r="H42" i="239"/>
  <c r="H41" i="239"/>
  <c r="H40" i="239"/>
  <c r="H39" i="239"/>
  <c r="H38" i="239"/>
  <c r="H35" i="239"/>
  <c r="H34" i="239"/>
  <c r="H33" i="239"/>
  <c r="G32" i="239"/>
  <c r="F32" i="239"/>
  <c r="E32" i="239"/>
  <c r="D32" i="239"/>
  <c r="H31" i="239"/>
  <c r="H30" i="239"/>
  <c r="H29" i="239"/>
  <c r="H28" i="239"/>
  <c r="H27" i="239"/>
  <c r="G26" i="239"/>
  <c r="F26" i="239"/>
  <c r="E26" i="239"/>
  <c r="D26" i="239"/>
  <c r="H25" i="239"/>
  <c r="H24" i="239"/>
  <c r="H23" i="239"/>
  <c r="H22" i="239"/>
  <c r="H21" i="239"/>
  <c r="H20" i="239"/>
  <c r="H19" i="239"/>
  <c r="H17" i="239"/>
  <c r="H16" i="239"/>
  <c r="H15" i="239"/>
  <c r="G14" i="239"/>
  <c r="F14" i="239"/>
  <c r="E14" i="239"/>
  <c r="D14" i="239"/>
  <c r="C2" i="239"/>
  <c r="K44" i="238"/>
  <c r="J44" i="238"/>
  <c r="K43" i="238"/>
  <c r="J43" i="238"/>
  <c r="K42" i="238"/>
  <c r="J42" i="238"/>
  <c r="K41" i="238"/>
  <c r="J41" i="238"/>
  <c r="K40" i="238"/>
  <c r="J40" i="238"/>
  <c r="K39" i="238"/>
  <c r="J39" i="238"/>
  <c r="K38" i="238"/>
  <c r="J38" i="238"/>
  <c r="K37" i="238"/>
  <c r="J37" i="238"/>
  <c r="K34" i="238"/>
  <c r="J34" i="238"/>
  <c r="K33" i="238"/>
  <c r="J33" i="238"/>
  <c r="I32" i="238"/>
  <c r="H32" i="238"/>
  <c r="G32" i="238"/>
  <c r="F32" i="238"/>
  <c r="E32" i="238"/>
  <c r="D32" i="238"/>
  <c r="K31" i="238"/>
  <c r="J31" i="238"/>
  <c r="K30" i="238"/>
  <c r="J30" i="238"/>
  <c r="K29" i="238"/>
  <c r="J29" i="238"/>
  <c r="K28" i="238"/>
  <c r="J28" i="238"/>
  <c r="K27" i="238"/>
  <c r="J27" i="238"/>
  <c r="I26" i="238"/>
  <c r="H26" i="238"/>
  <c r="G26" i="238"/>
  <c r="F26" i="238"/>
  <c r="E26" i="238"/>
  <c r="D26" i="238"/>
  <c r="K25" i="238"/>
  <c r="J25" i="238"/>
  <c r="K24" i="238"/>
  <c r="J24" i="238"/>
  <c r="K23" i="238"/>
  <c r="J23" i="238"/>
  <c r="K22" i="238"/>
  <c r="J22" i="238"/>
  <c r="K21" i="238"/>
  <c r="J21" i="238"/>
  <c r="K20" i="238"/>
  <c r="J20" i="238"/>
  <c r="K19" i="238"/>
  <c r="J19" i="238"/>
  <c r="K18" i="238"/>
  <c r="J18" i="238"/>
  <c r="K17" i="238"/>
  <c r="J17" i="238"/>
  <c r="K16" i="238"/>
  <c r="J16" i="238"/>
  <c r="K15" i="238"/>
  <c r="J15" i="238"/>
  <c r="I14" i="238"/>
  <c r="I13" i="238" s="1"/>
  <c r="H14" i="238"/>
  <c r="H13" i="238" s="1"/>
  <c r="G14" i="238"/>
  <c r="F14" i="238"/>
  <c r="E14" i="238"/>
  <c r="E13" i="238" s="1"/>
  <c r="D14" i="238"/>
  <c r="D13" i="238" s="1"/>
  <c r="C2" i="238"/>
  <c r="K48" i="235"/>
  <c r="K28" i="235"/>
  <c r="K29" i="235"/>
  <c r="K30" i="235"/>
  <c r="K31" i="235"/>
  <c r="K32" i="235"/>
  <c r="K33" i="235"/>
  <c r="K34" i="235"/>
  <c r="K36" i="235"/>
  <c r="K37" i="235"/>
  <c r="K42" i="235"/>
  <c r="K43" i="235"/>
  <c r="K44" i="235"/>
  <c r="K45" i="235"/>
  <c r="K46" i="235"/>
  <c r="K47" i="235"/>
  <c r="K49" i="235"/>
  <c r="K16" i="235"/>
  <c r="K17" i="235"/>
  <c r="K18" i="235"/>
  <c r="K19" i="235"/>
  <c r="K20" i="235"/>
  <c r="K21" i="235"/>
  <c r="K22" i="235"/>
  <c r="K23" i="235"/>
  <c r="K24" i="235"/>
  <c r="K25" i="235"/>
  <c r="K26" i="235"/>
  <c r="K15" i="235"/>
  <c r="J43" i="236"/>
  <c r="O43" i="236"/>
  <c r="Q43" i="236"/>
  <c r="J44" i="236"/>
  <c r="O44" i="236"/>
  <c r="Q44" i="236"/>
  <c r="J28" i="236"/>
  <c r="O28" i="236"/>
  <c r="Q28" i="236"/>
  <c r="J29" i="236"/>
  <c r="O29" i="236"/>
  <c r="Q29" i="236"/>
  <c r="Q48" i="236"/>
  <c r="O48" i="236"/>
  <c r="J48" i="236"/>
  <c r="Q47" i="236"/>
  <c r="O47" i="236"/>
  <c r="J47" i="236"/>
  <c r="Q46" i="236"/>
  <c r="O46" i="236"/>
  <c r="J46" i="236"/>
  <c r="Q45" i="236"/>
  <c r="O45" i="236"/>
  <c r="J45" i="236"/>
  <c r="Q36" i="236"/>
  <c r="O36" i="236"/>
  <c r="J36" i="236"/>
  <c r="Q35" i="236"/>
  <c r="O35" i="236"/>
  <c r="J35" i="236"/>
  <c r="N34" i="236"/>
  <c r="M34" i="236"/>
  <c r="L34" i="236"/>
  <c r="K34" i="236"/>
  <c r="I34" i="236"/>
  <c r="H34" i="236"/>
  <c r="G34" i="236"/>
  <c r="F34" i="236"/>
  <c r="E34" i="236"/>
  <c r="D34" i="236"/>
  <c r="Q33" i="236"/>
  <c r="O33" i="236"/>
  <c r="J33" i="236"/>
  <c r="Q32" i="236"/>
  <c r="O32" i="236"/>
  <c r="J32" i="236"/>
  <c r="Q31" i="236"/>
  <c r="O31" i="236"/>
  <c r="J31" i="236"/>
  <c r="Q30" i="236"/>
  <c r="O30" i="236"/>
  <c r="J30" i="236"/>
  <c r="Q27" i="236"/>
  <c r="O27" i="236"/>
  <c r="J27" i="236"/>
  <c r="N26" i="236"/>
  <c r="M26" i="236"/>
  <c r="L26" i="236"/>
  <c r="K26" i="236"/>
  <c r="I26" i="236"/>
  <c r="H26" i="236"/>
  <c r="G26" i="236"/>
  <c r="F26" i="236"/>
  <c r="E26" i="236"/>
  <c r="D26" i="236"/>
  <c r="Q25" i="236"/>
  <c r="O25" i="236"/>
  <c r="J25" i="236"/>
  <c r="Q24" i="236"/>
  <c r="O24" i="236"/>
  <c r="J24" i="236"/>
  <c r="Q23" i="236"/>
  <c r="O23" i="236"/>
  <c r="J23" i="236"/>
  <c r="Q22" i="236"/>
  <c r="O22" i="236"/>
  <c r="J22" i="236"/>
  <c r="Q21" i="236"/>
  <c r="O21" i="236"/>
  <c r="J21" i="236"/>
  <c r="Q20" i="236"/>
  <c r="O20" i="236"/>
  <c r="J20" i="236"/>
  <c r="Q19" i="236"/>
  <c r="O19" i="236"/>
  <c r="J19" i="236"/>
  <c r="Q18" i="236"/>
  <c r="O18" i="236"/>
  <c r="J18" i="236"/>
  <c r="Q17" i="236"/>
  <c r="O17" i="236"/>
  <c r="J17" i="236"/>
  <c r="Q16" i="236"/>
  <c r="O16" i="236"/>
  <c r="J16" i="236"/>
  <c r="Q15" i="236"/>
  <c r="O15" i="236"/>
  <c r="J15" i="236"/>
  <c r="N14" i="236"/>
  <c r="M14" i="236"/>
  <c r="L14" i="236"/>
  <c r="K14" i="236"/>
  <c r="I14" i="236"/>
  <c r="H14" i="236"/>
  <c r="G14" i="236"/>
  <c r="F14" i="236"/>
  <c r="E14" i="236"/>
  <c r="D14" i="236"/>
  <c r="P3" i="236"/>
  <c r="C2" i="236"/>
  <c r="J42" i="235"/>
  <c r="J43" i="235"/>
  <c r="J44" i="235"/>
  <c r="J16" i="235"/>
  <c r="J17" i="235"/>
  <c r="J18" i="235"/>
  <c r="J19" i="235"/>
  <c r="J20" i="235"/>
  <c r="J49" i="235"/>
  <c r="J48" i="235"/>
  <c r="J47" i="235"/>
  <c r="J46" i="235"/>
  <c r="J45" i="235"/>
  <c r="J37" i="235"/>
  <c r="J36" i="235"/>
  <c r="I35" i="235"/>
  <c r="H35" i="235"/>
  <c r="G35" i="235"/>
  <c r="F35" i="235"/>
  <c r="E35" i="235"/>
  <c r="D35" i="235"/>
  <c r="J34" i="235"/>
  <c r="J33" i="235"/>
  <c r="J32" i="235"/>
  <c r="J31" i="235"/>
  <c r="J30" i="235"/>
  <c r="J29" i="235"/>
  <c r="J28" i="235"/>
  <c r="I27" i="235"/>
  <c r="H27" i="235"/>
  <c r="G27" i="235"/>
  <c r="F27" i="235"/>
  <c r="E27" i="235"/>
  <c r="D27" i="235"/>
  <c r="J26" i="235"/>
  <c r="J25" i="235"/>
  <c r="J24" i="235"/>
  <c r="J23" i="235"/>
  <c r="J22" i="235"/>
  <c r="J21" i="235"/>
  <c r="J15" i="235"/>
  <c r="I14" i="235"/>
  <c r="H14" i="235"/>
  <c r="G14" i="235"/>
  <c r="F14" i="235"/>
  <c r="E14" i="235"/>
  <c r="D14" i="235"/>
  <c r="C2" i="235"/>
  <c r="I13" i="240" l="1"/>
  <c r="U21" i="236"/>
  <c r="J36" i="241"/>
  <c r="K13" i="236"/>
  <c r="L13" i="236"/>
  <c r="P25" i="236"/>
  <c r="P30" i="236"/>
  <c r="K35" i="235"/>
  <c r="P43" i="236"/>
  <c r="P36" i="236"/>
  <c r="P48" i="236"/>
  <c r="P28" i="236"/>
  <c r="L13" i="240"/>
  <c r="P18" i="240"/>
  <c r="P22" i="240"/>
  <c r="P42" i="240"/>
  <c r="P46" i="240"/>
  <c r="K14" i="235"/>
  <c r="E13" i="240"/>
  <c r="P37" i="240"/>
  <c r="P44" i="240"/>
  <c r="P23" i="240"/>
  <c r="N13" i="242"/>
  <c r="D13" i="241"/>
  <c r="K14" i="241"/>
  <c r="K28" i="241"/>
  <c r="K36" i="241"/>
  <c r="P26" i="240"/>
  <c r="O28" i="240"/>
  <c r="P30" i="240"/>
  <c r="P34" i="240"/>
  <c r="N13" i="240"/>
  <c r="P16" i="240"/>
  <c r="P20" i="240"/>
  <c r="P25" i="240"/>
  <c r="D13" i="240"/>
  <c r="H13" i="240"/>
  <c r="P32" i="240"/>
  <c r="P18" i="236"/>
  <c r="I13" i="236"/>
  <c r="P45" i="236"/>
  <c r="P44" i="236"/>
  <c r="P29" i="236"/>
  <c r="P22" i="236"/>
  <c r="J14" i="236"/>
  <c r="P15" i="236"/>
  <c r="K27" i="235"/>
  <c r="P17" i="236"/>
  <c r="P21" i="236"/>
  <c r="P24" i="236"/>
  <c r="F13" i="240"/>
  <c r="P19" i="240"/>
  <c r="P24" i="240"/>
  <c r="P27" i="240"/>
  <c r="Q28" i="240"/>
  <c r="P31" i="240"/>
  <c r="P35" i="240"/>
  <c r="J36" i="240"/>
  <c r="P38" i="240"/>
  <c r="P45" i="240"/>
  <c r="M65" i="242"/>
  <c r="O13" i="242"/>
  <c r="P47" i="236"/>
  <c r="O36" i="240"/>
  <c r="E13" i="235"/>
  <c r="I26" i="239"/>
  <c r="P17" i="240"/>
  <c r="P21" i="240"/>
  <c r="P29" i="240"/>
  <c r="P33" i="240"/>
  <c r="P43" i="240"/>
  <c r="P47" i="240"/>
  <c r="L13" i="242"/>
  <c r="M54" i="242"/>
  <c r="D13" i="236"/>
  <c r="J14" i="240"/>
  <c r="J28" i="240"/>
  <c r="P28" i="240" s="1"/>
  <c r="Q36" i="240"/>
  <c r="P54" i="242"/>
  <c r="P65" i="242"/>
  <c r="K18" i="242"/>
  <c r="K13" i="242" s="1"/>
  <c r="P18" i="242"/>
  <c r="P14" i="242"/>
  <c r="G13" i="241"/>
  <c r="J28" i="241"/>
  <c r="E13" i="241"/>
  <c r="I13" i="241"/>
  <c r="J14" i="241"/>
  <c r="F13" i="241"/>
  <c r="Q14" i="240"/>
  <c r="O14" i="240"/>
  <c r="I32" i="239"/>
  <c r="P15" i="240"/>
  <c r="G13" i="240"/>
  <c r="K13" i="240"/>
  <c r="H32" i="239"/>
  <c r="I14" i="239"/>
  <c r="E13" i="239"/>
  <c r="F13" i="239"/>
  <c r="H14" i="239"/>
  <c r="D13" i="239"/>
  <c r="G13" i="239"/>
  <c r="H26" i="239"/>
  <c r="F13" i="238"/>
  <c r="K26" i="238"/>
  <c r="G13" i="238"/>
  <c r="K14" i="238"/>
  <c r="J26" i="238"/>
  <c r="J32" i="238"/>
  <c r="J14" i="238"/>
  <c r="K32" i="238"/>
  <c r="F13" i="235"/>
  <c r="I13" i="235"/>
  <c r="J27" i="235"/>
  <c r="G13" i="235"/>
  <c r="O34" i="236"/>
  <c r="J34" i="236"/>
  <c r="E13" i="236"/>
  <c r="N13" i="236"/>
  <c r="P23" i="236"/>
  <c r="H13" i="236"/>
  <c r="M13" i="236"/>
  <c r="P31" i="236"/>
  <c r="P46" i="236"/>
  <c r="Q14" i="236"/>
  <c r="O26" i="236"/>
  <c r="Q34" i="236"/>
  <c r="P16" i="236"/>
  <c r="P20" i="236"/>
  <c r="J26" i="236"/>
  <c r="P27" i="236"/>
  <c r="P33" i="236"/>
  <c r="P35" i="236"/>
  <c r="P19" i="236"/>
  <c r="Q26" i="236"/>
  <c r="P32" i="236"/>
  <c r="F13" i="236"/>
  <c r="O14" i="236"/>
  <c r="G13" i="236"/>
  <c r="J14" i="235"/>
  <c r="H13" i="235"/>
  <c r="J35" i="235"/>
  <c r="D13" i="235"/>
  <c r="L7" i="233"/>
  <c r="Q43" i="233"/>
  <c r="L43" i="233"/>
  <c r="Q39" i="233"/>
  <c r="L39" i="233"/>
  <c r="Q37" i="233"/>
  <c r="L37" i="233"/>
  <c r="Q36" i="233"/>
  <c r="L36" i="233"/>
  <c r="Q35" i="233"/>
  <c r="L35" i="233"/>
  <c r="Q34" i="233"/>
  <c r="L34" i="233"/>
  <c r="Q33" i="233"/>
  <c r="L33" i="233"/>
  <c r="Q32" i="233"/>
  <c r="L32" i="233"/>
  <c r="Q31" i="233"/>
  <c r="L31" i="233"/>
  <c r="Q30" i="233"/>
  <c r="L30" i="233"/>
  <c r="P28" i="233"/>
  <c r="O28" i="233"/>
  <c r="N28" i="233"/>
  <c r="M28" i="233"/>
  <c r="K28" i="233"/>
  <c r="H28" i="233"/>
  <c r="G28" i="233"/>
  <c r="F28" i="233"/>
  <c r="E28" i="233"/>
  <c r="D28" i="233"/>
  <c r="Q27" i="233"/>
  <c r="L27" i="233"/>
  <c r="Q26" i="233"/>
  <c r="L26" i="233"/>
  <c r="Q25" i="233"/>
  <c r="L25" i="233"/>
  <c r="Q24" i="233"/>
  <c r="L24" i="233"/>
  <c r="Q23" i="233"/>
  <c r="L23" i="233"/>
  <c r="Q22" i="233"/>
  <c r="L22" i="233"/>
  <c r="Q21" i="233"/>
  <c r="L21" i="233"/>
  <c r="Q20" i="233"/>
  <c r="L20" i="233"/>
  <c r="Q19" i="233"/>
  <c r="L19" i="233"/>
  <c r="Q18" i="233"/>
  <c r="L18" i="233"/>
  <c r="Q17" i="233"/>
  <c r="L17" i="233"/>
  <c r="Q16" i="233"/>
  <c r="L16" i="233"/>
  <c r="Q15" i="233"/>
  <c r="L15" i="233"/>
  <c r="Q14" i="233"/>
  <c r="L14" i="233"/>
  <c r="Q13" i="233"/>
  <c r="L13" i="233"/>
  <c r="Q12" i="233"/>
  <c r="L12" i="233"/>
  <c r="Q11" i="233"/>
  <c r="L11" i="233"/>
  <c r="Q10" i="233"/>
  <c r="L10" i="233"/>
  <c r="Q9" i="233"/>
  <c r="L9" i="233"/>
  <c r="Q8" i="233"/>
  <c r="L8" i="233"/>
  <c r="Q7" i="233"/>
  <c r="B2" i="233"/>
  <c r="M38" i="232"/>
  <c r="L38" i="232"/>
  <c r="H14" i="232"/>
  <c r="G57" i="232"/>
  <c r="G26" i="232" s="1"/>
  <c r="G15" i="232" s="1"/>
  <c r="E26" i="232"/>
  <c r="E15" i="232" s="1"/>
  <c r="E13" i="232" s="1"/>
  <c r="E12" i="232" s="1"/>
  <c r="K38" i="232"/>
  <c r="M47" i="232"/>
  <c r="L47" i="232"/>
  <c r="K47" i="232"/>
  <c r="M46" i="232"/>
  <c r="L46" i="232"/>
  <c r="K46" i="232"/>
  <c r="M45" i="232"/>
  <c r="L45" i="232"/>
  <c r="K45" i="232"/>
  <c r="M44" i="232"/>
  <c r="L44" i="232"/>
  <c r="K44" i="232"/>
  <c r="M43" i="232"/>
  <c r="L43" i="232"/>
  <c r="K43" i="232"/>
  <c r="M39" i="232"/>
  <c r="L39" i="232"/>
  <c r="K39" i="232"/>
  <c r="F26" i="232"/>
  <c r="F15" i="232" s="1"/>
  <c r="M55" i="232"/>
  <c r="L55" i="232"/>
  <c r="K55" i="232"/>
  <c r="M54" i="232"/>
  <c r="L54" i="232"/>
  <c r="K54" i="232"/>
  <c r="M53" i="232"/>
  <c r="L53" i="232"/>
  <c r="K53" i="232"/>
  <c r="M52" i="232"/>
  <c r="L52" i="232"/>
  <c r="K52" i="232"/>
  <c r="M51" i="232"/>
  <c r="L51" i="232"/>
  <c r="K51" i="232"/>
  <c r="M50" i="232"/>
  <c r="L50" i="232"/>
  <c r="K50" i="232"/>
  <c r="M49" i="232"/>
  <c r="L49" i="232"/>
  <c r="K49" i="232"/>
  <c r="M36" i="232"/>
  <c r="M35" i="232"/>
  <c r="L35" i="232"/>
  <c r="K35" i="232"/>
  <c r="M34" i="232"/>
  <c r="L34" i="232"/>
  <c r="K34" i="232"/>
  <c r="M33" i="232"/>
  <c r="L33" i="232"/>
  <c r="K33" i="232"/>
  <c r="M32" i="232"/>
  <c r="L32" i="232"/>
  <c r="K32" i="232"/>
  <c r="M31" i="232"/>
  <c r="L31" i="232"/>
  <c r="K31" i="232"/>
  <c r="M30" i="232"/>
  <c r="L30" i="232"/>
  <c r="K30" i="232"/>
  <c r="M29" i="232"/>
  <c r="L29" i="232"/>
  <c r="K29" i="232"/>
  <c r="M28" i="232"/>
  <c r="L28" i="232"/>
  <c r="K28" i="232"/>
  <c r="M27" i="232"/>
  <c r="L27" i="232"/>
  <c r="K27" i="232"/>
  <c r="M26" i="232"/>
  <c r="M25" i="232"/>
  <c r="L25" i="232"/>
  <c r="K25" i="232"/>
  <c r="M24" i="232"/>
  <c r="L24" i="232"/>
  <c r="K24" i="232"/>
  <c r="M23" i="232"/>
  <c r="L23" i="232"/>
  <c r="K23" i="232"/>
  <c r="M22" i="232"/>
  <c r="L22" i="232"/>
  <c r="K22" i="232"/>
  <c r="M21" i="232"/>
  <c r="L21" i="232"/>
  <c r="K21" i="232"/>
  <c r="M20" i="232"/>
  <c r="L20" i="232"/>
  <c r="K20" i="232"/>
  <c r="M19" i="232"/>
  <c r="L19" i="232"/>
  <c r="K19" i="232"/>
  <c r="J14" i="232"/>
  <c r="I14" i="232"/>
  <c r="G14" i="232"/>
  <c r="F14" i="232"/>
  <c r="L3" i="232"/>
  <c r="D2" i="232"/>
  <c r="O13" i="240" l="1"/>
  <c r="P34" i="236"/>
  <c r="K13" i="235"/>
  <c r="N38" i="232"/>
  <c r="L28" i="233"/>
  <c r="P13" i="242"/>
  <c r="K13" i="241"/>
  <c r="J13" i="241"/>
  <c r="P14" i="240"/>
  <c r="P36" i="240"/>
  <c r="J13" i="240"/>
  <c r="P13" i="240" s="1"/>
  <c r="Q13" i="240"/>
  <c r="J13" i="238"/>
  <c r="P14" i="236"/>
  <c r="L14" i="232"/>
  <c r="K16" i="232"/>
  <c r="I13" i="232"/>
  <c r="I12" i="232" s="1"/>
  <c r="N49" i="232"/>
  <c r="N53" i="232"/>
  <c r="N45" i="232"/>
  <c r="K14" i="232"/>
  <c r="I13" i="239"/>
  <c r="N29" i="232"/>
  <c r="N33" i="232"/>
  <c r="N51" i="232"/>
  <c r="N55" i="232"/>
  <c r="N43" i="232"/>
  <c r="N47" i="232"/>
  <c r="R9" i="233"/>
  <c r="R11" i="233"/>
  <c r="R13" i="233"/>
  <c r="R15" i="233"/>
  <c r="R17" i="233"/>
  <c r="R19" i="233"/>
  <c r="R21" i="233"/>
  <c r="R23" i="233"/>
  <c r="R25" i="233"/>
  <c r="R27" i="233"/>
  <c r="R30" i="233"/>
  <c r="R32" i="233"/>
  <c r="R34" i="233"/>
  <c r="R36" i="233"/>
  <c r="R39" i="233"/>
  <c r="R8" i="233"/>
  <c r="R10" i="233"/>
  <c r="R12" i="233"/>
  <c r="R14" i="233"/>
  <c r="R16" i="233"/>
  <c r="R18" i="233"/>
  <c r="R20" i="233"/>
  <c r="R22" i="233"/>
  <c r="R24" i="233"/>
  <c r="R26" i="233"/>
  <c r="R31" i="233"/>
  <c r="R33" i="233"/>
  <c r="R35" i="233"/>
  <c r="R37" i="233"/>
  <c r="R43" i="233"/>
  <c r="M18" i="242"/>
  <c r="M13" i="242" s="1"/>
  <c r="H13" i="239"/>
  <c r="K13" i="238"/>
  <c r="J13" i="235"/>
  <c r="O13" i="236"/>
  <c r="P26" i="236"/>
  <c r="Q13" i="236"/>
  <c r="J13" i="236"/>
  <c r="H13" i="232"/>
  <c r="H12" i="232" s="1"/>
  <c r="M48" i="232"/>
  <c r="N44" i="232"/>
  <c r="K17" i="232"/>
  <c r="L16" i="232"/>
  <c r="N16" i="232" s="1"/>
  <c r="R7" i="233"/>
  <c r="J13" i="232"/>
  <c r="J12" i="232" s="1"/>
  <c r="N22" i="232"/>
  <c r="N39" i="232"/>
  <c r="N46" i="232"/>
  <c r="Q28" i="233"/>
  <c r="K26" i="232"/>
  <c r="L26" i="232"/>
  <c r="N26" i="232" s="1"/>
  <c r="N25" i="232"/>
  <c r="N27" i="232"/>
  <c r="N31" i="232"/>
  <c r="N35" i="232"/>
  <c r="L15" i="232"/>
  <c r="M15" i="232"/>
  <c r="L17" i="232"/>
  <c r="M14" i="232"/>
  <c r="M17" i="232"/>
  <c r="N19" i="232"/>
  <c r="N24" i="232"/>
  <c r="N23" i="232"/>
  <c r="N30" i="232"/>
  <c r="N34" i="232"/>
  <c r="N52" i="232"/>
  <c r="N20" i="232"/>
  <c r="N21" i="232"/>
  <c r="N28" i="232"/>
  <c r="N32" i="232"/>
  <c r="N36" i="232"/>
  <c r="N50" i="232"/>
  <c r="N54" i="232"/>
  <c r="F13" i="232"/>
  <c r="F12" i="232" s="1"/>
  <c r="P36" i="231"/>
  <c r="O29" i="231"/>
  <c r="N14" i="231"/>
  <c r="M14" i="231"/>
  <c r="L14" i="231"/>
  <c r="K14" i="231"/>
  <c r="I14" i="231"/>
  <c r="G14" i="231"/>
  <c r="F14" i="231"/>
  <c r="E14" i="231"/>
  <c r="D14" i="231"/>
  <c r="J21" i="231"/>
  <c r="F30" i="231"/>
  <c r="D30" i="231"/>
  <c r="E30" i="231"/>
  <c r="G30" i="231"/>
  <c r="H30" i="231"/>
  <c r="I30" i="231"/>
  <c r="K30" i="231"/>
  <c r="L30" i="231"/>
  <c r="M30" i="231"/>
  <c r="N30" i="231"/>
  <c r="D22" i="231"/>
  <c r="P40" i="231"/>
  <c r="O40" i="231"/>
  <c r="J40" i="231"/>
  <c r="P39" i="231"/>
  <c r="O39" i="231"/>
  <c r="J39" i="231"/>
  <c r="P38" i="231"/>
  <c r="O38" i="231"/>
  <c r="J38" i="231"/>
  <c r="P37" i="231"/>
  <c r="O37" i="231"/>
  <c r="J37" i="231"/>
  <c r="O36" i="231"/>
  <c r="J36" i="231"/>
  <c r="P35" i="231"/>
  <c r="O35" i="231"/>
  <c r="J35" i="231"/>
  <c r="P31" i="231"/>
  <c r="O31" i="231"/>
  <c r="J31" i="231"/>
  <c r="P29" i="231"/>
  <c r="J29" i="231"/>
  <c r="P28" i="231"/>
  <c r="O28" i="231"/>
  <c r="J28" i="231"/>
  <c r="P27" i="231"/>
  <c r="O27" i="231"/>
  <c r="J27" i="231"/>
  <c r="P26" i="231"/>
  <c r="O26" i="231"/>
  <c r="J26" i="231"/>
  <c r="P25" i="231"/>
  <c r="O25" i="231"/>
  <c r="J25" i="231"/>
  <c r="P24" i="231"/>
  <c r="O24" i="231"/>
  <c r="J24" i="231"/>
  <c r="P23" i="231"/>
  <c r="O23" i="231"/>
  <c r="J23" i="231"/>
  <c r="N22" i="231"/>
  <c r="M22" i="231"/>
  <c r="L22" i="231"/>
  <c r="K22" i="231"/>
  <c r="I22" i="231"/>
  <c r="H22" i="231"/>
  <c r="G22" i="231"/>
  <c r="F22" i="231"/>
  <c r="E22" i="231"/>
  <c r="P21" i="231"/>
  <c r="O21" i="231"/>
  <c r="P20" i="231"/>
  <c r="O20" i="231"/>
  <c r="J20" i="231"/>
  <c r="P19" i="231"/>
  <c r="O19" i="231"/>
  <c r="J19" i="231"/>
  <c r="P18" i="231"/>
  <c r="O18" i="231"/>
  <c r="J18" i="231"/>
  <c r="P17" i="231"/>
  <c r="O17" i="231"/>
  <c r="J17" i="231"/>
  <c r="P16" i="231"/>
  <c r="O16" i="231"/>
  <c r="J16" i="231"/>
  <c r="P15" i="231"/>
  <c r="O15" i="231"/>
  <c r="J15" i="231"/>
  <c r="C2" i="231"/>
  <c r="E13" i="231" l="1"/>
  <c r="R28" i="233"/>
  <c r="L13" i="232"/>
  <c r="L12" i="232" s="1"/>
  <c r="J14" i="231"/>
  <c r="P13" i="236"/>
  <c r="N48" i="232"/>
  <c r="M13" i="232"/>
  <c r="M12" i="232" s="1"/>
  <c r="I13" i="231"/>
  <c r="N13" i="231"/>
  <c r="N17" i="232"/>
  <c r="J22" i="231"/>
  <c r="D13" i="231"/>
  <c r="H13" i="231"/>
  <c r="M13" i="231"/>
  <c r="N15" i="232"/>
  <c r="O14" i="231"/>
  <c r="K13" i="231"/>
  <c r="N14" i="232"/>
  <c r="K15" i="232"/>
  <c r="G13" i="232"/>
  <c r="G12" i="232" s="1"/>
  <c r="P22" i="231"/>
  <c r="O30" i="231"/>
  <c r="L13" i="231"/>
  <c r="P30" i="231"/>
  <c r="F13" i="231"/>
  <c r="G13" i="231"/>
  <c r="J30" i="231"/>
  <c r="P14" i="231"/>
  <c r="O22" i="231"/>
  <c r="O13" i="231" l="1"/>
  <c r="J13" i="231"/>
  <c r="K13" i="232"/>
  <c r="N13" i="232"/>
  <c r="N12" i="232" s="1"/>
  <c r="P13" i="231"/>
  <c r="K32" i="224"/>
  <c r="K35" i="224"/>
  <c r="K34" i="224"/>
  <c r="K33" i="224"/>
  <c r="K36" i="224"/>
  <c r="K30" i="224"/>
  <c r="K28" i="224"/>
  <c r="K19" i="224"/>
  <c r="K20" i="224"/>
  <c r="K21" i="224"/>
  <c r="K18" i="224"/>
  <c r="K16" i="224"/>
  <c r="K14" i="224"/>
  <c r="K12" i="232" l="1"/>
  <c r="H11" i="224"/>
  <c r="K92" i="148" l="1"/>
  <c r="L92" i="148"/>
  <c r="M92" i="148" s="1"/>
  <c r="K93" i="148"/>
  <c r="L93" i="148"/>
  <c r="M93" i="148" s="1"/>
  <c r="K94" i="148"/>
  <c r="L94" i="148"/>
  <c r="M94" i="148" s="1"/>
  <c r="K66" i="148"/>
  <c r="L66" i="148"/>
  <c r="M66" i="148" s="1"/>
  <c r="K67" i="148"/>
  <c r="L67" i="148"/>
  <c r="M67" i="148" s="1"/>
  <c r="K68" i="148"/>
  <c r="L68" i="148"/>
  <c r="M68" i="148" s="1"/>
  <c r="K69" i="148"/>
  <c r="L69" i="148"/>
  <c r="M69" i="148" s="1"/>
  <c r="K70" i="148"/>
  <c r="L70" i="148"/>
  <c r="M70" i="148" s="1"/>
  <c r="K71" i="148"/>
  <c r="L71" i="148"/>
  <c r="M71" i="148" s="1"/>
  <c r="K72" i="148"/>
  <c r="L72" i="148"/>
  <c r="M72" i="148" s="1"/>
  <c r="K73" i="148"/>
  <c r="L73" i="148"/>
  <c r="M73" i="148" s="1"/>
  <c r="K12" i="148"/>
  <c r="L12" i="148"/>
  <c r="M12" i="148" s="1"/>
  <c r="K13" i="148"/>
  <c r="L13" i="148"/>
  <c r="M13" i="148" s="1"/>
  <c r="K14" i="148"/>
  <c r="L14" i="148"/>
  <c r="M14" i="148" s="1"/>
  <c r="K15" i="148"/>
  <c r="L15" i="148"/>
  <c r="M15" i="148" s="1"/>
  <c r="K16" i="148"/>
  <c r="L16" i="148"/>
  <c r="M16" i="148" s="1"/>
  <c r="K17" i="148"/>
  <c r="L17" i="148"/>
  <c r="M17" i="148" s="1"/>
  <c r="K18" i="148"/>
  <c r="L18" i="148"/>
  <c r="M18" i="148" s="1"/>
  <c r="K19" i="148"/>
  <c r="L19" i="148"/>
  <c r="M19" i="148" s="1"/>
  <c r="K20" i="148"/>
  <c r="L20" i="148"/>
  <c r="M20" i="148" s="1"/>
  <c r="K21" i="148"/>
  <c r="L21" i="148"/>
  <c r="M21" i="148" s="1"/>
  <c r="AJ2360" i="132"/>
  <c r="AG2360" i="132"/>
  <c r="AJ2359" i="132"/>
  <c r="AG2359" i="132"/>
  <c r="AJ2358" i="132"/>
  <c r="AG2358" i="132"/>
  <c r="AJ2357" i="132"/>
  <c r="AG2357" i="132"/>
  <c r="AJ2356" i="132"/>
  <c r="AG2356" i="132"/>
  <c r="AJ2355" i="132"/>
  <c r="AG2355" i="132"/>
  <c r="AJ2354" i="132"/>
  <c r="AG2354" i="132"/>
  <c r="AK2353" i="132"/>
  <c r="AK2354" i="132" s="1"/>
  <c r="AK2355" i="132" s="1"/>
  <c r="AK2356" i="132" s="1"/>
  <c r="AK2357" i="132" s="1"/>
  <c r="AK2358" i="132" s="1"/>
  <c r="AK2359" i="132" s="1"/>
  <c r="AK2360" i="132" s="1"/>
  <c r="AA2353" i="132"/>
  <c r="AJ2352" i="132"/>
  <c r="AG2352" i="132"/>
  <c r="AJ2351" i="132"/>
  <c r="AG2351" i="132"/>
  <c r="AJ2350" i="132"/>
  <c r="AG2350" i="132"/>
  <c r="AJ2349" i="132"/>
  <c r="AG2349" i="132"/>
  <c r="AJ2348" i="132"/>
  <c r="AG2348" i="132"/>
  <c r="AJ2347" i="132"/>
  <c r="AG2347" i="132"/>
  <c r="AJ2346" i="132"/>
  <c r="AG2346" i="132"/>
  <c r="AK2345" i="132"/>
  <c r="AK2346" i="132" s="1"/>
  <c r="AK2347" i="132" s="1"/>
  <c r="AK2348" i="132" s="1"/>
  <c r="AK2349" i="132" s="1"/>
  <c r="AK2350" i="132" s="1"/>
  <c r="AK2351" i="132" s="1"/>
  <c r="AK2352" i="132" s="1"/>
  <c r="AA2345" i="132"/>
  <c r="AB2345" i="132" s="1"/>
  <c r="AK2458" i="132"/>
  <c r="AE2458" i="132"/>
  <c r="AK2457" i="132"/>
  <c r="AE2457" i="132"/>
  <c r="AK2456" i="132"/>
  <c r="AE2456" i="132"/>
  <c r="AK2337" i="132"/>
  <c r="AA2337" i="132"/>
  <c r="AC2337" i="132" s="1"/>
  <c r="AK2336" i="132"/>
  <c r="AA2336" i="132"/>
  <c r="AK2335" i="132"/>
  <c r="AA2335" i="132"/>
  <c r="AC2335" i="132" s="1"/>
  <c r="AK2472" i="132"/>
  <c r="AE2472" i="132"/>
  <c r="AK2471" i="132"/>
  <c r="AE2471" i="132"/>
  <c r="AK2470" i="132"/>
  <c r="AE2470" i="132"/>
  <c r="AK2469" i="132"/>
  <c r="AE2469" i="132"/>
  <c r="AK2468" i="132"/>
  <c r="AE2468" i="132"/>
  <c r="AK2467" i="132"/>
  <c r="AE2467" i="132"/>
  <c r="AK2459" i="132"/>
  <c r="AE2459" i="132"/>
  <c r="AK2455" i="132"/>
  <c r="AE2455" i="132"/>
  <c r="AK2454" i="132"/>
  <c r="AE2454" i="132"/>
  <c r="AK2339" i="132"/>
  <c r="AA2339" i="132"/>
  <c r="AC2339" i="132" s="1"/>
  <c r="AK2338" i="132"/>
  <c r="AA2338" i="132"/>
  <c r="AK2334" i="132"/>
  <c r="AA2334" i="132"/>
  <c r="AJ2180" i="132"/>
  <c r="AG2180" i="132"/>
  <c r="AJ2179" i="132"/>
  <c r="AG2179" i="132"/>
  <c r="AJ2178" i="132"/>
  <c r="AG2178" i="132"/>
  <c r="AJ2177" i="132"/>
  <c r="AG2177" i="132"/>
  <c r="AJ2176" i="132"/>
  <c r="AG2176" i="132"/>
  <c r="AJ2175" i="132"/>
  <c r="AG2175" i="132"/>
  <c r="AJ2174" i="132"/>
  <c r="AG2174" i="132"/>
  <c r="AJ2173" i="132"/>
  <c r="AG2173" i="132"/>
  <c r="AJ2172" i="132"/>
  <c r="AG2172" i="132"/>
  <c r="AK2171" i="132"/>
  <c r="AK2172" i="132" s="1"/>
  <c r="AK2173" i="132" s="1"/>
  <c r="AK2174" i="132" s="1"/>
  <c r="AK2175" i="132" s="1"/>
  <c r="AK2176" i="132" s="1"/>
  <c r="AK2177" i="132" s="1"/>
  <c r="AK2178" i="132" s="1"/>
  <c r="AK2179" i="132" s="1"/>
  <c r="AK2180" i="132" s="1"/>
  <c r="AA2171" i="132"/>
  <c r="AB2171" i="132" s="1"/>
  <c r="AD2171" i="132" s="1"/>
  <c r="AE2171" i="132" s="1"/>
  <c r="AJ2170" i="132"/>
  <c r="AG2170" i="132"/>
  <c r="AJ2169" i="132"/>
  <c r="AG2169" i="132"/>
  <c r="AJ2168" i="132"/>
  <c r="AG2168" i="132"/>
  <c r="AJ2167" i="132"/>
  <c r="AG2167" i="132"/>
  <c r="AJ2166" i="132"/>
  <c r="AG2166" i="132"/>
  <c r="AJ2165" i="132"/>
  <c r="AG2165" i="132"/>
  <c r="AJ2164" i="132"/>
  <c r="AG2164" i="132"/>
  <c r="AJ2163" i="132"/>
  <c r="AG2163" i="132"/>
  <c r="AJ2162" i="132"/>
  <c r="AG2162" i="132"/>
  <c r="AK2161" i="132"/>
  <c r="AK2162" i="132" s="1"/>
  <c r="AK2163" i="132" s="1"/>
  <c r="AK2164" i="132" s="1"/>
  <c r="AK2165" i="132" s="1"/>
  <c r="AK2166" i="132" s="1"/>
  <c r="AK2167" i="132" s="1"/>
  <c r="AK2168" i="132" s="1"/>
  <c r="AK2169" i="132" s="1"/>
  <c r="AK2170" i="132" s="1"/>
  <c r="AA2161" i="132"/>
  <c r="AB2161" i="132" s="1"/>
  <c r="AD2161" i="132" s="1"/>
  <c r="AE2161" i="132" s="1"/>
  <c r="AJ2160" i="132"/>
  <c r="AG2160" i="132"/>
  <c r="AJ2159" i="132"/>
  <c r="AG2159" i="132"/>
  <c r="AJ2158" i="132"/>
  <c r="AG2158" i="132"/>
  <c r="AJ2157" i="132"/>
  <c r="AG2157" i="132"/>
  <c r="AJ2156" i="132"/>
  <c r="AG2156" i="132"/>
  <c r="AJ2155" i="132"/>
  <c r="AG2155" i="132"/>
  <c r="AJ2154" i="132"/>
  <c r="AG2154" i="132"/>
  <c r="AJ2153" i="132"/>
  <c r="AG2153" i="132"/>
  <c r="AJ2152" i="132"/>
  <c r="AG2152" i="132"/>
  <c r="AK2151" i="132"/>
  <c r="AK2152" i="132" s="1"/>
  <c r="AK2153" i="132" s="1"/>
  <c r="AK2154" i="132" s="1"/>
  <c r="AK2155" i="132" s="1"/>
  <c r="AK2156" i="132" s="1"/>
  <c r="AK2157" i="132" s="1"/>
  <c r="AK2158" i="132" s="1"/>
  <c r="AK2159" i="132" s="1"/>
  <c r="AK2160" i="132" s="1"/>
  <c r="AA2151" i="132"/>
  <c r="AB2151" i="132" s="1"/>
  <c r="AD2151" i="132" s="1"/>
  <c r="AE2151" i="132" s="1"/>
  <c r="AJ2150" i="132"/>
  <c r="AG2150" i="132"/>
  <c r="AJ2149" i="132"/>
  <c r="AG2149" i="132"/>
  <c r="AJ2148" i="132"/>
  <c r="AG2148" i="132"/>
  <c r="AJ2147" i="132"/>
  <c r="AG2147" i="132"/>
  <c r="AJ2146" i="132"/>
  <c r="AG2146" i="132"/>
  <c r="AJ2145" i="132"/>
  <c r="AG2145" i="132"/>
  <c r="AJ2144" i="132"/>
  <c r="AG2144" i="132"/>
  <c r="AJ2143" i="132"/>
  <c r="AG2143" i="132"/>
  <c r="AJ2142" i="132"/>
  <c r="AG2142" i="132"/>
  <c r="AK2141" i="132"/>
  <c r="AK2142" i="132" s="1"/>
  <c r="AK2143" i="132" s="1"/>
  <c r="AK2144" i="132" s="1"/>
  <c r="AK2145" i="132" s="1"/>
  <c r="AK2146" i="132" s="1"/>
  <c r="AK2147" i="132" s="1"/>
  <c r="AK2148" i="132" s="1"/>
  <c r="AK2149" i="132" s="1"/>
  <c r="AK2150" i="132" s="1"/>
  <c r="AA2141" i="132"/>
  <c r="AB2141" i="132" s="1"/>
  <c r="AD2141" i="132" s="1"/>
  <c r="AE2141" i="132" s="1"/>
  <c r="AJ2140" i="132"/>
  <c r="AG2140" i="132"/>
  <c r="AJ2139" i="132"/>
  <c r="AG2139" i="132"/>
  <c r="AJ2138" i="132"/>
  <c r="AG2138" i="132"/>
  <c r="AJ2137" i="132"/>
  <c r="AG2137" i="132"/>
  <c r="AJ2136" i="132"/>
  <c r="AG2136" i="132"/>
  <c r="AJ2135" i="132"/>
  <c r="AG2135" i="132"/>
  <c r="AJ2134" i="132"/>
  <c r="AG2134" i="132"/>
  <c r="AJ2133" i="132"/>
  <c r="AG2133" i="132"/>
  <c r="AJ2132" i="132"/>
  <c r="AG2132" i="132"/>
  <c r="AK2131" i="132"/>
  <c r="AK2132" i="132" s="1"/>
  <c r="AK2133" i="132" s="1"/>
  <c r="AK2134" i="132" s="1"/>
  <c r="AK2135" i="132" s="1"/>
  <c r="AK2136" i="132" s="1"/>
  <c r="AK2137" i="132" s="1"/>
  <c r="AK2138" i="132" s="1"/>
  <c r="AK2139" i="132" s="1"/>
  <c r="AK2140" i="132" s="1"/>
  <c r="AA2131" i="132"/>
  <c r="AB2131" i="132" s="1"/>
  <c r="AD2131" i="132" s="1"/>
  <c r="AE2131" i="132" s="1"/>
  <c r="AJ2130" i="132"/>
  <c r="AG2130" i="132"/>
  <c r="AJ2129" i="132"/>
  <c r="AG2129" i="132"/>
  <c r="AJ2128" i="132"/>
  <c r="AG2128" i="132"/>
  <c r="AJ2127" i="132"/>
  <c r="AG2127" i="132"/>
  <c r="AJ2126" i="132"/>
  <c r="AG2126" i="132"/>
  <c r="AJ2125" i="132"/>
  <c r="AG2125" i="132"/>
  <c r="AJ2124" i="132"/>
  <c r="AG2124" i="132"/>
  <c r="AJ2123" i="132"/>
  <c r="AG2123" i="132"/>
  <c r="AJ2122" i="132"/>
  <c r="AG2122" i="132"/>
  <c r="AK2121" i="132"/>
  <c r="AK2122" i="132" s="1"/>
  <c r="AK2123" i="132" s="1"/>
  <c r="AK2124" i="132" s="1"/>
  <c r="AK2125" i="132" s="1"/>
  <c r="AK2126" i="132" s="1"/>
  <c r="AK2127" i="132" s="1"/>
  <c r="AK2128" i="132" s="1"/>
  <c r="AK2129" i="132" s="1"/>
  <c r="AK2130" i="132" s="1"/>
  <c r="AA2121" i="132"/>
  <c r="AB2121" i="132" s="1"/>
  <c r="AD2121" i="132" s="1"/>
  <c r="AE2121" i="132" s="1"/>
  <c r="AJ2120" i="132"/>
  <c r="AG2120" i="132"/>
  <c r="AJ2119" i="132"/>
  <c r="AG2119" i="132"/>
  <c r="AJ2118" i="132"/>
  <c r="AG2118" i="132"/>
  <c r="AJ2117" i="132"/>
  <c r="AG2117" i="132"/>
  <c r="AJ2116" i="132"/>
  <c r="AG2116" i="132"/>
  <c r="AJ2115" i="132"/>
  <c r="AG2115" i="132"/>
  <c r="AJ2114" i="132"/>
  <c r="AG2114" i="132"/>
  <c r="AJ2113" i="132"/>
  <c r="AG2113" i="132"/>
  <c r="AJ2112" i="132"/>
  <c r="AG2112" i="132"/>
  <c r="AK2111" i="132"/>
  <c r="AK2112" i="132" s="1"/>
  <c r="AK2113" i="132" s="1"/>
  <c r="AK2114" i="132" s="1"/>
  <c r="AK2115" i="132" s="1"/>
  <c r="AK2116" i="132" s="1"/>
  <c r="AK2117" i="132" s="1"/>
  <c r="AK2118" i="132" s="1"/>
  <c r="AK2119" i="132" s="1"/>
  <c r="AK2120" i="132" s="1"/>
  <c r="AA2111" i="132"/>
  <c r="AB2111" i="132" s="1"/>
  <c r="AD2111" i="132" s="1"/>
  <c r="AE2111" i="132" s="1"/>
  <c r="AJ2110" i="132"/>
  <c r="AG2110" i="132"/>
  <c r="AJ2109" i="132"/>
  <c r="AG2109" i="132"/>
  <c r="AJ2108" i="132"/>
  <c r="AG2108" i="132"/>
  <c r="AJ2107" i="132"/>
  <c r="AG2107" i="132"/>
  <c r="AJ2106" i="132"/>
  <c r="AG2106" i="132"/>
  <c r="AJ2105" i="132"/>
  <c r="AG2105" i="132"/>
  <c r="AJ2104" i="132"/>
  <c r="AG2104" i="132"/>
  <c r="AJ2103" i="132"/>
  <c r="AG2103" i="132"/>
  <c r="AJ2102" i="132"/>
  <c r="AG2102" i="132"/>
  <c r="AK2101" i="132"/>
  <c r="AK2102" i="132" s="1"/>
  <c r="AK2103" i="132" s="1"/>
  <c r="AK2104" i="132" s="1"/>
  <c r="AK2105" i="132" s="1"/>
  <c r="AK2106" i="132" s="1"/>
  <c r="AK2107" i="132" s="1"/>
  <c r="AK2108" i="132" s="1"/>
  <c r="AK2109" i="132" s="1"/>
  <c r="AK2110" i="132" s="1"/>
  <c r="AA2101" i="132"/>
  <c r="AB2101" i="132" s="1"/>
  <c r="AD2101" i="132" s="1"/>
  <c r="AE2101" i="132" s="1"/>
  <c r="AJ2100" i="132"/>
  <c r="AG2100" i="132"/>
  <c r="AJ2099" i="132"/>
  <c r="AG2099" i="132"/>
  <c r="AJ2098" i="132"/>
  <c r="AG2098" i="132"/>
  <c r="AJ2097" i="132"/>
  <c r="AG2097" i="132"/>
  <c r="AJ2096" i="132"/>
  <c r="AG2096" i="132"/>
  <c r="AJ2095" i="132"/>
  <c r="AG2095" i="132"/>
  <c r="AJ2094" i="132"/>
  <c r="AG2094" i="132"/>
  <c r="AJ2093" i="132"/>
  <c r="AG2093" i="132"/>
  <c r="AJ2092" i="132"/>
  <c r="AG2092" i="132"/>
  <c r="AK2091" i="132"/>
  <c r="AK2092" i="132" s="1"/>
  <c r="AK2093" i="132" s="1"/>
  <c r="AK2094" i="132" s="1"/>
  <c r="AK2095" i="132" s="1"/>
  <c r="AK2096" i="132" s="1"/>
  <c r="AK2097" i="132" s="1"/>
  <c r="AK2098" i="132" s="1"/>
  <c r="AK2099" i="132" s="1"/>
  <c r="AK2100" i="132" s="1"/>
  <c r="AA2091" i="132"/>
  <c r="AB2091" i="132" s="1"/>
  <c r="AD2091" i="132" s="1"/>
  <c r="AE2091" i="132" s="1"/>
  <c r="AJ2090" i="132"/>
  <c r="AG2090" i="132"/>
  <c r="AJ2089" i="132"/>
  <c r="AG2089" i="132"/>
  <c r="AJ2088" i="132"/>
  <c r="AG2088" i="132"/>
  <c r="AJ2087" i="132"/>
  <c r="AG2087" i="132"/>
  <c r="AJ2086" i="132"/>
  <c r="AG2086" i="132"/>
  <c r="AJ2085" i="132"/>
  <c r="AG2085" i="132"/>
  <c r="AJ2084" i="132"/>
  <c r="AG2084" i="132"/>
  <c r="AJ2083" i="132"/>
  <c r="AG2083" i="132"/>
  <c r="AJ2082" i="132"/>
  <c r="AG2082" i="132"/>
  <c r="AK2081" i="132"/>
  <c r="AK2082" i="132" s="1"/>
  <c r="AK2083" i="132" s="1"/>
  <c r="AK2084" i="132" s="1"/>
  <c r="AK2085" i="132" s="1"/>
  <c r="AK2086" i="132" s="1"/>
  <c r="AK2087" i="132" s="1"/>
  <c r="AK2088" i="132" s="1"/>
  <c r="AK2089" i="132" s="1"/>
  <c r="AK2090" i="132" s="1"/>
  <c r="AA2081" i="132"/>
  <c r="AB2081" i="132" s="1"/>
  <c r="AD2081" i="132" s="1"/>
  <c r="AE2081" i="132" s="1"/>
  <c r="AJ1190" i="132"/>
  <c r="AG1190" i="132"/>
  <c r="AJ1189" i="132"/>
  <c r="AG1189" i="132"/>
  <c r="AJ1188" i="132"/>
  <c r="AG1188" i="132"/>
  <c r="AJ1187" i="132"/>
  <c r="AG1187" i="132"/>
  <c r="AJ1186" i="132"/>
  <c r="AG1186" i="132"/>
  <c r="AJ1185" i="132"/>
  <c r="AG1185" i="132"/>
  <c r="AJ1184" i="132"/>
  <c r="AG1184" i="132"/>
  <c r="AJ1183" i="132"/>
  <c r="AG1183" i="132"/>
  <c r="AJ1182" i="132"/>
  <c r="AG1182" i="132"/>
  <c r="AK1181" i="132"/>
  <c r="AK1182" i="132" s="1"/>
  <c r="AK1183" i="132" s="1"/>
  <c r="AK1184" i="132" s="1"/>
  <c r="AK1185" i="132" s="1"/>
  <c r="AK1186" i="132" s="1"/>
  <c r="AK1187" i="132" s="1"/>
  <c r="AK1188" i="132" s="1"/>
  <c r="AK1189" i="132" s="1"/>
  <c r="AK1190" i="132" s="1"/>
  <c r="AA1181" i="132"/>
  <c r="AB1181" i="132" s="1"/>
  <c r="AD1181" i="132" s="1"/>
  <c r="AE1181" i="132" s="1"/>
  <c r="AJ1180" i="132"/>
  <c r="AG1180" i="132"/>
  <c r="AJ1179" i="132"/>
  <c r="AG1179" i="132"/>
  <c r="AJ1178" i="132"/>
  <c r="AG1178" i="132"/>
  <c r="AJ1177" i="132"/>
  <c r="AG1177" i="132"/>
  <c r="AJ1176" i="132"/>
  <c r="AG1176" i="132"/>
  <c r="AJ1175" i="132"/>
  <c r="AG1175" i="132"/>
  <c r="AJ1174" i="132"/>
  <c r="AG1174" i="132"/>
  <c r="AJ1173" i="132"/>
  <c r="AG1173" i="132"/>
  <c r="AJ1172" i="132"/>
  <c r="AG1172" i="132"/>
  <c r="AK1171" i="132"/>
  <c r="AK1172" i="132" s="1"/>
  <c r="AK1173" i="132" s="1"/>
  <c r="AK1174" i="132" s="1"/>
  <c r="AK1175" i="132" s="1"/>
  <c r="AK1176" i="132" s="1"/>
  <c r="AK1177" i="132" s="1"/>
  <c r="AK1178" i="132" s="1"/>
  <c r="AK1179" i="132" s="1"/>
  <c r="AK1180" i="132" s="1"/>
  <c r="AA1171" i="132"/>
  <c r="AJ1170" i="132"/>
  <c r="AG1170" i="132"/>
  <c r="AJ1169" i="132"/>
  <c r="AG1169" i="132"/>
  <c r="AJ1168" i="132"/>
  <c r="AG1168" i="132"/>
  <c r="AJ1167" i="132"/>
  <c r="AG1167" i="132"/>
  <c r="AJ1166" i="132"/>
  <c r="AG1166" i="132"/>
  <c r="AJ1165" i="132"/>
  <c r="AG1165" i="132"/>
  <c r="AJ1164" i="132"/>
  <c r="AG1164" i="132"/>
  <c r="AJ1163" i="132"/>
  <c r="AG1163" i="132"/>
  <c r="AJ1162" i="132"/>
  <c r="AG1162" i="132"/>
  <c r="AK1161" i="132"/>
  <c r="AK1162" i="132" s="1"/>
  <c r="AK1163" i="132" s="1"/>
  <c r="AK1164" i="132" s="1"/>
  <c r="AK1165" i="132" s="1"/>
  <c r="AK1166" i="132" s="1"/>
  <c r="AK1167" i="132" s="1"/>
  <c r="AK1168" i="132" s="1"/>
  <c r="AK1169" i="132" s="1"/>
  <c r="AK1170" i="132" s="1"/>
  <c r="AA1161" i="132"/>
  <c r="AB1161" i="132" s="1"/>
  <c r="AD1161" i="132" s="1"/>
  <c r="AE1161" i="132" s="1"/>
  <c r="AJ1160" i="132"/>
  <c r="AG1160" i="132"/>
  <c r="AJ1159" i="132"/>
  <c r="AG1159" i="132"/>
  <c r="AJ1158" i="132"/>
  <c r="AG1158" i="132"/>
  <c r="AJ1157" i="132"/>
  <c r="AG1157" i="132"/>
  <c r="AJ1156" i="132"/>
  <c r="AG1156" i="132"/>
  <c r="AJ1155" i="132"/>
  <c r="AG1155" i="132"/>
  <c r="AJ1154" i="132"/>
  <c r="AG1154" i="132"/>
  <c r="AJ1153" i="132"/>
  <c r="AG1153" i="132"/>
  <c r="AJ1152" i="132"/>
  <c r="AG1152" i="132"/>
  <c r="AK1151" i="132"/>
  <c r="AK1152" i="132" s="1"/>
  <c r="AK1153" i="132" s="1"/>
  <c r="AK1154" i="132" s="1"/>
  <c r="AK1155" i="132" s="1"/>
  <c r="AK1156" i="132" s="1"/>
  <c r="AK1157" i="132" s="1"/>
  <c r="AK1158" i="132" s="1"/>
  <c r="AK1159" i="132" s="1"/>
  <c r="AK1160" i="132" s="1"/>
  <c r="AA1151" i="132"/>
  <c r="AB1151" i="132" s="1"/>
  <c r="AJ1150" i="132"/>
  <c r="AG1150" i="132"/>
  <c r="AJ1149" i="132"/>
  <c r="AG1149" i="132"/>
  <c r="AJ1148" i="132"/>
  <c r="AG1148" i="132"/>
  <c r="AJ1147" i="132"/>
  <c r="AG1147" i="132"/>
  <c r="AJ1146" i="132"/>
  <c r="AG1146" i="132"/>
  <c r="AJ1145" i="132"/>
  <c r="AG1145" i="132"/>
  <c r="AJ1144" i="132"/>
  <c r="AG1144" i="132"/>
  <c r="AJ1143" i="132"/>
  <c r="AG1143" i="132"/>
  <c r="AJ1142" i="132"/>
  <c r="AG1142" i="132"/>
  <c r="AK1141" i="132"/>
  <c r="AK1142" i="132" s="1"/>
  <c r="AK1143" i="132" s="1"/>
  <c r="AK1144" i="132" s="1"/>
  <c r="AK1145" i="132" s="1"/>
  <c r="AK1146" i="132" s="1"/>
  <c r="AK1147" i="132" s="1"/>
  <c r="AK1148" i="132" s="1"/>
  <c r="AK1149" i="132" s="1"/>
  <c r="AK1150" i="132" s="1"/>
  <c r="AA1141" i="132"/>
  <c r="AB1141" i="132" s="1"/>
  <c r="AJ1140" i="132"/>
  <c r="AG1140" i="132"/>
  <c r="AJ1139" i="132"/>
  <c r="AG1139" i="132"/>
  <c r="AJ1138" i="132"/>
  <c r="AG1138" i="132"/>
  <c r="AJ1137" i="132"/>
  <c r="AG1137" i="132"/>
  <c r="AJ1136" i="132"/>
  <c r="AG1136" i="132"/>
  <c r="AJ1135" i="132"/>
  <c r="AG1135" i="132"/>
  <c r="AJ1134" i="132"/>
  <c r="AG1134" i="132"/>
  <c r="AJ1133" i="132"/>
  <c r="AG1133" i="132"/>
  <c r="AJ1132" i="132"/>
  <c r="AG1132" i="132"/>
  <c r="AK1131" i="132"/>
  <c r="AK1132" i="132" s="1"/>
  <c r="AK1133" i="132" s="1"/>
  <c r="AK1134" i="132" s="1"/>
  <c r="AK1135" i="132" s="1"/>
  <c r="AK1136" i="132" s="1"/>
  <c r="AK1137" i="132" s="1"/>
  <c r="AK1138" i="132" s="1"/>
  <c r="AK1139" i="132" s="1"/>
  <c r="AK1140" i="132" s="1"/>
  <c r="AA1131" i="132"/>
  <c r="AJ1130" i="132"/>
  <c r="AG1130" i="132"/>
  <c r="AJ1129" i="132"/>
  <c r="AG1129" i="132"/>
  <c r="AJ1128" i="132"/>
  <c r="AG1128" i="132"/>
  <c r="AJ1127" i="132"/>
  <c r="AG1127" i="132"/>
  <c r="AJ1126" i="132"/>
  <c r="AG1126" i="132"/>
  <c r="AJ1125" i="132"/>
  <c r="AG1125" i="132"/>
  <c r="AJ1124" i="132"/>
  <c r="AG1124" i="132"/>
  <c r="AJ1123" i="132"/>
  <c r="AG1123" i="132"/>
  <c r="AJ1122" i="132"/>
  <c r="AG1122" i="132"/>
  <c r="AK1121" i="132"/>
  <c r="AK1122" i="132" s="1"/>
  <c r="AK1123" i="132" s="1"/>
  <c r="AK1124" i="132" s="1"/>
  <c r="AK1125" i="132" s="1"/>
  <c r="AK1126" i="132" s="1"/>
  <c r="AK1127" i="132" s="1"/>
  <c r="AK1128" i="132" s="1"/>
  <c r="AK1129" i="132" s="1"/>
  <c r="AK1130" i="132" s="1"/>
  <c r="AA1121" i="132"/>
  <c r="AB1121" i="132" s="1"/>
  <c r="AD1121" i="132" s="1"/>
  <c r="AE1121" i="132" s="1"/>
  <c r="AJ1120" i="132"/>
  <c r="AG1120" i="132"/>
  <c r="AJ1119" i="132"/>
  <c r="AG1119" i="132"/>
  <c r="AJ1118" i="132"/>
  <c r="AG1118" i="132"/>
  <c r="AJ1117" i="132"/>
  <c r="AG1117" i="132"/>
  <c r="AJ1116" i="132"/>
  <c r="AG1116" i="132"/>
  <c r="AJ1115" i="132"/>
  <c r="AG1115" i="132"/>
  <c r="AJ1114" i="132"/>
  <c r="AG1114" i="132"/>
  <c r="AJ1113" i="132"/>
  <c r="AG1113" i="132"/>
  <c r="AJ1112" i="132"/>
  <c r="AG1112" i="132"/>
  <c r="AK1111" i="132"/>
  <c r="AK1112" i="132" s="1"/>
  <c r="AK1113" i="132" s="1"/>
  <c r="AK1114" i="132" s="1"/>
  <c r="AK1115" i="132" s="1"/>
  <c r="AK1116" i="132" s="1"/>
  <c r="AK1117" i="132" s="1"/>
  <c r="AK1118" i="132" s="1"/>
  <c r="AK1119" i="132" s="1"/>
  <c r="AK1120" i="132" s="1"/>
  <c r="AA1111" i="132"/>
  <c r="AB1111" i="132" s="1"/>
  <c r="AJ1110" i="132"/>
  <c r="AG1110" i="132"/>
  <c r="AJ1109" i="132"/>
  <c r="AG1109" i="132"/>
  <c r="AJ1108" i="132"/>
  <c r="AG1108" i="132"/>
  <c r="AJ1107" i="132"/>
  <c r="AG1107" i="132"/>
  <c r="AJ1106" i="132"/>
  <c r="AG1106" i="132"/>
  <c r="AJ1105" i="132"/>
  <c r="AG1105" i="132"/>
  <c r="AJ1104" i="132"/>
  <c r="AG1104" i="132"/>
  <c r="AJ1103" i="132"/>
  <c r="AG1103" i="132"/>
  <c r="AJ1102" i="132"/>
  <c r="AG1102" i="132"/>
  <c r="AK1101" i="132"/>
  <c r="AK1102" i="132" s="1"/>
  <c r="AK1103" i="132" s="1"/>
  <c r="AK1104" i="132" s="1"/>
  <c r="AK1105" i="132" s="1"/>
  <c r="AK1106" i="132" s="1"/>
  <c r="AK1107" i="132" s="1"/>
  <c r="AK1108" i="132" s="1"/>
  <c r="AK1109" i="132" s="1"/>
  <c r="AK1110" i="132" s="1"/>
  <c r="AA1101" i="132"/>
  <c r="AB1101" i="132" s="1"/>
  <c r="AJ1100" i="132"/>
  <c r="AG1100" i="132"/>
  <c r="AJ1099" i="132"/>
  <c r="AG1099" i="132"/>
  <c r="AJ1098" i="132"/>
  <c r="AG1098" i="132"/>
  <c r="AJ1097" i="132"/>
  <c r="AG1097" i="132"/>
  <c r="AJ1096" i="132"/>
  <c r="AG1096" i="132"/>
  <c r="AJ1095" i="132"/>
  <c r="AG1095" i="132"/>
  <c r="AJ1094" i="132"/>
  <c r="AG1094" i="132"/>
  <c r="AJ1093" i="132"/>
  <c r="AG1093" i="132"/>
  <c r="AJ1092" i="132"/>
  <c r="AG1092" i="132"/>
  <c r="AK1091" i="132"/>
  <c r="AK1092" i="132" s="1"/>
  <c r="AK1093" i="132" s="1"/>
  <c r="AK1094" i="132" s="1"/>
  <c r="AK1095" i="132" s="1"/>
  <c r="AK1096" i="132" s="1"/>
  <c r="AK1097" i="132" s="1"/>
  <c r="AK1098" i="132" s="1"/>
  <c r="AK1099" i="132" s="1"/>
  <c r="AK1100" i="132" s="1"/>
  <c r="AA1091" i="132"/>
  <c r="AB1091" i="132" s="1"/>
  <c r="AD1091" i="132" s="1"/>
  <c r="AE1091" i="132" s="1"/>
  <c r="AJ1090" i="132"/>
  <c r="AG1090" i="132"/>
  <c r="AJ1089" i="132"/>
  <c r="AG1089" i="132"/>
  <c r="AJ1088" i="132"/>
  <c r="AG1088" i="132"/>
  <c r="AJ1087" i="132"/>
  <c r="AG1087" i="132"/>
  <c r="AJ1086" i="132"/>
  <c r="AG1086" i="132"/>
  <c r="AJ1085" i="132"/>
  <c r="AG1085" i="132"/>
  <c r="AJ1084" i="132"/>
  <c r="AG1084" i="132"/>
  <c r="AJ1083" i="132"/>
  <c r="AG1083" i="132"/>
  <c r="AJ1082" i="132"/>
  <c r="AG1082" i="132"/>
  <c r="AK1081" i="132"/>
  <c r="AK1082" i="132" s="1"/>
  <c r="AK1083" i="132" s="1"/>
  <c r="AK1084" i="132" s="1"/>
  <c r="AK1085" i="132" s="1"/>
  <c r="AK1086" i="132" s="1"/>
  <c r="AK1087" i="132" s="1"/>
  <c r="AK1088" i="132" s="1"/>
  <c r="AK1089" i="132" s="1"/>
  <c r="AK1090" i="132" s="1"/>
  <c r="AA1081" i="132"/>
  <c r="AB1081" i="132" s="1"/>
  <c r="AD1081" i="132" s="1"/>
  <c r="AE1081" i="132" s="1"/>
  <c r="AJ1080" i="132"/>
  <c r="AG1080" i="132"/>
  <c r="AJ1079" i="132"/>
  <c r="AG1079" i="132"/>
  <c r="AJ1078" i="132"/>
  <c r="AG1078" i="132"/>
  <c r="AJ1077" i="132"/>
  <c r="AG1077" i="132"/>
  <c r="AJ1076" i="132"/>
  <c r="AG1076" i="132"/>
  <c r="AJ1075" i="132"/>
  <c r="AG1075" i="132"/>
  <c r="AJ1074" i="132"/>
  <c r="AG1074" i="132"/>
  <c r="AJ1073" i="132"/>
  <c r="AG1073" i="132"/>
  <c r="AJ1072" i="132"/>
  <c r="AG1072" i="132"/>
  <c r="AK1071" i="132"/>
  <c r="AK1072" i="132" s="1"/>
  <c r="AK1073" i="132" s="1"/>
  <c r="AK1074" i="132" s="1"/>
  <c r="AK1075" i="132" s="1"/>
  <c r="AK1076" i="132" s="1"/>
  <c r="AK1077" i="132" s="1"/>
  <c r="AK1078" i="132" s="1"/>
  <c r="AK1079" i="132" s="1"/>
  <c r="AK1080" i="132" s="1"/>
  <c r="AA1071" i="132"/>
  <c r="AB1071" i="132" s="1"/>
  <c r="AJ1070" i="132"/>
  <c r="AG1070" i="132"/>
  <c r="AJ1069" i="132"/>
  <c r="AG1069" i="132"/>
  <c r="AJ1068" i="132"/>
  <c r="AG1068" i="132"/>
  <c r="AJ1067" i="132"/>
  <c r="AG1067" i="132"/>
  <c r="AJ1066" i="132"/>
  <c r="AG1066" i="132"/>
  <c r="AJ1065" i="132"/>
  <c r="AG1065" i="132"/>
  <c r="AJ1064" i="132"/>
  <c r="AG1064" i="132"/>
  <c r="AJ1063" i="132"/>
  <c r="AG1063" i="132"/>
  <c r="AJ1062" i="132"/>
  <c r="AG1062" i="132"/>
  <c r="AK1061" i="132"/>
  <c r="AK1062" i="132" s="1"/>
  <c r="AK1063" i="132" s="1"/>
  <c r="AK1064" i="132" s="1"/>
  <c r="AK1065" i="132" s="1"/>
  <c r="AK1066" i="132" s="1"/>
  <c r="AK1067" i="132" s="1"/>
  <c r="AK1068" i="132" s="1"/>
  <c r="AK1069" i="132" s="1"/>
  <c r="AK1070" i="132" s="1"/>
  <c r="AA1061" i="132"/>
  <c r="AB1061" i="132" s="1"/>
  <c r="AJ1060" i="132"/>
  <c r="AG1060" i="132"/>
  <c r="AJ1059" i="132"/>
  <c r="AG1059" i="132"/>
  <c r="AJ1058" i="132"/>
  <c r="AG1058" i="132"/>
  <c r="AJ1057" i="132"/>
  <c r="AG1057" i="132"/>
  <c r="AJ1056" i="132"/>
  <c r="AG1056" i="132"/>
  <c r="AJ1055" i="132"/>
  <c r="AG1055" i="132"/>
  <c r="AJ1054" i="132"/>
  <c r="AG1054" i="132"/>
  <c r="AJ1053" i="132"/>
  <c r="AG1053" i="132"/>
  <c r="AJ1052" i="132"/>
  <c r="AG1052" i="132"/>
  <c r="AK1051" i="132"/>
  <c r="AK1052" i="132" s="1"/>
  <c r="AK1053" i="132" s="1"/>
  <c r="AK1054" i="132" s="1"/>
  <c r="AK1055" i="132" s="1"/>
  <c r="AK1056" i="132" s="1"/>
  <c r="AK1057" i="132" s="1"/>
  <c r="AK1058" i="132" s="1"/>
  <c r="AK1059" i="132" s="1"/>
  <c r="AK1060" i="132" s="1"/>
  <c r="AA1051" i="132"/>
  <c r="AJ1050" i="132"/>
  <c r="AG1050" i="132"/>
  <c r="AJ1049" i="132"/>
  <c r="AG1049" i="132"/>
  <c r="AJ1048" i="132"/>
  <c r="AG1048" i="132"/>
  <c r="AJ1047" i="132"/>
  <c r="AG1047" i="132"/>
  <c r="AJ1046" i="132"/>
  <c r="AG1046" i="132"/>
  <c r="AJ1045" i="132"/>
  <c r="AG1045" i="132"/>
  <c r="AJ1044" i="132"/>
  <c r="AG1044" i="132"/>
  <c r="AJ1043" i="132"/>
  <c r="AG1043" i="132"/>
  <c r="AJ1042" i="132"/>
  <c r="AG1042" i="132"/>
  <c r="AK1041" i="132"/>
  <c r="AK1042" i="132" s="1"/>
  <c r="AK1043" i="132" s="1"/>
  <c r="AK1044" i="132" s="1"/>
  <c r="AK1045" i="132" s="1"/>
  <c r="AK1046" i="132" s="1"/>
  <c r="AK1047" i="132" s="1"/>
  <c r="AK1048" i="132" s="1"/>
  <c r="AK1049" i="132" s="1"/>
  <c r="AK1050" i="132" s="1"/>
  <c r="AA1041" i="132"/>
  <c r="AB1041" i="132" s="1"/>
  <c r="AD1041" i="132" s="1"/>
  <c r="AE1041" i="132" s="1"/>
  <c r="AJ1040" i="132"/>
  <c r="AG1040" i="132"/>
  <c r="AJ1039" i="132"/>
  <c r="AG1039" i="132"/>
  <c r="AJ1038" i="132"/>
  <c r="AG1038" i="132"/>
  <c r="AJ1037" i="132"/>
  <c r="AG1037" i="132"/>
  <c r="AJ1036" i="132"/>
  <c r="AG1036" i="132"/>
  <c r="AJ1035" i="132"/>
  <c r="AG1035" i="132"/>
  <c r="AJ1034" i="132"/>
  <c r="AG1034" i="132"/>
  <c r="AJ1033" i="132"/>
  <c r="AG1033" i="132"/>
  <c r="AJ1032" i="132"/>
  <c r="AG1032" i="132"/>
  <c r="AK1031" i="132"/>
  <c r="AK1032" i="132" s="1"/>
  <c r="AK1033" i="132" s="1"/>
  <c r="AK1034" i="132" s="1"/>
  <c r="AK1035" i="132" s="1"/>
  <c r="AK1036" i="132" s="1"/>
  <c r="AK1037" i="132" s="1"/>
  <c r="AK1038" i="132" s="1"/>
  <c r="AK1039" i="132" s="1"/>
  <c r="AK1040" i="132" s="1"/>
  <c r="AA1031" i="132"/>
  <c r="AB1031" i="132" s="1"/>
  <c r="AD1031" i="132" s="1"/>
  <c r="AE1031" i="132" s="1"/>
  <c r="AJ1030" i="132"/>
  <c r="AG1030" i="132"/>
  <c r="AJ1029" i="132"/>
  <c r="AG1029" i="132"/>
  <c r="AJ1028" i="132"/>
  <c r="AG1028" i="132"/>
  <c r="AJ1027" i="132"/>
  <c r="AG1027" i="132"/>
  <c r="AJ1026" i="132"/>
  <c r="AG1026" i="132"/>
  <c r="AJ1025" i="132"/>
  <c r="AG1025" i="132"/>
  <c r="AJ1024" i="132"/>
  <c r="AG1024" i="132"/>
  <c r="AJ1023" i="132"/>
  <c r="AG1023" i="132"/>
  <c r="AJ1022" i="132"/>
  <c r="AG1022" i="132"/>
  <c r="AK1021" i="132"/>
  <c r="AK1022" i="132" s="1"/>
  <c r="AK1023" i="132" s="1"/>
  <c r="AK1024" i="132" s="1"/>
  <c r="AK1025" i="132" s="1"/>
  <c r="AK1026" i="132" s="1"/>
  <c r="AK1027" i="132" s="1"/>
  <c r="AK1028" i="132" s="1"/>
  <c r="AK1029" i="132" s="1"/>
  <c r="AK1030" i="132" s="1"/>
  <c r="AA1021" i="132"/>
  <c r="AJ1020" i="132"/>
  <c r="AG1020" i="132"/>
  <c r="AJ1019" i="132"/>
  <c r="AG1019" i="132"/>
  <c r="AJ1018" i="132"/>
  <c r="AG1018" i="132"/>
  <c r="AJ1017" i="132"/>
  <c r="AG1017" i="132"/>
  <c r="AJ1016" i="132"/>
  <c r="AG1016" i="132"/>
  <c r="AJ1015" i="132"/>
  <c r="AG1015" i="132"/>
  <c r="AJ1014" i="132"/>
  <c r="AG1014" i="132"/>
  <c r="AJ1013" i="132"/>
  <c r="AG1013" i="132"/>
  <c r="AJ1012" i="132"/>
  <c r="AG1012" i="132"/>
  <c r="AK1011" i="132"/>
  <c r="AK1012" i="132" s="1"/>
  <c r="AK1013" i="132" s="1"/>
  <c r="AK1014" i="132" s="1"/>
  <c r="AK1015" i="132" s="1"/>
  <c r="AK1016" i="132" s="1"/>
  <c r="AK1017" i="132" s="1"/>
  <c r="AK1018" i="132" s="1"/>
  <c r="AK1019" i="132" s="1"/>
  <c r="AK1020" i="132" s="1"/>
  <c r="AA1011" i="132"/>
  <c r="AB1011" i="132" s="1"/>
  <c r="AD1011" i="132" s="1"/>
  <c r="AE1011" i="132" s="1"/>
  <c r="AJ1010" i="132"/>
  <c r="AG1010" i="132"/>
  <c r="AJ1009" i="132"/>
  <c r="AG1009" i="132"/>
  <c r="AJ1008" i="132"/>
  <c r="AG1008" i="132"/>
  <c r="AJ1007" i="132"/>
  <c r="AG1007" i="132"/>
  <c r="AJ1006" i="132"/>
  <c r="AG1006" i="132"/>
  <c r="AJ1005" i="132"/>
  <c r="AG1005" i="132"/>
  <c r="AJ1004" i="132"/>
  <c r="AG1004" i="132"/>
  <c r="AJ1003" i="132"/>
  <c r="AG1003" i="132"/>
  <c r="AJ1002" i="132"/>
  <c r="AG1002" i="132"/>
  <c r="AK1001" i="132"/>
  <c r="AK1002" i="132" s="1"/>
  <c r="AK1003" i="132" s="1"/>
  <c r="AK1004" i="132" s="1"/>
  <c r="AK1005" i="132" s="1"/>
  <c r="AK1006" i="132" s="1"/>
  <c r="AK1007" i="132" s="1"/>
  <c r="AK1008" i="132" s="1"/>
  <c r="AK1009" i="132" s="1"/>
  <c r="AK1010" i="132" s="1"/>
  <c r="AA1001" i="132"/>
  <c r="AB1001" i="132" s="1"/>
  <c r="AJ1000" i="132"/>
  <c r="AG1000" i="132"/>
  <c r="AJ999" i="132"/>
  <c r="AG999" i="132"/>
  <c r="AJ998" i="132"/>
  <c r="AG998" i="132"/>
  <c r="AJ997" i="132"/>
  <c r="AG997" i="132"/>
  <c r="AJ996" i="132"/>
  <c r="AG996" i="132"/>
  <c r="AJ995" i="132"/>
  <c r="AG995" i="132"/>
  <c r="AJ994" i="132"/>
  <c r="AG994" i="132"/>
  <c r="AJ993" i="132"/>
  <c r="AG993" i="132"/>
  <c r="AJ992" i="132"/>
  <c r="AG992" i="132"/>
  <c r="AK991" i="132"/>
  <c r="AK992" i="132" s="1"/>
  <c r="AK993" i="132" s="1"/>
  <c r="AK994" i="132" s="1"/>
  <c r="AK995" i="132" s="1"/>
  <c r="AK996" i="132" s="1"/>
  <c r="AK997" i="132" s="1"/>
  <c r="AK998" i="132" s="1"/>
  <c r="AK999" i="132" s="1"/>
  <c r="AK1000" i="132" s="1"/>
  <c r="AA991" i="132"/>
  <c r="AB991" i="132" s="1"/>
  <c r="AD991" i="132" s="1"/>
  <c r="AE991" i="132" s="1"/>
  <c r="AJ990" i="132"/>
  <c r="AG990" i="132"/>
  <c r="AJ989" i="132"/>
  <c r="AG989" i="132"/>
  <c r="AJ988" i="132"/>
  <c r="AG988" i="132"/>
  <c r="AJ987" i="132"/>
  <c r="AG987" i="132"/>
  <c r="AJ986" i="132"/>
  <c r="AG986" i="132"/>
  <c r="AJ985" i="132"/>
  <c r="AG985" i="132"/>
  <c r="AJ984" i="132"/>
  <c r="AG984" i="132"/>
  <c r="AJ983" i="132"/>
  <c r="AG983" i="132"/>
  <c r="AJ982" i="132"/>
  <c r="AG982" i="132"/>
  <c r="AK981" i="132"/>
  <c r="AK982" i="132" s="1"/>
  <c r="AK983" i="132" s="1"/>
  <c r="AK984" i="132" s="1"/>
  <c r="AK985" i="132" s="1"/>
  <c r="AK986" i="132" s="1"/>
  <c r="AK987" i="132" s="1"/>
  <c r="AK988" i="132" s="1"/>
  <c r="AK989" i="132" s="1"/>
  <c r="AK990" i="132" s="1"/>
  <c r="AA981" i="132"/>
  <c r="AJ980" i="132"/>
  <c r="AG980" i="132"/>
  <c r="AJ979" i="132"/>
  <c r="AG979" i="132"/>
  <c r="AJ978" i="132"/>
  <c r="AG978" i="132"/>
  <c r="AJ977" i="132"/>
  <c r="AG977" i="132"/>
  <c r="AJ976" i="132"/>
  <c r="AG976" i="132"/>
  <c r="AJ975" i="132"/>
  <c r="AG975" i="132"/>
  <c r="AJ974" i="132"/>
  <c r="AG974" i="132"/>
  <c r="AJ973" i="132"/>
  <c r="AG973" i="132"/>
  <c r="AJ972" i="132"/>
  <c r="AG972" i="132"/>
  <c r="AK971" i="132"/>
  <c r="AK972" i="132" s="1"/>
  <c r="AK973" i="132" s="1"/>
  <c r="AK974" i="132" s="1"/>
  <c r="AK975" i="132" s="1"/>
  <c r="AK976" i="132" s="1"/>
  <c r="AK977" i="132" s="1"/>
  <c r="AK978" i="132" s="1"/>
  <c r="AK979" i="132" s="1"/>
  <c r="AK980" i="132" s="1"/>
  <c r="AA971" i="132"/>
  <c r="AB971" i="132" s="1"/>
  <c r="AD971" i="132" s="1"/>
  <c r="AE971" i="132" s="1"/>
  <c r="AJ970" i="132"/>
  <c r="AG970" i="132"/>
  <c r="AJ969" i="132"/>
  <c r="AG969" i="132"/>
  <c r="AJ968" i="132"/>
  <c r="AG968" i="132"/>
  <c r="AJ967" i="132"/>
  <c r="AG967" i="132"/>
  <c r="AJ966" i="132"/>
  <c r="AG966" i="132"/>
  <c r="AJ965" i="132"/>
  <c r="AG965" i="132"/>
  <c r="AJ964" i="132"/>
  <c r="AG964" i="132"/>
  <c r="AJ963" i="132"/>
  <c r="AG963" i="132"/>
  <c r="AJ962" i="132"/>
  <c r="AG962" i="132"/>
  <c r="AK961" i="132"/>
  <c r="AK962" i="132" s="1"/>
  <c r="AK963" i="132" s="1"/>
  <c r="AK964" i="132" s="1"/>
  <c r="AK965" i="132" s="1"/>
  <c r="AK966" i="132" s="1"/>
  <c r="AK967" i="132" s="1"/>
  <c r="AK968" i="132" s="1"/>
  <c r="AK969" i="132" s="1"/>
  <c r="AK970" i="132" s="1"/>
  <c r="AA961" i="132"/>
  <c r="AB961" i="132" s="1"/>
  <c r="AJ960" i="132"/>
  <c r="AG960" i="132"/>
  <c r="AJ959" i="132"/>
  <c r="AG959" i="132"/>
  <c r="AJ958" i="132"/>
  <c r="AG958" i="132"/>
  <c r="AJ957" i="132"/>
  <c r="AG957" i="132"/>
  <c r="AJ956" i="132"/>
  <c r="AG956" i="132"/>
  <c r="AJ955" i="132"/>
  <c r="AG955" i="132"/>
  <c r="AJ954" i="132"/>
  <c r="AG954" i="132"/>
  <c r="AJ953" i="132"/>
  <c r="AG953" i="132"/>
  <c r="AJ952" i="132"/>
  <c r="AG952" i="132"/>
  <c r="AK951" i="132"/>
  <c r="AK952" i="132" s="1"/>
  <c r="AK953" i="132" s="1"/>
  <c r="AK954" i="132" s="1"/>
  <c r="AK955" i="132" s="1"/>
  <c r="AK956" i="132" s="1"/>
  <c r="AK957" i="132" s="1"/>
  <c r="AK958" i="132" s="1"/>
  <c r="AK959" i="132" s="1"/>
  <c r="AK960" i="132" s="1"/>
  <c r="AA951" i="132"/>
  <c r="AJ950" i="132"/>
  <c r="AG950" i="132"/>
  <c r="AJ949" i="132"/>
  <c r="AG949" i="132"/>
  <c r="AJ948" i="132"/>
  <c r="AG948" i="132"/>
  <c r="AJ947" i="132"/>
  <c r="AG947" i="132"/>
  <c r="AJ946" i="132"/>
  <c r="AG946" i="132"/>
  <c r="AJ945" i="132"/>
  <c r="AG945" i="132"/>
  <c r="AJ944" i="132"/>
  <c r="AG944" i="132"/>
  <c r="AJ943" i="132"/>
  <c r="AG943" i="132"/>
  <c r="AJ942" i="132"/>
  <c r="AG942" i="132"/>
  <c r="AK941" i="132"/>
  <c r="AK942" i="132" s="1"/>
  <c r="AK943" i="132" s="1"/>
  <c r="AK944" i="132" s="1"/>
  <c r="AK945" i="132" s="1"/>
  <c r="AK946" i="132" s="1"/>
  <c r="AK947" i="132" s="1"/>
  <c r="AK948" i="132" s="1"/>
  <c r="AK949" i="132" s="1"/>
  <c r="AK950" i="132" s="1"/>
  <c r="AA941" i="132"/>
  <c r="AB941" i="132" s="1"/>
  <c r="AD941" i="132" s="1"/>
  <c r="AE941" i="132" s="1"/>
  <c r="AJ940" i="132"/>
  <c r="AG940" i="132"/>
  <c r="AJ939" i="132"/>
  <c r="AG939" i="132"/>
  <c r="AJ938" i="132"/>
  <c r="AG938" i="132"/>
  <c r="AJ937" i="132"/>
  <c r="AG937" i="132"/>
  <c r="AJ936" i="132"/>
  <c r="AG936" i="132"/>
  <c r="AJ935" i="132"/>
  <c r="AG935" i="132"/>
  <c r="AJ934" i="132"/>
  <c r="AG934" i="132"/>
  <c r="AJ933" i="132"/>
  <c r="AG933" i="132"/>
  <c r="AJ932" i="132"/>
  <c r="AG932" i="132"/>
  <c r="AK931" i="132"/>
  <c r="AK932" i="132" s="1"/>
  <c r="AK933" i="132" s="1"/>
  <c r="AK934" i="132" s="1"/>
  <c r="AK935" i="132" s="1"/>
  <c r="AK936" i="132" s="1"/>
  <c r="AK937" i="132" s="1"/>
  <c r="AK938" i="132" s="1"/>
  <c r="AK939" i="132" s="1"/>
  <c r="AK940" i="132" s="1"/>
  <c r="AA931" i="132"/>
  <c r="AJ930" i="132"/>
  <c r="AG930" i="132"/>
  <c r="AJ929" i="132"/>
  <c r="AG929" i="132"/>
  <c r="AJ928" i="132"/>
  <c r="AG928" i="132"/>
  <c r="AJ927" i="132"/>
  <c r="AG927" i="132"/>
  <c r="AJ926" i="132"/>
  <c r="AG926" i="132"/>
  <c r="AJ925" i="132"/>
  <c r="AG925" i="132"/>
  <c r="AJ924" i="132"/>
  <c r="AG924" i="132"/>
  <c r="AJ923" i="132"/>
  <c r="AG923" i="132"/>
  <c r="AJ922" i="132"/>
  <c r="AG922" i="132"/>
  <c r="AK921" i="132"/>
  <c r="AK922" i="132" s="1"/>
  <c r="AK923" i="132" s="1"/>
  <c r="AK924" i="132" s="1"/>
  <c r="AK925" i="132" s="1"/>
  <c r="AK926" i="132" s="1"/>
  <c r="AK927" i="132" s="1"/>
  <c r="AK928" i="132" s="1"/>
  <c r="AK929" i="132" s="1"/>
  <c r="AK930" i="132" s="1"/>
  <c r="AA921" i="132"/>
  <c r="AB921" i="132" s="1"/>
  <c r="AJ920" i="132"/>
  <c r="AG920" i="132"/>
  <c r="AJ919" i="132"/>
  <c r="AG919" i="132"/>
  <c r="AJ918" i="132"/>
  <c r="AG918" i="132"/>
  <c r="AJ917" i="132"/>
  <c r="AG917" i="132"/>
  <c r="AJ916" i="132"/>
  <c r="AG916" i="132"/>
  <c r="AJ915" i="132"/>
  <c r="AG915" i="132"/>
  <c r="AJ914" i="132"/>
  <c r="AG914" i="132"/>
  <c r="AJ913" i="132"/>
  <c r="AG913" i="132"/>
  <c r="AJ912" i="132"/>
  <c r="AG912" i="132"/>
  <c r="AK911" i="132"/>
  <c r="AK912" i="132" s="1"/>
  <c r="AK913" i="132" s="1"/>
  <c r="AK914" i="132" s="1"/>
  <c r="AK915" i="132" s="1"/>
  <c r="AK916" i="132" s="1"/>
  <c r="AK917" i="132" s="1"/>
  <c r="AK918" i="132" s="1"/>
  <c r="AK919" i="132" s="1"/>
  <c r="AK920" i="132" s="1"/>
  <c r="AA911" i="132"/>
  <c r="AJ910" i="132"/>
  <c r="AG910" i="132"/>
  <c r="AJ909" i="132"/>
  <c r="AG909" i="132"/>
  <c r="AJ908" i="132"/>
  <c r="AG908" i="132"/>
  <c r="AJ907" i="132"/>
  <c r="AG907" i="132"/>
  <c r="AJ906" i="132"/>
  <c r="AG906" i="132"/>
  <c r="AJ905" i="132"/>
  <c r="AG905" i="132"/>
  <c r="AJ904" i="132"/>
  <c r="AG904" i="132"/>
  <c r="AJ903" i="132"/>
  <c r="AG903" i="132"/>
  <c r="AJ902" i="132"/>
  <c r="AG902" i="132"/>
  <c r="AK901" i="132"/>
  <c r="AK902" i="132" s="1"/>
  <c r="AK903" i="132" s="1"/>
  <c r="AK904" i="132" s="1"/>
  <c r="AK905" i="132" s="1"/>
  <c r="AK906" i="132" s="1"/>
  <c r="AK907" i="132" s="1"/>
  <c r="AK908" i="132" s="1"/>
  <c r="AK909" i="132" s="1"/>
  <c r="AK910" i="132" s="1"/>
  <c r="AA901" i="132"/>
  <c r="AB901" i="132" s="1"/>
  <c r="AD901" i="132" s="1"/>
  <c r="AE901" i="132" s="1"/>
  <c r="AJ900" i="132"/>
  <c r="AG900" i="132"/>
  <c r="AJ899" i="132"/>
  <c r="AG899" i="132"/>
  <c r="AJ898" i="132"/>
  <c r="AG898" i="132"/>
  <c r="AJ897" i="132"/>
  <c r="AG897" i="132"/>
  <c r="AJ896" i="132"/>
  <c r="AG896" i="132"/>
  <c r="AJ895" i="132"/>
  <c r="AG895" i="132"/>
  <c r="AJ894" i="132"/>
  <c r="AG894" i="132"/>
  <c r="AJ893" i="132"/>
  <c r="AG893" i="132"/>
  <c r="AJ892" i="132"/>
  <c r="AG892" i="132"/>
  <c r="AK891" i="132"/>
  <c r="AK892" i="132" s="1"/>
  <c r="AK893" i="132" s="1"/>
  <c r="AK894" i="132" s="1"/>
  <c r="AK895" i="132" s="1"/>
  <c r="AK896" i="132" s="1"/>
  <c r="AK897" i="132" s="1"/>
  <c r="AK898" i="132" s="1"/>
  <c r="AK899" i="132" s="1"/>
  <c r="AK900" i="132" s="1"/>
  <c r="AA891" i="132"/>
  <c r="AB891" i="132" s="1"/>
  <c r="AJ890" i="132"/>
  <c r="AG890" i="132"/>
  <c r="AJ889" i="132"/>
  <c r="AG889" i="132"/>
  <c r="AJ888" i="132"/>
  <c r="AG888" i="132"/>
  <c r="AJ887" i="132"/>
  <c r="AG887" i="132"/>
  <c r="AJ886" i="132"/>
  <c r="AG886" i="132"/>
  <c r="AJ885" i="132"/>
  <c r="AG885" i="132"/>
  <c r="AJ884" i="132"/>
  <c r="AG884" i="132"/>
  <c r="AJ883" i="132"/>
  <c r="AG883" i="132"/>
  <c r="AJ882" i="132"/>
  <c r="AG882" i="132"/>
  <c r="AK881" i="132"/>
  <c r="AK882" i="132" s="1"/>
  <c r="AK883" i="132" s="1"/>
  <c r="AK884" i="132" s="1"/>
  <c r="AK885" i="132" s="1"/>
  <c r="AK886" i="132" s="1"/>
  <c r="AK887" i="132" s="1"/>
  <c r="AK888" i="132" s="1"/>
  <c r="AK889" i="132" s="1"/>
  <c r="AK890" i="132" s="1"/>
  <c r="AA881" i="132"/>
  <c r="AB881" i="132" s="1"/>
  <c r="AJ880" i="132"/>
  <c r="AG880" i="132"/>
  <c r="AJ879" i="132"/>
  <c r="AG879" i="132"/>
  <c r="AJ878" i="132"/>
  <c r="AG878" i="132"/>
  <c r="AJ877" i="132"/>
  <c r="AG877" i="132"/>
  <c r="AJ876" i="132"/>
  <c r="AG876" i="132"/>
  <c r="AJ875" i="132"/>
  <c r="AG875" i="132"/>
  <c r="AJ874" i="132"/>
  <c r="AG874" i="132"/>
  <c r="AJ873" i="132"/>
  <c r="AG873" i="132"/>
  <c r="AJ872" i="132"/>
  <c r="AG872" i="132"/>
  <c r="AK871" i="132"/>
  <c r="AK872" i="132" s="1"/>
  <c r="AK873" i="132" s="1"/>
  <c r="AK874" i="132" s="1"/>
  <c r="AK875" i="132" s="1"/>
  <c r="AK876" i="132" s="1"/>
  <c r="AK877" i="132" s="1"/>
  <c r="AK878" i="132" s="1"/>
  <c r="AK879" i="132" s="1"/>
  <c r="AK880" i="132" s="1"/>
  <c r="AA871" i="132"/>
  <c r="AB871" i="132" s="1"/>
  <c r="AD871" i="132" s="1"/>
  <c r="AE871" i="132" s="1"/>
  <c r="AJ870" i="132"/>
  <c r="AG870" i="132"/>
  <c r="AJ869" i="132"/>
  <c r="AG869" i="132"/>
  <c r="AJ868" i="132"/>
  <c r="AG868" i="132"/>
  <c r="AJ867" i="132"/>
  <c r="AG867" i="132"/>
  <c r="AJ866" i="132"/>
  <c r="AG866" i="132"/>
  <c r="AJ865" i="132"/>
  <c r="AG865" i="132"/>
  <c r="AJ864" i="132"/>
  <c r="AG864" i="132"/>
  <c r="AJ863" i="132"/>
  <c r="AG863" i="132"/>
  <c r="AJ862" i="132"/>
  <c r="AG862" i="132"/>
  <c r="AK861" i="132"/>
  <c r="AK862" i="132" s="1"/>
  <c r="AK863" i="132" s="1"/>
  <c r="AK864" i="132" s="1"/>
  <c r="AK865" i="132" s="1"/>
  <c r="AK866" i="132" s="1"/>
  <c r="AK867" i="132" s="1"/>
  <c r="AK868" i="132" s="1"/>
  <c r="AK869" i="132" s="1"/>
  <c r="AK870" i="132" s="1"/>
  <c r="AA861" i="132"/>
  <c r="AJ860" i="132"/>
  <c r="AG860" i="132"/>
  <c r="AJ859" i="132"/>
  <c r="AG859" i="132"/>
  <c r="AJ858" i="132"/>
  <c r="AG858" i="132"/>
  <c r="AJ857" i="132"/>
  <c r="AG857" i="132"/>
  <c r="AJ856" i="132"/>
  <c r="AG856" i="132"/>
  <c r="AJ855" i="132"/>
  <c r="AG855" i="132"/>
  <c r="AJ854" i="132"/>
  <c r="AG854" i="132"/>
  <c r="AJ853" i="132"/>
  <c r="AG853" i="132"/>
  <c r="AJ852" i="132"/>
  <c r="AG852" i="132"/>
  <c r="AK851" i="132"/>
  <c r="AK852" i="132" s="1"/>
  <c r="AK853" i="132" s="1"/>
  <c r="AK854" i="132" s="1"/>
  <c r="AK855" i="132" s="1"/>
  <c r="AK856" i="132" s="1"/>
  <c r="AK857" i="132" s="1"/>
  <c r="AK858" i="132" s="1"/>
  <c r="AK859" i="132" s="1"/>
  <c r="AK860" i="132" s="1"/>
  <c r="AA851" i="132"/>
  <c r="AB851" i="132" s="1"/>
  <c r="AD851" i="132" s="1"/>
  <c r="AE851" i="132" s="1"/>
  <c r="AJ850" i="132"/>
  <c r="AG850" i="132"/>
  <c r="AJ849" i="132"/>
  <c r="AG849" i="132"/>
  <c r="AJ848" i="132"/>
  <c r="AG848" i="132"/>
  <c r="AJ847" i="132"/>
  <c r="AG847" i="132"/>
  <c r="AJ846" i="132"/>
  <c r="AG846" i="132"/>
  <c r="AJ845" i="132"/>
  <c r="AG845" i="132"/>
  <c r="AJ844" i="132"/>
  <c r="AG844" i="132"/>
  <c r="AJ843" i="132"/>
  <c r="AG843" i="132"/>
  <c r="AJ842" i="132"/>
  <c r="AG842" i="132"/>
  <c r="AK841" i="132"/>
  <c r="AK842" i="132" s="1"/>
  <c r="AK843" i="132" s="1"/>
  <c r="AK844" i="132" s="1"/>
  <c r="AK845" i="132" s="1"/>
  <c r="AK846" i="132" s="1"/>
  <c r="AK847" i="132" s="1"/>
  <c r="AK848" i="132" s="1"/>
  <c r="AK849" i="132" s="1"/>
  <c r="AK850" i="132" s="1"/>
  <c r="AA841" i="132"/>
  <c r="AB841" i="132" s="1"/>
  <c r="AJ840" i="132"/>
  <c r="AG840" i="132"/>
  <c r="AJ839" i="132"/>
  <c r="AG839" i="132"/>
  <c r="AJ838" i="132"/>
  <c r="AG838" i="132"/>
  <c r="AJ837" i="132"/>
  <c r="AG837" i="132"/>
  <c r="AJ836" i="132"/>
  <c r="AG836" i="132"/>
  <c r="AJ835" i="132"/>
  <c r="AG835" i="132"/>
  <c r="AJ834" i="132"/>
  <c r="AG834" i="132"/>
  <c r="AJ833" i="132"/>
  <c r="AG833" i="132"/>
  <c r="AJ832" i="132"/>
  <c r="AG832" i="132"/>
  <c r="AK831" i="132"/>
  <c r="AK832" i="132" s="1"/>
  <c r="AK833" i="132" s="1"/>
  <c r="AK834" i="132" s="1"/>
  <c r="AK835" i="132" s="1"/>
  <c r="AK836" i="132" s="1"/>
  <c r="AK837" i="132" s="1"/>
  <c r="AK838" i="132" s="1"/>
  <c r="AK839" i="132" s="1"/>
  <c r="AK840" i="132" s="1"/>
  <c r="AA831" i="132"/>
  <c r="AJ830" i="132"/>
  <c r="AG830" i="132"/>
  <c r="AJ829" i="132"/>
  <c r="AG829" i="132"/>
  <c r="AJ828" i="132"/>
  <c r="AG828" i="132"/>
  <c r="AJ827" i="132"/>
  <c r="AG827" i="132"/>
  <c r="AJ826" i="132"/>
  <c r="AG826" i="132"/>
  <c r="AJ825" i="132"/>
  <c r="AG825" i="132"/>
  <c r="AJ824" i="132"/>
  <c r="AG824" i="132"/>
  <c r="AJ823" i="132"/>
  <c r="AG823" i="132"/>
  <c r="AJ822" i="132"/>
  <c r="AG822" i="132"/>
  <c r="AK821" i="132"/>
  <c r="AK822" i="132" s="1"/>
  <c r="AK823" i="132" s="1"/>
  <c r="AK824" i="132" s="1"/>
  <c r="AK825" i="132" s="1"/>
  <c r="AK826" i="132" s="1"/>
  <c r="AK827" i="132" s="1"/>
  <c r="AK828" i="132" s="1"/>
  <c r="AK829" i="132" s="1"/>
  <c r="AK830" i="132" s="1"/>
  <c r="AA821" i="132"/>
  <c r="AJ820" i="132"/>
  <c r="AG820" i="132"/>
  <c r="AJ819" i="132"/>
  <c r="AG819" i="132"/>
  <c r="AJ818" i="132"/>
  <c r="AG818" i="132"/>
  <c r="AJ817" i="132"/>
  <c r="AG817" i="132"/>
  <c r="AJ816" i="132"/>
  <c r="AG816" i="132"/>
  <c r="AJ815" i="132"/>
  <c r="AG815" i="132"/>
  <c r="AJ814" i="132"/>
  <c r="AG814" i="132"/>
  <c r="AJ813" i="132"/>
  <c r="AG813" i="132"/>
  <c r="AJ812" i="132"/>
  <c r="AG812" i="132"/>
  <c r="AK811" i="132"/>
  <c r="AK812" i="132" s="1"/>
  <c r="AK813" i="132" s="1"/>
  <c r="AK814" i="132" s="1"/>
  <c r="AK815" i="132" s="1"/>
  <c r="AK816" i="132" s="1"/>
  <c r="AK817" i="132" s="1"/>
  <c r="AK818" i="132" s="1"/>
  <c r="AK819" i="132" s="1"/>
  <c r="AK820" i="132" s="1"/>
  <c r="AA811" i="132"/>
  <c r="AB811" i="132" s="1"/>
  <c r="AD811" i="132" s="1"/>
  <c r="AE811" i="132" s="1"/>
  <c r="AJ810" i="132"/>
  <c r="AG810" i="132"/>
  <c r="AJ809" i="132"/>
  <c r="AG809" i="132"/>
  <c r="AJ808" i="132"/>
  <c r="AG808" i="132"/>
  <c r="AJ807" i="132"/>
  <c r="AG807" i="132"/>
  <c r="AJ806" i="132"/>
  <c r="AG806" i="132"/>
  <c r="AJ805" i="132"/>
  <c r="AG805" i="132"/>
  <c r="AJ804" i="132"/>
  <c r="AG804" i="132"/>
  <c r="AJ803" i="132"/>
  <c r="AG803" i="132"/>
  <c r="AJ802" i="132"/>
  <c r="AG802" i="132"/>
  <c r="AK801" i="132"/>
  <c r="AK802" i="132" s="1"/>
  <c r="AK803" i="132" s="1"/>
  <c r="AK804" i="132" s="1"/>
  <c r="AK805" i="132" s="1"/>
  <c r="AK806" i="132" s="1"/>
  <c r="AK807" i="132" s="1"/>
  <c r="AK808" i="132" s="1"/>
  <c r="AK809" i="132" s="1"/>
  <c r="AK810" i="132" s="1"/>
  <c r="AA801" i="132"/>
  <c r="AB801" i="132" s="1"/>
  <c r="AJ800" i="132"/>
  <c r="AG800" i="132"/>
  <c r="AJ799" i="132"/>
  <c r="AG799" i="132"/>
  <c r="AJ798" i="132"/>
  <c r="AG798" i="132"/>
  <c r="AJ797" i="132"/>
  <c r="AG797" i="132"/>
  <c r="AJ796" i="132"/>
  <c r="AG796" i="132"/>
  <c r="AJ795" i="132"/>
  <c r="AG795" i="132"/>
  <c r="AJ794" i="132"/>
  <c r="AG794" i="132"/>
  <c r="AJ793" i="132"/>
  <c r="AG793" i="132"/>
  <c r="AJ792" i="132"/>
  <c r="AG792" i="132"/>
  <c r="AK791" i="132"/>
  <c r="AK792" i="132" s="1"/>
  <c r="AK793" i="132" s="1"/>
  <c r="AK794" i="132" s="1"/>
  <c r="AK795" i="132" s="1"/>
  <c r="AK796" i="132" s="1"/>
  <c r="AK797" i="132" s="1"/>
  <c r="AK798" i="132" s="1"/>
  <c r="AK799" i="132" s="1"/>
  <c r="AK800" i="132" s="1"/>
  <c r="AA791" i="132"/>
  <c r="AJ790" i="132"/>
  <c r="AG790" i="132"/>
  <c r="AJ789" i="132"/>
  <c r="AG789" i="132"/>
  <c r="AJ788" i="132"/>
  <c r="AG788" i="132"/>
  <c r="AJ787" i="132"/>
  <c r="AG787" i="132"/>
  <c r="AJ786" i="132"/>
  <c r="AG786" i="132"/>
  <c r="AJ785" i="132"/>
  <c r="AG785" i="132"/>
  <c r="AJ784" i="132"/>
  <c r="AG784" i="132"/>
  <c r="AJ783" i="132"/>
  <c r="AG783" i="132"/>
  <c r="AJ782" i="132"/>
  <c r="AG782" i="132"/>
  <c r="AK781" i="132"/>
  <c r="AK782" i="132" s="1"/>
  <c r="AK783" i="132" s="1"/>
  <c r="AK784" i="132" s="1"/>
  <c r="AK785" i="132" s="1"/>
  <c r="AK786" i="132" s="1"/>
  <c r="AK787" i="132" s="1"/>
  <c r="AK788" i="132" s="1"/>
  <c r="AK789" i="132" s="1"/>
  <c r="AK790" i="132" s="1"/>
  <c r="AA781" i="132"/>
  <c r="AJ780" i="132"/>
  <c r="AG780" i="132"/>
  <c r="AJ779" i="132"/>
  <c r="AG779" i="132"/>
  <c r="AJ778" i="132"/>
  <c r="AG778" i="132"/>
  <c r="AJ777" i="132"/>
  <c r="AG777" i="132"/>
  <c r="AJ776" i="132"/>
  <c r="AG776" i="132"/>
  <c r="AJ775" i="132"/>
  <c r="AG775" i="132"/>
  <c r="AJ774" i="132"/>
  <c r="AG774" i="132"/>
  <c r="AJ773" i="132"/>
  <c r="AG773" i="132"/>
  <c r="AJ772" i="132"/>
  <c r="AG772" i="132"/>
  <c r="AK771" i="132"/>
  <c r="AK772" i="132" s="1"/>
  <c r="AK773" i="132" s="1"/>
  <c r="AK774" i="132" s="1"/>
  <c r="AK775" i="132" s="1"/>
  <c r="AK776" i="132" s="1"/>
  <c r="AK777" i="132" s="1"/>
  <c r="AK778" i="132" s="1"/>
  <c r="AK779" i="132" s="1"/>
  <c r="AK780" i="132" s="1"/>
  <c r="AA771" i="132"/>
  <c r="AJ770" i="132"/>
  <c r="AG770" i="132"/>
  <c r="AJ769" i="132"/>
  <c r="AG769" i="132"/>
  <c r="AJ768" i="132"/>
  <c r="AG768" i="132"/>
  <c r="AJ767" i="132"/>
  <c r="AG767" i="132"/>
  <c r="AJ766" i="132"/>
  <c r="AG766" i="132"/>
  <c r="AJ765" i="132"/>
  <c r="AG765" i="132"/>
  <c r="AJ764" i="132"/>
  <c r="AG764" i="132"/>
  <c r="AJ763" i="132"/>
  <c r="AG763" i="132"/>
  <c r="AJ762" i="132"/>
  <c r="AG762" i="132"/>
  <c r="AK761" i="132"/>
  <c r="AK762" i="132" s="1"/>
  <c r="AK763" i="132" s="1"/>
  <c r="AK764" i="132" s="1"/>
  <c r="AK765" i="132" s="1"/>
  <c r="AK766" i="132" s="1"/>
  <c r="AK767" i="132" s="1"/>
  <c r="AK768" i="132" s="1"/>
  <c r="AK769" i="132" s="1"/>
  <c r="AK770" i="132" s="1"/>
  <c r="AA761" i="132"/>
  <c r="AJ760" i="132"/>
  <c r="AG760" i="132"/>
  <c r="AJ759" i="132"/>
  <c r="AG759" i="132"/>
  <c r="AJ758" i="132"/>
  <c r="AG758" i="132"/>
  <c r="AJ757" i="132"/>
  <c r="AG757" i="132"/>
  <c r="AJ756" i="132"/>
  <c r="AG756" i="132"/>
  <c r="AJ755" i="132"/>
  <c r="AG755" i="132"/>
  <c r="AJ754" i="132"/>
  <c r="AG754" i="132"/>
  <c r="AJ753" i="132"/>
  <c r="AG753" i="132"/>
  <c r="AJ752" i="132"/>
  <c r="AG752" i="132"/>
  <c r="AK751" i="132"/>
  <c r="AK752" i="132" s="1"/>
  <c r="AK753" i="132" s="1"/>
  <c r="AK754" i="132" s="1"/>
  <c r="AK755" i="132" s="1"/>
  <c r="AK756" i="132" s="1"/>
  <c r="AK757" i="132" s="1"/>
  <c r="AK758" i="132" s="1"/>
  <c r="AK759" i="132" s="1"/>
  <c r="AK760" i="132" s="1"/>
  <c r="AA751" i="132"/>
  <c r="AJ750" i="132"/>
  <c r="AG750" i="132"/>
  <c r="AJ749" i="132"/>
  <c r="AG749" i="132"/>
  <c r="AJ748" i="132"/>
  <c r="AG748" i="132"/>
  <c r="AJ747" i="132"/>
  <c r="AG747" i="132"/>
  <c r="AJ746" i="132"/>
  <c r="AG746" i="132"/>
  <c r="AJ745" i="132"/>
  <c r="AG745" i="132"/>
  <c r="AJ744" i="132"/>
  <c r="AG744" i="132"/>
  <c r="AJ743" i="132"/>
  <c r="AG743" i="132"/>
  <c r="AJ742" i="132"/>
  <c r="AG742" i="132"/>
  <c r="AK741" i="132"/>
  <c r="AK742" i="132" s="1"/>
  <c r="AK743" i="132" s="1"/>
  <c r="AK744" i="132" s="1"/>
  <c r="AK745" i="132" s="1"/>
  <c r="AK746" i="132" s="1"/>
  <c r="AK747" i="132" s="1"/>
  <c r="AK748" i="132" s="1"/>
  <c r="AK749" i="132" s="1"/>
  <c r="AK750" i="132" s="1"/>
  <c r="AA741" i="132"/>
  <c r="AJ740" i="132"/>
  <c r="AG740" i="132"/>
  <c r="AJ739" i="132"/>
  <c r="AG739" i="132"/>
  <c r="AJ738" i="132"/>
  <c r="AG738" i="132"/>
  <c r="AJ737" i="132"/>
  <c r="AG737" i="132"/>
  <c r="AJ736" i="132"/>
  <c r="AG736" i="132"/>
  <c r="AJ735" i="132"/>
  <c r="AG735" i="132"/>
  <c r="AJ734" i="132"/>
  <c r="AG734" i="132"/>
  <c r="AJ733" i="132"/>
  <c r="AG733" i="132"/>
  <c r="AJ732" i="132"/>
  <c r="AG732" i="132"/>
  <c r="AK731" i="132"/>
  <c r="AK732" i="132" s="1"/>
  <c r="AK733" i="132" s="1"/>
  <c r="AK734" i="132" s="1"/>
  <c r="AK735" i="132" s="1"/>
  <c r="AK736" i="132" s="1"/>
  <c r="AK737" i="132" s="1"/>
  <c r="AK738" i="132" s="1"/>
  <c r="AK739" i="132" s="1"/>
  <c r="AK740" i="132" s="1"/>
  <c r="AA731" i="132"/>
  <c r="AJ730" i="132"/>
  <c r="AG730" i="132"/>
  <c r="AJ729" i="132"/>
  <c r="AG729" i="132"/>
  <c r="AJ728" i="132"/>
  <c r="AG728" i="132"/>
  <c r="AJ727" i="132"/>
  <c r="AG727" i="132"/>
  <c r="AJ726" i="132"/>
  <c r="AG726" i="132"/>
  <c r="AJ725" i="132"/>
  <c r="AG725" i="132"/>
  <c r="AJ724" i="132"/>
  <c r="AG724" i="132"/>
  <c r="AJ723" i="132"/>
  <c r="AG723" i="132"/>
  <c r="AJ722" i="132"/>
  <c r="AG722" i="132"/>
  <c r="AK721" i="132"/>
  <c r="AK722" i="132" s="1"/>
  <c r="AK723" i="132" s="1"/>
  <c r="AK724" i="132" s="1"/>
  <c r="AK725" i="132" s="1"/>
  <c r="AK726" i="132" s="1"/>
  <c r="AK727" i="132" s="1"/>
  <c r="AK728" i="132" s="1"/>
  <c r="AK729" i="132" s="1"/>
  <c r="AK730" i="132" s="1"/>
  <c r="AA721" i="132"/>
  <c r="AJ720" i="132"/>
  <c r="AG720" i="132"/>
  <c r="AJ719" i="132"/>
  <c r="AG719" i="132"/>
  <c r="AJ718" i="132"/>
  <c r="AG718" i="132"/>
  <c r="AJ717" i="132"/>
  <c r="AG717" i="132"/>
  <c r="AJ716" i="132"/>
  <c r="AG716" i="132"/>
  <c r="AJ715" i="132"/>
  <c r="AG715" i="132"/>
  <c r="AJ714" i="132"/>
  <c r="AG714" i="132"/>
  <c r="AJ713" i="132"/>
  <c r="AG713" i="132"/>
  <c r="AJ712" i="132"/>
  <c r="AG712" i="132"/>
  <c r="AK711" i="132"/>
  <c r="AK712" i="132" s="1"/>
  <c r="AK713" i="132" s="1"/>
  <c r="AK714" i="132" s="1"/>
  <c r="AK715" i="132" s="1"/>
  <c r="AK716" i="132" s="1"/>
  <c r="AK717" i="132" s="1"/>
  <c r="AK718" i="132" s="1"/>
  <c r="AK719" i="132" s="1"/>
  <c r="AK720" i="132" s="1"/>
  <c r="AA711" i="132"/>
  <c r="AJ710" i="132"/>
  <c r="AG710" i="132"/>
  <c r="AJ709" i="132"/>
  <c r="AG709" i="132"/>
  <c r="AJ708" i="132"/>
  <c r="AG708" i="132"/>
  <c r="AJ707" i="132"/>
  <c r="AG707" i="132"/>
  <c r="AJ706" i="132"/>
  <c r="AG706" i="132"/>
  <c r="AJ705" i="132"/>
  <c r="AG705" i="132"/>
  <c r="AJ704" i="132"/>
  <c r="AG704" i="132"/>
  <c r="AJ703" i="132"/>
  <c r="AG703" i="132"/>
  <c r="AJ702" i="132"/>
  <c r="AG702" i="132"/>
  <c r="AK701" i="132"/>
  <c r="AK702" i="132" s="1"/>
  <c r="AK703" i="132" s="1"/>
  <c r="AK704" i="132" s="1"/>
  <c r="AK705" i="132" s="1"/>
  <c r="AK706" i="132" s="1"/>
  <c r="AK707" i="132" s="1"/>
  <c r="AK708" i="132" s="1"/>
  <c r="AK709" i="132" s="1"/>
  <c r="AK710" i="132" s="1"/>
  <c r="AA701" i="132"/>
  <c r="AJ700" i="132"/>
  <c r="AG700" i="132"/>
  <c r="AJ699" i="132"/>
  <c r="AG699" i="132"/>
  <c r="AJ698" i="132"/>
  <c r="AG698" i="132"/>
  <c r="AJ697" i="132"/>
  <c r="AG697" i="132"/>
  <c r="AJ696" i="132"/>
  <c r="AG696" i="132"/>
  <c r="AJ695" i="132"/>
  <c r="AG695" i="132"/>
  <c r="AJ694" i="132"/>
  <c r="AG694" i="132"/>
  <c r="AJ693" i="132"/>
  <c r="AG693" i="132"/>
  <c r="AJ692" i="132"/>
  <c r="AG692" i="132"/>
  <c r="AK691" i="132"/>
  <c r="AK692" i="132" s="1"/>
  <c r="AK693" i="132" s="1"/>
  <c r="AK694" i="132" s="1"/>
  <c r="AK695" i="132" s="1"/>
  <c r="AK696" i="132" s="1"/>
  <c r="AK697" i="132" s="1"/>
  <c r="AK698" i="132" s="1"/>
  <c r="AK699" i="132" s="1"/>
  <c r="AK700" i="132" s="1"/>
  <c r="AA691" i="132"/>
  <c r="AJ690" i="132"/>
  <c r="AG690" i="132"/>
  <c r="AJ689" i="132"/>
  <c r="AG689" i="132"/>
  <c r="AJ688" i="132"/>
  <c r="AG688" i="132"/>
  <c r="AJ687" i="132"/>
  <c r="AG687" i="132"/>
  <c r="AJ686" i="132"/>
  <c r="AG686" i="132"/>
  <c r="AJ685" i="132"/>
  <c r="AG685" i="132"/>
  <c r="AJ684" i="132"/>
  <c r="AG684" i="132"/>
  <c r="AJ683" i="132"/>
  <c r="AG683" i="132"/>
  <c r="AJ682" i="132"/>
  <c r="AG682" i="132"/>
  <c r="AK681" i="132"/>
  <c r="AK682" i="132" s="1"/>
  <c r="AK683" i="132" s="1"/>
  <c r="AK684" i="132" s="1"/>
  <c r="AK685" i="132" s="1"/>
  <c r="AK686" i="132" s="1"/>
  <c r="AK687" i="132" s="1"/>
  <c r="AK688" i="132" s="1"/>
  <c r="AK689" i="132" s="1"/>
  <c r="AK690" i="132" s="1"/>
  <c r="AA681" i="132"/>
  <c r="AJ680" i="132"/>
  <c r="AG680" i="132"/>
  <c r="AJ679" i="132"/>
  <c r="AG679" i="132"/>
  <c r="AJ678" i="132"/>
  <c r="AG678" i="132"/>
  <c r="AJ677" i="132"/>
  <c r="AG677" i="132"/>
  <c r="AJ676" i="132"/>
  <c r="AG676" i="132"/>
  <c r="AJ675" i="132"/>
  <c r="AG675" i="132"/>
  <c r="AJ674" i="132"/>
  <c r="AG674" i="132"/>
  <c r="AJ673" i="132"/>
  <c r="AG673" i="132"/>
  <c r="AJ672" i="132"/>
  <c r="AG672" i="132"/>
  <c r="AK671" i="132"/>
  <c r="AK672" i="132" s="1"/>
  <c r="AK673" i="132" s="1"/>
  <c r="AK674" i="132" s="1"/>
  <c r="AK675" i="132" s="1"/>
  <c r="AK676" i="132" s="1"/>
  <c r="AK677" i="132" s="1"/>
  <c r="AK678" i="132" s="1"/>
  <c r="AK679" i="132" s="1"/>
  <c r="AK680" i="132" s="1"/>
  <c r="AA671" i="132"/>
  <c r="AJ670" i="132"/>
  <c r="AG670" i="132"/>
  <c r="AJ669" i="132"/>
  <c r="AG669" i="132"/>
  <c r="AJ668" i="132"/>
  <c r="AG668" i="132"/>
  <c r="AJ667" i="132"/>
  <c r="AG667" i="132"/>
  <c r="AJ666" i="132"/>
  <c r="AG666" i="132"/>
  <c r="AJ665" i="132"/>
  <c r="AG665" i="132"/>
  <c r="AJ664" i="132"/>
  <c r="AG664" i="132"/>
  <c r="AJ663" i="132"/>
  <c r="AG663" i="132"/>
  <c r="AJ662" i="132"/>
  <c r="AG662" i="132"/>
  <c r="AK661" i="132"/>
  <c r="AK662" i="132" s="1"/>
  <c r="AK663" i="132" s="1"/>
  <c r="AK664" i="132" s="1"/>
  <c r="AK665" i="132" s="1"/>
  <c r="AK666" i="132" s="1"/>
  <c r="AK667" i="132" s="1"/>
  <c r="AK668" i="132" s="1"/>
  <c r="AK669" i="132" s="1"/>
  <c r="AK670" i="132" s="1"/>
  <c r="AA661" i="132"/>
  <c r="AJ660" i="132"/>
  <c r="AG660" i="132"/>
  <c r="AJ659" i="132"/>
  <c r="AG659" i="132"/>
  <c r="AJ658" i="132"/>
  <c r="AG658" i="132"/>
  <c r="AJ657" i="132"/>
  <c r="AG657" i="132"/>
  <c r="AJ656" i="132"/>
  <c r="AG656" i="132"/>
  <c r="AJ655" i="132"/>
  <c r="AG655" i="132"/>
  <c r="AJ654" i="132"/>
  <c r="AG654" i="132"/>
  <c r="AJ653" i="132"/>
  <c r="AG653" i="132"/>
  <c r="AJ652" i="132"/>
  <c r="AG652" i="132"/>
  <c r="AK651" i="132"/>
  <c r="AK652" i="132" s="1"/>
  <c r="AK653" i="132" s="1"/>
  <c r="AK654" i="132" s="1"/>
  <c r="AK655" i="132" s="1"/>
  <c r="AK656" i="132" s="1"/>
  <c r="AK657" i="132" s="1"/>
  <c r="AK658" i="132" s="1"/>
  <c r="AK659" i="132" s="1"/>
  <c r="AK660" i="132" s="1"/>
  <c r="AA651" i="132"/>
  <c r="AJ650" i="132"/>
  <c r="AG650" i="132"/>
  <c r="AJ649" i="132"/>
  <c r="AG649" i="132"/>
  <c r="AJ648" i="132"/>
  <c r="AG648" i="132"/>
  <c r="AJ647" i="132"/>
  <c r="AG647" i="132"/>
  <c r="AJ646" i="132"/>
  <c r="AG646" i="132"/>
  <c r="AJ645" i="132"/>
  <c r="AG645" i="132"/>
  <c r="AJ644" i="132"/>
  <c r="AG644" i="132"/>
  <c r="AJ643" i="132"/>
  <c r="AG643" i="132"/>
  <c r="AJ642" i="132"/>
  <c r="AG642" i="132"/>
  <c r="AK641" i="132"/>
  <c r="AK642" i="132" s="1"/>
  <c r="AK643" i="132" s="1"/>
  <c r="AK644" i="132" s="1"/>
  <c r="AK645" i="132" s="1"/>
  <c r="AK646" i="132" s="1"/>
  <c r="AK647" i="132" s="1"/>
  <c r="AK648" i="132" s="1"/>
  <c r="AK649" i="132" s="1"/>
  <c r="AK650" i="132" s="1"/>
  <c r="AA641" i="132"/>
  <c r="AJ640" i="132"/>
  <c r="AG640" i="132"/>
  <c r="AJ639" i="132"/>
  <c r="AG639" i="132"/>
  <c r="AJ638" i="132"/>
  <c r="AG638" i="132"/>
  <c r="AJ637" i="132"/>
  <c r="AG637" i="132"/>
  <c r="AJ636" i="132"/>
  <c r="AG636" i="132"/>
  <c r="AJ635" i="132"/>
  <c r="AG635" i="132"/>
  <c r="AJ634" i="132"/>
  <c r="AG634" i="132"/>
  <c r="AJ633" i="132"/>
  <c r="AG633" i="132"/>
  <c r="AJ632" i="132"/>
  <c r="AG632" i="132"/>
  <c r="AK631" i="132"/>
  <c r="AK632" i="132" s="1"/>
  <c r="AK633" i="132" s="1"/>
  <c r="AK634" i="132" s="1"/>
  <c r="AK635" i="132" s="1"/>
  <c r="AK636" i="132" s="1"/>
  <c r="AK637" i="132" s="1"/>
  <c r="AK638" i="132" s="1"/>
  <c r="AK639" i="132" s="1"/>
  <c r="AK640" i="132" s="1"/>
  <c r="AA631" i="132"/>
  <c r="AJ630" i="132"/>
  <c r="AG630" i="132"/>
  <c r="AJ629" i="132"/>
  <c r="AG629" i="132"/>
  <c r="AJ628" i="132"/>
  <c r="AG628" i="132"/>
  <c r="AJ627" i="132"/>
  <c r="AG627" i="132"/>
  <c r="AJ626" i="132"/>
  <c r="AG626" i="132"/>
  <c r="AJ625" i="132"/>
  <c r="AG625" i="132"/>
  <c r="AJ624" i="132"/>
  <c r="AG624" i="132"/>
  <c r="AJ623" i="132"/>
  <c r="AG623" i="132"/>
  <c r="AJ622" i="132"/>
  <c r="AG622" i="132"/>
  <c r="AK621" i="132"/>
  <c r="AK622" i="132" s="1"/>
  <c r="AK623" i="132" s="1"/>
  <c r="AK624" i="132" s="1"/>
  <c r="AK625" i="132" s="1"/>
  <c r="AK626" i="132" s="1"/>
  <c r="AK627" i="132" s="1"/>
  <c r="AK628" i="132" s="1"/>
  <c r="AK629" i="132" s="1"/>
  <c r="AK630" i="132" s="1"/>
  <c r="AA621" i="132"/>
  <c r="AJ620" i="132"/>
  <c r="AG620" i="132"/>
  <c r="AJ619" i="132"/>
  <c r="AG619" i="132"/>
  <c r="AJ618" i="132"/>
  <c r="AG618" i="132"/>
  <c r="AJ617" i="132"/>
  <c r="AG617" i="132"/>
  <c r="AJ616" i="132"/>
  <c r="AG616" i="132"/>
  <c r="AJ615" i="132"/>
  <c r="AG615" i="132"/>
  <c r="AJ614" i="132"/>
  <c r="AG614" i="132"/>
  <c r="AJ613" i="132"/>
  <c r="AG613" i="132"/>
  <c r="AJ612" i="132"/>
  <c r="AG612" i="132"/>
  <c r="AK611" i="132"/>
  <c r="AK612" i="132" s="1"/>
  <c r="AK613" i="132" s="1"/>
  <c r="AK614" i="132" s="1"/>
  <c r="AK615" i="132" s="1"/>
  <c r="AK616" i="132" s="1"/>
  <c r="AK617" i="132" s="1"/>
  <c r="AK618" i="132" s="1"/>
  <c r="AK619" i="132" s="1"/>
  <c r="AK620" i="132" s="1"/>
  <c r="AA611" i="132"/>
  <c r="AJ610" i="132"/>
  <c r="AG610" i="132"/>
  <c r="AJ609" i="132"/>
  <c r="AG609" i="132"/>
  <c r="AJ608" i="132"/>
  <c r="AG608" i="132"/>
  <c r="AJ607" i="132"/>
  <c r="AG607" i="132"/>
  <c r="AJ606" i="132"/>
  <c r="AG606" i="132"/>
  <c r="AJ605" i="132"/>
  <c r="AG605" i="132"/>
  <c r="AJ604" i="132"/>
  <c r="AG604" i="132"/>
  <c r="AJ603" i="132"/>
  <c r="AG603" i="132"/>
  <c r="AJ602" i="132"/>
  <c r="AG602" i="132"/>
  <c r="AK601" i="132"/>
  <c r="AK602" i="132" s="1"/>
  <c r="AK603" i="132" s="1"/>
  <c r="AK604" i="132" s="1"/>
  <c r="AK605" i="132" s="1"/>
  <c r="AK606" i="132" s="1"/>
  <c r="AK607" i="132" s="1"/>
  <c r="AK608" i="132" s="1"/>
  <c r="AK609" i="132" s="1"/>
  <c r="AK610" i="132" s="1"/>
  <c r="AA601" i="132"/>
  <c r="AJ600" i="132"/>
  <c r="AG600" i="132"/>
  <c r="AJ599" i="132"/>
  <c r="AG599" i="132"/>
  <c r="AJ598" i="132"/>
  <c r="AG598" i="132"/>
  <c r="AJ597" i="132"/>
  <c r="AG597" i="132"/>
  <c r="AJ596" i="132"/>
  <c r="AG596" i="132"/>
  <c r="AJ595" i="132"/>
  <c r="AG595" i="132"/>
  <c r="AJ594" i="132"/>
  <c r="AG594" i="132"/>
  <c r="AJ593" i="132"/>
  <c r="AG593" i="132"/>
  <c r="AJ592" i="132"/>
  <c r="AG592" i="132"/>
  <c r="AK591" i="132"/>
  <c r="AK592" i="132" s="1"/>
  <c r="AK593" i="132" s="1"/>
  <c r="AK594" i="132" s="1"/>
  <c r="AK595" i="132" s="1"/>
  <c r="AK596" i="132" s="1"/>
  <c r="AK597" i="132" s="1"/>
  <c r="AK598" i="132" s="1"/>
  <c r="AK599" i="132" s="1"/>
  <c r="AK600" i="132" s="1"/>
  <c r="AA591" i="132"/>
  <c r="AJ590" i="132"/>
  <c r="AG590" i="132"/>
  <c r="AJ589" i="132"/>
  <c r="AG589" i="132"/>
  <c r="AJ588" i="132"/>
  <c r="AG588" i="132"/>
  <c r="AJ587" i="132"/>
  <c r="AG587" i="132"/>
  <c r="AJ586" i="132"/>
  <c r="AG586" i="132"/>
  <c r="AJ585" i="132"/>
  <c r="AG585" i="132"/>
  <c r="AJ584" i="132"/>
  <c r="AG584" i="132"/>
  <c r="AJ583" i="132"/>
  <c r="AG583" i="132"/>
  <c r="AJ582" i="132"/>
  <c r="AG582" i="132"/>
  <c r="AK581" i="132"/>
  <c r="AK582" i="132" s="1"/>
  <c r="AK583" i="132" s="1"/>
  <c r="AK584" i="132" s="1"/>
  <c r="AK585" i="132" s="1"/>
  <c r="AK586" i="132" s="1"/>
  <c r="AK587" i="132" s="1"/>
  <c r="AK588" i="132" s="1"/>
  <c r="AK589" i="132" s="1"/>
  <c r="AK590" i="132" s="1"/>
  <c r="AA581" i="132"/>
  <c r="AJ580" i="132"/>
  <c r="AG580" i="132"/>
  <c r="AJ579" i="132"/>
  <c r="AG579" i="132"/>
  <c r="AJ578" i="132"/>
  <c r="AG578" i="132"/>
  <c r="AJ577" i="132"/>
  <c r="AG577" i="132"/>
  <c r="AJ576" i="132"/>
  <c r="AG576" i="132"/>
  <c r="AJ575" i="132"/>
  <c r="AG575" i="132"/>
  <c r="AJ574" i="132"/>
  <c r="AG574" i="132"/>
  <c r="AJ573" i="132"/>
  <c r="AG573" i="132"/>
  <c r="AJ572" i="132"/>
  <c r="AG572" i="132"/>
  <c r="AK571" i="132"/>
  <c r="AK572" i="132" s="1"/>
  <c r="AK573" i="132" s="1"/>
  <c r="AK574" i="132" s="1"/>
  <c r="AK575" i="132" s="1"/>
  <c r="AK576" i="132" s="1"/>
  <c r="AK577" i="132" s="1"/>
  <c r="AK578" i="132" s="1"/>
  <c r="AK579" i="132" s="1"/>
  <c r="AK580" i="132" s="1"/>
  <c r="AA571" i="132"/>
  <c r="AJ570" i="132"/>
  <c r="AG570" i="132"/>
  <c r="AJ569" i="132"/>
  <c r="AG569" i="132"/>
  <c r="AJ568" i="132"/>
  <c r="AG568" i="132"/>
  <c r="AJ567" i="132"/>
  <c r="AG567" i="132"/>
  <c r="AJ566" i="132"/>
  <c r="AG566" i="132"/>
  <c r="AJ565" i="132"/>
  <c r="AG565" i="132"/>
  <c r="AJ564" i="132"/>
  <c r="AG564" i="132"/>
  <c r="AJ563" i="132"/>
  <c r="AG563" i="132"/>
  <c r="AJ562" i="132"/>
  <c r="AG562" i="132"/>
  <c r="AK561" i="132"/>
  <c r="AK562" i="132" s="1"/>
  <c r="AK563" i="132" s="1"/>
  <c r="AK564" i="132" s="1"/>
  <c r="AK565" i="132" s="1"/>
  <c r="AK566" i="132" s="1"/>
  <c r="AK567" i="132" s="1"/>
  <c r="AK568" i="132" s="1"/>
  <c r="AK569" i="132" s="1"/>
  <c r="AK570" i="132" s="1"/>
  <c r="AA561" i="132"/>
  <c r="AJ560" i="132"/>
  <c r="AG560" i="132"/>
  <c r="AJ559" i="132"/>
  <c r="AG559" i="132"/>
  <c r="AJ558" i="132"/>
  <c r="AG558" i="132"/>
  <c r="AJ557" i="132"/>
  <c r="AG557" i="132"/>
  <c r="AJ556" i="132"/>
  <c r="AG556" i="132"/>
  <c r="AJ555" i="132"/>
  <c r="AG555" i="132"/>
  <c r="AJ554" i="132"/>
  <c r="AG554" i="132"/>
  <c r="AJ553" i="132"/>
  <c r="AG553" i="132"/>
  <c r="AJ552" i="132"/>
  <c r="AG552" i="132"/>
  <c r="AK551" i="132"/>
  <c r="AK552" i="132" s="1"/>
  <c r="AK553" i="132" s="1"/>
  <c r="AK554" i="132" s="1"/>
  <c r="AK555" i="132" s="1"/>
  <c r="AK556" i="132" s="1"/>
  <c r="AK557" i="132" s="1"/>
  <c r="AK558" i="132" s="1"/>
  <c r="AK559" i="132" s="1"/>
  <c r="AK560" i="132" s="1"/>
  <c r="AA551" i="132"/>
  <c r="AJ550" i="132"/>
  <c r="AG550" i="132"/>
  <c r="AJ549" i="132"/>
  <c r="AG549" i="132"/>
  <c r="AJ548" i="132"/>
  <c r="AG548" i="132"/>
  <c r="AJ547" i="132"/>
  <c r="AG547" i="132"/>
  <c r="AJ546" i="132"/>
  <c r="AG546" i="132"/>
  <c r="AJ545" i="132"/>
  <c r="AG545" i="132"/>
  <c r="AJ544" i="132"/>
  <c r="AG544" i="132"/>
  <c r="AJ543" i="132"/>
  <c r="AG543" i="132"/>
  <c r="AJ542" i="132"/>
  <c r="AG542" i="132"/>
  <c r="AK541" i="132"/>
  <c r="AK542" i="132" s="1"/>
  <c r="AK543" i="132" s="1"/>
  <c r="AK544" i="132" s="1"/>
  <c r="AK545" i="132" s="1"/>
  <c r="AK546" i="132" s="1"/>
  <c r="AK547" i="132" s="1"/>
  <c r="AK548" i="132" s="1"/>
  <c r="AK549" i="132" s="1"/>
  <c r="AK550" i="132" s="1"/>
  <c r="AA541" i="132"/>
  <c r="AJ540" i="132"/>
  <c r="AG540" i="132"/>
  <c r="AJ539" i="132"/>
  <c r="AG539" i="132"/>
  <c r="AJ538" i="132"/>
  <c r="AG538" i="132"/>
  <c r="AJ537" i="132"/>
  <c r="AG537" i="132"/>
  <c r="AJ536" i="132"/>
  <c r="AG536" i="132"/>
  <c r="AJ535" i="132"/>
  <c r="AG535" i="132"/>
  <c r="AJ534" i="132"/>
  <c r="AG534" i="132"/>
  <c r="AJ533" i="132"/>
  <c r="AG533" i="132"/>
  <c r="AJ532" i="132"/>
  <c r="AG532" i="132"/>
  <c r="AK531" i="132"/>
  <c r="AK532" i="132" s="1"/>
  <c r="AK533" i="132" s="1"/>
  <c r="AK534" i="132" s="1"/>
  <c r="AK535" i="132" s="1"/>
  <c r="AK536" i="132" s="1"/>
  <c r="AK537" i="132" s="1"/>
  <c r="AK538" i="132" s="1"/>
  <c r="AK539" i="132" s="1"/>
  <c r="AK540" i="132" s="1"/>
  <c r="AA531" i="132"/>
  <c r="AJ530" i="132"/>
  <c r="AG530" i="132"/>
  <c r="AJ529" i="132"/>
  <c r="AG529" i="132"/>
  <c r="AJ528" i="132"/>
  <c r="AG528" i="132"/>
  <c r="AJ527" i="132"/>
  <c r="AG527" i="132"/>
  <c r="AJ526" i="132"/>
  <c r="AG526" i="132"/>
  <c r="AJ525" i="132"/>
  <c r="AG525" i="132"/>
  <c r="AJ524" i="132"/>
  <c r="AG524" i="132"/>
  <c r="AJ523" i="132"/>
  <c r="AG523" i="132"/>
  <c r="AJ522" i="132"/>
  <c r="AG522" i="132"/>
  <c r="AK521" i="132"/>
  <c r="AK522" i="132" s="1"/>
  <c r="AK523" i="132" s="1"/>
  <c r="AK524" i="132" s="1"/>
  <c r="AK525" i="132" s="1"/>
  <c r="AK526" i="132" s="1"/>
  <c r="AK527" i="132" s="1"/>
  <c r="AK528" i="132" s="1"/>
  <c r="AK529" i="132" s="1"/>
  <c r="AK530" i="132" s="1"/>
  <c r="AA521" i="132"/>
  <c r="AJ520" i="132"/>
  <c r="AG520" i="132"/>
  <c r="AJ519" i="132"/>
  <c r="AG519" i="132"/>
  <c r="AJ518" i="132"/>
  <c r="AG518" i="132"/>
  <c r="AJ517" i="132"/>
  <c r="AG517" i="132"/>
  <c r="AJ516" i="132"/>
  <c r="AG516" i="132"/>
  <c r="AJ515" i="132"/>
  <c r="AG515" i="132"/>
  <c r="AJ514" i="132"/>
  <c r="AG514" i="132"/>
  <c r="AJ513" i="132"/>
  <c r="AG513" i="132"/>
  <c r="AJ512" i="132"/>
  <c r="AG512" i="132"/>
  <c r="AK511" i="132"/>
  <c r="AK512" i="132" s="1"/>
  <c r="AK513" i="132" s="1"/>
  <c r="AK514" i="132" s="1"/>
  <c r="AK515" i="132" s="1"/>
  <c r="AK516" i="132" s="1"/>
  <c r="AK517" i="132" s="1"/>
  <c r="AK518" i="132" s="1"/>
  <c r="AK519" i="132" s="1"/>
  <c r="AK520" i="132" s="1"/>
  <c r="AA511" i="132"/>
  <c r="AJ510" i="132"/>
  <c r="AG510" i="132"/>
  <c r="AJ509" i="132"/>
  <c r="AG509" i="132"/>
  <c r="AJ508" i="132"/>
  <c r="AG508" i="132"/>
  <c r="AJ507" i="132"/>
  <c r="AG507" i="132"/>
  <c r="AJ506" i="132"/>
  <c r="AG506" i="132"/>
  <c r="AJ505" i="132"/>
  <c r="AG505" i="132"/>
  <c r="AJ504" i="132"/>
  <c r="AG504" i="132"/>
  <c r="AJ503" i="132"/>
  <c r="AG503" i="132"/>
  <c r="AJ502" i="132"/>
  <c r="AG502" i="132"/>
  <c r="AK501" i="132"/>
  <c r="AK502" i="132" s="1"/>
  <c r="AK503" i="132" s="1"/>
  <c r="AK504" i="132" s="1"/>
  <c r="AK505" i="132" s="1"/>
  <c r="AK506" i="132" s="1"/>
  <c r="AK507" i="132" s="1"/>
  <c r="AK508" i="132" s="1"/>
  <c r="AK509" i="132" s="1"/>
  <c r="AK510" i="132" s="1"/>
  <c r="AA501" i="132"/>
  <c r="AJ500" i="132"/>
  <c r="AG500" i="132"/>
  <c r="AJ499" i="132"/>
  <c r="AG499" i="132"/>
  <c r="AJ498" i="132"/>
  <c r="AG498" i="132"/>
  <c r="AJ497" i="132"/>
  <c r="AG497" i="132"/>
  <c r="AJ496" i="132"/>
  <c r="AG496" i="132"/>
  <c r="AJ495" i="132"/>
  <c r="AG495" i="132"/>
  <c r="AJ494" i="132"/>
  <c r="AG494" i="132"/>
  <c r="AJ493" i="132"/>
  <c r="AG493" i="132"/>
  <c r="AJ492" i="132"/>
  <c r="AG492" i="132"/>
  <c r="AK491" i="132"/>
  <c r="AK492" i="132" s="1"/>
  <c r="AK493" i="132" s="1"/>
  <c r="AK494" i="132" s="1"/>
  <c r="AK495" i="132" s="1"/>
  <c r="AK496" i="132" s="1"/>
  <c r="AK497" i="132" s="1"/>
  <c r="AK498" i="132" s="1"/>
  <c r="AK499" i="132" s="1"/>
  <c r="AK500" i="132" s="1"/>
  <c r="AA491" i="132"/>
  <c r="AJ490" i="132"/>
  <c r="AG490" i="132"/>
  <c r="AJ489" i="132"/>
  <c r="AG489" i="132"/>
  <c r="AJ488" i="132"/>
  <c r="AG488" i="132"/>
  <c r="AJ487" i="132"/>
  <c r="AG487" i="132"/>
  <c r="AJ486" i="132"/>
  <c r="AG486" i="132"/>
  <c r="AJ485" i="132"/>
  <c r="AG485" i="132"/>
  <c r="AJ484" i="132"/>
  <c r="AG484" i="132"/>
  <c r="AJ483" i="132"/>
  <c r="AG483" i="132"/>
  <c r="AJ482" i="132"/>
  <c r="AG482" i="132"/>
  <c r="AK481" i="132"/>
  <c r="AK482" i="132" s="1"/>
  <c r="AK483" i="132" s="1"/>
  <c r="AK484" i="132" s="1"/>
  <c r="AK485" i="132" s="1"/>
  <c r="AK486" i="132" s="1"/>
  <c r="AK487" i="132" s="1"/>
  <c r="AK488" i="132" s="1"/>
  <c r="AK489" i="132" s="1"/>
  <c r="AK490" i="132" s="1"/>
  <c r="AA481" i="132"/>
  <c r="AJ480" i="132"/>
  <c r="AG480" i="132"/>
  <c r="AJ479" i="132"/>
  <c r="AG479" i="132"/>
  <c r="AJ478" i="132"/>
  <c r="AG478" i="132"/>
  <c r="AJ477" i="132"/>
  <c r="AG477" i="132"/>
  <c r="AJ476" i="132"/>
  <c r="AG476" i="132"/>
  <c r="AJ475" i="132"/>
  <c r="AG475" i="132"/>
  <c r="AJ474" i="132"/>
  <c r="AG474" i="132"/>
  <c r="AJ473" i="132"/>
  <c r="AG473" i="132"/>
  <c r="AJ472" i="132"/>
  <c r="AG472" i="132"/>
  <c r="AK471" i="132"/>
  <c r="AK472" i="132" s="1"/>
  <c r="AK473" i="132" s="1"/>
  <c r="AK474" i="132" s="1"/>
  <c r="AK475" i="132" s="1"/>
  <c r="AK476" i="132" s="1"/>
  <c r="AK477" i="132" s="1"/>
  <c r="AK478" i="132" s="1"/>
  <c r="AK479" i="132" s="1"/>
  <c r="AK480" i="132" s="1"/>
  <c r="AA471" i="132"/>
  <c r="AJ470" i="132"/>
  <c r="AG470" i="132"/>
  <c r="AJ469" i="132"/>
  <c r="AG469" i="132"/>
  <c r="AJ468" i="132"/>
  <c r="AG468" i="132"/>
  <c r="AJ467" i="132"/>
  <c r="AG467" i="132"/>
  <c r="AJ466" i="132"/>
  <c r="AG466" i="132"/>
  <c r="AJ465" i="132"/>
  <c r="AG465" i="132"/>
  <c r="AJ464" i="132"/>
  <c r="AG464" i="132"/>
  <c r="AJ463" i="132"/>
  <c r="AG463" i="132"/>
  <c r="AJ462" i="132"/>
  <c r="AG462" i="132"/>
  <c r="AK461" i="132"/>
  <c r="AK462" i="132" s="1"/>
  <c r="AK463" i="132" s="1"/>
  <c r="AK464" i="132" s="1"/>
  <c r="AK465" i="132" s="1"/>
  <c r="AK466" i="132" s="1"/>
  <c r="AK467" i="132" s="1"/>
  <c r="AK468" i="132" s="1"/>
  <c r="AK469" i="132" s="1"/>
  <c r="AK470" i="132" s="1"/>
  <c r="AA461" i="132"/>
  <c r="AJ460" i="132"/>
  <c r="AG460" i="132"/>
  <c r="AJ459" i="132"/>
  <c r="AG459" i="132"/>
  <c r="AJ458" i="132"/>
  <c r="AG458" i="132"/>
  <c r="AJ457" i="132"/>
  <c r="AG457" i="132"/>
  <c r="AJ456" i="132"/>
  <c r="AG456" i="132"/>
  <c r="AJ455" i="132"/>
  <c r="AG455" i="132"/>
  <c r="AJ454" i="132"/>
  <c r="AG454" i="132"/>
  <c r="AJ453" i="132"/>
  <c r="AG453" i="132"/>
  <c r="AJ452" i="132"/>
  <c r="AG452" i="132"/>
  <c r="AK451" i="132"/>
  <c r="AK452" i="132" s="1"/>
  <c r="AK453" i="132" s="1"/>
  <c r="AK454" i="132" s="1"/>
  <c r="AK455" i="132" s="1"/>
  <c r="AK456" i="132" s="1"/>
  <c r="AK457" i="132" s="1"/>
  <c r="AK458" i="132" s="1"/>
  <c r="AK459" i="132" s="1"/>
  <c r="AK460" i="132" s="1"/>
  <c r="AA451" i="132"/>
  <c r="AJ450" i="132"/>
  <c r="AG450" i="132"/>
  <c r="AJ449" i="132"/>
  <c r="AG449" i="132"/>
  <c r="AJ448" i="132"/>
  <c r="AG448" i="132"/>
  <c r="AJ447" i="132"/>
  <c r="AG447" i="132"/>
  <c r="AJ446" i="132"/>
  <c r="AG446" i="132"/>
  <c r="AJ445" i="132"/>
  <c r="AG445" i="132"/>
  <c r="AJ444" i="132"/>
  <c r="AG444" i="132"/>
  <c r="AJ443" i="132"/>
  <c r="AG443" i="132"/>
  <c r="AJ442" i="132"/>
  <c r="AG442" i="132"/>
  <c r="AK441" i="132"/>
  <c r="AK442" i="132" s="1"/>
  <c r="AK443" i="132" s="1"/>
  <c r="AK444" i="132" s="1"/>
  <c r="AK445" i="132" s="1"/>
  <c r="AK446" i="132" s="1"/>
  <c r="AK447" i="132" s="1"/>
  <c r="AK448" i="132" s="1"/>
  <c r="AK449" i="132" s="1"/>
  <c r="AK450" i="132" s="1"/>
  <c r="AA441" i="132"/>
  <c r="AJ440" i="132"/>
  <c r="AG440" i="132"/>
  <c r="AJ439" i="132"/>
  <c r="AG439" i="132"/>
  <c r="AJ438" i="132"/>
  <c r="AG438" i="132"/>
  <c r="AJ437" i="132"/>
  <c r="AG437" i="132"/>
  <c r="AJ436" i="132"/>
  <c r="AG436" i="132"/>
  <c r="AJ435" i="132"/>
  <c r="AG435" i="132"/>
  <c r="AJ434" i="132"/>
  <c r="AG434" i="132"/>
  <c r="AJ433" i="132"/>
  <c r="AG433" i="132"/>
  <c r="AJ432" i="132"/>
  <c r="AG432" i="132"/>
  <c r="AK431" i="132"/>
  <c r="AK432" i="132" s="1"/>
  <c r="AK433" i="132" s="1"/>
  <c r="AK434" i="132" s="1"/>
  <c r="AK435" i="132" s="1"/>
  <c r="AK436" i="132" s="1"/>
  <c r="AK437" i="132" s="1"/>
  <c r="AK438" i="132" s="1"/>
  <c r="AK439" i="132" s="1"/>
  <c r="AK440" i="132" s="1"/>
  <c r="AA431" i="132"/>
  <c r="AB431" i="132" s="1"/>
  <c r="AD431" i="132" s="1"/>
  <c r="AE431" i="132" s="1"/>
  <c r="AJ430" i="132"/>
  <c r="AG430" i="132"/>
  <c r="AJ429" i="132"/>
  <c r="AG429" i="132"/>
  <c r="AJ428" i="132"/>
  <c r="AG428" i="132"/>
  <c r="AJ427" i="132"/>
  <c r="AG427" i="132"/>
  <c r="AJ426" i="132"/>
  <c r="AG426" i="132"/>
  <c r="AJ425" i="132"/>
  <c r="AG425" i="132"/>
  <c r="AJ424" i="132"/>
  <c r="AG424" i="132"/>
  <c r="AJ423" i="132"/>
  <c r="AG423" i="132"/>
  <c r="AJ422" i="132"/>
  <c r="AG422" i="132"/>
  <c r="AK421" i="132"/>
  <c r="AK422" i="132" s="1"/>
  <c r="AK423" i="132" s="1"/>
  <c r="AK424" i="132" s="1"/>
  <c r="AK425" i="132" s="1"/>
  <c r="AK426" i="132" s="1"/>
  <c r="AK427" i="132" s="1"/>
  <c r="AK428" i="132" s="1"/>
  <c r="AK429" i="132" s="1"/>
  <c r="AK430" i="132" s="1"/>
  <c r="AA421" i="132"/>
  <c r="AJ420" i="132"/>
  <c r="AG420" i="132"/>
  <c r="AJ419" i="132"/>
  <c r="AG419" i="132"/>
  <c r="AJ418" i="132"/>
  <c r="AG418" i="132"/>
  <c r="AJ417" i="132"/>
  <c r="AG417" i="132"/>
  <c r="AJ416" i="132"/>
  <c r="AG416" i="132"/>
  <c r="AJ415" i="132"/>
  <c r="AG415" i="132"/>
  <c r="AJ414" i="132"/>
  <c r="AG414" i="132"/>
  <c r="AJ413" i="132"/>
  <c r="AG413" i="132"/>
  <c r="AJ412" i="132"/>
  <c r="AG412" i="132"/>
  <c r="AK411" i="132"/>
  <c r="AK412" i="132" s="1"/>
  <c r="AK413" i="132" s="1"/>
  <c r="AK414" i="132" s="1"/>
  <c r="AK415" i="132" s="1"/>
  <c r="AK416" i="132" s="1"/>
  <c r="AK417" i="132" s="1"/>
  <c r="AK418" i="132" s="1"/>
  <c r="AK419" i="132" s="1"/>
  <c r="AK420" i="132" s="1"/>
  <c r="AA411" i="132"/>
  <c r="AJ410" i="132"/>
  <c r="AG410" i="132"/>
  <c r="AJ409" i="132"/>
  <c r="AG409" i="132"/>
  <c r="AJ408" i="132"/>
  <c r="AG408" i="132"/>
  <c r="AJ407" i="132"/>
  <c r="AG407" i="132"/>
  <c r="AJ406" i="132"/>
  <c r="AG406" i="132"/>
  <c r="AJ405" i="132"/>
  <c r="AG405" i="132"/>
  <c r="AJ404" i="132"/>
  <c r="AG404" i="132"/>
  <c r="AJ403" i="132"/>
  <c r="AG403" i="132"/>
  <c r="AJ402" i="132"/>
  <c r="AG402" i="132"/>
  <c r="AK401" i="132"/>
  <c r="AK402" i="132" s="1"/>
  <c r="AK403" i="132" s="1"/>
  <c r="AK404" i="132" s="1"/>
  <c r="AK405" i="132" s="1"/>
  <c r="AK406" i="132" s="1"/>
  <c r="AK407" i="132" s="1"/>
  <c r="AK408" i="132" s="1"/>
  <c r="AK409" i="132" s="1"/>
  <c r="AK410" i="132" s="1"/>
  <c r="AA401" i="132"/>
  <c r="AJ400" i="132"/>
  <c r="AG400" i="132"/>
  <c r="AJ399" i="132"/>
  <c r="AG399" i="132"/>
  <c r="AJ398" i="132"/>
  <c r="AG398" i="132"/>
  <c r="AJ397" i="132"/>
  <c r="AG397" i="132"/>
  <c r="AJ396" i="132"/>
  <c r="AG396" i="132"/>
  <c r="AJ395" i="132"/>
  <c r="AG395" i="132"/>
  <c r="AJ394" i="132"/>
  <c r="AG394" i="132"/>
  <c r="AJ393" i="132"/>
  <c r="AG393" i="132"/>
  <c r="AJ392" i="132"/>
  <c r="AG392" i="132"/>
  <c r="AK391" i="132"/>
  <c r="AK392" i="132" s="1"/>
  <c r="AK393" i="132" s="1"/>
  <c r="AK394" i="132" s="1"/>
  <c r="AK395" i="132" s="1"/>
  <c r="AK396" i="132" s="1"/>
  <c r="AK397" i="132" s="1"/>
  <c r="AK398" i="132" s="1"/>
  <c r="AK399" i="132" s="1"/>
  <c r="AK400" i="132" s="1"/>
  <c r="AA391" i="132"/>
  <c r="AJ390" i="132"/>
  <c r="AG390" i="132"/>
  <c r="AJ389" i="132"/>
  <c r="AG389" i="132"/>
  <c r="AJ388" i="132"/>
  <c r="AG388" i="132"/>
  <c r="AJ387" i="132"/>
  <c r="AG387" i="132"/>
  <c r="AJ386" i="132"/>
  <c r="AG386" i="132"/>
  <c r="AJ385" i="132"/>
  <c r="AG385" i="132"/>
  <c r="AJ384" i="132"/>
  <c r="AG384" i="132"/>
  <c r="AJ383" i="132"/>
  <c r="AG383" i="132"/>
  <c r="AJ382" i="132"/>
  <c r="AG382" i="132"/>
  <c r="AK381" i="132"/>
  <c r="AK382" i="132" s="1"/>
  <c r="AK383" i="132" s="1"/>
  <c r="AK384" i="132" s="1"/>
  <c r="AK385" i="132" s="1"/>
  <c r="AK386" i="132" s="1"/>
  <c r="AK387" i="132" s="1"/>
  <c r="AK388" i="132" s="1"/>
  <c r="AK389" i="132" s="1"/>
  <c r="AK390" i="132" s="1"/>
  <c r="AA381" i="132"/>
  <c r="AJ380" i="132"/>
  <c r="AG380" i="132"/>
  <c r="AJ379" i="132"/>
  <c r="AG379" i="132"/>
  <c r="AJ378" i="132"/>
  <c r="AG378" i="132"/>
  <c r="AJ377" i="132"/>
  <c r="AG377" i="132"/>
  <c r="AJ376" i="132"/>
  <c r="AG376" i="132"/>
  <c r="AJ375" i="132"/>
  <c r="AG375" i="132"/>
  <c r="AJ374" i="132"/>
  <c r="AG374" i="132"/>
  <c r="AJ373" i="132"/>
  <c r="AG373" i="132"/>
  <c r="AJ372" i="132"/>
  <c r="AG372" i="132"/>
  <c r="AK371" i="132"/>
  <c r="AK372" i="132" s="1"/>
  <c r="AK373" i="132" s="1"/>
  <c r="AK374" i="132" s="1"/>
  <c r="AK375" i="132" s="1"/>
  <c r="AK376" i="132" s="1"/>
  <c r="AK377" i="132" s="1"/>
  <c r="AK378" i="132" s="1"/>
  <c r="AK379" i="132" s="1"/>
  <c r="AK380" i="132" s="1"/>
  <c r="AA371" i="132"/>
  <c r="AB371" i="132" s="1"/>
  <c r="AD371" i="132" s="1"/>
  <c r="AE371" i="132" s="1"/>
  <c r="AJ370" i="132"/>
  <c r="AG370" i="132"/>
  <c r="AJ369" i="132"/>
  <c r="AG369" i="132"/>
  <c r="AJ368" i="132"/>
  <c r="AG368" i="132"/>
  <c r="AJ367" i="132"/>
  <c r="AG367" i="132"/>
  <c r="AJ366" i="132"/>
  <c r="AG366" i="132"/>
  <c r="AJ365" i="132"/>
  <c r="AG365" i="132"/>
  <c r="AJ364" i="132"/>
  <c r="AG364" i="132"/>
  <c r="AJ363" i="132"/>
  <c r="AG363" i="132"/>
  <c r="AJ362" i="132"/>
  <c r="AG362" i="132"/>
  <c r="AK361" i="132"/>
  <c r="AK362" i="132" s="1"/>
  <c r="AK363" i="132" s="1"/>
  <c r="AK364" i="132" s="1"/>
  <c r="AK365" i="132" s="1"/>
  <c r="AK366" i="132" s="1"/>
  <c r="AK367" i="132" s="1"/>
  <c r="AK368" i="132" s="1"/>
  <c r="AK369" i="132" s="1"/>
  <c r="AK370" i="132" s="1"/>
  <c r="AA361" i="132"/>
  <c r="AB361" i="132" s="1"/>
  <c r="AJ360" i="132"/>
  <c r="AG360" i="132"/>
  <c r="AJ359" i="132"/>
  <c r="AG359" i="132"/>
  <c r="AJ358" i="132"/>
  <c r="AG358" i="132"/>
  <c r="AJ357" i="132"/>
  <c r="AG357" i="132"/>
  <c r="AJ356" i="132"/>
  <c r="AG356" i="132"/>
  <c r="AJ355" i="132"/>
  <c r="AG355" i="132"/>
  <c r="AJ354" i="132"/>
  <c r="AG354" i="132"/>
  <c r="AJ353" i="132"/>
  <c r="AG353" i="132"/>
  <c r="AJ352" i="132"/>
  <c r="AG352" i="132"/>
  <c r="AK351" i="132"/>
  <c r="AK352" i="132" s="1"/>
  <c r="AK353" i="132" s="1"/>
  <c r="AK354" i="132" s="1"/>
  <c r="AK355" i="132" s="1"/>
  <c r="AK356" i="132" s="1"/>
  <c r="AK357" i="132" s="1"/>
  <c r="AK358" i="132" s="1"/>
  <c r="AK359" i="132" s="1"/>
  <c r="AK360" i="132" s="1"/>
  <c r="AA351" i="132"/>
  <c r="AB351" i="132" s="1"/>
  <c r="AD351" i="132" s="1"/>
  <c r="AE351" i="132" s="1"/>
  <c r="AJ350" i="132"/>
  <c r="AG350" i="132"/>
  <c r="AJ349" i="132"/>
  <c r="AG349" i="132"/>
  <c r="AJ348" i="132"/>
  <c r="AG348" i="132"/>
  <c r="AJ347" i="132"/>
  <c r="AG347" i="132"/>
  <c r="AJ346" i="132"/>
  <c r="AG346" i="132"/>
  <c r="AJ345" i="132"/>
  <c r="AG345" i="132"/>
  <c r="AJ344" i="132"/>
  <c r="AG344" i="132"/>
  <c r="AJ343" i="132"/>
  <c r="AG343" i="132"/>
  <c r="AJ342" i="132"/>
  <c r="AG342" i="132"/>
  <c r="AK341" i="132"/>
  <c r="AK342" i="132" s="1"/>
  <c r="AK343" i="132" s="1"/>
  <c r="AK344" i="132" s="1"/>
  <c r="AK345" i="132" s="1"/>
  <c r="AK346" i="132" s="1"/>
  <c r="AK347" i="132" s="1"/>
  <c r="AK348" i="132" s="1"/>
  <c r="AK349" i="132" s="1"/>
  <c r="AK350" i="132" s="1"/>
  <c r="AA341" i="132"/>
  <c r="AJ340" i="132"/>
  <c r="AG340" i="132"/>
  <c r="AJ339" i="132"/>
  <c r="AG339" i="132"/>
  <c r="AJ338" i="132"/>
  <c r="AG338" i="132"/>
  <c r="AJ337" i="132"/>
  <c r="AG337" i="132"/>
  <c r="AJ336" i="132"/>
  <c r="AG336" i="132"/>
  <c r="AJ335" i="132"/>
  <c r="AG335" i="132"/>
  <c r="AJ334" i="132"/>
  <c r="AG334" i="132"/>
  <c r="AJ333" i="132"/>
  <c r="AG333" i="132"/>
  <c r="AJ332" i="132"/>
  <c r="AG332" i="132"/>
  <c r="AK331" i="132"/>
  <c r="AK332" i="132" s="1"/>
  <c r="AK333" i="132" s="1"/>
  <c r="AK334" i="132" s="1"/>
  <c r="AK335" i="132" s="1"/>
  <c r="AK336" i="132" s="1"/>
  <c r="AK337" i="132" s="1"/>
  <c r="AK338" i="132" s="1"/>
  <c r="AK339" i="132" s="1"/>
  <c r="AK340" i="132" s="1"/>
  <c r="AA331" i="132"/>
  <c r="AB331" i="132" s="1"/>
  <c r="AD331" i="132" s="1"/>
  <c r="AE331" i="132" s="1"/>
  <c r="AJ330" i="132"/>
  <c r="AG330" i="132"/>
  <c r="AJ329" i="132"/>
  <c r="AG329" i="132"/>
  <c r="AJ328" i="132"/>
  <c r="AG328" i="132"/>
  <c r="AJ327" i="132"/>
  <c r="AG327" i="132"/>
  <c r="AJ326" i="132"/>
  <c r="AG326" i="132"/>
  <c r="AJ325" i="132"/>
  <c r="AG325" i="132"/>
  <c r="AJ324" i="132"/>
  <c r="AG324" i="132"/>
  <c r="AJ323" i="132"/>
  <c r="AG323" i="132"/>
  <c r="AJ322" i="132"/>
  <c r="AG322" i="132"/>
  <c r="AK321" i="132"/>
  <c r="AK322" i="132" s="1"/>
  <c r="AK323" i="132" s="1"/>
  <c r="AK324" i="132" s="1"/>
  <c r="AK325" i="132" s="1"/>
  <c r="AK326" i="132" s="1"/>
  <c r="AK327" i="132" s="1"/>
  <c r="AK328" i="132" s="1"/>
  <c r="AK329" i="132" s="1"/>
  <c r="AK330" i="132" s="1"/>
  <c r="AA321" i="132"/>
  <c r="AJ320" i="132"/>
  <c r="AG320" i="132"/>
  <c r="AJ319" i="132"/>
  <c r="AG319" i="132"/>
  <c r="AJ318" i="132"/>
  <c r="AG318" i="132"/>
  <c r="AJ317" i="132"/>
  <c r="AG317" i="132"/>
  <c r="AJ316" i="132"/>
  <c r="AG316" i="132"/>
  <c r="AJ315" i="132"/>
  <c r="AG315" i="132"/>
  <c r="AJ314" i="132"/>
  <c r="AG314" i="132"/>
  <c r="AJ313" i="132"/>
  <c r="AG313" i="132"/>
  <c r="AJ312" i="132"/>
  <c r="AG312" i="132"/>
  <c r="AK311" i="132"/>
  <c r="AK312" i="132" s="1"/>
  <c r="AK313" i="132" s="1"/>
  <c r="AK314" i="132" s="1"/>
  <c r="AK315" i="132" s="1"/>
  <c r="AK316" i="132" s="1"/>
  <c r="AK317" i="132" s="1"/>
  <c r="AK318" i="132" s="1"/>
  <c r="AK319" i="132" s="1"/>
  <c r="AK320" i="132" s="1"/>
  <c r="AA311" i="132"/>
  <c r="AB311" i="132" s="1"/>
  <c r="AD311" i="132" s="1"/>
  <c r="AE311" i="132" s="1"/>
  <c r="AJ310" i="132"/>
  <c r="AG310" i="132"/>
  <c r="AJ309" i="132"/>
  <c r="AG309" i="132"/>
  <c r="AJ308" i="132"/>
  <c r="AG308" i="132"/>
  <c r="AJ307" i="132"/>
  <c r="AG307" i="132"/>
  <c r="AJ306" i="132"/>
  <c r="AG306" i="132"/>
  <c r="AJ305" i="132"/>
  <c r="AG305" i="132"/>
  <c r="AJ304" i="132"/>
  <c r="AG304" i="132"/>
  <c r="AJ303" i="132"/>
  <c r="AG303" i="132"/>
  <c r="AJ302" i="132"/>
  <c r="AG302" i="132"/>
  <c r="AK301" i="132"/>
  <c r="AK302" i="132" s="1"/>
  <c r="AK303" i="132" s="1"/>
  <c r="AK304" i="132" s="1"/>
  <c r="AK305" i="132" s="1"/>
  <c r="AK306" i="132" s="1"/>
  <c r="AK307" i="132" s="1"/>
  <c r="AK308" i="132" s="1"/>
  <c r="AK309" i="132" s="1"/>
  <c r="AK310" i="132" s="1"/>
  <c r="AA301" i="132"/>
  <c r="AJ300" i="132"/>
  <c r="AG300" i="132"/>
  <c r="AJ299" i="132"/>
  <c r="AG299" i="132"/>
  <c r="AJ298" i="132"/>
  <c r="AG298" i="132"/>
  <c r="AJ297" i="132"/>
  <c r="AG297" i="132"/>
  <c r="AJ296" i="132"/>
  <c r="AG296" i="132"/>
  <c r="AJ295" i="132"/>
  <c r="AG295" i="132"/>
  <c r="AJ294" i="132"/>
  <c r="AG294" i="132"/>
  <c r="AJ293" i="132"/>
  <c r="AG293" i="132"/>
  <c r="AJ292" i="132"/>
  <c r="AG292" i="132"/>
  <c r="AK291" i="132"/>
  <c r="AK292" i="132" s="1"/>
  <c r="AK293" i="132" s="1"/>
  <c r="AK294" i="132" s="1"/>
  <c r="AK295" i="132" s="1"/>
  <c r="AK296" i="132" s="1"/>
  <c r="AK297" i="132" s="1"/>
  <c r="AK298" i="132" s="1"/>
  <c r="AK299" i="132" s="1"/>
  <c r="AK300" i="132" s="1"/>
  <c r="AA291" i="132"/>
  <c r="AJ290" i="132"/>
  <c r="AG290" i="132"/>
  <c r="AJ289" i="132"/>
  <c r="AG289" i="132"/>
  <c r="AJ288" i="132"/>
  <c r="AG288" i="132"/>
  <c r="AJ287" i="132"/>
  <c r="AG287" i="132"/>
  <c r="AJ286" i="132"/>
  <c r="AG286" i="132"/>
  <c r="AJ285" i="132"/>
  <c r="AG285" i="132"/>
  <c r="AJ284" i="132"/>
  <c r="AG284" i="132"/>
  <c r="AJ283" i="132"/>
  <c r="AG283" i="132"/>
  <c r="AJ282" i="132"/>
  <c r="AG282" i="132"/>
  <c r="AK281" i="132"/>
  <c r="AK282" i="132" s="1"/>
  <c r="AK283" i="132" s="1"/>
  <c r="AK284" i="132" s="1"/>
  <c r="AK285" i="132" s="1"/>
  <c r="AK286" i="132" s="1"/>
  <c r="AK287" i="132" s="1"/>
  <c r="AK288" i="132" s="1"/>
  <c r="AK289" i="132" s="1"/>
  <c r="AK290" i="132" s="1"/>
  <c r="AA281" i="132"/>
  <c r="AJ280" i="132"/>
  <c r="AG280" i="132"/>
  <c r="AJ279" i="132"/>
  <c r="AG279" i="132"/>
  <c r="AJ278" i="132"/>
  <c r="AG278" i="132"/>
  <c r="AJ277" i="132"/>
  <c r="AG277" i="132"/>
  <c r="AJ276" i="132"/>
  <c r="AG276" i="132"/>
  <c r="AJ275" i="132"/>
  <c r="AG275" i="132"/>
  <c r="AJ274" i="132"/>
  <c r="AG274" i="132"/>
  <c r="AJ273" i="132"/>
  <c r="AG273" i="132"/>
  <c r="AJ272" i="132"/>
  <c r="AG272" i="132"/>
  <c r="AK271" i="132"/>
  <c r="AK272" i="132" s="1"/>
  <c r="AK273" i="132" s="1"/>
  <c r="AK274" i="132" s="1"/>
  <c r="AK275" i="132" s="1"/>
  <c r="AK276" i="132" s="1"/>
  <c r="AK277" i="132" s="1"/>
  <c r="AK278" i="132" s="1"/>
  <c r="AK279" i="132" s="1"/>
  <c r="AK280" i="132" s="1"/>
  <c r="AA271" i="132"/>
  <c r="AB271" i="132" s="1"/>
  <c r="AJ270" i="132"/>
  <c r="AG270" i="132"/>
  <c r="AJ269" i="132"/>
  <c r="AG269" i="132"/>
  <c r="AJ268" i="132"/>
  <c r="AG268" i="132"/>
  <c r="AJ267" i="132"/>
  <c r="AG267" i="132"/>
  <c r="AJ266" i="132"/>
  <c r="AG266" i="132"/>
  <c r="AJ265" i="132"/>
  <c r="AG265" i="132"/>
  <c r="AJ264" i="132"/>
  <c r="AG264" i="132"/>
  <c r="AJ263" i="132"/>
  <c r="AG263" i="132"/>
  <c r="AJ262" i="132"/>
  <c r="AG262" i="132"/>
  <c r="AK261" i="132"/>
  <c r="AK262" i="132" s="1"/>
  <c r="AK263" i="132" s="1"/>
  <c r="AK264" i="132" s="1"/>
  <c r="AK265" i="132" s="1"/>
  <c r="AK266" i="132" s="1"/>
  <c r="AK267" i="132" s="1"/>
  <c r="AK268" i="132" s="1"/>
  <c r="AK269" i="132" s="1"/>
  <c r="AK270" i="132" s="1"/>
  <c r="AA261" i="132"/>
  <c r="AB261" i="132" s="1"/>
  <c r="AJ260" i="132"/>
  <c r="AG260" i="132"/>
  <c r="AJ259" i="132"/>
  <c r="AG259" i="132"/>
  <c r="AJ258" i="132"/>
  <c r="AG258" i="132"/>
  <c r="AJ257" i="132"/>
  <c r="AG257" i="132"/>
  <c r="AJ256" i="132"/>
  <c r="AG256" i="132"/>
  <c r="AJ255" i="132"/>
  <c r="AG255" i="132"/>
  <c r="AJ254" i="132"/>
  <c r="AG254" i="132"/>
  <c r="AJ253" i="132"/>
  <c r="AG253" i="132"/>
  <c r="AJ252" i="132"/>
  <c r="AG252" i="132"/>
  <c r="AK251" i="132"/>
  <c r="AK252" i="132" s="1"/>
  <c r="AK253" i="132" s="1"/>
  <c r="AK254" i="132" s="1"/>
  <c r="AK255" i="132" s="1"/>
  <c r="AK256" i="132" s="1"/>
  <c r="AK257" i="132" s="1"/>
  <c r="AK258" i="132" s="1"/>
  <c r="AK259" i="132" s="1"/>
  <c r="AK260" i="132" s="1"/>
  <c r="AA251" i="132"/>
  <c r="AB251" i="132" s="1"/>
  <c r="AJ250" i="132"/>
  <c r="AG250" i="132"/>
  <c r="AJ249" i="132"/>
  <c r="AG249" i="132"/>
  <c r="AJ248" i="132"/>
  <c r="AG248" i="132"/>
  <c r="AJ247" i="132"/>
  <c r="AG247" i="132"/>
  <c r="AJ246" i="132"/>
  <c r="AG246" i="132"/>
  <c r="AJ245" i="132"/>
  <c r="AG245" i="132"/>
  <c r="AJ244" i="132"/>
  <c r="AG244" i="132"/>
  <c r="AJ243" i="132"/>
  <c r="AG243" i="132"/>
  <c r="AJ242" i="132"/>
  <c r="AG242" i="132"/>
  <c r="AK241" i="132"/>
  <c r="AK242" i="132" s="1"/>
  <c r="AK243" i="132" s="1"/>
  <c r="AK244" i="132" s="1"/>
  <c r="AK245" i="132" s="1"/>
  <c r="AK246" i="132" s="1"/>
  <c r="AK247" i="132" s="1"/>
  <c r="AK248" i="132" s="1"/>
  <c r="AK249" i="132" s="1"/>
  <c r="AK250" i="132" s="1"/>
  <c r="AA241" i="132"/>
  <c r="AB241" i="132" s="1"/>
  <c r="AJ240" i="132"/>
  <c r="AG240" i="132"/>
  <c r="AJ239" i="132"/>
  <c r="AG239" i="132"/>
  <c r="AJ238" i="132"/>
  <c r="AG238" i="132"/>
  <c r="AJ237" i="132"/>
  <c r="AG237" i="132"/>
  <c r="AJ236" i="132"/>
  <c r="AG236" i="132"/>
  <c r="AJ235" i="132"/>
  <c r="AG235" i="132"/>
  <c r="AJ234" i="132"/>
  <c r="AG234" i="132"/>
  <c r="AJ233" i="132"/>
  <c r="AG233" i="132"/>
  <c r="AJ232" i="132"/>
  <c r="AG232" i="132"/>
  <c r="AK231" i="132"/>
  <c r="AK232" i="132" s="1"/>
  <c r="AK233" i="132" s="1"/>
  <c r="AK234" i="132" s="1"/>
  <c r="AK235" i="132" s="1"/>
  <c r="AK236" i="132" s="1"/>
  <c r="AK237" i="132" s="1"/>
  <c r="AK238" i="132" s="1"/>
  <c r="AK239" i="132" s="1"/>
  <c r="AK240" i="132" s="1"/>
  <c r="AA231" i="132"/>
  <c r="AB231" i="132" s="1"/>
  <c r="AJ230" i="132"/>
  <c r="AG230" i="132"/>
  <c r="AJ229" i="132"/>
  <c r="AG229" i="132"/>
  <c r="AJ228" i="132"/>
  <c r="AG228" i="132"/>
  <c r="AJ227" i="132"/>
  <c r="AG227" i="132"/>
  <c r="AJ226" i="132"/>
  <c r="AG226" i="132"/>
  <c r="AJ225" i="132"/>
  <c r="AG225" i="132"/>
  <c r="AJ224" i="132"/>
  <c r="AG224" i="132"/>
  <c r="AJ223" i="132"/>
  <c r="AG223" i="132"/>
  <c r="AJ222" i="132"/>
  <c r="AG222" i="132"/>
  <c r="AK221" i="132"/>
  <c r="AK222" i="132" s="1"/>
  <c r="AK223" i="132" s="1"/>
  <c r="AK224" i="132" s="1"/>
  <c r="AK225" i="132" s="1"/>
  <c r="AK226" i="132" s="1"/>
  <c r="AK227" i="132" s="1"/>
  <c r="AK228" i="132" s="1"/>
  <c r="AK229" i="132" s="1"/>
  <c r="AK230" i="132" s="1"/>
  <c r="AA221" i="132"/>
  <c r="AB221" i="132" s="1"/>
  <c r="AJ220" i="132"/>
  <c r="AG220" i="132"/>
  <c r="AJ219" i="132"/>
  <c r="AG219" i="132"/>
  <c r="AJ218" i="132"/>
  <c r="AG218" i="132"/>
  <c r="AJ217" i="132"/>
  <c r="AG217" i="132"/>
  <c r="AJ216" i="132"/>
  <c r="AG216" i="132"/>
  <c r="AJ215" i="132"/>
  <c r="AG215" i="132"/>
  <c r="AJ214" i="132"/>
  <c r="AG214" i="132"/>
  <c r="AJ213" i="132"/>
  <c r="AG213" i="132"/>
  <c r="AJ212" i="132"/>
  <c r="AG212" i="132"/>
  <c r="AK211" i="132"/>
  <c r="AK212" i="132" s="1"/>
  <c r="AK213" i="132" s="1"/>
  <c r="AK214" i="132" s="1"/>
  <c r="AK215" i="132" s="1"/>
  <c r="AK216" i="132" s="1"/>
  <c r="AK217" i="132" s="1"/>
  <c r="AK218" i="132" s="1"/>
  <c r="AK219" i="132" s="1"/>
  <c r="AK220" i="132" s="1"/>
  <c r="AA211" i="132"/>
  <c r="AB211" i="132" s="1"/>
  <c r="AJ210" i="132"/>
  <c r="AG210" i="132"/>
  <c r="AJ209" i="132"/>
  <c r="AG209" i="132"/>
  <c r="AJ208" i="132"/>
  <c r="AG208" i="132"/>
  <c r="AJ207" i="132"/>
  <c r="AG207" i="132"/>
  <c r="AJ206" i="132"/>
  <c r="AG206" i="132"/>
  <c r="AJ205" i="132"/>
  <c r="AG205" i="132"/>
  <c r="AJ204" i="132"/>
  <c r="AG204" i="132"/>
  <c r="AJ203" i="132"/>
  <c r="AG203" i="132"/>
  <c r="AJ202" i="132"/>
  <c r="AG202" i="132"/>
  <c r="AK201" i="132"/>
  <c r="AK202" i="132" s="1"/>
  <c r="AK203" i="132" s="1"/>
  <c r="AK204" i="132" s="1"/>
  <c r="AK205" i="132" s="1"/>
  <c r="AK206" i="132" s="1"/>
  <c r="AK207" i="132" s="1"/>
  <c r="AK208" i="132" s="1"/>
  <c r="AK209" i="132" s="1"/>
  <c r="AK210" i="132" s="1"/>
  <c r="AA201" i="132"/>
  <c r="AB201" i="132" s="1"/>
  <c r="AJ200" i="132"/>
  <c r="AG200" i="132"/>
  <c r="AJ199" i="132"/>
  <c r="AG199" i="132"/>
  <c r="AJ198" i="132"/>
  <c r="AG198" i="132"/>
  <c r="AJ197" i="132"/>
  <c r="AG197" i="132"/>
  <c r="AJ196" i="132"/>
  <c r="AG196" i="132"/>
  <c r="AJ195" i="132"/>
  <c r="AG195" i="132"/>
  <c r="AJ194" i="132"/>
  <c r="AG194" i="132"/>
  <c r="AJ193" i="132"/>
  <c r="AG193" i="132"/>
  <c r="AJ192" i="132"/>
  <c r="AG192" i="132"/>
  <c r="AK191" i="132"/>
  <c r="AK192" i="132" s="1"/>
  <c r="AK193" i="132" s="1"/>
  <c r="AK194" i="132" s="1"/>
  <c r="AK195" i="132" s="1"/>
  <c r="AK196" i="132" s="1"/>
  <c r="AK197" i="132" s="1"/>
  <c r="AK198" i="132" s="1"/>
  <c r="AK199" i="132" s="1"/>
  <c r="AK200" i="132" s="1"/>
  <c r="AA191" i="132"/>
  <c r="AB191" i="132" s="1"/>
  <c r="AJ113" i="132"/>
  <c r="AG113" i="132"/>
  <c r="AJ112" i="132"/>
  <c r="AG112" i="132"/>
  <c r="AJ111" i="132"/>
  <c r="AG111" i="132"/>
  <c r="AJ110" i="132"/>
  <c r="AG110" i="132"/>
  <c r="AJ109" i="132"/>
  <c r="AG109" i="132"/>
  <c r="AJ108" i="132"/>
  <c r="AG108" i="132"/>
  <c r="AJ107" i="132"/>
  <c r="AG107" i="132"/>
  <c r="AJ106" i="132"/>
  <c r="AG106" i="132"/>
  <c r="AJ105" i="132"/>
  <c r="AG105" i="132"/>
  <c r="AK104" i="132"/>
  <c r="AK105" i="132" s="1"/>
  <c r="AK106" i="132" s="1"/>
  <c r="AK107" i="132" s="1"/>
  <c r="AK108" i="132" s="1"/>
  <c r="AK109" i="132" s="1"/>
  <c r="AK110" i="132" s="1"/>
  <c r="AK111" i="132" s="1"/>
  <c r="AK112" i="132" s="1"/>
  <c r="AK113" i="132" s="1"/>
  <c r="AA104" i="132"/>
  <c r="AE104" i="132" s="1"/>
  <c r="AJ103" i="132"/>
  <c r="AG103" i="132"/>
  <c r="AJ102" i="132"/>
  <c r="AG102" i="132"/>
  <c r="AJ101" i="132"/>
  <c r="AG101" i="132"/>
  <c r="AJ100" i="132"/>
  <c r="AG100" i="132"/>
  <c r="AJ99" i="132"/>
  <c r="AG99" i="132"/>
  <c r="AJ98" i="132"/>
  <c r="AG98" i="132"/>
  <c r="AJ97" i="132"/>
  <c r="AG97" i="132"/>
  <c r="AJ96" i="132"/>
  <c r="AG96" i="132"/>
  <c r="AJ95" i="132"/>
  <c r="AG95" i="132"/>
  <c r="AK94" i="132"/>
  <c r="AK95" i="132" s="1"/>
  <c r="AK96" i="132" s="1"/>
  <c r="AK97" i="132" s="1"/>
  <c r="AK98" i="132" s="1"/>
  <c r="AK99" i="132" s="1"/>
  <c r="AK100" i="132" s="1"/>
  <c r="AK101" i="132" s="1"/>
  <c r="AK102" i="132" s="1"/>
  <c r="AK103" i="132" s="1"/>
  <c r="AA94" i="132"/>
  <c r="AE94" i="132" s="1"/>
  <c r="AJ93" i="132"/>
  <c r="AG93" i="132"/>
  <c r="AJ92" i="132"/>
  <c r="AG92" i="132"/>
  <c r="AJ91" i="132"/>
  <c r="AG91" i="132"/>
  <c r="AJ90" i="132"/>
  <c r="AG90" i="132"/>
  <c r="AJ89" i="132"/>
  <c r="AG89" i="132"/>
  <c r="AJ88" i="132"/>
  <c r="AG88" i="132"/>
  <c r="AJ87" i="132"/>
  <c r="AG87" i="132"/>
  <c r="AJ86" i="132"/>
  <c r="AG86" i="132"/>
  <c r="AJ85" i="132"/>
  <c r="AG85" i="132"/>
  <c r="AK84" i="132"/>
  <c r="AK85" i="132" s="1"/>
  <c r="AK86" i="132" s="1"/>
  <c r="AK87" i="132" s="1"/>
  <c r="AK88" i="132" s="1"/>
  <c r="AK89" i="132" s="1"/>
  <c r="AK90" i="132" s="1"/>
  <c r="AK91" i="132" s="1"/>
  <c r="AK92" i="132" s="1"/>
  <c r="AK93" i="132" s="1"/>
  <c r="AA84" i="132"/>
  <c r="AC84" i="132" s="1"/>
  <c r="AC90" i="132" s="1"/>
  <c r="AJ83" i="132"/>
  <c r="AG83" i="132"/>
  <c r="AJ82" i="132"/>
  <c r="AG82" i="132"/>
  <c r="AJ81" i="132"/>
  <c r="AG81" i="132"/>
  <c r="AJ80" i="132"/>
  <c r="AG80" i="132"/>
  <c r="AJ79" i="132"/>
  <c r="AG79" i="132"/>
  <c r="AJ78" i="132"/>
  <c r="AG78" i="132"/>
  <c r="AJ77" i="132"/>
  <c r="AG77" i="132"/>
  <c r="AJ76" i="132"/>
  <c r="AG76" i="132"/>
  <c r="AJ75" i="132"/>
  <c r="AG75" i="132"/>
  <c r="AK74" i="132"/>
  <c r="AK75" i="132" s="1"/>
  <c r="AK76" i="132" s="1"/>
  <c r="AK77" i="132" s="1"/>
  <c r="AK78" i="132" s="1"/>
  <c r="AK79" i="132" s="1"/>
  <c r="AK80" i="132" s="1"/>
  <c r="AK81" i="132" s="1"/>
  <c r="AK82" i="132" s="1"/>
  <c r="AK83" i="132" s="1"/>
  <c r="AA74" i="132"/>
  <c r="AE74" i="132" s="1"/>
  <c r="AJ38" i="132"/>
  <c r="AG38" i="132"/>
  <c r="AJ37" i="132"/>
  <c r="AG37" i="132"/>
  <c r="AJ36" i="132"/>
  <c r="AG36" i="132"/>
  <c r="AJ35" i="132"/>
  <c r="AG35" i="132"/>
  <c r="AJ34" i="132"/>
  <c r="AG34" i="132"/>
  <c r="AJ33" i="132"/>
  <c r="AG33" i="132"/>
  <c r="AJ32" i="132"/>
  <c r="AG32" i="132"/>
  <c r="AK31" i="132"/>
  <c r="AK32" i="132" s="1"/>
  <c r="AK33" i="132" s="1"/>
  <c r="AK34" i="132" s="1"/>
  <c r="AK35" i="132" s="1"/>
  <c r="AK36" i="132" s="1"/>
  <c r="AK37" i="132" s="1"/>
  <c r="AK38" i="132" s="1"/>
  <c r="AA31" i="132"/>
  <c r="AE31" i="132" s="1"/>
  <c r="AJ30" i="132"/>
  <c r="AG30" i="132"/>
  <c r="AJ29" i="132"/>
  <c r="AG29" i="132"/>
  <c r="AJ28" i="132"/>
  <c r="AG28" i="132"/>
  <c r="AJ27" i="132"/>
  <c r="AG27" i="132"/>
  <c r="AJ26" i="132"/>
  <c r="AG26" i="132"/>
  <c r="AJ25" i="132"/>
  <c r="AG25" i="132"/>
  <c r="AJ24" i="132"/>
  <c r="AG24" i="132"/>
  <c r="AK23" i="132"/>
  <c r="AK24" i="132" s="1"/>
  <c r="AK25" i="132" s="1"/>
  <c r="AK26" i="132" s="1"/>
  <c r="AK27" i="132" s="1"/>
  <c r="AK28" i="132" s="1"/>
  <c r="AK29" i="132" s="1"/>
  <c r="AK30" i="132" s="1"/>
  <c r="AA23" i="132"/>
  <c r="AE23" i="132" s="1"/>
  <c r="AG189" i="132"/>
  <c r="AG1259" i="132"/>
  <c r="AJ1239" i="132"/>
  <c r="AJ1240" i="132"/>
  <c r="AB2353" i="132" l="1"/>
  <c r="AD2353" i="132" s="1"/>
  <c r="AE2353" i="132" s="1"/>
  <c r="AD2338" i="132"/>
  <c r="AE2338" i="132" s="1"/>
  <c r="AC2338" i="132"/>
  <c r="AD2336" i="132"/>
  <c r="AE2336" i="132" s="1"/>
  <c r="AC2336" i="132"/>
  <c r="AD2334" i="132"/>
  <c r="AE2334" i="132" s="1"/>
  <c r="AC2334" i="132"/>
  <c r="AD891" i="132"/>
  <c r="AE891" i="132" s="1"/>
  <c r="AC891" i="132"/>
  <c r="AC897" i="132" s="1"/>
  <c r="AB911" i="132"/>
  <c r="AD911" i="132" s="1"/>
  <c r="AE911" i="132" s="1"/>
  <c r="AB981" i="132"/>
  <c r="AD981" i="132" s="1"/>
  <c r="AE981" i="132" s="1"/>
  <c r="AB821" i="132"/>
  <c r="AD821" i="132" s="1"/>
  <c r="AE821" i="132" s="1"/>
  <c r="AB1051" i="132"/>
  <c r="AD1051" i="132" s="1"/>
  <c r="AE1051" i="132" s="1"/>
  <c r="AD2345" i="132"/>
  <c r="AC2353" i="132"/>
  <c r="AC2358" i="132" s="1"/>
  <c r="AD2335" i="132"/>
  <c r="AE2335" i="132" s="1"/>
  <c r="AD2337" i="132"/>
  <c r="AE2337" i="132" s="1"/>
  <c r="AB831" i="132"/>
  <c r="AD831" i="132" s="1"/>
  <c r="AE831" i="132" s="1"/>
  <c r="AC1091" i="132"/>
  <c r="AC1097" i="132" s="1"/>
  <c r="AB1131" i="132"/>
  <c r="AD1131" i="132" s="1"/>
  <c r="AE1131" i="132" s="1"/>
  <c r="AB791" i="132"/>
  <c r="AC791" i="132" s="1"/>
  <c r="AC797" i="132" s="1"/>
  <c r="AC811" i="132"/>
  <c r="AC817" i="132" s="1"/>
  <c r="AB861" i="132"/>
  <c r="AD861" i="132" s="1"/>
  <c r="AE861" i="132" s="1"/>
  <c r="AC901" i="132"/>
  <c r="AC907" i="132" s="1"/>
  <c r="AB931" i="132"/>
  <c r="AD931" i="132" s="1"/>
  <c r="AE931" i="132" s="1"/>
  <c r="AB951" i="132"/>
  <c r="AD951" i="132" s="1"/>
  <c r="AE951" i="132" s="1"/>
  <c r="AC971" i="132"/>
  <c r="AC977" i="132" s="1"/>
  <c r="AC991" i="132"/>
  <c r="AC997" i="132" s="1"/>
  <c r="AB1021" i="132"/>
  <c r="AD1021" i="132" s="1"/>
  <c r="AE1021" i="132" s="1"/>
  <c r="AB1171" i="132"/>
  <c r="AD1171" i="132" s="1"/>
  <c r="AE1171" i="132" s="1"/>
  <c r="AC851" i="132"/>
  <c r="AC857" i="132" s="1"/>
  <c r="AC871" i="132"/>
  <c r="AC877" i="132" s="1"/>
  <c r="AC941" i="132"/>
  <c r="AC947" i="132" s="1"/>
  <c r="AC1011" i="132"/>
  <c r="AC1017" i="132" s="1"/>
  <c r="AC1031" i="132"/>
  <c r="AC1037" i="132" s="1"/>
  <c r="AD2339" i="132"/>
  <c r="AE2339" i="132" s="1"/>
  <c r="AC2081" i="132"/>
  <c r="AC2087" i="132" s="1"/>
  <c r="AC2101" i="132"/>
  <c r="AC2107" i="132" s="1"/>
  <c r="AC2111" i="132"/>
  <c r="AC2117" i="132" s="1"/>
  <c r="AC2121" i="132"/>
  <c r="AC2127" i="132" s="1"/>
  <c r="AC2161" i="132"/>
  <c r="AC2167" i="132" s="1"/>
  <c r="AC2171" i="132"/>
  <c r="AC2177" i="132" s="1"/>
  <c r="AC2091" i="132"/>
  <c r="AC2097" i="132" s="1"/>
  <c r="AC2131" i="132"/>
  <c r="AC2137" i="132" s="1"/>
  <c r="AC2141" i="132"/>
  <c r="AC2147" i="132" s="1"/>
  <c r="AC2151" i="132"/>
  <c r="AC2157" i="132" s="1"/>
  <c r="AC1181" i="132"/>
  <c r="AC1187" i="132" s="1"/>
  <c r="AD261" i="132"/>
  <c r="AE261" i="132" s="1"/>
  <c r="AC261" i="132"/>
  <c r="AC267" i="132" s="1"/>
  <c r="AB341" i="132"/>
  <c r="AD341" i="132" s="1"/>
  <c r="AE341" i="132" s="1"/>
  <c r="AD211" i="132"/>
  <c r="AE211" i="132" s="1"/>
  <c r="AC211" i="132"/>
  <c r="AC217" i="132" s="1"/>
  <c r="AD251" i="132"/>
  <c r="AE251" i="132" s="1"/>
  <c r="AC251" i="132"/>
  <c r="AC257" i="132" s="1"/>
  <c r="AB281" i="132"/>
  <c r="AC281" i="132" s="1"/>
  <c r="AC287" i="132" s="1"/>
  <c r="AB401" i="132"/>
  <c r="AD401" i="132" s="1"/>
  <c r="AE401" i="132" s="1"/>
  <c r="AD201" i="132"/>
  <c r="AE201" i="132" s="1"/>
  <c r="AC201" i="132"/>
  <c r="AC207" i="132" s="1"/>
  <c r="AC241" i="132"/>
  <c r="AC247" i="132" s="1"/>
  <c r="AD241" i="132"/>
  <c r="AE241" i="132" s="1"/>
  <c r="AB301" i="132"/>
  <c r="AD301" i="132" s="1"/>
  <c r="AE301" i="132" s="1"/>
  <c r="AD221" i="132"/>
  <c r="AE221" i="132" s="1"/>
  <c r="AC221" i="132"/>
  <c r="AC227" i="132" s="1"/>
  <c r="AD191" i="132"/>
  <c r="AE191" i="132" s="1"/>
  <c r="AC191" i="132"/>
  <c r="AC197" i="132" s="1"/>
  <c r="AD231" i="132"/>
  <c r="AE231" i="132" s="1"/>
  <c r="AC231" i="132"/>
  <c r="AC237" i="132" s="1"/>
  <c r="AD271" i="132"/>
  <c r="AE271" i="132" s="1"/>
  <c r="AC271" i="132"/>
  <c r="AC277" i="132" s="1"/>
  <c r="AB321" i="132"/>
  <c r="AD321" i="132" s="1"/>
  <c r="AE321" i="132" s="1"/>
  <c r="AB391" i="132"/>
  <c r="AD391" i="132" s="1"/>
  <c r="AE391" i="132" s="1"/>
  <c r="AB511" i="132"/>
  <c r="AC511" i="132" s="1"/>
  <c r="AC517" i="132" s="1"/>
  <c r="AB541" i="132"/>
  <c r="AC541" i="132" s="1"/>
  <c r="AC547" i="132" s="1"/>
  <c r="AD1071" i="132"/>
  <c r="AE1071" i="132" s="1"/>
  <c r="AC1071" i="132"/>
  <c r="AC1077" i="132" s="1"/>
  <c r="AB591" i="132"/>
  <c r="AC591" i="132" s="1"/>
  <c r="AC597" i="132" s="1"/>
  <c r="AB751" i="132"/>
  <c r="AC751" i="132" s="1"/>
  <c r="AC757" i="132" s="1"/>
  <c r="AB291" i="132"/>
  <c r="AD291" i="132" s="1"/>
  <c r="AE291" i="132" s="1"/>
  <c r="AC361" i="132"/>
  <c r="AC367" i="132" s="1"/>
  <c r="AD361" i="132"/>
  <c r="AE361" i="132" s="1"/>
  <c r="AB471" i="132"/>
  <c r="AD471" i="132" s="1"/>
  <c r="AE471" i="132" s="1"/>
  <c r="AB521" i="132"/>
  <c r="AD521" i="132" s="1"/>
  <c r="AE521" i="132" s="1"/>
  <c r="AB671" i="132"/>
  <c r="AD671" i="132" s="1"/>
  <c r="AE671" i="132" s="1"/>
  <c r="AB501" i="132"/>
  <c r="AC501" i="132" s="1"/>
  <c r="AC507" i="132" s="1"/>
  <c r="AB661" i="132"/>
  <c r="AD661" i="132" s="1"/>
  <c r="AE661" i="132" s="1"/>
  <c r="AB381" i="132"/>
  <c r="AC381" i="132" s="1"/>
  <c r="AC387" i="132" s="1"/>
  <c r="AC311" i="132"/>
  <c r="AC317" i="132" s="1"/>
  <c r="AC331" i="132"/>
  <c r="AC337" i="132" s="1"/>
  <c r="AB411" i="132"/>
  <c r="AD411" i="132" s="1"/>
  <c r="AE411" i="132" s="1"/>
  <c r="AB481" i="132"/>
  <c r="AD481" i="132" s="1"/>
  <c r="AE481" i="132" s="1"/>
  <c r="AB581" i="132"/>
  <c r="AC581" i="132" s="1"/>
  <c r="AC587" i="132" s="1"/>
  <c r="AB741" i="132"/>
  <c r="AC741" i="132" s="1"/>
  <c r="AC747" i="132" s="1"/>
  <c r="AC351" i="132"/>
  <c r="AC357" i="132" s="1"/>
  <c r="AB421" i="132"/>
  <c r="AD421" i="132" s="1"/>
  <c r="AE421" i="132" s="1"/>
  <c r="AC431" i="132"/>
  <c r="AC437" i="132" s="1"/>
  <c r="AB551" i="132"/>
  <c r="AD551" i="132" s="1"/>
  <c r="AE551" i="132" s="1"/>
  <c r="AB761" i="132"/>
  <c r="AC761" i="132" s="1"/>
  <c r="AC767" i="132" s="1"/>
  <c r="AD1061" i="132"/>
  <c r="AE1061" i="132" s="1"/>
  <c r="AC1061" i="132"/>
  <c r="AC1067" i="132" s="1"/>
  <c r="AD1111" i="132"/>
  <c r="AE1111" i="132" s="1"/>
  <c r="AC1111" i="132"/>
  <c r="AC1117" i="132" s="1"/>
  <c r="AC371" i="132"/>
  <c r="AC377" i="132" s="1"/>
  <c r="AB441" i="132"/>
  <c r="AC441" i="132" s="1"/>
  <c r="AC447" i="132" s="1"/>
  <c r="AB461" i="132"/>
  <c r="AD461" i="132" s="1"/>
  <c r="AE461" i="132" s="1"/>
  <c r="AB621" i="132"/>
  <c r="AD621" i="132" s="1"/>
  <c r="AE621" i="132" s="1"/>
  <c r="AB631" i="132"/>
  <c r="AD631" i="132" s="1"/>
  <c r="AE631" i="132" s="1"/>
  <c r="AB701" i="132"/>
  <c r="AD701" i="132" s="1"/>
  <c r="AE701" i="132" s="1"/>
  <c r="AB711" i="132"/>
  <c r="AC711" i="132" s="1"/>
  <c r="AC717" i="132" s="1"/>
  <c r="AB451" i="132"/>
  <c r="AD451" i="132" s="1"/>
  <c r="AE451" i="132" s="1"/>
  <c r="AB491" i="132"/>
  <c r="AD491" i="132" s="1"/>
  <c r="AE491" i="132" s="1"/>
  <c r="AB531" i="132"/>
  <c r="AD531" i="132" s="1"/>
  <c r="AE531" i="132" s="1"/>
  <c r="AB571" i="132"/>
  <c r="AD571" i="132" s="1"/>
  <c r="AE571" i="132" s="1"/>
  <c r="AB611" i="132"/>
  <c r="AD611" i="132" s="1"/>
  <c r="AE611" i="132" s="1"/>
  <c r="AB651" i="132"/>
  <c r="AD651" i="132" s="1"/>
  <c r="AE651" i="132" s="1"/>
  <c r="AB691" i="132"/>
  <c r="AD691" i="132" s="1"/>
  <c r="AE691" i="132" s="1"/>
  <c r="AB731" i="132"/>
  <c r="AD731" i="132" s="1"/>
  <c r="AE731" i="132" s="1"/>
  <c r="AB771" i="132"/>
  <c r="AD771" i="132" s="1"/>
  <c r="AE771" i="132" s="1"/>
  <c r="AD1141" i="132"/>
  <c r="AE1141" i="132" s="1"/>
  <c r="AC1141" i="132"/>
  <c r="AC1147" i="132" s="1"/>
  <c r="AB561" i="132"/>
  <c r="AD561" i="132" s="1"/>
  <c r="AE561" i="132" s="1"/>
  <c r="AB601" i="132"/>
  <c r="AD601" i="132" s="1"/>
  <c r="AE601" i="132" s="1"/>
  <c r="AB641" i="132"/>
  <c r="AC641" i="132" s="1"/>
  <c r="AC647" i="132" s="1"/>
  <c r="AB681" i="132"/>
  <c r="AD681" i="132" s="1"/>
  <c r="AE681" i="132" s="1"/>
  <c r="AB721" i="132"/>
  <c r="AC721" i="132" s="1"/>
  <c r="AC727" i="132" s="1"/>
  <c r="AB781" i="132"/>
  <c r="AD781" i="132" s="1"/>
  <c r="AE781" i="132" s="1"/>
  <c r="AD801" i="132"/>
  <c r="AE801" i="132" s="1"/>
  <c r="AC801" i="132"/>
  <c r="AC807" i="132" s="1"/>
  <c r="AD841" i="132"/>
  <c r="AE841" i="132" s="1"/>
  <c r="AC841" i="132"/>
  <c r="AC847" i="132" s="1"/>
  <c r="AD881" i="132"/>
  <c r="AE881" i="132" s="1"/>
  <c r="AC881" i="132"/>
  <c r="AC887" i="132" s="1"/>
  <c r="AD921" i="132"/>
  <c r="AE921" i="132" s="1"/>
  <c r="AC921" i="132"/>
  <c r="AC927" i="132" s="1"/>
  <c r="AD961" i="132"/>
  <c r="AE961" i="132" s="1"/>
  <c r="AC961" i="132"/>
  <c r="AC967" i="132" s="1"/>
  <c r="AD1001" i="132"/>
  <c r="AE1001" i="132" s="1"/>
  <c r="AC1001" i="132"/>
  <c r="AC1007" i="132" s="1"/>
  <c r="AD1101" i="132"/>
  <c r="AE1101" i="132" s="1"/>
  <c r="AC1101" i="132"/>
  <c r="AC1107" i="132" s="1"/>
  <c r="AD1151" i="132"/>
  <c r="AE1151" i="132" s="1"/>
  <c r="AC1151" i="132"/>
  <c r="AC1157" i="132" s="1"/>
  <c r="AC1041" i="132"/>
  <c r="AC1047" i="132" s="1"/>
  <c r="AC1081" i="132"/>
  <c r="AC1087" i="132" s="1"/>
  <c r="AC1121" i="132"/>
  <c r="AC1127" i="132" s="1"/>
  <c r="AC1161" i="132"/>
  <c r="AC1167" i="132" s="1"/>
  <c r="AC104" i="132"/>
  <c r="AC110" i="132" s="1"/>
  <c r="AC94" i="132"/>
  <c r="AC100" i="132" s="1"/>
  <c r="AE84" i="132"/>
  <c r="AC74" i="132"/>
  <c r="AC80" i="132" s="1"/>
  <c r="AC31" i="132"/>
  <c r="AC36" i="132" s="1"/>
  <c r="AC23" i="132"/>
  <c r="AC28" i="132" s="1"/>
  <c r="AD791" i="132" l="1"/>
  <c r="AE791" i="132" s="1"/>
  <c r="AC911" i="132"/>
  <c r="AC917" i="132" s="1"/>
  <c r="AD511" i="132"/>
  <c r="AE511" i="132" s="1"/>
  <c r="AC831" i="132"/>
  <c r="AC837" i="132" s="1"/>
  <c r="AD741" i="132"/>
  <c r="AE741" i="132" s="1"/>
  <c r="AC391" i="132"/>
  <c r="AC397" i="132" s="1"/>
  <c r="AD711" i="132"/>
  <c r="AE711" i="132" s="1"/>
  <c r="AD761" i="132"/>
  <c r="AE761" i="132" s="1"/>
  <c r="AC341" i="132"/>
  <c r="AC347" i="132" s="1"/>
  <c r="AD641" i="132"/>
  <c r="AE641" i="132" s="1"/>
  <c r="AC531" i="132"/>
  <c r="AC537" i="132" s="1"/>
  <c r="AC401" i="132"/>
  <c r="AC407" i="132" s="1"/>
  <c r="AC461" i="132"/>
  <c r="AC467" i="132" s="1"/>
  <c r="AC411" i="132"/>
  <c r="AC417" i="132" s="1"/>
  <c r="AC931" i="132"/>
  <c r="AC937" i="132" s="1"/>
  <c r="AC1051" i="132"/>
  <c r="AC1057" i="132" s="1"/>
  <c r="AD441" i="132"/>
  <c r="AE441" i="132" s="1"/>
  <c r="AD591" i="132"/>
  <c r="AE591" i="132" s="1"/>
  <c r="AD541" i="132"/>
  <c r="AE541" i="132" s="1"/>
  <c r="AC951" i="132"/>
  <c r="AC957" i="132" s="1"/>
  <c r="AC981" i="132"/>
  <c r="AC987" i="132" s="1"/>
  <c r="AC821" i="132"/>
  <c r="AC827" i="132" s="1"/>
  <c r="AE2345" i="132"/>
  <c r="AC2345" i="132"/>
  <c r="AD721" i="132"/>
  <c r="AE721" i="132" s="1"/>
  <c r="AC661" i="132"/>
  <c r="AC667" i="132" s="1"/>
  <c r="AC301" i="132"/>
  <c r="AC307" i="132" s="1"/>
  <c r="AC561" i="132"/>
  <c r="AC567" i="132" s="1"/>
  <c r="AC771" i="132"/>
  <c r="AC777" i="132" s="1"/>
  <c r="AC451" i="132"/>
  <c r="AC457" i="132" s="1"/>
  <c r="AC551" i="132"/>
  <c r="AC557" i="132" s="1"/>
  <c r="AD581" i="132"/>
  <c r="AE581" i="132" s="1"/>
  <c r="AD751" i="132"/>
  <c r="AE751" i="132" s="1"/>
  <c r="AC321" i="132"/>
  <c r="AC327" i="132" s="1"/>
  <c r="AC1131" i="132"/>
  <c r="AC1137" i="132" s="1"/>
  <c r="AC1021" i="132"/>
  <c r="AC1027" i="132" s="1"/>
  <c r="AC611" i="132"/>
  <c r="AC617" i="132" s="1"/>
  <c r="AC631" i="132"/>
  <c r="AC637" i="132" s="1"/>
  <c r="AC691" i="132"/>
  <c r="AC697" i="132" s="1"/>
  <c r="AC421" i="132"/>
  <c r="AC427" i="132" s="1"/>
  <c r="AC471" i="132"/>
  <c r="AC477" i="132" s="1"/>
  <c r="AC291" i="132"/>
  <c r="AC297" i="132" s="1"/>
  <c r="AC861" i="132"/>
  <c r="AC867" i="132" s="1"/>
  <c r="AC1171" i="132"/>
  <c r="AC1177" i="132" s="1"/>
  <c r="AC781" i="132"/>
  <c r="AC787" i="132" s="1"/>
  <c r="AC681" i="132"/>
  <c r="AC687" i="132" s="1"/>
  <c r="AC601" i="132"/>
  <c r="AC607" i="132" s="1"/>
  <c r="AC701" i="132"/>
  <c r="AC707" i="132" s="1"/>
  <c r="AC481" i="132"/>
  <c r="AC487" i="132" s="1"/>
  <c r="AD381" i="132"/>
  <c r="AE381" i="132" s="1"/>
  <c r="AC671" i="132"/>
  <c r="AC677" i="132" s="1"/>
  <c r="AC521" i="132"/>
  <c r="AC527" i="132" s="1"/>
  <c r="AD501" i="132"/>
  <c r="AE501" i="132" s="1"/>
  <c r="AD281" i="132"/>
  <c r="AE281" i="132" s="1"/>
  <c r="AC731" i="132"/>
  <c r="AC737" i="132" s="1"/>
  <c r="AC651" i="132"/>
  <c r="AC657" i="132" s="1"/>
  <c r="AC571" i="132"/>
  <c r="AC577" i="132" s="1"/>
  <c r="AC491" i="132"/>
  <c r="AC497" i="132" s="1"/>
  <c r="AC621" i="132"/>
  <c r="AC627" i="132" s="1"/>
  <c r="AC2350" i="132" l="1"/>
  <c r="AG2330" i="132" l="1"/>
  <c r="AG2272" i="132"/>
  <c r="AJ2272" i="132"/>
  <c r="AG2273" i="132"/>
  <c r="AJ2273" i="132"/>
  <c r="AG2274" i="132"/>
  <c r="AJ2274" i="132"/>
  <c r="AG2275" i="132"/>
  <c r="AJ2275" i="132"/>
  <c r="AG2276" i="132"/>
  <c r="AJ2276" i="132"/>
  <c r="AG2277" i="132"/>
  <c r="AJ2277" i="132"/>
  <c r="AG2278" i="132"/>
  <c r="AJ2278" i="132"/>
  <c r="AG2279" i="132"/>
  <c r="AJ2279" i="132"/>
  <c r="AG2280" i="132"/>
  <c r="AJ2280" i="132"/>
  <c r="AG2282" i="132"/>
  <c r="AJ2282" i="132"/>
  <c r="AG2283" i="132"/>
  <c r="AJ2283" i="132"/>
  <c r="AG2284" i="132"/>
  <c r="AJ2284" i="132"/>
  <c r="AG2285" i="132"/>
  <c r="AJ2285" i="132"/>
  <c r="AG2286" i="132"/>
  <c r="AJ2286" i="132"/>
  <c r="AG2287" i="132"/>
  <c r="AJ2287" i="132"/>
  <c r="AG2288" i="132"/>
  <c r="AJ2288" i="132"/>
  <c r="AG2289" i="132"/>
  <c r="AJ2289" i="132"/>
  <c r="AG2290" i="132"/>
  <c r="AJ2290" i="132"/>
  <c r="AG2292" i="132"/>
  <c r="AJ2292" i="132"/>
  <c r="AG2293" i="132"/>
  <c r="AJ2293" i="132"/>
  <c r="AG2294" i="132"/>
  <c r="AJ2294" i="132"/>
  <c r="AG2295" i="132"/>
  <c r="AJ2295" i="132"/>
  <c r="AG2296" i="132"/>
  <c r="AJ2296" i="132"/>
  <c r="AG2297" i="132"/>
  <c r="AJ2297" i="132"/>
  <c r="AG2298" i="132"/>
  <c r="AJ2298" i="132"/>
  <c r="AG2299" i="132"/>
  <c r="AJ2299" i="132"/>
  <c r="AG2300" i="132"/>
  <c r="AJ2300" i="132"/>
  <c r="AG2302" i="132"/>
  <c r="AJ2302" i="132"/>
  <c r="AG2303" i="132"/>
  <c r="AJ2303" i="132"/>
  <c r="AG2304" i="132"/>
  <c r="AJ2304" i="132"/>
  <c r="AG2305" i="132"/>
  <c r="AJ2305" i="132"/>
  <c r="AG2306" i="132"/>
  <c r="AJ2306" i="132"/>
  <c r="AG2307" i="132"/>
  <c r="AJ2307" i="132"/>
  <c r="AG2308" i="132"/>
  <c r="AJ2308" i="132"/>
  <c r="AG2309" i="132"/>
  <c r="AJ2309" i="132"/>
  <c r="AG2310" i="132"/>
  <c r="AJ2310" i="132"/>
  <c r="AG2312" i="132"/>
  <c r="AJ2312" i="132"/>
  <c r="AG2313" i="132"/>
  <c r="AJ2313" i="132"/>
  <c r="AG2314" i="132"/>
  <c r="AJ2314" i="132"/>
  <c r="AG2315" i="132"/>
  <c r="AJ2315" i="132"/>
  <c r="AG2316" i="132"/>
  <c r="AJ2316" i="132"/>
  <c r="AG2317" i="132"/>
  <c r="AJ2317" i="132"/>
  <c r="AG2318" i="132"/>
  <c r="AJ2318" i="132"/>
  <c r="AG2319" i="132"/>
  <c r="AJ2319" i="132"/>
  <c r="AG2320" i="132"/>
  <c r="AJ2320" i="132"/>
  <c r="AG2322" i="132"/>
  <c r="AJ2322" i="132"/>
  <c r="AG2323" i="132"/>
  <c r="AJ2323" i="132"/>
  <c r="AG2324" i="132"/>
  <c r="AJ2324" i="132"/>
  <c r="AG2325" i="132"/>
  <c r="AJ2325" i="132"/>
  <c r="AG2326" i="132"/>
  <c r="AJ2326" i="132"/>
  <c r="AG2327" i="132"/>
  <c r="AJ2327" i="132"/>
  <c r="AG2328" i="132"/>
  <c r="AJ2328" i="132"/>
  <c r="AG2329" i="132"/>
  <c r="AJ2329" i="132"/>
  <c r="AJ2330" i="132"/>
  <c r="AG2362" i="132"/>
  <c r="AJ2362" i="132"/>
  <c r="AG2363" i="132"/>
  <c r="AJ2363" i="132"/>
  <c r="AG2364" i="132"/>
  <c r="AJ2364" i="132"/>
  <c r="AG2365" i="132"/>
  <c r="AJ2365" i="132"/>
  <c r="AG2366" i="132"/>
  <c r="AJ2366" i="132"/>
  <c r="AG2367" i="132"/>
  <c r="AJ2367" i="132"/>
  <c r="AG2368" i="132"/>
  <c r="AJ2368" i="132"/>
  <c r="AJ2270" i="132"/>
  <c r="AG2270" i="132"/>
  <c r="AJ2269" i="132"/>
  <c r="AG2269" i="132"/>
  <c r="AJ2268" i="132"/>
  <c r="AG2268" i="132"/>
  <c r="AJ2267" i="132"/>
  <c r="AG2267" i="132"/>
  <c r="AJ2266" i="132"/>
  <c r="AG2266" i="132"/>
  <c r="AJ2265" i="132"/>
  <c r="AG2265" i="132"/>
  <c r="AJ2264" i="132"/>
  <c r="AG2264" i="132"/>
  <c r="AJ2263" i="132"/>
  <c r="AG2263" i="132"/>
  <c r="AJ2262" i="132"/>
  <c r="AG2262" i="132"/>
  <c r="AJ2260" i="132"/>
  <c r="AG2260" i="132"/>
  <c r="AJ2259" i="132"/>
  <c r="AG2259" i="132"/>
  <c r="AJ2258" i="132"/>
  <c r="AG2258" i="132"/>
  <c r="AJ2257" i="132"/>
  <c r="AG2257" i="132"/>
  <c r="AJ2256" i="132"/>
  <c r="AG2256" i="132"/>
  <c r="AJ2255" i="132"/>
  <c r="AG2255" i="132"/>
  <c r="AJ2254" i="132"/>
  <c r="AG2254" i="132"/>
  <c r="AJ2253" i="132"/>
  <c r="AG2253" i="132"/>
  <c r="AJ2252" i="132"/>
  <c r="AG2252" i="132"/>
  <c r="AJ2250" i="132"/>
  <c r="AG2250" i="132"/>
  <c r="AJ2249" i="132"/>
  <c r="AG2249" i="132"/>
  <c r="AJ2248" i="132"/>
  <c r="AG2248" i="132"/>
  <c r="AJ2247" i="132"/>
  <c r="AG2247" i="132"/>
  <c r="AJ2246" i="132"/>
  <c r="AG2246" i="132"/>
  <c r="AJ2245" i="132"/>
  <c r="AG2245" i="132"/>
  <c r="AJ2244" i="132"/>
  <c r="AG2244" i="132"/>
  <c r="AJ2243" i="132"/>
  <c r="AG2243" i="132"/>
  <c r="AJ2242" i="132"/>
  <c r="AG2242" i="132"/>
  <c r="AJ2240" i="132"/>
  <c r="AG2240" i="132"/>
  <c r="AJ2239" i="132"/>
  <c r="AG2239" i="132"/>
  <c r="AJ2238" i="132"/>
  <c r="AG2238" i="132"/>
  <c r="AJ2237" i="132"/>
  <c r="AG2237" i="132"/>
  <c r="AJ2236" i="132"/>
  <c r="AG2236" i="132"/>
  <c r="AJ2235" i="132"/>
  <c r="AG2235" i="132"/>
  <c r="AJ2234" i="132"/>
  <c r="AG2234" i="132"/>
  <c r="AJ2233" i="132"/>
  <c r="AG2233" i="132"/>
  <c r="AJ2232" i="132"/>
  <c r="AG2232" i="132"/>
  <c r="AJ2230" i="132"/>
  <c r="AG2230" i="132"/>
  <c r="AJ2229" i="132"/>
  <c r="AG2229" i="132"/>
  <c r="AJ2228" i="132"/>
  <c r="AG2228" i="132"/>
  <c r="AJ2227" i="132"/>
  <c r="AG2227" i="132"/>
  <c r="AJ2226" i="132"/>
  <c r="AG2226" i="132"/>
  <c r="AJ2225" i="132"/>
  <c r="AG2225" i="132"/>
  <c r="AJ2224" i="132"/>
  <c r="AG2224" i="132"/>
  <c r="AJ2223" i="132"/>
  <c r="AG2223" i="132"/>
  <c r="AJ2222" i="132"/>
  <c r="AG2222" i="132"/>
  <c r="AJ2220" i="132"/>
  <c r="AG2220" i="132"/>
  <c r="AJ2219" i="132"/>
  <c r="AG2219" i="132"/>
  <c r="AJ2218" i="132"/>
  <c r="AG2218" i="132"/>
  <c r="AJ2217" i="132"/>
  <c r="AG2217" i="132"/>
  <c r="AJ2216" i="132"/>
  <c r="AG2216" i="132"/>
  <c r="AJ2215" i="132"/>
  <c r="AG2215" i="132"/>
  <c r="AJ2214" i="132"/>
  <c r="AG2214" i="132"/>
  <c r="AJ2213" i="132"/>
  <c r="AG2213" i="132"/>
  <c r="AJ2212" i="132"/>
  <c r="AG2212" i="132"/>
  <c r="AJ2210" i="132"/>
  <c r="AG2210" i="132"/>
  <c r="AJ2209" i="132"/>
  <c r="AG2209" i="132"/>
  <c r="AJ2208" i="132"/>
  <c r="AG2208" i="132"/>
  <c r="AJ2207" i="132"/>
  <c r="AG2207" i="132"/>
  <c r="AJ2206" i="132"/>
  <c r="AG2206" i="132"/>
  <c r="AJ2205" i="132"/>
  <c r="AG2205" i="132"/>
  <c r="AJ2204" i="132"/>
  <c r="AG2204" i="132"/>
  <c r="AJ2203" i="132"/>
  <c r="AG2203" i="132"/>
  <c r="AJ2202" i="132"/>
  <c r="AG2202" i="132"/>
  <c r="AJ2200" i="132"/>
  <c r="AG2200" i="132"/>
  <c r="AJ2199" i="132"/>
  <c r="AG2199" i="132"/>
  <c r="AJ2198" i="132"/>
  <c r="AG2198" i="132"/>
  <c r="AJ2197" i="132"/>
  <c r="AG2197" i="132"/>
  <c r="AJ2196" i="132"/>
  <c r="AG2196" i="132"/>
  <c r="AJ2195" i="132"/>
  <c r="AG2195" i="132"/>
  <c r="AJ2194" i="132"/>
  <c r="AG2194" i="132"/>
  <c r="AJ2193" i="132"/>
  <c r="AG2193" i="132"/>
  <c r="AJ2192" i="132"/>
  <c r="AG2192" i="132"/>
  <c r="AJ2190" i="132"/>
  <c r="AG2190" i="132"/>
  <c r="AJ2189" i="132"/>
  <c r="AG2189" i="132"/>
  <c r="AJ2188" i="132"/>
  <c r="AG2188" i="132"/>
  <c r="AJ2187" i="132"/>
  <c r="AG2187" i="132"/>
  <c r="AJ2186" i="132"/>
  <c r="AG2186" i="132"/>
  <c r="AJ2185" i="132"/>
  <c r="AG2185" i="132"/>
  <c r="AJ2184" i="132"/>
  <c r="AG2184" i="132"/>
  <c r="AJ2183" i="132"/>
  <c r="AG2183" i="132"/>
  <c r="AJ2182" i="132"/>
  <c r="AG2182" i="132"/>
  <c r="AJ2080" i="132"/>
  <c r="AG2080" i="132"/>
  <c r="AJ2079" i="132"/>
  <c r="AG2079" i="132"/>
  <c r="AJ2078" i="132"/>
  <c r="AG2078" i="132"/>
  <c r="AJ2077" i="132"/>
  <c r="AG2077" i="132"/>
  <c r="AJ2076" i="132"/>
  <c r="AG2076" i="132"/>
  <c r="AJ2075" i="132"/>
  <c r="AG2075" i="132"/>
  <c r="AJ2074" i="132"/>
  <c r="AG2074" i="132"/>
  <c r="AJ2073" i="132"/>
  <c r="AG2073" i="132"/>
  <c r="AJ2072" i="132"/>
  <c r="AG2072" i="132"/>
  <c r="AJ2070" i="132"/>
  <c r="AG2070" i="132"/>
  <c r="AJ2069" i="132"/>
  <c r="AG2069" i="132"/>
  <c r="AJ2068" i="132"/>
  <c r="AG2068" i="132"/>
  <c r="AJ2067" i="132"/>
  <c r="AG2067" i="132"/>
  <c r="AJ2066" i="132"/>
  <c r="AG2066" i="132"/>
  <c r="AJ2065" i="132"/>
  <c r="AG2065" i="132"/>
  <c r="AJ2064" i="132"/>
  <c r="AG2064" i="132"/>
  <c r="AJ2063" i="132"/>
  <c r="AG2063" i="132"/>
  <c r="AJ2062" i="132"/>
  <c r="AG2062" i="132"/>
  <c r="AJ2060" i="132"/>
  <c r="AG2060" i="132"/>
  <c r="AJ2059" i="132"/>
  <c r="AG2059" i="132"/>
  <c r="AJ2058" i="132"/>
  <c r="AG2058" i="132"/>
  <c r="AJ2057" i="132"/>
  <c r="AG2057" i="132"/>
  <c r="AJ2056" i="132"/>
  <c r="AG2056" i="132"/>
  <c r="AJ2055" i="132"/>
  <c r="AG2055" i="132"/>
  <c r="AJ2054" i="132"/>
  <c r="AG2054" i="132"/>
  <c r="AJ2053" i="132"/>
  <c r="AG2053" i="132"/>
  <c r="AJ2052" i="132"/>
  <c r="AG2052" i="132"/>
  <c r="AJ2050" i="132"/>
  <c r="AG2050" i="132"/>
  <c r="AJ2049" i="132"/>
  <c r="AG2049" i="132"/>
  <c r="AJ2048" i="132"/>
  <c r="AG2048" i="132"/>
  <c r="AJ2047" i="132"/>
  <c r="AG2047" i="132"/>
  <c r="AJ2046" i="132"/>
  <c r="AG2046" i="132"/>
  <c r="AJ2045" i="132"/>
  <c r="AG2045" i="132"/>
  <c r="AJ2044" i="132"/>
  <c r="AG2044" i="132"/>
  <c r="AJ2043" i="132"/>
  <c r="AG2043" i="132"/>
  <c r="AJ2042" i="132"/>
  <c r="AG2042" i="132"/>
  <c r="AJ2040" i="132"/>
  <c r="AG2040" i="132"/>
  <c r="AJ2039" i="132"/>
  <c r="AG2039" i="132"/>
  <c r="AJ2038" i="132"/>
  <c r="AG2038" i="132"/>
  <c r="AJ2037" i="132"/>
  <c r="AG2037" i="132"/>
  <c r="AJ2036" i="132"/>
  <c r="AG2036" i="132"/>
  <c r="AJ2035" i="132"/>
  <c r="AG2035" i="132"/>
  <c r="AJ2034" i="132"/>
  <c r="AG2034" i="132"/>
  <c r="AJ2033" i="132"/>
  <c r="AG2033" i="132"/>
  <c r="AJ2032" i="132"/>
  <c r="AG2032" i="132"/>
  <c r="AJ2030" i="132"/>
  <c r="AG2030" i="132"/>
  <c r="AJ2029" i="132"/>
  <c r="AG2029" i="132"/>
  <c r="AJ2028" i="132"/>
  <c r="AG2028" i="132"/>
  <c r="AJ2027" i="132"/>
  <c r="AG2027" i="132"/>
  <c r="AJ2026" i="132"/>
  <c r="AG2026" i="132"/>
  <c r="AJ2025" i="132"/>
  <c r="AG2025" i="132"/>
  <c r="AJ2024" i="132"/>
  <c r="AG2024" i="132"/>
  <c r="AJ2023" i="132"/>
  <c r="AG2023" i="132"/>
  <c r="AJ2022" i="132"/>
  <c r="AG2022" i="132"/>
  <c r="AJ2020" i="132"/>
  <c r="AG2020" i="132"/>
  <c r="AJ2019" i="132"/>
  <c r="AG2019" i="132"/>
  <c r="AJ2018" i="132"/>
  <c r="AG2018" i="132"/>
  <c r="AJ2017" i="132"/>
  <c r="AG2017" i="132"/>
  <c r="AJ2016" i="132"/>
  <c r="AG2016" i="132"/>
  <c r="AJ2015" i="132"/>
  <c r="AG2015" i="132"/>
  <c r="AJ2014" i="132"/>
  <c r="AG2014" i="132"/>
  <c r="AJ2013" i="132"/>
  <c r="AG2013" i="132"/>
  <c r="AJ2012" i="132"/>
  <c r="AG2012" i="132"/>
  <c r="AJ2010" i="132"/>
  <c r="AG2010" i="132"/>
  <c r="AJ2009" i="132"/>
  <c r="AG2009" i="132"/>
  <c r="AJ2008" i="132"/>
  <c r="AG2008" i="132"/>
  <c r="AJ2007" i="132"/>
  <c r="AG2007" i="132"/>
  <c r="AJ2006" i="132"/>
  <c r="AG2006" i="132"/>
  <c r="AJ2005" i="132"/>
  <c r="AG2005" i="132"/>
  <c r="AJ2004" i="132"/>
  <c r="AG2004" i="132"/>
  <c r="AJ2003" i="132"/>
  <c r="AG2003" i="132"/>
  <c r="AJ2002" i="132"/>
  <c r="AG2002" i="132"/>
  <c r="AJ2000" i="132"/>
  <c r="AG2000" i="132"/>
  <c r="AJ1999" i="132"/>
  <c r="AG1999" i="132"/>
  <c r="AJ1998" i="132"/>
  <c r="AG1998" i="132"/>
  <c r="AJ1997" i="132"/>
  <c r="AG1997" i="132"/>
  <c r="AJ1996" i="132"/>
  <c r="AG1996" i="132"/>
  <c r="AJ1995" i="132"/>
  <c r="AG1995" i="132"/>
  <c r="AJ1994" i="132"/>
  <c r="AG1994" i="132"/>
  <c r="AJ1993" i="132"/>
  <c r="AG1993" i="132"/>
  <c r="AJ1992" i="132"/>
  <c r="AG1992" i="132"/>
  <c r="AJ1990" i="132"/>
  <c r="AG1990" i="132"/>
  <c r="AJ1989" i="132"/>
  <c r="AG1989" i="132"/>
  <c r="AJ1988" i="132"/>
  <c r="AG1988" i="132"/>
  <c r="AJ1987" i="132"/>
  <c r="AG1987" i="132"/>
  <c r="AJ1986" i="132"/>
  <c r="AG1986" i="132"/>
  <c r="AJ1985" i="132"/>
  <c r="AG1985" i="132"/>
  <c r="AJ1984" i="132"/>
  <c r="AG1984" i="132"/>
  <c r="AJ1983" i="132"/>
  <c r="AG1983" i="132"/>
  <c r="AJ1982" i="132"/>
  <c r="AG1982" i="132"/>
  <c r="AJ1980" i="132"/>
  <c r="AG1980" i="132"/>
  <c r="AJ1979" i="132"/>
  <c r="AG1979" i="132"/>
  <c r="AJ1978" i="132"/>
  <c r="AG1978" i="132"/>
  <c r="AJ1977" i="132"/>
  <c r="AG1977" i="132"/>
  <c r="AJ1976" i="132"/>
  <c r="AG1976" i="132"/>
  <c r="AJ1975" i="132"/>
  <c r="AG1975" i="132"/>
  <c r="AJ1974" i="132"/>
  <c r="AG1974" i="132"/>
  <c r="AJ1973" i="132"/>
  <c r="AG1973" i="132"/>
  <c r="AJ1972" i="132"/>
  <c r="AG1972" i="132"/>
  <c r="AJ1970" i="132"/>
  <c r="AG1970" i="132"/>
  <c r="AJ1969" i="132"/>
  <c r="AG1969" i="132"/>
  <c r="AJ1968" i="132"/>
  <c r="AG1968" i="132"/>
  <c r="AJ1967" i="132"/>
  <c r="AG1967" i="132"/>
  <c r="AJ1966" i="132"/>
  <c r="AG1966" i="132"/>
  <c r="AJ1965" i="132"/>
  <c r="AG1965" i="132"/>
  <c r="AJ1964" i="132"/>
  <c r="AG1964" i="132"/>
  <c r="AJ1963" i="132"/>
  <c r="AG1963" i="132"/>
  <c r="AJ1962" i="132"/>
  <c r="AG1962" i="132"/>
  <c r="AJ1960" i="132"/>
  <c r="AG1960" i="132"/>
  <c r="AJ1959" i="132"/>
  <c r="AG1959" i="132"/>
  <c r="AJ1958" i="132"/>
  <c r="AG1958" i="132"/>
  <c r="AJ1957" i="132"/>
  <c r="AG1957" i="132"/>
  <c r="AJ1956" i="132"/>
  <c r="AG1956" i="132"/>
  <c r="AJ1955" i="132"/>
  <c r="AG1955" i="132"/>
  <c r="AJ1954" i="132"/>
  <c r="AG1954" i="132"/>
  <c r="AJ1953" i="132"/>
  <c r="AG1953" i="132"/>
  <c r="AJ1952" i="132"/>
  <c r="AG1952" i="132"/>
  <c r="AJ1950" i="132"/>
  <c r="AG1950" i="132"/>
  <c r="AJ1949" i="132"/>
  <c r="AG1949" i="132"/>
  <c r="AJ1948" i="132"/>
  <c r="AG1948" i="132"/>
  <c r="AJ1947" i="132"/>
  <c r="AG1947" i="132"/>
  <c r="AJ1946" i="132"/>
  <c r="AG1946" i="132"/>
  <c r="AJ1945" i="132"/>
  <c r="AG1945" i="132"/>
  <c r="AJ1944" i="132"/>
  <c r="AG1944" i="132"/>
  <c r="AJ1943" i="132"/>
  <c r="AG1943" i="132"/>
  <c r="AJ1942" i="132"/>
  <c r="AG1942" i="132"/>
  <c r="AJ1940" i="132"/>
  <c r="AG1940" i="132"/>
  <c r="AJ1939" i="132"/>
  <c r="AG1939" i="132"/>
  <c r="AJ1938" i="132"/>
  <c r="AG1938" i="132"/>
  <c r="AJ1937" i="132"/>
  <c r="AG1937" i="132"/>
  <c r="AJ1936" i="132"/>
  <c r="AG1936" i="132"/>
  <c r="AJ1935" i="132"/>
  <c r="AG1935" i="132"/>
  <c r="AJ1934" i="132"/>
  <c r="AG1934" i="132"/>
  <c r="AJ1933" i="132"/>
  <c r="AG1933" i="132"/>
  <c r="AJ1932" i="132"/>
  <c r="AG1932" i="132"/>
  <c r="AJ1930" i="132"/>
  <c r="AG1930" i="132"/>
  <c r="AJ1929" i="132"/>
  <c r="AG1929" i="132"/>
  <c r="AJ1928" i="132"/>
  <c r="AG1928" i="132"/>
  <c r="AJ1927" i="132"/>
  <c r="AG1927" i="132"/>
  <c r="AJ1926" i="132"/>
  <c r="AG1926" i="132"/>
  <c r="AJ1925" i="132"/>
  <c r="AG1925" i="132"/>
  <c r="AJ1924" i="132"/>
  <c r="AG1924" i="132"/>
  <c r="AJ1923" i="132"/>
  <c r="AG1923" i="132"/>
  <c r="AJ1922" i="132"/>
  <c r="AG1922" i="132"/>
  <c r="AJ1920" i="132"/>
  <c r="AG1920" i="132"/>
  <c r="AJ1919" i="132"/>
  <c r="AG1919" i="132"/>
  <c r="AJ1918" i="132"/>
  <c r="AG1918" i="132"/>
  <c r="AJ1917" i="132"/>
  <c r="AG1917" i="132"/>
  <c r="AJ1916" i="132"/>
  <c r="AG1916" i="132"/>
  <c r="AJ1915" i="132"/>
  <c r="AG1915" i="132"/>
  <c r="AJ1914" i="132"/>
  <c r="AG1914" i="132"/>
  <c r="AJ1913" i="132"/>
  <c r="AG1913" i="132"/>
  <c r="AJ1912" i="132"/>
  <c r="AG1912" i="132"/>
  <c r="AJ1910" i="132"/>
  <c r="AG1910" i="132"/>
  <c r="AJ1909" i="132"/>
  <c r="AG1909" i="132"/>
  <c r="AJ1908" i="132"/>
  <c r="AG1908" i="132"/>
  <c r="AJ1907" i="132"/>
  <c r="AG1907" i="132"/>
  <c r="AJ1906" i="132"/>
  <c r="AG1906" i="132"/>
  <c r="AJ1905" i="132"/>
  <c r="AG1905" i="132"/>
  <c r="AJ1904" i="132"/>
  <c r="AG1904" i="132"/>
  <c r="AJ1903" i="132"/>
  <c r="AG1903" i="132"/>
  <c r="AJ1902" i="132"/>
  <c r="AG1902" i="132"/>
  <c r="AJ1900" i="132"/>
  <c r="AG1900" i="132"/>
  <c r="AJ1899" i="132"/>
  <c r="AG1899" i="132"/>
  <c r="AJ1898" i="132"/>
  <c r="AG1898" i="132"/>
  <c r="AJ1897" i="132"/>
  <c r="AG1897" i="132"/>
  <c r="AJ1896" i="132"/>
  <c r="AG1896" i="132"/>
  <c r="AJ1895" i="132"/>
  <c r="AG1895" i="132"/>
  <c r="AJ1894" i="132"/>
  <c r="AG1894" i="132"/>
  <c r="AJ1893" i="132"/>
  <c r="AG1893" i="132"/>
  <c r="AJ1892" i="132"/>
  <c r="AG1892" i="132"/>
  <c r="AJ1890" i="132"/>
  <c r="AG1890" i="132"/>
  <c r="AJ1889" i="132"/>
  <c r="AG1889" i="132"/>
  <c r="AJ1888" i="132"/>
  <c r="AG1888" i="132"/>
  <c r="AJ1887" i="132"/>
  <c r="AG1887" i="132"/>
  <c r="AJ1886" i="132"/>
  <c r="AG1886" i="132"/>
  <c r="AJ1885" i="132"/>
  <c r="AG1885" i="132"/>
  <c r="AJ1884" i="132"/>
  <c r="AG1884" i="132"/>
  <c r="AJ1883" i="132"/>
  <c r="AG1883" i="132"/>
  <c r="AJ1882" i="132"/>
  <c r="AG1882" i="132"/>
  <c r="AJ1880" i="132"/>
  <c r="AG1880" i="132"/>
  <c r="AJ1879" i="132"/>
  <c r="AG1879" i="132"/>
  <c r="AJ1878" i="132"/>
  <c r="AG1878" i="132"/>
  <c r="AJ1877" i="132"/>
  <c r="AG1877" i="132"/>
  <c r="AJ1876" i="132"/>
  <c r="AG1876" i="132"/>
  <c r="AJ1875" i="132"/>
  <c r="AG1875" i="132"/>
  <c r="AJ1874" i="132"/>
  <c r="AG1874" i="132"/>
  <c r="AJ1873" i="132"/>
  <c r="AG1873" i="132"/>
  <c r="AJ1872" i="132"/>
  <c r="AG1872" i="132"/>
  <c r="AJ1870" i="132"/>
  <c r="AG1870" i="132"/>
  <c r="AJ1869" i="132"/>
  <c r="AG1869" i="132"/>
  <c r="AJ1868" i="132"/>
  <c r="AG1868" i="132"/>
  <c r="AJ1867" i="132"/>
  <c r="AG1867" i="132"/>
  <c r="AJ1866" i="132"/>
  <c r="AG1866" i="132"/>
  <c r="AJ1865" i="132"/>
  <c r="AG1865" i="132"/>
  <c r="AJ1864" i="132"/>
  <c r="AG1864" i="132"/>
  <c r="AJ1863" i="132"/>
  <c r="AG1863" i="132"/>
  <c r="AJ1862" i="132"/>
  <c r="AG1862" i="132"/>
  <c r="AJ1860" i="132"/>
  <c r="AG1860" i="132"/>
  <c r="AJ1859" i="132"/>
  <c r="AG1859" i="132"/>
  <c r="AJ1858" i="132"/>
  <c r="AG1858" i="132"/>
  <c r="AJ1857" i="132"/>
  <c r="AG1857" i="132"/>
  <c r="AJ1856" i="132"/>
  <c r="AG1856" i="132"/>
  <c r="AJ1855" i="132"/>
  <c r="AG1855" i="132"/>
  <c r="AJ1854" i="132"/>
  <c r="AG1854" i="132"/>
  <c r="AJ1853" i="132"/>
  <c r="AG1853" i="132"/>
  <c r="AJ1852" i="132"/>
  <c r="AG1852" i="132"/>
  <c r="AJ1850" i="132"/>
  <c r="AG1850" i="132"/>
  <c r="AJ1849" i="132"/>
  <c r="AG1849" i="132"/>
  <c r="AJ1848" i="132"/>
  <c r="AG1848" i="132"/>
  <c r="AJ1847" i="132"/>
  <c r="AG1847" i="132"/>
  <c r="AJ1846" i="132"/>
  <c r="AG1846" i="132"/>
  <c r="AJ1845" i="132"/>
  <c r="AG1845" i="132"/>
  <c r="AJ1844" i="132"/>
  <c r="AG1844" i="132"/>
  <c r="AJ1843" i="132"/>
  <c r="AG1843" i="132"/>
  <c r="AJ1842" i="132"/>
  <c r="AG1842" i="132"/>
  <c r="AJ1840" i="132"/>
  <c r="AG1840" i="132"/>
  <c r="AJ1839" i="132"/>
  <c r="AG1839" i="132"/>
  <c r="AJ1838" i="132"/>
  <c r="AG1838" i="132"/>
  <c r="AJ1837" i="132"/>
  <c r="AG1837" i="132"/>
  <c r="AJ1836" i="132"/>
  <c r="AG1836" i="132"/>
  <c r="AJ1835" i="132"/>
  <c r="AG1835" i="132"/>
  <c r="AJ1834" i="132"/>
  <c r="AG1834" i="132"/>
  <c r="AJ1833" i="132"/>
  <c r="AG1833" i="132"/>
  <c r="AJ1832" i="132"/>
  <c r="AG1832" i="132"/>
  <c r="AJ1830" i="132"/>
  <c r="AG1830" i="132"/>
  <c r="AJ1829" i="132"/>
  <c r="AG1829" i="132"/>
  <c r="AJ1828" i="132"/>
  <c r="AG1828" i="132"/>
  <c r="AJ1827" i="132"/>
  <c r="AG1827" i="132"/>
  <c r="AJ1826" i="132"/>
  <c r="AG1826" i="132"/>
  <c r="AJ1825" i="132"/>
  <c r="AG1825" i="132"/>
  <c r="AJ1824" i="132"/>
  <c r="AG1824" i="132"/>
  <c r="AJ1823" i="132"/>
  <c r="AG1823" i="132"/>
  <c r="AJ1822" i="132"/>
  <c r="AG1822" i="132"/>
  <c r="AJ1820" i="132"/>
  <c r="AG1820" i="132"/>
  <c r="AJ1819" i="132"/>
  <c r="AG1819" i="132"/>
  <c r="AJ1818" i="132"/>
  <c r="AG1818" i="132"/>
  <c r="AJ1817" i="132"/>
  <c r="AG1817" i="132"/>
  <c r="AJ1816" i="132"/>
  <c r="AG1816" i="132"/>
  <c r="AJ1815" i="132"/>
  <c r="AG1815" i="132"/>
  <c r="AJ1814" i="132"/>
  <c r="AG1814" i="132"/>
  <c r="AJ1813" i="132"/>
  <c r="AG1813" i="132"/>
  <c r="AJ1812" i="132"/>
  <c r="AG1812" i="132"/>
  <c r="AJ1810" i="132"/>
  <c r="AG1810" i="132"/>
  <c r="AJ1809" i="132"/>
  <c r="AG1809" i="132"/>
  <c r="AJ1808" i="132"/>
  <c r="AG1808" i="132"/>
  <c r="AJ1807" i="132"/>
  <c r="AG1807" i="132"/>
  <c r="AJ1806" i="132"/>
  <c r="AG1806" i="132"/>
  <c r="AJ1805" i="132"/>
  <c r="AG1805" i="132"/>
  <c r="AJ1804" i="132"/>
  <c r="AG1804" i="132"/>
  <c r="AJ1803" i="132"/>
  <c r="AG1803" i="132"/>
  <c r="AJ1802" i="132"/>
  <c r="AG1802" i="132"/>
  <c r="AJ1800" i="132"/>
  <c r="AG1800" i="132"/>
  <c r="AJ1799" i="132"/>
  <c r="AG1799" i="132"/>
  <c r="AJ1798" i="132"/>
  <c r="AG1798" i="132"/>
  <c r="AJ1797" i="132"/>
  <c r="AG1797" i="132"/>
  <c r="AJ1796" i="132"/>
  <c r="AG1796" i="132"/>
  <c r="AJ1795" i="132"/>
  <c r="AG1795" i="132"/>
  <c r="AJ1794" i="132"/>
  <c r="AG1794" i="132"/>
  <c r="AJ1793" i="132"/>
  <c r="AG1793" i="132"/>
  <c r="AJ1792" i="132"/>
  <c r="AG1792" i="132"/>
  <c r="AJ1790" i="132"/>
  <c r="AG1790" i="132"/>
  <c r="AJ1789" i="132"/>
  <c r="AG1789" i="132"/>
  <c r="AJ1788" i="132"/>
  <c r="AG1788" i="132"/>
  <c r="AJ1787" i="132"/>
  <c r="AG1787" i="132"/>
  <c r="AJ1786" i="132"/>
  <c r="AG1786" i="132"/>
  <c r="AJ1785" i="132"/>
  <c r="AG1785" i="132"/>
  <c r="AJ1784" i="132"/>
  <c r="AG1784" i="132"/>
  <c r="AJ1783" i="132"/>
  <c r="AG1783" i="132"/>
  <c r="AJ1782" i="132"/>
  <c r="AG1782" i="132"/>
  <c r="AJ1780" i="132"/>
  <c r="AG1780" i="132"/>
  <c r="AJ1779" i="132"/>
  <c r="AG1779" i="132"/>
  <c r="AJ1778" i="132"/>
  <c r="AG1778" i="132"/>
  <c r="AJ1777" i="132"/>
  <c r="AG1777" i="132"/>
  <c r="AJ1776" i="132"/>
  <c r="AG1776" i="132"/>
  <c r="AJ1775" i="132"/>
  <c r="AG1775" i="132"/>
  <c r="AJ1774" i="132"/>
  <c r="AG1774" i="132"/>
  <c r="AJ1773" i="132"/>
  <c r="AG1773" i="132"/>
  <c r="AJ1772" i="132"/>
  <c r="AG1772" i="132"/>
  <c r="AJ1770" i="132"/>
  <c r="AG1770" i="132"/>
  <c r="AJ1769" i="132"/>
  <c r="AG1769" i="132"/>
  <c r="AJ1768" i="132"/>
  <c r="AG1768" i="132"/>
  <c r="AJ1767" i="132"/>
  <c r="AG1767" i="132"/>
  <c r="AJ1766" i="132"/>
  <c r="AG1766" i="132"/>
  <c r="AJ1765" i="132"/>
  <c r="AG1765" i="132"/>
  <c r="AJ1764" i="132"/>
  <c r="AG1764" i="132"/>
  <c r="AJ1763" i="132"/>
  <c r="AG1763" i="132"/>
  <c r="AJ1762" i="132"/>
  <c r="AG1762" i="132"/>
  <c r="AJ1760" i="132"/>
  <c r="AG1760" i="132"/>
  <c r="AJ1759" i="132"/>
  <c r="AG1759" i="132"/>
  <c r="AJ1758" i="132"/>
  <c r="AG1758" i="132"/>
  <c r="AJ1757" i="132"/>
  <c r="AG1757" i="132"/>
  <c r="AJ1756" i="132"/>
  <c r="AG1756" i="132"/>
  <c r="AJ1755" i="132"/>
  <c r="AG1755" i="132"/>
  <c r="AJ1754" i="132"/>
  <c r="AG1754" i="132"/>
  <c r="AJ1753" i="132"/>
  <c r="AG1753" i="132"/>
  <c r="AJ1752" i="132"/>
  <c r="AG1752" i="132"/>
  <c r="AJ1750" i="132"/>
  <c r="AG1750" i="132"/>
  <c r="AJ1749" i="132"/>
  <c r="AG1749" i="132"/>
  <c r="AJ1748" i="132"/>
  <c r="AG1748" i="132"/>
  <c r="AJ1747" i="132"/>
  <c r="AG1747" i="132"/>
  <c r="AJ1746" i="132"/>
  <c r="AG1746" i="132"/>
  <c r="AJ1745" i="132"/>
  <c r="AG1745" i="132"/>
  <c r="AJ1744" i="132"/>
  <c r="AG1744" i="132"/>
  <c r="AJ1743" i="132"/>
  <c r="AG1743" i="132"/>
  <c r="AJ1742" i="132"/>
  <c r="AG1742" i="132"/>
  <c r="AJ1740" i="132"/>
  <c r="AG1740" i="132"/>
  <c r="AJ1739" i="132"/>
  <c r="AG1739" i="132"/>
  <c r="AJ1738" i="132"/>
  <c r="AG1738" i="132"/>
  <c r="AJ1737" i="132"/>
  <c r="AG1737" i="132"/>
  <c r="AJ1736" i="132"/>
  <c r="AG1736" i="132"/>
  <c r="AJ1735" i="132"/>
  <c r="AG1735" i="132"/>
  <c r="AJ1734" i="132"/>
  <c r="AG1734" i="132"/>
  <c r="AJ1733" i="132"/>
  <c r="AG1733" i="132"/>
  <c r="AJ1732" i="132"/>
  <c r="AG1732" i="132"/>
  <c r="AJ1730" i="132"/>
  <c r="AG1730" i="132"/>
  <c r="AJ1729" i="132"/>
  <c r="AG1729" i="132"/>
  <c r="AJ1728" i="132"/>
  <c r="AG1728" i="132"/>
  <c r="AJ1727" i="132"/>
  <c r="AG1727" i="132"/>
  <c r="AJ1726" i="132"/>
  <c r="AG1726" i="132"/>
  <c r="AJ1725" i="132"/>
  <c r="AG1725" i="132"/>
  <c r="AJ1724" i="132"/>
  <c r="AG1724" i="132"/>
  <c r="AJ1723" i="132"/>
  <c r="AG1723" i="132"/>
  <c r="AJ1722" i="132"/>
  <c r="AG1722" i="132"/>
  <c r="AJ1720" i="132"/>
  <c r="AG1720" i="132"/>
  <c r="AJ1719" i="132"/>
  <c r="AG1719" i="132"/>
  <c r="AJ1718" i="132"/>
  <c r="AG1718" i="132"/>
  <c r="AJ1717" i="132"/>
  <c r="AG1717" i="132"/>
  <c r="AJ1716" i="132"/>
  <c r="AG1716" i="132"/>
  <c r="AJ1715" i="132"/>
  <c r="AG1715" i="132"/>
  <c r="AJ1714" i="132"/>
  <c r="AG1714" i="132"/>
  <c r="AJ1713" i="132"/>
  <c r="AG1713" i="132"/>
  <c r="AJ1712" i="132"/>
  <c r="AG1712" i="132"/>
  <c r="AJ1710" i="132"/>
  <c r="AG1710" i="132"/>
  <c r="AJ1709" i="132"/>
  <c r="AG1709" i="132"/>
  <c r="AJ1708" i="132"/>
  <c r="AG1708" i="132"/>
  <c r="AJ1707" i="132"/>
  <c r="AG1707" i="132"/>
  <c r="AJ1706" i="132"/>
  <c r="AG1706" i="132"/>
  <c r="AJ1705" i="132"/>
  <c r="AG1705" i="132"/>
  <c r="AJ1704" i="132"/>
  <c r="AG1704" i="132"/>
  <c r="AJ1703" i="132"/>
  <c r="AG1703" i="132"/>
  <c r="AJ1702" i="132"/>
  <c r="AG1702" i="132"/>
  <c r="AJ1700" i="132"/>
  <c r="AG1700" i="132"/>
  <c r="AJ1699" i="132"/>
  <c r="AG1699" i="132"/>
  <c r="AJ1698" i="132"/>
  <c r="AG1698" i="132"/>
  <c r="AJ1697" i="132"/>
  <c r="AG1697" i="132"/>
  <c r="AJ1696" i="132"/>
  <c r="AG1696" i="132"/>
  <c r="AJ1695" i="132"/>
  <c r="AG1695" i="132"/>
  <c r="AJ1694" i="132"/>
  <c r="AG1694" i="132"/>
  <c r="AJ1693" i="132"/>
  <c r="AG1693" i="132"/>
  <c r="AJ1692" i="132"/>
  <c r="AG1692" i="132"/>
  <c r="AJ1690" i="132"/>
  <c r="AG1690" i="132"/>
  <c r="AJ1689" i="132"/>
  <c r="AG1689" i="132"/>
  <c r="AJ1688" i="132"/>
  <c r="AG1688" i="132"/>
  <c r="AJ1687" i="132"/>
  <c r="AG1687" i="132"/>
  <c r="AJ1686" i="132"/>
  <c r="AG1686" i="132"/>
  <c r="AJ1685" i="132"/>
  <c r="AG1685" i="132"/>
  <c r="AJ1684" i="132"/>
  <c r="AG1684" i="132"/>
  <c r="AJ1683" i="132"/>
  <c r="AG1683" i="132"/>
  <c r="AJ1682" i="132"/>
  <c r="AG1682" i="132"/>
  <c r="AJ1680" i="132"/>
  <c r="AG1680" i="132"/>
  <c r="AJ1679" i="132"/>
  <c r="AG1679" i="132"/>
  <c r="AJ1678" i="132"/>
  <c r="AG1678" i="132"/>
  <c r="AJ1677" i="132"/>
  <c r="AG1677" i="132"/>
  <c r="AJ1676" i="132"/>
  <c r="AG1676" i="132"/>
  <c r="AJ1675" i="132"/>
  <c r="AG1675" i="132"/>
  <c r="AJ1674" i="132"/>
  <c r="AG1674" i="132"/>
  <c r="AJ1673" i="132"/>
  <c r="AG1673" i="132"/>
  <c r="AJ1672" i="132"/>
  <c r="AG1672" i="132"/>
  <c r="AJ1670" i="132"/>
  <c r="AG1670" i="132"/>
  <c r="AJ1669" i="132"/>
  <c r="AG1669" i="132"/>
  <c r="AJ1668" i="132"/>
  <c r="AG1668" i="132"/>
  <c r="AJ1667" i="132"/>
  <c r="AG1667" i="132"/>
  <c r="AJ1666" i="132"/>
  <c r="AG1666" i="132"/>
  <c r="AJ1665" i="132"/>
  <c r="AG1665" i="132"/>
  <c r="AJ1664" i="132"/>
  <c r="AG1664" i="132"/>
  <c r="AJ1663" i="132"/>
  <c r="AG1663" i="132"/>
  <c r="AJ1662" i="132"/>
  <c r="AG1662" i="132"/>
  <c r="AJ1660" i="132"/>
  <c r="AG1660" i="132"/>
  <c r="AJ1659" i="132"/>
  <c r="AG1659" i="132"/>
  <c r="AJ1658" i="132"/>
  <c r="AG1658" i="132"/>
  <c r="AJ1657" i="132"/>
  <c r="AG1657" i="132"/>
  <c r="AJ1656" i="132"/>
  <c r="AG1656" i="132"/>
  <c r="AJ1655" i="132"/>
  <c r="AG1655" i="132"/>
  <c r="AJ1654" i="132"/>
  <c r="AG1654" i="132"/>
  <c r="AJ1653" i="132"/>
  <c r="AG1653" i="132"/>
  <c r="AJ1652" i="132"/>
  <c r="AG1652" i="132"/>
  <c r="AJ1650" i="132"/>
  <c r="AG1650" i="132"/>
  <c r="AJ1649" i="132"/>
  <c r="AG1649" i="132"/>
  <c r="AJ1648" i="132"/>
  <c r="AG1648" i="132"/>
  <c r="AJ1647" i="132"/>
  <c r="AG1647" i="132"/>
  <c r="AJ1646" i="132"/>
  <c r="AG1646" i="132"/>
  <c r="AJ1645" i="132"/>
  <c r="AG1645" i="132"/>
  <c r="AJ1644" i="132"/>
  <c r="AG1644" i="132"/>
  <c r="AJ1643" i="132"/>
  <c r="AG1643" i="132"/>
  <c r="AJ1642" i="132"/>
  <c r="AG1642" i="132"/>
  <c r="AJ1640" i="132"/>
  <c r="AG1640" i="132"/>
  <c r="AJ1639" i="132"/>
  <c r="AG1639" i="132"/>
  <c r="AJ1638" i="132"/>
  <c r="AG1638" i="132"/>
  <c r="AJ1637" i="132"/>
  <c r="AG1637" i="132"/>
  <c r="AJ1636" i="132"/>
  <c r="AG1636" i="132"/>
  <c r="AJ1635" i="132"/>
  <c r="AG1635" i="132"/>
  <c r="AJ1634" i="132"/>
  <c r="AG1634" i="132"/>
  <c r="AJ1633" i="132"/>
  <c r="AG1633" i="132"/>
  <c r="AJ1632" i="132"/>
  <c r="AG1632" i="132"/>
  <c r="AJ1630" i="132"/>
  <c r="AG1630" i="132"/>
  <c r="AJ1629" i="132"/>
  <c r="AG1629" i="132"/>
  <c r="AJ1628" i="132"/>
  <c r="AG1628" i="132"/>
  <c r="AJ1627" i="132"/>
  <c r="AG1627" i="132"/>
  <c r="AJ1626" i="132"/>
  <c r="AG1626" i="132"/>
  <c r="AJ1625" i="132"/>
  <c r="AG1625" i="132"/>
  <c r="AJ1624" i="132"/>
  <c r="AG1624" i="132"/>
  <c r="AJ1623" i="132"/>
  <c r="AG1623" i="132"/>
  <c r="AJ1622" i="132"/>
  <c r="AG1622" i="132"/>
  <c r="AJ1620" i="132"/>
  <c r="AG1620" i="132"/>
  <c r="AJ1619" i="132"/>
  <c r="AG1619" i="132"/>
  <c r="AJ1618" i="132"/>
  <c r="AG1618" i="132"/>
  <c r="AJ1617" i="132"/>
  <c r="AG1617" i="132"/>
  <c r="AJ1616" i="132"/>
  <c r="AG1616" i="132"/>
  <c r="AJ1615" i="132"/>
  <c r="AG1615" i="132"/>
  <c r="AJ1614" i="132"/>
  <c r="AG1614" i="132"/>
  <c r="AJ1613" i="132"/>
  <c r="AG1613" i="132"/>
  <c r="AJ1612" i="132"/>
  <c r="AG1612" i="132"/>
  <c r="AJ1610" i="132"/>
  <c r="AG1610" i="132"/>
  <c r="AJ1609" i="132"/>
  <c r="AG1609" i="132"/>
  <c r="AJ1608" i="132"/>
  <c r="AG1608" i="132"/>
  <c r="AJ1607" i="132"/>
  <c r="AG1607" i="132"/>
  <c r="AJ1606" i="132"/>
  <c r="AG1606" i="132"/>
  <c r="AJ1605" i="132"/>
  <c r="AG1605" i="132"/>
  <c r="AJ1604" i="132"/>
  <c r="AG1604" i="132"/>
  <c r="AJ1603" i="132"/>
  <c r="AG1603" i="132"/>
  <c r="AJ1602" i="132"/>
  <c r="AG1602" i="132"/>
  <c r="AJ1600" i="132"/>
  <c r="AG1600" i="132"/>
  <c r="AJ1599" i="132"/>
  <c r="AG1599" i="132"/>
  <c r="AJ1598" i="132"/>
  <c r="AG1598" i="132"/>
  <c r="AJ1597" i="132"/>
  <c r="AG1597" i="132"/>
  <c r="AJ1596" i="132"/>
  <c r="AG1596" i="132"/>
  <c r="AJ1595" i="132"/>
  <c r="AG1595" i="132"/>
  <c r="AJ1594" i="132"/>
  <c r="AG1594" i="132"/>
  <c r="AJ1593" i="132"/>
  <c r="AG1593" i="132"/>
  <c r="AJ1592" i="132"/>
  <c r="AG1592" i="132"/>
  <c r="AJ1590" i="132"/>
  <c r="AG1590" i="132"/>
  <c r="AJ1589" i="132"/>
  <c r="AG1589" i="132"/>
  <c r="AJ1588" i="132"/>
  <c r="AG1588" i="132"/>
  <c r="AJ1587" i="132"/>
  <c r="AG1587" i="132"/>
  <c r="AJ1586" i="132"/>
  <c r="AG1586" i="132"/>
  <c r="AJ1585" i="132"/>
  <c r="AG1585" i="132"/>
  <c r="AJ1584" i="132"/>
  <c r="AG1584" i="132"/>
  <c r="AJ1583" i="132"/>
  <c r="AG1583" i="132"/>
  <c r="AJ1582" i="132"/>
  <c r="AG1582" i="132"/>
  <c r="AJ1580" i="132"/>
  <c r="AG1580" i="132"/>
  <c r="AJ1579" i="132"/>
  <c r="AG1579" i="132"/>
  <c r="AJ1578" i="132"/>
  <c r="AG1578" i="132"/>
  <c r="AJ1577" i="132"/>
  <c r="AG1577" i="132"/>
  <c r="AJ1576" i="132"/>
  <c r="AG1576" i="132"/>
  <c r="AJ1575" i="132"/>
  <c r="AG1575" i="132"/>
  <c r="AJ1574" i="132"/>
  <c r="AG1574" i="132"/>
  <c r="AJ1573" i="132"/>
  <c r="AG1573" i="132"/>
  <c r="AJ1572" i="132"/>
  <c r="AG1572" i="132"/>
  <c r="AJ1570" i="132"/>
  <c r="AG1570" i="132"/>
  <c r="AJ1569" i="132"/>
  <c r="AG1569" i="132"/>
  <c r="AJ1568" i="132"/>
  <c r="AG1568" i="132"/>
  <c r="AJ1567" i="132"/>
  <c r="AG1567" i="132"/>
  <c r="AJ1566" i="132"/>
  <c r="AG1566" i="132"/>
  <c r="AJ1565" i="132"/>
  <c r="AG1565" i="132"/>
  <c r="AJ1564" i="132"/>
  <c r="AG1564" i="132"/>
  <c r="AJ1563" i="132"/>
  <c r="AG1563" i="132"/>
  <c r="AJ1562" i="132"/>
  <c r="AG1562" i="132"/>
  <c r="AJ1560" i="132"/>
  <c r="AG1560" i="132"/>
  <c r="AJ1559" i="132"/>
  <c r="AG1559" i="132"/>
  <c r="AJ1558" i="132"/>
  <c r="AG1558" i="132"/>
  <c r="AJ1557" i="132"/>
  <c r="AG1557" i="132"/>
  <c r="AJ1556" i="132"/>
  <c r="AG1556" i="132"/>
  <c r="AJ1555" i="132"/>
  <c r="AG1555" i="132"/>
  <c r="AJ1554" i="132"/>
  <c r="AG1554" i="132"/>
  <c r="AJ1553" i="132"/>
  <c r="AG1553" i="132"/>
  <c r="AJ1552" i="132"/>
  <c r="AG1552" i="132"/>
  <c r="AJ1550" i="132"/>
  <c r="AG1550" i="132"/>
  <c r="AJ1549" i="132"/>
  <c r="AG1549" i="132"/>
  <c r="AJ1548" i="132"/>
  <c r="AG1548" i="132"/>
  <c r="AJ1547" i="132"/>
  <c r="AG1547" i="132"/>
  <c r="AJ1546" i="132"/>
  <c r="AG1546" i="132"/>
  <c r="AJ1545" i="132"/>
  <c r="AG1545" i="132"/>
  <c r="AJ1544" i="132"/>
  <c r="AG1544" i="132"/>
  <c r="AJ1543" i="132"/>
  <c r="AG1543" i="132"/>
  <c r="AJ1542" i="132"/>
  <c r="AG1542" i="132"/>
  <c r="AJ1540" i="132"/>
  <c r="AG1540" i="132"/>
  <c r="AJ1539" i="132"/>
  <c r="AG1539" i="132"/>
  <c r="AJ1538" i="132"/>
  <c r="AG1538" i="132"/>
  <c r="AJ1537" i="132"/>
  <c r="AG1537" i="132"/>
  <c r="AJ1536" i="132"/>
  <c r="AG1536" i="132"/>
  <c r="AJ1535" i="132"/>
  <c r="AG1535" i="132"/>
  <c r="AJ1534" i="132"/>
  <c r="AG1534" i="132"/>
  <c r="AJ1533" i="132"/>
  <c r="AG1533" i="132"/>
  <c r="AJ1532" i="132"/>
  <c r="AG1532" i="132"/>
  <c r="AJ1530" i="132"/>
  <c r="AG1530" i="132"/>
  <c r="AJ1529" i="132"/>
  <c r="AG1529" i="132"/>
  <c r="AJ1528" i="132"/>
  <c r="AG1528" i="132"/>
  <c r="AJ1527" i="132"/>
  <c r="AG1527" i="132"/>
  <c r="AJ1526" i="132"/>
  <c r="AG1526" i="132"/>
  <c r="AJ1525" i="132"/>
  <c r="AG1525" i="132"/>
  <c r="AJ1524" i="132"/>
  <c r="AG1524" i="132"/>
  <c r="AJ1523" i="132"/>
  <c r="AG1523" i="132"/>
  <c r="AJ1522" i="132"/>
  <c r="AG1522" i="132"/>
  <c r="AJ1520" i="132"/>
  <c r="AG1520" i="132"/>
  <c r="AJ1519" i="132"/>
  <c r="AG1519" i="132"/>
  <c r="AJ1518" i="132"/>
  <c r="AG1518" i="132"/>
  <c r="AJ1517" i="132"/>
  <c r="AG1517" i="132"/>
  <c r="AJ1516" i="132"/>
  <c r="AG1516" i="132"/>
  <c r="AJ1515" i="132"/>
  <c r="AG1515" i="132"/>
  <c r="AJ1514" i="132"/>
  <c r="AG1514" i="132"/>
  <c r="AJ1513" i="132"/>
  <c r="AG1513" i="132"/>
  <c r="AJ1512" i="132"/>
  <c r="AG1512" i="132"/>
  <c r="AJ1510" i="132"/>
  <c r="AG1510" i="132"/>
  <c r="AJ1509" i="132"/>
  <c r="AG1509" i="132"/>
  <c r="AJ1508" i="132"/>
  <c r="AG1508" i="132"/>
  <c r="AJ1507" i="132"/>
  <c r="AG1507" i="132"/>
  <c r="AJ1506" i="132"/>
  <c r="AG1506" i="132"/>
  <c r="AJ1505" i="132"/>
  <c r="AG1505" i="132"/>
  <c r="AJ1504" i="132"/>
  <c r="AG1504" i="132"/>
  <c r="AJ1503" i="132"/>
  <c r="AG1503" i="132"/>
  <c r="AJ1502" i="132"/>
  <c r="AG1502" i="132"/>
  <c r="AJ1500" i="132"/>
  <c r="AG1500" i="132"/>
  <c r="AJ1499" i="132"/>
  <c r="AG1499" i="132"/>
  <c r="AJ1498" i="132"/>
  <c r="AG1498" i="132"/>
  <c r="AJ1497" i="132"/>
  <c r="AG1497" i="132"/>
  <c r="AJ1496" i="132"/>
  <c r="AG1496" i="132"/>
  <c r="AJ1495" i="132"/>
  <c r="AG1495" i="132"/>
  <c r="AJ1494" i="132"/>
  <c r="AG1494" i="132"/>
  <c r="AJ1493" i="132"/>
  <c r="AG1493" i="132"/>
  <c r="AJ1492" i="132"/>
  <c r="AG1492" i="132"/>
  <c r="AJ1490" i="132"/>
  <c r="AG1490" i="132"/>
  <c r="AJ1489" i="132"/>
  <c r="AG1489" i="132"/>
  <c r="AJ1488" i="132"/>
  <c r="AG1488" i="132"/>
  <c r="AJ1487" i="132"/>
  <c r="AG1487" i="132"/>
  <c r="AJ1486" i="132"/>
  <c r="AG1486" i="132"/>
  <c r="AJ1485" i="132"/>
  <c r="AG1485" i="132"/>
  <c r="AJ1484" i="132"/>
  <c r="AG1484" i="132"/>
  <c r="AJ1483" i="132"/>
  <c r="AG1483" i="132"/>
  <c r="AJ1482" i="132"/>
  <c r="AG1482" i="132"/>
  <c r="AJ1480" i="132"/>
  <c r="AG1480" i="132"/>
  <c r="AJ1479" i="132"/>
  <c r="AG1479" i="132"/>
  <c r="AJ1478" i="132"/>
  <c r="AG1478" i="132"/>
  <c r="AJ1477" i="132"/>
  <c r="AG1477" i="132"/>
  <c r="AJ1476" i="132"/>
  <c r="AG1476" i="132"/>
  <c r="AJ1475" i="132"/>
  <c r="AG1475" i="132"/>
  <c r="AJ1474" i="132"/>
  <c r="AG1474" i="132"/>
  <c r="AJ1473" i="132"/>
  <c r="AG1473" i="132"/>
  <c r="AJ1472" i="132"/>
  <c r="AG1472" i="132"/>
  <c r="AJ1470" i="132"/>
  <c r="AG1470" i="132"/>
  <c r="AJ1469" i="132"/>
  <c r="AG1469" i="132"/>
  <c r="AJ1468" i="132"/>
  <c r="AG1468" i="132"/>
  <c r="AJ1467" i="132"/>
  <c r="AG1467" i="132"/>
  <c r="AJ1466" i="132"/>
  <c r="AG1466" i="132"/>
  <c r="AJ1465" i="132"/>
  <c r="AG1465" i="132"/>
  <c r="AJ1464" i="132"/>
  <c r="AG1464" i="132"/>
  <c r="AJ1463" i="132"/>
  <c r="AG1463" i="132"/>
  <c r="AJ1462" i="132"/>
  <c r="AG1462" i="132"/>
  <c r="AJ1460" i="132"/>
  <c r="AG1460" i="132"/>
  <c r="AJ1459" i="132"/>
  <c r="AG1459" i="132"/>
  <c r="AJ1458" i="132"/>
  <c r="AG1458" i="132"/>
  <c r="AJ1457" i="132"/>
  <c r="AG1457" i="132"/>
  <c r="AJ1456" i="132"/>
  <c r="AG1456" i="132"/>
  <c r="AJ1455" i="132"/>
  <c r="AG1455" i="132"/>
  <c r="AJ1454" i="132"/>
  <c r="AG1454" i="132"/>
  <c r="AJ1453" i="132"/>
  <c r="AG1453" i="132"/>
  <c r="AJ1452" i="132"/>
  <c r="AG1452" i="132"/>
  <c r="AJ1450" i="132"/>
  <c r="AG1450" i="132"/>
  <c r="AJ1449" i="132"/>
  <c r="AG1449" i="132"/>
  <c r="AJ1448" i="132"/>
  <c r="AG1448" i="132"/>
  <c r="AJ1447" i="132"/>
  <c r="AG1447" i="132"/>
  <c r="AJ1446" i="132"/>
  <c r="AG1446" i="132"/>
  <c r="AJ1445" i="132"/>
  <c r="AG1445" i="132"/>
  <c r="AJ1444" i="132"/>
  <c r="AG1444" i="132"/>
  <c r="AJ1443" i="132"/>
  <c r="AG1443" i="132"/>
  <c r="AJ1442" i="132"/>
  <c r="AG1442" i="132"/>
  <c r="AJ1440" i="132"/>
  <c r="AG1440" i="132"/>
  <c r="AJ1439" i="132"/>
  <c r="AG1439" i="132"/>
  <c r="AJ1438" i="132"/>
  <c r="AG1438" i="132"/>
  <c r="AJ1437" i="132"/>
  <c r="AG1437" i="132"/>
  <c r="AJ1436" i="132"/>
  <c r="AG1436" i="132"/>
  <c r="AJ1435" i="132"/>
  <c r="AG1435" i="132"/>
  <c r="AJ1434" i="132"/>
  <c r="AG1434" i="132"/>
  <c r="AJ1433" i="132"/>
  <c r="AG1433" i="132"/>
  <c r="AJ1432" i="132"/>
  <c r="AG1432" i="132"/>
  <c r="AJ1430" i="132"/>
  <c r="AG1430" i="132"/>
  <c r="AJ1429" i="132"/>
  <c r="AG1429" i="132"/>
  <c r="AJ1428" i="132"/>
  <c r="AG1428" i="132"/>
  <c r="AJ1427" i="132"/>
  <c r="AG1427" i="132"/>
  <c r="AJ1426" i="132"/>
  <c r="AG1426" i="132"/>
  <c r="AJ1425" i="132"/>
  <c r="AG1425" i="132"/>
  <c r="AJ1424" i="132"/>
  <c r="AG1424" i="132"/>
  <c r="AJ1423" i="132"/>
  <c r="AG1423" i="132"/>
  <c r="AJ1422" i="132"/>
  <c r="AG1422" i="132"/>
  <c r="AJ1420" i="132"/>
  <c r="AG1420" i="132"/>
  <c r="AJ1419" i="132"/>
  <c r="AG1419" i="132"/>
  <c r="AJ1418" i="132"/>
  <c r="AG1418" i="132"/>
  <c r="AJ1417" i="132"/>
  <c r="AG1417" i="132"/>
  <c r="AJ1416" i="132"/>
  <c r="AG1416" i="132"/>
  <c r="AJ1415" i="132"/>
  <c r="AG1415" i="132"/>
  <c r="AJ1414" i="132"/>
  <c r="AG1414" i="132"/>
  <c r="AJ1413" i="132"/>
  <c r="AG1413" i="132"/>
  <c r="AJ1412" i="132"/>
  <c r="AG1412" i="132"/>
  <c r="AJ1410" i="132"/>
  <c r="AG1410" i="132"/>
  <c r="AJ1409" i="132"/>
  <c r="AG1409" i="132"/>
  <c r="AJ1408" i="132"/>
  <c r="AG1408" i="132"/>
  <c r="AJ1407" i="132"/>
  <c r="AG1407" i="132"/>
  <c r="AJ1406" i="132"/>
  <c r="AG1406" i="132"/>
  <c r="AJ1405" i="132"/>
  <c r="AG1405" i="132"/>
  <c r="AJ1404" i="132"/>
  <c r="AG1404" i="132"/>
  <c r="AJ1403" i="132"/>
  <c r="AG1403" i="132"/>
  <c r="AJ1402" i="132"/>
  <c r="AG1402" i="132"/>
  <c r="AJ1400" i="132"/>
  <c r="AG1400" i="132"/>
  <c r="AJ1399" i="132"/>
  <c r="AG1399" i="132"/>
  <c r="AJ1398" i="132"/>
  <c r="AG1398" i="132"/>
  <c r="AJ1397" i="132"/>
  <c r="AG1397" i="132"/>
  <c r="AJ1396" i="132"/>
  <c r="AG1396" i="132"/>
  <c r="AJ1395" i="132"/>
  <c r="AG1395" i="132"/>
  <c r="AJ1394" i="132"/>
  <c r="AG1394" i="132"/>
  <c r="AJ1393" i="132"/>
  <c r="AG1393" i="132"/>
  <c r="AJ1392" i="132"/>
  <c r="AG1392" i="132"/>
  <c r="AJ1390" i="132"/>
  <c r="AG1390" i="132"/>
  <c r="AJ1389" i="132"/>
  <c r="AG1389" i="132"/>
  <c r="AJ1388" i="132"/>
  <c r="AG1388" i="132"/>
  <c r="AJ1387" i="132"/>
  <c r="AG1387" i="132"/>
  <c r="AJ1386" i="132"/>
  <c r="AG1386" i="132"/>
  <c r="AJ1385" i="132"/>
  <c r="AG1385" i="132"/>
  <c r="AJ1384" i="132"/>
  <c r="AG1384" i="132"/>
  <c r="AJ1383" i="132"/>
  <c r="AG1383" i="132"/>
  <c r="AJ1382" i="132"/>
  <c r="AG1382" i="132"/>
  <c r="AJ1380" i="132"/>
  <c r="AG1380" i="132"/>
  <c r="AJ1379" i="132"/>
  <c r="AG1379" i="132"/>
  <c r="AJ1378" i="132"/>
  <c r="AG1378" i="132"/>
  <c r="AJ1377" i="132"/>
  <c r="AG1377" i="132"/>
  <c r="AJ1376" i="132"/>
  <c r="AG1376" i="132"/>
  <c r="AJ1375" i="132"/>
  <c r="AG1375" i="132"/>
  <c r="AJ1374" i="132"/>
  <c r="AG1374" i="132"/>
  <c r="AJ1373" i="132"/>
  <c r="AG1373" i="132"/>
  <c r="AJ1372" i="132"/>
  <c r="AG1372" i="132"/>
  <c r="AJ1370" i="132"/>
  <c r="AG1370" i="132"/>
  <c r="AJ1369" i="132"/>
  <c r="AG1369" i="132"/>
  <c r="AJ1368" i="132"/>
  <c r="AG1368" i="132"/>
  <c r="AJ1367" i="132"/>
  <c r="AG1367" i="132"/>
  <c r="AJ1366" i="132"/>
  <c r="AG1366" i="132"/>
  <c r="AJ1365" i="132"/>
  <c r="AG1365" i="132"/>
  <c r="AJ1364" i="132"/>
  <c r="AG1364" i="132"/>
  <c r="AJ1363" i="132"/>
  <c r="AG1363" i="132"/>
  <c r="AJ1362" i="132"/>
  <c r="AG1362" i="132"/>
  <c r="AJ1360" i="132"/>
  <c r="AG1360" i="132"/>
  <c r="AJ1359" i="132"/>
  <c r="AG1359" i="132"/>
  <c r="AJ1358" i="132"/>
  <c r="AG1358" i="132"/>
  <c r="AJ1357" i="132"/>
  <c r="AG1357" i="132"/>
  <c r="AJ1356" i="132"/>
  <c r="AG1356" i="132"/>
  <c r="AJ1355" i="132"/>
  <c r="AG1355" i="132"/>
  <c r="AJ1354" i="132"/>
  <c r="AG1354" i="132"/>
  <c r="AJ1353" i="132"/>
  <c r="AG1353" i="132"/>
  <c r="AJ1352" i="132"/>
  <c r="AG1352" i="132"/>
  <c r="AJ1350" i="132"/>
  <c r="AG1350" i="132"/>
  <c r="AJ1349" i="132"/>
  <c r="AG1349" i="132"/>
  <c r="AJ1348" i="132"/>
  <c r="AG1348" i="132"/>
  <c r="AJ1347" i="132"/>
  <c r="AG1347" i="132"/>
  <c r="AJ1346" i="132"/>
  <c r="AG1346" i="132"/>
  <c r="AJ1345" i="132"/>
  <c r="AG1345" i="132"/>
  <c r="AJ1344" i="132"/>
  <c r="AG1344" i="132"/>
  <c r="AJ1343" i="132"/>
  <c r="AG1343" i="132"/>
  <c r="AJ1342" i="132"/>
  <c r="AG1342" i="132"/>
  <c r="AJ1340" i="132"/>
  <c r="AG1340" i="132"/>
  <c r="AJ1339" i="132"/>
  <c r="AG1339" i="132"/>
  <c r="AJ1338" i="132"/>
  <c r="AG1338" i="132"/>
  <c r="AJ1337" i="132"/>
  <c r="AG1337" i="132"/>
  <c r="AJ1336" i="132"/>
  <c r="AG1336" i="132"/>
  <c r="AJ1335" i="132"/>
  <c r="AG1335" i="132"/>
  <c r="AJ1334" i="132"/>
  <c r="AG1334" i="132"/>
  <c r="AJ1333" i="132"/>
  <c r="AG1333" i="132"/>
  <c r="AJ1332" i="132"/>
  <c r="AG1332" i="132"/>
  <c r="AJ1330" i="132"/>
  <c r="AG1330" i="132"/>
  <c r="AJ1329" i="132"/>
  <c r="AG1329" i="132"/>
  <c r="AJ1328" i="132"/>
  <c r="AG1328" i="132"/>
  <c r="AJ1327" i="132"/>
  <c r="AG1327" i="132"/>
  <c r="AJ1326" i="132"/>
  <c r="AG1326" i="132"/>
  <c r="AJ1325" i="132"/>
  <c r="AG1325" i="132"/>
  <c r="AJ1324" i="132"/>
  <c r="AG1324" i="132"/>
  <c r="AJ1323" i="132"/>
  <c r="AG1323" i="132"/>
  <c r="AJ1322" i="132"/>
  <c r="AG1322" i="132"/>
  <c r="AJ1320" i="132"/>
  <c r="AG1320" i="132"/>
  <c r="AJ1319" i="132"/>
  <c r="AG1319" i="132"/>
  <c r="AJ1318" i="132"/>
  <c r="AG1318" i="132"/>
  <c r="AJ1317" i="132"/>
  <c r="AG1317" i="132"/>
  <c r="AJ1316" i="132"/>
  <c r="AG1316" i="132"/>
  <c r="AJ1315" i="132"/>
  <c r="AG1315" i="132"/>
  <c r="AJ1314" i="132"/>
  <c r="AG1314" i="132"/>
  <c r="AJ1313" i="132"/>
  <c r="AG1313" i="132"/>
  <c r="AJ1312" i="132"/>
  <c r="AG1312" i="132"/>
  <c r="AJ1310" i="132"/>
  <c r="AG1310" i="132"/>
  <c r="AJ1309" i="132"/>
  <c r="AG1309" i="132"/>
  <c r="AJ1308" i="132"/>
  <c r="AG1308" i="132"/>
  <c r="AJ1307" i="132"/>
  <c r="AG1307" i="132"/>
  <c r="AJ1306" i="132"/>
  <c r="AG1306" i="132"/>
  <c r="AJ1305" i="132"/>
  <c r="AG1305" i="132"/>
  <c r="AJ1304" i="132"/>
  <c r="AG1304" i="132"/>
  <c r="AJ1303" i="132"/>
  <c r="AG1303" i="132"/>
  <c r="AJ1302" i="132"/>
  <c r="AG1302" i="132"/>
  <c r="AJ1300" i="132"/>
  <c r="AG1300" i="132"/>
  <c r="AJ1299" i="132"/>
  <c r="AG1299" i="132"/>
  <c r="AJ1298" i="132"/>
  <c r="AG1298" i="132"/>
  <c r="AJ1297" i="132"/>
  <c r="AG1297" i="132"/>
  <c r="AJ1296" i="132"/>
  <c r="AG1296" i="132"/>
  <c r="AJ1295" i="132"/>
  <c r="AG1295" i="132"/>
  <c r="AJ1294" i="132"/>
  <c r="AG1294" i="132"/>
  <c r="AJ1293" i="132"/>
  <c r="AG1293" i="132"/>
  <c r="AJ1292" i="132"/>
  <c r="AG1292" i="132"/>
  <c r="AJ1290" i="132"/>
  <c r="AG1290" i="132"/>
  <c r="AJ1289" i="132"/>
  <c r="AG1289" i="132"/>
  <c r="AJ1288" i="132"/>
  <c r="AG1288" i="132"/>
  <c r="AJ1287" i="132"/>
  <c r="AG1287" i="132"/>
  <c r="AJ1286" i="132"/>
  <c r="AG1286" i="132"/>
  <c r="AJ1285" i="132"/>
  <c r="AG1285" i="132"/>
  <c r="AJ1284" i="132"/>
  <c r="AG1284" i="132"/>
  <c r="AJ1283" i="132"/>
  <c r="AG1283" i="132"/>
  <c r="AJ1282" i="132"/>
  <c r="AG1282" i="132"/>
  <c r="AJ1280" i="132"/>
  <c r="AG1280" i="132"/>
  <c r="AJ1279" i="132"/>
  <c r="AG1279" i="132"/>
  <c r="AJ1278" i="132"/>
  <c r="AG1278" i="132"/>
  <c r="AJ1277" i="132"/>
  <c r="AG1277" i="132"/>
  <c r="AJ1276" i="132"/>
  <c r="AG1276" i="132"/>
  <c r="AJ1275" i="132"/>
  <c r="AG1275" i="132"/>
  <c r="AJ1274" i="132"/>
  <c r="AG1274" i="132"/>
  <c r="AJ1273" i="132"/>
  <c r="AG1273" i="132"/>
  <c r="AJ1272" i="132"/>
  <c r="AG1272" i="132"/>
  <c r="AJ1270" i="132"/>
  <c r="AG1270" i="132"/>
  <c r="AJ1269" i="132"/>
  <c r="AG1269" i="132"/>
  <c r="AJ1268" i="132"/>
  <c r="AG1268" i="132"/>
  <c r="AJ1267" i="132"/>
  <c r="AG1267" i="132"/>
  <c r="AJ1266" i="132"/>
  <c r="AG1266" i="132"/>
  <c r="AJ1265" i="132"/>
  <c r="AG1265" i="132"/>
  <c r="AJ1264" i="132"/>
  <c r="AG1264" i="132"/>
  <c r="AJ1263" i="132"/>
  <c r="AG1263" i="132"/>
  <c r="AJ1262" i="132"/>
  <c r="AG1262" i="132"/>
  <c r="AJ1260" i="132"/>
  <c r="AG1260" i="132"/>
  <c r="AJ1259" i="132"/>
  <c r="AJ1258" i="132"/>
  <c r="AG1258" i="132"/>
  <c r="AJ1257" i="132"/>
  <c r="AG1257" i="132"/>
  <c r="AJ1256" i="132"/>
  <c r="AG1256" i="132"/>
  <c r="AJ1255" i="132"/>
  <c r="AG1255" i="132"/>
  <c r="AJ1254" i="132"/>
  <c r="AG1254" i="132"/>
  <c r="AJ1253" i="132"/>
  <c r="AG1253" i="132"/>
  <c r="AJ1252" i="132"/>
  <c r="AG1252" i="132"/>
  <c r="AJ1250" i="132"/>
  <c r="AG1250" i="132"/>
  <c r="AJ1249" i="132"/>
  <c r="AG1249" i="132"/>
  <c r="AJ1248" i="132"/>
  <c r="AG1248" i="132"/>
  <c r="AJ1247" i="132"/>
  <c r="AG1247" i="132"/>
  <c r="AJ1246" i="132"/>
  <c r="AG1246" i="132"/>
  <c r="AJ1245" i="132"/>
  <c r="AG1245" i="132"/>
  <c r="AJ1244" i="132"/>
  <c r="AG1244" i="132"/>
  <c r="AJ1243" i="132"/>
  <c r="AG1243" i="132"/>
  <c r="AJ1242" i="132"/>
  <c r="AG1242" i="132"/>
  <c r="AG1240" i="132"/>
  <c r="AG1239" i="132"/>
  <c r="AJ1238" i="132"/>
  <c r="AG1238" i="132"/>
  <c r="AJ1237" i="132"/>
  <c r="AG1237" i="132"/>
  <c r="AJ1236" i="132"/>
  <c r="AG1236" i="132"/>
  <c r="AJ1235" i="132"/>
  <c r="AG1235" i="132"/>
  <c r="AJ1234" i="132"/>
  <c r="AG1234" i="132"/>
  <c r="AJ1233" i="132"/>
  <c r="AG1233" i="132"/>
  <c r="AJ1232" i="132"/>
  <c r="AG1232" i="132"/>
  <c r="AJ1230" i="132"/>
  <c r="AG1230" i="132"/>
  <c r="AJ1229" i="132"/>
  <c r="AG1229" i="132"/>
  <c r="AJ1228" i="132"/>
  <c r="AG1228" i="132"/>
  <c r="AJ1227" i="132"/>
  <c r="AG1227" i="132"/>
  <c r="AJ1226" i="132"/>
  <c r="AG1226" i="132"/>
  <c r="AJ1225" i="132"/>
  <c r="AG1225" i="132"/>
  <c r="AJ1224" i="132"/>
  <c r="AG1224" i="132"/>
  <c r="AJ1223" i="132"/>
  <c r="AG1223" i="132"/>
  <c r="AJ1222" i="132"/>
  <c r="AG1222" i="132"/>
  <c r="AJ1220" i="132"/>
  <c r="AG1220" i="132"/>
  <c r="AJ1219" i="132"/>
  <c r="AG1219" i="132"/>
  <c r="AJ1218" i="132"/>
  <c r="AG1218" i="132"/>
  <c r="AJ1217" i="132"/>
  <c r="AG1217" i="132"/>
  <c r="AJ1216" i="132"/>
  <c r="AG1216" i="132"/>
  <c r="AJ1215" i="132"/>
  <c r="AG1215" i="132"/>
  <c r="AJ1214" i="132"/>
  <c r="AG1214" i="132"/>
  <c r="AJ1213" i="132"/>
  <c r="AG1213" i="132"/>
  <c r="AJ1212" i="132"/>
  <c r="AG1212" i="132"/>
  <c r="AJ1210" i="132"/>
  <c r="AG1210" i="132"/>
  <c r="AJ1209" i="132"/>
  <c r="AG1209" i="132"/>
  <c r="AJ1208" i="132"/>
  <c r="AG1208" i="132"/>
  <c r="AJ1207" i="132"/>
  <c r="AG1207" i="132"/>
  <c r="AJ1206" i="132"/>
  <c r="AG1206" i="132"/>
  <c r="AJ1205" i="132"/>
  <c r="AG1205" i="132"/>
  <c r="AJ1204" i="132"/>
  <c r="AG1204" i="132"/>
  <c r="AJ1203" i="132"/>
  <c r="AG1203" i="132"/>
  <c r="AJ1202" i="132"/>
  <c r="AG1202" i="132"/>
  <c r="AJ1200" i="132"/>
  <c r="AG1200" i="132"/>
  <c r="AJ1199" i="132"/>
  <c r="AG1199" i="132"/>
  <c r="AJ1198" i="132"/>
  <c r="AG1198" i="132"/>
  <c r="AJ1197" i="132"/>
  <c r="AG1197" i="132"/>
  <c r="AJ1196" i="132"/>
  <c r="AG1196" i="132"/>
  <c r="AJ1195" i="132"/>
  <c r="AG1195" i="132"/>
  <c r="AJ1194" i="132"/>
  <c r="AG1194" i="132"/>
  <c r="AJ1193" i="132"/>
  <c r="AG1193" i="132"/>
  <c r="AJ1192" i="132"/>
  <c r="AG1192" i="132"/>
  <c r="AJ190" i="132"/>
  <c r="AG190" i="132"/>
  <c r="AJ189" i="132"/>
  <c r="AJ188" i="132"/>
  <c r="AG188" i="132"/>
  <c r="AJ187" i="132"/>
  <c r="AG187" i="132"/>
  <c r="AJ186" i="132"/>
  <c r="AG186" i="132"/>
  <c r="AJ185" i="132"/>
  <c r="AG185" i="132"/>
  <c r="AJ184" i="132"/>
  <c r="AG184" i="132"/>
  <c r="AJ183" i="132"/>
  <c r="AG183" i="132"/>
  <c r="AJ182" i="132"/>
  <c r="AG182" i="132"/>
  <c r="AJ123" i="132"/>
  <c r="AG123" i="132"/>
  <c r="AJ122" i="132"/>
  <c r="AG122" i="132"/>
  <c r="AJ121" i="132"/>
  <c r="AG121" i="132"/>
  <c r="AJ120" i="132"/>
  <c r="AG120" i="132"/>
  <c r="AJ119" i="132"/>
  <c r="AG119" i="132"/>
  <c r="AJ118" i="132"/>
  <c r="AG118" i="132"/>
  <c r="AJ117" i="132"/>
  <c r="AG117" i="132"/>
  <c r="AJ116" i="132"/>
  <c r="AG116" i="132"/>
  <c r="AJ115" i="132"/>
  <c r="AG115" i="132"/>
  <c r="AJ73" i="132"/>
  <c r="AJ72" i="132"/>
  <c r="AG73" i="132"/>
  <c r="AG72" i="132"/>
  <c r="I16" i="187" l="1"/>
  <c r="J5" i="224" l="1"/>
  <c r="B3" i="224"/>
  <c r="K1" i="224"/>
  <c r="W44" i="223" l="1"/>
  <c r="P44" i="223"/>
  <c r="W43" i="223"/>
  <c r="P43" i="223"/>
  <c r="W42" i="223"/>
  <c r="P42" i="223"/>
  <c r="W41" i="223"/>
  <c r="P41" i="223"/>
  <c r="W40" i="223"/>
  <c r="P40" i="223"/>
  <c r="W39" i="223"/>
  <c r="P39" i="223"/>
  <c r="W38" i="223"/>
  <c r="P38" i="223"/>
  <c r="W37" i="223"/>
  <c r="P37" i="223"/>
  <c r="W36" i="223"/>
  <c r="P36" i="223"/>
  <c r="V35" i="223"/>
  <c r="U35" i="223"/>
  <c r="U11" i="223" s="1"/>
  <c r="U7" i="223" s="1"/>
  <c r="T35" i="223"/>
  <c r="S35" i="223"/>
  <c r="S11" i="223" s="1"/>
  <c r="S7" i="223" s="1"/>
  <c r="R35" i="223"/>
  <c r="R11" i="223" s="1"/>
  <c r="R7" i="223" s="1"/>
  <c r="Q35" i="223"/>
  <c r="O35" i="223"/>
  <c r="O11" i="223" s="1"/>
  <c r="O7" i="223" s="1"/>
  <c r="N35" i="223"/>
  <c r="N11" i="223" s="1"/>
  <c r="N7" i="223" s="1"/>
  <c r="M35" i="223"/>
  <c r="L35" i="223"/>
  <c r="L11" i="223" s="1"/>
  <c r="L7" i="223" s="1"/>
  <c r="K35" i="223"/>
  <c r="H35" i="223"/>
  <c r="H11" i="223" s="1"/>
  <c r="H7" i="223" s="1"/>
  <c r="G35" i="223"/>
  <c r="G11" i="223" s="1"/>
  <c r="G7" i="223" s="1"/>
  <c r="F35" i="223"/>
  <c r="E35" i="223"/>
  <c r="E11" i="223" s="1"/>
  <c r="E7" i="223" s="1"/>
  <c r="D35" i="223"/>
  <c r="D11" i="223" s="1"/>
  <c r="D7" i="223" s="1"/>
  <c r="W34" i="223"/>
  <c r="P34" i="223"/>
  <c r="W33" i="223"/>
  <c r="P33" i="223"/>
  <c r="W32" i="223"/>
  <c r="P32" i="223"/>
  <c r="W31" i="223"/>
  <c r="P31" i="223"/>
  <c r="W30" i="223"/>
  <c r="P30" i="223"/>
  <c r="W29" i="223"/>
  <c r="P29" i="223"/>
  <c r="W28" i="223"/>
  <c r="P28" i="223"/>
  <c r="W27" i="223"/>
  <c r="P27" i="223"/>
  <c r="W26" i="223"/>
  <c r="P26" i="223"/>
  <c r="W25" i="223"/>
  <c r="P25" i="223"/>
  <c r="W24" i="223"/>
  <c r="P24" i="223"/>
  <c r="W23" i="223"/>
  <c r="P23" i="223"/>
  <c r="W22" i="223"/>
  <c r="P22" i="223"/>
  <c r="W21" i="223"/>
  <c r="P21" i="223"/>
  <c r="W20" i="223"/>
  <c r="P20" i="223"/>
  <c r="W19" i="223"/>
  <c r="P19" i="223"/>
  <c r="W18" i="223"/>
  <c r="P18" i="223"/>
  <c r="W17" i="223"/>
  <c r="P17" i="223"/>
  <c r="W16" i="223"/>
  <c r="P16" i="223"/>
  <c r="W15" i="223"/>
  <c r="P15" i="223"/>
  <c r="W14" i="223"/>
  <c r="P14" i="223"/>
  <c r="W13" i="223"/>
  <c r="P13" i="223"/>
  <c r="W12" i="223"/>
  <c r="P12" i="223"/>
  <c r="V11" i="223"/>
  <c r="V7" i="223" s="1"/>
  <c r="T11" i="223"/>
  <c r="T7" i="223" s="1"/>
  <c r="Q11" i="223"/>
  <c r="M11" i="223"/>
  <c r="M7" i="223" s="1"/>
  <c r="K11" i="223"/>
  <c r="K7" i="223" s="1"/>
  <c r="F11" i="223"/>
  <c r="F7" i="223" s="1"/>
  <c r="W10" i="223"/>
  <c r="P10" i="223"/>
  <c r="W9" i="223"/>
  <c r="P9" i="223"/>
  <c r="W8" i="223"/>
  <c r="P8" i="223"/>
  <c r="N2" i="223"/>
  <c r="B2" i="223"/>
  <c r="X17" i="223" l="1"/>
  <c r="X21" i="223"/>
  <c r="X25" i="223"/>
  <c r="X29" i="223"/>
  <c r="X14" i="223"/>
  <c r="X8" i="223"/>
  <c r="X9" i="223"/>
  <c r="X15" i="223"/>
  <c r="X20" i="223"/>
  <c r="X24" i="223"/>
  <c r="X26" i="223"/>
  <c r="X28" i="223"/>
  <c r="X30" i="223"/>
  <c r="X32" i="223"/>
  <c r="X34" i="223"/>
  <c r="X39" i="223"/>
  <c r="X43" i="223"/>
  <c r="X36" i="223"/>
  <c r="X38" i="223"/>
  <c r="X40" i="223"/>
  <c r="X42" i="223"/>
  <c r="X44" i="223"/>
  <c r="X33" i="223"/>
  <c r="W35" i="223"/>
  <c r="X10" i="223"/>
  <c r="X12" i="223"/>
  <c r="X19" i="223"/>
  <c r="X27" i="223"/>
  <c r="X31" i="223"/>
  <c r="X37" i="223"/>
  <c r="X41" i="223"/>
  <c r="X18" i="223"/>
  <c r="X22" i="223"/>
  <c r="X16" i="223"/>
  <c r="X23" i="223"/>
  <c r="P35" i="223"/>
  <c r="X35" i="223" s="1"/>
  <c r="W11" i="223"/>
  <c r="W7" i="223" s="1"/>
  <c r="X13" i="223"/>
  <c r="Q7" i="223"/>
  <c r="P7" i="223"/>
  <c r="P11" i="223"/>
  <c r="X11" i="223" s="1"/>
  <c r="J16" i="149"/>
  <c r="I16" i="149"/>
  <c r="X7" i="223" l="1"/>
  <c r="K16" i="149"/>
  <c r="AK2321" i="132" l="1"/>
  <c r="AK2322" i="132" s="1"/>
  <c r="AK2323" i="132" s="1"/>
  <c r="AK2324" i="132" s="1"/>
  <c r="AK2325" i="132" s="1"/>
  <c r="AK2326" i="132" s="1"/>
  <c r="AK2327" i="132" s="1"/>
  <c r="AK2328" i="132" s="1"/>
  <c r="AK2329" i="132" s="1"/>
  <c r="AK2330" i="132" s="1"/>
  <c r="AA2321" i="132"/>
  <c r="AK2311" i="132"/>
  <c r="AK2312" i="132" s="1"/>
  <c r="AK2313" i="132" s="1"/>
  <c r="AK2314" i="132" s="1"/>
  <c r="AK2315" i="132" s="1"/>
  <c r="AK2316" i="132" s="1"/>
  <c r="AK2317" i="132" s="1"/>
  <c r="AK2318" i="132" s="1"/>
  <c r="AK2319" i="132" s="1"/>
  <c r="AK2320" i="132" s="1"/>
  <c r="AA2311" i="132"/>
  <c r="AK2301" i="132"/>
  <c r="AK2302" i="132" s="1"/>
  <c r="AK2303" i="132" s="1"/>
  <c r="AK2304" i="132" s="1"/>
  <c r="AK2305" i="132" s="1"/>
  <c r="AK2306" i="132" s="1"/>
  <c r="AK2307" i="132" s="1"/>
  <c r="AK2308" i="132" s="1"/>
  <c r="AK2309" i="132" s="1"/>
  <c r="AK2310" i="132" s="1"/>
  <c r="AA2301" i="132"/>
  <c r="AK2291" i="132"/>
  <c r="AK2292" i="132" s="1"/>
  <c r="AK2293" i="132" s="1"/>
  <c r="AK2294" i="132" s="1"/>
  <c r="AK2295" i="132" s="1"/>
  <c r="AK2296" i="132" s="1"/>
  <c r="AK2297" i="132" s="1"/>
  <c r="AK2298" i="132" s="1"/>
  <c r="AK2299" i="132" s="1"/>
  <c r="AK2300" i="132" s="1"/>
  <c r="AA2291" i="132"/>
  <c r="AK2281" i="132"/>
  <c r="AK2282" i="132" s="1"/>
  <c r="AK2283" i="132" s="1"/>
  <c r="AK2284" i="132" s="1"/>
  <c r="AK2285" i="132" s="1"/>
  <c r="AK2286" i="132" s="1"/>
  <c r="AK2287" i="132" s="1"/>
  <c r="AK2288" i="132" s="1"/>
  <c r="AK2289" i="132" s="1"/>
  <c r="AK2290" i="132" s="1"/>
  <c r="AA2281" i="132"/>
  <c r="AK2271" i="132"/>
  <c r="AK2272" i="132" s="1"/>
  <c r="AK2273" i="132" s="1"/>
  <c r="AK2274" i="132" s="1"/>
  <c r="AK2275" i="132" s="1"/>
  <c r="AK2276" i="132" s="1"/>
  <c r="AK2277" i="132" s="1"/>
  <c r="AK2278" i="132" s="1"/>
  <c r="AK2279" i="132" s="1"/>
  <c r="AK2280" i="132" s="1"/>
  <c r="AA2271" i="132"/>
  <c r="AB2271" i="132" s="1"/>
  <c r="AD2271" i="132" s="1"/>
  <c r="AE2271" i="132" s="1"/>
  <c r="AK2261" i="132"/>
  <c r="AK2262" i="132" s="1"/>
  <c r="AK2263" i="132" s="1"/>
  <c r="AK2264" i="132" s="1"/>
  <c r="AK2265" i="132" s="1"/>
  <c r="AK2266" i="132" s="1"/>
  <c r="AK2267" i="132" s="1"/>
  <c r="AK2268" i="132" s="1"/>
  <c r="AK2269" i="132" s="1"/>
  <c r="AK2270" i="132" s="1"/>
  <c r="AA2261" i="132"/>
  <c r="AK2251" i="132"/>
  <c r="AK2252" i="132" s="1"/>
  <c r="AK2253" i="132" s="1"/>
  <c r="AK2254" i="132" s="1"/>
  <c r="AK2255" i="132" s="1"/>
  <c r="AK2256" i="132" s="1"/>
  <c r="AK2257" i="132" s="1"/>
  <c r="AK2258" i="132" s="1"/>
  <c r="AK2259" i="132" s="1"/>
  <c r="AK2260" i="132" s="1"/>
  <c r="AA2251" i="132"/>
  <c r="AK2241" i="132"/>
  <c r="AK2242" i="132" s="1"/>
  <c r="AK2243" i="132" s="1"/>
  <c r="AK2244" i="132" s="1"/>
  <c r="AK2245" i="132" s="1"/>
  <c r="AK2246" i="132" s="1"/>
  <c r="AK2247" i="132" s="1"/>
  <c r="AK2248" i="132" s="1"/>
  <c r="AK2249" i="132" s="1"/>
  <c r="AK2250" i="132" s="1"/>
  <c r="AA2241" i="132"/>
  <c r="AB2241" i="132" s="1"/>
  <c r="AD2241" i="132" s="1"/>
  <c r="AE2241" i="132" s="1"/>
  <c r="AK2231" i="132"/>
  <c r="AK2232" i="132" s="1"/>
  <c r="AK2233" i="132" s="1"/>
  <c r="AK2234" i="132" s="1"/>
  <c r="AK2235" i="132" s="1"/>
  <c r="AK2236" i="132" s="1"/>
  <c r="AK2237" i="132" s="1"/>
  <c r="AK2238" i="132" s="1"/>
  <c r="AK2239" i="132" s="1"/>
  <c r="AK2240" i="132" s="1"/>
  <c r="AA2231" i="132"/>
  <c r="AB2231" i="132" s="1"/>
  <c r="AD2231" i="132" s="1"/>
  <c r="AE2231" i="132" s="1"/>
  <c r="AK2221" i="132"/>
  <c r="AK2222" i="132" s="1"/>
  <c r="AK2223" i="132" s="1"/>
  <c r="AK2224" i="132" s="1"/>
  <c r="AK2225" i="132" s="1"/>
  <c r="AK2226" i="132" s="1"/>
  <c r="AK2227" i="132" s="1"/>
  <c r="AK2228" i="132" s="1"/>
  <c r="AK2229" i="132" s="1"/>
  <c r="AK2230" i="132" s="1"/>
  <c r="AA2221" i="132"/>
  <c r="AB2221" i="132" s="1"/>
  <c r="AC2221" i="132" s="1"/>
  <c r="AC2227" i="132" s="1"/>
  <c r="AK2211" i="132"/>
  <c r="AK2212" i="132" s="1"/>
  <c r="AK2213" i="132" s="1"/>
  <c r="AK2214" i="132" s="1"/>
  <c r="AK2215" i="132" s="1"/>
  <c r="AK2216" i="132" s="1"/>
  <c r="AK2217" i="132" s="1"/>
  <c r="AK2218" i="132" s="1"/>
  <c r="AK2219" i="132" s="1"/>
  <c r="AK2220" i="132" s="1"/>
  <c r="AA2211" i="132"/>
  <c r="AB2211" i="132" s="1"/>
  <c r="AC2211" i="132" s="1"/>
  <c r="AC2217" i="132" s="1"/>
  <c r="AK2201" i="132"/>
  <c r="AK2202" i="132" s="1"/>
  <c r="AK2203" i="132" s="1"/>
  <c r="AK2204" i="132" s="1"/>
  <c r="AK2205" i="132" s="1"/>
  <c r="AK2206" i="132" s="1"/>
  <c r="AK2207" i="132" s="1"/>
  <c r="AK2208" i="132" s="1"/>
  <c r="AK2209" i="132" s="1"/>
  <c r="AK2210" i="132" s="1"/>
  <c r="AA2201" i="132"/>
  <c r="AK2191" i="132"/>
  <c r="AK2192" i="132" s="1"/>
  <c r="AK2193" i="132" s="1"/>
  <c r="AK2194" i="132" s="1"/>
  <c r="AK2195" i="132" s="1"/>
  <c r="AK2196" i="132" s="1"/>
  <c r="AK2197" i="132" s="1"/>
  <c r="AK2198" i="132" s="1"/>
  <c r="AK2199" i="132" s="1"/>
  <c r="AK2200" i="132" s="1"/>
  <c r="AA2191" i="132"/>
  <c r="AB2191" i="132" s="1"/>
  <c r="AC2191" i="132" s="1"/>
  <c r="AC2197" i="132" s="1"/>
  <c r="AK2181" i="132"/>
  <c r="AK2182" i="132" s="1"/>
  <c r="AK2183" i="132" s="1"/>
  <c r="AK2184" i="132" s="1"/>
  <c r="AK2185" i="132" s="1"/>
  <c r="AK2186" i="132" s="1"/>
  <c r="AK2187" i="132" s="1"/>
  <c r="AK2188" i="132" s="1"/>
  <c r="AK2189" i="132" s="1"/>
  <c r="AK2190" i="132" s="1"/>
  <c r="AA2181" i="132"/>
  <c r="AK2071" i="132"/>
  <c r="AK2072" i="132" s="1"/>
  <c r="AK2073" i="132" s="1"/>
  <c r="AK2074" i="132" s="1"/>
  <c r="AK2075" i="132" s="1"/>
  <c r="AK2076" i="132" s="1"/>
  <c r="AK2077" i="132" s="1"/>
  <c r="AK2078" i="132" s="1"/>
  <c r="AK2079" i="132" s="1"/>
  <c r="AK2080" i="132" s="1"/>
  <c r="AA2071" i="132"/>
  <c r="AK2061" i="132"/>
  <c r="AK2062" i="132" s="1"/>
  <c r="AK2063" i="132" s="1"/>
  <c r="AK2064" i="132" s="1"/>
  <c r="AK2065" i="132" s="1"/>
  <c r="AK2066" i="132" s="1"/>
  <c r="AK2067" i="132" s="1"/>
  <c r="AK2068" i="132" s="1"/>
  <c r="AK2069" i="132" s="1"/>
  <c r="AK2070" i="132" s="1"/>
  <c r="AA2061" i="132"/>
  <c r="AB2061" i="132" s="1"/>
  <c r="AC2061" i="132" s="1"/>
  <c r="AC2067" i="132" s="1"/>
  <c r="AK2051" i="132"/>
  <c r="AK2052" i="132" s="1"/>
  <c r="AK2053" i="132" s="1"/>
  <c r="AK2054" i="132" s="1"/>
  <c r="AK2055" i="132" s="1"/>
  <c r="AK2056" i="132" s="1"/>
  <c r="AK2057" i="132" s="1"/>
  <c r="AK2058" i="132" s="1"/>
  <c r="AK2059" i="132" s="1"/>
  <c r="AK2060" i="132" s="1"/>
  <c r="AA2051" i="132"/>
  <c r="AK2041" i="132"/>
  <c r="AK2042" i="132" s="1"/>
  <c r="AK2043" i="132" s="1"/>
  <c r="AK2044" i="132" s="1"/>
  <c r="AK2045" i="132" s="1"/>
  <c r="AK2046" i="132" s="1"/>
  <c r="AK2047" i="132" s="1"/>
  <c r="AK2048" i="132" s="1"/>
  <c r="AK2049" i="132" s="1"/>
  <c r="AK2050" i="132" s="1"/>
  <c r="AA2041" i="132"/>
  <c r="AB2041" i="132" s="1"/>
  <c r="AC2041" i="132" s="1"/>
  <c r="AC2047" i="132" s="1"/>
  <c r="AK2031" i="132"/>
  <c r="AK2032" i="132" s="1"/>
  <c r="AK2033" i="132" s="1"/>
  <c r="AK2034" i="132" s="1"/>
  <c r="AK2035" i="132" s="1"/>
  <c r="AK2036" i="132" s="1"/>
  <c r="AK2037" i="132" s="1"/>
  <c r="AK2038" i="132" s="1"/>
  <c r="AK2039" i="132" s="1"/>
  <c r="AK2040" i="132" s="1"/>
  <c r="AA2031" i="132"/>
  <c r="AK2021" i="132"/>
  <c r="AK2022" i="132" s="1"/>
  <c r="AK2023" i="132" s="1"/>
  <c r="AK2024" i="132" s="1"/>
  <c r="AK2025" i="132" s="1"/>
  <c r="AK2026" i="132" s="1"/>
  <c r="AK2027" i="132" s="1"/>
  <c r="AK2028" i="132" s="1"/>
  <c r="AK2029" i="132" s="1"/>
  <c r="AK2030" i="132" s="1"/>
  <c r="AA2021" i="132"/>
  <c r="AB2021" i="132" s="1"/>
  <c r="AK2011" i="132"/>
  <c r="AK2012" i="132" s="1"/>
  <c r="AK2013" i="132" s="1"/>
  <c r="AK2014" i="132" s="1"/>
  <c r="AK2015" i="132" s="1"/>
  <c r="AK2016" i="132" s="1"/>
  <c r="AK2017" i="132" s="1"/>
  <c r="AK2018" i="132" s="1"/>
  <c r="AK2019" i="132" s="1"/>
  <c r="AK2020" i="132" s="1"/>
  <c r="AA2011" i="132"/>
  <c r="AB2011" i="132" s="1"/>
  <c r="AK2001" i="132"/>
  <c r="AK2002" i="132" s="1"/>
  <c r="AK2003" i="132" s="1"/>
  <c r="AK2004" i="132" s="1"/>
  <c r="AK2005" i="132" s="1"/>
  <c r="AK2006" i="132" s="1"/>
  <c r="AK2007" i="132" s="1"/>
  <c r="AK2008" i="132" s="1"/>
  <c r="AK2009" i="132" s="1"/>
  <c r="AK2010" i="132" s="1"/>
  <c r="AA2001" i="132"/>
  <c r="AB2001" i="132" s="1"/>
  <c r="AK1991" i="132"/>
  <c r="AK1992" i="132" s="1"/>
  <c r="AK1993" i="132" s="1"/>
  <c r="AK1994" i="132" s="1"/>
  <c r="AK1995" i="132" s="1"/>
  <c r="AK1996" i="132" s="1"/>
  <c r="AK1997" i="132" s="1"/>
  <c r="AK1998" i="132" s="1"/>
  <c r="AK1999" i="132" s="1"/>
  <c r="AK2000" i="132" s="1"/>
  <c r="AA1991" i="132"/>
  <c r="AK1981" i="132"/>
  <c r="AK1982" i="132" s="1"/>
  <c r="AK1983" i="132" s="1"/>
  <c r="AK1984" i="132" s="1"/>
  <c r="AK1985" i="132" s="1"/>
  <c r="AK1986" i="132" s="1"/>
  <c r="AK1987" i="132" s="1"/>
  <c r="AK1988" i="132" s="1"/>
  <c r="AK1989" i="132" s="1"/>
  <c r="AK1990" i="132" s="1"/>
  <c r="AA1981" i="132"/>
  <c r="AB1981" i="132" s="1"/>
  <c r="AK1971" i="132"/>
  <c r="AK1972" i="132" s="1"/>
  <c r="AK1973" i="132" s="1"/>
  <c r="AK1974" i="132" s="1"/>
  <c r="AK1975" i="132" s="1"/>
  <c r="AK1976" i="132" s="1"/>
  <c r="AK1977" i="132" s="1"/>
  <c r="AK1978" i="132" s="1"/>
  <c r="AK1979" i="132" s="1"/>
  <c r="AK1980" i="132" s="1"/>
  <c r="AA1971" i="132"/>
  <c r="AB1971" i="132" s="1"/>
  <c r="AK1961" i="132"/>
  <c r="AK1962" i="132" s="1"/>
  <c r="AK1963" i="132" s="1"/>
  <c r="AK1964" i="132" s="1"/>
  <c r="AK1965" i="132" s="1"/>
  <c r="AK1966" i="132" s="1"/>
  <c r="AK1967" i="132" s="1"/>
  <c r="AK1968" i="132" s="1"/>
  <c r="AK1969" i="132" s="1"/>
  <c r="AK1970" i="132" s="1"/>
  <c r="AA1961" i="132"/>
  <c r="AB1961" i="132" s="1"/>
  <c r="AK1951" i="132"/>
  <c r="AK1952" i="132" s="1"/>
  <c r="AK1953" i="132" s="1"/>
  <c r="AK1954" i="132" s="1"/>
  <c r="AK1955" i="132" s="1"/>
  <c r="AK1956" i="132" s="1"/>
  <c r="AK1957" i="132" s="1"/>
  <c r="AK1958" i="132" s="1"/>
  <c r="AK1959" i="132" s="1"/>
  <c r="AK1960" i="132" s="1"/>
  <c r="AA1951" i="132"/>
  <c r="AB1951" i="132" s="1"/>
  <c r="AK1941" i="132"/>
  <c r="AK1942" i="132" s="1"/>
  <c r="AK1943" i="132" s="1"/>
  <c r="AK1944" i="132" s="1"/>
  <c r="AK1945" i="132" s="1"/>
  <c r="AK1946" i="132" s="1"/>
  <c r="AK1947" i="132" s="1"/>
  <c r="AK1948" i="132" s="1"/>
  <c r="AK1949" i="132" s="1"/>
  <c r="AK1950" i="132" s="1"/>
  <c r="AA1941" i="132"/>
  <c r="AB1941" i="132" s="1"/>
  <c r="AK1931" i="132"/>
  <c r="AK1932" i="132" s="1"/>
  <c r="AK1933" i="132" s="1"/>
  <c r="AK1934" i="132" s="1"/>
  <c r="AK1935" i="132" s="1"/>
  <c r="AK1936" i="132" s="1"/>
  <c r="AK1937" i="132" s="1"/>
  <c r="AK1938" i="132" s="1"/>
  <c r="AK1939" i="132" s="1"/>
  <c r="AK1940" i="132" s="1"/>
  <c r="AA1931" i="132"/>
  <c r="AK1921" i="132"/>
  <c r="AK1922" i="132" s="1"/>
  <c r="AK1923" i="132" s="1"/>
  <c r="AK1924" i="132" s="1"/>
  <c r="AK1925" i="132" s="1"/>
  <c r="AK1926" i="132" s="1"/>
  <c r="AK1927" i="132" s="1"/>
  <c r="AK1928" i="132" s="1"/>
  <c r="AK1929" i="132" s="1"/>
  <c r="AK1930" i="132" s="1"/>
  <c r="AA1921" i="132"/>
  <c r="AB1921" i="132" s="1"/>
  <c r="AK1911" i="132"/>
  <c r="AK1912" i="132" s="1"/>
  <c r="AK1913" i="132" s="1"/>
  <c r="AK1914" i="132" s="1"/>
  <c r="AK1915" i="132" s="1"/>
  <c r="AK1916" i="132" s="1"/>
  <c r="AK1917" i="132" s="1"/>
  <c r="AK1918" i="132" s="1"/>
  <c r="AK1919" i="132" s="1"/>
  <c r="AK1920" i="132" s="1"/>
  <c r="AA1911" i="132"/>
  <c r="AB1911" i="132" s="1"/>
  <c r="AK1901" i="132"/>
  <c r="AK1902" i="132" s="1"/>
  <c r="AK1903" i="132" s="1"/>
  <c r="AK1904" i="132" s="1"/>
  <c r="AK1905" i="132" s="1"/>
  <c r="AK1906" i="132" s="1"/>
  <c r="AK1907" i="132" s="1"/>
  <c r="AK1908" i="132" s="1"/>
  <c r="AK1909" i="132" s="1"/>
  <c r="AK1910" i="132" s="1"/>
  <c r="AA1901" i="132"/>
  <c r="AB1901" i="132" s="1"/>
  <c r="AK1891" i="132"/>
  <c r="AK1892" i="132" s="1"/>
  <c r="AK1893" i="132" s="1"/>
  <c r="AK1894" i="132" s="1"/>
  <c r="AK1895" i="132" s="1"/>
  <c r="AK1896" i="132" s="1"/>
  <c r="AK1897" i="132" s="1"/>
  <c r="AK1898" i="132" s="1"/>
  <c r="AK1899" i="132" s="1"/>
  <c r="AK1900" i="132" s="1"/>
  <c r="AA1891" i="132"/>
  <c r="AB1891" i="132" s="1"/>
  <c r="AD1891" i="132" s="1"/>
  <c r="AE1891" i="132" s="1"/>
  <c r="AK1881" i="132"/>
  <c r="AK1882" i="132" s="1"/>
  <c r="AK1883" i="132" s="1"/>
  <c r="AK1884" i="132" s="1"/>
  <c r="AK1885" i="132" s="1"/>
  <c r="AK1886" i="132" s="1"/>
  <c r="AK1887" i="132" s="1"/>
  <c r="AK1888" i="132" s="1"/>
  <c r="AK1889" i="132" s="1"/>
  <c r="AK1890" i="132" s="1"/>
  <c r="AA1881" i="132"/>
  <c r="AB1881" i="132" s="1"/>
  <c r="AC1881" i="132" s="1"/>
  <c r="AC1887" i="132" s="1"/>
  <c r="AK1871" i="132"/>
  <c r="AK1872" i="132" s="1"/>
  <c r="AK1873" i="132" s="1"/>
  <c r="AK1874" i="132" s="1"/>
  <c r="AK1875" i="132" s="1"/>
  <c r="AK1876" i="132" s="1"/>
  <c r="AK1877" i="132" s="1"/>
  <c r="AK1878" i="132" s="1"/>
  <c r="AK1879" i="132" s="1"/>
  <c r="AK1880" i="132" s="1"/>
  <c r="AA1871" i="132"/>
  <c r="AB1871" i="132" s="1"/>
  <c r="AC1871" i="132" s="1"/>
  <c r="AC1877" i="132" s="1"/>
  <c r="AK1861" i="132"/>
  <c r="AK1862" i="132" s="1"/>
  <c r="AK1863" i="132" s="1"/>
  <c r="AK1864" i="132" s="1"/>
  <c r="AK1865" i="132" s="1"/>
  <c r="AK1866" i="132" s="1"/>
  <c r="AK1867" i="132" s="1"/>
  <c r="AK1868" i="132" s="1"/>
  <c r="AK1869" i="132" s="1"/>
  <c r="AK1870" i="132" s="1"/>
  <c r="AA1861" i="132"/>
  <c r="AK1851" i="132"/>
  <c r="AK1852" i="132" s="1"/>
  <c r="AK1853" i="132" s="1"/>
  <c r="AK1854" i="132" s="1"/>
  <c r="AK1855" i="132" s="1"/>
  <c r="AK1856" i="132" s="1"/>
  <c r="AK1857" i="132" s="1"/>
  <c r="AK1858" i="132" s="1"/>
  <c r="AK1859" i="132" s="1"/>
  <c r="AK1860" i="132" s="1"/>
  <c r="AA1851" i="132"/>
  <c r="AB1851" i="132" s="1"/>
  <c r="AD1851" i="132" s="1"/>
  <c r="AE1851" i="132" s="1"/>
  <c r="AK1841" i="132"/>
  <c r="AK1842" i="132" s="1"/>
  <c r="AK1843" i="132" s="1"/>
  <c r="AK1844" i="132" s="1"/>
  <c r="AK1845" i="132" s="1"/>
  <c r="AK1846" i="132" s="1"/>
  <c r="AK1847" i="132" s="1"/>
  <c r="AK1848" i="132" s="1"/>
  <c r="AK1849" i="132" s="1"/>
  <c r="AK1850" i="132" s="1"/>
  <c r="AA1841" i="132"/>
  <c r="AB1841" i="132" s="1"/>
  <c r="AK1831" i="132"/>
  <c r="AK1832" i="132" s="1"/>
  <c r="AK1833" i="132" s="1"/>
  <c r="AK1834" i="132" s="1"/>
  <c r="AK1835" i="132" s="1"/>
  <c r="AK1836" i="132" s="1"/>
  <c r="AK1837" i="132" s="1"/>
  <c r="AK1838" i="132" s="1"/>
  <c r="AK1839" i="132" s="1"/>
  <c r="AK1840" i="132" s="1"/>
  <c r="AA1831" i="132"/>
  <c r="AK1821" i="132"/>
  <c r="AK1822" i="132" s="1"/>
  <c r="AK1823" i="132" s="1"/>
  <c r="AK1824" i="132" s="1"/>
  <c r="AK1825" i="132" s="1"/>
  <c r="AK1826" i="132" s="1"/>
  <c r="AK1827" i="132" s="1"/>
  <c r="AK1828" i="132" s="1"/>
  <c r="AK1829" i="132" s="1"/>
  <c r="AK1830" i="132" s="1"/>
  <c r="AA1821" i="132"/>
  <c r="AB1821" i="132" s="1"/>
  <c r="AD1821" i="132" s="1"/>
  <c r="AE1821" i="132" s="1"/>
  <c r="AK1811" i="132"/>
  <c r="AK1812" i="132" s="1"/>
  <c r="AK1813" i="132" s="1"/>
  <c r="AK1814" i="132" s="1"/>
  <c r="AK1815" i="132" s="1"/>
  <c r="AK1816" i="132" s="1"/>
  <c r="AK1817" i="132" s="1"/>
  <c r="AK1818" i="132" s="1"/>
  <c r="AK1819" i="132" s="1"/>
  <c r="AK1820" i="132" s="1"/>
  <c r="AA1811" i="132"/>
  <c r="AB1811" i="132" s="1"/>
  <c r="AD1811" i="132" s="1"/>
  <c r="AE1811" i="132" s="1"/>
  <c r="AK1801" i="132"/>
  <c r="AK1802" i="132" s="1"/>
  <c r="AK1803" i="132" s="1"/>
  <c r="AK1804" i="132" s="1"/>
  <c r="AK1805" i="132" s="1"/>
  <c r="AK1806" i="132" s="1"/>
  <c r="AK1807" i="132" s="1"/>
  <c r="AK1808" i="132" s="1"/>
  <c r="AK1809" i="132" s="1"/>
  <c r="AK1810" i="132" s="1"/>
  <c r="AA1801" i="132"/>
  <c r="AK1791" i="132"/>
  <c r="AK1792" i="132" s="1"/>
  <c r="AK1793" i="132" s="1"/>
  <c r="AK1794" i="132" s="1"/>
  <c r="AK1795" i="132" s="1"/>
  <c r="AK1796" i="132" s="1"/>
  <c r="AK1797" i="132" s="1"/>
  <c r="AK1798" i="132" s="1"/>
  <c r="AK1799" i="132" s="1"/>
  <c r="AK1800" i="132" s="1"/>
  <c r="AA1791" i="132"/>
  <c r="AB1791" i="132" s="1"/>
  <c r="AD1791" i="132" s="1"/>
  <c r="AE1791" i="132" s="1"/>
  <c r="AK1781" i="132"/>
  <c r="AK1782" i="132" s="1"/>
  <c r="AK1783" i="132" s="1"/>
  <c r="AK1784" i="132" s="1"/>
  <c r="AK1785" i="132" s="1"/>
  <c r="AK1786" i="132" s="1"/>
  <c r="AK1787" i="132" s="1"/>
  <c r="AK1788" i="132" s="1"/>
  <c r="AK1789" i="132" s="1"/>
  <c r="AK1790" i="132" s="1"/>
  <c r="AA1781" i="132"/>
  <c r="AB1781" i="132" s="1"/>
  <c r="AD1781" i="132" s="1"/>
  <c r="AE1781" i="132" s="1"/>
  <c r="AK1771" i="132"/>
  <c r="AK1772" i="132" s="1"/>
  <c r="AK1773" i="132" s="1"/>
  <c r="AK1774" i="132" s="1"/>
  <c r="AK1775" i="132" s="1"/>
  <c r="AK1776" i="132" s="1"/>
  <c r="AK1777" i="132" s="1"/>
  <c r="AK1778" i="132" s="1"/>
  <c r="AK1779" i="132" s="1"/>
  <c r="AK1780" i="132" s="1"/>
  <c r="AA1771" i="132"/>
  <c r="AB1771" i="132" s="1"/>
  <c r="AD1771" i="132" s="1"/>
  <c r="AE1771" i="132" s="1"/>
  <c r="AK1761" i="132"/>
  <c r="AK1762" i="132" s="1"/>
  <c r="AK1763" i="132" s="1"/>
  <c r="AK1764" i="132" s="1"/>
  <c r="AK1765" i="132" s="1"/>
  <c r="AK1766" i="132" s="1"/>
  <c r="AK1767" i="132" s="1"/>
  <c r="AK1768" i="132" s="1"/>
  <c r="AK1769" i="132" s="1"/>
  <c r="AK1770" i="132" s="1"/>
  <c r="AA1761" i="132"/>
  <c r="AB1761" i="132" s="1"/>
  <c r="AC1761" i="132" s="1"/>
  <c r="AC1767" i="132" s="1"/>
  <c r="AK1751" i="132"/>
  <c r="AK1752" i="132" s="1"/>
  <c r="AK1753" i="132" s="1"/>
  <c r="AK1754" i="132" s="1"/>
  <c r="AK1755" i="132" s="1"/>
  <c r="AK1756" i="132" s="1"/>
  <c r="AK1757" i="132" s="1"/>
  <c r="AK1758" i="132" s="1"/>
  <c r="AK1759" i="132" s="1"/>
  <c r="AK1760" i="132" s="1"/>
  <c r="AA1751" i="132"/>
  <c r="AB1751" i="132" s="1"/>
  <c r="AK1741" i="132"/>
  <c r="AK1742" i="132" s="1"/>
  <c r="AK1743" i="132" s="1"/>
  <c r="AK1744" i="132" s="1"/>
  <c r="AK1745" i="132" s="1"/>
  <c r="AK1746" i="132" s="1"/>
  <c r="AK1747" i="132" s="1"/>
  <c r="AK1748" i="132" s="1"/>
  <c r="AK1749" i="132" s="1"/>
  <c r="AK1750" i="132" s="1"/>
  <c r="AA1741" i="132"/>
  <c r="AB1741" i="132" s="1"/>
  <c r="AC1741" i="132" s="1"/>
  <c r="AC1747" i="132" s="1"/>
  <c r="AK1731" i="132"/>
  <c r="AK1732" i="132" s="1"/>
  <c r="AK1733" i="132" s="1"/>
  <c r="AK1734" i="132" s="1"/>
  <c r="AK1735" i="132" s="1"/>
  <c r="AK1736" i="132" s="1"/>
  <c r="AK1737" i="132" s="1"/>
  <c r="AK1738" i="132" s="1"/>
  <c r="AK1739" i="132" s="1"/>
  <c r="AK1740" i="132" s="1"/>
  <c r="AA1731" i="132"/>
  <c r="AB1731" i="132" s="1"/>
  <c r="AC1731" i="132" s="1"/>
  <c r="AC1737" i="132" s="1"/>
  <c r="AK1721" i="132"/>
  <c r="AK1722" i="132" s="1"/>
  <c r="AK1723" i="132" s="1"/>
  <c r="AK1724" i="132" s="1"/>
  <c r="AK1725" i="132" s="1"/>
  <c r="AK1726" i="132" s="1"/>
  <c r="AK1727" i="132" s="1"/>
  <c r="AK1728" i="132" s="1"/>
  <c r="AK1729" i="132" s="1"/>
  <c r="AK1730" i="132" s="1"/>
  <c r="AA1721" i="132"/>
  <c r="AK1711" i="132"/>
  <c r="AK1712" i="132" s="1"/>
  <c r="AK1713" i="132" s="1"/>
  <c r="AK1714" i="132" s="1"/>
  <c r="AK1715" i="132" s="1"/>
  <c r="AK1716" i="132" s="1"/>
  <c r="AK1717" i="132" s="1"/>
  <c r="AK1718" i="132" s="1"/>
  <c r="AK1719" i="132" s="1"/>
  <c r="AK1720" i="132" s="1"/>
  <c r="AA1711" i="132"/>
  <c r="AB1711" i="132" s="1"/>
  <c r="AK1701" i="132"/>
  <c r="AK1702" i="132" s="1"/>
  <c r="AK1703" i="132" s="1"/>
  <c r="AK1704" i="132" s="1"/>
  <c r="AK1705" i="132" s="1"/>
  <c r="AK1706" i="132" s="1"/>
  <c r="AK1707" i="132" s="1"/>
  <c r="AK1708" i="132" s="1"/>
  <c r="AK1709" i="132" s="1"/>
  <c r="AK1710" i="132" s="1"/>
  <c r="AA1701" i="132"/>
  <c r="AB1701" i="132" s="1"/>
  <c r="AK1691" i="132"/>
  <c r="AK1692" i="132" s="1"/>
  <c r="AK1693" i="132" s="1"/>
  <c r="AK1694" i="132" s="1"/>
  <c r="AK1695" i="132" s="1"/>
  <c r="AK1696" i="132" s="1"/>
  <c r="AK1697" i="132" s="1"/>
  <c r="AK1698" i="132" s="1"/>
  <c r="AK1699" i="132" s="1"/>
  <c r="AK1700" i="132" s="1"/>
  <c r="AA1691" i="132"/>
  <c r="AK1681" i="132"/>
  <c r="AK1682" i="132" s="1"/>
  <c r="AK1683" i="132" s="1"/>
  <c r="AK1684" i="132" s="1"/>
  <c r="AK1685" i="132" s="1"/>
  <c r="AK1686" i="132" s="1"/>
  <c r="AK1687" i="132" s="1"/>
  <c r="AK1688" i="132" s="1"/>
  <c r="AK1689" i="132" s="1"/>
  <c r="AK1690" i="132" s="1"/>
  <c r="AA1681" i="132"/>
  <c r="AB1681" i="132" s="1"/>
  <c r="AK1671" i="132"/>
  <c r="AK1672" i="132" s="1"/>
  <c r="AK1673" i="132" s="1"/>
  <c r="AK1674" i="132" s="1"/>
  <c r="AK1675" i="132" s="1"/>
  <c r="AK1676" i="132" s="1"/>
  <c r="AK1677" i="132" s="1"/>
  <c r="AK1678" i="132" s="1"/>
  <c r="AK1679" i="132" s="1"/>
  <c r="AK1680" i="132" s="1"/>
  <c r="AA1671" i="132"/>
  <c r="AB1671" i="132" s="1"/>
  <c r="AK1661" i="132"/>
  <c r="AK1662" i="132" s="1"/>
  <c r="AK1663" i="132" s="1"/>
  <c r="AK1664" i="132" s="1"/>
  <c r="AK1665" i="132" s="1"/>
  <c r="AK1666" i="132" s="1"/>
  <c r="AK1667" i="132" s="1"/>
  <c r="AK1668" i="132" s="1"/>
  <c r="AK1669" i="132" s="1"/>
  <c r="AK1670" i="132" s="1"/>
  <c r="AA1661" i="132"/>
  <c r="AB1661" i="132" s="1"/>
  <c r="AK1651" i="132"/>
  <c r="AK1652" i="132" s="1"/>
  <c r="AK1653" i="132" s="1"/>
  <c r="AK1654" i="132" s="1"/>
  <c r="AK1655" i="132" s="1"/>
  <c r="AK1656" i="132" s="1"/>
  <c r="AK1657" i="132" s="1"/>
  <c r="AK1658" i="132" s="1"/>
  <c r="AK1659" i="132" s="1"/>
  <c r="AK1660" i="132" s="1"/>
  <c r="AA1651" i="132"/>
  <c r="AB1651" i="132" s="1"/>
  <c r="AK1641" i="132"/>
  <c r="AK1642" i="132" s="1"/>
  <c r="AK1643" i="132" s="1"/>
  <c r="AK1644" i="132" s="1"/>
  <c r="AK1645" i="132" s="1"/>
  <c r="AK1646" i="132" s="1"/>
  <c r="AK1647" i="132" s="1"/>
  <c r="AK1648" i="132" s="1"/>
  <c r="AK1649" i="132" s="1"/>
  <c r="AK1650" i="132" s="1"/>
  <c r="AA1641" i="132"/>
  <c r="AB1641" i="132" s="1"/>
  <c r="AK1631" i="132"/>
  <c r="AK1632" i="132" s="1"/>
  <c r="AK1633" i="132" s="1"/>
  <c r="AK1634" i="132" s="1"/>
  <c r="AK1635" i="132" s="1"/>
  <c r="AK1636" i="132" s="1"/>
  <c r="AK1637" i="132" s="1"/>
  <c r="AK1638" i="132" s="1"/>
  <c r="AK1639" i="132" s="1"/>
  <c r="AK1640" i="132" s="1"/>
  <c r="AA1631" i="132"/>
  <c r="AB1631" i="132" s="1"/>
  <c r="AK1621" i="132"/>
  <c r="AK1622" i="132" s="1"/>
  <c r="AK1623" i="132" s="1"/>
  <c r="AK1624" i="132" s="1"/>
  <c r="AK1625" i="132" s="1"/>
  <c r="AK1626" i="132" s="1"/>
  <c r="AK1627" i="132" s="1"/>
  <c r="AK1628" i="132" s="1"/>
  <c r="AK1629" i="132" s="1"/>
  <c r="AK1630" i="132" s="1"/>
  <c r="AA1621" i="132"/>
  <c r="AB1621" i="132" s="1"/>
  <c r="AD1621" i="132" s="1"/>
  <c r="AE1621" i="132" s="1"/>
  <c r="AK1611" i="132"/>
  <c r="AK1612" i="132" s="1"/>
  <c r="AK1613" i="132" s="1"/>
  <c r="AK1614" i="132" s="1"/>
  <c r="AK1615" i="132" s="1"/>
  <c r="AK1616" i="132" s="1"/>
  <c r="AK1617" i="132" s="1"/>
  <c r="AK1618" i="132" s="1"/>
  <c r="AK1619" i="132" s="1"/>
  <c r="AK1620" i="132" s="1"/>
  <c r="AA1611" i="132"/>
  <c r="AK1601" i="132"/>
  <c r="AK1602" i="132" s="1"/>
  <c r="AK1603" i="132" s="1"/>
  <c r="AK1604" i="132" s="1"/>
  <c r="AK1605" i="132" s="1"/>
  <c r="AK1606" i="132" s="1"/>
  <c r="AK1607" i="132" s="1"/>
  <c r="AK1608" i="132" s="1"/>
  <c r="AK1609" i="132" s="1"/>
  <c r="AK1610" i="132" s="1"/>
  <c r="AA1601" i="132"/>
  <c r="AB1601" i="132" s="1"/>
  <c r="AD1601" i="132" s="1"/>
  <c r="AE1601" i="132" s="1"/>
  <c r="AK1591" i="132"/>
  <c r="AK1592" i="132" s="1"/>
  <c r="AK1593" i="132" s="1"/>
  <c r="AK1594" i="132" s="1"/>
  <c r="AK1595" i="132" s="1"/>
  <c r="AK1596" i="132" s="1"/>
  <c r="AK1597" i="132" s="1"/>
  <c r="AK1598" i="132" s="1"/>
  <c r="AK1599" i="132" s="1"/>
  <c r="AK1600" i="132" s="1"/>
  <c r="AA1591" i="132"/>
  <c r="AK1581" i="132"/>
  <c r="AK1582" i="132" s="1"/>
  <c r="AK1583" i="132" s="1"/>
  <c r="AK1584" i="132" s="1"/>
  <c r="AK1585" i="132" s="1"/>
  <c r="AK1586" i="132" s="1"/>
  <c r="AK1587" i="132" s="1"/>
  <c r="AK1588" i="132" s="1"/>
  <c r="AK1589" i="132" s="1"/>
  <c r="AK1590" i="132" s="1"/>
  <c r="AA1581" i="132"/>
  <c r="AB1581" i="132" s="1"/>
  <c r="AD1581" i="132" s="1"/>
  <c r="AE1581" i="132" s="1"/>
  <c r="AK1571" i="132"/>
  <c r="AK1572" i="132" s="1"/>
  <c r="AK1573" i="132" s="1"/>
  <c r="AK1574" i="132" s="1"/>
  <c r="AK1575" i="132" s="1"/>
  <c r="AK1576" i="132" s="1"/>
  <c r="AK1577" i="132" s="1"/>
  <c r="AK1578" i="132" s="1"/>
  <c r="AK1579" i="132" s="1"/>
  <c r="AK1580" i="132" s="1"/>
  <c r="AA1571" i="132"/>
  <c r="AK1561" i="132"/>
  <c r="AK1562" i="132" s="1"/>
  <c r="AK1563" i="132" s="1"/>
  <c r="AK1564" i="132" s="1"/>
  <c r="AK1565" i="132" s="1"/>
  <c r="AK1566" i="132" s="1"/>
  <c r="AK1567" i="132" s="1"/>
  <c r="AK1568" i="132" s="1"/>
  <c r="AK1569" i="132" s="1"/>
  <c r="AK1570" i="132" s="1"/>
  <c r="AA1561" i="132"/>
  <c r="AB1561" i="132" s="1"/>
  <c r="AD1561" i="132" s="1"/>
  <c r="AE1561" i="132" s="1"/>
  <c r="AK1551" i="132"/>
  <c r="AK1552" i="132" s="1"/>
  <c r="AK1553" i="132" s="1"/>
  <c r="AK1554" i="132" s="1"/>
  <c r="AK1555" i="132" s="1"/>
  <c r="AK1556" i="132" s="1"/>
  <c r="AK1557" i="132" s="1"/>
  <c r="AK1558" i="132" s="1"/>
  <c r="AK1559" i="132" s="1"/>
  <c r="AK1560" i="132" s="1"/>
  <c r="AA1551" i="132"/>
  <c r="AK1541" i="132"/>
  <c r="AK1542" i="132" s="1"/>
  <c r="AK1543" i="132" s="1"/>
  <c r="AK1544" i="132" s="1"/>
  <c r="AK1545" i="132" s="1"/>
  <c r="AK1546" i="132" s="1"/>
  <c r="AK1547" i="132" s="1"/>
  <c r="AK1548" i="132" s="1"/>
  <c r="AK1549" i="132" s="1"/>
  <c r="AK1550" i="132" s="1"/>
  <c r="AA1541" i="132"/>
  <c r="AK1531" i="132"/>
  <c r="AK1532" i="132" s="1"/>
  <c r="AK1533" i="132" s="1"/>
  <c r="AK1534" i="132" s="1"/>
  <c r="AK1535" i="132" s="1"/>
  <c r="AK1536" i="132" s="1"/>
  <c r="AK1537" i="132" s="1"/>
  <c r="AK1538" i="132" s="1"/>
  <c r="AK1539" i="132" s="1"/>
  <c r="AK1540" i="132" s="1"/>
  <c r="AA1531" i="132"/>
  <c r="AB1531" i="132" s="1"/>
  <c r="AC1531" i="132" s="1"/>
  <c r="AC1537" i="132" s="1"/>
  <c r="AK1521" i="132"/>
  <c r="AK1522" i="132" s="1"/>
  <c r="AK1523" i="132" s="1"/>
  <c r="AK1524" i="132" s="1"/>
  <c r="AK1525" i="132" s="1"/>
  <c r="AK1526" i="132" s="1"/>
  <c r="AK1527" i="132" s="1"/>
  <c r="AK1528" i="132" s="1"/>
  <c r="AK1529" i="132" s="1"/>
  <c r="AK1530" i="132" s="1"/>
  <c r="AA1521" i="132"/>
  <c r="AK1511" i="132"/>
  <c r="AK1512" i="132" s="1"/>
  <c r="AK1513" i="132" s="1"/>
  <c r="AK1514" i="132" s="1"/>
  <c r="AK1515" i="132" s="1"/>
  <c r="AK1516" i="132" s="1"/>
  <c r="AK1517" i="132" s="1"/>
  <c r="AK1518" i="132" s="1"/>
  <c r="AK1519" i="132" s="1"/>
  <c r="AK1520" i="132" s="1"/>
  <c r="AA1511" i="132"/>
  <c r="AK1501" i="132"/>
  <c r="AK1502" i="132" s="1"/>
  <c r="AK1503" i="132" s="1"/>
  <c r="AK1504" i="132" s="1"/>
  <c r="AK1505" i="132" s="1"/>
  <c r="AK1506" i="132" s="1"/>
  <c r="AK1507" i="132" s="1"/>
  <c r="AK1508" i="132" s="1"/>
  <c r="AK1509" i="132" s="1"/>
  <c r="AK1510" i="132" s="1"/>
  <c r="AA1501" i="132"/>
  <c r="AK1491" i="132"/>
  <c r="AK1492" i="132" s="1"/>
  <c r="AK1493" i="132" s="1"/>
  <c r="AK1494" i="132" s="1"/>
  <c r="AK1495" i="132" s="1"/>
  <c r="AK1496" i="132" s="1"/>
  <c r="AK1497" i="132" s="1"/>
  <c r="AK1498" i="132" s="1"/>
  <c r="AK1499" i="132" s="1"/>
  <c r="AK1500" i="132" s="1"/>
  <c r="AA1491" i="132"/>
  <c r="AK1481" i="132"/>
  <c r="AK1482" i="132" s="1"/>
  <c r="AK1483" i="132" s="1"/>
  <c r="AK1484" i="132" s="1"/>
  <c r="AK1485" i="132" s="1"/>
  <c r="AK1486" i="132" s="1"/>
  <c r="AK1487" i="132" s="1"/>
  <c r="AK1488" i="132" s="1"/>
  <c r="AK1489" i="132" s="1"/>
  <c r="AK1490" i="132" s="1"/>
  <c r="AA1481" i="132"/>
  <c r="AK1471" i="132"/>
  <c r="AK1472" i="132" s="1"/>
  <c r="AK1473" i="132" s="1"/>
  <c r="AK1474" i="132" s="1"/>
  <c r="AK1475" i="132" s="1"/>
  <c r="AK1476" i="132" s="1"/>
  <c r="AK1477" i="132" s="1"/>
  <c r="AK1478" i="132" s="1"/>
  <c r="AK1479" i="132" s="1"/>
  <c r="AK1480" i="132" s="1"/>
  <c r="AA1471" i="132"/>
  <c r="AK1461" i="132"/>
  <c r="AK1462" i="132" s="1"/>
  <c r="AK1463" i="132" s="1"/>
  <c r="AK1464" i="132" s="1"/>
  <c r="AK1465" i="132" s="1"/>
  <c r="AK1466" i="132" s="1"/>
  <c r="AK1467" i="132" s="1"/>
  <c r="AK1468" i="132" s="1"/>
  <c r="AK1469" i="132" s="1"/>
  <c r="AK1470" i="132" s="1"/>
  <c r="AA1461" i="132"/>
  <c r="AK1451" i="132"/>
  <c r="AK1452" i="132" s="1"/>
  <c r="AK1453" i="132" s="1"/>
  <c r="AK1454" i="132" s="1"/>
  <c r="AK1455" i="132" s="1"/>
  <c r="AK1456" i="132" s="1"/>
  <c r="AK1457" i="132" s="1"/>
  <c r="AK1458" i="132" s="1"/>
  <c r="AK1459" i="132" s="1"/>
  <c r="AK1460" i="132" s="1"/>
  <c r="AA1451" i="132"/>
  <c r="AK1441" i="132"/>
  <c r="AK1442" i="132" s="1"/>
  <c r="AK1443" i="132" s="1"/>
  <c r="AK1444" i="132" s="1"/>
  <c r="AK1445" i="132" s="1"/>
  <c r="AK1446" i="132" s="1"/>
  <c r="AK1447" i="132" s="1"/>
  <c r="AK1448" i="132" s="1"/>
  <c r="AK1449" i="132" s="1"/>
  <c r="AK1450" i="132" s="1"/>
  <c r="AA1441" i="132"/>
  <c r="AB1441" i="132" s="1"/>
  <c r="AD1441" i="132" s="1"/>
  <c r="AE1441" i="132" s="1"/>
  <c r="AK1431" i="132"/>
  <c r="AK1432" i="132" s="1"/>
  <c r="AK1433" i="132" s="1"/>
  <c r="AK1434" i="132" s="1"/>
  <c r="AK1435" i="132" s="1"/>
  <c r="AK1436" i="132" s="1"/>
  <c r="AK1437" i="132" s="1"/>
  <c r="AK1438" i="132" s="1"/>
  <c r="AK1439" i="132" s="1"/>
  <c r="AK1440" i="132" s="1"/>
  <c r="AA1431" i="132"/>
  <c r="AB1431" i="132" s="1"/>
  <c r="AK1421" i="132"/>
  <c r="AK1422" i="132" s="1"/>
  <c r="AK1423" i="132" s="1"/>
  <c r="AK1424" i="132" s="1"/>
  <c r="AK1425" i="132" s="1"/>
  <c r="AK1426" i="132" s="1"/>
  <c r="AK1427" i="132" s="1"/>
  <c r="AK1428" i="132" s="1"/>
  <c r="AK1429" i="132" s="1"/>
  <c r="AK1430" i="132" s="1"/>
  <c r="AA1421" i="132"/>
  <c r="AB1421" i="132" s="1"/>
  <c r="AD1421" i="132" s="1"/>
  <c r="AE1421" i="132" s="1"/>
  <c r="AK1411" i="132"/>
  <c r="AK1412" i="132" s="1"/>
  <c r="AK1413" i="132" s="1"/>
  <c r="AK1414" i="132" s="1"/>
  <c r="AK1415" i="132" s="1"/>
  <c r="AK1416" i="132" s="1"/>
  <c r="AK1417" i="132" s="1"/>
  <c r="AK1418" i="132" s="1"/>
  <c r="AK1419" i="132" s="1"/>
  <c r="AK1420" i="132" s="1"/>
  <c r="AA1411" i="132"/>
  <c r="AK1401" i="132"/>
  <c r="AK1402" i="132" s="1"/>
  <c r="AK1403" i="132" s="1"/>
  <c r="AK1404" i="132" s="1"/>
  <c r="AK1405" i="132" s="1"/>
  <c r="AK1406" i="132" s="1"/>
  <c r="AK1407" i="132" s="1"/>
  <c r="AK1408" i="132" s="1"/>
  <c r="AK1409" i="132" s="1"/>
  <c r="AK1410" i="132" s="1"/>
  <c r="AA1401" i="132"/>
  <c r="AB1401" i="132" s="1"/>
  <c r="AD1401" i="132" s="1"/>
  <c r="AE1401" i="132" s="1"/>
  <c r="AK1391" i="132"/>
  <c r="AK1392" i="132" s="1"/>
  <c r="AK1393" i="132" s="1"/>
  <c r="AK1394" i="132" s="1"/>
  <c r="AK1395" i="132" s="1"/>
  <c r="AK1396" i="132" s="1"/>
  <c r="AK1397" i="132" s="1"/>
  <c r="AK1398" i="132" s="1"/>
  <c r="AK1399" i="132" s="1"/>
  <c r="AK1400" i="132" s="1"/>
  <c r="AA1391" i="132"/>
  <c r="AK1381" i="132"/>
  <c r="AK1382" i="132" s="1"/>
  <c r="AK1383" i="132" s="1"/>
  <c r="AK1384" i="132" s="1"/>
  <c r="AK1385" i="132" s="1"/>
  <c r="AK1386" i="132" s="1"/>
  <c r="AK1387" i="132" s="1"/>
  <c r="AK1388" i="132" s="1"/>
  <c r="AK1389" i="132" s="1"/>
  <c r="AK1390" i="132" s="1"/>
  <c r="AA1381" i="132"/>
  <c r="AB1381" i="132" s="1"/>
  <c r="AD1381" i="132" s="1"/>
  <c r="AE1381" i="132" s="1"/>
  <c r="AK1371" i="132"/>
  <c r="AK1372" i="132" s="1"/>
  <c r="AK1373" i="132" s="1"/>
  <c r="AK1374" i="132" s="1"/>
  <c r="AK1375" i="132" s="1"/>
  <c r="AK1376" i="132" s="1"/>
  <c r="AK1377" i="132" s="1"/>
  <c r="AK1378" i="132" s="1"/>
  <c r="AK1379" i="132" s="1"/>
  <c r="AK1380" i="132" s="1"/>
  <c r="AA1371" i="132"/>
  <c r="AK1361" i="132"/>
  <c r="AK1362" i="132" s="1"/>
  <c r="AK1363" i="132" s="1"/>
  <c r="AK1364" i="132" s="1"/>
  <c r="AK1365" i="132" s="1"/>
  <c r="AK1366" i="132" s="1"/>
  <c r="AK1367" i="132" s="1"/>
  <c r="AK1368" i="132" s="1"/>
  <c r="AK1369" i="132" s="1"/>
  <c r="AK1370" i="132" s="1"/>
  <c r="AA1361" i="132"/>
  <c r="AK1351" i="132"/>
  <c r="AK1352" i="132" s="1"/>
  <c r="AK1353" i="132" s="1"/>
  <c r="AK1354" i="132" s="1"/>
  <c r="AK1355" i="132" s="1"/>
  <c r="AK1356" i="132" s="1"/>
  <c r="AK1357" i="132" s="1"/>
  <c r="AK1358" i="132" s="1"/>
  <c r="AK1359" i="132" s="1"/>
  <c r="AK1360" i="132" s="1"/>
  <c r="AA1351" i="132"/>
  <c r="P7" i="149"/>
  <c r="P8" i="149"/>
  <c r="P9" i="149"/>
  <c r="P11" i="149"/>
  <c r="P12" i="149"/>
  <c r="P13" i="149"/>
  <c r="P15" i="149"/>
  <c r="P16" i="149"/>
  <c r="P17" i="149"/>
  <c r="P18" i="149"/>
  <c r="P19" i="149"/>
  <c r="P20" i="149"/>
  <c r="P21" i="149"/>
  <c r="P22" i="149"/>
  <c r="P23" i="149"/>
  <c r="P24" i="149"/>
  <c r="P25" i="149"/>
  <c r="P26" i="149"/>
  <c r="P27" i="149"/>
  <c r="P28" i="149"/>
  <c r="P29" i="149"/>
  <c r="P30" i="149"/>
  <c r="P31" i="149"/>
  <c r="P32" i="149"/>
  <c r="P33" i="149"/>
  <c r="P34" i="149"/>
  <c r="P35" i="149"/>
  <c r="P37" i="149"/>
  <c r="P38" i="149"/>
  <c r="P39" i="149"/>
  <c r="P40" i="149"/>
  <c r="P41" i="149"/>
  <c r="P42" i="149"/>
  <c r="P44" i="149"/>
  <c r="P45" i="149"/>
  <c r="P46" i="149"/>
  <c r="P47" i="149"/>
  <c r="P48" i="149"/>
  <c r="P49" i="149"/>
  <c r="P50" i="149"/>
  <c r="P51" i="149"/>
  <c r="P52" i="149"/>
  <c r="AB2321" i="132" l="1"/>
  <c r="AD2321" i="132" s="1"/>
  <c r="AE2321" i="132" s="1"/>
  <c r="AB2201" i="132"/>
  <c r="AC2201" i="132" s="1"/>
  <c r="AC2207" i="132" s="1"/>
  <c r="AB2071" i="132"/>
  <c r="AD2071" i="132" s="1"/>
  <c r="AE2071" i="132" s="1"/>
  <c r="AB2181" i="132"/>
  <c r="AC2181" i="132" s="1"/>
  <c r="AC2187" i="132" s="1"/>
  <c r="AB2251" i="132"/>
  <c r="AD2251" i="132" s="1"/>
  <c r="AE2251" i="132" s="1"/>
  <c r="AB2261" i="132"/>
  <c r="AD2261" i="132" s="1"/>
  <c r="AE2261" i="132" s="1"/>
  <c r="AD2211" i="132"/>
  <c r="AE2211" i="132" s="1"/>
  <c r="AB2281" i="132"/>
  <c r="AD2281" i="132" s="1"/>
  <c r="AE2281" i="132" s="1"/>
  <c r="AB2291" i="132"/>
  <c r="AD2291" i="132" s="1"/>
  <c r="AE2291" i="132" s="1"/>
  <c r="AB2301" i="132"/>
  <c r="AD2301" i="132" s="1"/>
  <c r="AE2301" i="132" s="1"/>
  <c r="AB2311" i="132"/>
  <c r="AD2311" i="132" s="1"/>
  <c r="AE2311" i="132" s="1"/>
  <c r="AC2281" i="132"/>
  <c r="AC2287" i="132" s="1"/>
  <c r="AC2291" i="132"/>
  <c r="AC2297" i="132" s="1"/>
  <c r="AC2301" i="132"/>
  <c r="AC2307" i="132" s="1"/>
  <c r="AC2311" i="132"/>
  <c r="AC2317" i="132" s="1"/>
  <c r="AB2031" i="132"/>
  <c r="AD2031" i="132" s="1"/>
  <c r="AE2031" i="132" s="1"/>
  <c r="AC2231" i="132"/>
  <c r="AC2237" i="132" s="1"/>
  <c r="AC2271" i="132"/>
  <c r="AC2277" i="132" s="1"/>
  <c r="AB2051" i="132"/>
  <c r="AD2051" i="132" s="1"/>
  <c r="AE2051" i="132" s="1"/>
  <c r="AD2221" i="132"/>
  <c r="AE2221" i="132" s="1"/>
  <c r="AC2241" i="132"/>
  <c r="AC2247" i="132" s="1"/>
  <c r="AD2041" i="132"/>
  <c r="AE2041" i="132" s="1"/>
  <c r="AD2061" i="132"/>
  <c r="AE2061" i="132" s="1"/>
  <c r="AD2191" i="132"/>
  <c r="AE2191" i="132" s="1"/>
  <c r="AB1521" i="132"/>
  <c r="AC1521" i="132" s="1"/>
  <c r="AC1527" i="132" s="1"/>
  <c r="AD1701" i="132"/>
  <c r="AE1701" i="132" s="1"/>
  <c r="AC1701" i="132"/>
  <c r="AC1707" i="132" s="1"/>
  <c r="AD1841" i="132"/>
  <c r="AE1841" i="132" s="1"/>
  <c r="AC1841" i="132"/>
  <c r="AC1847" i="132" s="1"/>
  <c r="AD1711" i="132"/>
  <c r="AE1711" i="132" s="1"/>
  <c r="AC1751" i="132"/>
  <c r="AC1757" i="132" s="1"/>
  <c r="AB1831" i="132"/>
  <c r="AD1831" i="132" s="1"/>
  <c r="AE1831" i="132" s="1"/>
  <c r="AC1711" i="132"/>
  <c r="AC1717" i="132" s="1"/>
  <c r="AB1541" i="132"/>
  <c r="AC1541" i="132" s="1"/>
  <c r="AC1547" i="132" s="1"/>
  <c r="AB1691" i="132"/>
  <c r="AC1691" i="132" s="1"/>
  <c r="AC1697" i="132" s="1"/>
  <c r="AB1861" i="132"/>
  <c r="AC1861" i="132" s="1"/>
  <c r="AC1867" i="132" s="1"/>
  <c r="AB1801" i="132"/>
  <c r="AD1801" i="132" s="1"/>
  <c r="AE1801" i="132" s="1"/>
  <c r="AD1871" i="132"/>
  <c r="AE1871" i="132" s="1"/>
  <c r="AD1531" i="132"/>
  <c r="AE1531" i="132" s="1"/>
  <c r="AC1791" i="132"/>
  <c r="AC1797" i="132" s="1"/>
  <c r="AD1751" i="132"/>
  <c r="AE1751" i="132" s="1"/>
  <c r="AD1741" i="132"/>
  <c r="AE1741" i="132" s="1"/>
  <c r="AD1881" i="132"/>
  <c r="AE1881" i="132" s="1"/>
  <c r="AB1931" i="132"/>
  <c r="AD1931" i="132" s="1"/>
  <c r="AE1931" i="132" s="1"/>
  <c r="AB1991" i="132"/>
  <c r="AD1991" i="132" s="1"/>
  <c r="AE1991" i="132" s="1"/>
  <c r="AC1891" i="132"/>
  <c r="AC1897" i="132" s="1"/>
  <c r="AD1901" i="132"/>
  <c r="AE1901" i="132" s="1"/>
  <c r="AC1901" i="132"/>
  <c r="AC1907" i="132" s="1"/>
  <c r="AD1911" i="132"/>
  <c r="AE1911" i="132" s="1"/>
  <c r="AC1911" i="132"/>
  <c r="AC1917" i="132" s="1"/>
  <c r="AD1921" i="132"/>
  <c r="AE1921" i="132" s="1"/>
  <c r="AC1921" i="132"/>
  <c r="AC1927" i="132" s="1"/>
  <c r="AD1941" i="132"/>
  <c r="AE1941" i="132" s="1"/>
  <c r="AC1941" i="132"/>
  <c r="AC1947" i="132" s="1"/>
  <c r="AD1951" i="132"/>
  <c r="AE1951" i="132" s="1"/>
  <c r="AC1951" i="132"/>
  <c r="AC1957" i="132" s="1"/>
  <c r="AD1961" i="132"/>
  <c r="AE1961" i="132" s="1"/>
  <c r="AC1961" i="132"/>
  <c r="AC1967" i="132" s="1"/>
  <c r="AD1971" i="132"/>
  <c r="AE1971" i="132" s="1"/>
  <c r="AC1971" i="132"/>
  <c r="AC1977" i="132" s="1"/>
  <c r="AD1981" i="132"/>
  <c r="AE1981" i="132" s="1"/>
  <c r="AC1981" i="132"/>
  <c r="AC1987" i="132" s="1"/>
  <c r="AD2001" i="132"/>
  <c r="AE2001" i="132" s="1"/>
  <c r="AC2001" i="132"/>
  <c r="AC2007" i="132" s="1"/>
  <c r="AD2011" i="132"/>
  <c r="AE2011" i="132" s="1"/>
  <c r="AC2011" i="132"/>
  <c r="AC2017" i="132" s="1"/>
  <c r="AD2021" i="132"/>
  <c r="AE2021" i="132" s="1"/>
  <c r="AC2021" i="132"/>
  <c r="AC2027" i="132" s="1"/>
  <c r="AC1771" i="132"/>
  <c r="AC1777" i="132" s="1"/>
  <c r="AC1811" i="132"/>
  <c r="AC1817" i="132" s="1"/>
  <c r="AC1851" i="132"/>
  <c r="AC1857" i="132" s="1"/>
  <c r="AB1721" i="132"/>
  <c r="AD1721" i="132" s="1"/>
  <c r="AE1721" i="132" s="1"/>
  <c r="AD1761" i="132"/>
  <c r="AE1761" i="132" s="1"/>
  <c r="AC1781" i="132"/>
  <c r="AC1787" i="132" s="1"/>
  <c r="AC1821" i="132"/>
  <c r="AC1827" i="132" s="1"/>
  <c r="AD1731" i="132"/>
  <c r="AE1731" i="132" s="1"/>
  <c r="AB1551" i="132"/>
  <c r="AC1551" i="132" s="1"/>
  <c r="AC1557" i="132" s="1"/>
  <c r="AB1571" i="132"/>
  <c r="AC1571" i="132" s="1"/>
  <c r="AC1577" i="132" s="1"/>
  <c r="AB1591" i="132"/>
  <c r="AD1591" i="132" s="1"/>
  <c r="AE1591" i="132" s="1"/>
  <c r="AB1611" i="132"/>
  <c r="AD1611" i="132" s="1"/>
  <c r="AE1611" i="132" s="1"/>
  <c r="AD1631" i="132"/>
  <c r="AE1631" i="132" s="1"/>
  <c r="AC1631" i="132"/>
  <c r="AC1637" i="132" s="1"/>
  <c r="AD1641" i="132"/>
  <c r="AE1641" i="132" s="1"/>
  <c r="AC1641" i="132"/>
  <c r="AC1647" i="132" s="1"/>
  <c r="AD1651" i="132"/>
  <c r="AE1651" i="132" s="1"/>
  <c r="AC1651" i="132"/>
  <c r="AC1657" i="132" s="1"/>
  <c r="AD1661" i="132"/>
  <c r="AE1661" i="132" s="1"/>
  <c r="AC1661" i="132"/>
  <c r="AC1667" i="132" s="1"/>
  <c r="AD1671" i="132"/>
  <c r="AE1671" i="132" s="1"/>
  <c r="AC1671" i="132"/>
  <c r="AC1677" i="132" s="1"/>
  <c r="AD1681" i="132"/>
  <c r="AE1681" i="132" s="1"/>
  <c r="AC1681" i="132"/>
  <c r="AC1687" i="132" s="1"/>
  <c r="AD1551" i="132"/>
  <c r="AE1551" i="132" s="1"/>
  <c r="AC1561" i="132"/>
  <c r="AC1567" i="132" s="1"/>
  <c r="AC1581" i="132"/>
  <c r="AC1587" i="132" s="1"/>
  <c r="AC1601" i="132"/>
  <c r="AC1607" i="132" s="1"/>
  <c r="AC1621" i="132"/>
  <c r="AC1627" i="132" s="1"/>
  <c r="AB1351" i="132"/>
  <c r="AD1351" i="132" s="1"/>
  <c r="AE1351" i="132" s="1"/>
  <c r="AB1371" i="132"/>
  <c r="AC1371" i="132" s="1"/>
  <c r="AC1377" i="132" s="1"/>
  <c r="AB1451" i="132"/>
  <c r="AC1451" i="132" s="1"/>
  <c r="AC1457" i="132" s="1"/>
  <c r="AB1481" i="132"/>
  <c r="AD1481" i="132" s="1"/>
  <c r="AE1481" i="132" s="1"/>
  <c r="AB1491" i="132"/>
  <c r="AC1491" i="132" s="1"/>
  <c r="AC1497" i="132" s="1"/>
  <c r="AB1501" i="132"/>
  <c r="AD1501" i="132" s="1"/>
  <c r="AE1501" i="132" s="1"/>
  <c r="AB1511" i="132"/>
  <c r="AC1511" i="132" s="1"/>
  <c r="AC1517" i="132" s="1"/>
  <c r="AB1391" i="132"/>
  <c r="AD1391" i="132" s="1"/>
  <c r="AE1391" i="132" s="1"/>
  <c r="AB1411" i="132"/>
  <c r="AC1411" i="132" s="1"/>
  <c r="AC1417" i="132" s="1"/>
  <c r="AB1361" i="132"/>
  <c r="AD1361" i="132" s="1"/>
  <c r="AE1361" i="132" s="1"/>
  <c r="AC1431" i="132"/>
  <c r="AC1437" i="132" s="1"/>
  <c r="AB1461" i="132"/>
  <c r="AD1461" i="132" s="1"/>
  <c r="AE1461" i="132" s="1"/>
  <c r="AB1471" i="132"/>
  <c r="AC1471" i="132" s="1"/>
  <c r="AC1477" i="132" s="1"/>
  <c r="AC1381" i="132"/>
  <c r="AC1387" i="132" s="1"/>
  <c r="AC1401" i="132"/>
  <c r="AC1407" i="132" s="1"/>
  <c r="AC1421" i="132"/>
  <c r="AC1427" i="132" s="1"/>
  <c r="AD1431" i="132"/>
  <c r="AE1431" i="132" s="1"/>
  <c r="AC1441" i="132"/>
  <c r="AC1447" i="132" s="1"/>
  <c r="AC1721" i="132" l="1"/>
  <c r="AC1727" i="132" s="1"/>
  <c r="AD1571" i="132"/>
  <c r="AE1571" i="132" s="1"/>
  <c r="AC2031" i="132"/>
  <c r="AC2037" i="132" s="1"/>
  <c r="AC2321" i="132"/>
  <c r="AC2327" i="132" s="1"/>
  <c r="AD2201" i="132"/>
  <c r="AE2201" i="132" s="1"/>
  <c r="AC2071" i="132"/>
  <c r="AC2077" i="132" s="1"/>
  <c r="AC2051" i="132"/>
  <c r="AC2057" i="132" s="1"/>
  <c r="AD2181" i="132"/>
  <c r="AE2181" i="132" s="1"/>
  <c r="AD1411" i="132"/>
  <c r="AE1411" i="132" s="1"/>
  <c r="AC1991" i="132"/>
  <c r="AC1997" i="132" s="1"/>
  <c r="AD1521" i="132"/>
  <c r="AE1521" i="132" s="1"/>
  <c r="AC2251" i="132"/>
  <c r="AC2257" i="132" s="1"/>
  <c r="AC2261" i="132"/>
  <c r="AC2267" i="132" s="1"/>
  <c r="AD1861" i="132"/>
  <c r="AE1861" i="132" s="1"/>
  <c r="AC1351" i="132"/>
  <c r="AC1357" i="132" s="1"/>
  <c r="AD1691" i="132"/>
  <c r="AE1691" i="132" s="1"/>
  <c r="AC1831" i="132"/>
  <c r="AC1837" i="132" s="1"/>
  <c r="AC1391" i="132"/>
  <c r="AC1397" i="132" s="1"/>
  <c r="AC1461" i="132"/>
  <c r="AC1467" i="132" s="1"/>
  <c r="AD1511" i="132"/>
  <c r="AE1511" i="132" s="1"/>
  <c r="AD1451" i="132"/>
  <c r="AE1451" i="132" s="1"/>
  <c r="AC1501" i="132"/>
  <c r="AC1507" i="132" s="1"/>
  <c r="AD1541" i="132"/>
  <c r="AE1541" i="132" s="1"/>
  <c r="AD1471" i="132"/>
  <c r="AE1471" i="132" s="1"/>
  <c r="AC1801" i="132"/>
  <c r="AC1807" i="132" s="1"/>
  <c r="AC1931" i="132"/>
  <c r="AC1937" i="132" s="1"/>
  <c r="AC1611" i="132"/>
  <c r="AC1617" i="132" s="1"/>
  <c r="AC1591" i="132"/>
  <c r="AC1597" i="132" s="1"/>
  <c r="AC1361" i="132"/>
  <c r="AC1367" i="132" s="1"/>
  <c r="AC1481" i="132"/>
  <c r="AC1487" i="132" s="1"/>
  <c r="AD1371" i="132"/>
  <c r="AE1371" i="132" s="1"/>
  <c r="AD1491" i="132"/>
  <c r="AE1491" i="132" s="1"/>
  <c r="J25" i="182" l="1"/>
  <c r="J26" i="182"/>
  <c r="J27" i="182"/>
  <c r="J28" i="182"/>
  <c r="AK1301" i="132" l="1"/>
  <c r="AK1302" i="132" s="1"/>
  <c r="AK1303" i="132" s="1"/>
  <c r="AK1304" i="132" s="1"/>
  <c r="AK1305" i="132" s="1"/>
  <c r="AK1306" i="132" s="1"/>
  <c r="AK1307" i="132" s="1"/>
  <c r="AK1308" i="132" s="1"/>
  <c r="AK1309" i="132" s="1"/>
  <c r="AK1310" i="132" s="1"/>
  <c r="AA1301" i="132"/>
  <c r="AK1291" i="132"/>
  <c r="AK1292" i="132" s="1"/>
  <c r="AK1293" i="132" s="1"/>
  <c r="AK1294" i="132" s="1"/>
  <c r="AK1295" i="132" s="1"/>
  <c r="AK1296" i="132" s="1"/>
  <c r="AK1297" i="132" s="1"/>
  <c r="AK1298" i="132" s="1"/>
  <c r="AK1299" i="132" s="1"/>
  <c r="AK1300" i="132" s="1"/>
  <c r="AA1291" i="132"/>
  <c r="AK1281" i="132"/>
  <c r="AK1282" i="132" s="1"/>
  <c r="AK1283" i="132" s="1"/>
  <c r="AK1284" i="132" s="1"/>
  <c r="AK1285" i="132" s="1"/>
  <c r="AK1286" i="132" s="1"/>
  <c r="AK1287" i="132" s="1"/>
  <c r="AK1288" i="132" s="1"/>
  <c r="AK1289" i="132" s="1"/>
  <c r="AK1290" i="132" s="1"/>
  <c r="AA1281" i="132"/>
  <c r="AK1271" i="132"/>
  <c r="AK1272" i="132" s="1"/>
  <c r="AK1273" i="132" s="1"/>
  <c r="AK1274" i="132" s="1"/>
  <c r="AK1275" i="132" s="1"/>
  <c r="AK1276" i="132" s="1"/>
  <c r="AK1277" i="132" s="1"/>
  <c r="AK1278" i="132" s="1"/>
  <c r="AK1279" i="132" s="1"/>
  <c r="AK1280" i="132" s="1"/>
  <c r="AA1271" i="132"/>
  <c r="AK1261" i="132"/>
  <c r="AK1262" i="132" s="1"/>
  <c r="AK1263" i="132" s="1"/>
  <c r="AK1264" i="132" s="1"/>
  <c r="AK1265" i="132" s="1"/>
  <c r="AK1266" i="132" s="1"/>
  <c r="AK1267" i="132" s="1"/>
  <c r="AK1268" i="132" s="1"/>
  <c r="AK1269" i="132" s="1"/>
  <c r="AK1270" i="132" s="1"/>
  <c r="AA1261" i="132"/>
  <c r="AK1251" i="132"/>
  <c r="AK1252" i="132" s="1"/>
  <c r="AK1253" i="132" s="1"/>
  <c r="AK1254" i="132" s="1"/>
  <c r="AK1255" i="132" s="1"/>
  <c r="AK1256" i="132" s="1"/>
  <c r="AK1257" i="132" s="1"/>
  <c r="AK1258" i="132" s="1"/>
  <c r="AK1259" i="132" s="1"/>
  <c r="AK1260" i="132" s="1"/>
  <c r="AA1251" i="132"/>
  <c r="AK1241" i="132"/>
  <c r="AK1242" i="132" s="1"/>
  <c r="AK1243" i="132" s="1"/>
  <c r="AK1244" i="132" s="1"/>
  <c r="AK1245" i="132" s="1"/>
  <c r="AK1246" i="132" s="1"/>
  <c r="AK1247" i="132" s="1"/>
  <c r="AK1248" i="132" s="1"/>
  <c r="AK1249" i="132" s="1"/>
  <c r="AK1250" i="132" s="1"/>
  <c r="AA1241" i="132"/>
  <c r="AK1231" i="132"/>
  <c r="AK1232" i="132" s="1"/>
  <c r="AK1233" i="132" s="1"/>
  <c r="AK1234" i="132" s="1"/>
  <c r="AK1235" i="132" s="1"/>
  <c r="AK1236" i="132" s="1"/>
  <c r="AK1237" i="132" s="1"/>
  <c r="AK1238" i="132" s="1"/>
  <c r="AK1239" i="132" s="1"/>
  <c r="AK1240" i="132" s="1"/>
  <c r="AA1231" i="132"/>
  <c r="AK1221" i="132"/>
  <c r="AK1222" i="132" s="1"/>
  <c r="AK1223" i="132" s="1"/>
  <c r="AK1224" i="132" s="1"/>
  <c r="AK1225" i="132" s="1"/>
  <c r="AK1226" i="132" s="1"/>
  <c r="AK1227" i="132" s="1"/>
  <c r="AK1228" i="132" s="1"/>
  <c r="AK1229" i="132" s="1"/>
  <c r="AK1230" i="132" s="1"/>
  <c r="AA1221" i="132"/>
  <c r="AK1211" i="132"/>
  <c r="AK1212" i="132" s="1"/>
  <c r="AK1213" i="132" s="1"/>
  <c r="AK1214" i="132" s="1"/>
  <c r="AK1215" i="132" s="1"/>
  <c r="AK1216" i="132" s="1"/>
  <c r="AK1217" i="132" s="1"/>
  <c r="AK1218" i="132" s="1"/>
  <c r="AK1219" i="132" s="1"/>
  <c r="AK1220" i="132" s="1"/>
  <c r="AA1211" i="132"/>
  <c r="AK1201" i="132"/>
  <c r="AK1202" i="132" s="1"/>
  <c r="AK1203" i="132" s="1"/>
  <c r="AK1204" i="132" s="1"/>
  <c r="AK1205" i="132" s="1"/>
  <c r="AK1206" i="132" s="1"/>
  <c r="AK1207" i="132" s="1"/>
  <c r="AK1208" i="132" s="1"/>
  <c r="AK1209" i="132" s="1"/>
  <c r="AK1210" i="132" s="1"/>
  <c r="AA1201" i="132"/>
  <c r="AK1191" i="132"/>
  <c r="AK1192" i="132" s="1"/>
  <c r="AK1193" i="132" s="1"/>
  <c r="AK1194" i="132" s="1"/>
  <c r="AK1195" i="132" s="1"/>
  <c r="AK1196" i="132" s="1"/>
  <c r="AK1197" i="132" s="1"/>
  <c r="AK1198" i="132" s="1"/>
  <c r="AK1199" i="132" s="1"/>
  <c r="AK1200" i="132" s="1"/>
  <c r="AA1191" i="132"/>
  <c r="AJ147" i="132"/>
  <c r="AG147" i="132"/>
  <c r="AJ146" i="132"/>
  <c r="AG146" i="132"/>
  <c r="AJ145" i="132"/>
  <c r="AG145" i="132"/>
  <c r="AJ144" i="132"/>
  <c r="AG144" i="132"/>
  <c r="AJ143" i="132"/>
  <c r="AG143" i="132"/>
  <c r="AJ142" i="132"/>
  <c r="AG142" i="132"/>
  <c r="AJ141" i="132"/>
  <c r="AG141" i="132"/>
  <c r="AK140" i="132"/>
  <c r="AK141" i="132" s="1"/>
  <c r="AK142" i="132" s="1"/>
  <c r="AK143" i="132" s="1"/>
  <c r="AK144" i="132" s="1"/>
  <c r="AK145" i="132" s="1"/>
  <c r="AK146" i="132" s="1"/>
  <c r="AK147" i="132" s="1"/>
  <c r="AA140" i="132"/>
  <c r="AC140" i="132" s="1"/>
  <c r="AC145" i="132" s="1"/>
  <c r="AJ139" i="132"/>
  <c r="AG139" i="132"/>
  <c r="AJ138" i="132"/>
  <c r="AG138" i="132"/>
  <c r="AJ137" i="132"/>
  <c r="AG137" i="132"/>
  <c r="AJ136" i="132"/>
  <c r="AG136" i="132"/>
  <c r="AJ135" i="132"/>
  <c r="AG135" i="132"/>
  <c r="AJ134" i="132"/>
  <c r="AG134" i="132"/>
  <c r="AJ133" i="132"/>
  <c r="AG133" i="132"/>
  <c r="AK132" i="132"/>
  <c r="AK133" i="132" s="1"/>
  <c r="AK134" i="132" s="1"/>
  <c r="AK135" i="132" s="1"/>
  <c r="AK136" i="132" s="1"/>
  <c r="AK137" i="132" s="1"/>
  <c r="AK138" i="132" s="1"/>
  <c r="AK139" i="132" s="1"/>
  <c r="AA132" i="132"/>
  <c r="AE132" i="132" s="1"/>
  <c r="AJ131" i="132"/>
  <c r="AG131" i="132"/>
  <c r="AJ130" i="132"/>
  <c r="AG130" i="132"/>
  <c r="AJ129" i="132"/>
  <c r="AG129" i="132"/>
  <c r="AJ128" i="132"/>
  <c r="AG128" i="132"/>
  <c r="AJ127" i="132"/>
  <c r="AG127" i="132"/>
  <c r="AJ126" i="132"/>
  <c r="AG126" i="132"/>
  <c r="AJ125" i="132"/>
  <c r="AG125" i="132"/>
  <c r="AK124" i="132"/>
  <c r="AK125" i="132" s="1"/>
  <c r="AK126" i="132" s="1"/>
  <c r="AK127" i="132" s="1"/>
  <c r="AK128" i="132" s="1"/>
  <c r="AK129" i="132" s="1"/>
  <c r="AK130" i="132" s="1"/>
  <c r="AK131" i="132" s="1"/>
  <c r="AA124" i="132"/>
  <c r="AE124" i="132" s="1"/>
  <c r="AJ54" i="132"/>
  <c r="AG54" i="132"/>
  <c r="AJ53" i="132"/>
  <c r="AG53" i="132"/>
  <c r="AJ52" i="132"/>
  <c r="AG52" i="132"/>
  <c r="AJ51" i="132"/>
  <c r="AG51" i="132"/>
  <c r="AJ50" i="132"/>
  <c r="AG50" i="132"/>
  <c r="AJ49" i="132"/>
  <c r="AG49" i="132"/>
  <c r="AJ48" i="132"/>
  <c r="AG48" i="132"/>
  <c r="AK47" i="132"/>
  <c r="AK48" i="132" s="1"/>
  <c r="AK49" i="132" s="1"/>
  <c r="AK50" i="132" s="1"/>
  <c r="AK51" i="132" s="1"/>
  <c r="AK52" i="132" s="1"/>
  <c r="AK53" i="132" s="1"/>
  <c r="AK54" i="132" s="1"/>
  <c r="AA47" i="132"/>
  <c r="AE47" i="132" s="1"/>
  <c r="AJ46" i="132"/>
  <c r="AG46" i="132"/>
  <c r="AJ45" i="132"/>
  <c r="AG45" i="132"/>
  <c r="AJ44" i="132"/>
  <c r="AG44" i="132"/>
  <c r="AJ43" i="132"/>
  <c r="AG43" i="132"/>
  <c r="AJ42" i="132"/>
  <c r="AG42" i="132"/>
  <c r="AJ41" i="132"/>
  <c r="AG41" i="132"/>
  <c r="AJ40" i="132"/>
  <c r="AG40" i="132"/>
  <c r="AK39" i="132"/>
  <c r="AK40" i="132" s="1"/>
  <c r="AK41" i="132" s="1"/>
  <c r="AK42" i="132" s="1"/>
  <c r="AK43" i="132" s="1"/>
  <c r="AK44" i="132" s="1"/>
  <c r="AK45" i="132" s="1"/>
  <c r="AK46" i="132" s="1"/>
  <c r="AA39" i="132"/>
  <c r="AE39" i="132" s="1"/>
  <c r="AB1301" i="132" l="1"/>
  <c r="AD1301" i="132" s="1"/>
  <c r="AE1301" i="132" s="1"/>
  <c r="AE140" i="132"/>
  <c r="AC132" i="132"/>
  <c r="AC137" i="132" s="1"/>
  <c r="AB1271" i="132"/>
  <c r="AC1271" i="132" s="1"/>
  <c r="AC1277" i="132" s="1"/>
  <c r="AB1291" i="132"/>
  <c r="AD1291" i="132" s="1"/>
  <c r="AE1291" i="132" s="1"/>
  <c r="AB1281" i="132"/>
  <c r="AD1281" i="132" s="1"/>
  <c r="AE1281" i="132" s="1"/>
  <c r="AB1231" i="132"/>
  <c r="AD1231" i="132" s="1"/>
  <c r="AE1231" i="132" s="1"/>
  <c r="AB1241" i="132"/>
  <c r="AD1241" i="132" s="1"/>
  <c r="AE1241" i="132" s="1"/>
  <c r="AB1251" i="132"/>
  <c r="AD1251" i="132" s="1"/>
  <c r="AE1251" i="132" s="1"/>
  <c r="AB1261" i="132"/>
  <c r="AD1261" i="132" s="1"/>
  <c r="AE1261" i="132" s="1"/>
  <c r="AC1231" i="132"/>
  <c r="AC1237" i="132" s="1"/>
  <c r="AC1241" i="132"/>
  <c r="AC1247" i="132" s="1"/>
  <c r="AC1251" i="132"/>
  <c r="AC1257" i="132" s="1"/>
  <c r="AC1261" i="132"/>
  <c r="AC1267" i="132" s="1"/>
  <c r="AB1191" i="132"/>
  <c r="AD1191" i="132" s="1"/>
  <c r="AE1191" i="132" s="1"/>
  <c r="AB1201" i="132"/>
  <c r="AD1201" i="132" s="1"/>
  <c r="AE1201" i="132" s="1"/>
  <c r="AB1211" i="132"/>
  <c r="AD1211" i="132" s="1"/>
  <c r="AE1211" i="132" s="1"/>
  <c r="AB1221" i="132"/>
  <c r="AD1221" i="132" s="1"/>
  <c r="AE1221" i="132" s="1"/>
  <c r="AC124" i="132"/>
  <c r="AC129" i="132" s="1"/>
  <c r="AC47" i="132"/>
  <c r="AC52" i="132" s="1"/>
  <c r="AC39" i="132"/>
  <c r="AC44" i="132" s="1"/>
  <c r="AC1301" i="132" l="1"/>
  <c r="AC1307" i="132" s="1"/>
  <c r="AC1291" i="132"/>
  <c r="AC1297" i="132" s="1"/>
  <c r="AC1201" i="132"/>
  <c r="AC1207" i="132" s="1"/>
  <c r="AD1271" i="132"/>
  <c r="AE1271" i="132" s="1"/>
  <c r="AC1281" i="132"/>
  <c r="AC1287" i="132" s="1"/>
  <c r="AC1221" i="132"/>
  <c r="AC1227" i="132" s="1"/>
  <c r="AC1211" i="132"/>
  <c r="AC1217" i="132" s="1"/>
  <c r="AC1191" i="132"/>
  <c r="AC1197" i="132" s="1"/>
  <c r="K51" i="149" l="1"/>
  <c r="AE2473" i="132"/>
  <c r="AK2473" i="132"/>
  <c r="AE2474" i="132"/>
  <c r="AK2474" i="132"/>
  <c r="AE2461" i="132"/>
  <c r="AK2461" i="132"/>
  <c r="AA148" i="132"/>
  <c r="AC148" i="132" s="1"/>
  <c r="AC153" i="132" s="1"/>
  <c r="AK148" i="132"/>
  <c r="AK149" i="132" s="1"/>
  <c r="AK150" i="132" s="1"/>
  <c r="AK151" i="132" s="1"/>
  <c r="AK152" i="132" s="1"/>
  <c r="AK153" i="132" s="1"/>
  <c r="AK154" i="132" s="1"/>
  <c r="AK155" i="132" s="1"/>
  <c r="AG149" i="132"/>
  <c r="AJ149" i="132"/>
  <c r="AG150" i="132"/>
  <c r="AJ150" i="132"/>
  <c r="AG151" i="132"/>
  <c r="AJ151" i="132"/>
  <c r="AG152" i="132"/>
  <c r="AJ152" i="132"/>
  <c r="AG153" i="132"/>
  <c r="AJ153" i="132"/>
  <c r="AG154" i="132"/>
  <c r="AJ154" i="132"/>
  <c r="AG155" i="132"/>
  <c r="AJ155" i="132"/>
  <c r="AA156" i="132"/>
  <c r="AC156" i="132" s="1"/>
  <c r="AC161" i="132" s="1"/>
  <c r="AK156" i="132"/>
  <c r="AK157" i="132" s="1"/>
  <c r="AK158" i="132" s="1"/>
  <c r="AK159" i="132" s="1"/>
  <c r="AK160" i="132" s="1"/>
  <c r="AK161" i="132" s="1"/>
  <c r="AK162" i="132" s="1"/>
  <c r="AK163" i="132" s="1"/>
  <c r="AG157" i="132"/>
  <c r="AJ157" i="132"/>
  <c r="AG158" i="132"/>
  <c r="AJ158" i="132"/>
  <c r="AG159" i="132"/>
  <c r="AJ159" i="132"/>
  <c r="AG160" i="132"/>
  <c r="AJ160" i="132"/>
  <c r="AG161" i="132"/>
  <c r="AJ161" i="132"/>
  <c r="AG162" i="132"/>
  <c r="AJ162" i="132"/>
  <c r="AG163" i="132"/>
  <c r="AJ163" i="132"/>
  <c r="AA164" i="132"/>
  <c r="AC164" i="132" s="1"/>
  <c r="AC169" i="132" s="1"/>
  <c r="AK164" i="132"/>
  <c r="AK165" i="132" s="1"/>
  <c r="AK166" i="132" s="1"/>
  <c r="AK167" i="132" s="1"/>
  <c r="AK168" i="132" s="1"/>
  <c r="AK169" i="132" s="1"/>
  <c r="AK170" i="132" s="1"/>
  <c r="AK171" i="132" s="1"/>
  <c r="AG165" i="132"/>
  <c r="AJ165" i="132"/>
  <c r="AG166" i="132"/>
  <c r="AJ166" i="132"/>
  <c r="AG167" i="132"/>
  <c r="AJ167" i="132"/>
  <c r="AG168" i="132"/>
  <c r="AJ168" i="132"/>
  <c r="AG169" i="132"/>
  <c r="AJ169" i="132"/>
  <c r="AG170" i="132"/>
  <c r="AJ170" i="132"/>
  <c r="AG171" i="132"/>
  <c r="AJ171" i="132"/>
  <c r="AE156" i="132" l="1"/>
  <c r="AE164" i="132"/>
  <c r="AE148" i="132"/>
  <c r="D3" i="149" l="1"/>
  <c r="D2" i="149"/>
  <c r="AK1341" i="132" l="1"/>
  <c r="AK1342" i="132" s="1"/>
  <c r="AK1343" i="132" s="1"/>
  <c r="AK1344" i="132" s="1"/>
  <c r="AK1345" i="132" s="1"/>
  <c r="AK1346" i="132" s="1"/>
  <c r="AK1347" i="132" s="1"/>
  <c r="AK1348" i="132" s="1"/>
  <c r="AK1349" i="132" s="1"/>
  <c r="AK1350" i="132" s="1"/>
  <c r="AK1331" i="132"/>
  <c r="AK1332" i="132" s="1"/>
  <c r="AK1333" i="132" s="1"/>
  <c r="AK1334" i="132" s="1"/>
  <c r="AK1335" i="132" s="1"/>
  <c r="AK1336" i="132" s="1"/>
  <c r="AK1337" i="132" s="1"/>
  <c r="AK1338" i="132" s="1"/>
  <c r="AK1339" i="132" s="1"/>
  <c r="AK1340" i="132" s="1"/>
  <c r="AK1321" i="132"/>
  <c r="AK1322" i="132" s="1"/>
  <c r="AK1323" i="132" s="1"/>
  <c r="AK1324" i="132" s="1"/>
  <c r="AK1325" i="132" s="1"/>
  <c r="AK1326" i="132" s="1"/>
  <c r="AK1327" i="132" s="1"/>
  <c r="AK1328" i="132" s="1"/>
  <c r="AK1329" i="132" s="1"/>
  <c r="AK1330" i="132" s="1"/>
  <c r="AK1311" i="132"/>
  <c r="AK1312" i="132" s="1"/>
  <c r="AK1313" i="132" s="1"/>
  <c r="AK1314" i="132" s="1"/>
  <c r="AK1315" i="132" s="1"/>
  <c r="AK1316" i="132" s="1"/>
  <c r="AK1317" i="132" s="1"/>
  <c r="AK1318" i="132" s="1"/>
  <c r="AK1319" i="132" s="1"/>
  <c r="AK1320" i="132" s="1"/>
  <c r="AK181" i="132"/>
  <c r="AK182" i="132" s="1"/>
  <c r="AK183" i="132" s="1"/>
  <c r="AK184" i="132" s="1"/>
  <c r="AK185" i="132" s="1"/>
  <c r="AK186" i="132" s="1"/>
  <c r="AK187" i="132" s="1"/>
  <c r="AK188" i="132" s="1"/>
  <c r="AK189" i="132" s="1"/>
  <c r="AK190" i="132" s="1"/>
  <c r="AK114" i="132"/>
  <c r="AK115" i="132" s="1"/>
  <c r="AK116" i="132" s="1"/>
  <c r="AK117" i="132" s="1"/>
  <c r="AK118" i="132" s="1"/>
  <c r="AK119" i="132" s="1"/>
  <c r="AK120" i="132" s="1"/>
  <c r="AK121" i="132" s="1"/>
  <c r="AK122" i="132" s="1"/>
  <c r="AK123" i="132" s="1"/>
  <c r="AJ71" i="132"/>
  <c r="AG71" i="132"/>
  <c r="AJ70" i="132"/>
  <c r="AG70" i="132"/>
  <c r="AJ69" i="132"/>
  <c r="AG69" i="132"/>
  <c r="AJ68" i="132"/>
  <c r="AG68" i="132"/>
  <c r="AJ67" i="132"/>
  <c r="AG67" i="132"/>
  <c r="AJ66" i="132"/>
  <c r="AG66" i="132"/>
  <c r="AJ65" i="132"/>
  <c r="AG65" i="132"/>
  <c r="AK64" i="132"/>
  <c r="AK65" i="132" s="1"/>
  <c r="AK66" i="132" s="1"/>
  <c r="AK67" i="132" s="1"/>
  <c r="AK68" i="132" s="1"/>
  <c r="AK69" i="132" s="1"/>
  <c r="AK70" i="132" s="1"/>
  <c r="AK71" i="132" s="1"/>
  <c r="AK72" i="132" s="1"/>
  <c r="AK73" i="132" s="1"/>
  <c r="C2" i="186"/>
  <c r="C2" i="190"/>
  <c r="C2" i="191"/>
  <c r="C2" i="192"/>
  <c r="I3" i="182"/>
  <c r="B2" i="182"/>
  <c r="B1" i="187"/>
  <c r="V3" i="151"/>
  <c r="B2" i="151"/>
  <c r="K2" i="148"/>
  <c r="C1" i="148"/>
  <c r="AC2" i="132"/>
  <c r="C2" i="132"/>
  <c r="K70" i="147"/>
  <c r="C3" i="149"/>
  <c r="C6" i="149"/>
  <c r="B6" i="149"/>
  <c r="C1" i="133"/>
  <c r="AI2449" i="132" l="1"/>
  <c r="AI2445" i="132"/>
  <c r="AI2441" i="132"/>
  <c r="AI2437" i="132"/>
  <c r="AI2433" i="132"/>
  <c r="AI2429" i="132"/>
  <c r="AI2425" i="132"/>
  <c r="AI2421" i="132"/>
  <c r="AI2417" i="132"/>
  <c r="AI2413" i="132"/>
  <c r="AI2409" i="132"/>
  <c r="AI2405" i="132"/>
  <c r="AI2401" i="132"/>
  <c r="AI2397" i="132"/>
  <c r="AI2393" i="132"/>
  <c r="AI2448" i="132"/>
  <c r="AI2444" i="132"/>
  <c r="AI2420" i="132"/>
  <c r="AI2391" i="132"/>
  <c r="AI2450" i="132"/>
  <c r="AI2446" i="132"/>
  <c r="AI2442" i="132"/>
  <c r="AI2438" i="132"/>
  <c r="AI2434" i="132"/>
  <c r="AI2430" i="132"/>
  <c r="AI2426" i="132"/>
  <c r="AI2422" i="132"/>
  <c r="AI2418" i="132"/>
  <c r="AI2414" i="132"/>
  <c r="AI2410" i="132"/>
  <c r="AI2406" i="132"/>
  <c r="AI2402" i="132"/>
  <c r="AI2398" i="132"/>
  <c r="AI2394" i="132"/>
  <c r="AI2436" i="132"/>
  <c r="AI2428" i="132"/>
  <c r="AI2416" i="132"/>
  <c r="AI2404" i="132"/>
  <c r="AI2400" i="132"/>
  <c r="AI2396" i="132"/>
  <c r="AI2451" i="132"/>
  <c r="AI2447" i="132"/>
  <c r="AI2443" i="132"/>
  <c r="AI2439" i="132"/>
  <c r="AI2435" i="132"/>
  <c r="AI2431" i="132"/>
  <c r="AI2427" i="132"/>
  <c r="AI2423" i="132"/>
  <c r="AI2419" i="132"/>
  <c r="AI2415" i="132"/>
  <c r="AI2411" i="132"/>
  <c r="AI2407" i="132"/>
  <c r="AI2403" i="132"/>
  <c r="AI2399" i="132"/>
  <c r="AI2395" i="132"/>
  <c r="AI2440" i="132"/>
  <c r="AI2432" i="132"/>
  <c r="AI2424" i="132"/>
  <c r="AI2412" i="132"/>
  <c r="AI2408" i="132"/>
  <c r="AI2392" i="132"/>
  <c r="D6" i="149"/>
  <c r="E6" i="149"/>
  <c r="AI2357" i="132"/>
  <c r="AI2353" i="132"/>
  <c r="AI2352" i="132"/>
  <c r="AI2348" i="132"/>
  <c r="AI2358" i="132"/>
  <c r="AI2354" i="132"/>
  <c r="AI2349" i="132"/>
  <c r="AI2345" i="132"/>
  <c r="AI2359" i="132"/>
  <c r="AI2355" i="132"/>
  <c r="AI2350" i="132"/>
  <c r="AI2346" i="132"/>
  <c r="AI2360" i="132"/>
  <c r="AI2356" i="132"/>
  <c r="AI2351" i="132"/>
  <c r="AI2347" i="132"/>
  <c r="AI2457" i="132"/>
  <c r="AI2458" i="132"/>
  <c r="AI2456" i="132"/>
  <c r="AI2336" i="132"/>
  <c r="AI2335" i="132"/>
  <c r="AI2337" i="132"/>
  <c r="AI2471" i="132"/>
  <c r="AI2467" i="132"/>
  <c r="AI2469" i="132"/>
  <c r="AI2470" i="132"/>
  <c r="AI2472" i="132"/>
  <c r="AI2468" i="132"/>
  <c r="AI2455" i="132"/>
  <c r="AI2459" i="132"/>
  <c r="AI2454" i="132"/>
  <c r="AI2338" i="132"/>
  <c r="AI2334" i="132"/>
  <c r="AI2339" i="132"/>
  <c r="AI2179" i="132"/>
  <c r="AI2175" i="132"/>
  <c r="AI2171" i="132"/>
  <c r="AI2170" i="132"/>
  <c r="AI2166" i="132"/>
  <c r="AI2162" i="132"/>
  <c r="AI2157" i="132"/>
  <c r="AI2153" i="132"/>
  <c r="AI2148" i="132"/>
  <c r="AI2144" i="132"/>
  <c r="AI2139" i="132"/>
  <c r="AI2135" i="132"/>
  <c r="AI2131" i="132"/>
  <c r="AI2130" i="132"/>
  <c r="AI2126" i="132"/>
  <c r="AI2122" i="132"/>
  <c r="AI2117" i="132"/>
  <c r="AI2113" i="132"/>
  <c r="AI2108" i="132"/>
  <c r="AI2104" i="132"/>
  <c r="AI2099" i="132"/>
  <c r="AI2095" i="132"/>
  <c r="AI2091" i="132"/>
  <c r="AI2090" i="132"/>
  <c r="AI2086" i="132"/>
  <c r="AI2082" i="132"/>
  <c r="AI2174" i="132"/>
  <c r="AI2143" i="132"/>
  <c r="AI2089" i="132"/>
  <c r="AI2085" i="132"/>
  <c r="AI2081" i="132"/>
  <c r="AI2180" i="132"/>
  <c r="AI2176" i="132"/>
  <c r="AI2172" i="132"/>
  <c r="AI2167" i="132"/>
  <c r="AI2163" i="132"/>
  <c r="AI2158" i="132"/>
  <c r="AI2154" i="132"/>
  <c r="AI2149" i="132"/>
  <c r="AI2145" i="132"/>
  <c r="AI2141" i="132"/>
  <c r="AI2140" i="132"/>
  <c r="AI2136" i="132"/>
  <c r="AI2132" i="132"/>
  <c r="AI2127" i="132"/>
  <c r="AI2123" i="132"/>
  <c r="AI2118" i="132"/>
  <c r="AI2114" i="132"/>
  <c r="AI2109" i="132"/>
  <c r="AI2105" i="132"/>
  <c r="AI2101" i="132"/>
  <c r="AI2100" i="132"/>
  <c r="AI2096" i="132"/>
  <c r="AI2092" i="132"/>
  <c r="AI2087" i="132"/>
  <c r="AI2083" i="132"/>
  <c r="AI2177" i="132"/>
  <c r="AI2173" i="132"/>
  <c r="AI2168" i="132"/>
  <c r="AI2164" i="132"/>
  <c r="AI2159" i="132"/>
  <c r="AI2155" i="132"/>
  <c r="AI2151" i="132"/>
  <c r="AI2150" i="132"/>
  <c r="AI2146" i="132"/>
  <c r="AI2142" i="132"/>
  <c r="AI2137" i="132"/>
  <c r="AI2133" i="132"/>
  <c r="AI2128" i="132"/>
  <c r="AI2124" i="132"/>
  <c r="AI2119" i="132"/>
  <c r="AI2115" i="132"/>
  <c r="AI2111" i="132"/>
  <c r="AI2110" i="132"/>
  <c r="AI2106" i="132"/>
  <c r="AI2102" i="132"/>
  <c r="AI2097" i="132"/>
  <c r="AI2093" i="132"/>
  <c r="AI2088" i="132"/>
  <c r="AI2084" i="132"/>
  <c r="AI2178" i="132"/>
  <c r="AI2169" i="132"/>
  <c r="AI2165" i="132"/>
  <c r="AI2161" i="132"/>
  <c r="AI2160" i="132"/>
  <c r="AI2156" i="132"/>
  <c r="AI2152" i="132"/>
  <c r="AI2147" i="132"/>
  <c r="AI2138" i="132"/>
  <c r="AI2134" i="132"/>
  <c r="AI2129" i="132"/>
  <c r="AI2125" i="132"/>
  <c r="AI2121" i="132"/>
  <c r="AI2120" i="132"/>
  <c r="AI2116" i="132"/>
  <c r="AI2112" i="132"/>
  <c r="AI2107" i="132"/>
  <c r="AI2103" i="132"/>
  <c r="AI2098" i="132"/>
  <c r="AI2094" i="132"/>
  <c r="AI1189" i="132"/>
  <c r="AI1185" i="132"/>
  <c r="AI1181" i="132"/>
  <c r="AI1180" i="132"/>
  <c r="AI1176" i="132"/>
  <c r="AI1172" i="132"/>
  <c r="AI1170" i="132"/>
  <c r="AI1166" i="132"/>
  <c r="AI1162" i="132"/>
  <c r="AI1157" i="132"/>
  <c r="AI1153" i="132"/>
  <c r="AI1148" i="132"/>
  <c r="AI1144" i="132"/>
  <c r="AI1139" i="132"/>
  <c r="AI1135" i="132"/>
  <c r="AI1131" i="132"/>
  <c r="AI1129" i="132"/>
  <c r="AI1125" i="132"/>
  <c r="AI1121" i="132"/>
  <c r="AI1120" i="132"/>
  <c r="AI1116" i="132"/>
  <c r="AI1112" i="132"/>
  <c r="AI1107" i="132"/>
  <c r="AI1103" i="132"/>
  <c r="AI1098" i="132"/>
  <c r="AI1094" i="132"/>
  <c r="AI1088" i="132"/>
  <c r="AI1084" i="132"/>
  <c r="AI1079" i="132"/>
  <c r="AI1075" i="132"/>
  <c r="AI1071" i="132"/>
  <c r="AI1070" i="132"/>
  <c r="AI1066" i="132"/>
  <c r="AI1062" i="132"/>
  <c r="AI1057" i="132"/>
  <c r="AI1053" i="132"/>
  <c r="AI1047" i="132"/>
  <c r="AI1043" i="132"/>
  <c r="AI1038" i="132"/>
  <c r="AI1034" i="132"/>
  <c r="AI1028" i="132"/>
  <c r="AI1024" i="132"/>
  <c r="AI1018" i="132"/>
  <c r="AI1014" i="132"/>
  <c r="AI1008" i="132"/>
  <c r="AI1004" i="132"/>
  <c r="AI999" i="132"/>
  <c r="AI995" i="132"/>
  <c r="AI991" i="132"/>
  <c r="AI989" i="132"/>
  <c r="AI985" i="132"/>
  <c r="AI981" i="132"/>
  <c r="AI979" i="132"/>
  <c r="AI975" i="132"/>
  <c r="AI971" i="132"/>
  <c r="AI969" i="132"/>
  <c r="AI965" i="132"/>
  <c r="AI961" i="132"/>
  <c r="AI960" i="132"/>
  <c r="AI956" i="132"/>
  <c r="AI952" i="132"/>
  <c r="AI950" i="132"/>
  <c r="AI946" i="132"/>
  <c r="AI942" i="132"/>
  <c r="AI940" i="132"/>
  <c r="AI936" i="132"/>
  <c r="AI932" i="132"/>
  <c r="AI930" i="132"/>
  <c r="AI926" i="132"/>
  <c r="AI922" i="132"/>
  <c r="AI917" i="132"/>
  <c r="AI913" i="132"/>
  <c r="AI907" i="132"/>
  <c r="AI903" i="132"/>
  <c r="AI897" i="132"/>
  <c r="AI893" i="132"/>
  <c r="AI887" i="132"/>
  <c r="AI883" i="132"/>
  <c r="AI878" i="132"/>
  <c r="AI874" i="132"/>
  <c r="AI868" i="132"/>
  <c r="AI864" i="132"/>
  <c r="AI1190" i="132"/>
  <c r="AI1186" i="132"/>
  <c r="AI1182" i="132"/>
  <c r="AI1177" i="132"/>
  <c r="AI1173" i="132"/>
  <c r="AI1167" i="132"/>
  <c r="AI1163" i="132"/>
  <c r="AI1158" i="132"/>
  <c r="AI1154" i="132"/>
  <c r="AI1149" i="132"/>
  <c r="AI1145" i="132"/>
  <c r="AI1141" i="132"/>
  <c r="AI1140" i="132"/>
  <c r="AI1136" i="132"/>
  <c r="AI1132" i="132"/>
  <c r="AI1130" i="132"/>
  <c r="AI1126" i="132"/>
  <c r="AI1122" i="132"/>
  <c r="AI1117" i="132"/>
  <c r="AI1113" i="132"/>
  <c r="AI1108" i="132"/>
  <c r="AI1104" i="132"/>
  <c r="AI1099" i="132"/>
  <c r="AI1095" i="132"/>
  <c r="AI1091" i="132"/>
  <c r="AI1089" i="132"/>
  <c r="AI1085" i="132"/>
  <c r="AI1081" i="132"/>
  <c r="AI1080" i="132"/>
  <c r="AI1076" i="132"/>
  <c r="AI1072" i="132"/>
  <c r="AI1067" i="132"/>
  <c r="AI1063" i="132"/>
  <c r="AI1058" i="132"/>
  <c r="AI1054" i="132"/>
  <c r="AI1048" i="132"/>
  <c r="AI1044" i="132"/>
  <c r="AI1039" i="132"/>
  <c r="AI1035" i="132"/>
  <c r="AI1031" i="132"/>
  <c r="AI1029" i="132"/>
  <c r="AI1025" i="132"/>
  <c r="AI1021" i="132"/>
  <c r="AI1019" i="132"/>
  <c r="AI1015" i="132"/>
  <c r="AI1011" i="132"/>
  <c r="AI1009" i="132"/>
  <c r="AI1005" i="132"/>
  <c r="AI1001" i="132"/>
  <c r="AI1000" i="132"/>
  <c r="AI996" i="132"/>
  <c r="AI992" i="132"/>
  <c r="AI990" i="132"/>
  <c r="AI986" i="132"/>
  <c r="AI982" i="132"/>
  <c r="AI980" i="132"/>
  <c r="AI976" i="132"/>
  <c r="AI972" i="132"/>
  <c r="AI970" i="132"/>
  <c r="AI966" i="132"/>
  <c r="AI962" i="132"/>
  <c r="AI957" i="132"/>
  <c r="AI953" i="132"/>
  <c r="AI947" i="132"/>
  <c r="AI943" i="132"/>
  <c r="AI937" i="132"/>
  <c r="AI933" i="132"/>
  <c r="AI927" i="132"/>
  <c r="AI923" i="132"/>
  <c r="AI918" i="132"/>
  <c r="AI914" i="132"/>
  <c r="AI908" i="132"/>
  <c r="AI904" i="132"/>
  <c r="AI898" i="132"/>
  <c r="AI894" i="132"/>
  <c r="AI888" i="132"/>
  <c r="AI884" i="132"/>
  <c r="AI879" i="132"/>
  <c r="AI875" i="132"/>
  <c r="AI871" i="132"/>
  <c r="AI869" i="132"/>
  <c r="AI865" i="132"/>
  <c r="AI861" i="132"/>
  <c r="AI859" i="132"/>
  <c r="AI855" i="132"/>
  <c r="AI1187" i="132"/>
  <c r="AI1179" i="132"/>
  <c r="AI1171" i="132"/>
  <c r="AI1164" i="132"/>
  <c r="AI1155" i="132"/>
  <c r="AI1146" i="132"/>
  <c r="AI1138" i="132"/>
  <c r="AI1124" i="132"/>
  <c r="AI1118" i="132"/>
  <c r="AI1109" i="132"/>
  <c r="AI1101" i="132"/>
  <c r="AI1100" i="132"/>
  <c r="AI1092" i="132"/>
  <c r="AI1083" i="132"/>
  <c r="AI1077" i="132"/>
  <c r="AI1069" i="132"/>
  <c r="AI1061" i="132"/>
  <c r="AI1060" i="132"/>
  <c r="AI1052" i="132"/>
  <c r="AI1050" i="132"/>
  <c r="AI1042" i="132"/>
  <c r="AI1033" i="132"/>
  <c r="AI1026" i="132"/>
  <c r="AI1017" i="132"/>
  <c r="AI1010" i="132"/>
  <c r="AI1002" i="132"/>
  <c r="AI994" i="132"/>
  <c r="AI988" i="132"/>
  <c r="AI974" i="132"/>
  <c r="AI968" i="132"/>
  <c r="AI954" i="132"/>
  <c r="AI945" i="132"/>
  <c r="AI938" i="132"/>
  <c r="AI929" i="132"/>
  <c r="AI921" i="132"/>
  <c r="AI920" i="132"/>
  <c r="AI912" i="132"/>
  <c r="AI910" i="132"/>
  <c r="AI902" i="132"/>
  <c r="AI900" i="132"/>
  <c r="AI892" i="132"/>
  <c r="AI890" i="132"/>
  <c r="AI882" i="132"/>
  <c r="AI873" i="132"/>
  <c r="AI866" i="132"/>
  <c r="AI856" i="132"/>
  <c r="AI853" i="132"/>
  <c r="AI847" i="132"/>
  <c r="AI843" i="132"/>
  <c r="AI838" i="132"/>
  <c r="AI834" i="132"/>
  <c r="AI828" i="132"/>
  <c r="AI824" i="132"/>
  <c r="AI818" i="132"/>
  <c r="AI814" i="132"/>
  <c r="AI808" i="132"/>
  <c r="AI804" i="132"/>
  <c r="AI799" i="132"/>
  <c r="AI795" i="132"/>
  <c r="AI791" i="132"/>
  <c r="AI789" i="132"/>
  <c r="AI785" i="132"/>
  <c r="AI781" i="132"/>
  <c r="AI777" i="132"/>
  <c r="AI773" i="132"/>
  <c r="AI769" i="132"/>
  <c r="AI765" i="132"/>
  <c r="AI761" i="132"/>
  <c r="AI757" i="132"/>
  <c r="AI753" i="132"/>
  <c r="AI749" i="132"/>
  <c r="AI745" i="132"/>
  <c r="AI741" i="132"/>
  <c r="AI737" i="132"/>
  <c r="AI733" i="132"/>
  <c r="AI729" i="132"/>
  <c r="AI725" i="132"/>
  <c r="AI721" i="132"/>
  <c r="AI717" i="132"/>
  <c r="AI713" i="132"/>
  <c r="AI709" i="132"/>
  <c r="AI705" i="132"/>
  <c r="AI701" i="132"/>
  <c r="AI697" i="132"/>
  <c r="AI693" i="132"/>
  <c r="AI1188" i="132"/>
  <c r="AI1174" i="132"/>
  <c r="AI1165" i="132"/>
  <c r="AI1156" i="132"/>
  <c r="AI1147" i="132"/>
  <c r="AI1133" i="132"/>
  <c r="AI1127" i="132"/>
  <c r="AI1119" i="132"/>
  <c r="AI1111" i="132"/>
  <c r="AI1110" i="132"/>
  <c r="AI1102" i="132"/>
  <c r="AI1093" i="132"/>
  <c r="AI1086" i="132"/>
  <c r="AI1078" i="132"/>
  <c r="AI1064" i="132"/>
  <c r="AI1055" i="132"/>
  <c r="AI1045" i="132"/>
  <c r="AI1036" i="132"/>
  <c r="AI1027" i="132"/>
  <c r="AI1020" i="132"/>
  <c r="AI1012" i="132"/>
  <c r="AI1003" i="132"/>
  <c r="AI997" i="132"/>
  <c r="AI983" i="132"/>
  <c r="AI977" i="132"/>
  <c r="AI963" i="132"/>
  <c r="AI955" i="132"/>
  <c r="AI948" i="132"/>
  <c r="AI939" i="132"/>
  <c r="AI931" i="132"/>
  <c r="AI924" i="132"/>
  <c r="AI915" i="132"/>
  <c r="AI905" i="132"/>
  <c r="AI895" i="132"/>
  <c r="AI885" i="132"/>
  <c r="AI876" i="132"/>
  <c r="AI867" i="132"/>
  <c r="AI860" i="132"/>
  <c r="AI857" i="132"/>
  <c r="AI854" i="132"/>
  <c r="AI848" i="132"/>
  <c r="AI844" i="132"/>
  <c r="AI839" i="132"/>
  <c r="AI835" i="132"/>
  <c r="AI831" i="132"/>
  <c r="AI829" i="132"/>
  <c r="AI825" i="132"/>
  <c r="AI821" i="132"/>
  <c r="AI819" i="132"/>
  <c r="AI815" i="132"/>
  <c r="AI811" i="132"/>
  <c r="AI809" i="132"/>
  <c r="AI805" i="132"/>
  <c r="AI801" i="132"/>
  <c r="AI800" i="132"/>
  <c r="AI796" i="132"/>
  <c r="AI792" i="132"/>
  <c r="AI790" i="132"/>
  <c r="AI786" i="132"/>
  <c r="AI782" i="132"/>
  <c r="AI778" i="132"/>
  <c r="AI774" i="132"/>
  <c r="AI770" i="132"/>
  <c r="AI766" i="132"/>
  <c r="AI762" i="132"/>
  <c r="AI758" i="132"/>
  <c r="AI754" i="132"/>
  <c r="AI750" i="132"/>
  <c r="AI746" i="132"/>
  <c r="AI742" i="132"/>
  <c r="AI738" i="132"/>
  <c r="AI734" i="132"/>
  <c r="AI730" i="132"/>
  <c r="AI726" i="132"/>
  <c r="AI722" i="132"/>
  <c r="AI718" i="132"/>
  <c r="AI714" i="132"/>
  <c r="AI710" i="132"/>
  <c r="AI706" i="132"/>
  <c r="AI702" i="132"/>
  <c r="AI698" i="132"/>
  <c r="AI694" i="132"/>
  <c r="AI690" i="132"/>
  <c r="AI686" i="132"/>
  <c r="AI682" i="132"/>
  <c r="AI678" i="132"/>
  <c r="AI674" i="132"/>
  <c r="AI670" i="132"/>
  <c r="AI666" i="132"/>
  <c r="AI662" i="132"/>
  <c r="AI658" i="132"/>
  <c r="AI654" i="132"/>
  <c r="AI650" i="132"/>
  <c r="AI646" i="132"/>
  <c r="AI642" i="132"/>
  <c r="AI638" i="132"/>
  <c r="AI634" i="132"/>
  <c r="AI630" i="132"/>
  <c r="AI626" i="132"/>
  <c r="AI622" i="132"/>
  <c r="AI618" i="132"/>
  <c r="AI614" i="132"/>
  <c r="AI610" i="132"/>
  <c r="AI606" i="132"/>
  <c r="AI602" i="132"/>
  <c r="AI598" i="132"/>
  <c r="AI594" i="132"/>
  <c r="AI590" i="132"/>
  <c r="AI586" i="132"/>
  <c r="AI582" i="132"/>
  <c r="AI578" i="132"/>
  <c r="AI574" i="132"/>
  <c r="AI570" i="132"/>
  <c r="AI566" i="132"/>
  <c r="AI562" i="132"/>
  <c r="AI558" i="132"/>
  <c r="AI554" i="132"/>
  <c r="AI550" i="132"/>
  <c r="AI546" i="132"/>
  <c r="AI542" i="132"/>
  <c r="AI538" i="132"/>
  <c r="AI534" i="132"/>
  <c r="AI1183" i="132"/>
  <c r="AI1178" i="132"/>
  <c r="AI1161" i="132"/>
  <c r="AI1160" i="132"/>
  <c r="AI1143" i="132"/>
  <c r="AI1123" i="132"/>
  <c r="AI1097" i="132"/>
  <c r="AI1082" i="132"/>
  <c r="AI1065" i="132"/>
  <c r="AI1051" i="132"/>
  <c r="AI1037" i="132"/>
  <c r="AI1022" i="132"/>
  <c r="AI1006" i="132"/>
  <c r="AI987" i="132"/>
  <c r="AI967" i="132"/>
  <c r="AI949" i="132"/>
  <c r="AI934" i="132"/>
  <c r="AI919" i="132"/>
  <c r="AI906" i="132"/>
  <c r="AI891" i="132"/>
  <c r="AI877" i="132"/>
  <c r="AI862" i="132"/>
  <c r="AI852" i="132"/>
  <c r="AI850" i="132"/>
  <c r="AI842" i="132"/>
  <c r="AI833" i="132"/>
  <c r="AI826" i="132"/>
  <c r="AI817" i="132"/>
  <c r="AI810" i="132"/>
  <c r="AI802" i="132"/>
  <c r="AI794" i="132"/>
  <c r="AI788" i="132"/>
  <c r="AI780" i="132"/>
  <c r="AI772" i="132"/>
  <c r="AI764" i="132"/>
  <c r="AI756" i="132"/>
  <c r="AI748" i="132"/>
  <c r="AI740" i="132"/>
  <c r="AI732" i="132"/>
  <c r="AI724" i="132"/>
  <c r="AI716" i="132"/>
  <c r="AI708" i="132"/>
  <c r="AI700" i="132"/>
  <c r="AI692" i="132"/>
  <c r="AI689" i="132"/>
  <c r="AI679" i="132"/>
  <c r="AI676" i="132"/>
  <c r="AI673" i="132"/>
  <c r="AI663" i="132"/>
  <c r="AI660" i="132"/>
  <c r="AI657" i="132"/>
  <c r="AI647" i="132"/>
  <c r="AI644" i="132"/>
  <c r="AI641" i="132"/>
  <c r="AI631" i="132"/>
  <c r="AI628" i="132"/>
  <c r="AI625" i="132"/>
  <c r="AI615" i="132"/>
  <c r="AI612" i="132"/>
  <c r="AI609" i="132"/>
  <c r="AI599" i="132"/>
  <c r="AI596" i="132"/>
  <c r="AI593" i="132"/>
  <c r="AI583" i="132"/>
  <c r="AI580" i="132"/>
  <c r="AI577" i="132"/>
  <c r="AI567" i="132"/>
  <c r="AI564" i="132"/>
  <c r="AI561" i="132"/>
  <c r="AI551" i="132"/>
  <c r="AI548" i="132"/>
  <c r="AI545" i="132"/>
  <c r="AI535" i="132"/>
  <c r="AI532" i="132"/>
  <c r="AI528" i="132"/>
  <c r="AI524" i="132"/>
  <c r="AI520" i="132"/>
  <c r="AI516" i="132"/>
  <c r="AI512" i="132"/>
  <c r="AI508" i="132"/>
  <c r="AI504" i="132"/>
  <c r="AI500" i="132"/>
  <c r="AI496" i="132"/>
  <c r="AI492" i="132"/>
  <c r="AI488" i="132"/>
  <c r="AI484" i="132"/>
  <c r="AI480" i="132"/>
  <c r="AI476" i="132"/>
  <c r="AI472" i="132"/>
  <c r="AI468" i="132"/>
  <c r="AI464" i="132"/>
  <c r="AI460" i="132"/>
  <c r="AI456" i="132"/>
  <c r="AI452" i="132"/>
  <c r="AI448" i="132"/>
  <c r="AI444" i="132"/>
  <c r="AI440" i="132"/>
  <c r="AI436" i="132"/>
  <c r="AI432" i="132"/>
  <c r="AI430" i="132"/>
  <c r="AI426" i="132"/>
  <c r="AI422" i="132"/>
  <c r="AI418" i="132"/>
  <c r="AI414" i="132"/>
  <c r="AI410" i="132"/>
  <c r="AI406" i="132"/>
  <c r="AI402" i="132"/>
  <c r="AI398" i="132"/>
  <c r="AI394" i="132"/>
  <c r="AI390" i="132"/>
  <c r="AI386" i="132"/>
  <c r="AI382" i="132"/>
  <c r="AI378" i="132"/>
  <c r="AI374" i="132"/>
  <c r="AI369" i="132"/>
  <c r="AI365" i="132"/>
  <c r="AI361" i="132"/>
  <c r="AI360" i="132"/>
  <c r="AI356" i="132"/>
  <c r="AI352" i="132"/>
  <c r="AI347" i="132"/>
  <c r="AI343" i="132"/>
  <c r="AI339" i="132"/>
  <c r="AI335" i="132"/>
  <c r="AI331" i="132"/>
  <c r="AI327" i="132"/>
  <c r="AI323" i="132"/>
  <c r="AI319" i="132"/>
  <c r="AI315" i="132"/>
  <c r="AI311" i="132"/>
  <c r="AI307" i="132"/>
  <c r="AI303" i="132"/>
  <c r="AI299" i="132"/>
  <c r="AI295" i="132"/>
  <c r="AI291" i="132"/>
  <c r="AI287" i="132"/>
  <c r="AI283" i="132"/>
  <c r="AI279" i="132"/>
  <c r="AI275" i="132"/>
  <c r="AI271" i="132"/>
  <c r="AI270" i="132"/>
  <c r="AI266" i="132"/>
  <c r="AI262" i="132"/>
  <c r="AI257" i="132"/>
  <c r="AI253" i="132"/>
  <c r="AI248" i="132"/>
  <c r="AI244" i="132"/>
  <c r="AI239" i="132"/>
  <c r="AI235" i="132"/>
  <c r="AI231" i="132"/>
  <c r="AI230" i="132"/>
  <c r="AI226" i="132"/>
  <c r="AI1184" i="132"/>
  <c r="AI1168" i="132"/>
  <c r="AI1151" i="132"/>
  <c r="AI1150" i="132"/>
  <c r="AI1128" i="132"/>
  <c r="AI1114" i="132"/>
  <c r="AI1087" i="132"/>
  <c r="AI1073" i="132"/>
  <c r="AI1068" i="132"/>
  <c r="AI1056" i="132"/>
  <c r="AI1041" i="132"/>
  <c r="AI1040" i="132"/>
  <c r="AI1023" i="132"/>
  <c r="AI1007" i="132"/>
  <c r="AI993" i="132"/>
  <c r="AI973" i="132"/>
  <c r="AI951" i="132"/>
  <c r="AI935" i="132"/>
  <c r="AI909" i="132"/>
  <c r="AI896" i="132"/>
  <c r="AI881" i="132"/>
  <c r="AI880" i="132"/>
  <c r="AI863" i="132"/>
  <c r="AI845" i="132"/>
  <c r="AI836" i="132"/>
  <c r="AI827" i="132"/>
  <c r="AI820" i="132"/>
  <c r="AI812" i="132"/>
  <c r="AI803" i="132"/>
  <c r="AI797" i="132"/>
  <c r="AI783" i="132"/>
  <c r="AI775" i="132"/>
  <c r="AI767" i="132"/>
  <c r="AI759" i="132"/>
  <c r="AI751" i="132"/>
  <c r="AI743" i="132"/>
  <c r="AI735" i="132"/>
  <c r="AI727" i="132"/>
  <c r="AI719" i="132"/>
  <c r="AI711" i="132"/>
  <c r="AI703" i="132"/>
  <c r="AI695" i="132"/>
  <c r="AI683" i="132"/>
  <c r="AI680" i="132"/>
  <c r="AI677" i="132"/>
  <c r="AI667" i="132"/>
  <c r="AI664" i="132"/>
  <c r="AI661" i="132"/>
  <c r="AI651" i="132"/>
  <c r="AI648" i="132"/>
  <c r="AI645" i="132"/>
  <c r="AI635" i="132"/>
  <c r="AI632" i="132"/>
  <c r="AI629" i="132"/>
  <c r="AI619" i="132"/>
  <c r="AI616" i="132"/>
  <c r="AI613" i="132"/>
  <c r="AI603" i="132"/>
  <c r="AI600" i="132"/>
  <c r="AI597" i="132"/>
  <c r="AI587" i="132"/>
  <c r="AI584" i="132"/>
  <c r="AI581" i="132"/>
  <c r="AI571" i="132"/>
  <c r="AI568" i="132"/>
  <c r="AI565" i="132"/>
  <c r="AI555" i="132"/>
  <c r="AI552" i="132"/>
  <c r="AI549" i="132"/>
  <c r="AI539" i="132"/>
  <c r="AI536" i="132"/>
  <c r="AI533" i="132"/>
  <c r="AI529" i="132"/>
  <c r="AI525" i="132"/>
  <c r="AI521" i="132"/>
  <c r="AI517" i="132"/>
  <c r="AI513" i="132"/>
  <c r="AI509" i="132"/>
  <c r="AI505" i="132"/>
  <c r="AI501" i="132"/>
  <c r="AI497" i="132"/>
  <c r="AI493" i="132"/>
  <c r="AI489" i="132"/>
  <c r="AI485" i="132"/>
  <c r="AI481" i="132"/>
  <c r="AI477" i="132"/>
  <c r="AI473" i="132"/>
  <c r="AI469" i="132"/>
  <c r="AI465" i="132"/>
  <c r="AI461" i="132"/>
  <c r="AI457" i="132"/>
  <c r="AI453" i="132"/>
  <c r="AI449" i="132"/>
  <c r="AI445" i="132"/>
  <c r="AI441" i="132"/>
  <c r="AI437" i="132"/>
  <c r="AI433" i="132"/>
  <c r="AI427" i="132"/>
  <c r="AI423" i="132"/>
  <c r="AI419" i="132"/>
  <c r="AI415" i="132"/>
  <c r="AI411" i="132"/>
  <c r="AI407" i="132"/>
  <c r="AI403" i="132"/>
  <c r="AI399" i="132"/>
  <c r="AI395" i="132"/>
  <c r="AI391" i="132"/>
  <c r="AI387" i="132"/>
  <c r="AI383" i="132"/>
  <c r="AI379" i="132"/>
  <c r="AI375" i="132"/>
  <c r="AI371" i="132"/>
  <c r="AI370" i="132"/>
  <c r="AI366" i="132"/>
  <c r="AI362" i="132"/>
  <c r="AI357" i="132"/>
  <c r="AI353" i="132"/>
  <c r="AI348" i="132"/>
  <c r="AI344" i="132"/>
  <c r="AI340" i="132"/>
  <c r="AI336" i="132"/>
  <c r="AI332" i="132"/>
  <c r="AI328" i="132"/>
  <c r="AI324" i="132"/>
  <c r="AI320" i="132"/>
  <c r="AI316" i="132"/>
  <c r="AI312" i="132"/>
  <c r="AI308" i="132"/>
  <c r="AI304" i="132"/>
  <c r="AI300" i="132"/>
  <c r="AI296" i="132"/>
  <c r="AI292" i="132"/>
  <c r="AI288" i="132"/>
  <c r="AI284" i="132"/>
  <c r="AI280" i="132"/>
  <c r="AI276" i="132"/>
  <c r="AI272" i="132"/>
  <c r="AI267" i="132"/>
  <c r="AI263" i="132"/>
  <c r="AI258" i="132"/>
  <c r="AI254" i="132"/>
  <c r="AI249" i="132"/>
  <c r="AI245" i="132"/>
  <c r="AI241" i="132"/>
  <c r="AI240" i="132"/>
  <c r="AI236" i="132"/>
  <c r="AI232" i="132"/>
  <c r="AI227" i="132"/>
  <c r="AI223" i="132"/>
  <c r="AI218" i="132"/>
  <c r="AI214" i="132"/>
  <c r="AI209" i="132"/>
  <c r="AI205" i="132"/>
  <c r="AI201" i="132"/>
  <c r="AI200" i="132"/>
  <c r="AI196" i="132"/>
  <c r="AI192" i="132"/>
  <c r="AI1169" i="132"/>
  <c r="AI1152" i="132"/>
  <c r="AI1134" i="132"/>
  <c r="AI1115" i="132"/>
  <c r="AI1105" i="132"/>
  <c r="AI1090" i="132"/>
  <c r="AI1074" i="132"/>
  <c r="AI1059" i="132"/>
  <c r="AI1046" i="132"/>
  <c r="AI1030" i="132"/>
  <c r="AI1013" i="132"/>
  <c r="AI998" i="132"/>
  <c r="AI978" i="132"/>
  <c r="AI1175" i="132"/>
  <c r="AI1159" i="132"/>
  <c r="AI1142" i="132"/>
  <c r="AI1137" i="132"/>
  <c r="AI1016" i="132"/>
  <c r="AI941" i="132"/>
  <c r="AI901" i="132"/>
  <c r="AI851" i="132"/>
  <c r="AI837" i="132"/>
  <c r="AI822" i="132"/>
  <c r="AI806" i="132"/>
  <c r="AI787" i="132"/>
  <c r="AI771" i="132"/>
  <c r="AI755" i="132"/>
  <c r="AI739" i="132"/>
  <c r="AI723" i="132"/>
  <c r="AI707" i="132"/>
  <c r="AI691" i="132"/>
  <c r="AI671" i="132"/>
  <c r="AI668" i="132"/>
  <c r="AI659" i="132"/>
  <c r="AI639" i="132"/>
  <c r="AI636" i="132"/>
  <c r="AI627" i="132"/>
  <c r="AI607" i="132"/>
  <c r="AI604" i="132"/>
  <c r="AI595" i="132"/>
  <c r="AI575" i="132"/>
  <c r="AI572" i="132"/>
  <c r="AI563" i="132"/>
  <c r="AI543" i="132"/>
  <c r="AI540" i="132"/>
  <c r="AI531" i="132"/>
  <c r="AI523" i="132"/>
  <c r="AI515" i="132"/>
  <c r="AI507" i="132"/>
  <c r="AI499" i="132"/>
  <c r="AI491" i="132"/>
  <c r="AI483" i="132"/>
  <c r="AI475" i="132"/>
  <c r="AI467" i="132"/>
  <c r="AI459" i="132"/>
  <c r="AI451" i="132"/>
  <c r="AI443" i="132"/>
  <c r="AI435" i="132"/>
  <c r="AI428" i="132"/>
  <c r="AI380" i="132"/>
  <c r="AI364" i="132"/>
  <c r="AI358" i="132"/>
  <c r="AI349" i="132"/>
  <c r="AI341" i="132"/>
  <c r="AI333" i="132"/>
  <c r="AI1106" i="132"/>
  <c r="AI1049" i="132"/>
  <c r="AI1032" i="132"/>
  <c r="AI964" i="132"/>
  <c r="AI959" i="132"/>
  <c r="AI928" i="132"/>
  <c r="AI899" i="132"/>
  <c r="AI872" i="132"/>
  <c r="AI849" i="132"/>
  <c r="AI832" i="132"/>
  <c r="AI816" i="132"/>
  <c r="AI784" i="132"/>
  <c r="AI768" i="132"/>
  <c r="AI752" i="132"/>
  <c r="AI736" i="132"/>
  <c r="AI720" i="132"/>
  <c r="AI704" i="132"/>
  <c r="AI688" i="132"/>
  <c r="AI685" i="132"/>
  <c r="AI665" i="132"/>
  <c r="AI656" i="132"/>
  <c r="AI653" i="132"/>
  <c r="AI633" i="132"/>
  <c r="AI624" i="132"/>
  <c r="AI621" i="132"/>
  <c r="AI601" i="132"/>
  <c r="AI592" i="132"/>
  <c r="AI589" i="132"/>
  <c r="AI569" i="132"/>
  <c r="AI560" i="132"/>
  <c r="AI557" i="132"/>
  <c r="AI537" i="132"/>
  <c r="AI530" i="132"/>
  <c r="AI522" i="132"/>
  <c r="AI514" i="132"/>
  <c r="AI506" i="132"/>
  <c r="AI498" i="132"/>
  <c r="AI490" i="132"/>
  <c r="AI482" i="132"/>
  <c r="AI474" i="132"/>
  <c r="AI466" i="132"/>
  <c r="AI458" i="132"/>
  <c r="AI450" i="132"/>
  <c r="AI442" i="132"/>
  <c r="AI434" i="132"/>
  <c r="AI425" i="132"/>
  <c r="AI417" i="132"/>
  <c r="AI409" i="132"/>
  <c r="AI401" i="132"/>
  <c r="AI393" i="132"/>
  <c r="AI385" i="132"/>
  <c r="AI377" i="132"/>
  <c r="AI363" i="132"/>
  <c r="AI355" i="132"/>
  <c r="AI346" i="132"/>
  <c r="AI338" i="132"/>
  <c r="AI330" i="132"/>
  <c r="AI322" i="132"/>
  <c r="AI314" i="132"/>
  <c r="AI306" i="132"/>
  <c r="AI298" i="132"/>
  <c r="AI290" i="132"/>
  <c r="AI282" i="132"/>
  <c r="AI274" i="132"/>
  <c r="AI268" i="132"/>
  <c r="AI259" i="132"/>
  <c r="AI251" i="132"/>
  <c r="AI250" i="132"/>
  <c r="AI242" i="132"/>
  <c r="AI234" i="132"/>
  <c r="AI228" i="132"/>
  <c r="AI215" i="132"/>
  <c r="AI212" i="132"/>
  <c r="AI208" i="132"/>
  <c r="AI198" i="132"/>
  <c r="AI195" i="132"/>
  <c r="AI420" i="132"/>
  <c r="AI412" i="132"/>
  <c r="AI404" i="132"/>
  <c r="AI396" i="132"/>
  <c r="AI388" i="132"/>
  <c r="AI372" i="132"/>
  <c r="AI325" i="132"/>
  <c r="AI317" i="132"/>
  <c r="AI309" i="132"/>
  <c r="AI1096" i="132"/>
  <c r="AI958" i="132"/>
  <c r="AI889" i="132"/>
  <c r="AI841" i="132"/>
  <c r="AI840" i="132"/>
  <c r="AI807" i="132"/>
  <c r="AI798" i="132"/>
  <c r="AI763" i="132"/>
  <c r="AI731" i="132"/>
  <c r="AI699" i="132"/>
  <c r="AI681" i="132"/>
  <c r="AI672" i="132"/>
  <c r="AI655" i="132"/>
  <c r="AI617" i="132"/>
  <c r="AI608" i="132"/>
  <c r="AI591" i="132"/>
  <c r="AI553" i="132"/>
  <c r="AI544" i="132"/>
  <c r="AI527" i="132"/>
  <c r="AI511" i="132"/>
  <c r="AI495" i="132"/>
  <c r="AI479" i="132"/>
  <c r="AI463" i="132"/>
  <c r="AI447" i="132"/>
  <c r="AI431" i="132"/>
  <c r="AI416" i="132"/>
  <c r="AI400" i="132"/>
  <c r="AI384" i="132"/>
  <c r="AI351" i="132"/>
  <c r="AI350" i="132"/>
  <c r="AI334" i="132"/>
  <c r="AI318" i="132"/>
  <c r="AI302" i="132"/>
  <c r="AI297" i="132"/>
  <c r="AI277" i="132"/>
  <c r="AI265" i="132"/>
  <c r="AI246" i="132"/>
  <c r="AI219" i="132"/>
  <c r="AI216" i="132"/>
  <c r="AI211" i="132"/>
  <c r="AI210" i="132"/>
  <c r="AI193" i="132"/>
  <c r="AI573" i="132"/>
  <c r="AI229" i="132"/>
  <c r="AI220" i="132"/>
  <c r="AI217" i="132"/>
  <c r="AI191" i="132"/>
  <c r="AI925" i="132"/>
  <c r="AI916" i="132"/>
  <c r="AI858" i="132"/>
  <c r="AI823" i="132"/>
  <c r="AI779" i="132"/>
  <c r="AI747" i="132"/>
  <c r="AI715" i="132"/>
  <c r="AI687" i="132"/>
  <c r="AI640" i="132"/>
  <c r="AI424" i="132"/>
  <c r="AI206" i="132"/>
  <c r="AI944" i="132"/>
  <c r="AI886" i="132"/>
  <c r="AI870" i="132"/>
  <c r="AI830" i="132"/>
  <c r="AI793" i="132"/>
  <c r="AI760" i="132"/>
  <c r="AI728" i="132"/>
  <c r="AI696" i="132"/>
  <c r="AI669" i="132"/>
  <c r="AI652" i="132"/>
  <c r="AI643" i="132"/>
  <c r="AI605" i="132"/>
  <c r="AI588" i="132"/>
  <c r="AI579" i="132"/>
  <c r="AI541" i="132"/>
  <c r="AI526" i="132"/>
  <c r="AI510" i="132"/>
  <c r="AI494" i="132"/>
  <c r="AI478" i="132"/>
  <c r="AI462" i="132"/>
  <c r="AI446" i="132"/>
  <c r="AI429" i="132"/>
  <c r="AI413" i="132"/>
  <c r="AI397" i="132"/>
  <c r="AI381" i="132"/>
  <c r="AI345" i="132"/>
  <c r="AI329" i="132"/>
  <c r="AI313" i="132"/>
  <c r="AI301" i="132"/>
  <c r="AI294" i="132"/>
  <c r="AI289" i="132"/>
  <c r="AI269" i="132"/>
  <c r="AI264" i="132"/>
  <c r="AI256" i="132"/>
  <c r="AI243" i="132"/>
  <c r="AI238" i="132"/>
  <c r="AI233" i="132"/>
  <c r="AI213" i="132"/>
  <c r="AI207" i="132"/>
  <c r="AI204" i="132"/>
  <c r="AI367" i="132"/>
  <c r="AI911" i="132"/>
  <c r="AI846" i="132"/>
  <c r="AI813" i="132"/>
  <c r="AI776" i="132"/>
  <c r="AI744" i="132"/>
  <c r="AI712" i="132"/>
  <c r="AI684" i="132"/>
  <c r="AI675" i="132"/>
  <c r="AI637" i="132"/>
  <c r="AI620" i="132"/>
  <c r="AI611" i="132"/>
  <c r="AI556" i="132"/>
  <c r="AI547" i="132"/>
  <c r="AI518" i="132"/>
  <c r="AI502" i="132"/>
  <c r="AI486" i="132"/>
  <c r="AI470" i="132"/>
  <c r="AI454" i="132"/>
  <c r="AI438" i="132"/>
  <c r="AI421" i="132"/>
  <c r="AI405" i="132"/>
  <c r="AI389" i="132"/>
  <c r="AI373" i="132"/>
  <c r="AI368" i="132"/>
  <c r="AI354" i="132"/>
  <c r="AI337" i="132"/>
  <c r="AI321" i="132"/>
  <c r="AI305" i="132"/>
  <c r="AI285" i="132"/>
  <c r="AI278" i="132"/>
  <c r="AI273" i="132"/>
  <c r="AI252" i="132"/>
  <c r="AI247" i="132"/>
  <c r="AI224" i="132"/>
  <c r="AI221" i="132"/>
  <c r="AI202" i="132"/>
  <c r="AI199" i="132"/>
  <c r="AI194" i="132"/>
  <c r="AI984" i="132"/>
  <c r="AI649" i="132"/>
  <c r="AI623" i="132"/>
  <c r="AI585" i="132"/>
  <c r="AI576" i="132"/>
  <c r="AI559" i="132"/>
  <c r="AI519" i="132"/>
  <c r="AI503" i="132"/>
  <c r="AI487" i="132"/>
  <c r="AI471" i="132"/>
  <c r="AI455" i="132"/>
  <c r="AI439" i="132"/>
  <c r="AI408" i="132"/>
  <c r="AI392" i="132"/>
  <c r="AI376" i="132"/>
  <c r="AI359" i="132"/>
  <c r="AI342" i="132"/>
  <c r="AI326" i="132"/>
  <c r="AI310" i="132"/>
  <c r="AI293" i="132"/>
  <c r="AI286" i="132"/>
  <c r="AI281" i="132"/>
  <c r="AI261" i="132"/>
  <c r="AI260" i="132"/>
  <c r="AI255" i="132"/>
  <c r="AI237" i="132"/>
  <c r="AI225" i="132"/>
  <c r="AI222" i="132"/>
  <c r="AI203" i="132"/>
  <c r="AI197" i="132"/>
  <c r="AI113" i="132"/>
  <c r="AI109" i="132"/>
  <c r="AI105" i="132"/>
  <c r="AI101" i="132"/>
  <c r="AI97" i="132"/>
  <c r="AI93" i="132"/>
  <c r="AI89" i="132"/>
  <c r="AI85" i="132"/>
  <c r="AI81" i="132"/>
  <c r="AI77" i="132"/>
  <c r="AI110" i="132"/>
  <c r="AI106" i="132"/>
  <c r="AI102" i="132"/>
  <c r="AI98" i="132"/>
  <c r="AI94" i="132"/>
  <c r="AI90" i="132"/>
  <c r="AI86" i="132"/>
  <c r="AI82" i="132"/>
  <c r="AI78" i="132"/>
  <c r="AI74" i="132"/>
  <c r="AI111" i="132"/>
  <c r="AI107" i="132"/>
  <c r="AI103" i="132"/>
  <c r="AI99" i="132"/>
  <c r="AI95" i="132"/>
  <c r="AI91" i="132"/>
  <c r="AI87" i="132"/>
  <c r="AI83" i="132"/>
  <c r="AI79" i="132"/>
  <c r="AI75" i="132"/>
  <c r="AI112" i="132"/>
  <c r="AI108" i="132"/>
  <c r="AI104" i="132"/>
  <c r="AI100" i="132"/>
  <c r="AI96" i="132"/>
  <c r="AI92" i="132"/>
  <c r="AI88" i="132"/>
  <c r="AI84" i="132"/>
  <c r="AI80" i="132"/>
  <c r="AI76" i="132"/>
  <c r="AI36" i="132"/>
  <c r="AI32" i="132"/>
  <c r="AI28" i="132"/>
  <c r="AI24" i="132"/>
  <c r="AI37" i="132"/>
  <c r="AI33" i="132"/>
  <c r="AI29" i="132"/>
  <c r="AI25" i="132"/>
  <c r="AI38" i="132"/>
  <c r="AI34" i="132"/>
  <c r="AI30" i="132"/>
  <c r="AI26" i="132"/>
  <c r="AI35" i="132"/>
  <c r="AI31" i="132"/>
  <c r="AI27" i="132"/>
  <c r="AI23" i="132"/>
  <c r="AI2271" i="132"/>
  <c r="AI2274" i="132"/>
  <c r="AI2278" i="132"/>
  <c r="AI2281" i="132"/>
  <c r="AI2284" i="132"/>
  <c r="AI2288" i="132"/>
  <c r="AI2291" i="132"/>
  <c r="AI2294" i="132"/>
  <c r="AI2298" i="132"/>
  <c r="AI2301" i="132"/>
  <c r="AI2304" i="132"/>
  <c r="AI2308" i="132"/>
  <c r="AI2311" i="132"/>
  <c r="AI2314" i="132"/>
  <c r="AI2318" i="132"/>
  <c r="AI2321" i="132"/>
  <c r="AI2324" i="132"/>
  <c r="AI2328" i="132"/>
  <c r="AI2332" i="132"/>
  <c r="AI2342" i="132"/>
  <c r="AI2363" i="132"/>
  <c r="AI2367" i="132"/>
  <c r="AI2372" i="132"/>
  <c r="AI2376" i="132"/>
  <c r="AI2380" i="132"/>
  <c r="AI2270" i="132"/>
  <c r="AI2266" i="132"/>
  <c r="AI2262" i="132"/>
  <c r="AI2260" i="132"/>
  <c r="AI2256" i="132"/>
  <c r="AI2252" i="132"/>
  <c r="AI2250" i="132"/>
  <c r="AI2246" i="132"/>
  <c r="AI2242" i="132"/>
  <c r="AI2240" i="132"/>
  <c r="AI2236" i="132"/>
  <c r="AI2232" i="132"/>
  <c r="AI2230" i="132"/>
  <c r="AI2226" i="132"/>
  <c r="AI2222" i="132"/>
  <c r="AI2220" i="132"/>
  <c r="AI2216" i="132"/>
  <c r="AI2212" i="132"/>
  <c r="AI2210" i="132"/>
  <c r="AI2206" i="132"/>
  <c r="AI2202" i="132"/>
  <c r="AI2200" i="132"/>
  <c r="AI2196" i="132"/>
  <c r="AI2192" i="132"/>
  <c r="AI2190" i="132"/>
  <c r="AI2186" i="132"/>
  <c r="AI2182" i="132"/>
  <c r="AI2080" i="132"/>
  <c r="AI2076" i="132"/>
  <c r="AI2072" i="132"/>
  <c r="AI2070" i="132"/>
  <c r="AI2066" i="132"/>
  <c r="AI2062" i="132"/>
  <c r="AI2060" i="132"/>
  <c r="AI2056" i="132"/>
  <c r="AI2052" i="132"/>
  <c r="AI2050" i="132"/>
  <c r="AI2046" i="132"/>
  <c r="AI2042" i="132"/>
  <c r="AI2040" i="132"/>
  <c r="AI2036" i="132"/>
  <c r="AI2032" i="132"/>
  <c r="AI2030" i="132"/>
  <c r="AI2026" i="132"/>
  <c r="AI2022" i="132"/>
  <c r="AI2020" i="132"/>
  <c r="AI2016" i="132"/>
  <c r="AI2012" i="132"/>
  <c r="AI2010" i="132"/>
  <c r="AI2006" i="132"/>
  <c r="AI2002" i="132"/>
  <c r="AI2000" i="132"/>
  <c r="AI1996" i="132"/>
  <c r="AI1992" i="132"/>
  <c r="AI1990" i="132"/>
  <c r="AI1986" i="132"/>
  <c r="AI1982" i="132"/>
  <c r="AI1980" i="132"/>
  <c r="AI1976" i="132"/>
  <c r="AI1972" i="132"/>
  <c r="AI2277" i="132"/>
  <c r="AI2280" i="132"/>
  <c r="AI2292" i="132"/>
  <c r="AI2295" i="132"/>
  <c r="AI2303" i="132"/>
  <c r="AI2306" i="132"/>
  <c r="AI2309" i="132"/>
  <c r="AI2317" i="132"/>
  <c r="AI2320" i="132"/>
  <c r="AI2330" i="132"/>
  <c r="AI2340" i="132"/>
  <c r="AI2361" i="132"/>
  <c r="AI2369" i="132"/>
  <c r="AI2374" i="132"/>
  <c r="AI2379" i="132"/>
  <c r="AI2267" i="132"/>
  <c r="AI2264" i="132"/>
  <c r="AI2253" i="132"/>
  <c r="AI2251" i="132"/>
  <c r="AI2249" i="132"/>
  <c r="AI2238" i="132"/>
  <c r="AI2235" i="132"/>
  <c r="AI2227" i="132"/>
  <c r="AI2224" i="132"/>
  <c r="AI2213" i="132"/>
  <c r="AI2211" i="132"/>
  <c r="AI2209" i="132"/>
  <c r="AI2198" i="132"/>
  <c r="AI2195" i="132"/>
  <c r="AI2187" i="132"/>
  <c r="AI2184" i="132"/>
  <c r="AI2073" i="132"/>
  <c r="AI2071" i="132"/>
  <c r="AI2069" i="132"/>
  <c r="AI2058" i="132"/>
  <c r="AI2055" i="132"/>
  <c r="AI2047" i="132"/>
  <c r="AI2044" i="132"/>
  <c r="AI2033" i="132"/>
  <c r="AI2031" i="132"/>
  <c r="AI2029" i="132"/>
  <c r="AI2018" i="132"/>
  <c r="AI2015" i="132"/>
  <c r="AI2007" i="132"/>
  <c r="AI2004" i="132"/>
  <c r="AI1993" i="132"/>
  <c r="AI1991" i="132"/>
  <c r="AI1989" i="132"/>
  <c r="AI1978" i="132"/>
  <c r="AI1975" i="132"/>
  <c r="AI1970" i="132"/>
  <c r="AI1966" i="132"/>
  <c r="AI1962" i="132"/>
  <c r="AI1960" i="132"/>
  <c r="AI1956" i="132"/>
  <c r="AI1952" i="132"/>
  <c r="AI1950" i="132"/>
  <c r="AI1946" i="132"/>
  <c r="AI1942" i="132"/>
  <c r="AI1940" i="132"/>
  <c r="AI1936" i="132"/>
  <c r="AI1932" i="132"/>
  <c r="AI1930" i="132"/>
  <c r="AI1926" i="132"/>
  <c r="AI1922" i="132"/>
  <c r="AI1920" i="132"/>
  <c r="AI1916" i="132"/>
  <c r="AI1912" i="132"/>
  <c r="AI1910" i="132"/>
  <c r="AI1906" i="132"/>
  <c r="AI1902" i="132"/>
  <c r="AI1900" i="132"/>
  <c r="AI1896" i="132"/>
  <c r="AI1892" i="132"/>
  <c r="AI1890" i="132"/>
  <c r="AI1886" i="132"/>
  <c r="AI1882" i="132"/>
  <c r="AI1880" i="132"/>
  <c r="AI1876" i="132"/>
  <c r="AI1872" i="132"/>
  <c r="AI1870" i="132"/>
  <c r="AI1866" i="132"/>
  <c r="AI1862" i="132"/>
  <c r="AI1860" i="132"/>
  <c r="AI1856" i="132"/>
  <c r="AI2273" i="132"/>
  <c r="AI2276" i="132"/>
  <c r="AI2279" i="132"/>
  <c r="AI2287" i="132"/>
  <c r="AI2290" i="132"/>
  <c r="AI2302" i="132"/>
  <c r="AI2305" i="132"/>
  <c r="AI2313" i="132"/>
  <c r="AI2316" i="132"/>
  <c r="AI2319" i="132"/>
  <c r="AI2327" i="132"/>
  <c r="AI2341" i="132"/>
  <c r="AI2366" i="132"/>
  <c r="AI2370" i="132"/>
  <c r="AI2375" i="132"/>
  <c r="AI2381" i="132"/>
  <c r="AI2268" i="132"/>
  <c r="AI2265" i="132"/>
  <c r="AI2257" i="132"/>
  <c r="AI2254" i="132"/>
  <c r="AI2243" i="132"/>
  <c r="AI2241" i="132"/>
  <c r="AI2239" i="132"/>
  <c r="AI2228" i="132"/>
  <c r="AI2225" i="132"/>
  <c r="AI2217" i="132"/>
  <c r="AI2214" i="132"/>
  <c r="AI2203" i="132"/>
  <c r="AI2201" i="132"/>
  <c r="AI2199" i="132"/>
  <c r="AI2188" i="132"/>
  <c r="AI2185" i="132"/>
  <c r="AI2077" i="132"/>
  <c r="AI2074" i="132"/>
  <c r="AI2063" i="132"/>
  <c r="AI2061" i="132"/>
  <c r="AI2059" i="132"/>
  <c r="AI2048" i="132"/>
  <c r="AI2045" i="132"/>
  <c r="AI2037" i="132"/>
  <c r="AI2034" i="132"/>
  <c r="AI2023" i="132"/>
  <c r="AI2021" i="132"/>
  <c r="AI2019" i="132"/>
  <c r="AI2008" i="132"/>
  <c r="AI2005" i="132"/>
  <c r="AI1997" i="132"/>
  <c r="AI1994" i="132"/>
  <c r="AI1983" i="132"/>
  <c r="AI1981" i="132"/>
  <c r="AI1979" i="132"/>
  <c r="AI1967" i="132"/>
  <c r="AI1963" i="132"/>
  <c r="AI1957" i="132"/>
  <c r="AI1953" i="132"/>
  <c r="AI1947" i="132"/>
  <c r="AI1943" i="132"/>
  <c r="AI1937" i="132"/>
  <c r="AI1933" i="132"/>
  <c r="AI1927" i="132"/>
  <c r="AI1923" i="132"/>
  <c r="AI1917" i="132"/>
  <c r="AI1913" i="132"/>
  <c r="AI1907" i="132"/>
  <c r="AI1903" i="132"/>
  <c r="AI1897" i="132"/>
  <c r="AI1893" i="132"/>
  <c r="AI1887" i="132"/>
  <c r="AI1883" i="132"/>
  <c r="AI1877" i="132"/>
  <c r="AI1873" i="132"/>
  <c r="AI1867" i="132"/>
  <c r="AI1863" i="132"/>
  <c r="AI1857" i="132"/>
  <c r="AI1853" i="132"/>
  <c r="AI1847" i="132"/>
  <c r="AI1843" i="132"/>
  <c r="AI1837" i="132"/>
  <c r="AI1833" i="132"/>
  <c r="AI1827" i="132"/>
  <c r="AI1823" i="132"/>
  <c r="AI2289" i="132"/>
  <c r="AI2312" i="132"/>
  <c r="AI2322" i="132"/>
  <c r="AI2325" i="132"/>
  <c r="AI2344" i="132"/>
  <c r="AI2373" i="132"/>
  <c r="AI2263" i="132"/>
  <c r="AI2261" i="132"/>
  <c r="AI2259" i="132"/>
  <c r="AI2215" i="132"/>
  <c r="AI2207" i="132"/>
  <c r="AI2204" i="132"/>
  <c r="AI2194" i="132"/>
  <c r="AI2183" i="132"/>
  <c r="AI2181" i="132"/>
  <c r="AI2079" i="132"/>
  <c r="AI2035" i="132"/>
  <c r="AI2027" i="132"/>
  <c r="AI2024" i="132"/>
  <c r="AI2014" i="132"/>
  <c r="AI2003" i="132"/>
  <c r="AI2001" i="132"/>
  <c r="AI1999" i="132"/>
  <c r="AI1968" i="132"/>
  <c r="AI1961" i="132"/>
  <c r="AI1959" i="132"/>
  <c r="AI1944" i="132"/>
  <c r="AI1935" i="132"/>
  <c r="AI1928" i="132"/>
  <c r="AI1921" i="132"/>
  <c r="AI1919" i="132"/>
  <c r="AI1904" i="132"/>
  <c r="AI1895" i="132"/>
  <c r="AI1888" i="132"/>
  <c r="AI1881" i="132"/>
  <c r="AI1879" i="132"/>
  <c r="AI1864" i="132"/>
  <c r="AI1855" i="132"/>
  <c r="AI1852" i="132"/>
  <c r="AI1850" i="132"/>
  <c r="AI1841" i="132"/>
  <c r="AI1838" i="132"/>
  <c r="AI1835" i="132"/>
  <c r="AI1832" i="132"/>
  <c r="AI1830" i="132"/>
  <c r="AI1821" i="132"/>
  <c r="AI1818" i="132"/>
  <c r="AI1814" i="132"/>
  <c r="AI1811" i="132"/>
  <c r="AI1808" i="132"/>
  <c r="AI1804" i="132"/>
  <c r="AI1801" i="132"/>
  <c r="AI1798" i="132"/>
  <c r="AI1794" i="132"/>
  <c r="AI1791" i="132"/>
  <c r="AI1788" i="132"/>
  <c r="AI1784" i="132"/>
  <c r="AI1781" i="132"/>
  <c r="AI1778" i="132"/>
  <c r="AI1774" i="132"/>
  <c r="AI1771" i="132"/>
  <c r="AI1768" i="132"/>
  <c r="AI1764" i="132"/>
  <c r="AI1761" i="132"/>
  <c r="AI1758" i="132"/>
  <c r="AI1754" i="132"/>
  <c r="AI1751" i="132"/>
  <c r="AI1748" i="132"/>
  <c r="AI1744" i="132"/>
  <c r="AI1741" i="132"/>
  <c r="AI1738" i="132"/>
  <c r="AI1734" i="132"/>
  <c r="AI1731" i="132"/>
  <c r="AI1728" i="132"/>
  <c r="AI1724" i="132"/>
  <c r="AI1721" i="132"/>
  <c r="AI1718" i="132"/>
  <c r="AI1714" i="132"/>
  <c r="AI1711" i="132"/>
  <c r="AI1708" i="132"/>
  <c r="AI1704" i="132"/>
  <c r="AI1701" i="132"/>
  <c r="AI1698" i="132"/>
  <c r="AI1694" i="132"/>
  <c r="AI1691" i="132"/>
  <c r="AI1688" i="132"/>
  <c r="AI1684" i="132"/>
  <c r="AI1681" i="132"/>
  <c r="AI1678" i="132"/>
  <c r="AI1674" i="132"/>
  <c r="AI1671" i="132"/>
  <c r="AI1668" i="132"/>
  <c r="AI1664" i="132"/>
  <c r="AI1661" i="132"/>
  <c r="AI1658" i="132"/>
  <c r="AI1654" i="132"/>
  <c r="AI1651" i="132"/>
  <c r="AI1648" i="132"/>
  <c r="AI1644" i="132"/>
  <c r="AI2275" i="132"/>
  <c r="AI2283" i="132"/>
  <c r="AI2286" i="132"/>
  <c r="AI2297" i="132"/>
  <c r="AI2300" i="132"/>
  <c r="AI2310" i="132"/>
  <c r="AI2331" i="132"/>
  <c r="AI2368" i="132"/>
  <c r="AI2377" i="132"/>
  <c r="AI2233" i="132"/>
  <c r="AI2231" i="132"/>
  <c r="AI2229" i="132"/>
  <c r="AI2218" i="132"/>
  <c r="AI2208" i="132"/>
  <c r="AI2205" i="132"/>
  <c r="AI2197" i="132"/>
  <c r="AI2053" i="132"/>
  <c r="AI2051" i="132"/>
  <c r="AI2049" i="132"/>
  <c r="AI2038" i="132"/>
  <c r="AI2028" i="132"/>
  <c r="AI2025" i="132"/>
  <c r="AI2017" i="132"/>
  <c r="AI1973" i="132"/>
  <c r="AI1971" i="132"/>
  <c r="AI1969" i="132"/>
  <c r="AI1954" i="132"/>
  <c r="AI1945" i="132"/>
  <c r="AI1938" i="132"/>
  <c r="AI1931" i="132"/>
  <c r="AI1929" i="132"/>
  <c r="AI1914" i="132"/>
  <c r="AI1905" i="132"/>
  <c r="AI1898" i="132"/>
  <c r="AI1891" i="132"/>
  <c r="AI1889" i="132"/>
  <c r="AI1874" i="132"/>
  <c r="AI1865" i="132"/>
  <c r="AI1858" i="132"/>
  <c r="AI1844" i="132"/>
  <c r="AI1839" i="132"/>
  <c r="AI1836" i="132"/>
  <c r="AI1824" i="132"/>
  <c r="AI1819" i="132"/>
  <c r="AI1815" i="132"/>
  <c r="AI1809" i="132"/>
  <c r="AI1805" i="132"/>
  <c r="AI1799" i="132"/>
  <c r="AI1795" i="132"/>
  <c r="AI1789" i="132"/>
  <c r="AI1785" i="132"/>
  <c r="AI1779" i="132"/>
  <c r="AI1775" i="132"/>
  <c r="AI1769" i="132"/>
  <c r="AI1765" i="132"/>
  <c r="AI1759" i="132"/>
  <c r="AI1755" i="132"/>
  <c r="AI1749" i="132"/>
  <c r="AI1745" i="132"/>
  <c r="AI1739" i="132"/>
  <c r="AI1735" i="132"/>
  <c r="AI1729" i="132"/>
  <c r="AI1725" i="132"/>
  <c r="AI1719" i="132"/>
  <c r="AI1715" i="132"/>
  <c r="AI1709" i="132"/>
  <c r="AI1705" i="132"/>
  <c r="AI1699" i="132"/>
  <c r="AI1695" i="132"/>
  <c r="AI1689" i="132"/>
  <c r="AI1685" i="132"/>
  <c r="AI1679" i="132"/>
  <c r="AI1675" i="132"/>
  <c r="AI1669" i="132"/>
  <c r="AI1665" i="132"/>
  <c r="AI1659" i="132"/>
  <c r="AI1655" i="132"/>
  <c r="AI1649" i="132"/>
  <c r="AI1645" i="132"/>
  <c r="AI1639" i="132"/>
  <c r="AI1635" i="132"/>
  <c r="AI1629" i="132"/>
  <c r="AI1625" i="132"/>
  <c r="AI1619" i="132"/>
  <c r="AI1615" i="132"/>
  <c r="AI1609" i="132"/>
  <c r="AI1605" i="132"/>
  <c r="AI1599" i="132"/>
  <c r="AI1595" i="132"/>
  <c r="AI1589" i="132"/>
  <c r="AI1585" i="132"/>
  <c r="AI1579" i="132"/>
  <c r="AI1575" i="132"/>
  <c r="AI1569" i="132"/>
  <c r="AI1565" i="132"/>
  <c r="AI1559" i="132"/>
  <c r="AI1555" i="132"/>
  <c r="AI1549" i="132"/>
  <c r="AI1545" i="132"/>
  <c r="AI1539" i="132"/>
  <c r="AI1535" i="132"/>
  <c r="AI1529" i="132"/>
  <c r="AI1525" i="132"/>
  <c r="AI1519" i="132"/>
  <c r="AI1515" i="132"/>
  <c r="AI1509" i="132"/>
  <c r="AI1505" i="132"/>
  <c r="AI1499" i="132"/>
  <c r="AI1495" i="132"/>
  <c r="AI1489" i="132"/>
  <c r="AI1485" i="132"/>
  <c r="AI1479" i="132"/>
  <c r="AI1475" i="132"/>
  <c r="AI1469" i="132"/>
  <c r="AI1465" i="132"/>
  <c r="AI1459" i="132"/>
  <c r="AI1455" i="132"/>
  <c r="AI1449" i="132"/>
  <c r="AI1445" i="132"/>
  <c r="AI1439" i="132"/>
  <c r="AI1435" i="132"/>
  <c r="AI1429" i="132"/>
  <c r="AI1425" i="132"/>
  <c r="AI1419" i="132"/>
  <c r="AI1415" i="132"/>
  <c r="AI1409" i="132"/>
  <c r="AI1405" i="132"/>
  <c r="AI1399" i="132"/>
  <c r="AI1395" i="132"/>
  <c r="AI1389" i="132"/>
  <c r="AI1385" i="132"/>
  <c r="AI1379" i="132"/>
  <c r="AI1375" i="132"/>
  <c r="AI1369" i="132"/>
  <c r="AI1365" i="132"/>
  <c r="AI1359" i="132"/>
  <c r="AI1355" i="132"/>
  <c r="AI1349" i="132"/>
  <c r="AI1345" i="132"/>
  <c r="AI1339" i="132"/>
  <c r="AI1335" i="132"/>
  <c r="AI1329" i="132"/>
  <c r="AI1325" i="132"/>
  <c r="AI1319" i="132"/>
  <c r="AI1315" i="132"/>
  <c r="AI1309" i="132"/>
  <c r="AI1305" i="132"/>
  <c r="AI1299" i="132"/>
  <c r="AI1295" i="132"/>
  <c r="AI1289" i="132"/>
  <c r="AI1285" i="132"/>
  <c r="AI1279" i="132"/>
  <c r="AI1275" i="132"/>
  <c r="AI1269" i="132"/>
  <c r="AI1265" i="132"/>
  <c r="AI1259" i="132"/>
  <c r="AI1256" i="132"/>
  <c r="AI1252" i="132"/>
  <c r="AI1250" i="132"/>
  <c r="AI1246" i="132"/>
  <c r="AI1242" i="132"/>
  <c r="AI1238" i="132"/>
  <c r="AI1234" i="132"/>
  <c r="AI1231" i="132"/>
  <c r="AI1228" i="132"/>
  <c r="AI1224" i="132"/>
  <c r="AI1221" i="132"/>
  <c r="AI1218" i="132"/>
  <c r="AI1214" i="132"/>
  <c r="AI1211" i="132"/>
  <c r="AI2293" i="132"/>
  <c r="AI2315" i="132"/>
  <c r="AI2333" i="132"/>
  <c r="AI2364" i="132"/>
  <c r="AI2378" i="132"/>
  <c r="AI2078" i="132"/>
  <c r="AI2068" i="132"/>
  <c r="AI2065" i="132"/>
  <c r="AI2057" i="132"/>
  <c r="AI2043" i="132"/>
  <c r="AI2041" i="132"/>
  <c r="AI2039" i="132"/>
  <c r="AI1958" i="132"/>
  <c r="AI1941" i="132"/>
  <c r="AI1939" i="132"/>
  <c r="AI1925" i="132"/>
  <c r="AI1908" i="132"/>
  <c r="AI1878" i="132"/>
  <c r="AI1861" i="132"/>
  <c r="AI1859" i="132"/>
  <c r="AI1848" i="132"/>
  <c r="AI1845" i="132"/>
  <c r="AI1828" i="132"/>
  <c r="AI1825" i="132"/>
  <c r="AI1816" i="132"/>
  <c r="AI1807" i="132"/>
  <c r="AI1800" i="132"/>
  <c r="AI1792" i="132"/>
  <c r="AI1783" i="132"/>
  <c r="AI1776" i="132"/>
  <c r="AI1767" i="132"/>
  <c r="AI1760" i="132"/>
  <c r="AI1752" i="132"/>
  <c r="AI1743" i="132"/>
  <c r="AI1736" i="132"/>
  <c r="AI1727" i="132"/>
  <c r="AI1720" i="132"/>
  <c r="AI1712" i="132"/>
  <c r="AI1703" i="132"/>
  <c r="AI1696" i="132"/>
  <c r="AI1687" i="132"/>
  <c r="AI1680" i="132"/>
  <c r="AI1672" i="132"/>
  <c r="AI1663" i="132"/>
  <c r="AI1656" i="132"/>
  <c r="AI1647" i="132"/>
  <c r="AI1636" i="132"/>
  <c r="AI1633" i="132"/>
  <c r="AI1628" i="132"/>
  <c r="AI1616" i="132"/>
  <c r="AI1613" i="132"/>
  <c r="AI1608" i="132"/>
  <c r="AI1596" i="132"/>
  <c r="AI1593" i="132"/>
  <c r="AI1588" i="132"/>
  <c r="AI1576" i="132"/>
  <c r="AI1573" i="132"/>
  <c r="AI1568" i="132"/>
  <c r="AI1556" i="132"/>
  <c r="AI1553" i="132"/>
  <c r="AI1548" i="132"/>
  <c r="AI1536" i="132"/>
  <c r="AI1533" i="132"/>
  <c r="AI1528" i="132"/>
  <c r="AI1516" i="132"/>
  <c r="AI1513" i="132"/>
  <c r="AI1508" i="132"/>
  <c r="AI1496" i="132"/>
  <c r="AI1493" i="132"/>
  <c r="AI1488" i="132"/>
  <c r="AI1476" i="132"/>
  <c r="AI1473" i="132"/>
  <c r="AI1468" i="132"/>
  <c r="AI1456" i="132"/>
  <c r="AI1453" i="132"/>
  <c r="AI1448" i="132"/>
  <c r="AI1436" i="132"/>
  <c r="AI1433" i="132"/>
  <c r="AI1428" i="132"/>
  <c r="AI1416" i="132"/>
  <c r="AI1413" i="132"/>
  <c r="AI1408" i="132"/>
  <c r="AI1396" i="132"/>
  <c r="AI1393" i="132"/>
  <c r="AI1388" i="132"/>
  <c r="AI2285" i="132"/>
  <c r="AI2299" i="132"/>
  <c r="AI2323" i="132"/>
  <c r="AI2258" i="132"/>
  <c r="AI2248" i="132"/>
  <c r="AI2245" i="132"/>
  <c r="AI2237" i="132"/>
  <c r="AI2223" i="132"/>
  <c r="AI2221" i="132"/>
  <c r="AI2219" i="132"/>
  <c r="AI2075" i="132"/>
  <c r="AI2013" i="132"/>
  <c r="AI2011" i="132"/>
  <c r="AI2009" i="132"/>
  <c r="AI1995" i="132"/>
  <c r="AI1987" i="132"/>
  <c r="AI1984" i="132"/>
  <c r="AI1974" i="132"/>
  <c r="AI1964" i="132"/>
  <c r="AI1948" i="132"/>
  <c r="AI1915" i="132"/>
  <c r="AI1911" i="132"/>
  <c r="AI1909" i="132"/>
  <c r="AI1901" i="132"/>
  <c r="AI1899" i="132"/>
  <c r="AI1885" i="132"/>
  <c r="AI1875" i="132"/>
  <c r="AI1871" i="132"/>
  <c r="AI1869" i="132"/>
  <c r="AI1851" i="132"/>
  <c r="AI1849" i="132"/>
  <c r="AI1842" i="132"/>
  <c r="AI1834" i="132"/>
  <c r="AI1817" i="132"/>
  <c r="AI1812" i="132"/>
  <c r="AI1806" i="132"/>
  <c r="AI1786" i="132"/>
  <c r="AI1780" i="132"/>
  <c r="AI1773" i="132"/>
  <c r="AI1753" i="132"/>
  <c r="AI1747" i="132"/>
  <c r="AI1742" i="132"/>
  <c r="AI1722" i="132"/>
  <c r="AI1716" i="132"/>
  <c r="AI1710" i="132"/>
  <c r="AI1690" i="132"/>
  <c r="AI1683" i="132"/>
  <c r="AI1677" i="132"/>
  <c r="AI1657" i="132"/>
  <c r="AI1652" i="132"/>
  <c r="AI1646" i="132"/>
  <c r="AI1641" i="132"/>
  <c r="AI1631" i="132"/>
  <c r="AI1626" i="132"/>
  <c r="AI1623" i="132"/>
  <c r="AI1618" i="132"/>
  <c r="AI1602" i="132"/>
  <c r="AI1600" i="132"/>
  <c r="AI1597" i="132"/>
  <c r="AI1592" i="132"/>
  <c r="AI1590" i="132"/>
  <c r="AI1574" i="132"/>
  <c r="AI1567" i="132"/>
  <c r="AI1564" i="132"/>
  <c r="AI1561" i="132"/>
  <c r="AI1551" i="132"/>
  <c r="AI1546" i="132"/>
  <c r="AI1543" i="132"/>
  <c r="AI1538" i="132"/>
  <c r="AI1522" i="132"/>
  <c r="AI1520" i="132"/>
  <c r="AI1517" i="132"/>
  <c r="AI1512" i="132"/>
  <c r="AI1510" i="132"/>
  <c r="AI1494" i="132"/>
  <c r="AI1487" i="132"/>
  <c r="AI1484" i="132"/>
  <c r="AI1481" i="132"/>
  <c r="AI1471" i="132"/>
  <c r="AI1466" i="132"/>
  <c r="AI1463" i="132"/>
  <c r="AI1458" i="132"/>
  <c r="AI1442" i="132"/>
  <c r="AI1440" i="132"/>
  <c r="AI1437" i="132"/>
  <c r="AI1432" i="132"/>
  <c r="AI1430" i="132"/>
  <c r="AI1414" i="132"/>
  <c r="AI1407" i="132"/>
  <c r="AI1404" i="132"/>
  <c r="AI1401" i="132"/>
  <c r="AI1391" i="132"/>
  <c r="AI1386" i="132"/>
  <c r="AI1383" i="132"/>
  <c r="AI1378" i="132"/>
  <c r="AI1366" i="132"/>
  <c r="AI1363" i="132"/>
  <c r="AI1358" i="132"/>
  <c r="AI1346" i="132"/>
  <c r="AI1343" i="132"/>
  <c r="AI1338" i="132"/>
  <c r="AI1326" i="132"/>
  <c r="AI1323" i="132"/>
  <c r="AI1318" i="132"/>
  <c r="AI1306" i="132"/>
  <c r="AI1303" i="132"/>
  <c r="AI1298" i="132"/>
  <c r="AI1286" i="132"/>
  <c r="AI1283" i="132"/>
  <c r="AI1278" i="132"/>
  <c r="AI1266" i="132"/>
  <c r="AI1263" i="132"/>
  <c r="AI1248" i="132"/>
  <c r="AI1245" i="132"/>
  <c r="AI1235" i="132"/>
  <c r="AI1232" i="132"/>
  <c r="AI1220" i="132"/>
  <c r="AI1217" i="132"/>
  <c r="AI1209" i="132"/>
  <c r="AI1205" i="132"/>
  <c r="AI1199" i="132"/>
  <c r="AI1195" i="132"/>
  <c r="AI189" i="132"/>
  <c r="AI186" i="132"/>
  <c r="AI182" i="132"/>
  <c r="AI123" i="132"/>
  <c r="AI119" i="132"/>
  <c r="AI115" i="132"/>
  <c r="AI1288" i="132"/>
  <c r="AI1268" i="132"/>
  <c r="AI1257" i="132"/>
  <c r="AI1243" i="132"/>
  <c r="AI1237" i="132"/>
  <c r="AI1226" i="132"/>
  <c r="AI1212" i="132"/>
  <c r="AI1207" i="132"/>
  <c r="AI1197" i="132"/>
  <c r="AI184" i="132"/>
  <c r="AI121" i="132"/>
  <c r="AI114" i="132"/>
  <c r="AI1483" i="132"/>
  <c r="AI1460" i="132"/>
  <c r="AI1457" i="132"/>
  <c r="AI1450" i="132"/>
  <c r="AI1427" i="132"/>
  <c r="AI1421" i="132"/>
  <c r="AI1411" i="132"/>
  <c r="AI1403" i="132"/>
  <c r="AI1382" i="132"/>
  <c r="AI1377" i="132"/>
  <c r="AI1371" i="132"/>
  <c r="AI1360" i="132"/>
  <c r="AI1357" i="132"/>
  <c r="AI1351" i="132"/>
  <c r="AI1342" i="132"/>
  <c r="AI1337" i="132"/>
  <c r="AI1331" i="132"/>
  <c r="AI1320" i="132"/>
  <c r="AI1317" i="132"/>
  <c r="AI1311" i="132"/>
  <c r="AI1300" i="132"/>
  <c r="AI1294" i="132"/>
  <c r="AI1291" i="132"/>
  <c r="AI1280" i="132"/>
  <c r="AI1277" i="132"/>
  <c r="AI1271" i="132"/>
  <c r="AI1260" i="132"/>
  <c r="AI1255" i="132"/>
  <c r="AI1244" i="132"/>
  <c r="AI1240" i="132"/>
  <c r="AI2282" i="132"/>
  <c r="AI2296" i="132"/>
  <c r="AI2343" i="132"/>
  <c r="AI2193" i="132"/>
  <c r="AI2191" i="132"/>
  <c r="AI2189" i="132"/>
  <c r="AI2054" i="132"/>
  <c r="AI1998" i="132"/>
  <c r="AI1988" i="132"/>
  <c r="AI1985" i="132"/>
  <c r="AI1977" i="132"/>
  <c r="AI1965" i="132"/>
  <c r="AI1955" i="132"/>
  <c r="AI1951" i="132"/>
  <c r="AI1949" i="132"/>
  <c r="AI1918" i="132"/>
  <c r="AI1826" i="132"/>
  <c r="AI1820" i="132"/>
  <c r="AI1813" i="132"/>
  <c r="AI1793" i="132"/>
  <c r="AI1787" i="132"/>
  <c r="AI1782" i="132"/>
  <c r="AI1762" i="132"/>
  <c r="AI1756" i="132"/>
  <c r="AI1750" i="132"/>
  <c r="AI1730" i="132"/>
  <c r="AI1723" i="132"/>
  <c r="AI1717" i="132"/>
  <c r="AI1697" i="132"/>
  <c r="AI1692" i="132"/>
  <c r="AI1686" i="132"/>
  <c r="AI1666" i="132"/>
  <c r="AI1660" i="132"/>
  <c r="AI1653" i="132"/>
  <c r="AI1634" i="132"/>
  <c r="AI1627" i="132"/>
  <c r="AI1624" i="132"/>
  <c r="AI1621" i="132"/>
  <c r="AI1611" i="132"/>
  <c r="AI1606" i="132"/>
  <c r="AI1603" i="132"/>
  <c r="AI1598" i="132"/>
  <c r="AI1582" i="132"/>
  <c r="AI1580" i="132"/>
  <c r="AI1577" i="132"/>
  <c r="AI1572" i="132"/>
  <c r="AI1570" i="132"/>
  <c r="AI1554" i="132"/>
  <c r="AI1547" i="132"/>
  <c r="AI1544" i="132"/>
  <c r="AI1541" i="132"/>
  <c r="AI1531" i="132"/>
  <c r="AI1526" i="132"/>
  <c r="AI1523" i="132"/>
  <c r="AI1518" i="132"/>
  <c r="AI1502" i="132"/>
  <c r="AI1500" i="132"/>
  <c r="AI1497" i="132"/>
  <c r="AI1492" i="132"/>
  <c r="AI1490" i="132"/>
  <c r="AI1474" i="132"/>
  <c r="AI1467" i="132"/>
  <c r="AI1464" i="132"/>
  <c r="AI1461" i="132"/>
  <c r="AI1451" i="132"/>
  <c r="AI1446" i="132"/>
  <c r="AI1443" i="132"/>
  <c r="AI1438" i="132"/>
  <c r="AI1422" i="132"/>
  <c r="AI1420" i="132"/>
  <c r="AI1417" i="132"/>
  <c r="AI1412" i="132"/>
  <c r="AI1410" i="132"/>
  <c r="AI1394" i="132"/>
  <c r="AI1387" i="132"/>
  <c r="AI1384" i="132"/>
  <c r="AI1381" i="132"/>
  <c r="AI1372" i="132"/>
  <c r="AI1370" i="132"/>
  <c r="AI1367" i="132"/>
  <c r="AI1364" i="132"/>
  <c r="AI1361" i="132"/>
  <c r="AI1352" i="132"/>
  <c r="AI1350" i="132"/>
  <c r="AI1347" i="132"/>
  <c r="AI1344" i="132"/>
  <c r="AI1341" i="132"/>
  <c r="AI1332" i="132"/>
  <c r="AI1330" i="132"/>
  <c r="AI1327" i="132"/>
  <c r="AI1324" i="132"/>
  <c r="AI1321" i="132"/>
  <c r="AI1312" i="132"/>
  <c r="AI1310" i="132"/>
  <c r="AI1307" i="132"/>
  <c r="AI1304" i="132"/>
  <c r="AI1301" i="132"/>
  <c r="AI1292" i="132"/>
  <c r="AI1290" i="132"/>
  <c r="AI1287" i="132"/>
  <c r="AI1284" i="132"/>
  <c r="AI1281" i="132"/>
  <c r="AI1272" i="132"/>
  <c r="AI1270" i="132"/>
  <c r="AI1267" i="132"/>
  <c r="AI1264" i="132"/>
  <c r="AI1261" i="132"/>
  <c r="AI1253" i="132"/>
  <c r="AI1251" i="132"/>
  <c r="AI1249" i="132"/>
  <c r="AI1239" i="132"/>
  <c r="AI1236" i="132"/>
  <c r="AI1233" i="132"/>
  <c r="AI1225" i="132"/>
  <c r="AI1222" i="132"/>
  <c r="AI1210" i="132"/>
  <c r="AI1206" i="132"/>
  <c r="AI1202" i="132"/>
  <c r="AI1200" i="132"/>
  <c r="AI1196" i="132"/>
  <c r="AI1192" i="132"/>
  <c r="AI190" i="132"/>
  <c r="AI187" i="132"/>
  <c r="AI183" i="132"/>
  <c r="AI120" i="132"/>
  <c r="AI116" i="132"/>
  <c r="AI2272" i="132"/>
  <c r="AI2329" i="132"/>
  <c r="AI2365" i="132"/>
  <c r="AI2371" i="132"/>
  <c r="AI2064" i="132"/>
  <c r="AI1924" i="132"/>
  <c r="AI1854" i="132"/>
  <c r="AI1831" i="132"/>
  <c r="AI1829" i="132"/>
  <c r="AI1822" i="132"/>
  <c r="AI1802" i="132"/>
  <c r="AI1796" i="132"/>
  <c r="AI1790" i="132"/>
  <c r="AI1770" i="132"/>
  <c r="AI1763" i="132"/>
  <c r="AI1757" i="132"/>
  <c r="AI1737" i="132"/>
  <c r="AI1732" i="132"/>
  <c r="AI1726" i="132"/>
  <c r="AI1706" i="132"/>
  <c r="AI1700" i="132"/>
  <c r="AI1693" i="132"/>
  <c r="AI1673" i="132"/>
  <c r="AI1667" i="132"/>
  <c r="AI1662" i="132"/>
  <c r="AI1642" i="132"/>
  <c r="AI1640" i="132"/>
  <c r="AI1637" i="132"/>
  <c r="AI1632" i="132"/>
  <c r="AI1630" i="132"/>
  <c r="AI1614" i="132"/>
  <c r="AI1607" i="132"/>
  <c r="AI1604" i="132"/>
  <c r="AI1601" i="132"/>
  <c r="AI1591" i="132"/>
  <c r="AI1586" i="132"/>
  <c r="AI1583" i="132"/>
  <c r="AI1578" i="132"/>
  <c r="AI1562" i="132"/>
  <c r="AI1560" i="132"/>
  <c r="AI1557" i="132"/>
  <c r="AI1552" i="132"/>
  <c r="AI1550" i="132"/>
  <c r="AI1534" i="132"/>
  <c r="AI1527" i="132"/>
  <c r="AI1524" i="132"/>
  <c r="AI1521" i="132"/>
  <c r="AI1511" i="132"/>
  <c r="AI1506" i="132"/>
  <c r="AI1503" i="132"/>
  <c r="AI1498" i="132"/>
  <c r="AI1482" i="132"/>
  <c r="AI1480" i="132"/>
  <c r="AI1477" i="132"/>
  <c r="AI1472" i="132"/>
  <c r="AI1470" i="132"/>
  <c r="AI1454" i="132"/>
  <c r="AI1447" i="132"/>
  <c r="AI1444" i="132"/>
  <c r="AI1441" i="132"/>
  <c r="AI1431" i="132"/>
  <c r="AI1426" i="132"/>
  <c r="AI1423" i="132"/>
  <c r="AI1418" i="132"/>
  <c r="AI1402" i="132"/>
  <c r="AI1400" i="132"/>
  <c r="AI1397" i="132"/>
  <c r="AI1392" i="132"/>
  <c r="AI1390" i="132"/>
  <c r="AI1376" i="132"/>
  <c r="AI1373" i="132"/>
  <c r="AI1368" i="132"/>
  <c r="AI1356" i="132"/>
  <c r="AI1353" i="132"/>
  <c r="AI1348" i="132"/>
  <c r="AI1336" i="132"/>
  <c r="AI1333" i="132"/>
  <c r="AI1328" i="132"/>
  <c r="AI1316" i="132"/>
  <c r="AI1313" i="132"/>
  <c r="AI1308" i="132"/>
  <c r="AI1296" i="132"/>
  <c r="AI1293" i="132"/>
  <c r="AI1276" i="132"/>
  <c r="AI1273" i="132"/>
  <c r="AI1254" i="132"/>
  <c r="AI1241" i="132"/>
  <c r="AI1229" i="132"/>
  <c r="AI1223" i="132"/>
  <c r="AI1215" i="132"/>
  <c r="AI1203" i="132"/>
  <c r="AI1193" i="132"/>
  <c r="AI188" i="132"/>
  <c r="AI181" i="132"/>
  <c r="AI117" i="132"/>
  <c r="AI2307" i="132"/>
  <c r="AI2326" i="132"/>
  <c r="AI2362" i="132"/>
  <c r="AI2382" i="132"/>
  <c r="AI2269" i="132"/>
  <c r="AI2255" i="132"/>
  <c r="AI2247" i="132"/>
  <c r="AI2244" i="132"/>
  <c r="AI2234" i="132"/>
  <c r="AI2067" i="132"/>
  <c r="AI1934" i="132"/>
  <c r="AI1894" i="132"/>
  <c r="AI1884" i="132"/>
  <c r="AI1868" i="132"/>
  <c r="AI1846" i="132"/>
  <c r="AI1840" i="132"/>
  <c r="AI1810" i="132"/>
  <c r="AI1803" i="132"/>
  <c r="AI1797" i="132"/>
  <c r="AI1777" i="132"/>
  <c r="AI1772" i="132"/>
  <c r="AI1766" i="132"/>
  <c r="AI1746" i="132"/>
  <c r="AI1740" i="132"/>
  <c r="AI1733" i="132"/>
  <c r="AI1713" i="132"/>
  <c r="AI1707" i="132"/>
  <c r="AI1702" i="132"/>
  <c r="AI1682" i="132"/>
  <c r="AI1676" i="132"/>
  <c r="AI1670" i="132"/>
  <c r="AI1650" i="132"/>
  <c r="AI1643" i="132"/>
  <c r="AI1638" i="132"/>
  <c r="AI1622" i="132"/>
  <c r="AI1620" i="132"/>
  <c r="AI1617" i="132"/>
  <c r="AI1612" i="132"/>
  <c r="AI1610" i="132"/>
  <c r="AI1594" i="132"/>
  <c r="AI1587" i="132"/>
  <c r="AI1584" i="132"/>
  <c r="AI1581" i="132"/>
  <c r="AI1571" i="132"/>
  <c r="AI1566" i="132"/>
  <c r="AI1563" i="132"/>
  <c r="AI1558" i="132"/>
  <c r="AI1542" i="132"/>
  <c r="AI1540" i="132"/>
  <c r="AI1537" i="132"/>
  <c r="AI1532" i="132"/>
  <c r="AI1530" i="132"/>
  <c r="AI1514" i="132"/>
  <c r="AI1507" i="132"/>
  <c r="AI1504" i="132"/>
  <c r="AI1501" i="132"/>
  <c r="AI1491" i="132"/>
  <c r="AI1486" i="132"/>
  <c r="AI1478" i="132"/>
  <c r="AI1462" i="132"/>
  <c r="AI1452" i="132"/>
  <c r="AI1434" i="132"/>
  <c r="AI1424" i="132"/>
  <c r="AI1406" i="132"/>
  <c r="AI1398" i="132"/>
  <c r="AI1380" i="132"/>
  <c r="AI1374" i="132"/>
  <c r="AI1362" i="132"/>
  <c r="AI1354" i="132"/>
  <c r="AI1340" i="132"/>
  <c r="AI1334" i="132"/>
  <c r="AI1322" i="132"/>
  <c r="AI1314" i="132"/>
  <c r="AI1302" i="132"/>
  <c r="AI1297" i="132"/>
  <c r="AI1282" i="132"/>
  <c r="AI1274" i="132"/>
  <c r="AI1262" i="132"/>
  <c r="AI1258" i="132"/>
  <c r="AI1247" i="132"/>
  <c r="AI1230" i="132"/>
  <c r="AI1216" i="132"/>
  <c r="AI1208" i="132"/>
  <c r="AI1191" i="132"/>
  <c r="AI1219" i="132"/>
  <c r="AI1204" i="132"/>
  <c r="AI1198" i="132"/>
  <c r="AI1227" i="132"/>
  <c r="AI1194" i="132"/>
  <c r="AI122" i="132"/>
  <c r="AI1213" i="132"/>
  <c r="AI1201" i="132"/>
  <c r="AI185" i="132"/>
  <c r="AI118" i="132"/>
  <c r="AI146" i="132"/>
  <c r="AI142" i="132"/>
  <c r="AI137" i="132"/>
  <c r="AI133" i="132"/>
  <c r="AI130" i="132"/>
  <c r="AI126" i="132"/>
  <c r="AI147" i="132"/>
  <c r="AI143" i="132"/>
  <c r="AI138" i="132"/>
  <c r="AI134" i="132"/>
  <c r="AI131" i="132"/>
  <c r="AI127" i="132"/>
  <c r="AI144" i="132"/>
  <c r="AI140" i="132"/>
  <c r="AI139" i="132"/>
  <c r="AI135" i="132"/>
  <c r="AI128" i="132"/>
  <c r="AI124" i="132"/>
  <c r="AI141" i="132"/>
  <c r="AI136" i="132"/>
  <c r="AI132" i="132"/>
  <c r="AI129" i="132"/>
  <c r="AI125" i="132"/>
  <c r="AI145" i="132"/>
  <c r="AI54" i="132"/>
  <c r="AI50" i="132"/>
  <c r="AI46" i="132"/>
  <c r="AI42" i="132"/>
  <c r="AI51" i="132"/>
  <c r="AI47" i="132"/>
  <c r="AI43" i="132"/>
  <c r="AI39" i="132"/>
  <c r="AI52" i="132"/>
  <c r="AI48" i="132"/>
  <c r="AI44" i="132"/>
  <c r="AI40" i="132"/>
  <c r="AI53" i="132"/>
  <c r="AI49" i="132"/>
  <c r="AI45" i="132"/>
  <c r="AI41" i="132"/>
  <c r="AI2473" i="132"/>
  <c r="AI2461" i="132"/>
  <c r="AI2474" i="132"/>
  <c r="AI149" i="132"/>
  <c r="AI150" i="132"/>
  <c r="AI151" i="132"/>
  <c r="AI152" i="132"/>
  <c r="AI156" i="132"/>
  <c r="AI161" i="132"/>
  <c r="AI162" i="132"/>
  <c r="AI163" i="132"/>
  <c r="AI165" i="132"/>
  <c r="AI166" i="132"/>
  <c r="AI167" i="132"/>
  <c r="AI168" i="132"/>
  <c r="AI148" i="132"/>
  <c r="AI153" i="132"/>
  <c r="AI154" i="132"/>
  <c r="AI155" i="132"/>
  <c r="AI157" i="132"/>
  <c r="AI158" i="132"/>
  <c r="AI159" i="132"/>
  <c r="AI160" i="132"/>
  <c r="AI164" i="132"/>
  <c r="AI169" i="132"/>
  <c r="AI170" i="132"/>
  <c r="AI171" i="132"/>
  <c r="AI65" i="132"/>
  <c r="AI67" i="132"/>
  <c r="AI69" i="132"/>
  <c r="AI71" i="132"/>
  <c r="AI73" i="132"/>
  <c r="AI64" i="132"/>
  <c r="AI66" i="132"/>
  <c r="AI68" i="132"/>
  <c r="AI70" i="132"/>
  <c r="AI72" i="132"/>
  <c r="H12" i="187" l="1"/>
  <c r="I12" i="187"/>
  <c r="H13" i="187"/>
  <c r="I13" i="187"/>
  <c r="H14" i="187"/>
  <c r="I14" i="187"/>
  <c r="H15" i="187"/>
  <c r="I15" i="187"/>
  <c r="H16" i="187"/>
  <c r="H17" i="187"/>
  <c r="I17" i="187"/>
  <c r="H18" i="187"/>
  <c r="I18" i="187"/>
  <c r="H19" i="187"/>
  <c r="I19" i="187"/>
  <c r="H20" i="187"/>
  <c r="I20" i="187"/>
  <c r="H21" i="187"/>
  <c r="I21" i="187"/>
  <c r="H22" i="187"/>
  <c r="I22" i="187"/>
  <c r="H23" i="187"/>
  <c r="I23" i="187"/>
  <c r="H24" i="187"/>
  <c r="I24" i="187"/>
  <c r="H25" i="187"/>
  <c r="I25" i="187"/>
  <c r="H26" i="187"/>
  <c r="I26" i="187"/>
  <c r="H27" i="187"/>
  <c r="I27" i="187"/>
  <c r="H28" i="187"/>
  <c r="I28" i="187"/>
  <c r="H29" i="187"/>
  <c r="I29" i="187"/>
  <c r="H30" i="187"/>
  <c r="I30" i="187"/>
  <c r="I11" i="187"/>
  <c r="H11" i="187"/>
  <c r="J35" i="182"/>
  <c r="J36" i="182"/>
  <c r="J37" i="182"/>
  <c r="J38" i="182"/>
  <c r="J39" i="182"/>
  <c r="J40" i="182"/>
  <c r="J41" i="182"/>
  <c r="J42" i="182"/>
  <c r="D155" i="149" l="1"/>
  <c r="AK2385" i="132"/>
  <c r="AA2385" i="132"/>
  <c r="AC2385" i="132" s="1"/>
  <c r="AK2384" i="132"/>
  <c r="AA2384" i="132"/>
  <c r="AC2384" i="132" s="1"/>
  <c r="AK2374" i="132"/>
  <c r="AA2374" i="132"/>
  <c r="AC2374" i="132" s="1"/>
  <c r="AK2375" i="132"/>
  <c r="AA2375" i="132"/>
  <c r="AC2375" i="132" s="1"/>
  <c r="AK2373" i="132"/>
  <c r="AA2373" i="132"/>
  <c r="AC2373" i="132" s="1"/>
  <c r="AK2372" i="132"/>
  <c r="AA2372" i="132"/>
  <c r="AC2372" i="132" s="1"/>
  <c r="AK2371" i="132"/>
  <c r="AA2371" i="132"/>
  <c r="AC2371" i="132" s="1"/>
  <c r="AK2340" i="132"/>
  <c r="AA2340" i="132"/>
  <c r="AC2340" i="132" s="1"/>
  <c r="AK2386" i="132"/>
  <c r="AA2386" i="132"/>
  <c r="AC2386" i="132" s="1"/>
  <c r="AK2383" i="132"/>
  <c r="AA2383" i="132"/>
  <c r="AC2383" i="132" s="1"/>
  <c r="AK2382" i="132"/>
  <c r="AA2382" i="132"/>
  <c r="AC2382" i="132" s="1"/>
  <c r="AK2376" i="132"/>
  <c r="AA2376" i="132"/>
  <c r="AC2376" i="132" s="1"/>
  <c r="AK2333" i="132"/>
  <c r="AA2333" i="132"/>
  <c r="AC2333" i="132" s="1"/>
  <c r="AE2460" i="132"/>
  <c r="AK2460" i="132"/>
  <c r="AE2462" i="132"/>
  <c r="AK2462" i="132"/>
  <c r="I23" i="149"/>
  <c r="J23" i="149"/>
  <c r="I27" i="149"/>
  <c r="J27" i="149"/>
  <c r="I26" i="149"/>
  <c r="J26" i="149"/>
  <c r="J25" i="149"/>
  <c r="J21" i="149"/>
  <c r="J22" i="149"/>
  <c r="J24" i="149"/>
  <c r="I25" i="149"/>
  <c r="I21" i="149"/>
  <c r="I22" i="149"/>
  <c r="I24" i="149"/>
  <c r="K40" i="148"/>
  <c r="L40" i="148"/>
  <c r="M40" i="148" s="1"/>
  <c r="K41" i="148"/>
  <c r="L41" i="148"/>
  <c r="M41" i="148" s="1"/>
  <c r="K42" i="148"/>
  <c r="L42" i="148"/>
  <c r="M42" i="148" s="1"/>
  <c r="K43" i="148"/>
  <c r="L43" i="148"/>
  <c r="M43" i="148" s="1"/>
  <c r="K44" i="148"/>
  <c r="L44" i="148"/>
  <c r="M44" i="148" s="1"/>
  <c r="K45" i="148"/>
  <c r="L45" i="148"/>
  <c r="M45" i="148" s="1"/>
  <c r="K46" i="148"/>
  <c r="L46" i="148"/>
  <c r="M46" i="148" s="1"/>
  <c r="K47" i="148"/>
  <c r="L47" i="148"/>
  <c r="M47" i="148" s="1"/>
  <c r="K48" i="148"/>
  <c r="L48" i="148"/>
  <c r="M48" i="148" s="1"/>
  <c r="K49" i="148"/>
  <c r="L49" i="148"/>
  <c r="M49" i="148" s="1"/>
  <c r="K50" i="148"/>
  <c r="L50" i="148"/>
  <c r="M50" i="148" s="1"/>
  <c r="K51" i="148"/>
  <c r="L51" i="148"/>
  <c r="M51" i="148" s="1"/>
  <c r="K52" i="148"/>
  <c r="L52" i="148"/>
  <c r="M52" i="148" s="1"/>
  <c r="K53" i="148"/>
  <c r="L53" i="148"/>
  <c r="M53" i="148" s="1"/>
  <c r="K54" i="148"/>
  <c r="L54" i="148"/>
  <c r="M54" i="148" s="1"/>
  <c r="K55" i="148"/>
  <c r="L55" i="148"/>
  <c r="M55" i="148" s="1"/>
  <c r="K56" i="148"/>
  <c r="L56" i="148"/>
  <c r="M56" i="148" s="1"/>
  <c r="K57" i="148"/>
  <c r="L57" i="148"/>
  <c r="M57" i="148" s="1"/>
  <c r="K58" i="148"/>
  <c r="L58" i="148"/>
  <c r="M58" i="148" s="1"/>
  <c r="K59" i="148"/>
  <c r="L59" i="148"/>
  <c r="M59" i="148" s="1"/>
  <c r="K60" i="148"/>
  <c r="L60" i="148"/>
  <c r="M60" i="148" s="1"/>
  <c r="K61" i="148"/>
  <c r="L61" i="148"/>
  <c r="M61" i="148" s="1"/>
  <c r="K62" i="148"/>
  <c r="L62" i="148"/>
  <c r="M62" i="148" s="1"/>
  <c r="K63" i="148"/>
  <c r="L63" i="148"/>
  <c r="M63" i="148" s="1"/>
  <c r="K64" i="148"/>
  <c r="L64" i="148"/>
  <c r="M64" i="148" s="1"/>
  <c r="K65" i="148"/>
  <c r="L65" i="148"/>
  <c r="M65" i="148" s="1"/>
  <c r="K74" i="148"/>
  <c r="L74" i="148"/>
  <c r="M74" i="148" s="1"/>
  <c r="K75" i="148"/>
  <c r="L75" i="148"/>
  <c r="M75" i="148" s="1"/>
  <c r="K76" i="148"/>
  <c r="L76" i="148"/>
  <c r="M76" i="148" s="1"/>
  <c r="K77" i="148"/>
  <c r="L77" i="148"/>
  <c r="M77" i="148" s="1"/>
  <c r="K78" i="148"/>
  <c r="L78" i="148"/>
  <c r="M78" i="148" s="1"/>
  <c r="K79" i="148"/>
  <c r="L79" i="148"/>
  <c r="M79" i="148" s="1"/>
  <c r="K80" i="148"/>
  <c r="L80" i="148"/>
  <c r="M80" i="148" s="1"/>
  <c r="K81" i="148"/>
  <c r="L81" i="148"/>
  <c r="M81" i="148" s="1"/>
  <c r="K82" i="148"/>
  <c r="L82" i="148"/>
  <c r="M82" i="148" s="1"/>
  <c r="K83" i="148"/>
  <c r="L83" i="148"/>
  <c r="M83" i="148" s="1"/>
  <c r="K84" i="148"/>
  <c r="L84" i="148"/>
  <c r="M84" i="148" s="1"/>
  <c r="K85" i="148"/>
  <c r="L85" i="148"/>
  <c r="M85" i="148" s="1"/>
  <c r="K86" i="148"/>
  <c r="L86" i="148"/>
  <c r="M86" i="148" s="1"/>
  <c r="K87" i="148"/>
  <c r="L87" i="148"/>
  <c r="M87" i="148" s="1"/>
  <c r="K88" i="148"/>
  <c r="L88" i="148"/>
  <c r="M88" i="148" s="1"/>
  <c r="K39" i="148"/>
  <c r="L39" i="148"/>
  <c r="M39" i="148" s="1"/>
  <c r="K9" i="148"/>
  <c r="L9" i="148"/>
  <c r="M9" i="148" s="1"/>
  <c r="K10" i="148"/>
  <c r="L10" i="148"/>
  <c r="M10" i="148" s="1"/>
  <c r="K11" i="148"/>
  <c r="L11" i="148"/>
  <c r="M11" i="148" s="1"/>
  <c r="K22" i="148"/>
  <c r="L22" i="148"/>
  <c r="M22" i="148" s="1"/>
  <c r="K23" i="148"/>
  <c r="L23" i="148"/>
  <c r="M23" i="148" s="1"/>
  <c r="K24" i="148"/>
  <c r="L24" i="148"/>
  <c r="M24" i="148" s="1"/>
  <c r="K25" i="148"/>
  <c r="L25" i="148"/>
  <c r="M25" i="148" s="1"/>
  <c r="K26" i="148"/>
  <c r="L26" i="148"/>
  <c r="M26" i="148" s="1"/>
  <c r="K27" i="148"/>
  <c r="L27" i="148"/>
  <c r="M27" i="148" s="1"/>
  <c r="J7" i="182"/>
  <c r="G10" i="187"/>
  <c r="G7" i="187" s="1"/>
  <c r="F10" i="187"/>
  <c r="F7" i="187" s="1"/>
  <c r="E34" i="182"/>
  <c r="E10" i="182" s="1"/>
  <c r="E6" i="182" s="1"/>
  <c r="F34" i="182"/>
  <c r="G34" i="182"/>
  <c r="G10" i="182" s="1"/>
  <c r="G6" i="182" s="1"/>
  <c r="H34" i="182"/>
  <c r="I34" i="182"/>
  <c r="AK2476" i="132"/>
  <c r="AK2475" i="132"/>
  <c r="AK2466" i="132"/>
  <c r="AK2464" i="132"/>
  <c r="AK2463" i="132"/>
  <c r="AK2453" i="132"/>
  <c r="AK2390" i="132"/>
  <c r="AK2389" i="132"/>
  <c r="AK2388" i="132"/>
  <c r="AK2387" i="132"/>
  <c r="AK2381" i="132"/>
  <c r="AK2377" i="132"/>
  <c r="AK2378" i="132"/>
  <c r="AK2379" i="132"/>
  <c r="AK2370" i="132"/>
  <c r="AK2341" i="132"/>
  <c r="AK2342" i="132"/>
  <c r="AK2343" i="132"/>
  <c r="AK2332" i="132"/>
  <c r="AK2361" i="132"/>
  <c r="AK2362" i="132" s="1"/>
  <c r="AK2363" i="132" s="1"/>
  <c r="AK2364" i="132" s="1"/>
  <c r="AK2365" i="132" s="1"/>
  <c r="AK2366" i="132" s="1"/>
  <c r="AK2367" i="132" s="1"/>
  <c r="AK2368" i="132" s="1"/>
  <c r="AK172" i="132"/>
  <c r="AK173" i="132" s="1"/>
  <c r="AK174" i="132" s="1"/>
  <c r="AK175" i="132" s="1"/>
  <c r="AK176" i="132" s="1"/>
  <c r="AK177" i="132" s="1"/>
  <c r="AK178" i="132" s="1"/>
  <c r="AK179" i="132" s="1"/>
  <c r="AK55" i="132"/>
  <c r="AK56" i="132" s="1"/>
  <c r="AK57" i="132" s="1"/>
  <c r="AK58" i="132" s="1"/>
  <c r="AK59" i="132" s="1"/>
  <c r="AK60" i="132" s="1"/>
  <c r="AK61" i="132" s="1"/>
  <c r="AK62" i="132" s="1"/>
  <c r="AK15" i="132"/>
  <c r="AK16" i="132" s="1"/>
  <c r="AK17" i="132" s="1"/>
  <c r="AK18" i="132" s="1"/>
  <c r="AK19" i="132" s="1"/>
  <c r="AK20" i="132" s="1"/>
  <c r="AK21" i="132" s="1"/>
  <c r="AK22" i="132" s="1"/>
  <c r="AK6" i="132"/>
  <c r="AK7" i="132" s="1"/>
  <c r="AK8" i="132" s="1"/>
  <c r="AK9" i="132" s="1"/>
  <c r="AK10" i="132" s="1"/>
  <c r="AK11" i="132" s="1"/>
  <c r="AK12" i="132" s="1"/>
  <c r="AK13" i="132" s="1"/>
  <c r="P6" i="149"/>
  <c r="AJ179" i="132"/>
  <c r="AJ178" i="132"/>
  <c r="AJ177" i="132"/>
  <c r="AJ176" i="132"/>
  <c r="AJ175" i="132"/>
  <c r="AJ174" i="132"/>
  <c r="AJ173" i="132"/>
  <c r="AJ56" i="132"/>
  <c r="AJ57" i="132"/>
  <c r="AJ58" i="132"/>
  <c r="AJ59" i="132"/>
  <c r="AJ60" i="132"/>
  <c r="AJ61" i="132"/>
  <c r="AJ62" i="132"/>
  <c r="AJ22" i="132"/>
  <c r="AJ21" i="132"/>
  <c r="AJ20" i="132"/>
  <c r="AJ19" i="132"/>
  <c r="AJ18" i="132"/>
  <c r="AJ17" i="132"/>
  <c r="AJ16" i="132"/>
  <c r="AJ13" i="132"/>
  <c r="AJ12" i="132"/>
  <c r="AJ11" i="132"/>
  <c r="AJ10" i="132"/>
  <c r="AJ9" i="132"/>
  <c r="AJ8" i="132"/>
  <c r="P36" i="149" s="1"/>
  <c r="AJ7" i="132"/>
  <c r="P43" i="149" s="1"/>
  <c r="L10" i="187"/>
  <c r="L7" i="187" s="1"/>
  <c r="K10" i="187"/>
  <c r="K7" i="187" s="1"/>
  <c r="J10" i="187"/>
  <c r="J7" i="187" s="1"/>
  <c r="I10" i="187"/>
  <c r="I7" i="187" s="1"/>
  <c r="H10" i="187"/>
  <c r="H7" i="187" s="1"/>
  <c r="E10" i="187"/>
  <c r="E7" i="187" s="1"/>
  <c r="D10" i="187"/>
  <c r="D7" i="187" s="1"/>
  <c r="J9" i="182"/>
  <c r="J8" i="182"/>
  <c r="J33" i="182"/>
  <c r="J32" i="182"/>
  <c r="J31" i="182"/>
  <c r="J30" i="182"/>
  <c r="J29" i="182"/>
  <c r="J24" i="182"/>
  <c r="J23" i="182"/>
  <c r="J22" i="182"/>
  <c r="J21" i="182"/>
  <c r="J20" i="182"/>
  <c r="J19" i="182"/>
  <c r="J18" i="182"/>
  <c r="J17" i="182"/>
  <c r="J16" i="182"/>
  <c r="J15" i="182"/>
  <c r="J14" i="182"/>
  <c r="J13" i="182"/>
  <c r="J12" i="182"/>
  <c r="J11" i="182"/>
  <c r="R20" i="151"/>
  <c r="AC6" i="191" s="1"/>
  <c r="Q20" i="151"/>
  <c r="X6" i="191" s="1"/>
  <c r="P20" i="151"/>
  <c r="O20" i="151"/>
  <c r="N20" i="151"/>
  <c r="I6" i="191" s="1"/>
  <c r="M20" i="151"/>
  <c r="D6" i="191" s="1"/>
  <c r="L20" i="151"/>
  <c r="K20" i="151"/>
  <c r="K22" i="151" s="1"/>
  <c r="J20" i="151"/>
  <c r="AM7" i="190" s="1"/>
  <c r="I20" i="151"/>
  <c r="H20" i="151"/>
  <c r="G20" i="151"/>
  <c r="E20" i="151"/>
  <c r="D20" i="151"/>
  <c r="C20" i="151"/>
  <c r="C22" i="151" s="1"/>
  <c r="U20" i="151"/>
  <c r="Q8" i="151"/>
  <c r="V8" i="151" s="1"/>
  <c r="AG179" i="132"/>
  <c r="AG178" i="132"/>
  <c r="AG177" i="132"/>
  <c r="AG176" i="132"/>
  <c r="AG175" i="132"/>
  <c r="AG174" i="132"/>
  <c r="AG173" i="132"/>
  <c r="AG62" i="132"/>
  <c r="AG61" i="132"/>
  <c r="AG60" i="132"/>
  <c r="AG59" i="132"/>
  <c r="AG58" i="132"/>
  <c r="AG57" i="132"/>
  <c r="AG56" i="132"/>
  <c r="AG22" i="132"/>
  <c r="AG21" i="132"/>
  <c r="AG20" i="132"/>
  <c r="AG19" i="132"/>
  <c r="AG18" i="132"/>
  <c r="AG17" i="132"/>
  <c r="AG16" i="132"/>
  <c r="AG13" i="132"/>
  <c r="AG12" i="132"/>
  <c r="AG11" i="132"/>
  <c r="AG10" i="132"/>
  <c r="E10" i="149" s="1"/>
  <c r="AG9" i="132"/>
  <c r="E9" i="149" s="1"/>
  <c r="AG8" i="132"/>
  <c r="E92" i="149" s="1"/>
  <c r="AG7" i="132"/>
  <c r="J5" i="148"/>
  <c r="K6" i="148"/>
  <c r="L6" i="148"/>
  <c r="M6" i="148" s="1"/>
  <c r="K7" i="148"/>
  <c r="L7" i="148"/>
  <c r="M7" i="148" s="1"/>
  <c r="K8" i="148"/>
  <c r="L8" i="148"/>
  <c r="M8" i="148" s="1"/>
  <c r="K28" i="148"/>
  <c r="L28" i="148"/>
  <c r="M28" i="148" s="1"/>
  <c r="K29" i="148"/>
  <c r="L29" i="148"/>
  <c r="M29" i="148" s="1"/>
  <c r="K30" i="148"/>
  <c r="L30" i="148"/>
  <c r="M30" i="148" s="1"/>
  <c r="K31" i="148"/>
  <c r="L31" i="148"/>
  <c r="M31" i="148" s="1"/>
  <c r="K32" i="148"/>
  <c r="L32" i="148"/>
  <c r="M32" i="148" s="1"/>
  <c r="K33" i="148"/>
  <c r="L33" i="148"/>
  <c r="M33" i="148" s="1"/>
  <c r="K34" i="148"/>
  <c r="L34" i="148"/>
  <c r="M34" i="148" s="1"/>
  <c r="K35" i="148"/>
  <c r="L35" i="148"/>
  <c r="M35" i="148" s="1"/>
  <c r="J36" i="148"/>
  <c r="K37" i="148"/>
  <c r="L37" i="148"/>
  <c r="M37" i="148" s="1"/>
  <c r="K38" i="148"/>
  <c r="L38" i="148"/>
  <c r="M38" i="148" s="1"/>
  <c r="K89" i="148"/>
  <c r="L89" i="148"/>
  <c r="M89" i="148" s="1"/>
  <c r="J90" i="148"/>
  <c r="K91" i="148"/>
  <c r="L91" i="148"/>
  <c r="M91" i="148" s="1"/>
  <c r="K95" i="148"/>
  <c r="L95" i="148"/>
  <c r="M95" i="148" s="1"/>
  <c r="K96" i="148"/>
  <c r="L96" i="148"/>
  <c r="M96" i="148" s="1"/>
  <c r="K97" i="148"/>
  <c r="L97" i="148"/>
  <c r="M97" i="148" s="1"/>
  <c r="K98" i="148"/>
  <c r="L98" i="148"/>
  <c r="M98" i="148" s="1"/>
  <c r="AA15" i="132"/>
  <c r="AA55" i="132"/>
  <c r="AA64" i="132"/>
  <c r="AA114" i="132"/>
  <c r="AA172" i="132"/>
  <c r="AC172" i="132" s="1"/>
  <c r="AC177" i="132" s="1"/>
  <c r="AA181" i="132"/>
  <c r="AB181" i="132" s="1"/>
  <c r="AA1311" i="132"/>
  <c r="AA1321" i="132"/>
  <c r="AA1331" i="132"/>
  <c r="AA1341" i="132"/>
  <c r="AB1341" i="132" s="1"/>
  <c r="AA2332" i="132"/>
  <c r="AC2332" i="132" s="1"/>
  <c r="AA2341" i="132"/>
  <c r="AC2341" i="132" s="1"/>
  <c r="AA2342" i="132"/>
  <c r="AC2342" i="132" s="1"/>
  <c r="AA2343" i="132"/>
  <c r="AC2343" i="132" s="1"/>
  <c r="AA2361" i="132"/>
  <c r="AA2370" i="132"/>
  <c r="AC2370" i="132" s="1"/>
  <c r="AA2377" i="132"/>
  <c r="AB2377" i="132" s="1"/>
  <c r="AA2378" i="132"/>
  <c r="AB2378" i="132" s="1"/>
  <c r="AD2378" i="132" s="1"/>
  <c r="AA2379" i="132"/>
  <c r="AB2379" i="132" s="1"/>
  <c r="AD2379" i="132" s="1"/>
  <c r="AE2379" i="132" s="1"/>
  <c r="AA2381" i="132"/>
  <c r="AB2381" i="132" s="1"/>
  <c r="AA2387" i="132"/>
  <c r="AC2387" i="132" s="1"/>
  <c r="AA2388" i="132"/>
  <c r="AB2388" i="132" s="1"/>
  <c r="AA2389" i="132"/>
  <c r="AC2389" i="132" s="1"/>
  <c r="AA2390" i="132"/>
  <c r="AB2390" i="132" s="1"/>
  <c r="AD2390" i="132" s="1"/>
  <c r="AE2390" i="132" s="1"/>
  <c r="AD2452" i="132"/>
  <c r="AE2453" i="132"/>
  <c r="AE2463" i="132"/>
  <c r="AE2464" i="132"/>
  <c r="AD2465" i="132"/>
  <c r="AE2466" i="132"/>
  <c r="AE2475" i="132"/>
  <c r="AE2476" i="132"/>
  <c r="C9" i="151"/>
  <c r="D9" i="151"/>
  <c r="I6" i="186" s="1"/>
  <c r="E9" i="151"/>
  <c r="N6" i="186" s="1"/>
  <c r="F9" i="151"/>
  <c r="I9" i="151"/>
  <c r="J9" i="151"/>
  <c r="K9" i="151"/>
  <c r="L9" i="151"/>
  <c r="M9" i="151"/>
  <c r="N9" i="151"/>
  <c r="N10" i="151" s="1"/>
  <c r="O9" i="151"/>
  <c r="P9" i="151"/>
  <c r="P11" i="151" s="1"/>
  <c r="C15" i="133"/>
  <c r="D15" i="133"/>
  <c r="C16" i="133"/>
  <c r="D16" i="133"/>
  <c r="C30" i="133"/>
  <c r="D30" i="133"/>
  <c r="E30" i="133"/>
  <c r="F30" i="133"/>
  <c r="G30" i="133"/>
  <c r="H30" i="133"/>
  <c r="H6" i="149"/>
  <c r="J6" i="149"/>
  <c r="H7" i="149"/>
  <c r="J7" i="149"/>
  <c r="H8" i="149"/>
  <c r="J8" i="149"/>
  <c r="I13" i="149"/>
  <c r="J13" i="149"/>
  <c r="I14" i="149"/>
  <c r="J14" i="149"/>
  <c r="I15" i="149"/>
  <c r="J15" i="149"/>
  <c r="E31" i="133"/>
  <c r="F31" i="133"/>
  <c r="G14" i="133" l="1"/>
  <c r="H14" i="133" s="1"/>
  <c r="AA2344" i="132"/>
  <c r="AB2361" i="132"/>
  <c r="AM7" i="249"/>
  <c r="AM6" i="186"/>
  <c r="S7" i="249"/>
  <c r="S6" i="186"/>
  <c r="BU7" i="190"/>
  <c r="S6" i="191"/>
  <c r="AH7" i="190"/>
  <c r="AH7" i="192"/>
  <c r="AH7" i="249"/>
  <c r="AH6" i="186"/>
  <c r="D7" i="249"/>
  <c r="D6" i="186"/>
  <c r="O22" i="151"/>
  <c r="N6" i="191"/>
  <c r="V7" i="151"/>
  <c r="F3" i="151"/>
  <c r="J25" i="133" s="1"/>
  <c r="I7" i="249"/>
  <c r="E155" i="149"/>
  <c r="D7" i="192"/>
  <c r="P10" i="149"/>
  <c r="P14" i="149"/>
  <c r="E10" i="151"/>
  <c r="N7" i="249"/>
  <c r="J10" i="151"/>
  <c r="AR7" i="192"/>
  <c r="F22" i="151"/>
  <c r="D21" i="151"/>
  <c r="X7" i="190"/>
  <c r="AR7" i="190"/>
  <c r="C24" i="133"/>
  <c r="D10" i="182"/>
  <c r="D6" i="182" s="1"/>
  <c r="F10" i="182"/>
  <c r="F6" i="182" s="1"/>
  <c r="AE64" i="132"/>
  <c r="AA63" i="132"/>
  <c r="I10" i="182"/>
  <c r="I6" i="182" s="1"/>
  <c r="K90" i="148"/>
  <c r="F24" i="133" s="1"/>
  <c r="G24" i="133"/>
  <c r="L90" i="148"/>
  <c r="C23" i="133"/>
  <c r="N21" i="151"/>
  <c r="BE10" i="192"/>
  <c r="H10" i="182"/>
  <c r="H6" i="182" s="1"/>
  <c r="K25" i="149"/>
  <c r="C22" i="133"/>
  <c r="AD2332" i="132"/>
  <c r="AA2331" i="132"/>
  <c r="P21" i="151"/>
  <c r="AW7" i="190"/>
  <c r="L21" i="151"/>
  <c r="I22" i="151"/>
  <c r="I7" i="190"/>
  <c r="R22" i="151"/>
  <c r="N22" i="151"/>
  <c r="N7" i="190"/>
  <c r="R21" i="151"/>
  <c r="CE7" i="190"/>
  <c r="BK7" i="190"/>
  <c r="BP7" i="190"/>
  <c r="C21" i="151"/>
  <c r="F10" i="151"/>
  <c r="X7" i="192"/>
  <c r="G21" i="151"/>
  <c r="G22" i="151"/>
  <c r="Q21" i="151"/>
  <c r="O21" i="151"/>
  <c r="M21" i="151"/>
  <c r="N7" i="192"/>
  <c r="E21" i="151"/>
  <c r="E22" i="151"/>
  <c r="D7" i="190"/>
  <c r="U21" i="151"/>
  <c r="I14" i="151"/>
  <c r="J23" i="133" s="1"/>
  <c r="O10" i="151"/>
  <c r="J11" i="151"/>
  <c r="I11" i="151"/>
  <c r="F11" i="151"/>
  <c r="D31" i="133"/>
  <c r="K22" i="149"/>
  <c r="K24" i="149"/>
  <c r="I7" i="192"/>
  <c r="AC7" i="192"/>
  <c r="L5" i="148"/>
  <c r="P22" i="151"/>
  <c r="AW7" i="192"/>
  <c r="D22" i="151"/>
  <c r="AD2388" i="132"/>
  <c r="AE2388" i="132" s="1"/>
  <c r="O11" i="151"/>
  <c r="D24" i="133"/>
  <c r="I21" i="151"/>
  <c r="K5" i="148"/>
  <c r="E22" i="133" s="1"/>
  <c r="S7" i="190"/>
  <c r="J21" i="151"/>
  <c r="L22" i="151"/>
  <c r="H22" i="151"/>
  <c r="H21" i="151"/>
  <c r="Q9" i="151"/>
  <c r="Q10" i="151" s="1"/>
  <c r="K11" i="151"/>
  <c r="K21" i="151"/>
  <c r="AA5" i="132"/>
  <c r="AC1341" i="132"/>
  <c r="AC1347" i="132" s="1"/>
  <c r="AC181" i="132"/>
  <c r="AC187" i="132" s="1"/>
  <c r="AB2386" i="132"/>
  <c r="AD2386" i="132" s="1"/>
  <c r="AE2386" i="132" s="1"/>
  <c r="AD2340" i="132"/>
  <c r="AE2340" i="132" s="1"/>
  <c r="AD2361" i="132"/>
  <c r="AB1311" i="132"/>
  <c r="AD1311" i="132" s="1"/>
  <c r="AE1311" i="132" s="1"/>
  <c r="AE55" i="132"/>
  <c r="AC55" i="132"/>
  <c r="AC60" i="132" s="1"/>
  <c r="AE114" i="132"/>
  <c r="AC114" i="132"/>
  <c r="AC120" i="132" s="1"/>
  <c r="AC15" i="132"/>
  <c r="G22" i="133"/>
  <c r="BZ7" i="190"/>
  <c r="AC7" i="190"/>
  <c r="P14" i="151"/>
  <c r="J24" i="133" s="1"/>
  <c r="G23" i="133"/>
  <c r="J22" i="151"/>
  <c r="AM7" i="192"/>
  <c r="S7" i="192"/>
  <c r="E11" i="151"/>
  <c r="I10" i="151"/>
  <c r="BF7" i="190"/>
  <c r="D22" i="133"/>
  <c r="L36" i="148"/>
  <c r="Q22" i="151"/>
  <c r="M22" i="151"/>
  <c r="F21" i="151"/>
  <c r="M11" i="151"/>
  <c r="C11" i="151"/>
  <c r="P10" i="151"/>
  <c r="K36" i="148"/>
  <c r="F23" i="133" s="1"/>
  <c r="AB2374" i="132"/>
  <c r="AD2374" i="132" s="1"/>
  <c r="AE2374" i="132" s="1"/>
  <c r="D23" i="133"/>
  <c r="K10" i="151"/>
  <c r="J34" i="182"/>
  <c r="AB2376" i="132"/>
  <c r="AD2376" i="132" s="1"/>
  <c r="AE2376" i="132" s="1"/>
  <c r="AB2373" i="132"/>
  <c r="AD2373" i="132" s="1"/>
  <c r="AE2373" i="132" s="1"/>
  <c r="AB2385" i="132"/>
  <c r="AD2385" i="132" s="1"/>
  <c r="AE2385" i="132" s="1"/>
  <c r="AE172" i="132"/>
  <c r="AA2380" i="132"/>
  <c r="AB1321" i="132"/>
  <c r="AD1321" i="132" s="1"/>
  <c r="AE1321" i="132" s="1"/>
  <c r="AD2333" i="132"/>
  <c r="AE2333" i="132" s="1"/>
  <c r="AB2382" i="132"/>
  <c r="AD2382" i="132" s="1"/>
  <c r="AE2382" i="132" s="1"/>
  <c r="AB2371" i="132"/>
  <c r="AD2371" i="132" s="1"/>
  <c r="AE2371" i="132" s="1"/>
  <c r="AB2375" i="132"/>
  <c r="AD2375" i="132" s="1"/>
  <c r="AE2375" i="132" s="1"/>
  <c r="AI2384" i="132"/>
  <c r="AI2385" i="132"/>
  <c r="AB2384" i="132"/>
  <c r="AD2384" i="132" s="1"/>
  <c r="AE2384" i="132" s="1"/>
  <c r="AB2372" i="132"/>
  <c r="AD2372" i="132" s="1"/>
  <c r="O53" i="149"/>
  <c r="AI2383" i="132"/>
  <c r="AI2386" i="132"/>
  <c r="AB2383" i="132"/>
  <c r="AD2383" i="132" s="1"/>
  <c r="AI2460" i="132"/>
  <c r="AC2388" i="132"/>
  <c r="AI21" i="132"/>
  <c r="K8" i="149"/>
  <c r="G15" i="133"/>
  <c r="AC2390" i="132"/>
  <c r="AB1331" i="132"/>
  <c r="AD1331" i="132" s="1"/>
  <c r="AE1331" i="132" s="1"/>
  <c r="G16" i="133"/>
  <c r="AB2389" i="132"/>
  <c r="AD2389" i="132" s="1"/>
  <c r="AE2389" i="132" s="1"/>
  <c r="AI62" i="132"/>
  <c r="I7" i="149"/>
  <c r="I16" i="133"/>
  <c r="AB2387" i="132"/>
  <c r="AD2387" i="132" s="1"/>
  <c r="AE2387" i="132" s="1"/>
  <c r="AI2464" i="132"/>
  <c r="AI2463" i="132"/>
  <c r="AI17" i="132"/>
  <c r="J15" i="133"/>
  <c r="AD1341" i="132"/>
  <c r="AE1341" i="132" s="1"/>
  <c r="AE2332" i="132"/>
  <c r="AD2343" i="132"/>
  <c r="AE2343" i="132" s="1"/>
  <c r="AD2381" i="132"/>
  <c r="AD2341" i="132"/>
  <c r="AE2341" i="132" s="1"/>
  <c r="AC2378" i="132"/>
  <c r="AC2381" i="132"/>
  <c r="AA14" i="132"/>
  <c r="J16" i="133"/>
  <c r="F15" i="133"/>
  <c r="AI7" i="132"/>
  <c r="F16" i="133"/>
  <c r="E15" i="133"/>
  <c r="E16" i="133"/>
  <c r="I15" i="133"/>
  <c r="AD2342" i="132"/>
  <c r="AE2342" i="132" s="1"/>
  <c r="AI2462" i="132"/>
  <c r="J17" i="149"/>
  <c r="AI2453" i="132"/>
  <c r="K7" i="149"/>
  <c r="AI2475" i="132"/>
  <c r="AI55" i="132"/>
  <c r="AI180" i="132"/>
  <c r="AI22" i="132"/>
  <c r="AI2465" i="132"/>
  <c r="AI175" i="132"/>
  <c r="AI15" i="132"/>
  <c r="AI14" i="132"/>
  <c r="H9" i="149"/>
  <c r="AI2476" i="132"/>
  <c r="AI2389" i="132"/>
  <c r="AI57" i="132"/>
  <c r="AI60" i="132"/>
  <c r="AI8" i="132"/>
  <c r="AI12" i="132"/>
  <c r="AI16" i="132"/>
  <c r="AI20" i="132"/>
  <c r="AI173" i="132"/>
  <c r="AI177" i="132"/>
  <c r="AI176" i="132"/>
  <c r="AI63" i="132"/>
  <c r="AI11" i="132"/>
  <c r="AI56" i="132"/>
  <c r="AI174" i="132"/>
  <c r="AI18" i="132"/>
  <c r="AI9" i="132"/>
  <c r="AI59" i="132"/>
  <c r="AI2387" i="132"/>
  <c r="AI2466" i="132"/>
  <c r="AI13" i="132"/>
  <c r="AI178" i="132"/>
  <c r="AI2388" i="132"/>
  <c r="AI61" i="132"/>
  <c r="AI6" i="132"/>
  <c r="AI179" i="132"/>
  <c r="AI172" i="132"/>
  <c r="AI19" i="132"/>
  <c r="AI10" i="132"/>
  <c r="AI58" i="132"/>
  <c r="AI2452" i="132"/>
  <c r="AI2390" i="132"/>
  <c r="K26" i="149"/>
  <c r="K27" i="149"/>
  <c r="K23" i="149"/>
  <c r="O3" i="151"/>
  <c r="J26" i="133" s="1"/>
  <c r="N11" i="151"/>
  <c r="M10" i="151"/>
  <c r="K14" i="149"/>
  <c r="I8" i="149"/>
  <c r="K15" i="149"/>
  <c r="J9" i="149"/>
  <c r="AC2379" i="132"/>
  <c r="AA2369" i="132"/>
  <c r="AC2377" i="132"/>
  <c r="AB2370" i="132"/>
  <c r="AD2370" i="132" s="1"/>
  <c r="AD2377" i="132"/>
  <c r="AE2377" i="132" s="1"/>
  <c r="AD181" i="132"/>
  <c r="AA180" i="132"/>
  <c r="I17" i="149"/>
  <c r="AC64" i="132"/>
  <c r="K43" i="149"/>
  <c r="AE15" i="132"/>
  <c r="K13" i="149"/>
  <c r="I6" i="149"/>
  <c r="K6" i="149"/>
  <c r="AE2378" i="132"/>
  <c r="G31" i="133"/>
  <c r="C31" i="133"/>
  <c r="K21" i="149"/>
  <c r="I28" i="149"/>
  <c r="D11" i="151"/>
  <c r="L10" i="151"/>
  <c r="D10" i="151"/>
  <c r="L11" i="151"/>
  <c r="C10" i="151"/>
  <c r="J28" i="149"/>
  <c r="J29" i="133" l="1"/>
  <c r="Q11" i="151"/>
  <c r="H23" i="224"/>
  <c r="K9" i="149"/>
  <c r="I9" i="149"/>
  <c r="E24" i="133"/>
  <c r="H24" i="224"/>
  <c r="H38" i="224"/>
  <c r="P53" i="149"/>
  <c r="AC2380" i="132"/>
  <c r="J6" i="182"/>
  <c r="C25" i="133"/>
  <c r="J10" i="182"/>
  <c r="H37" i="224"/>
  <c r="AD14" i="132"/>
  <c r="AC20" i="132"/>
  <c r="AC14" i="132" s="1"/>
  <c r="AE2370" i="132"/>
  <c r="AD2369" i="132"/>
  <c r="AE2361" i="132"/>
  <c r="C11" i="133"/>
  <c r="AD2344" i="132"/>
  <c r="D11" i="133"/>
  <c r="AE2381" i="132"/>
  <c r="AD2380" i="132"/>
  <c r="F22" i="133"/>
  <c r="F25" i="133" s="1"/>
  <c r="V9" i="151"/>
  <c r="V10" i="151" s="1"/>
  <c r="U22" i="151"/>
  <c r="C6" i="133"/>
  <c r="H31" i="133"/>
  <c r="G10" i="133"/>
  <c r="F8" i="133"/>
  <c r="AC2369" i="132"/>
  <c r="I8" i="133"/>
  <c r="AD5" i="132"/>
  <c r="AE6" i="132"/>
  <c r="I6" i="133" s="1"/>
  <c r="F6" i="133"/>
  <c r="E6" i="133"/>
  <c r="G6" i="133"/>
  <c r="G8" i="133"/>
  <c r="F7" i="133"/>
  <c r="D7" i="133"/>
  <c r="E7" i="133"/>
  <c r="G7" i="133"/>
  <c r="C7" i="133"/>
  <c r="D25" i="133"/>
  <c r="G25" i="133"/>
  <c r="J27" i="224" s="1"/>
  <c r="AC5" i="132"/>
  <c r="J10" i="133"/>
  <c r="AC2331" i="132"/>
  <c r="AC1311" i="132"/>
  <c r="AC1317" i="132" s="1"/>
  <c r="AC2361" i="132"/>
  <c r="AC1331" i="132"/>
  <c r="AC1337" i="132" s="1"/>
  <c r="AC1321" i="132"/>
  <c r="AC1327" i="132" s="1"/>
  <c r="AC70" i="132"/>
  <c r="AC63" i="132" s="1"/>
  <c r="J8" i="133"/>
  <c r="I10" i="133"/>
  <c r="E23" i="133"/>
  <c r="E25" i="133" s="1"/>
  <c r="AD63" i="132"/>
  <c r="AD2331" i="132"/>
  <c r="E10" i="133"/>
  <c r="F10" i="133"/>
  <c r="D10" i="133"/>
  <c r="C8" i="133"/>
  <c r="H16" i="133"/>
  <c r="AE2372" i="132"/>
  <c r="D12" i="133"/>
  <c r="AE2383" i="132"/>
  <c r="I13" i="133" s="1"/>
  <c r="D13" i="133"/>
  <c r="C13" i="133"/>
  <c r="K17" i="149"/>
  <c r="K28" i="149"/>
  <c r="C12" i="133"/>
  <c r="AE181" i="132"/>
  <c r="H15" i="133"/>
  <c r="C10" i="133"/>
  <c r="D8" i="133"/>
  <c r="E8" i="133"/>
  <c r="I7" i="133"/>
  <c r="J7" i="133"/>
  <c r="G12" i="133" l="1"/>
  <c r="J11" i="133"/>
  <c r="F11" i="133"/>
  <c r="E11" i="133"/>
  <c r="I11" i="133"/>
  <c r="G11" i="133"/>
  <c r="V11" i="151"/>
  <c r="E12" i="133"/>
  <c r="J12" i="133"/>
  <c r="J9" i="133"/>
  <c r="D9" i="133"/>
  <c r="I12" i="133"/>
  <c r="H8" i="133"/>
  <c r="F12" i="133"/>
  <c r="J6" i="133"/>
  <c r="H6" i="133"/>
  <c r="D6" i="133"/>
  <c r="H7" i="133"/>
  <c r="F9" i="133"/>
  <c r="G9" i="133"/>
  <c r="E9" i="133"/>
  <c r="AC180" i="132"/>
  <c r="H10" i="133"/>
  <c r="I9" i="133"/>
  <c r="AD180" i="132"/>
  <c r="C9" i="133"/>
  <c r="C17" i="133" s="1"/>
  <c r="AC2366" i="132"/>
  <c r="AC2344" i="132" s="1"/>
  <c r="J13" i="133"/>
  <c r="F13" i="133"/>
  <c r="E13" i="133"/>
  <c r="G13" i="133"/>
  <c r="H12" i="133" l="1"/>
  <c r="H11" i="133"/>
  <c r="D17" i="133"/>
  <c r="C18" i="133" s="1"/>
  <c r="I17" i="133"/>
  <c r="J17" i="133"/>
  <c r="G17" i="133"/>
  <c r="H9" i="133"/>
  <c r="E17" i="133"/>
  <c r="F17" i="133"/>
  <c r="H13" i="133"/>
  <c r="J42" i="224" l="1"/>
  <c r="I30" i="133"/>
  <c r="H17" i="133"/>
  <c r="H42" i="224" s="1"/>
  <c r="I18" i="133"/>
  <c r="I27" i="224" s="1"/>
  <c r="K27" i="224" s="1"/>
  <c r="C26" i="133"/>
  <c r="H17" i="224" l="1"/>
  <c r="H31" i="224"/>
  <c r="I31" i="133"/>
  <c r="G26" i="133"/>
  <c r="CO12" i="190"/>
  <c r="CO45" i="190"/>
  <c r="CO34" i="190"/>
  <c r="CO24" i="190"/>
  <c r="CO39" i="190"/>
  <c r="CO33" i="190"/>
  <c r="CO15" i="190"/>
  <c r="CO41" i="190"/>
  <c r="CO28" i="190"/>
  <c r="CO44" i="190"/>
  <c r="CO16" i="190"/>
  <c r="CO25" i="190"/>
  <c r="CO30" i="190"/>
  <c r="CO43" i="190"/>
  <c r="CO42" i="190"/>
  <c r="CO37" i="190"/>
  <c r="CO32" i="190"/>
  <c r="CO29" i="190"/>
  <c r="CO18" i="190"/>
  <c r="CO40" i="190"/>
  <c r="CO17" i="190"/>
  <c r="CO36" i="190"/>
  <c r="CO14" i="190"/>
  <c r="CO27" i="190"/>
  <c r="CO20" i="190"/>
  <c r="CO21" i="190"/>
  <c r="CO26" i="190"/>
  <c r="CO31" i="190"/>
  <c r="CO35" i="190"/>
  <c r="CO19" i="190"/>
  <c r="CO22" i="190"/>
  <c r="CO38" i="190"/>
  <c r="CO23" i="190"/>
  <c r="CO10" i="19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Marek Lis</author>
    <author>Marek</author>
  </authors>
  <commentList>
    <comment ref="B6" authorId="0" shapeId="0" xr:uid="{00000000-0006-0000-0200-000001000000}">
      <text>
        <r>
          <rPr>
            <sz val="12"/>
            <color indexed="81"/>
            <rFont val="Tahoma"/>
            <family val="2"/>
            <charset val="238"/>
          </rPr>
          <t>wpisz nazwę szkoły</t>
        </r>
      </text>
    </comment>
    <comment ref="B8" authorId="1" shapeId="0" xr:uid="{00000000-0006-0000-0200-000002000000}">
      <text>
        <r>
          <rPr>
            <sz val="9"/>
            <color indexed="81"/>
            <rFont val="Tahoma"/>
            <family val="2"/>
            <charset val="238"/>
          </rPr>
          <t xml:space="preserve">wpisz patrona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ML</author>
  </authors>
  <commentList>
    <comment ref="J11" authorId="0" shapeId="0" xr:uid="{00000000-0006-0000-0400-000001000000}">
      <text>
        <r>
          <rPr>
            <b/>
            <sz val="8"/>
            <color indexed="10"/>
            <rFont val="Tahoma"/>
            <family val="2"/>
            <charset val="238"/>
          </rPr>
          <t>ML:</t>
        </r>
        <r>
          <rPr>
            <sz val="8"/>
            <color indexed="10"/>
            <rFont val="Tahoma"/>
            <family val="2"/>
            <charset val="238"/>
          </rPr>
          <t xml:space="preserve">
Uzupełnij pola zacieniowane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ML</author>
  </authors>
  <commentList>
    <comment ref="AB6" authorId="0" shapeId="0" xr:uid="{00000000-0006-0000-0700-000001000000}">
      <text>
        <r>
          <rPr>
            <b/>
            <sz val="10"/>
            <color indexed="81"/>
            <rFont val="Tahoma"/>
            <family val="2"/>
            <charset val="238"/>
          </rPr>
          <t>wpisz ilość godz. etatowych</t>
        </r>
        <r>
          <rPr>
            <sz val="8"/>
            <color indexed="81"/>
            <rFont val="Tahoma"/>
            <family val="2"/>
            <charset val="238"/>
          </rPr>
          <t xml:space="preserve">
</t>
        </r>
      </text>
    </comment>
    <comment ref="AB15" authorId="0" shapeId="0" xr:uid="{00000000-0006-0000-0700-000002000000}">
      <text>
        <r>
          <rPr>
            <b/>
            <sz val="10"/>
            <color indexed="81"/>
            <rFont val="Tahoma"/>
            <family val="2"/>
            <charset val="238"/>
          </rPr>
          <t>wpisz ilość godz. etatowych</t>
        </r>
      </text>
    </comment>
    <comment ref="AB23" authorId="0" shapeId="0" xr:uid="{00000000-0006-0000-0700-000003000000}">
      <text>
        <r>
          <rPr>
            <b/>
            <sz val="10"/>
            <color indexed="81"/>
            <rFont val="Tahoma"/>
            <family val="2"/>
            <charset val="238"/>
          </rPr>
          <t>wpisz ilość godz. etatowych</t>
        </r>
      </text>
    </comment>
    <comment ref="AB31" authorId="0" shapeId="0" xr:uid="{00000000-0006-0000-0700-000004000000}">
      <text>
        <r>
          <rPr>
            <b/>
            <sz val="10"/>
            <color indexed="81"/>
            <rFont val="Tahoma"/>
            <family val="2"/>
            <charset val="238"/>
          </rPr>
          <t>wpisz ilość godz. etatowych</t>
        </r>
      </text>
    </comment>
    <comment ref="AB39" authorId="0" shapeId="0" xr:uid="{00000000-0006-0000-0700-000005000000}">
      <text>
        <r>
          <rPr>
            <b/>
            <sz val="10"/>
            <color indexed="81"/>
            <rFont val="Tahoma"/>
            <family val="2"/>
            <charset val="238"/>
          </rPr>
          <t>wpisz ilość godz. etatowych</t>
        </r>
      </text>
    </comment>
    <comment ref="AB47" authorId="0" shapeId="0" xr:uid="{00000000-0006-0000-0700-000006000000}">
      <text>
        <r>
          <rPr>
            <b/>
            <sz val="10"/>
            <color indexed="81"/>
            <rFont val="Tahoma"/>
            <family val="2"/>
            <charset val="238"/>
          </rPr>
          <t>wpisz ilość godz. etatowych</t>
        </r>
      </text>
    </comment>
    <comment ref="AB55" authorId="0" shapeId="0" xr:uid="{00000000-0006-0000-0700-000007000000}">
      <text>
        <r>
          <rPr>
            <b/>
            <sz val="10"/>
            <color indexed="81"/>
            <rFont val="Tahoma"/>
            <family val="2"/>
            <charset val="238"/>
          </rPr>
          <t>wpisz ilość godz. etatowych</t>
        </r>
      </text>
    </comment>
    <comment ref="AB64" authorId="0" shapeId="0" xr:uid="{00000000-0006-0000-0700-000008000000}">
      <text>
        <r>
          <rPr>
            <b/>
            <sz val="10"/>
            <color indexed="81"/>
            <rFont val="Tahoma"/>
            <family val="2"/>
            <charset val="238"/>
          </rPr>
          <t>wpisz ilość godz. etatowych</t>
        </r>
      </text>
    </comment>
    <comment ref="AB74" authorId="0" shapeId="0" xr:uid="{00000000-0006-0000-0700-000009000000}">
      <text>
        <r>
          <rPr>
            <b/>
            <sz val="10"/>
            <color indexed="81"/>
            <rFont val="Tahoma"/>
            <family val="2"/>
            <charset val="238"/>
          </rPr>
          <t>wpisz ilość godz. etatowyc</t>
        </r>
        <r>
          <rPr>
            <b/>
            <sz val="8"/>
            <color indexed="81"/>
            <rFont val="Tahoma"/>
            <family val="2"/>
            <charset val="238"/>
          </rPr>
          <t>h</t>
        </r>
      </text>
    </comment>
    <comment ref="AB84" authorId="0" shapeId="0" xr:uid="{00000000-0006-0000-0700-00000A000000}">
      <text>
        <r>
          <rPr>
            <b/>
            <sz val="10"/>
            <color indexed="81"/>
            <rFont val="Tahoma"/>
            <family val="2"/>
            <charset val="238"/>
          </rPr>
          <t>wpisz ilość godz. etatowyc</t>
        </r>
        <r>
          <rPr>
            <b/>
            <sz val="8"/>
            <color indexed="81"/>
            <rFont val="Tahoma"/>
            <family val="2"/>
            <charset val="238"/>
          </rPr>
          <t>h</t>
        </r>
      </text>
    </comment>
    <comment ref="AB94" authorId="0" shapeId="0" xr:uid="{00000000-0006-0000-0700-00000B000000}">
      <text>
        <r>
          <rPr>
            <b/>
            <sz val="10"/>
            <color indexed="81"/>
            <rFont val="Tahoma"/>
            <family val="2"/>
            <charset val="238"/>
          </rPr>
          <t>wpisz ilość godz. etatowyc</t>
        </r>
        <r>
          <rPr>
            <b/>
            <sz val="8"/>
            <color indexed="81"/>
            <rFont val="Tahoma"/>
            <family val="2"/>
            <charset val="238"/>
          </rPr>
          <t>h</t>
        </r>
      </text>
    </comment>
    <comment ref="AB104" authorId="0" shapeId="0" xr:uid="{00000000-0006-0000-0700-00000C000000}">
      <text>
        <r>
          <rPr>
            <b/>
            <sz val="10"/>
            <color indexed="81"/>
            <rFont val="Tahoma"/>
            <family val="2"/>
            <charset val="238"/>
          </rPr>
          <t>wpisz ilość godz. etatowyc</t>
        </r>
        <r>
          <rPr>
            <b/>
            <sz val="8"/>
            <color indexed="81"/>
            <rFont val="Tahoma"/>
            <family val="2"/>
            <charset val="238"/>
          </rPr>
          <t>h</t>
        </r>
      </text>
    </comment>
    <comment ref="AB114" authorId="0" shapeId="0" xr:uid="{00000000-0006-0000-0700-00000D000000}">
      <text>
        <r>
          <rPr>
            <b/>
            <sz val="10"/>
            <color indexed="81"/>
            <rFont val="Tahoma"/>
            <family val="2"/>
            <charset val="238"/>
          </rPr>
          <t>wpisz ilość godz. etatowyc</t>
        </r>
        <r>
          <rPr>
            <b/>
            <sz val="8"/>
            <color indexed="81"/>
            <rFont val="Tahoma"/>
            <family val="2"/>
            <charset val="238"/>
          </rPr>
          <t>h</t>
        </r>
      </text>
    </comment>
    <comment ref="AB124" authorId="0" shapeId="0" xr:uid="{00000000-0006-0000-0700-00000E000000}">
      <text>
        <r>
          <rPr>
            <b/>
            <sz val="10"/>
            <color indexed="81"/>
            <rFont val="Tahoma"/>
            <family val="2"/>
            <charset val="238"/>
          </rPr>
          <t>wpisz ilość godz. etatowych</t>
        </r>
      </text>
    </comment>
    <comment ref="AB148" authorId="0" shapeId="0" xr:uid="{00000000-0006-0000-0700-00000F000000}">
      <text>
        <r>
          <rPr>
            <b/>
            <sz val="10"/>
            <color indexed="81"/>
            <rFont val="Tahoma"/>
            <family val="2"/>
            <charset val="238"/>
          </rPr>
          <t>wpisz ilość godz. etatowych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Marek</author>
    <author>ML</author>
  </authors>
  <commentList>
    <comment ref="C7" authorId="0" shapeId="0" xr:uid="{00000000-0006-0000-0900-000001000000}">
      <text>
        <r>
          <rPr>
            <b/>
            <sz val="9"/>
            <color indexed="81"/>
            <rFont val="Tahoma"/>
            <family val="2"/>
            <charset val="238"/>
          </rPr>
          <t>wpisz liczbę dziewcząt itd</t>
        </r>
      </text>
    </comment>
    <comment ref="Q9" authorId="1" shapeId="0" xr:uid="{00000000-0006-0000-0900-000002000000}">
      <text>
        <r>
          <rPr>
            <b/>
            <sz val="8"/>
            <color indexed="81"/>
            <rFont val="Tahoma"/>
            <family val="2"/>
            <charset val="238"/>
          </rPr>
          <t>wartość musi być równa ilości uczniów w specyfikacji</t>
        </r>
      </text>
    </comment>
    <comment ref="V9" authorId="1" shapeId="0" xr:uid="{00000000-0006-0000-0900-000003000000}">
      <text>
        <r>
          <rPr>
            <b/>
            <sz val="8"/>
            <color indexed="81"/>
            <rFont val="Tahoma"/>
            <family val="2"/>
            <charset val="238"/>
          </rPr>
          <t>wartość musi być równa ilości uczniów w specyfikacji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Dyrektor ZSP</author>
  </authors>
  <commentList>
    <comment ref="D6" authorId="0" shapeId="0" xr:uid="{00000000-0006-0000-0A00-000001000000}">
      <text>
        <r>
          <rPr>
            <b/>
            <sz val="9"/>
            <color indexed="81"/>
            <rFont val="Tahoma"/>
            <family val="2"/>
            <charset val="238"/>
          </rPr>
          <t>wpisz rok</t>
        </r>
      </text>
    </comment>
    <comment ref="J6" authorId="0" shapeId="0" xr:uid="{00000000-0006-0000-0A00-000002000000}">
      <text>
        <r>
          <rPr>
            <sz val="9"/>
            <color indexed="81"/>
            <rFont val="Tahoma"/>
            <family val="2"/>
            <charset val="238"/>
          </rPr>
          <t xml:space="preserve">wpisz rok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Dyrektor ZSP</author>
  </authors>
  <commentList>
    <comment ref="D11" authorId="0" shapeId="0" xr:uid="{00000000-0006-0000-1300-000001000000}">
      <text>
        <r>
          <rPr>
            <sz val="9"/>
            <color indexed="81"/>
            <rFont val="Tahoma"/>
            <family val="2"/>
            <charset val="238"/>
          </rPr>
          <t xml:space="preserve">wpisz liczbę uczniów w grupie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Marek</author>
  </authors>
  <commentList>
    <comment ref="D17" authorId="0" shapeId="0" xr:uid="{00000000-0006-0000-2000-000001000000}">
      <text>
        <r>
          <rPr>
            <b/>
            <sz val="9"/>
            <color indexed="81"/>
            <rFont val="Tahoma"/>
            <family val="2"/>
            <charset val="238"/>
          </rPr>
          <t>liczba godzin tygodniowo</t>
        </r>
        <r>
          <rPr>
            <sz val="9"/>
            <color indexed="81"/>
            <rFont val="Tahoma"/>
            <family val="2"/>
            <charset val="238"/>
          </rPr>
          <t xml:space="preserve">
</t>
        </r>
      </text>
    </comment>
  </commentList>
</comments>
</file>

<file path=xl/sharedStrings.xml><?xml version="1.0" encoding="utf-8"?>
<sst xmlns="http://schemas.openxmlformats.org/spreadsheetml/2006/main" count="6009" uniqueCount="1115">
  <si>
    <t>stopień awansu</t>
  </si>
  <si>
    <t>wymiar obowiązk.</t>
  </si>
  <si>
    <t>Lp</t>
  </si>
  <si>
    <t>staż</t>
  </si>
  <si>
    <t>I</t>
  </si>
  <si>
    <t>II</t>
  </si>
  <si>
    <t>III</t>
  </si>
  <si>
    <t>V</t>
  </si>
  <si>
    <t>IV</t>
  </si>
  <si>
    <t>VI</t>
  </si>
  <si>
    <t xml:space="preserve">ZESTAWIENIE  LICZBOWE PERSONELU I GODZIN </t>
  </si>
  <si>
    <t xml:space="preserve">Charakter służby pracownika </t>
  </si>
  <si>
    <t>DYREKTOR</t>
  </si>
  <si>
    <t xml:space="preserve">WICEDYREKTORZY </t>
  </si>
  <si>
    <t>Liczba osób</t>
  </si>
  <si>
    <t xml:space="preserve">PRACOWNICY ADMINISTRACYJNO-BIUROWI </t>
  </si>
  <si>
    <t>rok ur.</t>
  </si>
  <si>
    <t xml:space="preserve">NAUCZYCIELE  PEŁNIĄCY  INNE  FUNKCJE  KIEROWNICZE                                                                                                                                                                                 </t>
  </si>
  <si>
    <t>Pełnozatrudnieni</t>
  </si>
  <si>
    <t>godziny w wymiarze obowiązującym</t>
  </si>
  <si>
    <t>godziny ponadwymiarowe</t>
  </si>
  <si>
    <t xml:space="preserve">PRACOWNICY SEZONOWI </t>
  </si>
  <si>
    <t xml:space="preserve">NAUCZYCIELE REALIZUJĄCY OBOWIĄZKOWY WYMIAR 18 GODZIN TYGODNIOWO                                                                                                                                                   </t>
  </si>
  <si>
    <t>WYCHOWAWCY ŚWIETLICY REALIZUJĄCY OBOWIĄZKOWO WYMIAR 26 GODZIN TYGODNIOWO</t>
  </si>
  <si>
    <t>forma zatrudnienia</t>
  </si>
  <si>
    <t>Klasa</t>
  </si>
  <si>
    <t>Pełno-           zatrudnieni</t>
  </si>
  <si>
    <t>Niepełno-     zatrudnieni</t>
  </si>
  <si>
    <t>Liczba uczniów</t>
  </si>
  <si>
    <t>Razem</t>
  </si>
  <si>
    <t>WICEDYREKTORZY</t>
  </si>
  <si>
    <t>suma godzin</t>
  </si>
  <si>
    <t>1.</t>
  </si>
  <si>
    <t>-</t>
  </si>
  <si>
    <t>2.</t>
  </si>
  <si>
    <t>3.</t>
  </si>
  <si>
    <t>4.</t>
  </si>
  <si>
    <t>7.</t>
  </si>
  <si>
    <t>pieczątka podłużna szkoły</t>
  </si>
  <si>
    <t>(informacja uzupełniająca)</t>
  </si>
  <si>
    <t>a)</t>
  </si>
  <si>
    <t>ogółem  etatów:</t>
  </si>
  <si>
    <t>b)</t>
  </si>
  <si>
    <t>c)</t>
  </si>
  <si>
    <t>d)</t>
  </si>
  <si>
    <t>e)</t>
  </si>
  <si>
    <t>f)</t>
  </si>
  <si>
    <t>g)</t>
  </si>
  <si>
    <t>nagrody jubileuszowe</t>
  </si>
  <si>
    <t>odprawy emerytalne</t>
  </si>
  <si>
    <t>Dyrektor Szkoły</t>
  </si>
  <si>
    <t>K L A S A</t>
  </si>
  <si>
    <t>Liczba tygodni nauki</t>
  </si>
  <si>
    <t>LICZBA GODZIN TYGODNIOWO</t>
  </si>
  <si>
    <t>Suma</t>
  </si>
  <si>
    <t xml:space="preserve"> </t>
  </si>
  <si>
    <t>godziny  nadliczb.</t>
  </si>
  <si>
    <t>PRACOWNICY GOSPODARCZY I OBSŁUGI</t>
  </si>
  <si>
    <t>Język ........................(II)</t>
  </si>
  <si>
    <t>Matematyka</t>
  </si>
  <si>
    <t>Historia</t>
  </si>
  <si>
    <t>Geografia</t>
  </si>
  <si>
    <t>Język polski</t>
  </si>
  <si>
    <t>Język ........................(I)</t>
  </si>
  <si>
    <t>Wychowanie fizyczne</t>
  </si>
  <si>
    <t>Podstawy przedsiębiorczości</t>
  </si>
  <si>
    <t>Wiedza o społeczeństwie</t>
  </si>
  <si>
    <t xml:space="preserve">Chemia </t>
  </si>
  <si>
    <t>x</t>
  </si>
  <si>
    <t>Przedmiot</t>
  </si>
  <si>
    <t>Nazwisko i imię</t>
  </si>
  <si>
    <t>Nauczyciele na urlopach płatnych</t>
  </si>
  <si>
    <t>Nauczyciele na urlopach bezpłatnych</t>
  </si>
  <si>
    <t>U W A G I</t>
  </si>
  <si>
    <t>UWAGI</t>
  </si>
  <si>
    <t>Razem uczniów</t>
  </si>
  <si>
    <t xml:space="preserve">Szkoła: </t>
  </si>
  <si>
    <t>Klasa:</t>
  </si>
  <si>
    <t xml:space="preserve">Liczba pracowników zatrudnionych w szkole ogółem: </t>
  </si>
  <si>
    <t xml:space="preserve">Razem etatów: </t>
  </si>
  <si>
    <t>Pieczęć i podpis wizytatora</t>
  </si>
  <si>
    <t xml:space="preserve">OGÓŁEM   </t>
  </si>
  <si>
    <t>Charakter służbowy pracownika</t>
  </si>
  <si>
    <t>Stopnie awansu zawodowego</t>
  </si>
  <si>
    <t>Stażysta</t>
  </si>
  <si>
    <t>Kontraktowy</t>
  </si>
  <si>
    <t>Mianowany</t>
  </si>
  <si>
    <t>Liczba nauczycieli</t>
  </si>
  <si>
    <t>Kod:</t>
  </si>
  <si>
    <t>E-mail:</t>
  </si>
  <si>
    <t>Ulica, nr:</t>
  </si>
  <si>
    <t xml:space="preserve">pracownicy </t>
  </si>
  <si>
    <t>suma</t>
  </si>
  <si>
    <t xml:space="preserve"> (nauczyciele bez godzin ponadwymiarowych) </t>
  </si>
  <si>
    <t>ZAŁĄCZNIK</t>
  </si>
  <si>
    <t>adm-ob.</t>
  </si>
  <si>
    <t>pedagogiczni</t>
  </si>
  <si>
    <t>wynagrodzenia za godziny ponadwymiarowe</t>
  </si>
  <si>
    <t>wpisać końcowe dwie cyfry arabskie np. zamiast 1958 ma być: 58</t>
  </si>
  <si>
    <t>*)</t>
  </si>
  <si>
    <t>bez nauczycieli na urlopach bezpłatnych</t>
  </si>
  <si>
    <t>Główna Księgowa</t>
  </si>
  <si>
    <t>, dnia</t>
  </si>
  <si>
    <t>Dyplomo-wany</t>
  </si>
  <si>
    <t>Kontraktowy planujący awans.w br</t>
  </si>
  <si>
    <t>Mianowany planujący awans.w br</t>
  </si>
  <si>
    <t xml:space="preserve">   Nazwa organu prowadzącego szkołę</t>
  </si>
  <si>
    <t xml:space="preserve">     Arkusz zatwierdzam:</t>
  </si>
  <si>
    <t xml:space="preserve"> Pieczęć i podpis dyrektora</t>
  </si>
  <si>
    <t>Razem uczniów w klasie:</t>
  </si>
  <si>
    <t xml:space="preserve">   ………………………………..., dnia</t>
  </si>
  <si>
    <t>nr teczki:</t>
  </si>
  <si>
    <t>wynagrodzenia prac. pełnozatrudnionych i niepełnozatrudnionych w zł</t>
  </si>
  <si>
    <t xml:space="preserve">S Z K O L N Y   P L A N    N A U C Z A N I A  -  </t>
  </si>
  <si>
    <t>DO ARKUSZA ORGANIZACJI ROKU SZKOLNEGO -</t>
  </si>
  <si>
    <t>Język angielski</t>
  </si>
  <si>
    <t>Język francuski</t>
  </si>
  <si>
    <t>Edukacja dla bezpieczeństwa</t>
  </si>
  <si>
    <t>wykształcenie, zawód- specjalność</t>
  </si>
  <si>
    <t>stanowisko, funkcja</t>
  </si>
  <si>
    <t>j. polski</t>
  </si>
  <si>
    <t>j. angielski</t>
  </si>
  <si>
    <t>j. francuski</t>
  </si>
  <si>
    <t>matematyka</t>
  </si>
  <si>
    <t>historia</t>
  </si>
  <si>
    <t>wiedza o społ.</t>
  </si>
  <si>
    <t>fizyka</t>
  </si>
  <si>
    <t xml:space="preserve">chemia </t>
  </si>
  <si>
    <t>geografia</t>
  </si>
  <si>
    <t>biologia</t>
  </si>
  <si>
    <t>wych. fizyczne</t>
  </si>
  <si>
    <t>informatyka</t>
  </si>
  <si>
    <t>podstawy przeds.</t>
  </si>
  <si>
    <t>edukacja dla bezp.</t>
  </si>
  <si>
    <t>religia</t>
  </si>
  <si>
    <t>etyka</t>
  </si>
  <si>
    <t>ob.</t>
  </si>
  <si>
    <t>Nauczyciele pełniący inne funkcje kierownicze</t>
  </si>
  <si>
    <t>Wychowawcy świetlic realizujący obowiązkowy wymiar 26 godzin tygodniowo</t>
  </si>
  <si>
    <t>Nauczyciele (bibliotekarz, wychowawca internatu, bursy) realizujący obowiązkowo wymiar 30 godzin tygodniowo</t>
  </si>
  <si>
    <t>kod etatu</t>
  </si>
  <si>
    <t>j.rosyjski</t>
  </si>
  <si>
    <t>j. niemiecki</t>
  </si>
  <si>
    <t>Informatyka</t>
  </si>
  <si>
    <t>Religia</t>
  </si>
  <si>
    <t>Etyka</t>
  </si>
  <si>
    <t>Biologia</t>
  </si>
  <si>
    <t>Język rosyjski</t>
  </si>
  <si>
    <t>Język niemiecki</t>
  </si>
  <si>
    <t>Forma zatrudnienia</t>
  </si>
  <si>
    <t>umowa na czas określony</t>
  </si>
  <si>
    <t>umowa na czas nieokreślony</t>
  </si>
  <si>
    <t>mianowanie</t>
  </si>
  <si>
    <t>uo</t>
  </si>
  <si>
    <t>un</t>
  </si>
  <si>
    <t>m</t>
  </si>
  <si>
    <t>tak</t>
  </si>
  <si>
    <t>nie</t>
  </si>
  <si>
    <t>Wychowanie do życia w rodzinie</t>
  </si>
  <si>
    <t>inne</t>
  </si>
  <si>
    <t>fakult./wyrówn.</t>
  </si>
  <si>
    <t>gdd</t>
  </si>
  <si>
    <t>zajęcia obowiązkowe</t>
  </si>
  <si>
    <t>godziny do dysp. dyrekt.</t>
  </si>
  <si>
    <t>Zajęcia edukacyjne</t>
  </si>
  <si>
    <t>biblioteka</t>
  </si>
  <si>
    <t>Biblioteka</t>
  </si>
  <si>
    <t>psycholog</t>
  </si>
  <si>
    <t>Psycholog</t>
  </si>
  <si>
    <t>Świetlica</t>
  </si>
  <si>
    <t>świetlica</t>
  </si>
  <si>
    <t>Zajęcia fakultatywne, wyrównawcze</t>
  </si>
  <si>
    <t>Suma godzin  =</t>
  </si>
  <si>
    <t>Pedagog</t>
  </si>
  <si>
    <t>pedagog</t>
  </si>
  <si>
    <t>Zestawienie liczby godzin wg przedmiotów</t>
  </si>
  <si>
    <t>Rok szkolny</t>
  </si>
  <si>
    <t>teczka</t>
  </si>
  <si>
    <t>Liczba godzin do dyspozycji dyrektora =</t>
  </si>
  <si>
    <t>Liczba godzin obowiązkowych =</t>
  </si>
  <si>
    <t>godziny niedydaktyczne</t>
  </si>
  <si>
    <t>gn</t>
  </si>
  <si>
    <t xml:space="preserve">     PRZYDZIAŁ GODZIN NAUCZYCIELOM NA ROK SZKOLNY </t>
  </si>
  <si>
    <t>przydział godzin</t>
  </si>
  <si>
    <t>Miejscowość:</t>
  </si>
  <si>
    <t>Niepełno-zatrudnieni</t>
  </si>
  <si>
    <t>NAUCZYCIELE REALIZUJĄCY OBOWIĄZKOWY WYMIAR 30 GODZ. TYG. (bibliotekarz, wychowawca internatu - bursy)</t>
  </si>
  <si>
    <t>Etaty</t>
  </si>
  <si>
    <t>Liczba etatów</t>
  </si>
  <si>
    <t>Ogółem godz. tygodn.</t>
  </si>
  <si>
    <t>Niepełno- zatrudnieni</t>
  </si>
  <si>
    <t>Ogółem</t>
  </si>
  <si>
    <t>godziny obowiązkowe</t>
  </si>
  <si>
    <t>Pracownicy administracyji</t>
  </si>
  <si>
    <t>Pracownicy obsługi</t>
  </si>
  <si>
    <t xml:space="preserve">Pracownicy sezonowi </t>
  </si>
  <si>
    <t>Liczba dziewcząt:</t>
  </si>
  <si>
    <t>Liczba chłopców:</t>
  </si>
  <si>
    <t>% dziewcząt</t>
  </si>
  <si>
    <t>% chłpców</t>
  </si>
  <si>
    <t>gimnazjum</t>
  </si>
  <si>
    <t>liceum</t>
  </si>
  <si>
    <t>OGÓLNA LICZBA GODZIN</t>
  </si>
  <si>
    <t>płeć</t>
  </si>
  <si>
    <t>Płeć</t>
  </si>
  <si>
    <t>kobieta</t>
  </si>
  <si>
    <t>mężczyzna</t>
  </si>
  <si>
    <t>k</t>
  </si>
  <si>
    <t>Pracownicy wg płci</t>
  </si>
  <si>
    <t>Grupa pracowników</t>
  </si>
  <si>
    <t>nauczyciele</t>
  </si>
  <si>
    <t>administracja</t>
  </si>
  <si>
    <t>obsługa</t>
  </si>
  <si>
    <t>Liczba kobiet</t>
  </si>
  <si>
    <t>Liczba mężczyzn</t>
  </si>
  <si>
    <t>% m</t>
  </si>
  <si>
    <t>% k</t>
  </si>
  <si>
    <t>Ogólnie</t>
  </si>
  <si>
    <t>ZAJĘCIA EDUKACYJNE</t>
  </si>
  <si>
    <t>adm.i obs</t>
  </si>
  <si>
    <t>Region</t>
  </si>
  <si>
    <t>Liczba godzin</t>
  </si>
  <si>
    <t>dyr.</t>
  </si>
  <si>
    <t>wice</t>
  </si>
  <si>
    <t>nau_kier</t>
  </si>
  <si>
    <t>nau_20h</t>
  </si>
  <si>
    <t>nau_22h</t>
  </si>
  <si>
    <t>wychow</t>
  </si>
  <si>
    <t>nau_30h</t>
  </si>
  <si>
    <t>nau_ur_pl</t>
  </si>
  <si>
    <t>nau_ur_bezpl</t>
  </si>
  <si>
    <t>podstawowa</t>
  </si>
  <si>
    <t>Razem godzin tyg. w cyklu nauczania</t>
  </si>
  <si>
    <t>Suma godzin w cyklu nauczania</t>
  </si>
  <si>
    <t>Rytmika</t>
  </si>
  <si>
    <t>Audycje muzyczne</t>
  </si>
  <si>
    <t>Historia i społeczeństwo</t>
  </si>
  <si>
    <t>Przyroda</t>
  </si>
  <si>
    <t>Sekcja</t>
  </si>
  <si>
    <t>fortepian</t>
  </si>
  <si>
    <t>organy</t>
  </si>
  <si>
    <t>akordeon</t>
  </si>
  <si>
    <t>gitara</t>
  </si>
  <si>
    <t>harfa</t>
  </si>
  <si>
    <t>skrzypce</t>
  </si>
  <si>
    <t>altówka</t>
  </si>
  <si>
    <t>wiolonczela</t>
  </si>
  <si>
    <t>kontrabas</t>
  </si>
  <si>
    <t>flet</t>
  </si>
  <si>
    <t>obój</t>
  </si>
  <si>
    <t>klarnet</t>
  </si>
  <si>
    <t>saksofon</t>
  </si>
  <si>
    <t>fagot</t>
  </si>
  <si>
    <t>trąbka</t>
  </si>
  <si>
    <t>róg</t>
  </si>
  <si>
    <t>puzon</t>
  </si>
  <si>
    <t>tuba</t>
  </si>
  <si>
    <t>perkusja</t>
  </si>
  <si>
    <t>Wydział wokalny</t>
  </si>
  <si>
    <t>Wydział rytmiki</t>
  </si>
  <si>
    <t>Instrument główny</t>
  </si>
  <si>
    <t>Fortepian</t>
  </si>
  <si>
    <t>Zajęcia z akompaniatorem</t>
  </si>
  <si>
    <t>Nauka akompaniamentu</t>
  </si>
  <si>
    <t>Improwizacja organowa</t>
  </si>
  <si>
    <t>Zespół kameralny</t>
  </si>
  <si>
    <t>Orkiestra lub chór</t>
  </si>
  <si>
    <t>Kszatłcenie słuchu</t>
  </si>
  <si>
    <t>Zasady muzyki</t>
  </si>
  <si>
    <t>Harmonia</t>
  </si>
  <si>
    <t>Literatura muzyczna</t>
  </si>
  <si>
    <t>Formy muzyczne</t>
  </si>
  <si>
    <t>Technika ruchu</t>
  </si>
  <si>
    <t>Emisja głosu</t>
  </si>
  <si>
    <t>Metodyka nauczania rytmiki</t>
  </si>
  <si>
    <t>Czytanie nut głosem</t>
  </si>
  <si>
    <t>Dykcja i recytacja</t>
  </si>
  <si>
    <t>Zespół wokalny</t>
  </si>
  <si>
    <t>Przedmiot główny</t>
  </si>
  <si>
    <t>Improwizacja fortepianowa</t>
  </si>
  <si>
    <t>Chór</t>
  </si>
  <si>
    <t>Psychologia</t>
  </si>
  <si>
    <t>Kształcenie słuchu</t>
  </si>
  <si>
    <t>I stopnia</t>
  </si>
  <si>
    <t>II stopnia</t>
  </si>
  <si>
    <t>II st.</t>
  </si>
  <si>
    <t>Fortepian dodatkowy</t>
  </si>
  <si>
    <t>Plastyka/Technika</t>
  </si>
  <si>
    <t>Cykl 4</t>
  </si>
  <si>
    <t>Orkiestra</t>
  </si>
  <si>
    <t>zespół kameralny</t>
  </si>
  <si>
    <t>orkiestra</t>
  </si>
  <si>
    <t>kształcenie sł.</t>
  </si>
  <si>
    <t>harmonia</t>
  </si>
  <si>
    <t>literatura muz.</t>
  </si>
  <si>
    <t>formy muzyczne</t>
  </si>
  <si>
    <t>fortepian dod.</t>
  </si>
  <si>
    <t>rytmika</t>
  </si>
  <si>
    <t>audycje muz.</t>
  </si>
  <si>
    <t>technika ruchu</t>
  </si>
  <si>
    <t>emisja głosu</t>
  </si>
  <si>
    <t>chór</t>
  </si>
  <si>
    <t>metod. naucz.rytm.</t>
  </si>
  <si>
    <t>psychologia</t>
  </si>
  <si>
    <t>czytanie nut gł.</t>
  </si>
  <si>
    <t>dykcja i recytacja</t>
  </si>
  <si>
    <t>zespół wokalny</t>
  </si>
  <si>
    <t>przedmiot gł.</t>
  </si>
  <si>
    <t>zajęcia z akomp.</t>
  </si>
  <si>
    <t>nauka akompan.</t>
  </si>
  <si>
    <t>improwizacja org.</t>
  </si>
  <si>
    <t>śpiew</t>
  </si>
  <si>
    <t>SM I st.</t>
  </si>
  <si>
    <t>SM II st.</t>
  </si>
  <si>
    <t>OSM I st.</t>
  </si>
  <si>
    <t>OSM II st.</t>
  </si>
  <si>
    <t>Cykl</t>
  </si>
  <si>
    <t xml:space="preserve">I stopnia   </t>
  </si>
  <si>
    <t>OSM</t>
  </si>
  <si>
    <t>SM</t>
  </si>
  <si>
    <t>Cykl 6</t>
  </si>
  <si>
    <t xml:space="preserve">II stopnia  </t>
  </si>
  <si>
    <t xml:space="preserve">Cykl: </t>
  </si>
  <si>
    <t xml:space="preserve">I stopnia  </t>
  </si>
  <si>
    <t xml:space="preserve">II stopnia   </t>
  </si>
  <si>
    <t>SM I st</t>
  </si>
  <si>
    <t>Przedmiot główny - rytmika</t>
  </si>
  <si>
    <t>Przedmiot główny - śpiew</t>
  </si>
  <si>
    <t>6-letni cykl</t>
  </si>
  <si>
    <t>4-letni cykl</t>
  </si>
  <si>
    <t>Razem w 6C</t>
  </si>
  <si>
    <t>Razem w 4C</t>
  </si>
  <si>
    <t>sekcja</t>
  </si>
  <si>
    <t>Wydział instrumentalny</t>
  </si>
  <si>
    <t>OGÓŁEM</t>
  </si>
  <si>
    <t>Instrumenty ludowe</t>
  </si>
  <si>
    <t>Plastyka</t>
  </si>
  <si>
    <t>Szkoła</t>
  </si>
  <si>
    <t>Liczba uczniów w klasie</t>
  </si>
  <si>
    <t>Razem grup w klasach</t>
  </si>
  <si>
    <t>ukończyli szkołę</t>
  </si>
  <si>
    <t>6 cykl</t>
  </si>
  <si>
    <t>4 cykl</t>
  </si>
  <si>
    <t>przyjętych</t>
  </si>
  <si>
    <t>plastyka</t>
  </si>
  <si>
    <t>poza kl</t>
  </si>
  <si>
    <t>Liczba grup z poszczególnych przedmiotów w klasach i poza klasowych</t>
  </si>
  <si>
    <t>sześcioletni</t>
  </si>
  <si>
    <t>czteroletni</t>
  </si>
  <si>
    <t>Zajęcia fakultatywne, wyrówn.</t>
  </si>
  <si>
    <t>Suma grup przedmiot.</t>
  </si>
  <si>
    <t>przedm</t>
  </si>
  <si>
    <t>instr</t>
  </si>
  <si>
    <t>zajecia</t>
  </si>
  <si>
    <t>zawod</t>
  </si>
  <si>
    <t>obowiazkowe</t>
  </si>
  <si>
    <t>f</t>
  </si>
  <si>
    <t>charakter zajęć</t>
  </si>
  <si>
    <t>godziny  ponadwymiarowe</t>
  </si>
  <si>
    <t>wymiar etatu</t>
  </si>
  <si>
    <t>klawesyn</t>
  </si>
  <si>
    <t>lutnictwo</t>
  </si>
  <si>
    <t>Skrzypce lub inny instr.lutniczy</t>
  </si>
  <si>
    <t>skrzypce lub inny</t>
  </si>
  <si>
    <t>Kontrapunkt</t>
  </si>
  <si>
    <t>Ćwiczenia z kompozycji</t>
  </si>
  <si>
    <t>Dyrygowanie</t>
  </si>
  <si>
    <t>Podstawy aranżacji</t>
  </si>
  <si>
    <t>Zespół muzyki rozrywkowej</t>
  </si>
  <si>
    <t>Folklor</t>
  </si>
  <si>
    <t>Ćwicz. z harmonii</t>
  </si>
  <si>
    <t>Instrumentoznawstwo</t>
  </si>
  <si>
    <t>Instrument dodatkowy</t>
  </si>
  <si>
    <t>Ruch sceniczny</t>
  </si>
  <si>
    <t>Konsultacje językowe</t>
  </si>
  <si>
    <t>Taniec</t>
  </si>
  <si>
    <t>Wydział lutnictwa</t>
  </si>
  <si>
    <t>Przedmiot główny  - rytmika</t>
  </si>
  <si>
    <t>Przedmiot główny  - lutnictwo</t>
  </si>
  <si>
    <t>Przedmiot główny - lutnictwo</t>
  </si>
  <si>
    <t>Tytuł naukowy</t>
  </si>
  <si>
    <t>licencjat</t>
  </si>
  <si>
    <t>magister</t>
  </si>
  <si>
    <t>doktor</t>
  </si>
  <si>
    <t>doktor hab.</t>
  </si>
  <si>
    <t>mgr</t>
  </si>
  <si>
    <t>dr</t>
  </si>
  <si>
    <t>Zestawienie wg stopni naukowych</t>
  </si>
  <si>
    <t>Stopień naukowy</t>
  </si>
  <si>
    <t>Liczba adm i obsł</t>
  </si>
  <si>
    <t>inżynier</t>
  </si>
  <si>
    <t>inż.</t>
  </si>
  <si>
    <t>mgr inż.</t>
  </si>
  <si>
    <t>Zajęcia fakult. wyrównawcze</t>
  </si>
  <si>
    <t>ćw. z harmonii</t>
  </si>
  <si>
    <t>ćw. z komp.</t>
  </si>
  <si>
    <t>dyrygowanie</t>
  </si>
  <si>
    <t>folklor</t>
  </si>
  <si>
    <t>gra a vista</t>
  </si>
  <si>
    <t>instrument dod.</t>
  </si>
  <si>
    <t>instrumentozn.</t>
  </si>
  <si>
    <t>instrumenty lud.</t>
  </si>
  <si>
    <t>konsultacje język.</t>
  </si>
  <si>
    <t>kontrapunkt</t>
  </si>
  <si>
    <t>podstawy aranż.</t>
  </si>
  <si>
    <t>ruch scen.</t>
  </si>
  <si>
    <t>taniec</t>
  </si>
  <si>
    <t>zespół muz.roz.</t>
  </si>
  <si>
    <t>Wychow. do życia w rodzinie</t>
  </si>
  <si>
    <t>wych.do życ. w r.</t>
  </si>
  <si>
    <t>profesor</t>
  </si>
  <si>
    <t>prof.</t>
  </si>
  <si>
    <t>lic.</t>
  </si>
  <si>
    <t xml:space="preserve">UWAGA: </t>
  </si>
  <si>
    <t>4. Jeżeli druk nie ma być kolorowy to ustawić drukarkę na tryb oszczędny lub najwyższej jakości aby uniknąć zaczernień (proszę przetestować - sprawdź!!)</t>
  </si>
  <si>
    <t>Inne uwagi</t>
  </si>
  <si>
    <t>wpisać wykształcenie wg wzoru z zachowaniem pojedynczej spacji, bez kropek, myślników itp., np.:</t>
  </si>
  <si>
    <t>ASP rzeźba</t>
  </si>
  <si>
    <t>UG  filologii polskiej</t>
  </si>
  <si>
    <t>UW  matematyka</t>
  </si>
  <si>
    <t>AM teoria</t>
  </si>
  <si>
    <t>AM skrzypce</t>
  </si>
  <si>
    <t>UW muzykolog</t>
  </si>
  <si>
    <t>SM II stopnia, rytmika</t>
  </si>
  <si>
    <t>PLSP, PSB</t>
  </si>
  <si>
    <t>wpisać ilość godzin zajęć zbiorowych łączących uczniów z różnych klas, np.: fakultetów, chóru, j.obcych, itp</t>
  </si>
  <si>
    <t>Życzę powodzenia w przygotowaniu organizacji.</t>
  </si>
  <si>
    <t>W sprawie problemów proszę dzwonić: Marek Lis tel. 58-6248213 lub lism@poczta.onet.pl</t>
  </si>
  <si>
    <t>Instrument lub rytmika, śpiew, lutnictwo</t>
  </si>
  <si>
    <t>Wydruki obowiązkowe:</t>
  </si>
  <si>
    <t>Grupy:</t>
  </si>
  <si>
    <t>Akompaniament</t>
  </si>
  <si>
    <t>akompaniament</t>
  </si>
  <si>
    <t>przyroda</t>
  </si>
  <si>
    <t>dopuszczeni do dyplomu</t>
  </si>
  <si>
    <t>Nauczyciele realizujący obowiązkowo wymiar 18 godzin tygodniowo</t>
  </si>
  <si>
    <t>Przedmioty</t>
  </si>
  <si>
    <t>Przygot. Pedag</t>
  </si>
  <si>
    <t>Stopień awansu</t>
  </si>
  <si>
    <t>Liczba godzin indywidualnego toku naucz.=</t>
  </si>
  <si>
    <t>itn</t>
  </si>
  <si>
    <t>Liczba godzin zajęć rewalidacyjnych=</t>
  </si>
  <si>
    <t>zrew</t>
  </si>
  <si>
    <t>Liczba godzin nauczania indywidualnego=</t>
  </si>
  <si>
    <t>nind</t>
  </si>
  <si>
    <t>Liczba godziny niedydaktyczne =</t>
  </si>
  <si>
    <t>indywidualny tok naucz.</t>
  </si>
  <si>
    <t>nauczanie indywidualne</t>
  </si>
  <si>
    <t>zajęcia rewalidacyjne</t>
  </si>
  <si>
    <t>Liczba  etatów</t>
  </si>
  <si>
    <t>Edukacja wczesnoszkolna</t>
  </si>
  <si>
    <t>edukacja wczesnosz.</t>
  </si>
  <si>
    <t>Numer teczki:</t>
  </si>
  <si>
    <t>Nazwa skrócona:</t>
  </si>
  <si>
    <t>Rok szkolny:</t>
  </si>
  <si>
    <t>ARKUSZ ORGANIZACYJNY SZKOŁY ARTYSTYCZNEJ</t>
  </si>
  <si>
    <t>\</t>
  </si>
  <si>
    <t>Imienia:</t>
  </si>
  <si>
    <t>Dane adresowe</t>
  </si>
  <si>
    <t>REGON</t>
  </si>
  <si>
    <t>Rok założenia</t>
  </si>
  <si>
    <t>Fax:</t>
  </si>
  <si>
    <t>Tel:</t>
  </si>
  <si>
    <t>Strona www:</t>
  </si>
  <si>
    <r>
      <rPr>
        <b/>
        <sz val="12"/>
        <rFont val="Arial CE"/>
        <charset val="238"/>
      </rPr>
      <t>Szkoły w zespole</t>
    </r>
    <r>
      <rPr>
        <b/>
        <sz val="8"/>
        <rFont val="Arial CE"/>
        <charset val="238"/>
      </rPr>
      <t xml:space="preserve"> </t>
    </r>
    <r>
      <rPr>
        <sz val="8"/>
        <rFont val="Arial CE"/>
        <charset val="238"/>
      </rPr>
      <t>(wypełniają tylko zespoły szkół)</t>
    </r>
  </si>
  <si>
    <t xml:space="preserve"> Nazwa:</t>
  </si>
  <si>
    <t>Nazwa skrócona</t>
  </si>
  <si>
    <t>REGON:</t>
  </si>
  <si>
    <t>Dane organu prowadzącego szkołę:</t>
  </si>
  <si>
    <t>Typ:</t>
  </si>
  <si>
    <t>Nazwa (nazwisko)</t>
  </si>
  <si>
    <t>KOD</t>
  </si>
  <si>
    <t>Ulica nr:</t>
  </si>
  <si>
    <t>Informacje dodatkowe:</t>
  </si>
  <si>
    <t>Tytuł zawodowy (kod i tytuł)</t>
  </si>
  <si>
    <t>Kształcenie ogólnokształcące:</t>
  </si>
  <si>
    <t>Realizowane etapy edukacjne (usuń niewłaściwe) :</t>
  </si>
  <si>
    <t>I etap</t>
  </si>
  <si>
    <t>II etap</t>
  </si>
  <si>
    <t>III etap</t>
  </si>
  <si>
    <t>IV etap</t>
  </si>
  <si>
    <t>Egzaminy zewnętrzne:</t>
  </si>
  <si>
    <t>Związki zawodowe:</t>
  </si>
  <si>
    <t>Czy działają:</t>
  </si>
  <si>
    <t>Czy szkoła posiada internat/bursę?</t>
  </si>
  <si>
    <t>Rada Szkoły</t>
  </si>
  <si>
    <t>Rada Rodziców</t>
  </si>
  <si>
    <t>Samorząd Uc.</t>
  </si>
  <si>
    <t>Arkusz został zaopiniowany przez:</t>
  </si>
  <si>
    <t>data</t>
  </si>
  <si>
    <t>Radę Szkoły</t>
  </si>
  <si>
    <t>Radę Pedagogiczną</t>
  </si>
  <si>
    <t>bez zakresu</t>
  </si>
  <si>
    <t>Szkoła jest</t>
  </si>
  <si>
    <t>podstwowy</t>
  </si>
  <si>
    <t>P</t>
  </si>
  <si>
    <t>rozszerzony</t>
  </si>
  <si>
    <t>R</t>
  </si>
  <si>
    <t>Filozofia</t>
  </si>
  <si>
    <t>filozofia</t>
  </si>
  <si>
    <t>publiczna</t>
  </si>
  <si>
    <t>Fizyka</t>
  </si>
  <si>
    <t>niepubliczna</t>
  </si>
  <si>
    <t>Kody i tytuły zawodowe</t>
  </si>
  <si>
    <t>Ekonomia w praktyce</t>
  </si>
  <si>
    <t>Zajęcia artystyczne</t>
  </si>
  <si>
    <t>Historia muzyki</t>
  </si>
  <si>
    <t>hist. muzyki</t>
  </si>
  <si>
    <t>Historia sztuki</t>
  </si>
  <si>
    <t>hist. sztuki</t>
  </si>
  <si>
    <t>j.łac. i kult. ant.</t>
  </si>
  <si>
    <t>Regiony</t>
  </si>
  <si>
    <t>Egzaminy zewnętrzne</t>
  </si>
  <si>
    <t>Region III - Pomorski</t>
  </si>
  <si>
    <t>Region IV - Kujawsko - pomorski</t>
  </si>
  <si>
    <t>egzamin gimnazjalny</t>
  </si>
  <si>
    <t>Region V - Wielkopolski</t>
  </si>
  <si>
    <t>egzamin maturalny</t>
  </si>
  <si>
    <t>Region VII - Dolnośląski</t>
  </si>
  <si>
    <t>Region XI - Podkarpacki</t>
  </si>
  <si>
    <t>samorząd</t>
  </si>
  <si>
    <t>Region XII - Lubelski</t>
  </si>
  <si>
    <t>osoba fizyczna</t>
  </si>
  <si>
    <t>Region XIII - Łódzki</t>
  </si>
  <si>
    <t>Region XVI - Mazowiecki</t>
  </si>
  <si>
    <t>Typ organu prow.</t>
  </si>
  <si>
    <t>J. łaciński i kult. antyczna</t>
  </si>
  <si>
    <t>J. łaciński i kultura antyczna</t>
  </si>
  <si>
    <t>historia i społ.</t>
  </si>
  <si>
    <t>ekonomia w prakt.</t>
  </si>
  <si>
    <t>zajęcia art..</t>
  </si>
  <si>
    <t>Zakres zajęć eduk.</t>
  </si>
  <si>
    <t>Zakres podstawowy</t>
  </si>
  <si>
    <t>imie nazwisko</t>
  </si>
  <si>
    <t>ogółem</t>
  </si>
  <si>
    <t>licz-artysty-zaw</t>
  </si>
  <si>
    <t>licz-ogolnokszt</t>
  </si>
  <si>
    <t>podstawowy</t>
  </si>
  <si>
    <t>wpisać w komórki wymiar godzin lub uśrednienie z wiekszą dokładnością po przecinku(np.. 1/3 albo 0,3333333333)</t>
  </si>
  <si>
    <t>17-22.</t>
  </si>
  <si>
    <t>23.</t>
  </si>
  <si>
    <t>Zajęcia międzyklasowe</t>
  </si>
  <si>
    <t>Zajęcia komputerowe</t>
  </si>
  <si>
    <t>zapis pozostawić systemowi.</t>
  </si>
  <si>
    <t>J. łaciński i kultura łacińska</t>
  </si>
  <si>
    <t>nagrody dyrektora szkoły (0.8% wynagrodzeń nauczycieli)</t>
  </si>
  <si>
    <t xml:space="preserve">Ponadto informuję, że suma godzin </t>
  </si>
  <si>
    <t xml:space="preserve">dydakycznych </t>
  </si>
  <si>
    <t>w tym ponadwymiarowe</t>
  </si>
  <si>
    <t>wymiar godzin ponadwymiarowych nie może przekroczyc 50% pensum nauczyciela!!</t>
  </si>
  <si>
    <t>26.</t>
  </si>
  <si>
    <t>zdali egzamin dyplomowy</t>
  </si>
  <si>
    <t>Instrumenty lub rytmika, śpiew, lutn.</t>
  </si>
  <si>
    <t>średnia liczba godzin ponadwymiarowych na pełny etat:</t>
  </si>
  <si>
    <t>Dla ogólnokształcących szkół muzycznych I st.</t>
  </si>
  <si>
    <t>OSM I st</t>
  </si>
  <si>
    <t>Zajęcia techniczne</t>
  </si>
  <si>
    <t>Dla ogólnokształcących szkół muzycznych II st.</t>
  </si>
  <si>
    <t>OSM II st</t>
  </si>
  <si>
    <t>pedag</t>
  </si>
  <si>
    <t>Zakres zajęć edukacyjnych</t>
  </si>
  <si>
    <t>Zajęcia indywidualne</t>
  </si>
  <si>
    <t>zajęcia indywid.</t>
  </si>
  <si>
    <t>Zespół instrumentalny</t>
  </si>
  <si>
    <t>zespół instrum.</t>
  </si>
  <si>
    <t>Razem :</t>
  </si>
  <si>
    <t>zajęcia indywidualne w tym:</t>
  </si>
  <si>
    <t>??</t>
  </si>
  <si>
    <t>?</t>
  </si>
  <si>
    <t>Zasady muzyki z elementami edycji nut</t>
  </si>
  <si>
    <t>Zasady muzyki z elem. edycji nut</t>
  </si>
  <si>
    <t>zas.muz. elel.e.nut</t>
  </si>
  <si>
    <t>Zasady muzyki z el. edycji nut</t>
  </si>
  <si>
    <t xml:space="preserve">fortepian </t>
  </si>
  <si>
    <t>harfa celtycka/pedałowa</t>
  </si>
  <si>
    <t>sakshorn</t>
  </si>
  <si>
    <t>waltornia</t>
  </si>
  <si>
    <t>fortepian dodatkowy</t>
  </si>
  <si>
    <t>zajęcia zbiorowe w tym:</t>
  </si>
  <si>
    <t>Ćwiczenia rytmiczne</t>
  </si>
  <si>
    <t>Fortepian dla wokalistyki</t>
  </si>
  <si>
    <t>Korekta lutnicza</t>
  </si>
  <si>
    <t>Projektowanie i modelowanie</t>
  </si>
  <si>
    <t>Fortepian dla rytmiki</t>
  </si>
  <si>
    <t>Pełna nazwa</t>
  </si>
  <si>
    <t>skrót do zakł."pedag" nie może być dł. niż szerokość kolumny</t>
  </si>
  <si>
    <t>Fortepian obowiązkowy</t>
  </si>
  <si>
    <t>instr.lutniczy</t>
  </si>
  <si>
    <t>Big band</t>
  </si>
  <si>
    <t>big band</t>
  </si>
  <si>
    <t>ćwiczenia rytmiczne</t>
  </si>
  <si>
    <t>fortepian dla rytmiki</t>
  </si>
  <si>
    <t>fortepian obow.</t>
  </si>
  <si>
    <t>improw.fortep,.</t>
  </si>
  <si>
    <t>korekta lutnicza</t>
  </si>
  <si>
    <t>projekt. i model.</t>
  </si>
  <si>
    <t>instrument lutniczy</t>
  </si>
  <si>
    <t>Lutnictwo</t>
  </si>
  <si>
    <t>Historia muzyki z literaturą muzyczną</t>
  </si>
  <si>
    <t>Godziny do dyspozycji dyrektora</t>
  </si>
  <si>
    <t xml:space="preserve">OSM I st </t>
  </si>
  <si>
    <t>Zajęcia z wychowawcą</t>
  </si>
  <si>
    <t>Chemia</t>
  </si>
  <si>
    <t>zaj. Komputerowe</t>
  </si>
  <si>
    <t>zajęcia techniczne</t>
  </si>
  <si>
    <t>Historia sztuki lutniczej</t>
  </si>
  <si>
    <t>hist.sztuki lutniczej</t>
  </si>
  <si>
    <t>Akustyka lutnicza</t>
  </si>
  <si>
    <t>akustyka lutnicza</t>
  </si>
  <si>
    <t>drh.</t>
  </si>
  <si>
    <t>mgri.</t>
  </si>
  <si>
    <t>fort. dla wokalistyki</t>
  </si>
  <si>
    <t>fortepian obow.jazz</t>
  </si>
  <si>
    <t>zajęcia z wychow.</t>
  </si>
  <si>
    <t>Region VI - Lubuski</t>
  </si>
  <si>
    <t>flet traverso</t>
  </si>
  <si>
    <t>flet podłużny</t>
  </si>
  <si>
    <t>klawikord</t>
  </si>
  <si>
    <t>lutnia</t>
  </si>
  <si>
    <t>trąbka naturalna</t>
  </si>
  <si>
    <t>viola da gamba</t>
  </si>
  <si>
    <t>wiolonczela bar.</t>
  </si>
  <si>
    <t>skrzypce bar.</t>
  </si>
  <si>
    <t>obój bar.</t>
  </si>
  <si>
    <t>akordeon jazz.</t>
  </si>
  <si>
    <t>flet  jazz.</t>
  </si>
  <si>
    <t>fortepian jazz.</t>
  </si>
  <si>
    <t>gitara jazz.</t>
  </si>
  <si>
    <t>gitara bas.jazz.</t>
  </si>
  <si>
    <t>klarnet jazz.</t>
  </si>
  <si>
    <t>kontrabas jazz.</t>
  </si>
  <si>
    <t>perkusja jazz.</t>
  </si>
  <si>
    <t>puzon jazz.</t>
  </si>
  <si>
    <t>saksofon jazz</t>
  </si>
  <si>
    <t>skrzypce jazz.</t>
  </si>
  <si>
    <t>trąbka jazz.</t>
  </si>
  <si>
    <t>wibrafon jazz.</t>
  </si>
  <si>
    <t>MKiDN</t>
  </si>
  <si>
    <t>specjalizacja</t>
  </si>
  <si>
    <t>Nr tel. komórkowego:</t>
  </si>
  <si>
    <t>Nr tel:</t>
  </si>
  <si>
    <t>logo szkoły- wstaw przez obiekt clipart albo pozostaw obecny</t>
  </si>
  <si>
    <t>Lekcje z całą klasą traktować jako 1 grupę (np. j. pol )</t>
  </si>
  <si>
    <t>pozostałe zajęcia</t>
  </si>
  <si>
    <t>Pola do wpisu przedmiotów niewymienionych wyżej, a do dopisanych np. w SPN, grupach specyfikacjach</t>
  </si>
  <si>
    <t>zlecenie</t>
  </si>
  <si>
    <t>zl</t>
  </si>
  <si>
    <t>1.  Proszę zapoznać się ze słownikiem !</t>
  </si>
  <si>
    <t>8. SPN są planem godzin przypadających na 1 ucznia.</t>
  </si>
  <si>
    <t>oraz w zalężności od typu szkoły odpowiednio wybrane : SPN, specyfikacje, grupy</t>
  </si>
  <si>
    <t>Specjalność</t>
  </si>
  <si>
    <t>wokalistyka</t>
  </si>
  <si>
    <t>wokalistyka jazzowa</t>
  </si>
  <si>
    <t>zlecone</t>
  </si>
  <si>
    <t>pz</t>
  </si>
  <si>
    <r>
      <t xml:space="preserve">(* </t>
    </r>
    <r>
      <rPr>
        <sz val="8"/>
        <rFont val="Arial"/>
        <family val="2"/>
        <charset val="238"/>
      </rPr>
      <t xml:space="preserve">bez skutku finansowego z tyt. awansu zawodowego </t>
    </r>
    <r>
      <rPr>
        <b/>
        <sz val="8"/>
        <rFont val="Arial"/>
        <family val="2"/>
        <charset val="238"/>
      </rPr>
      <t>w tym:</t>
    </r>
  </si>
  <si>
    <t>(* bez skutku finansowego z tyt. awansu zawodowego w tym:</t>
  </si>
  <si>
    <t>Liczba godzin pozostałych zajęć =</t>
  </si>
  <si>
    <t xml:space="preserve">       Jednocześnie oświadczam, że wdrożone nowe ramowe plany nauczania nie wygenerują dodatkowych środków finansowych w kolejnych latach budżetowych.</t>
  </si>
  <si>
    <t>aa</t>
  </si>
  <si>
    <t>zzz</t>
  </si>
  <si>
    <t>SPN</t>
  </si>
  <si>
    <t xml:space="preserve">Lista przedmiotów do wyboru w SPN - </t>
  </si>
  <si>
    <t>SM I st. fil1</t>
  </si>
  <si>
    <t>SM II st. fil1</t>
  </si>
  <si>
    <t>OSM I st. fil1</t>
  </si>
  <si>
    <t>OSM II st. fil1</t>
  </si>
  <si>
    <t>SM I st. fil2</t>
  </si>
  <si>
    <t>SM II st. fil2</t>
  </si>
  <si>
    <t>OSM I st. fil2</t>
  </si>
  <si>
    <t>OSM II st. fil2</t>
  </si>
  <si>
    <t>Szkoły posiadajace filie, dopisz inne</t>
  </si>
  <si>
    <t>szkoła, filia</t>
  </si>
  <si>
    <t>Liczba lekcji w tygodniu</t>
  </si>
  <si>
    <t>W cyklu sześcioletnim</t>
  </si>
  <si>
    <t>W cyklu czteroletnim</t>
  </si>
  <si>
    <t>Liczba tyg.nauki</t>
  </si>
  <si>
    <t>311903  Korektor i stroiciel instr. muzycznych</t>
  </si>
  <si>
    <t>352121  Technik urządzeń audiowizualnych</t>
  </si>
  <si>
    <t>343101  Fotograf</t>
  </si>
  <si>
    <t>352101  Asystent operatora dźwięku</t>
  </si>
  <si>
    <t>352119  Technik dźwięku</t>
  </si>
  <si>
    <t>352120  Technik realizacji dźwięku</t>
  </si>
  <si>
    <t>343502  Aktor cyrkowy</t>
  </si>
  <si>
    <t>343601  Aktor sceny muzycznej</t>
  </si>
  <si>
    <t>343901  Animator kultury</t>
  </si>
  <si>
    <t>343602  Muzyk</t>
  </si>
  <si>
    <t>343204  Plastyk</t>
  </si>
  <si>
    <t>343701 Tancerz</t>
  </si>
  <si>
    <t>343205 Technik sztukatorstwa i kamieniarstwa art..</t>
  </si>
  <si>
    <t>343301  Bibliotekarz</t>
  </si>
  <si>
    <t>441403  Technik archiwista</t>
  </si>
  <si>
    <t>Liczba uczniów / insrumentów</t>
  </si>
  <si>
    <t>dodatki motywacyjne, funkcyjne</t>
  </si>
  <si>
    <t>inne (w tym urlopy zdrowotne, macierzyńskie, urlopy bezpłatne )</t>
  </si>
  <si>
    <t xml:space="preserve">w przeliczeniu na etaty:   </t>
  </si>
  <si>
    <t xml:space="preserve"> dodatki motywacyjne, funkcyjne</t>
  </si>
  <si>
    <t>h)</t>
  </si>
  <si>
    <t>Chór, orkiestra lub zespół instrumentalny</t>
  </si>
  <si>
    <t xml:space="preserve">Rytmika </t>
  </si>
  <si>
    <t xml:space="preserve">Dla szkół muzycznych I stopnia </t>
  </si>
  <si>
    <t xml:space="preserve">Rytmika  </t>
  </si>
  <si>
    <t>Edukacja wczesnoszkolna*</t>
  </si>
  <si>
    <t>edukację polonistyczną,</t>
  </si>
  <si>
    <t>edukację społeczną,</t>
  </si>
  <si>
    <t>edukację przyrodniczą,</t>
  </si>
  <si>
    <t>edukację matematyczną,</t>
  </si>
  <si>
    <t>zajęcia techniczne,</t>
  </si>
  <si>
    <t>język obcy nowożytny,</t>
  </si>
  <si>
    <t>edukację plastyczną,</t>
  </si>
  <si>
    <t>zajęcia komputerowe,</t>
  </si>
  <si>
    <t>wychowanie fizyczne</t>
  </si>
  <si>
    <t>*</t>
  </si>
  <si>
    <t>OBOWIĄZKOWE ZAJĘCIA EDUKACYJNE</t>
  </si>
  <si>
    <t>Praca z akompaniatorem</t>
  </si>
  <si>
    <t xml:space="preserve">zawód: muzyk </t>
  </si>
  <si>
    <t>specjalność: instrumentalistyka</t>
  </si>
  <si>
    <t>Suma godzin</t>
  </si>
  <si>
    <t>Instrument główny - jazzowy</t>
  </si>
  <si>
    <t>Fortepian obowiązkowy - jazzowy</t>
  </si>
  <si>
    <t>Harmonia jazzowa z podstawami improwizacji</t>
  </si>
  <si>
    <t>Big-band</t>
  </si>
  <si>
    <t>Combo (zespół jazzowy)</t>
  </si>
  <si>
    <t>specjalność: instrumentalistyka jazzowa</t>
  </si>
  <si>
    <t>specjalność: rytmika</t>
  </si>
  <si>
    <t xml:space="preserve">Technika ruchu </t>
  </si>
  <si>
    <t>specjalność: wokalistyka</t>
  </si>
  <si>
    <t>specjalność: wokalistyka jazzowa</t>
  </si>
  <si>
    <t>Dykcja z recytacją</t>
  </si>
  <si>
    <t>Historia jazzu z literaturą</t>
  </si>
  <si>
    <t>specjalność: lutnictwo</t>
  </si>
  <si>
    <t>Skrzypce lub inny instrument lutniczy</t>
  </si>
  <si>
    <t xml:space="preserve">Dla szkół muzycznych II stopnia </t>
  </si>
  <si>
    <t>Język ........................(I)*</t>
  </si>
  <si>
    <t>Język ........................(II)*</t>
  </si>
  <si>
    <t xml:space="preserve">OBOWIĄZKOWE ZAJĘCIA EDUKACYJNE </t>
  </si>
  <si>
    <t>Zakres rozszerzony*</t>
  </si>
  <si>
    <t>Przedmioty wypisac w zakładce "Lista…"</t>
  </si>
  <si>
    <t>Suma godzin artystycznych</t>
  </si>
  <si>
    <t>Suma godzin ogólnokształcących</t>
  </si>
  <si>
    <t>Suma godziny do dyspozycji dyrektora</t>
  </si>
  <si>
    <t>Przedmiot ........................(I)*</t>
  </si>
  <si>
    <t>Przedmiot ........................(II)*</t>
  </si>
  <si>
    <t>Przedmiot........................(III)*</t>
  </si>
  <si>
    <t>Inne przedmioty</t>
  </si>
  <si>
    <t>Inne przedmioty*</t>
  </si>
  <si>
    <t xml:space="preserve">np.:j. obcy PP, </t>
  </si>
  <si>
    <t>Dla szkół muzycznych II stopnia - Liczba uczniów</t>
  </si>
  <si>
    <t xml:space="preserve">S p e c y f i k a c j a  wg wydziałów (sekcji) w </t>
  </si>
  <si>
    <t xml:space="preserve">S p e c y f i k a c j a  wg sekcji w </t>
  </si>
  <si>
    <t>Dla szkół muzycznych OSM I stopnia -liczba uczniów</t>
  </si>
  <si>
    <t>W cyklu 4-letnim wpisywać od kl III</t>
  </si>
  <si>
    <t>**</t>
  </si>
  <si>
    <t>specjalność: instrumentalistyka jazzowa**</t>
  </si>
  <si>
    <t>W cyklu 4 letnim wpisywać od kl III</t>
  </si>
  <si>
    <t>specjalność: wokalistyka (4-letni)**</t>
  </si>
  <si>
    <t>Wpis od kl III</t>
  </si>
  <si>
    <t>Dla szkół muzycznych  OSM I i II st - w zespole, wpisz liczbę uczniów</t>
  </si>
  <si>
    <t>w kolumnie:</t>
  </si>
  <si>
    <t>7. Zakładki typu SNP, spec, grupy zbędne można usunąć lub dodać(prawym przyckiem myszki "usuń" lub "kopiuj"  )</t>
  </si>
  <si>
    <t>UWAGA!!! W Modulach i w Zakresach przedmiotów (łącznie z uzupełniajacymi ) w liczbie godzin wpisać tylko średnią wartość przypadającą na 1 ucznia!!! -zgodnie z ramowym planem nauczania. W  odpowiednich " Lista SPN..." wpisać przedmioty proponowane przez szkołę do wyboru np: j.obce PP, PR itp</t>
  </si>
  <si>
    <r>
      <t xml:space="preserve">Arkusz dla wersji Excel 2010 lub nowszych (plik z rozszerzeniem "…xlsx).  W </t>
    </r>
    <r>
      <rPr>
        <b/>
        <sz val="12"/>
        <color rgb="FFFF0000"/>
        <rFont val="Arial CE"/>
        <charset val="238"/>
      </rPr>
      <t>starszych (lub odmianach innych firm) będą problemy!!</t>
    </r>
  </si>
  <si>
    <t xml:space="preserve">6. Przed drukowaniem podejrzeć czy dobrze są określone obszary wydruku i podziały stron (ewentualnie skorygować!!). Polecam wydrukowanie SPN o dużej ilości kolumn lub wierszy w formacie A3 </t>
  </si>
  <si>
    <t>Edukacja przyrodniczą</t>
  </si>
  <si>
    <t>Edukacja polonistyczną</t>
  </si>
  <si>
    <t>Edukacja społeczną</t>
  </si>
  <si>
    <t>Edukacja matematyczną</t>
  </si>
  <si>
    <t>Edukacja plastyczną</t>
  </si>
  <si>
    <t>edukacja polonistyczna</t>
  </si>
  <si>
    <t>edukacja społeczna</t>
  </si>
  <si>
    <t>edukacja przyrodnicza</t>
  </si>
  <si>
    <t>edukacja matematyczna</t>
  </si>
  <si>
    <t>edukacja plastyczna</t>
  </si>
  <si>
    <t>J</t>
  </si>
  <si>
    <t>druk:</t>
  </si>
  <si>
    <t xml:space="preserve">Pracownicy administracji i obsługi w roku szkolnym </t>
  </si>
  <si>
    <t>zakładki ogólne</t>
  </si>
  <si>
    <t xml:space="preserve">                                         lub p. Lucyna Owadowska tel.501 564 477 lub  CEA                    </t>
  </si>
  <si>
    <t>kolor zakładki do układu wg rozporządzenia z 30-08-2016 r</t>
  </si>
  <si>
    <t>Inne zajęcia edukacyjne</t>
  </si>
  <si>
    <t>Zał.3 tab.5</t>
  </si>
  <si>
    <t>Suma innych zajęcia edukacyjnych</t>
  </si>
  <si>
    <t>Suma zajęć z wychowawcą</t>
  </si>
  <si>
    <t>Przedmiot........................(II)*</t>
  </si>
  <si>
    <t>Przedm. Uzupełn. do wyboru</t>
  </si>
  <si>
    <t>Big - band</t>
  </si>
  <si>
    <t>Przedm. uzupełn. do wyboru</t>
  </si>
  <si>
    <t>Zał.4 tab.1+2+6</t>
  </si>
  <si>
    <t>Fortepian dla wokalistów</t>
  </si>
  <si>
    <t>Zakres rozszerzony lub uzupełniający</t>
  </si>
  <si>
    <t>grup</t>
  </si>
  <si>
    <r>
      <t xml:space="preserve">fortepian </t>
    </r>
    <r>
      <rPr>
        <b/>
        <sz val="11"/>
        <color rgb="FFFF0000"/>
        <rFont val="Arial CE"/>
        <charset val="238"/>
      </rPr>
      <t>(instr.gł)</t>
    </r>
  </si>
  <si>
    <t xml:space="preserve">Historia muzyki </t>
  </si>
  <si>
    <t>Przedmiot główny-rytmika</t>
  </si>
  <si>
    <t>Liczba godzin inne zajęcia edukacyjne =</t>
  </si>
  <si>
    <t>Charakter zajęć</t>
  </si>
  <si>
    <t>Fortepian obowiązkowy-jazzowy</t>
  </si>
  <si>
    <t>harm.jazz.z p.impr.</t>
  </si>
  <si>
    <t>historia jazzu z lit.</t>
  </si>
  <si>
    <t>historia muzyki</t>
  </si>
  <si>
    <t>combo (zesp.jazz.)</t>
  </si>
  <si>
    <t>Zespół perkusyjny</t>
  </si>
  <si>
    <t>zespół perkus.</t>
  </si>
  <si>
    <t>Zespół jazzowy</t>
  </si>
  <si>
    <t>Zespół ludowy</t>
  </si>
  <si>
    <t>zespół jazzowy</t>
  </si>
  <si>
    <t>zespół ludowy</t>
  </si>
  <si>
    <t>praca z akompan.</t>
  </si>
  <si>
    <t>Instrument główny-jazzowy</t>
  </si>
  <si>
    <t>instrument gł.-jazz.</t>
  </si>
  <si>
    <t>Wpisz aneks i datę</t>
  </si>
  <si>
    <t>Aneks, na dzień:</t>
  </si>
  <si>
    <r>
      <t xml:space="preserve">fortepian </t>
    </r>
    <r>
      <rPr>
        <b/>
        <sz val="11"/>
        <color rgb="FFFF0000"/>
        <rFont val="Arial CE"/>
        <charset val="238"/>
      </rPr>
      <t>(instr.gł.!)</t>
    </r>
  </si>
  <si>
    <t>klasa</t>
  </si>
  <si>
    <t>podstawow.</t>
  </si>
  <si>
    <t>podstaw.</t>
  </si>
  <si>
    <t>Zajęcia edukacyjne ogólnokształcace</t>
  </si>
  <si>
    <t>Zajęcia edukacyjne artystyczne</t>
  </si>
  <si>
    <t>Religia/etyka</t>
  </si>
  <si>
    <t>Zajęcia z zakresu pomocy psycologiczno-pedagogicznej</t>
  </si>
  <si>
    <t>Dodatkowe zajęcia edukacyjne*</t>
  </si>
  <si>
    <t>Suma pozostałych zajęć</t>
  </si>
  <si>
    <t>Przedmioty w zakresie rozszerzonym lub uzup.*</t>
  </si>
  <si>
    <t>Technika</t>
  </si>
  <si>
    <t>Zajecia edukacyjne ogólnokształcace</t>
  </si>
  <si>
    <t>Suma pozostałych godzin</t>
  </si>
  <si>
    <t>Suma obowiązkowych godzin edukacyjnych</t>
  </si>
  <si>
    <t>KLASY</t>
  </si>
  <si>
    <t>rok szkolny</t>
  </si>
  <si>
    <t>zajęcia dydaktyczne</t>
  </si>
  <si>
    <t>przerwy świąteczne:</t>
  </si>
  <si>
    <t>zimowa</t>
  </si>
  <si>
    <t>wiosenna</t>
  </si>
  <si>
    <t>wakacje :</t>
  </si>
  <si>
    <t>zimowe</t>
  </si>
  <si>
    <t>letnie</t>
  </si>
  <si>
    <t>zajęcia dydakt. w kl.  dyplomowych</t>
  </si>
  <si>
    <t>egzaminy dyplomowe:</t>
  </si>
  <si>
    <t>Liczba tygodni pracy dydaktycznej</t>
  </si>
  <si>
    <t>Terminy</t>
  </si>
  <si>
    <t>Liczba tygodni</t>
  </si>
  <si>
    <t>I  o k r e s :</t>
  </si>
  <si>
    <t>II  o k r e s :</t>
  </si>
  <si>
    <t xml:space="preserve">Razem tyg. pracy dydaktycznej w roku szkolnym= </t>
  </si>
  <si>
    <t>Obowiązująca liczba godzin dydaktycznych nauczycieli w roku szkolnym</t>
  </si>
  <si>
    <t>przy 3 godz. tygodniowo=</t>
  </si>
  <si>
    <t>przy 7 godz. tygodniowo=</t>
  </si>
  <si>
    <t>przy 14 godz. tygodniowo=</t>
  </si>
  <si>
    <t>przy 18 godz. tygodniowo=</t>
  </si>
  <si>
    <t>przy 20 godz. tygodniowo=</t>
  </si>
  <si>
    <t>przy 22 godz. tygodniowo=</t>
  </si>
  <si>
    <t>przy 30 godz. tygodniowo=</t>
  </si>
  <si>
    <t>terminy</t>
  </si>
  <si>
    <t>Uwagi</t>
  </si>
  <si>
    <t>egzaminy wstępne</t>
  </si>
  <si>
    <t xml:space="preserve">egzaminy maturalne </t>
  </si>
  <si>
    <t>egzaminy gimnazjalne</t>
  </si>
  <si>
    <t>Liczb godz. obowiązkowych tyg.</t>
  </si>
  <si>
    <t>Zajęcia inne niż w systemie lekc-klasow.</t>
  </si>
  <si>
    <t>plener artystyczny*</t>
  </si>
  <si>
    <t>zielona szkoła*</t>
  </si>
  <si>
    <t>obóz naukowy*</t>
  </si>
  <si>
    <t>obóz artystyczny*</t>
  </si>
  <si>
    <t>realiozacja koncertów*</t>
  </si>
  <si>
    <t>realizacja wystaw*</t>
  </si>
  <si>
    <t>realizacja spekt/przedstaw*</t>
  </si>
  <si>
    <t xml:space="preserve">Ramowy kalendarz  roku  szkolnego </t>
  </si>
  <si>
    <t>Liczb godz. obow. rocznie</t>
  </si>
  <si>
    <t>Liczba dni</t>
  </si>
  <si>
    <t>Termin</t>
  </si>
  <si>
    <t>Nazwa</t>
  </si>
  <si>
    <t>W tym zajęcia w klasach dyplomowych</t>
  </si>
  <si>
    <t>zajęcia dydakt. w cyklu k-l</t>
  </si>
  <si>
    <t>kolor zakładki do układu wg rozporządzenia z 2017 r.</t>
  </si>
  <si>
    <r>
      <t xml:space="preserve">3.  Proszę zmienić </t>
    </r>
    <r>
      <rPr>
        <b/>
        <u/>
        <sz val="10"/>
        <color indexed="10"/>
        <rFont val="Arial CE"/>
        <charset val="238"/>
      </rPr>
      <t>nazwę pliku</t>
    </r>
    <r>
      <rPr>
        <sz val="10"/>
        <rFont val="Arial CE"/>
        <charset val="238"/>
      </rPr>
      <t xml:space="preserve"> organizacji na</t>
    </r>
    <r>
      <rPr>
        <u/>
        <sz val="10"/>
        <rFont val="Arial CE"/>
        <charset val="238"/>
      </rPr>
      <t xml:space="preserve"> </t>
    </r>
    <r>
      <rPr>
        <b/>
        <u/>
        <sz val="10"/>
        <color indexed="48"/>
        <rFont val="Arial CE"/>
        <charset val="238"/>
      </rPr>
      <t>nr teczki</t>
    </r>
    <r>
      <rPr>
        <sz val="10"/>
        <rFont val="Arial CE"/>
        <charset val="238"/>
      </rPr>
      <t xml:space="preserve"> w CEA </t>
    </r>
  </si>
  <si>
    <r>
      <t xml:space="preserve">5. W arkuszach </t>
    </r>
    <r>
      <rPr>
        <b/>
        <sz val="10"/>
        <rFont val="Arial CE"/>
        <charset val="238"/>
      </rPr>
      <t>pedag i adm.i obs.</t>
    </r>
    <r>
      <rPr>
        <sz val="10"/>
        <rFont val="Arial CE"/>
        <charset val="238"/>
      </rPr>
      <t xml:space="preserve"> można ukrywać zbędne wiersze </t>
    </r>
    <r>
      <rPr>
        <b/>
        <sz val="10"/>
        <color indexed="10"/>
        <rFont val="Arial CE"/>
        <charset val="238"/>
      </rPr>
      <t xml:space="preserve">ALE: </t>
    </r>
    <r>
      <rPr>
        <sz val="10"/>
        <rFont val="Arial CE"/>
        <charset val="238"/>
      </rPr>
      <t>w wierszach ukrytych nie może przebiegać podział stron (drukarka będzie drukowała "puste" strony i wpisane dane będą zliczane w tabelach).</t>
    </r>
  </si>
  <si>
    <r>
      <t xml:space="preserve">wszystkie szkoły:  </t>
    </r>
    <r>
      <rPr>
        <b/>
        <sz val="10"/>
        <rFont val="Arial CE"/>
        <charset val="238"/>
      </rPr>
      <t>wizyt, zestaw, załącznik, pedag, adm.i obs., liczbaucz, absolwenci, kalendarz</t>
    </r>
  </si>
  <si>
    <t>tyg</t>
  </si>
  <si>
    <t>dni</t>
  </si>
  <si>
    <t>zakładki SPN, grup lub specyfikacji niewykorzystane można usunąć!(a najlepiej ukryć)</t>
  </si>
  <si>
    <t xml:space="preserve">Dodatkowe dni wolne od nauk*: </t>
  </si>
  <si>
    <t>bez tzw wolnych dni "kalendarzowych"</t>
  </si>
  <si>
    <t>realizacja koncertów*</t>
  </si>
  <si>
    <t>instrumentalistyka</t>
  </si>
  <si>
    <t>instrumentalistyka jazzowa</t>
  </si>
  <si>
    <t>Instr</t>
  </si>
  <si>
    <t>lutn</t>
  </si>
  <si>
    <t>rytm</t>
  </si>
  <si>
    <t>wokal</t>
  </si>
  <si>
    <t>Stopień-cykl</t>
  </si>
  <si>
    <t>Stopien-cykl</t>
  </si>
  <si>
    <t>Ist-4</t>
  </si>
  <si>
    <t>Ist-6</t>
  </si>
  <si>
    <t>IIst-4</t>
  </si>
  <si>
    <t>IIst-6</t>
  </si>
  <si>
    <t>Instrj</t>
  </si>
  <si>
    <t>wokalj</t>
  </si>
  <si>
    <t>zał 1 tab 1+2</t>
  </si>
  <si>
    <t>Zał.4 tab.1</t>
  </si>
  <si>
    <t>Zał.4 tab.4</t>
  </si>
  <si>
    <t>Zał.4 tab.5</t>
  </si>
  <si>
    <t>Zał.4 tab.8</t>
  </si>
  <si>
    <t>Zał.3 tab.1+2</t>
  </si>
  <si>
    <t>Zał.3 tab.1+3</t>
  </si>
  <si>
    <t>Zał.3 tab.1+4</t>
  </si>
  <si>
    <t>Zał.3 tab.1+6</t>
  </si>
  <si>
    <t>Zał.3 tab.1+7</t>
  </si>
  <si>
    <t>specjalność: wokalistyka jazzowa**</t>
  </si>
  <si>
    <t>zajęcia artyst.</t>
  </si>
  <si>
    <t>przyjętych w roku</t>
  </si>
  <si>
    <t>VII</t>
  </si>
  <si>
    <t>VIII</t>
  </si>
  <si>
    <t>Zajęcia z zakresu pomocy psychologiczno-pedagogicznej</t>
  </si>
  <si>
    <t>Przedmioty w zakresie rozszerzonym lub uzupełniającym</t>
  </si>
  <si>
    <t>Zał.12 tab.1-3</t>
  </si>
  <si>
    <t>Pracownia lutnicza - ćwiczenia</t>
  </si>
  <si>
    <t>Plastyka lub Filozofia</t>
  </si>
  <si>
    <t>specjalność: wokalistyka (4-letni cykl**)</t>
  </si>
  <si>
    <t>Pracownia lutnicz -  ćwiczenia</t>
  </si>
  <si>
    <t xml:space="preserve">Podział na grupy w </t>
  </si>
  <si>
    <t>przedmiot /specjalizacja</t>
  </si>
  <si>
    <t>Specjalizacja</t>
  </si>
  <si>
    <t>Zestawienie liczby godzin specjalności/specjalizacji</t>
  </si>
  <si>
    <t>Zał.4 tab.2-3</t>
  </si>
  <si>
    <t>Zał.4 tab.6 - 7</t>
  </si>
  <si>
    <t xml:space="preserve">Zał.13 tab.1-2 </t>
  </si>
  <si>
    <t>w tym</t>
  </si>
  <si>
    <t xml:space="preserve">w tym </t>
  </si>
  <si>
    <t>Zał.13 tab.1+1</t>
  </si>
  <si>
    <t>zał.2 tab.2</t>
  </si>
  <si>
    <t>Zał.4 tab.1+1</t>
  </si>
  <si>
    <t>Zał.3 tab.6</t>
  </si>
  <si>
    <t>Zał.13 tab.1 i 2</t>
  </si>
  <si>
    <t>Zał.3 tab.7</t>
  </si>
  <si>
    <t>zawód: muzyk 343602</t>
  </si>
  <si>
    <t>Przedmioty wypisać w zakładce "Lista…"</t>
  </si>
  <si>
    <t>urlopy macioerzyńskie i bezpłatne</t>
  </si>
  <si>
    <t>i)</t>
  </si>
  <si>
    <t/>
  </si>
  <si>
    <t>2.  Słownik można uzupełniać tylko w polach kolorowych - zielonkawych o przedmioty niewymienione w wykazie przedmiotów. Np.  dodatkowe. Wpisać przed wypełnieniem tabel!!! Wg reguły wpisanych:).</t>
  </si>
  <si>
    <t>9. Religia, etyka, wychowanie do życia w rodzinie wpisać w "Inne zajęcia edukacyjne"</t>
  </si>
  <si>
    <t xml:space="preserve">"zakres zaj. edukacyjnych" dla przedmiotów ogólnokształcacych (Podstawowy, Rozszerzony) </t>
  </si>
  <si>
    <t>dykcja z recytacja</t>
  </si>
  <si>
    <t>Edukacja informatyczna</t>
  </si>
  <si>
    <t>edukacja informatyczna</t>
  </si>
  <si>
    <t>Edukacja językowa</t>
  </si>
  <si>
    <t>edukacja jezykowa</t>
  </si>
  <si>
    <t>hist.muz.z liter.muz.</t>
  </si>
  <si>
    <t>Gra a vista</t>
  </si>
  <si>
    <t>dodatkowe zajęcia edukacyjne</t>
  </si>
  <si>
    <t>dze</t>
  </si>
  <si>
    <t>Liczba godz.dodatkowych zajęć edukacyjnych =</t>
  </si>
  <si>
    <t>egzamin ośmioklasisty</t>
  </si>
  <si>
    <t>I st</t>
  </si>
  <si>
    <t>II st</t>
  </si>
  <si>
    <t>Liczba godzin w cyklu =</t>
  </si>
  <si>
    <t>zał. 2, tab.1+3</t>
  </si>
  <si>
    <t>zespół instrumentalny</t>
  </si>
  <si>
    <t>technika</t>
  </si>
  <si>
    <t>sześcioletni / ośmioletni</t>
  </si>
  <si>
    <t>Historia  jazzu z literaturą</t>
  </si>
  <si>
    <t>Kalendarz</t>
  </si>
  <si>
    <t>Opinia wizytatora CEA*:</t>
  </si>
  <si>
    <t>w przypadku szkół prowadzonych przez inny organ niż  MKiDN</t>
  </si>
  <si>
    <t>przy 10 godz. tygodniowo=</t>
  </si>
  <si>
    <t>przy 12 godz. tygodniowo=</t>
  </si>
  <si>
    <t>przy 15 godz. tygodniowo=</t>
  </si>
  <si>
    <t>Pieczęć i podpis osoby zatwierdzającej</t>
  </si>
  <si>
    <t>* w przypadku opinii negatywnej, wizytator dołączy szczegółowe uzasadnienie</t>
  </si>
  <si>
    <t xml:space="preserve">Absolwenci w roku </t>
  </si>
  <si>
    <t>NIE</t>
  </si>
  <si>
    <t>TAK</t>
  </si>
  <si>
    <t>zajęcia świetlicowe</t>
  </si>
  <si>
    <t>zśw</t>
  </si>
  <si>
    <t>Liczba oddziałów</t>
  </si>
  <si>
    <t>Liczba uczniów z orzeczeniami PPP</t>
  </si>
  <si>
    <t>Liczba oddziałów:</t>
  </si>
  <si>
    <t>Kalendarz B</t>
  </si>
  <si>
    <t>Forma zajęć</t>
  </si>
  <si>
    <t>Liczba uczestn.</t>
  </si>
  <si>
    <t>Klasy /oddziały</t>
  </si>
  <si>
    <t>Prowadzący zajęcia</t>
  </si>
  <si>
    <t>Cel i założenia programowe</t>
  </si>
  <si>
    <t xml:space="preserve">Szczegółowy harmonogram zajęć realizowanych w formie innej niż lekcyjno-klasowej </t>
  </si>
  <si>
    <t>01.09.2018 - 31.08.2019</t>
  </si>
  <si>
    <t>03.09.2018 - 21.06.2019</t>
  </si>
  <si>
    <t xml:space="preserve">23 - 31.12.2018 </t>
  </si>
  <si>
    <t>11 - 16.04.2019</t>
  </si>
  <si>
    <t>22.06 - 31.08.2019</t>
  </si>
  <si>
    <t>03.09.2018 - ??</t>
  </si>
  <si>
    <t>w załączeniu szczegółowy harmonogram planowanych zajęć (zakł = kal.harmszc.)</t>
  </si>
  <si>
    <t>urlopy macioerzyńskie i bezpłatne w przeliczeniu na etaty</t>
  </si>
  <si>
    <t>Liczba zajęć świetlicowych</t>
  </si>
  <si>
    <t>przygotowanie pedagogiczne /  uczelnia, instytut</t>
  </si>
  <si>
    <t>Przedmiot                     grupa</t>
  </si>
  <si>
    <t xml:space="preserve"> - wypełniony przykładowo (wpisać swoje danew- żółte pola), zajęcia w cyklu poza k-l uśrednić na szkołę.</t>
  </si>
  <si>
    <t>Dla szkół muzycznych I st.-wpisz liczbę uczniów</t>
  </si>
  <si>
    <t>Podział na grupy</t>
  </si>
  <si>
    <t xml:space="preserve">Razem grup </t>
  </si>
  <si>
    <t>Dla szkół muzycznych I i II st. - wpisz liczbę uczniów</t>
  </si>
  <si>
    <t>SM I i II st.</t>
  </si>
  <si>
    <t>Dla szkół muzycznych II st. - wpisz liczbę uczniów</t>
  </si>
  <si>
    <t>Liczba grup w klasie</t>
  </si>
  <si>
    <t>Suma grup I st.</t>
  </si>
  <si>
    <t>Suma grup II st.</t>
  </si>
  <si>
    <t>Razem grup</t>
  </si>
  <si>
    <t>Dla ogólnokształcących szkół muzycznych - wpisz liczbę uczniów</t>
  </si>
  <si>
    <t>OSM I i II st</t>
  </si>
  <si>
    <t>SM/OSM I st.</t>
  </si>
  <si>
    <t>OSM I i II st.</t>
  </si>
  <si>
    <t xml:space="preserve">Zajęcia z wychowawcą                </t>
  </si>
  <si>
    <t>Liczba uczniów w oddziale</t>
  </si>
  <si>
    <t>Liczba uczniów w oddziałach</t>
  </si>
  <si>
    <t>Przedmiot                       grupa</t>
  </si>
  <si>
    <t>Przedmiot                            grupa</t>
  </si>
  <si>
    <t>Przedmiot                          grupa</t>
  </si>
  <si>
    <t>Wykształcenie kierunkowe- uczelnia, wydział, kierunek, specjalność; ew.średnie- szkoła zawód</t>
  </si>
  <si>
    <t>Nauczyciele realizujący obowiązkowo wymiar =&gt;20 godzin tygodniowo (pedagog, psycholog,…)</t>
  </si>
  <si>
    <t>art18</t>
  </si>
  <si>
    <t>Razem uczniów w klasach:</t>
  </si>
  <si>
    <t>Nauczyciele realizujący inny wymiar godzin w etacie lub łączący etaty o różnych wymiarach godzin</t>
  </si>
  <si>
    <t>NAUCZYCIELE REALIZUJĄCY INNY WYMIAR GODZIN ETATOWYCH W TYG. LUB ŁĄCZĄCY  ETATY O RÓŻNYCH WYMIARACH GODZIN ETATOWYCH</t>
  </si>
  <si>
    <t>Uwaga</t>
  </si>
  <si>
    <t>Dodano pozycję przed urlopami: "NAUCZYCIELE REALIZUJĄCY INNY WYMIAR GODZIN ETATOWYCH W TYG. LUB ŁĄCZĄCY  ETATY O RÓŻNYCH WYMIARACH GODZIN ETATOWYCH"</t>
  </si>
  <si>
    <t>PSJ</t>
  </si>
  <si>
    <t>Szkoła muzyczna II st.</t>
  </si>
  <si>
    <t>Policealne Studium Jazzowe</t>
  </si>
  <si>
    <t>przyjętych w roku naboru</t>
  </si>
  <si>
    <t>obronili dyplom</t>
  </si>
  <si>
    <t>Liczba uczniów/absolwentów</t>
  </si>
  <si>
    <t>śpiew solowy</t>
  </si>
  <si>
    <t>piosenka</t>
  </si>
  <si>
    <t>skrzypce barokowe</t>
  </si>
  <si>
    <t>wiola da Gamba</t>
  </si>
  <si>
    <t>wiolonczela barokowa</t>
  </si>
  <si>
    <t>obój historyczny</t>
  </si>
  <si>
    <t>fagot historyczny</t>
  </si>
  <si>
    <t>róg naturalny</t>
  </si>
  <si>
    <t>Wydział jazzu</t>
  </si>
  <si>
    <t>sekcje</t>
  </si>
  <si>
    <t>fortepian jazzowy</t>
  </si>
  <si>
    <t>kontrabas jazzowy</t>
  </si>
  <si>
    <t>perkusja jazzowa</t>
  </si>
  <si>
    <t>flet jazzowy</t>
  </si>
  <si>
    <t>klarnet jazzowy</t>
  </si>
  <si>
    <t>saksofon jazzowy</t>
  </si>
  <si>
    <t>trąbka jazzowa</t>
  </si>
  <si>
    <t>puzon jazzowy</t>
  </si>
  <si>
    <t>gitara jazzowa</t>
  </si>
  <si>
    <t>Dla szkół muzycznych II stopnia</t>
  </si>
  <si>
    <t>SM II st</t>
  </si>
  <si>
    <t>z Wydziałem wokalnym -piosenka</t>
  </si>
  <si>
    <t>Liczba tyg. nauki</t>
  </si>
  <si>
    <t>LICZBA GODZ. TYG.</t>
  </si>
  <si>
    <t>Liczba godzin obowiązkowych</t>
  </si>
  <si>
    <t xml:space="preserve">Nadobowiązkowych </t>
  </si>
  <si>
    <t>OBOWIĄZKOWE</t>
  </si>
  <si>
    <t>Zajęcia sceniczne i praktyka estradowa</t>
  </si>
  <si>
    <t>Wokalistyka jazzowa</t>
  </si>
  <si>
    <t>Historia muzyki rozrywkowej</t>
  </si>
  <si>
    <t>Historia muzyki z liter. muzyki</t>
  </si>
  <si>
    <t>Fonetyka</t>
  </si>
  <si>
    <t>Chór lub zespół</t>
  </si>
  <si>
    <t>NADOBOWIĄZKOWE</t>
  </si>
  <si>
    <t>Zadania aktorskie</t>
  </si>
  <si>
    <t>Elementy ruchu scen.</t>
  </si>
  <si>
    <t>SM II st - PSJ</t>
  </si>
  <si>
    <t>z Wydziałem Jazzu</t>
  </si>
  <si>
    <t xml:space="preserve">Zawód: </t>
  </si>
  <si>
    <t>Semestr</t>
  </si>
  <si>
    <t>Instrument główny jazzowy</t>
  </si>
  <si>
    <t>Improwizacja jazzowa</t>
  </si>
  <si>
    <t>Fortepian z elem. Harm. jazz. wok</t>
  </si>
  <si>
    <t>Kszatłcenie słuchu jazzowego</t>
  </si>
  <si>
    <t>Techn. i analiza muz. jazzowej</t>
  </si>
  <si>
    <t>Historia jazzu</t>
  </si>
  <si>
    <t>Zespół jazzowy - combo</t>
  </si>
  <si>
    <t>Aranżacja jazzowa</t>
  </si>
  <si>
    <t>Emisja głosu (wok. jazz.)</t>
  </si>
  <si>
    <t>Fortepian obowiązkowy jazzowy</t>
  </si>
  <si>
    <t xml:space="preserve">Fortepian obowiązkowy jazzowy dotyczy instrumentalistów </t>
  </si>
  <si>
    <t>Fortepian z elem. Harm.Jazz.wok. Dotyczy wokalistów jazzowych</t>
  </si>
  <si>
    <t xml:space="preserve">A.  S p e c y f i k a c j a  wg wydziałów (sekcji) w </t>
  </si>
  <si>
    <t>Klasa / rok</t>
  </si>
  <si>
    <t>fortepian (instr.gł)</t>
  </si>
  <si>
    <t>fortepian dodatk/obow.</t>
  </si>
  <si>
    <t>Dla szkół muzycznych PSJ - wpisz liczbę grup</t>
  </si>
  <si>
    <t xml:space="preserve">Podział na grupy PSJ w  </t>
  </si>
  <si>
    <t>Przedmiot                    grupa</t>
  </si>
  <si>
    <t>Liczba grup w klasach</t>
  </si>
  <si>
    <t>a</t>
  </si>
  <si>
    <t>b</t>
  </si>
  <si>
    <t>c</t>
  </si>
  <si>
    <t>.</t>
  </si>
  <si>
    <t>Region I - Zachodniopomorski</t>
  </si>
  <si>
    <t>Region VIII-IX - Opolski, śląski</t>
  </si>
  <si>
    <t>Region X - Małopolski, Świętokrzyski</t>
  </si>
  <si>
    <t>Region XIV - XV - Warmińsko-Mazurski i Podlaski</t>
  </si>
  <si>
    <t>NAUCZYCIELE  REALIZUJĄCY OBOWIĄZKOWY WYMIAR =&gt;20 GODZIN TYGODNIOWO (psycholog, pedagog szk)</t>
  </si>
  <si>
    <t>NAUCZYCIELE ZAWODU REALIZUJĄCY OBOWIĄZKOWY WYMIAR 20 GODZIN TYGODNIOWO</t>
  </si>
  <si>
    <t>Nauczyciele zawodu realizujący obowiązkowo wymiar 20 godzin tygodniowo</t>
  </si>
  <si>
    <r>
      <t>NAUCZYCIELE NA URLOPACH PŁATNYCH</t>
    </r>
    <r>
      <rPr>
        <b/>
        <sz val="8"/>
        <rFont val="Arial CE"/>
        <charset val="238"/>
      </rPr>
      <t xml:space="preserve"> (urlopy zdrowotne, stan nieczynny, inne)</t>
    </r>
  </si>
  <si>
    <r>
      <t xml:space="preserve">NAUCZYCIELE NA URLOPACH BEZPŁATNYCH </t>
    </r>
    <r>
      <rPr>
        <b/>
        <sz val="8"/>
        <rFont val="Arial CE"/>
        <charset val="238"/>
      </rPr>
      <t>(urlopy bezpłatne,macierzyńskie, urlopy wychowawcze, i inne)</t>
    </r>
  </si>
  <si>
    <t>płatne urlopy zdrowotne</t>
  </si>
  <si>
    <t>- w tym w klasach dyplomowych</t>
  </si>
  <si>
    <t>Absolwenci 2020 r.</t>
  </si>
  <si>
    <t>L E G E N D A    2021</t>
  </si>
  <si>
    <t>Proszę w stopkach poprawić rok szkolny na 2021/2022</t>
  </si>
  <si>
    <t>2021/2022</t>
  </si>
  <si>
    <t xml:space="preserve">          Oświadczam, że przedłożony arkusz organizacji roku szkolnego ma pokrycie w środkach § 4010 przydzielonych szkole na rok 2021, zgodnie z poniższym zestawieniem:</t>
  </si>
  <si>
    <t>Środki przydzielone § 4010 na 2021 r.</t>
  </si>
  <si>
    <t>Planowane wykorzystanie § 4010* od 1.01.2021 do 31.08.2021 r.</t>
  </si>
  <si>
    <t>Planowane wykorzystanie § 4010* od 1.09.2021 r. do 31.12. 2021 r.</t>
  </si>
  <si>
    <t>realizowanych w roku szkolnym 2020/2021</t>
  </si>
  <si>
    <t>planowane w roku 2021/2022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</si>
</sst>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zł&quot;_-;\-* #,##0.00\ &quot;zł&quot;_-;_-* &quot;-&quot;??\ &quot;zł&quot;_-;_-@_-"/>
    <numFmt numFmtId="164" formatCode="_-* #,##0.00\ _z_ł_-;\-* #,##0.00\ _z_ł_-;_-* &quot;-&quot;??\ _z_ł_-;_-@_-"/>
    <numFmt numFmtId="165" formatCode="00\-000"/>
    <numFmt numFmtId="166" formatCode="0.0"/>
    <numFmt numFmtId="167" formatCode="[$-415]d\ mmmm\ yyyy;@"/>
    <numFmt numFmtId="168" formatCode="0.0%"/>
    <numFmt numFmtId="169" formatCode="[&lt;=9999999]###\-##\-##;\(###\)\ ###\-##\-##"/>
    <numFmt numFmtId="170" formatCode="#,##0.00\ &quot;zł&quot;"/>
    <numFmt numFmtId="171" formatCode="mmmm\,\ yyyy"/>
    <numFmt numFmtId="172" formatCode="[$-F800]dddd\,\ mmmm\ dd\,\ yyyy"/>
  </numFmts>
  <fonts count="220">
    <font>
      <sz val="10"/>
      <name val="Arial CE"/>
      <charset val="238"/>
    </font>
    <font>
      <sz val="11"/>
      <color theme="1"/>
      <name val="Czcionka tekstu podstawowego"/>
      <family val="2"/>
      <charset val="238"/>
    </font>
    <font>
      <sz val="10"/>
      <name val="Arial CE"/>
      <charset val="238"/>
    </font>
    <font>
      <sz val="10"/>
      <name val="Arial CE"/>
      <family val="2"/>
      <charset val="238"/>
    </font>
    <font>
      <sz val="28"/>
      <name val="Arial CE"/>
      <family val="2"/>
      <charset val="238"/>
    </font>
    <font>
      <sz val="9"/>
      <name val="Arial CE"/>
      <family val="2"/>
      <charset val="238"/>
    </font>
    <font>
      <b/>
      <sz val="9"/>
      <name val="Arial CE"/>
      <family val="2"/>
      <charset val="238"/>
    </font>
    <font>
      <b/>
      <sz val="60"/>
      <name val="Times New Roman CE"/>
      <family val="1"/>
      <charset val="238"/>
    </font>
    <font>
      <b/>
      <sz val="10"/>
      <name val="Arial CE"/>
      <family val="2"/>
      <charset val="238"/>
    </font>
    <font>
      <b/>
      <sz val="14"/>
      <name val="Arial CE"/>
      <family val="2"/>
      <charset val="238"/>
    </font>
    <font>
      <b/>
      <sz val="12"/>
      <name val="Arial CE"/>
      <family val="2"/>
      <charset val="238"/>
    </font>
    <font>
      <sz val="6"/>
      <name val="Arial CE"/>
      <family val="2"/>
      <charset val="238"/>
    </font>
    <font>
      <sz val="8"/>
      <name val="Arial CE"/>
      <charset val="238"/>
    </font>
    <font>
      <b/>
      <sz val="14"/>
      <name val="Arial CE"/>
      <charset val="238"/>
    </font>
    <font>
      <sz val="10"/>
      <name val="Arial CE"/>
      <charset val="238"/>
    </font>
    <font>
      <sz val="12"/>
      <name val="Arial CE"/>
      <family val="2"/>
      <charset val="238"/>
    </font>
    <font>
      <sz val="10"/>
      <name val="Times New Roman"/>
      <family val="1"/>
    </font>
    <font>
      <sz val="8"/>
      <name val="Times New Roman"/>
      <family val="1"/>
    </font>
    <font>
      <sz val="5"/>
      <name val="Arial CE"/>
      <family val="2"/>
      <charset val="238"/>
    </font>
    <font>
      <b/>
      <sz val="10"/>
      <name val="Arial CE"/>
      <charset val="238"/>
    </font>
    <font>
      <b/>
      <sz val="12"/>
      <name val="Arial CE"/>
      <charset val="238"/>
    </font>
    <font>
      <i/>
      <sz val="8"/>
      <name val="Arial CE"/>
      <charset val="238"/>
    </font>
    <font>
      <b/>
      <sz val="7"/>
      <name val="Arial CE"/>
      <charset val="238"/>
    </font>
    <font>
      <sz val="10"/>
      <name val="Arial"/>
      <family val="2"/>
      <charset val="238"/>
    </font>
    <font>
      <b/>
      <sz val="10"/>
      <name val="Arial"/>
      <family val="2"/>
      <charset val="238"/>
    </font>
    <font>
      <b/>
      <sz val="14"/>
      <name val="Arial"/>
      <family val="2"/>
      <charset val="238"/>
    </font>
    <font>
      <b/>
      <i/>
      <sz val="14"/>
      <color indexed="10"/>
      <name val="Arial"/>
      <family val="2"/>
      <charset val="238"/>
    </font>
    <font>
      <i/>
      <sz val="8"/>
      <name val="Arial"/>
      <family val="2"/>
      <charset val="238"/>
    </font>
    <font>
      <sz val="9"/>
      <name val="Arial"/>
      <family val="2"/>
      <charset val="238"/>
    </font>
    <font>
      <b/>
      <sz val="9"/>
      <name val="Arial"/>
      <family val="2"/>
      <charset val="238"/>
    </font>
    <font>
      <sz val="7"/>
      <name val="Arial"/>
      <family val="2"/>
      <charset val="238"/>
    </font>
    <font>
      <i/>
      <sz val="10"/>
      <name val="Arial"/>
      <family val="2"/>
      <charset val="238"/>
    </font>
    <font>
      <b/>
      <i/>
      <sz val="10"/>
      <name val="Arial"/>
      <family val="2"/>
      <charset val="238"/>
    </font>
    <font>
      <sz val="6"/>
      <name val="Arial"/>
      <family val="2"/>
      <charset val="238"/>
    </font>
    <font>
      <b/>
      <i/>
      <sz val="12"/>
      <name val="Arial"/>
      <family val="2"/>
      <charset val="238"/>
    </font>
    <font>
      <sz val="8"/>
      <name val="Arial"/>
      <family val="2"/>
      <charset val="238"/>
    </font>
    <font>
      <b/>
      <sz val="14"/>
      <color indexed="12"/>
      <name val="Arial"/>
      <family val="2"/>
      <charset val="238"/>
    </font>
    <font>
      <b/>
      <sz val="8"/>
      <name val="Arial"/>
      <family val="2"/>
      <charset val="238"/>
    </font>
    <font>
      <b/>
      <sz val="12"/>
      <name val="Arial"/>
      <family val="2"/>
      <charset val="238"/>
    </font>
    <font>
      <sz val="11"/>
      <name val="Arial CE"/>
      <family val="2"/>
      <charset val="238"/>
    </font>
    <font>
      <b/>
      <sz val="11"/>
      <name val="Arial CE"/>
      <family val="2"/>
      <charset val="238"/>
    </font>
    <font>
      <b/>
      <sz val="16"/>
      <name val="Arial"/>
      <family val="2"/>
      <charset val="238"/>
    </font>
    <font>
      <b/>
      <sz val="20"/>
      <name val="Arial"/>
      <family val="2"/>
      <charset val="238"/>
    </font>
    <font>
      <sz val="11"/>
      <name val="Arial"/>
      <family val="2"/>
      <charset val="238"/>
    </font>
    <font>
      <b/>
      <sz val="11"/>
      <name val="Arial"/>
      <family val="2"/>
      <charset val="238"/>
    </font>
    <font>
      <b/>
      <sz val="8"/>
      <name val="Arial CE"/>
      <charset val="238"/>
    </font>
    <font>
      <sz val="11"/>
      <name val="Arial CE"/>
      <charset val="238"/>
    </font>
    <font>
      <b/>
      <sz val="9"/>
      <name val="Arial CE"/>
      <charset val="238"/>
    </font>
    <font>
      <b/>
      <sz val="11"/>
      <name val="Arial CE"/>
      <charset val="238"/>
    </font>
    <font>
      <sz val="12"/>
      <color indexed="81"/>
      <name val="Tahoma"/>
      <family val="2"/>
      <charset val="238"/>
    </font>
    <font>
      <b/>
      <sz val="15"/>
      <name val="Arial CE"/>
      <family val="2"/>
      <charset val="238"/>
    </font>
    <font>
      <sz val="7"/>
      <name val="Arial CE"/>
      <family val="2"/>
      <charset val="238"/>
    </font>
    <font>
      <sz val="12"/>
      <name val="Arial CE"/>
      <charset val="238"/>
    </font>
    <font>
      <b/>
      <sz val="16"/>
      <name val="Arial CE"/>
      <charset val="238"/>
    </font>
    <font>
      <b/>
      <i/>
      <sz val="9"/>
      <name val="Arial"/>
      <family val="2"/>
      <charset val="238"/>
    </font>
    <font>
      <sz val="8"/>
      <name val="Arial Narrow"/>
      <family val="2"/>
      <charset val="238"/>
    </font>
    <font>
      <sz val="8"/>
      <color indexed="81"/>
      <name val="Tahoma"/>
      <family val="2"/>
      <charset val="238"/>
    </font>
    <font>
      <b/>
      <sz val="8"/>
      <color indexed="81"/>
      <name val="Tahoma"/>
      <family val="2"/>
      <charset val="238"/>
    </font>
    <font>
      <b/>
      <i/>
      <sz val="11"/>
      <name val="Arial"/>
      <family val="2"/>
      <charset val="238"/>
    </font>
    <font>
      <b/>
      <sz val="24"/>
      <color indexed="10"/>
      <name val="Arial"/>
      <family val="2"/>
      <charset val="238"/>
    </font>
    <font>
      <b/>
      <sz val="10"/>
      <color indexed="81"/>
      <name val="Tahoma"/>
      <family val="2"/>
      <charset val="238"/>
    </font>
    <font>
      <b/>
      <i/>
      <sz val="11"/>
      <name val="Arial Narrow"/>
      <family val="2"/>
      <charset val="238"/>
    </font>
    <font>
      <b/>
      <sz val="11"/>
      <color indexed="12"/>
      <name val="Arial CE"/>
      <charset val="238"/>
    </font>
    <font>
      <b/>
      <sz val="12"/>
      <color indexed="10"/>
      <name val="Arial CE"/>
      <charset val="238"/>
    </font>
    <font>
      <sz val="7"/>
      <name val="Arial Narrow"/>
      <family val="2"/>
      <charset val="238"/>
    </font>
    <font>
      <sz val="9"/>
      <name val="Arial CE"/>
      <charset val="238"/>
    </font>
    <font>
      <b/>
      <sz val="8"/>
      <name val="Arial CE"/>
      <family val="2"/>
      <charset val="238"/>
    </font>
    <font>
      <b/>
      <sz val="10"/>
      <color indexed="12"/>
      <name val="Arial CE"/>
      <charset val="238"/>
    </font>
    <font>
      <sz val="7"/>
      <name val="Arial CE"/>
      <charset val="238"/>
    </font>
    <font>
      <b/>
      <sz val="15"/>
      <color indexed="10"/>
      <name val="Arial"/>
      <family val="2"/>
    </font>
    <font>
      <b/>
      <sz val="8"/>
      <color indexed="10"/>
      <name val="Tahoma"/>
      <family val="2"/>
      <charset val="238"/>
    </font>
    <font>
      <sz val="8"/>
      <color indexed="10"/>
      <name val="Tahoma"/>
      <family val="2"/>
      <charset val="238"/>
    </font>
    <font>
      <i/>
      <sz val="11"/>
      <name val="Arial CE"/>
      <charset val="238"/>
    </font>
    <font>
      <b/>
      <sz val="9"/>
      <color indexed="48"/>
      <name val="Arial"/>
      <family val="2"/>
      <charset val="238"/>
    </font>
    <font>
      <b/>
      <sz val="20"/>
      <name val="Arial CE"/>
      <charset val="238"/>
    </font>
    <font>
      <sz val="14"/>
      <name val="Arial CE"/>
      <charset val="238"/>
    </font>
    <font>
      <b/>
      <i/>
      <sz val="14"/>
      <name val="Arial"/>
      <family val="2"/>
      <charset val="238"/>
    </font>
    <font>
      <b/>
      <sz val="12"/>
      <color indexed="12"/>
      <name val="Arial CE"/>
      <charset val="238"/>
    </font>
    <font>
      <b/>
      <sz val="9"/>
      <name val="Arial Narrow"/>
      <family val="2"/>
      <charset val="238"/>
    </font>
    <font>
      <i/>
      <sz val="11"/>
      <name val="Arial"/>
      <family val="2"/>
      <charset val="238"/>
    </font>
    <font>
      <b/>
      <sz val="14"/>
      <color indexed="10"/>
      <name val="Arial"/>
      <family val="2"/>
      <charset val="238"/>
    </font>
    <font>
      <sz val="12"/>
      <name val="Times New Roman"/>
      <family val="1"/>
    </font>
    <font>
      <b/>
      <sz val="10"/>
      <name val="Times New Roman"/>
      <family val="1"/>
    </font>
    <font>
      <b/>
      <sz val="22"/>
      <name val="Arial CE"/>
      <charset val="238"/>
    </font>
    <font>
      <b/>
      <sz val="14"/>
      <color indexed="10"/>
      <name val="Arial CE"/>
      <charset val="238"/>
    </font>
    <font>
      <b/>
      <sz val="16"/>
      <color indexed="10"/>
      <name val="Arial CE"/>
      <charset val="238"/>
    </font>
    <font>
      <b/>
      <sz val="10"/>
      <color indexed="30"/>
      <name val="Arial CE"/>
      <charset val="238"/>
    </font>
    <font>
      <sz val="12"/>
      <color indexed="10"/>
      <name val="Arial CE"/>
      <charset val="238"/>
    </font>
    <font>
      <sz val="20"/>
      <name val="Lucida Handwriting"/>
      <family val="4"/>
    </font>
    <font>
      <i/>
      <sz val="9"/>
      <name val="Arial"/>
      <family val="2"/>
      <charset val="238"/>
    </font>
    <font>
      <b/>
      <sz val="20"/>
      <color indexed="10"/>
      <name val="Arial CE"/>
      <charset val="238"/>
    </font>
    <font>
      <b/>
      <sz val="16"/>
      <color indexed="10"/>
      <name val="Arial CE"/>
      <family val="2"/>
      <charset val="238"/>
    </font>
    <font>
      <b/>
      <sz val="14"/>
      <color indexed="10"/>
      <name val="Arial CE"/>
      <family val="2"/>
      <charset val="238"/>
    </font>
    <font>
      <b/>
      <sz val="13"/>
      <name val="Arial CE"/>
      <charset val="238"/>
    </font>
    <font>
      <b/>
      <i/>
      <sz val="10"/>
      <name val="Arial CE"/>
      <charset val="238"/>
    </font>
    <font>
      <b/>
      <sz val="16"/>
      <name val="Arial CE"/>
      <family val="2"/>
      <charset val="238"/>
    </font>
    <font>
      <b/>
      <sz val="12"/>
      <color indexed="10"/>
      <name val="Arial CE"/>
      <family val="2"/>
      <charset val="238"/>
    </font>
    <font>
      <b/>
      <sz val="18"/>
      <color indexed="10"/>
      <name val="Arial"/>
      <family val="2"/>
      <charset val="238"/>
    </font>
    <font>
      <b/>
      <sz val="12"/>
      <color indexed="10"/>
      <name val="Arial"/>
      <family val="2"/>
      <charset val="238"/>
    </font>
    <font>
      <i/>
      <sz val="10"/>
      <name val="Arial CE"/>
      <charset val="238"/>
    </font>
    <font>
      <b/>
      <sz val="12"/>
      <color indexed="30"/>
      <name val="Arial"/>
      <family val="2"/>
      <charset val="238"/>
    </font>
    <font>
      <b/>
      <sz val="11"/>
      <color indexed="30"/>
      <name val="Arial"/>
      <family val="2"/>
      <charset val="238"/>
    </font>
    <font>
      <b/>
      <sz val="10"/>
      <color indexed="30"/>
      <name val="Arial"/>
      <family val="2"/>
      <charset val="238"/>
    </font>
    <font>
      <b/>
      <sz val="14"/>
      <color indexed="10"/>
      <name val="Arial"/>
      <family val="2"/>
    </font>
    <font>
      <b/>
      <i/>
      <sz val="16"/>
      <name val="Arial"/>
      <family val="2"/>
      <charset val="238"/>
    </font>
    <font>
      <b/>
      <sz val="16"/>
      <color indexed="12"/>
      <name val="Arial CE"/>
      <charset val="238"/>
    </font>
    <font>
      <b/>
      <sz val="10"/>
      <color indexed="10"/>
      <name val="Arial CE"/>
      <charset val="238"/>
    </font>
    <font>
      <u/>
      <sz val="10"/>
      <name val="Arial CE"/>
      <charset val="238"/>
    </font>
    <font>
      <b/>
      <sz val="11"/>
      <color indexed="10"/>
      <name val="Arial CE"/>
      <charset val="238"/>
    </font>
    <font>
      <i/>
      <sz val="12"/>
      <name val="Arial CE"/>
      <charset val="238"/>
    </font>
    <font>
      <b/>
      <sz val="20"/>
      <color rgb="FFFF0000"/>
      <name val="Arial"/>
      <family val="2"/>
      <charset val="238"/>
    </font>
    <font>
      <b/>
      <sz val="16"/>
      <color rgb="FF0000FF"/>
      <name val="Arial CE"/>
      <charset val="238"/>
    </font>
    <font>
      <b/>
      <sz val="12"/>
      <color rgb="FFFF0000"/>
      <name val="Arial CE"/>
      <charset val="238"/>
    </font>
    <font>
      <b/>
      <sz val="12"/>
      <color rgb="FF0000FF"/>
      <name val="Arial CE"/>
      <charset val="238"/>
    </font>
    <font>
      <sz val="9"/>
      <color indexed="81"/>
      <name val="Tahoma"/>
      <family val="2"/>
      <charset val="238"/>
    </font>
    <font>
      <b/>
      <sz val="9"/>
      <color indexed="81"/>
      <name val="Tahoma"/>
      <family val="2"/>
      <charset val="238"/>
    </font>
    <font>
      <sz val="10"/>
      <color rgb="FFFF0000"/>
      <name val="Arial CE"/>
      <charset val="238"/>
    </font>
    <font>
      <b/>
      <sz val="20"/>
      <color rgb="FF0066FF"/>
      <name val="Arial CE"/>
      <charset val="238"/>
    </font>
    <font>
      <sz val="22"/>
      <name val="Arial CE"/>
      <charset val="238"/>
    </font>
    <font>
      <b/>
      <sz val="22"/>
      <color rgb="FF0066FF"/>
      <name val="Arial CE"/>
      <family val="2"/>
      <charset val="238"/>
    </font>
    <font>
      <sz val="22"/>
      <color rgb="FF0066FF"/>
      <name val="Arial CE"/>
      <family val="2"/>
      <charset val="238"/>
    </font>
    <font>
      <b/>
      <i/>
      <sz val="14"/>
      <color rgb="FF0066FF"/>
      <name val="Arial"/>
      <family val="2"/>
      <charset val="238"/>
    </font>
    <font>
      <u/>
      <sz val="10"/>
      <color theme="10"/>
      <name val="Arial CE"/>
      <charset val="238"/>
    </font>
    <font>
      <b/>
      <sz val="18"/>
      <color rgb="FFC00000"/>
      <name val="Arial"/>
      <family val="2"/>
    </font>
    <font>
      <b/>
      <sz val="22"/>
      <color rgb="FFC00000"/>
      <name val="Arial CE"/>
      <charset val="238"/>
    </font>
    <font>
      <b/>
      <sz val="15"/>
      <color rgb="FFC00000"/>
      <name val="Arial"/>
      <family val="2"/>
    </font>
    <font>
      <b/>
      <sz val="18"/>
      <name val="Arial CE"/>
      <charset val="238"/>
    </font>
    <font>
      <sz val="8"/>
      <color rgb="FFFF0000"/>
      <name val="Arial CE"/>
      <charset val="238"/>
    </font>
    <font>
      <b/>
      <sz val="10"/>
      <name val="Arial Narrow"/>
      <family val="2"/>
      <charset val="238"/>
    </font>
    <font>
      <b/>
      <sz val="12"/>
      <color rgb="FFFF0000"/>
      <name val="Arial"/>
      <family val="2"/>
      <charset val="238"/>
    </font>
    <font>
      <sz val="12"/>
      <name val="Arial"/>
      <family val="2"/>
      <charset val="238"/>
    </font>
    <font>
      <sz val="10"/>
      <color indexed="30"/>
      <name val="Arial"/>
      <family val="2"/>
      <charset val="238"/>
    </font>
    <font>
      <b/>
      <sz val="14"/>
      <color rgb="FFFF0000"/>
      <name val="Arial CE"/>
      <charset val="238"/>
    </font>
    <font>
      <sz val="10"/>
      <color theme="1"/>
      <name val="Czcionka tekstu podstawowego"/>
      <family val="2"/>
      <charset val="238"/>
    </font>
    <font>
      <sz val="7"/>
      <color rgb="FF000000"/>
      <name val="Czcionka tekstu podstawowego"/>
      <family val="2"/>
      <charset val="238"/>
    </font>
    <font>
      <sz val="12"/>
      <color rgb="FFFF0000"/>
      <name val="Arial"/>
      <family val="2"/>
      <charset val="238"/>
    </font>
    <font>
      <b/>
      <sz val="9"/>
      <color rgb="FFFF0000"/>
      <name val="Arial CE"/>
      <family val="2"/>
      <charset val="238"/>
    </font>
    <font>
      <sz val="9"/>
      <color rgb="FFFF0000"/>
      <name val="Arial CE"/>
      <family val="2"/>
      <charset val="238"/>
    </font>
    <font>
      <b/>
      <sz val="8"/>
      <color rgb="FF0070C0"/>
      <name val="Arial"/>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u/>
      <sz val="10"/>
      <color indexed="12"/>
      <name val="Arial CE"/>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color rgb="FFFF0000"/>
      <name val="Arial CE"/>
      <charset val="238"/>
    </font>
    <font>
      <b/>
      <sz val="14"/>
      <color rgb="FF490FB1"/>
      <name val="Arial"/>
      <family val="2"/>
      <charset val="238"/>
    </font>
    <font>
      <sz val="18"/>
      <name val="Lucida Handwriting"/>
      <family val="4"/>
    </font>
    <font>
      <sz val="8"/>
      <color rgb="FFFF0000"/>
      <name val="Times New Roman"/>
      <family val="1"/>
    </font>
    <font>
      <sz val="10"/>
      <color rgb="FFFF0000"/>
      <name val="Times New Roman"/>
      <family val="1"/>
    </font>
    <font>
      <b/>
      <sz val="11"/>
      <color indexed="12"/>
      <name val="Arial"/>
      <family val="2"/>
      <charset val="238"/>
    </font>
    <font>
      <sz val="10"/>
      <color rgb="FFFF0000"/>
      <name val="Arial"/>
      <family val="2"/>
      <charset val="238"/>
    </font>
    <font>
      <sz val="11"/>
      <name val="Calibri"/>
      <family val="2"/>
      <charset val="238"/>
    </font>
    <font>
      <b/>
      <sz val="11"/>
      <name val="Calibri"/>
      <family val="2"/>
      <charset val="238"/>
    </font>
    <font>
      <sz val="11"/>
      <color rgb="FF000000"/>
      <name val="Calibri"/>
      <family val="2"/>
      <charset val="238"/>
    </font>
    <font>
      <sz val="18"/>
      <name val="Arial CE"/>
      <charset val="238"/>
    </font>
    <font>
      <b/>
      <sz val="16"/>
      <color rgb="FFFF0000"/>
      <name val="Arial CE"/>
      <charset val="238"/>
    </font>
    <font>
      <b/>
      <sz val="10"/>
      <color rgb="FFFF0000"/>
      <name val="Arial"/>
      <family val="2"/>
      <charset val="238"/>
    </font>
    <font>
      <b/>
      <sz val="10"/>
      <color rgb="FF7030A0"/>
      <name val="Arial CE"/>
      <charset val="238"/>
    </font>
    <font>
      <b/>
      <sz val="11"/>
      <color rgb="FFFF0000"/>
      <name val="Arial"/>
      <family val="2"/>
      <charset val="238"/>
    </font>
    <font>
      <b/>
      <u/>
      <sz val="10"/>
      <color rgb="FFFF0000"/>
      <name val="Arial CE"/>
      <charset val="238"/>
    </font>
    <font>
      <b/>
      <u/>
      <sz val="12"/>
      <name val="Arial CE"/>
      <charset val="238"/>
    </font>
    <font>
      <b/>
      <u/>
      <sz val="10"/>
      <name val="Arial CE"/>
      <charset val="238"/>
    </font>
    <font>
      <b/>
      <sz val="8"/>
      <color rgb="FFFF0000"/>
      <name val="Arial"/>
      <family val="2"/>
      <charset val="238"/>
    </font>
    <font>
      <b/>
      <i/>
      <sz val="13"/>
      <color indexed="10"/>
      <name val="Arial"/>
      <family val="2"/>
      <charset val="238"/>
    </font>
    <font>
      <sz val="10"/>
      <name val="Verdana"/>
      <family val="2"/>
      <charset val="238"/>
    </font>
    <font>
      <b/>
      <sz val="10"/>
      <name val="Verdana"/>
      <family val="2"/>
      <charset val="238"/>
    </font>
    <font>
      <b/>
      <sz val="16"/>
      <color rgb="FF0070C0"/>
      <name val="Calibri"/>
      <family val="2"/>
      <charset val="238"/>
      <scheme val="minor"/>
    </font>
    <font>
      <b/>
      <sz val="14"/>
      <color rgb="FF0000FF"/>
      <name val="Arial"/>
      <family val="2"/>
      <charset val="238"/>
    </font>
    <font>
      <b/>
      <sz val="14"/>
      <color rgb="FF0000FF"/>
      <name val="Arial CE"/>
      <charset val="238"/>
    </font>
    <font>
      <b/>
      <sz val="10"/>
      <name val="Times New Roman"/>
      <family val="1"/>
      <charset val="238"/>
    </font>
    <font>
      <b/>
      <sz val="12"/>
      <color rgb="FFFF0000"/>
      <name val="Times New Roman"/>
      <family val="1"/>
      <charset val="238"/>
    </font>
    <font>
      <b/>
      <sz val="7"/>
      <name val="Arial"/>
      <family val="2"/>
      <charset val="238"/>
    </font>
    <font>
      <b/>
      <sz val="11"/>
      <color rgb="FFFF0000"/>
      <name val="Arial CE"/>
      <charset val="238"/>
    </font>
    <font>
      <b/>
      <i/>
      <sz val="16"/>
      <color rgb="FFFF0000"/>
      <name val="Arial CE"/>
      <charset val="238"/>
    </font>
    <font>
      <sz val="14"/>
      <name val="Arial"/>
      <family val="2"/>
      <charset val="238"/>
    </font>
    <font>
      <b/>
      <sz val="12"/>
      <name val="Times New Roman"/>
      <family val="1"/>
      <charset val="238"/>
    </font>
    <font>
      <sz val="10"/>
      <name val="Arial"/>
      <family val="2"/>
      <charset val="238"/>
    </font>
    <font>
      <sz val="10"/>
      <color rgb="FF7030A0"/>
      <name val="Arial CE"/>
      <charset val="238"/>
    </font>
    <font>
      <b/>
      <sz val="18"/>
      <color rgb="FF7030A0"/>
      <name val="Arial CE"/>
      <charset val="238"/>
    </font>
    <font>
      <sz val="12"/>
      <color indexed="12"/>
      <name val="Arial CE"/>
      <charset val="238"/>
    </font>
    <font>
      <sz val="11"/>
      <color indexed="10"/>
      <name val="Arial CE"/>
      <charset val="238"/>
    </font>
    <font>
      <sz val="20"/>
      <name val="Arial CE"/>
      <charset val="238"/>
    </font>
    <font>
      <sz val="20"/>
      <color rgb="FFFF0000"/>
      <name val="Arial CE"/>
      <charset val="238"/>
    </font>
    <font>
      <sz val="9"/>
      <color rgb="FF7030A0"/>
      <name val="Arial CE"/>
      <charset val="238"/>
    </font>
    <font>
      <b/>
      <sz val="12"/>
      <color rgb="FF7030A0"/>
      <name val="Arial CE"/>
      <charset val="238"/>
    </font>
    <font>
      <b/>
      <sz val="13"/>
      <color rgb="FF7030A0"/>
      <name val="Arial CE"/>
      <charset val="238"/>
    </font>
    <font>
      <sz val="10"/>
      <color indexed="10"/>
      <name val="Arial CE"/>
      <charset val="238"/>
    </font>
    <font>
      <b/>
      <u/>
      <sz val="10"/>
      <color indexed="10"/>
      <name val="Arial CE"/>
      <charset val="238"/>
    </font>
    <font>
      <b/>
      <u/>
      <sz val="10"/>
      <color indexed="48"/>
      <name val="Arial CE"/>
      <charset val="238"/>
    </font>
    <font>
      <b/>
      <sz val="16"/>
      <color rgb="FF7030A0"/>
      <name val="Arial CE"/>
      <charset val="238"/>
    </font>
    <font>
      <sz val="11"/>
      <color rgb="FFFF0000"/>
      <name val="Arial CE"/>
      <charset val="238"/>
    </font>
    <font>
      <b/>
      <sz val="12"/>
      <name val="Times New Roman"/>
      <family val="1"/>
    </font>
    <font>
      <b/>
      <sz val="10"/>
      <color rgb="FFFF0000"/>
      <name val="Arial CE"/>
      <charset val="238"/>
    </font>
    <font>
      <u/>
      <sz val="11"/>
      <name val="Arial CE"/>
      <charset val="238"/>
    </font>
    <font>
      <i/>
      <sz val="9"/>
      <name val="Arial CE"/>
      <charset val="238"/>
    </font>
    <font>
      <sz val="7"/>
      <color rgb="FF7030A0"/>
      <name val="Arial CE"/>
      <charset val="238"/>
    </font>
    <font>
      <b/>
      <sz val="11"/>
      <color rgb="FF0000FF"/>
      <name val="Arial CE"/>
      <charset val="238"/>
    </font>
    <font>
      <i/>
      <sz val="10"/>
      <color rgb="FF000000"/>
      <name val="Czcionka tekstu podstawowego"/>
      <charset val="238"/>
    </font>
    <font>
      <sz val="16"/>
      <name val="Arial CE"/>
      <charset val="238"/>
    </font>
    <font>
      <b/>
      <sz val="18"/>
      <color rgb="FF0000FF"/>
      <name val="Arial CE"/>
      <charset val="238"/>
    </font>
    <font>
      <sz val="9"/>
      <name val="Arial Narrow"/>
      <family val="2"/>
      <charset val="238"/>
    </font>
    <font>
      <b/>
      <sz val="16"/>
      <color indexed="12"/>
      <name val="Arial"/>
      <family val="2"/>
      <charset val="238"/>
    </font>
    <font>
      <sz val="7"/>
      <color rgb="FFFF0000"/>
      <name val="Arial CE"/>
      <charset val="238"/>
    </font>
    <font>
      <b/>
      <sz val="36"/>
      <color indexed="60"/>
      <name val="Arial CE"/>
      <family val="2"/>
      <charset val="238"/>
    </font>
    <font>
      <b/>
      <sz val="18"/>
      <name val="Arial"/>
      <family val="2"/>
      <charset val="238"/>
    </font>
    <font>
      <b/>
      <sz val="11"/>
      <name val="Arial Narrow"/>
      <family val="2"/>
      <charset val="238"/>
    </font>
    <font>
      <sz val="10"/>
      <color theme="1"/>
      <name val="Arial"/>
      <family val="2"/>
      <charset val="238"/>
    </font>
  </fonts>
  <fills count="5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26"/>
        <bgColor indexed="64"/>
      </patternFill>
    </fill>
    <fill>
      <patternFill patternType="solid">
        <fgColor indexed="65"/>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51"/>
        <bgColor indexed="64"/>
      </patternFill>
    </fill>
    <fill>
      <patternFill patternType="solid">
        <fgColor indexed="13"/>
        <bgColor indexed="64"/>
      </patternFill>
    </fill>
    <fill>
      <patternFill patternType="solid">
        <fgColor rgb="FFFFFFCC"/>
        <bgColor indexed="64"/>
      </patternFill>
    </fill>
    <fill>
      <patternFill patternType="solid">
        <fgColor rgb="FF92D050"/>
        <bgColor indexed="64"/>
      </patternFill>
    </fill>
    <fill>
      <patternFill patternType="solid">
        <fgColor rgb="FFFFCC99"/>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CC00"/>
        <bgColor indexed="64"/>
      </patternFill>
    </fill>
    <fill>
      <patternFill patternType="solid">
        <fgColor rgb="FF66FF66"/>
        <bgColor indexed="64"/>
      </patternFill>
    </fill>
    <fill>
      <patternFill patternType="solid">
        <fgColor rgb="FFCCFFFF"/>
        <bgColor indexed="64"/>
      </patternFill>
    </fill>
    <fill>
      <patternFill patternType="solid">
        <fgColor rgb="FF99CCFF"/>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CC0DA"/>
        <bgColor indexed="64"/>
      </patternFill>
    </fill>
    <fill>
      <patternFill patternType="solid">
        <fgColor theme="7" tint="0.59999389629810485"/>
        <bgColor indexed="64"/>
      </patternFill>
    </fill>
    <fill>
      <patternFill patternType="solid">
        <fgColor rgb="FFFFFFCC"/>
        <bgColor rgb="FFFFFFCC"/>
      </patternFill>
    </fill>
    <fill>
      <patternFill patternType="solid">
        <fgColor rgb="FFCBFDB9"/>
        <bgColor indexed="64"/>
      </patternFill>
    </fill>
    <fill>
      <patternFill patternType="solid">
        <fgColor rgb="FFFFC000"/>
        <bgColor indexed="64"/>
      </patternFill>
    </fill>
    <fill>
      <patternFill patternType="solid">
        <fgColor rgb="FFFF0000"/>
        <bgColor indexed="64"/>
      </patternFill>
    </fill>
    <fill>
      <patternFill patternType="solid">
        <fgColor rgb="FFCCCCFF"/>
        <bgColor indexed="64"/>
      </patternFill>
    </fill>
    <fill>
      <patternFill patternType="solid">
        <fgColor indexed="50"/>
        <bgColor indexed="64"/>
      </patternFill>
    </fill>
  </fills>
  <borders count="38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double">
        <color indexed="64"/>
      </top>
      <bottom style="double">
        <color indexed="64"/>
      </bottom>
      <diagonal/>
    </border>
    <border>
      <left style="thin">
        <color indexed="64"/>
      </left>
      <right style="medium">
        <color indexed="64"/>
      </right>
      <top/>
      <bottom style="double">
        <color indexed="64"/>
      </bottom>
      <diagonal/>
    </border>
    <border>
      <left style="medium">
        <color indexed="12"/>
      </left>
      <right style="medium">
        <color indexed="12"/>
      </right>
      <top style="medium">
        <color indexed="12"/>
      </top>
      <bottom style="medium">
        <color indexed="12"/>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dotted">
        <color indexed="64"/>
      </bottom>
      <diagonal/>
    </border>
    <border>
      <left/>
      <right style="thin">
        <color indexed="64"/>
      </right>
      <top style="thin">
        <color indexed="64"/>
      </top>
      <bottom style="medium">
        <color indexed="64"/>
      </bottom>
      <diagonal/>
    </border>
    <border>
      <left/>
      <right style="thin">
        <color indexed="64"/>
      </right>
      <top/>
      <bottom style="medium">
        <color indexed="18"/>
      </bottom>
      <diagonal/>
    </border>
    <border>
      <left style="medium">
        <color indexed="18"/>
      </left>
      <right/>
      <top/>
      <bottom style="medium">
        <color indexed="18"/>
      </bottom>
      <diagonal/>
    </border>
    <border>
      <left style="thin">
        <color indexed="64"/>
      </left>
      <right style="medium">
        <color indexed="64"/>
      </right>
      <top style="double">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diagonal/>
    </border>
    <border>
      <left style="thin">
        <color indexed="64"/>
      </left>
      <right style="thin">
        <color indexed="64"/>
      </right>
      <top style="double">
        <color indexed="64"/>
      </top>
      <bottom/>
      <diagonal/>
    </border>
    <border>
      <left/>
      <right/>
      <top/>
      <bottom style="medium">
        <color indexed="64"/>
      </bottom>
      <diagonal/>
    </border>
    <border>
      <left style="thin">
        <color indexed="64"/>
      </left>
      <right style="medium">
        <color indexed="64"/>
      </right>
      <top/>
      <bottom style="thin">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12"/>
      </left>
      <right style="medium">
        <color indexed="64"/>
      </right>
      <top style="medium">
        <color indexed="12"/>
      </top>
      <bottom style="medium">
        <color indexed="12"/>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double">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double">
        <color indexed="64"/>
      </left>
      <right style="thin">
        <color indexed="64"/>
      </right>
      <top style="dotted">
        <color indexed="64"/>
      </top>
      <bottom style="medium">
        <color indexed="64"/>
      </bottom>
      <diagonal/>
    </border>
    <border>
      <left/>
      <right style="medium">
        <color indexed="64"/>
      </right>
      <top style="dotted">
        <color indexed="64"/>
      </top>
      <bottom style="dotted">
        <color indexed="64"/>
      </bottom>
      <diagonal/>
    </border>
    <border>
      <left style="double">
        <color indexed="64"/>
      </left>
      <right style="thin">
        <color indexed="64"/>
      </right>
      <top style="dotted">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dotted">
        <color indexed="64"/>
      </top>
      <bottom/>
      <diagonal/>
    </border>
    <border>
      <left/>
      <right style="medium">
        <color indexed="64"/>
      </right>
      <top style="dotted">
        <color indexed="64"/>
      </top>
      <bottom style="medium">
        <color indexed="64"/>
      </bottom>
      <diagonal/>
    </border>
    <border>
      <left/>
      <right/>
      <top style="medium">
        <color indexed="18"/>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style="medium">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thin">
        <color indexed="64"/>
      </right>
      <top/>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style="double">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double">
        <color indexed="64"/>
      </left>
      <right style="double">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ouble">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top/>
      <bottom style="dotted">
        <color indexed="64"/>
      </bottom>
      <diagonal/>
    </border>
    <border>
      <left style="double">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double">
        <color indexed="64"/>
      </left>
      <right style="double">
        <color indexed="64"/>
      </right>
      <top style="dotted">
        <color indexed="64"/>
      </top>
      <bottom style="dotted">
        <color indexed="64"/>
      </bottom>
      <diagonal/>
    </border>
    <border>
      <left/>
      <right/>
      <top style="dotted">
        <color indexed="64"/>
      </top>
      <bottom style="dotted">
        <color indexed="64"/>
      </bottom>
      <diagonal/>
    </border>
    <border>
      <left style="thin">
        <color indexed="64"/>
      </left>
      <right style="medium">
        <color indexed="64"/>
      </right>
      <top/>
      <bottom style="dotted">
        <color indexed="64"/>
      </bottom>
      <diagonal/>
    </border>
    <border>
      <left style="double">
        <color indexed="64"/>
      </left>
      <right style="double">
        <color indexed="64"/>
      </right>
      <top/>
      <bottom style="dotted">
        <color indexed="64"/>
      </bottom>
      <diagonal/>
    </border>
    <border>
      <left style="double">
        <color indexed="64"/>
      </left>
      <right style="double">
        <color indexed="64"/>
      </right>
      <top style="dotted">
        <color indexed="64"/>
      </top>
      <bottom/>
      <diagonal/>
    </border>
    <border>
      <left/>
      <right/>
      <top style="dotted">
        <color indexed="64"/>
      </top>
      <bottom/>
      <diagonal/>
    </border>
    <border>
      <left style="medium">
        <color indexed="64"/>
      </left>
      <right/>
      <top style="medium">
        <color indexed="64"/>
      </top>
      <bottom/>
      <diagonal/>
    </border>
    <border>
      <left style="medium">
        <color indexed="64"/>
      </left>
      <right style="thin">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style="double">
        <color indexed="64"/>
      </left>
      <right style="double">
        <color indexed="64"/>
      </right>
      <top style="dotted">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double">
        <color indexed="64"/>
      </top>
      <bottom/>
      <diagonal/>
    </border>
    <border>
      <left style="medium">
        <color indexed="12"/>
      </left>
      <right style="thin">
        <color indexed="12"/>
      </right>
      <top style="medium">
        <color indexed="12"/>
      </top>
      <bottom style="thin">
        <color indexed="12"/>
      </bottom>
      <diagonal/>
    </border>
    <border>
      <left style="medium">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thin">
        <color indexed="12"/>
      </left>
      <right style="medium">
        <color indexed="12"/>
      </right>
      <top style="medium">
        <color indexed="12"/>
      </top>
      <bottom style="thin">
        <color indexed="12"/>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
      <left/>
      <right/>
      <top style="thin">
        <color indexed="64"/>
      </top>
      <bottom style="dotted">
        <color indexed="64"/>
      </bottom>
      <diagonal/>
    </border>
    <border>
      <left style="thin">
        <color indexed="64"/>
      </left>
      <right style="double">
        <color indexed="64"/>
      </right>
      <top style="thin">
        <color indexed="64"/>
      </top>
      <bottom style="dotted">
        <color indexed="64"/>
      </bottom>
      <diagonal/>
    </border>
    <border>
      <left style="double">
        <color indexed="64"/>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double">
        <color indexed="64"/>
      </right>
      <top/>
      <bottom style="dotted">
        <color indexed="64"/>
      </bottom>
      <diagonal/>
    </border>
    <border>
      <left style="double">
        <color indexed="64"/>
      </left>
      <right style="double">
        <color indexed="64"/>
      </right>
      <top/>
      <bottom style="medium">
        <color indexed="64"/>
      </bottom>
      <diagonal/>
    </border>
    <border>
      <left/>
      <right style="double">
        <color indexed="64"/>
      </right>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diagonal/>
    </border>
    <border>
      <left style="medium">
        <color indexed="64"/>
      </left>
      <right style="thin">
        <color indexed="64"/>
      </right>
      <top/>
      <bottom style="dotted">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top style="medium">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medium">
        <color indexed="64"/>
      </top>
      <bottom/>
      <diagonal/>
    </border>
    <border>
      <left style="medium">
        <color indexed="12"/>
      </left>
      <right style="thin">
        <color indexed="12"/>
      </right>
      <top/>
      <bottom style="thin">
        <color indexed="12"/>
      </bottom>
      <diagonal/>
    </border>
    <border>
      <left style="thin">
        <color indexed="12"/>
      </left>
      <right style="medium">
        <color indexed="12"/>
      </right>
      <top/>
      <bottom style="thin">
        <color indexed="12"/>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right/>
      <top/>
      <bottom style="double">
        <color indexed="64"/>
      </bottom>
      <diagonal/>
    </border>
    <border>
      <left/>
      <right/>
      <top/>
      <bottom style="medium">
        <color indexed="12"/>
      </bottom>
      <diagonal/>
    </border>
    <border>
      <left style="medium">
        <color indexed="18"/>
      </left>
      <right/>
      <top style="thin">
        <color indexed="64"/>
      </top>
      <bottom/>
      <diagonal/>
    </border>
    <border>
      <left style="medium">
        <color indexed="18"/>
      </left>
      <right/>
      <top style="medium">
        <color indexed="18"/>
      </top>
      <bottom/>
      <diagonal/>
    </border>
    <border>
      <left/>
      <right style="thin">
        <color indexed="64"/>
      </right>
      <top style="medium">
        <color indexed="18"/>
      </top>
      <bottom/>
      <diagonal/>
    </border>
    <border>
      <left style="medium">
        <color indexed="18"/>
      </left>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8"/>
      </left>
      <right/>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right style="double">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double">
        <color indexed="64"/>
      </right>
      <top style="thin">
        <color indexed="64"/>
      </top>
      <bottom style="medium">
        <color indexed="64"/>
      </bottom>
      <diagonal/>
    </border>
    <border>
      <left/>
      <right style="double">
        <color indexed="64"/>
      </right>
      <top style="thin">
        <color indexed="64"/>
      </top>
      <bottom style="thin">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medium">
        <color indexed="64"/>
      </bottom>
      <diagonal/>
    </border>
    <border>
      <left style="double">
        <color indexed="64"/>
      </left>
      <right style="double">
        <color indexed="64"/>
      </right>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style="thin">
        <color indexed="64"/>
      </left>
      <right style="double">
        <color indexed="64"/>
      </right>
      <top/>
      <bottom style="medium">
        <color indexed="64"/>
      </bottom>
      <diagonal/>
    </border>
    <border>
      <left/>
      <right style="double">
        <color indexed="64"/>
      </right>
      <top/>
      <bottom/>
      <diagonal/>
    </border>
    <border>
      <left/>
      <right style="medium">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bottom style="thin">
        <color auto="1"/>
      </bottom>
      <diagonal/>
    </border>
    <border>
      <left style="thin">
        <color indexed="64"/>
      </left>
      <right/>
      <top style="thin">
        <color auto="1"/>
      </top>
      <bottom/>
      <diagonal/>
    </border>
    <border>
      <left/>
      <right style="thin">
        <color indexed="64"/>
      </right>
      <top style="thin">
        <color indexed="64"/>
      </top>
      <bottom/>
      <diagonal/>
    </border>
    <border>
      <left/>
      <right/>
      <top style="thin">
        <color auto="1"/>
      </top>
      <bottom/>
      <diagonal/>
    </border>
    <border>
      <left/>
      <right style="thin">
        <color indexed="64"/>
      </right>
      <top/>
      <bottom style="dotted">
        <color indexed="64"/>
      </bottom>
      <diagonal/>
    </border>
    <border>
      <left style="medium">
        <color rgb="FF0066FF"/>
      </left>
      <right/>
      <top style="medium">
        <color rgb="FF0066FF"/>
      </top>
      <bottom/>
      <diagonal/>
    </border>
    <border>
      <left/>
      <right/>
      <top style="medium">
        <color rgb="FF0066FF"/>
      </top>
      <bottom/>
      <diagonal/>
    </border>
    <border>
      <left/>
      <right style="medium">
        <color rgb="FF0066FF"/>
      </right>
      <top style="medium">
        <color rgb="FF0066FF"/>
      </top>
      <bottom/>
      <diagonal/>
    </border>
    <border>
      <left style="medium">
        <color rgb="FF0066FF"/>
      </left>
      <right/>
      <top/>
      <bottom/>
      <diagonal/>
    </border>
    <border>
      <left/>
      <right style="medium">
        <color rgb="FF0066FF"/>
      </right>
      <top/>
      <bottom style="dotted">
        <color indexed="64"/>
      </bottom>
      <diagonal/>
    </border>
    <border>
      <left/>
      <right style="medium">
        <color rgb="FF0066FF"/>
      </right>
      <top style="dotted">
        <color indexed="64"/>
      </top>
      <bottom style="dotted">
        <color indexed="64"/>
      </bottom>
      <diagonal/>
    </border>
    <border>
      <left style="medium">
        <color rgb="FF0066FF"/>
      </left>
      <right/>
      <top/>
      <bottom style="medium">
        <color rgb="FF0066FF"/>
      </bottom>
      <diagonal/>
    </border>
    <border>
      <left/>
      <right/>
      <top/>
      <bottom style="medium">
        <color rgb="FF0066FF"/>
      </bottom>
      <diagonal/>
    </border>
    <border>
      <left/>
      <right style="medium">
        <color rgb="FF0066FF"/>
      </right>
      <top/>
      <bottom style="medium">
        <color rgb="FF0066FF"/>
      </bottom>
      <diagonal/>
    </border>
    <border>
      <left style="medium">
        <color indexed="64"/>
      </left>
      <right/>
      <top style="thin">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diagonal/>
    </border>
    <border>
      <left style="medium">
        <color indexed="64"/>
      </left>
      <right/>
      <top/>
      <bottom style="dotted">
        <color indexed="64"/>
      </bottom>
      <diagonal/>
    </border>
    <border>
      <left style="medium">
        <color indexed="64"/>
      </left>
      <right/>
      <top style="dotted">
        <color indexed="64"/>
      </top>
      <bottom style="medium">
        <color indexed="64"/>
      </bottom>
      <diagonal/>
    </border>
    <border>
      <left style="thin">
        <color indexed="64"/>
      </left>
      <right style="thin">
        <color indexed="64"/>
      </right>
      <top style="dotted">
        <color indexed="64"/>
      </top>
      <bottom style="thick">
        <color rgb="FF00B0F0"/>
      </bottom>
      <diagonal/>
    </border>
    <border>
      <left/>
      <right style="thin">
        <color indexed="64"/>
      </right>
      <top style="dotted">
        <color indexed="64"/>
      </top>
      <bottom style="thick">
        <color rgb="FF00B0F0"/>
      </bottom>
      <diagonal/>
    </border>
    <border>
      <left/>
      <right style="thin">
        <color indexed="64"/>
      </right>
      <top style="dotted">
        <color indexed="64"/>
      </top>
      <bottom/>
      <diagonal/>
    </border>
    <border>
      <left/>
      <right style="medium">
        <color indexed="64"/>
      </right>
      <top/>
      <bottom style="dotted">
        <color indexed="64"/>
      </bottom>
      <diagonal/>
    </border>
    <border>
      <left style="medium">
        <color indexed="64"/>
      </left>
      <right/>
      <top style="dotted">
        <color indexed="64"/>
      </top>
      <bottom/>
      <diagonal/>
    </border>
    <border>
      <left style="double">
        <color indexed="64"/>
      </left>
      <right style="medium">
        <color auto="1"/>
      </right>
      <top style="medium">
        <color indexed="64"/>
      </top>
      <bottom/>
      <diagonal/>
    </border>
    <border>
      <left style="double">
        <color indexed="64"/>
      </left>
      <right style="medium">
        <color auto="1"/>
      </right>
      <top/>
      <bottom/>
      <diagonal/>
    </border>
    <border>
      <left style="double">
        <color indexed="64"/>
      </left>
      <right style="medium">
        <color auto="1"/>
      </right>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auto="1"/>
      </right>
      <top style="dotted">
        <color indexed="64"/>
      </top>
      <bottom style="thin">
        <color indexed="64"/>
      </bottom>
      <diagonal/>
    </border>
    <border>
      <left style="double">
        <color indexed="64"/>
      </left>
      <right style="medium">
        <color auto="1"/>
      </right>
      <top style="thin">
        <color indexed="64"/>
      </top>
      <bottom/>
      <diagonal/>
    </border>
    <border>
      <left style="double">
        <color indexed="64"/>
      </left>
      <right style="medium">
        <color auto="1"/>
      </right>
      <top style="dotted">
        <color indexed="64"/>
      </top>
      <bottom style="dotted">
        <color indexed="64"/>
      </bottom>
      <diagonal/>
    </border>
    <border>
      <left style="double">
        <color indexed="64"/>
      </left>
      <right style="medium">
        <color auto="1"/>
      </right>
      <top/>
      <bottom style="dotted">
        <color indexed="64"/>
      </bottom>
      <diagonal/>
    </border>
    <border>
      <left style="double">
        <color indexed="64"/>
      </left>
      <right style="medium">
        <color auto="1"/>
      </right>
      <top style="thin">
        <color indexed="64"/>
      </top>
      <bottom style="dotted">
        <color indexed="64"/>
      </bottom>
      <diagonal/>
    </border>
    <border>
      <left style="double">
        <color indexed="64"/>
      </left>
      <right style="medium">
        <color auto="1"/>
      </right>
      <top style="dotted">
        <color indexed="64"/>
      </top>
      <bottom style="medium">
        <color indexed="64"/>
      </bottom>
      <diagonal/>
    </border>
    <border>
      <left/>
      <right style="double">
        <color indexed="64"/>
      </right>
      <top style="medium">
        <color indexed="64"/>
      </top>
      <bottom style="thin">
        <color indexed="64"/>
      </bottom>
      <diagonal/>
    </border>
    <border>
      <left style="thin">
        <color indexed="64"/>
      </left>
      <right style="medium">
        <color auto="1"/>
      </right>
      <top style="medium">
        <color indexed="64"/>
      </top>
      <bottom style="medium">
        <color indexed="64"/>
      </bottom>
      <diagonal/>
    </border>
    <border>
      <left style="medium">
        <color indexed="64"/>
      </left>
      <right/>
      <top style="dotted">
        <color indexed="64"/>
      </top>
      <bottom style="thick">
        <color rgb="FF00B0F0"/>
      </bottom>
      <diagonal/>
    </border>
    <border>
      <left style="double">
        <color indexed="64"/>
      </left>
      <right style="thin">
        <color indexed="64"/>
      </right>
      <top style="dotted">
        <color indexed="64"/>
      </top>
      <bottom style="thick">
        <color rgb="FF00B0F0"/>
      </bottom>
      <diagonal/>
    </border>
    <border>
      <left style="thin">
        <color indexed="64"/>
      </left>
      <right/>
      <top style="dotted">
        <color indexed="64"/>
      </top>
      <bottom style="thick">
        <color rgb="FF00B0F0"/>
      </bottom>
      <diagonal/>
    </border>
    <border>
      <left style="double">
        <color indexed="64"/>
      </left>
      <right style="double">
        <color indexed="64"/>
      </right>
      <top style="dotted">
        <color indexed="64"/>
      </top>
      <bottom style="thick">
        <color rgb="FF00B0F0"/>
      </bottom>
      <diagonal/>
    </border>
    <border>
      <left/>
      <right/>
      <top style="dotted">
        <color indexed="64"/>
      </top>
      <bottom style="thick">
        <color rgb="FF00B0F0"/>
      </bottom>
      <diagonal/>
    </border>
    <border>
      <left style="double">
        <color indexed="64"/>
      </left>
      <right style="medium">
        <color auto="1"/>
      </right>
      <top style="dotted">
        <color indexed="64"/>
      </top>
      <bottom style="thick">
        <color rgb="FF00B0F0"/>
      </bottom>
      <diagonal/>
    </border>
    <border>
      <left style="thin">
        <color indexed="64"/>
      </left>
      <right style="medium">
        <color indexed="64"/>
      </right>
      <top style="dotted">
        <color indexed="64"/>
      </top>
      <bottom style="thick">
        <color rgb="FF00B0F0"/>
      </bottom>
      <diagonal/>
    </border>
    <border>
      <left style="double">
        <color indexed="64"/>
      </left>
      <right style="medium">
        <color auto="1"/>
      </right>
      <top style="dotted">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indexed="64"/>
      </left>
      <right style="double">
        <color indexed="64"/>
      </right>
      <top style="dotted">
        <color indexed="64"/>
      </top>
      <bottom/>
      <diagonal/>
    </border>
    <border>
      <left style="double">
        <color indexed="64"/>
      </left>
      <right style="double">
        <color indexed="64"/>
      </right>
      <top style="medium">
        <color indexed="64"/>
      </top>
      <bottom style="thin">
        <color indexed="64"/>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indexed="64"/>
      </left>
      <right style="medium">
        <color indexed="64"/>
      </right>
      <top style="medium">
        <color indexed="64"/>
      </top>
      <bottom/>
      <diagonal/>
    </border>
    <border>
      <left/>
      <right/>
      <top style="medium">
        <color auto="1"/>
      </top>
      <bottom style="thin">
        <color auto="1"/>
      </bottom>
      <diagonal/>
    </border>
    <border>
      <left/>
      <right/>
      <top style="hair">
        <color auto="1"/>
      </top>
      <bottom style="hair">
        <color auto="1"/>
      </bottom>
      <diagonal/>
    </border>
    <border>
      <left style="thin">
        <color indexed="64"/>
      </left>
      <right style="thin">
        <color indexed="64"/>
      </right>
      <top style="medium">
        <color indexed="64"/>
      </top>
      <bottom/>
      <diagonal/>
    </border>
    <border>
      <left/>
      <right style="medium">
        <color rgb="FFFF0000"/>
      </right>
      <top/>
      <bottom style="thin">
        <color indexed="64"/>
      </bottom>
      <diagonal/>
    </border>
    <border>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style="thin">
        <color indexed="64"/>
      </left>
      <right/>
      <top/>
      <bottom style="medium">
        <color indexed="64"/>
      </bottom>
      <diagonal/>
    </border>
    <border>
      <left style="thin">
        <color indexed="64"/>
      </left>
      <right style="medium">
        <color indexed="64"/>
      </right>
      <top style="dotted">
        <color indexed="64"/>
      </top>
      <bottom style="medium">
        <color indexed="64"/>
      </bottom>
      <diagonal/>
    </border>
    <border>
      <left/>
      <right style="double">
        <color indexed="64"/>
      </right>
      <top style="dotted">
        <color indexed="64"/>
      </top>
      <bottom style="dotted">
        <color indexed="64"/>
      </bottom>
      <diagonal/>
    </border>
    <border>
      <left style="double">
        <color indexed="64"/>
      </left>
      <right style="medium">
        <color auto="1"/>
      </right>
      <top/>
      <bottom style="thin">
        <color indexed="64"/>
      </bottom>
      <diagonal/>
    </border>
    <border>
      <left style="double">
        <color indexed="64"/>
      </left>
      <right style="medium">
        <color indexed="64"/>
      </right>
      <top style="thin">
        <color indexed="64"/>
      </top>
      <bottom style="thin">
        <color indexed="64"/>
      </bottom>
      <diagonal/>
    </border>
    <border>
      <left style="medium">
        <color rgb="FFFF0000"/>
      </left>
      <right style="medium">
        <color rgb="FFFF0000"/>
      </right>
      <top style="medium">
        <color rgb="FFFF0000"/>
      </top>
      <bottom style="medium">
        <color auto="1"/>
      </bottom>
      <diagonal/>
    </border>
    <border>
      <left/>
      <right style="thin">
        <color indexed="64"/>
      </right>
      <top/>
      <bottom style="medium">
        <color indexed="64"/>
      </bottom>
      <diagonal/>
    </border>
    <border>
      <left/>
      <right/>
      <top style="medium">
        <color auto="1"/>
      </top>
      <bottom/>
      <diagonal/>
    </border>
    <border>
      <left/>
      <right style="thin">
        <color indexed="64"/>
      </right>
      <top style="medium">
        <color auto="1"/>
      </top>
      <bottom/>
      <diagonal/>
    </border>
    <border>
      <left style="medium">
        <color indexed="64"/>
      </left>
      <right/>
      <top style="medium">
        <color indexed="64"/>
      </top>
      <bottom/>
      <diagonal/>
    </border>
    <border>
      <left/>
      <right style="medium">
        <color indexed="64"/>
      </right>
      <top style="dotted">
        <color indexed="64"/>
      </top>
      <bottom/>
      <diagonal/>
    </border>
    <border>
      <left style="medium">
        <color indexed="64"/>
      </left>
      <right style="double">
        <color indexed="64"/>
      </right>
      <top style="dotted">
        <color indexed="64"/>
      </top>
      <bottom style="dotted">
        <color indexed="64"/>
      </bottom>
      <diagonal/>
    </border>
    <border>
      <left style="medium">
        <color indexed="64"/>
      </left>
      <right style="double">
        <color indexed="64"/>
      </right>
      <top style="dotted">
        <color indexed="64"/>
      </top>
      <bottom style="medium">
        <color indexed="64"/>
      </bottom>
      <diagonal/>
    </border>
    <border>
      <left style="medium">
        <color indexed="64"/>
      </left>
      <right style="double">
        <color indexed="64"/>
      </right>
      <top style="thin">
        <color indexed="64"/>
      </top>
      <bottom style="dotted">
        <color indexed="64"/>
      </bottom>
      <diagonal/>
    </border>
    <border>
      <left style="thin">
        <color indexed="64"/>
      </left>
      <right style="double">
        <color indexed="64"/>
      </right>
      <top style="thick">
        <color rgb="FF00B0F0"/>
      </top>
      <bottom style="dotted">
        <color indexed="64"/>
      </bottom>
      <diagonal/>
    </border>
    <border>
      <left style="thin">
        <color indexed="64"/>
      </left>
      <right style="thin">
        <color indexed="64"/>
      </right>
      <top style="thick">
        <color rgb="FF00B0F0"/>
      </top>
      <bottom style="dotted">
        <color indexed="64"/>
      </bottom>
      <diagonal/>
    </border>
    <border>
      <left style="thin">
        <color indexed="64"/>
      </left>
      <right style="double">
        <color indexed="64"/>
      </right>
      <top style="medium">
        <color indexed="64"/>
      </top>
      <bottom style="thin">
        <color indexed="64"/>
      </bottom>
      <diagonal/>
    </border>
    <border>
      <left/>
      <right style="double">
        <color indexed="64"/>
      </right>
      <top style="thin">
        <color indexed="64"/>
      </top>
      <bottom/>
      <diagonal/>
    </border>
    <border>
      <left style="thin">
        <color indexed="64"/>
      </left>
      <right style="thin">
        <color indexed="64"/>
      </right>
      <top style="thin">
        <color auto="1"/>
      </top>
      <bottom style="dotted">
        <color indexed="64"/>
      </bottom>
      <diagonal/>
    </border>
    <border>
      <left/>
      <right style="double">
        <color indexed="64"/>
      </right>
      <top style="dotted">
        <color indexed="64"/>
      </top>
      <bottom style="medium">
        <color indexed="64"/>
      </bottom>
      <diagonal/>
    </border>
    <border>
      <left style="thin">
        <color indexed="64"/>
      </left>
      <right style="thin">
        <color indexed="64"/>
      </right>
      <top/>
      <bottom style="medium">
        <color auto="1"/>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medium">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top style="dotted">
        <color indexed="64"/>
      </top>
      <bottom style="double">
        <color indexed="64"/>
      </bottom>
      <diagonal/>
    </border>
    <border>
      <left style="double">
        <color indexed="64"/>
      </left>
      <right style="double">
        <color indexed="64"/>
      </right>
      <top style="dotted">
        <color indexed="64"/>
      </top>
      <bottom style="double">
        <color indexed="64"/>
      </bottom>
      <diagonal/>
    </border>
    <border>
      <left/>
      <right/>
      <top style="dotted">
        <color indexed="64"/>
      </top>
      <bottom style="double">
        <color indexed="64"/>
      </bottom>
      <diagonal/>
    </border>
    <border>
      <left style="double">
        <color indexed="64"/>
      </left>
      <right style="medium">
        <color auto="1"/>
      </right>
      <top style="dotted">
        <color indexed="64"/>
      </top>
      <bottom style="double">
        <color indexed="64"/>
      </bottom>
      <diagonal/>
    </border>
    <border>
      <left style="medium">
        <color indexed="64"/>
      </left>
      <right style="thin">
        <color indexed="64"/>
      </right>
      <top style="dotted">
        <color indexed="64"/>
      </top>
      <bottom style="double">
        <color indexed="64"/>
      </bottom>
      <diagonal/>
    </border>
    <border>
      <left/>
      <right style="medium">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double">
        <color indexed="64"/>
      </left>
      <right style="medium">
        <color auto="1"/>
      </right>
      <top/>
      <bottom style="double">
        <color indexed="64"/>
      </bottom>
      <diagonal/>
    </border>
    <border>
      <left style="thin">
        <color indexed="64"/>
      </left>
      <right style="double">
        <color indexed="64"/>
      </right>
      <top style="dotted">
        <color indexed="64"/>
      </top>
      <bottom style="double">
        <color indexed="64"/>
      </bottom>
      <diagonal/>
    </border>
    <border>
      <left style="medium">
        <color indexed="64"/>
      </left>
      <right/>
      <top/>
      <bottom style="medium">
        <color indexed="64"/>
      </bottom>
      <diagonal/>
    </border>
    <border>
      <left style="medium">
        <color indexed="64"/>
      </left>
      <right/>
      <top/>
      <bottom style="double">
        <color indexed="64"/>
      </bottom>
      <diagonal/>
    </border>
    <border>
      <left style="medium">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medium">
        <color indexed="64"/>
      </right>
      <top/>
      <bottom style="medium">
        <color indexed="64"/>
      </bottom>
      <diagonal/>
    </border>
    <border>
      <left style="thin">
        <color indexed="64"/>
      </left>
      <right style="double">
        <color indexed="64"/>
      </right>
      <top style="dotted">
        <color indexed="64"/>
      </top>
      <bottom style="thick">
        <color rgb="FF00B0F0"/>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medium">
        <color auto="1"/>
      </left>
      <right style="thin">
        <color indexed="64"/>
      </right>
      <top style="thin">
        <color auto="1"/>
      </top>
      <bottom/>
      <diagonal/>
    </border>
    <border>
      <left style="medium">
        <color auto="1"/>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double">
        <color indexed="64"/>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rgb="FFFF0000"/>
      </right>
      <top/>
      <bottom/>
      <diagonal/>
    </border>
    <border>
      <left style="medium">
        <color rgb="FFFF0000"/>
      </left>
      <right style="medium">
        <color rgb="FFFF0000"/>
      </right>
      <top style="medium">
        <color rgb="FFFF0000"/>
      </top>
      <bottom/>
      <diagonal/>
    </border>
    <border>
      <left/>
      <right style="thin">
        <color indexed="64"/>
      </right>
      <top style="thin">
        <color indexed="64"/>
      </top>
      <bottom/>
      <diagonal/>
    </border>
    <border>
      <left/>
      <right style="medium">
        <color auto="1"/>
      </right>
      <top/>
      <bottom style="medium">
        <color auto="1"/>
      </bottom>
      <diagonal/>
    </border>
    <border>
      <left/>
      <right/>
      <top style="medium">
        <color rgb="FFFF0000"/>
      </top>
      <bottom/>
      <diagonal/>
    </border>
    <border>
      <left style="medium">
        <color rgb="FFFF0000"/>
      </left>
      <right style="medium">
        <color rgb="FFFF0000"/>
      </right>
      <top style="medium">
        <color rgb="FFFF0000"/>
      </top>
      <bottom style="medium">
        <color rgb="FFFF0000"/>
      </bottom>
      <diagonal/>
    </border>
    <border>
      <left style="thin">
        <color indexed="64"/>
      </left>
      <right/>
      <top style="thin">
        <color indexed="64"/>
      </top>
      <bottom/>
      <diagonal/>
    </border>
    <border>
      <left/>
      <right style="medium">
        <color indexed="64"/>
      </right>
      <top style="thin">
        <color indexed="64"/>
      </top>
      <bottom/>
      <diagonal/>
    </border>
    <border>
      <left style="medium">
        <color rgb="FFFF0000"/>
      </left>
      <right style="thin">
        <color rgb="FFFF0000"/>
      </right>
      <top style="medium">
        <color rgb="FFFF0000"/>
      </top>
      <bottom style="medium">
        <color rgb="FFFF0000"/>
      </bottom>
      <diagonal/>
    </border>
    <border>
      <left style="thin">
        <color rgb="FFFF0000"/>
      </left>
      <right style="thin">
        <color rgb="FFFF0000"/>
      </right>
      <top style="medium">
        <color rgb="FFFF0000"/>
      </top>
      <bottom style="medium">
        <color rgb="FFFF0000"/>
      </bottom>
      <diagonal/>
    </border>
    <border>
      <left style="thin">
        <color rgb="FFFF0000"/>
      </left>
      <right style="medium">
        <color rgb="FFFF0000"/>
      </right>
      <top style="medium">
        <color rgb="FFFF0000"/>
      </top>
      <bottom style="medium">
        <color rgb="FFFF0000"/>
      </bottom>
      <diagonal/>
    </border>
    <border>
      <left style="thin">
        <color rgb="FFFF0000"/>
      </left>
      <right/>
      <top style="medium">
        <color rgb="FFFF0000"/>
      </top>
      <bottom style="medium">
        <color rgb="FFFF0000"/>
      </bottom>
      <diagonal/>
    </border>
    <border>
      <left style="medium">
        <color indexed="64"/>
      </left>
      <right style="medium">
        <color indexed="64"/>
      </right>
      <top style="thin">
        <color auto="1"/>
      </top>
      <bottom style="medium">
        <color rgb="FFFF0000"/>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auto="1"/>
      </left>
      <right/>
      <top/>
      <bottom/>
      <diagonal/>
    </border>
    <border>
      <left style="medium">
        <color auto="1"/>
      </left>
      <right style="thin">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thin">
        <color rgb="FFFF0000"/>
      </right>
      <top style="medium">
        <color rgb="FFFF0000"/>
      </top>
      <bottom style="medium">
        <color rgb="FFFF0000"/>
      </bottom>
      <diagonal/>
    </border>
    <border>
      <left style="medium">
        <color indexed="64"/>
      </left>
      <right/>
      <top style="thin">
        <color theme="1"/>
      </top>
      <bottom/>
      <diagonal/>
    </border>
    <border>
      <left style="thin">
        <color indexed="64"/>
      </left>
      <right style="medium">
        <color indexed="64"/>
      </right>
      <top style="thin">
        <color theme="1"/>
      </top>
      <bottom/>
      <diagonal/>
    </border>
    <border>
      <left style="medium">
        <color indexed="64"/>
      </left>
      <right/>
      <top style="thin">
        <color indexed="64"/>
      </top>
      <bottom style="medium">
        <color rgb="FFFF0000"/>
      </bottom>
      <diagonal/>
    </border>
    <border>
      <left style="thin">
        <color indexed="64"/>
      </left>
      <right style="medium">
        <color indexed="64"/>
      </right>
      <top style="thin">
        <color indexed="64"/>
      </top>
      <bottom style="medium">
        <color rgb="FFFF0000"/>
      </bottom>
      <diagonal/>
    </border>
    <border>
      <left/>
      <right style="thin">
        <color rgb="FFFF0000"/>
      </right>
      <top/>
      <bottom/>
      <diagonal/>
    </border>
    <border>
      <left style="thin">
        <color indexed="64"/>
      </left>
      <right style="thin">
        <color indexed="64"/>
      </right>
      <top style="medium">
        <color indexed="64"/>
      </top>
      <bottom style="dotted">
        <color indexed="64"/>
      </bottom>
      <diagonal/>
    </border>
    <border>
      <left/>
      <right style="medium">
        <color indexed="64"/>
      </right>
      <top style="double">
        <color indexed="64"/>
      </top>
      <bottom/>
      <diagonal/>
    </border>
  </borders>
  <cellStyleXfs count="68">
    <xf numFmtId="0" fontId="0" fillId="0" borderId="0"/>
    <xf numFmtId="164" fontId="14" fillId="0" borderId="0" applyFont="0" applyFill="0" applyBorder="0" applyAlignment="0" applyProtection="0"/>
    <xf numFmtId="44" fontId="14"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22" fillId="0" borderId="0" applyNumberFormat="0" applyFill="0" applyBorder="0" applyAlignment="0" applyProtection="0">
      <alignment vertical="top"/>
      <protection locked="0"/>
    </xf>
    <xf numFmtId="0" fontId="139" fillId="27" borderId="0" applyNumberFormat="0" applyBorder="0" applyAlignment="0" applyProtection="0"/>
    <xf numFmtId="0" fontId="139" fillId="28" borderId="0" applyNumberFormat="0" applyBorder="0" applyAlignment="0" applyProtection="0"/>
    <xf numFmtId="0" fontId="139" fillId="29" borderId="0" applyNumberFormat="0" applyBorder="0" applyAlignment="0" applyProtection="0"/>
    <xf numFmtId="0" fontId="139" fillId="30" borderId="0" applyNumberFormat="0" applyBorder="0" applyAlignment="0" applyProtection="0"/>
    <xf numFmtId="0" fontId="139" fillId="31" borderId="0" applyNumberFormat="0" applyBorder="0" applyAlignment="0" applyProtection="0"/>
    <xf numFmtId="0" fontId="139" fillId="32" borderId="0" applyNumberFormat="0" applyBorder="0" applyAlignment="0" applyProtection="0"/>
    <xf numFmtId="0" fontId="139" fillId="33" borderId="0" applyNumberFormat="0" applyBorder="0" applyAlignment="0" applyProtection="0"/>
    <xf numFmtId="0" fontId="139" fillId="34" borderId="0" applyNumberFormat="0" applyBorder="0" applyAlignment="0" applyProtection="0"/>
    <xf numFmtId="0" fontId="139" fillId="35" borderId="0" applyNumberFormat="0" applyBorder="0" applyAlignment="0" applyProtection="0"/>
    <xf numFmtId="0" fontId="139" fillId="30" borderId="0" applyNumberFormat="0" applyBorder="0" applyAlignment="0" applyProtection="0"/>
    <xf numFmtId="0" fontId="139" fillId="33" borderId="0" applyNumberFormat="0" applyBorder="0" applyAlignment="0" applyProtection="0"/>
    <xf numFmtId="0" fontId="139" fillId="36"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140" fillId="35" borderId="0" applyNumberFormat="0" applyBorder="0" applyAlignment="0" applyProtection="0"/>
    <xf numFmtId="0" fontId="140" fillId="38" borderId="0" applyNumberFormat="0" applyBorder="0" applyAlignment="0" applyProtection="0"/>
    <xf numFmtId="0" fontId="140" fillId="39" borderId="0" applyNumberFormat="0" applyBorder="0" applyAlignment="0" applyProtection="0"/>
    <xf numFmtId="0" fontId="140" fillId="40"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3" borderId="0" applyNumberFormat="0" applyBorder="0" applyAlignment="0" applyProtection="0"/>
    <xf numFmtId="0" fontId="140" fillId="38" borderId="0" applyNumberFormat="0" applyBorder="0" applyAlignment="0" applyProtection="0"/>
    <xf numFmtId="0" fontId="140" fillId="39" borderId="0" applyNumberFormat="0" applyBorder="0" applyAlignment="0" applyProtection="0"/>
    <xf numFmtId="0" fontId="140" fillId="44" borderId="0" applyNumberFormat="0" applyBorder="0" applyAlignment="0" applyProtection="0"/>
    <xf numFmtId="0" fontId="141" fillId="32" borderId="256" applyNumberFormat="0" applyAlignment="0" applyProtection="0"/>
    <xf numFmtId="0" fontId="142" fillId="45" borderId="257" applyNumberFormat="0" applyAlignment="0" applyProtection="0"/>
    <xf numFmtId="0" fontId="143" fillId="29" borderId="0" applyNumberFormat="0" applyBorder="0" applyAlignment="0" applyProtection="0"/>
    <xf numFmtId="0" fontId="144" fillId="0" borderId="0" applyNumberFormat="0" applyFill="0" applyBorder="0" applyAlignment="0" applyProtection="0">
      <alignment vertical="top"/>
      <protection locked="0"/>
    </xf>
    <xf numFmtId="0" fontId="145" fillId="0" borderId="258" applyNumberFormat="0" applyFill="0" applyAlignment="0" applyProtection="0"/>
    <xf numFmtId="0" fontId="146" fillId="46" borderId="259" applyNumberFormat="0" applyAlignment="0" applyProtection="0"/>
    <xf numFmtId="0" fontId="147" fillId="0" borderId="260" applyNumberFormat="0" applyFill="0" applyAlignment="0" applyProtection="0"/>
    <xf numFmtId="0" fontId="148" fillId="0" borderId="261" applyNumberFormat="0" applyFill="0" applyAlignment="0" applyProtection="0"/>
    <xf numFmtId="0" fontId="149" fillId="0" borderId="262" applyNumberFormat="0" applyFill="0" applyAlignment="0" applyProtection="0"/>
    <xf numFmtId="0" fontId="149" fillId="0" borderId="0" applyNumberFormat="0" applyFill="0" applyBorder="0" applyAlignment="0" applyProtection="0"/>
    <xf numFmtId="0" fontId="150" fillId="47" borderId="0" applyNumberFormat="0" applyBorder="0" applyAlignment="0" applyProtection="0"/>
    <xf numFmtId="0" fontId="133"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51" fillId="45" borderId="256" applyNumberFormat="0" applyAlignment="0" applyProtection="0"/>
    <xf numFmtId="0" fontId="152" fillId="0" borderId="263" applyNumberFormat="0" applyFill="0" applyAlignment="0" applyProtection="0"/>
    <xf numFmtId="0" fontId="153"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2" fillId="48" borderId="264" applyNumberFormat="0" applyFont="0" applyAlignment="0" applyProtection="0"/>
    <xf numFmtId="44" fontId="2" fillId="0" borderId="0" applyFont="0" applyFill="0" applyBorder="0" applyAlignment="0" applyProtection="0"/>
    <xf numFmtId="0" fontId="156" fillId="28" borderId="0" applyNumberFormat="0" applyBorder="0" applyAlignment="0" applyProtection="0"/>
    <xf numFmtId="0" fontId="166" fillId="0" borderId="0"/>
    <xf numFmtId="0" fontId="166" fillId="51" borderId="266" applyNumberFormat="0" applyFont="0" applyAlignment="0" applyProtection="0"/>
    <xf numFmtId="0" fontId="189" fillId="0" borderId="0"/>
    <xf numFmtId="0" fontId="23" fillId="0" borderId="0"/>
  </cellStyleXfs>
  <cellXfs count="3455">
    <xf numFmtId="0" fontId="0" fillId="0" borderId="0" xfId="0"/>
    <xf numFmtId="0" fontId="0" fillId="0" borderId="0" xfId="0" applyAlignment="1">
      <alignment vertical="center"/>
    </xf>
    <xf numFmtId="0" fontId="0" fillId="0" borderId="0" xfId="0" applyAlignment="1"/>
    <xf numFmtId="0" fontId="16" fillId="0" borderId="0" xfId="0" applyFont="1"/>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Alignment="1" applyProtection="1">
      <alignment horizontal="center" vertical="center"/>
      <protection locked="0"/>
    </xf>
    <xf numFmtId="0" fontId="17" fillId="0" borderId="0" xfId="0" applyNumberFormat="1" applyFont="1" applyFill="1" applyBorder="1" applyAlignment="1" applyProtection="1">
      <alignment vertical="center"/>
      <protection locked="0"/>
    </xf>
    <xf numFmtId="0" fontId="17" fillId="0" borderId="0" xfId="0" applyNumberFormat="1" applyFont="1" applyFill="1" applyBorder="1" applyAlignment="1" applyProtection="1">
      <alignment horizontal="left" vertical="center"/>
      <protection locked="0"/>
    </xf>
    <xf numFmtId="0" fontId="16" fillId="0" borderId="0" xfId="0" applyFont="1" applyAlignment="1"/>
    <xf numFmtId="0" fontId="17" fillId="0" borderId="0" xfId="0" applyNumberFormat="1" applyFont="1" applyFill="1" applyBorder="1" applyAlignment="1" applyProtection="1">
      <alignment vertical="top"/>
      <protection locked="0"/>
    </xf>
    <xf numFmtId="0" fontId="17" fillId="0" borderId="0" xfId="0" applyNumberFormat="1" applyFont="1" applyFill="1" applyBorder="1" applyAlignment="1" applyProtection="1">
      <alignment horizontal="center" vertical="top"/>
      <protection locked="0"/>
    </xf>
    <xf numFmtId="2" fontId="28" fillId="0" borderId="1" xfId="0" applyNumberFormat="1" applyFont="1" applyFill="1" applyBorder="1" applyAlignment="1" applyProtection="1">
      <alignment vertical="center" wrapText="1"/>
      <protection locked="0"/>
    </xf>
    <xf numFmtId="2" fontId="28" fillId="0" borderId="2" xfId="0" applyNumberFormat="1" applyFont="1" applyFill="1" applyBorder="1" applyAlignment="1" applyProtection="1">
      <alignment vertical="center" wrapText="1"/>
      <protection locked="0"/>
    </xf>
    <xf numFmtId="2" fontId="28" fillId="0" borderId="3" xfId="0" applyNumberFormat="1" applyFont="1" applyFill="1" applyBorder="1" applyAlignment="1" applyProtection="1">
      <alignment vertical="center" wrapText="1"/>
      <protection locked="0"/>
    </xf>
    <xf numFmtId="2" fontId="28" fillId="0" borderId="4" xfId="0" applyNumberFormat="1" applyFont="1" applyFill="1" applyBorder="1" applyAlignment="1" applyProtection="1">
      <alignment vertical="center" wrapText="1"/>
      <protection locked="0"/>
    </xf>
    <xf numFmtId="0" fontId="0" fillId="0" borderId="0" xfId="0" applyBorder="1"/>
    <xf numFmtId="0" fontId="0" fillId="0" borderId="0" xfId="0" applyProtection="1">
      <protection hidden="1"/>
    </xf>
    <xf numFmtId="0" fontId="4" fillId="2" borderId="0" xfId="0" applyFont="1" applyFill="1" applyBorder="1" applyProtection="1">
      <protection hidden="1"/>
    </xf>
    <xf numFmtId="1" fontId="3" fillId="2" borderId="0" xfId="0" applyNumberFormat="1" applyFont="1" applyFill="1" applyBorder="1" applyProtection="1">
      <protection hidden="1"/>
    </xf>
    <xf numFmtId="0" fontId="3" fillId="2" borderId="0" xfId="0" applyFont="1" applyFill="1" applyBorder="1" applyProtection="1">
      <protection hidden="1"/>
    </xf>
    <xf numFmtId="0" fontId="51" fillId="2" borderId="5" xfId="0" applyFont="1" applyFill="1" applyBorder="1" applyAlignment="1" applyProtection="1">
      <alignment horizontal="center" vertical="center" wrapText="1"/>
      <protection hidden="1"/>
    </xf>
    <xf numFmtId="0" fontId="51" fillId="2" borderId="6" xfId="0" applyFont="1" applyFill="1" applyBorder="1" applyAlignment="1" applyProtection="1">
      <alignment horizontal="center" vertical="center" wrapText="1"/>
      <protection hidden="1"/>
    </xf>
    <xf numFmtId="0" fontId="3" fillId="2" borderId="0" xfId="0" applyNumberFormat="1" applyFont="1" applyFill="1" applyBorder="1" applyProtection="1">
      <protection hidden="1"/>
    </xf>
    <xf numFmtId="0" fontId="35" fillId="0" borderId="0" xfId="0" applyNumberFormat="1" applyFont="1" applyProtection="1">
      <protection hidden="1"/>
    </xf>
    <xf numFmtId="0" fontId="23" fillId="0" borderId="0" xfId="0" applyFont="1" applyProtection="1">
      <protection hidden="1"/>
    </xf>
    <xf numFmtId="2" fontId="44" fillId="3" borderId="7" xfId="0" applyNumberFormat="1" applyFont="1" applyFill="1" applyBorder="1" applyProtection="1">
      <protection hidden="1"/>
    </xf>
    <xf numFmtId="0" fontId="44" fillId="0" borderId="0" xfId="0" applyFont="1" applyProtection="1">
      <protection hidden="1"/>
    </xf>
    <xf numFmtId="0" fontId="23" fillId="0" borderId="0" xfId="0" applyFont="1" applyAlignment="1" applyProtection="1">
      <alignment horizontal="center"/>
      <protection hidden="1"/>
    </xf>
    <xf numFmtId="2" fontId="44" fillId="4" borderId="7" xfId="0" applyNumberFormat="1" applyFont="1" applyFill="1" applyBorder="1" applyAlignment="1" applyProtection="1">
      <alignment vertical="center"/>
      <protection hidden="1"/>
    </xf>
    <xf numFmtId="2" fontId="44" fillId="3" borderId="7" xfId="0" applyNumberFormat="1" applyFont="1" applyFill="1" applyBorder="1" applyAlignment="1" applyProtection="1">
      <alignment vertical="center"/>
      <protection hidden="1"/>
    </xf>
    <xf numFmtId="2" fontId="19" fillId="3" borderId="7" xfId="0" applyNumberFormat="1" applyFont="1" applyFill="1" applyBorder="1" applyAlignment="1" applyProtection="1">
      <alignment vertical="center"/>
      <protection hidden="1"/>
    </xf>
    <xf numFmtId="49" fontId="61" fillId="3" borderId="8" xfId="0" applyNumberFormat="1" applyFont="1" applyFill="1" applyBorder="1" applyAlignment="1" applyProtection="1">
      <alignment horizontal="center"/>
      <protection hidden="1"/>
    </xf>
    <xf numFmtId="0" fontId="0" fillId="2" borderId="0" xfId="0" applyFill="1"/>
    <xf numFmtId="0" fontId="0" fillId="2" borderId="0" xfId="0" applyFill="1" applyProtection="1">
      <protection hidden="1"/>
    </xf>
    <xf numFmtId="2" fontId="53" fillId="2" borderId="0" xfId="0" applyNumberFormat="1" applyFont="1" applyFill="1" applyBorder="1" applyAlignment="1" applyProtection="1">
      <alignment vertical="center"/>
      <protection hidden="1"/>
    </xf>
    <xf numFmtId="0" fontId="0" fillId="2" borderId="0" xfId="0" applyFill="1" applyAlignment="1"/>
    <xf numFmtId="0" fontId="64" fillId="2" borderId="2" xfId="0" applyFont="1" applyFill="1" applyBorder="1" applyAlignment="1" applyProtection="1">
      <alignment horizontal="center" vertical="center" wrapText="1"/>
      <protection hidden="1"/>
    </xf>
    <xf numFmtId="1" fontId="64" fillId="2" borderId="2" xfId="0" applyNumberFormat="1" applyFont="1" applyFill="1" applyBorder="1" applyAlignment="1" applyProtection="1">
      <alignment horizontal="center" vertical="center" wrapText="1"/>
      <protection hidden="1"/>
    </xf>
    <xf numFmtId="166" fontId="64" fillId="2" borderId="2" xfId="0" applyNumberFormat="1" applyFont="1" applyFill="1" applyBorder="1" applyAlignment="1" applyProtection="1">
      <alignment horizontal="center" vertical="center" wrapText="1"/>
      <protection hidden="1"/>
    </xf>
    <xf numFmtId="0" fontId="39" fillId="2" borderId="9" xfId="0" applyFont="1" applyFill="1" applyBorder="1" applyAlignment="1" applyProtection="1">
      <alignment horizontal="right" vertical="center"/>
      <protection hidden="1"/>
    </xf>
    <xf numFmtId="166" fontId="22" fillId="2" borderId="5" xfId="0" applyNumberFormat="1" applyFont="1" applyFill="1" applyBorder="1" applyAlignment="1" applyProtection="1">
      <alignment horizontal="center" vertical="center" wrapText="1"/>
      <protection hidden="1"/>
    </xf>
    <xf numFmtId="0" fontId="6" fillId="2" borderId="10" xfId="0" applyFont="1" applyFill="1" applyBorder="1" applyAlignment="1" applyProtection="1">
      <alignment horizontal="left" vertical="center" wrapText="1" indent="1"/>
      <protection hidden="1"/>
    </xf>
    <xf numFmtId="0" fontId="66" fillId="2" borderId="10" xfId="0" applyFont="1" applyFill="1" applyBorder="1" applyAlignment="1" applyProtection="1">
      <alignment horizontal="left" vertical="center" wrapText="1" indent="1"/>
      <protection hidden="1"/>
    </xf>
    <xf numFmtId="12" fontId="10" fillId="2" borderId="11" xfId="0" applyNumberFormat="1" applyFont="1" applyFill="1" applyBorder="1" applyAlignment="1" applyProtection="1">
      <alignment horizontal="right" vertical="center"/>
      <protection hidden="1"/>
    </xf>
    <xf numFmtId="0" fontId="20" fillId="2" borderId="12" xfId="0" applyFont="1" applyFill="1" applyBorder="1" applyAlignment="1" applyProtection="1">
      <alignment horizontal="center" vertical="center" wrapText="1"/>
      <protection hidden="1"/>
    </xf>
    <xf numFmtId="0" fontId="19" fillId="2" borderId="0" xfId="0" applyFont="1" applyFill="1" applyBorder="1" applyAlignment="1" applyProtection="1">
      <alignment horizontal="right" vertical="center"/>
      <protection hidden="1"/>
    </xf>
    <xf numFmtId="12" fontId="53" fillId="2" borderId="0" xfId="0" applyNumberFormat="1" applyFont="1" applyFill="1" applyBorder="1" applyAlignment="1" applyProtection="1">
      <alignment vertical="center"/>
      <protection hidden="1"/>
    </xf>
    <xf numFmtId="0" fontId="53" fillId="2" borderId="0" xfId="0" applyFont="1" applyFill="1" applyBorder="1" applyAlignment="1" applyProtection="1">
      <alignment vertical="center"/>
      <protection hidden="1"/>
    </xf>
    <xf numFmtId="0" fontId="39" fillId="2" borderId="0" xfId="0" applyFont="1" applyFill="1" applyBorder="1" applyAlignment="1" applyProtection="1">
      <alignment horizontal="right" vertical="center"/>
      <protection hidden="1"/>
    </xf>
    <xf numFmtId="0" fontId="48" fillId="2" borderId="0" xfId="0" applyFont="1" applyFill="1" applyBorder="1" applyAlignment="1" applyProtection="1">
      <alignment horizontal="right" vertical="center"/>
      <protection hidden="1"/>
    </xf>
    <xf numFmtId="0" fontId="20" fillId="2" borderId="12" xfId="0" applyFont="1" applyFill="1" applyBorder="1" applyAlignment="1" applyProtection="1">
      <alignment horizontal="center" vertical="center"/>
      <protection hidden="1"/>
    </xf>
    <xf numFmtId="0" fontId="19" fillId="2" borderId="10" xfId="0" applyFont="1" applyFill="1" applyBorder="1" applyAlignment="1" applyProtection="1">
      <alignment horizontal="left" vertical="center" indent="1"/>
      <protection hidden="1"/>
    </xf>
    <xf numFmtId="0" fontId="19" fillId="2" borderId="13" xfId="0" applyFont="1" applyFill="1" applyBorder="1" applyAlignment="1" applyProtection="1">
      <alignment horizontal="left" vertical="center" indent="1"/>
      <protection hidden="1"/>
    </xf>
    <xf numFmtId="2" fontId="52" fillId="2" borderId="14" xfId="0" applyNumberFormat="1" applyFont="1" applyFill="1" applyBorder="1" applyAlignment="1" applyProtection="1">
      <alignment horizontal="center" vertical="center"/>
      <protection hidden="1"/>
    </xf>
    <xf numFmtId="0" fontId="62" fillId="2" borderId="9" xfId="0" applyFont="1" applyFill="1" applyBorder="1" applyAlignment="1" applyProtection="1">
      <alignment horizontal="right" vertical="center"/>
      <protection hidden="1"/>
    </xf>
    <xf numFmtId="0" fontId="67" fillId="2" borderId="9" xfId="0" applyFont="1" applyFill="1" applyBorder="1" applyAlignment="1" applyProtection="1">
      <alignment horizontal="right" vertical="center"/>
      <protection hidden="1"/>
    </xf>
    <xf numFmtId="2" fontId="52" fillId="2" borderId="15" xfId="0" applyNumberFormat="1" applyFont="1" applyFill="1" applyBorder="1" applyAlignment="1" applyProtection="1">
      <alignment horizontal="center" vertical="center"/>
      <protection hidden="1"/>
    </xf>
    <xf numFmtId="0" fontId="0" fillId="2" borderId="0" xfId="0" applyFill="1" applyBorder="1" applyProtection="1">
      <protection hidden="1"/>
    </xf>
    <xf numFmtId="0" fontId="23" fillId="2" borderId="0" xfId="0" applyFont="1" applyFill="1" applyAlignment="1" applyProtection="1">
      <alignment vertical="center"/>
      <protection hidden="1"/>
    </xf>
    <xf numFmtId="0" fontId="23" fillId="2" borderId="0" xfId="0" applyFont="1" applyFill="1" applyProtection="1">
      <protection hidden="1"/>
    </xf>
    <xf numFmtId="0" fontId="44" fillId="2" borderId="0" xfId="0" applyFont="1" applyFill="1" applyProtection="1">
      <protection hidden="1"/>
    </xf>
    <xf numFmtId="0" fontId="23" fillId="2" borderId="0" xfId="0" applyFont="1" applyFill="1" applyAlignment="1" applyProtection="1">
      <alignment horizontal="center"/>
      <protection hidden="1"/>
    </xf>
    <xf numFmtId="0" fontId="35" fillId="2" borderId="0" xfId="0" applyNumberFormat="1" applyFont="1" applyFill="1" applyProtection="1">
      <protection hidden="1"/>
    </xf>
    <xf numFmtId="0" fontId="41" fillId="2" borderId="0" xfId="0" applyFont="1" applyFill="1" applyBorder="1" applyAlignment="1" applyProtection="1">
      <alignment horizontal="center"/>
      <protection hidden="1"/>
    </xf>
    <xf numFmtId="0" fontId="23" fillId="2" borderId="0" xfId="0" applyFont="1" applyFill="1" applyAlignment="1" applyProtection="1">
      <alignment horizontal="left" textRotation="180"/>
      <protection hidden="1"/>
    </xf>
    <xf numFmtId="12" fontId="24" fillId="4" borderId="31" xfId="0" applyNumberFormat="1" applyFont="1" applyFill="1" applyBorder="1" applyAlignment="1" applyProtection="1">
      <alignment horizontal="center" vertical="center" textRotation="90" wrapText="1"/>
      <protection hidden="1"/>
    </xf>
    <xf numFmtId="0" fontId="44" fillId="5" borderId="32" xfId="0" applyFont="1" applyFill="1" applyBorder="1" applyAlignment="1" applyProtection="1">
      <alignment horizontal="center"/>
      <protection hidden="1"/>
    </xf>
    <xf numFmtId="0" fontId="44" fillId="5" borderId="33" xfId="0" applyFont="1" applyFill="1" applyBorder="1" applyAlignment="1" applyProtection="1">
      <alignment horizontal="center" vertical="center"/>
      <protection hidden="1"/>
    </xf>
    <xf numFmtId="0" fontId="44" fillId="5" borderId="32" xfId="0" applyFont="1" applyFill="1" applyBorder="1" applyAlignment="1" applyProtection="1">
      <alignment horizontal="left" vertical="center"/>
      <protection hidden="1"/>
    </xf>
    <xf numFmtId="0" fontId="44" fillId="5" borderId="32" xfId="0" applyFont="1" applyFill="1" applyBorder="1" applyAlignment="1" applyProtection="1">
      <alignment horizontal="center" vertical="center"/>
      <protection hidden="1"/>
    </xf>
    <xf numFmtId="0" fontId="44" fillId="5" borderId="34" xfId="0" applyFont="1" applyFill="1" applyBorder="1" applyAlignment="1" applyProtection="1">
      <alignment horizontal="center" vertical="center"/>
      <protection hidden="1"/>
    </xf>
    <xf numFmtId="0" fontId="44" fillId="5" borderId="33" xfId="0" applyFont="1" applyFill="1" applyBorder="1" applyAlignment="1" applyProtection="1">
      <alignment horizontal="left" vertical="center" indent="3"/>
      <protection hidden="1"/>
    </xf>
    <xf numFmtId="0" fontId="44" fillId="5" borderId="32" xfId="0" applyFont="1" applyFill="1" applyBorder="1" applyAlignment="1" applyProtection="1">
      <alignment horizontal="left" vertical="center" indent="3"/>
      <protection hidden="1"/>
    </xf>
    <xf numFmtId="2" fontId="20" fillId="2" borderId="0" xfId="0" applyNumberFormat="1" applyFont="1" applyFill="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2" fontId="52" fillId="2" borderId="36" xfId="0" applyNumberFormat="1" applyFont="1" applyFill="1" applyBorder="1" applyAlignment="1" applyProtection="1">
      <alignment horizontal="center" vertical="center"/>
      <protection hidden="1"/>
    </xf>
    <xf numFmtId="0" fontId="21" fillId="2" borderId="37" xfId="0" applyFont="1" applyFill="1" applyBorder="1" applyAlignment="1" applyProtection="1">
      <alignment horizontal="right"/>
      <protection hidden="1"/>
    </xf>
    <xf numFmtId="12" fontId="44" fillId="4" borderId="31" xfId="0" applyNumberFormat="1" applyFont="1" applyFill="1" applyBorder="1" applyAlignment="1" applyProtection="1">
      <alignment horizontal="center" vertical="center" wrapText="1"/>
      <protection hidden="1"/>
    </xf>
    <xf numFmtId="0" fontId="16" fillId="0" borderId="0" xfId="0" applyFont="1" applyAlignment="1">
      <alignment vertical="center"/>
    </xf>
    <xf numFmtId="2" fontId="28" fillId="0" borderId="4" xfId="0" applyNumberFormat="1" applyFont="1" applyFill="1" applyBorder="1" applyAlignment="1" applyProtection="1">
      <alignment horizontal="left" vertical="center" wrapText="1"/>
      <protection locked="0"/>
    </xf>
    <xf numFmtId="49" fontId="61" fillId="3" borderId="39" xfId="0" applyNumberFormat="1" applyFont="1" applyFill="1" applyBorder="1" applyAlignment="1" applyProtection="1">
      <alignment horizontal="center"/>
      <protection hidden="1"/>
    </xf>
    <xf numFmtId="0" fontId="35" fillId="0" borderId="4" xfId="0" applyNumberFormat="1" applyFont="1" applyFill="1" applyBorder="1" applyAlignment="1" applyProtection="1">
      <alignment horizontal="center" vertical="center" wrapText="1"/>
      <protection locked="0"/>
    </xf>
    <xf numFmtId="0" fontId="35" fillId="0" borderId="4" xfId="0" applyFont="1" applyFill="1" applyBorder="1" applyAlignment="1" applyProtection="1">
      <alignment horizontal="center" vertical="center" wrapText="1"/>
      <protection locked="0"/>
    </xf>
    <xf numFmtId="49" fontId="55" fillId="0" borderId="40" xfId="0" applyNumberFormat="1" applyFont="1" applyFill="1" applyBorder="1" applyAlignment="1" applyProtection="1">
      <alignment vertical="center" wrapText="1"/>
      <protection locked="0"/>
    </xf>
    <xf numFmtId="2" fontId="44" fillId="5" borderId="2" xfId="0" applyNumberFormat="1" applyFont="1" applyFill="1" applyBorder="1" applyAlignment="1" applyProtection="1">
      <alignment vertical="center" wrapText="1"/>
      <protection hidden="1"/>
    </xf>
    <xf numFmtId="49" fontId="55" fillId="0" borderId="41" xfId="0" applyNumberFormat="1" applyFont="1" applyFill="1" applyBorder="1" applyAlignment="1" applyProtection="1">
      <alignment vertical="center" wrapText="1"/>
      <protection locked="0"/>
    </xf>
    <xf numFmtId="49" fontId="55" fillId="0" borderId="42" xfId="0" applyNumberFormat="1" applyFont="1" applyFill="1" applyBorder="1" applyAlignment="1" applyProtection="1">
      <alignment vertical="center" wrapText="1"/>
      <protection locked="0"/>
    </xf>
    <xf numFmtId="49" fontId="55" fillId="0" borderId="43" xfId="0" applyNumberFormat="1" applyFont="1" applyFill="1" applyBorder="1" applyAlignment="1" applyProtection="1">
      <alignment horizontal="right" vertical="center" wrapText="1"/>
      <protection locked="0"/>
    </xf>
    <xf numFmtId="49" fontId="55" fillId="0" borderId="8" xfId="0" applyNumberFormat="1" applyFont="1" applyFill="1" applyBorder="1" applyAlignment="1" applyProtection="1">
      <alignment vertical="center" wrapText="1"/>
      <protection locked="0"/>
    </xf>
    <xf numFmtId="2" fontId="28" fillId="0" borderId="2" xfId="0" applyNumberFormat="1" applyFont="1" applyFill="1" applyBorder="1" applyAlignment="1" applyProtection="1">
      <alignment horizontal="left" vertical="center" wrapText="1"/>
      <protection locked="0"/>
    </xf>
    <xf numFmtId="12" fontId="28" fillId="5" borderId="44" xfId="0" applyNumberFormat="1" applyFont="1" applyFill="1" applyBorder="1" applyAlignment="1" applyProtection="1">
      <alignment vertical="center" wrapText="1"/>
      <protection hidden="1"/>
    </xf>
    <xf numFmtId="12" fontId="28" fillId="5" borderId="2" xfId="0" applyNumberFormat="1" applyFont="1" applyFill="1" applyBorder="1" applyAlignment="1" applyProtection="1">
      <alignment vertical="center" wrapText="1"/>
      <protection hidden="1"/>
    </xf>
    <xf numFmtId="0" fontId="44" fillId="3" borderId="32" xfId="0" applyFont="1" applyFill="1" applyBorder="1" applyAlignment="1" applyProtection="1">
      <alignment horizontal="center" vertical="center"/>
      <protection hidden="1"/>
    </xf>
    <xf numFmtId="2" fontId="28" fillId="0" borderId="3" xfId="0" applyNumberFormat="1" applyFont="1" applyFill="1" applyBorder="1" applyAlignment="1" applyProtection="1">
      <alignment horizontal="left" vertical="center" wrapText="1"/>
      <protection locked="0"/>
    </xf>
    <xf numFmtId="0" fontId="0" fillId="0" borderId="0" xfId="0" applyAlignment="1">
      <alignment horizontal="center" vertical="center"/>
    </xf>
    <xf numFmtId="2" fontId="28" fillId="0" borderId="1" xfId="0" applyNumberFormat="1" applyFont="1" applyFill="1" applyBorder="1" applyAlignment="1" applyProtection="1">
      <alignment horizontal="center" vertical="center" wrapText="1"/>
      <protection locked="0"/>
    </xf>
    <xf numFmtId="2" fontId="28" fillId="0" borderId="3" xfId="0" applyNumberFormat="1" applyFont="1" applyFill="1" applyBorder="1" applyAlignment="1" applyProtection="1">
      <alignment horizontal="center" vertical="center" wrapText="1"/>
      <protection locked="0"/>
    </xf>
    <xf numFmtId="2" fontId="28" fillId="0" borderId="4" xfId="0" applyNumberFormat="1" applyFont="1" applyFill="1" applyBorder="1" applyAlignment="1" applyProtection="1">
      <alignment horizontal="center" vertical="center" wrapText="1"/>
      <protection locked="0"/>
    </xf>
    <xf numFmtId="2" fontId="28" fillId="0" borderId="2" xfId="0" applyNumberFormat="1" applyFont="1" applyFill="1" applyBorder="1" applyAlignment="1" applyProtection="1">
      <alignment horizontal="center" vertical="center" wrapText="1"/>
      <protection locked="0"/>
    </xf>
    <xf numFmtId="0" fontId="42" fillId="2" borderId="45" xfId="0" applyFont="1" applyFill="1" applyBorder="1" applyAlignment="1" applyProtection="1">
      <alignment vertical="center"/>
      <protection hidden="1"/>
    </xf>
    <xf numFmtId="2" fontId="44" fillId="3" borderId="7" xfId="0" applyNumberFormat="1" applyFont="1" applyFill="1" applyBorder="1" applyAlignment="1" applyProtection="1">
      <alignment horizontal="center" vertical="center"/>
      <protection hidden="1"/>
    </xf>
    <xf numFmtId="2" fontId="44" fillId="4" borderId="7" xfId="0" applyNumberFormat="1" applyFont="1" applyFill="1" applyBorder="1" applyAlignment="1" applyProtection="1">
      <alignment horizontal="center" vertical="center"/>
      <protection hidden="1"/>
    </xf>
    <xf numFmtId="2" fontId="58" fillId="5" borderId="44" xfId="0" applyNumberFormat="1" applyFont="1" applyFill="1" applyBorder="1" applyAlignment="1" applyProtection="1">
      <alignment horizontal="center" vertical="center"/>
      <protection hidden="1"/>
    </xf>
    <xf numFmtId="2" fontId="58" fillId="5" borderId="2" xfId="0" applyNumberFormat="1" applyFont="1" applyFill="1" applyBorder="1" applyAlignment="1" applyProtection="1">
      <alignment horizontal="center" vertical="center"/>
      <protection hidden="1"/>
    </xf>
    <xf numFmtId="2" fontId="44" fillId="5" borderId="44" xfId="0" applyNumberFormat="1" applyFont="1" applyFill="1" applyBorder="1" applyAlignment="1" applyProtection="1">
      <alignment vertical="center" wrapText="1"/>
      <protection hidden="1"/>
    </xf>
    <xf numFmtId="2" fontId="43" fillId="2" borderId="0" xfId="0" applyNumberFormat="1" applyFont="1" applyFill="1" applyAlignment="1" applyProtection="1">
      <alignment horizontal="center" vertical="top"/>
      <protection hidden="1"/>
    </xf>
    <xf numFmtId="2" fontId="44" fillId="3" borderId="47" xfId="0" applyNumberFormat="1" applyFont="1" applyFill="1" applyBorder="1" applyAlignment="1" applyProtection="1">
      <alignment horizontal="center" vertical="top"/>
      <protection hidden="1"/>
    </xf>
    <xf numFmtId="2" fontId="44" fillId="4" borderId="7" xfId="0" applyNumberFormat="1" applyFont="1" applyFill="1" applyBorder="1" applyAlignment="1" applyProtection="1">
      <alignment horizontal="center" vertical="top"/>
      <protection hidden="1"/>
    </xf>
    <xf numFmtId="2" fontId="44" fillId="3" borderId="48" xfId="0" applyNumberFormat="1" applyFont="1" applyFill="1" applyBorder="1" applyAlignment="1" applyProtection="1">
      <alignment horizontal="center" vertical="top"/>
      <protection hidden="1"/>
    </xf>
    <xf numFmtId="2" fontId="44" fillId="3" borderId="7" xfId="0" applyNumberFormat="1" applyFont="1" applyFill="1" applyBorder="1" applyAlignment="1" applyProtection="1">
      <alignment horizontal="center" vertical="top"/>
      <protection hidden="1"/>
    </xf>
    <xf numFmtId="2" fontId="43" fillId="0" borderId="0" xfId="0" applyNumberFormat="1" applyFont="1" applyAlignment="1" applyProtection="1">
      <alignment horizontal="center" vertical="top"/>
      <protection hidden="1"/>
    </xf>
    <xf numFmtId="12" fontId="10" fillId="2" borderId="30" xfId="0" applyNumberFormat="1" applyFont="1" applyFill="1" applyBorder="1" applyAlignment="1" applyProtection="1">
      <alignment horizontal="right" vertical="center"/>
      <protection hidden="1"/>
    </xf>
    <xf numFmtId="0" fontId="15" fillId="2" borderId="0" xfId="0" applyFont="1" applyFill="1" applyBorder="1" applyAlignment="1" applyProtection="1">
      <alignment vertical="center"/>
      <protection hidden="1"/>
    </xf>
    <xf numFmtId="2" fontId="20" fillId="2" borderId="49" xfId="0" applyNumberFormat="1" applyFont="1" applyFill="1" applyBorder="1" applyAlignment="1" applyProtection="1">
      <alignment horizontal="center" vertical="center"/>
      <protection hidden="1"/>
    </xf>
    <xf numFmtId="0" fontId="62" fillId="2" borderId="0" xfId="0" applyFont="1" applyFill="1" applyBorder="1" applyAlignment="1" applyProtection="1">
      <alignment horizontal="right" vertical="center"/>
      <protection hidden="1"/>
    </xf>
    <xf numFmtId="1" fontId="78" fillId="2" borderId="5" xfId="0" applyNumberFormat="1" applyFont="1" applyFill="1" applyBorder="1" applyAlignment="1" applyProtection="1">
      <alignment horizontal="center" vertical="center"/>
      <protection hidden="1"/>
    </xf>
    <xf numFmtId="1" fontId="78" fillId="2" borderId="5" xfId="0" applyNumberFormat="1" applyFont="1" applyFill="1" applyBorder="1" applyAlignment="1" applyProtection="1">
      <alignment horizontal="center" vertical="center" wrapText="1"/>
      <protection hidden="1"/>
    </xf>
    <xf numFmtId="1" fontId="78" fillId="2" borderId="50" xfId="0" applyNumberFormat="1" applyFont="1" applyFill="1" applyBorder="1" applyAlignment="1" applyProtection="1">
      <alignment horizontal="center" vertical="center" wrapText="1"/>
      <protection hidden="1"/>
    </xf>
    <xf numFmtId="0" fontId="0" fillId="2" borderId="50" xfId="0" applyFill="1" applyBorder="1" applyAlignment="1" applyProtection="1">
      <alignment horizontal="center" vertical="center" wrapText="1"/>
      <protection hidden="1"/>
    </xf>
    <xf numFmtId="0" fontId="12" fillId="2" borderId="51" xfId="0" applyFont="1" applyFill="1" applyBorder="1" applyAlignment="1" applyProtection="1">
      <alignment horizontal="center" vertical="center" wrapText="1"/>
      <protection hidden="1"/>
    </xf>
    <xf numFmtId="166" fontId="12" fillId="2" borderId="46" xfId="0" applyNumberFormat="1" applyFont="1" applyFill="1" applyBorder="1" applyAlignment="1" applyProtection="1">
      <alignment horizontal="center" vertical="center" wrapText="1"/>
      <protection hidden="1"/>
    </xf>
    <xf numFmtId="0" fontId="40" fillId="2" borderId="31" xfId="0" applyNumberFormat="1" applyFont="1" applyFill="1" applyBorder="1" applyAlignment="1" applyProtection="1">
      <alignment horizontal="center" vertical="center"/>
      <protection hidden="1"/>
    </xf>
    <xf numFmtId="2" fontId="40" fillId="2" borderId="52" xfId="0" applyNumberFormat="1" applyFont="1" applyFill="1" applyBorder="1" applyAlignment="1" applyProtection="1">
      <alignment horizontal="right" vertical="center"/>
      <protection hidden="1"/>
    </xf>
    <xf numFmtId="2" fontId="40" fillId="2" borderId="53" xfId="0" applyNumberFormat="1" applyFont="1" applyFill="1" applyBorder="1" applyAlignment="1" applyProtection="1">
      <alignment horizontal="right" vertical="center" wrapText="1"/>
      <protection hidden="1"/>
    </xf>
    <xf numFmtId="2" fontId="40" fillId="2" borderId="6" xfId="0" applyNumberFormat="1" applyFont="1" applyFill="1" applyBorder="1" applyAlignment="1" applyProtection="1">
      <alignment horizontal="right" vertical="center" wrapText="1"/>
      <protection hidden="1"/>
    </xf>
    <xf numFmtId="2" fontId="40" fillId="2" borderId="50" xfId="0" applyNumberFormat="1" applyFont="1" applyFill="1" applyBorder="1" applyAlignment="1" applyProtection="1">
      <alignment horizontal="right" vertical="center" wrapText="1"/>
      <protection hidden="1"/>
    </xf>
    <xf numFmtId="2" fontId="77" fillId="2" borderId="54" xfId="0" applyNumberFormat="1" applyFont="1" applyFill="1" applyBorder="1" applyAlignment="1" applyProtection="1">
      <alignment vertical="center"/>
      <protection hidden="1"/>
    </xf>
    <xf numFmtId="2" fontId="40" fillId="2" borderId="55" xfId="0" applyNumberFormat="1" applyFont="1" applyFill="1" applyBorder="1" applyAlignment="1" applyProtection="1">
      <alignment horizontal="right" vertical="center"/>
      <protection hidden="1"/>
    </xf>
    <xf numFmtId="2" fontId="39" fillId="6" borderId="41" xfId="0" applyNumberFormat="1" applyFont="1" applyFill="1" applyBorder="1" applyAlignment="1" applyProtection="1">
      <alignment horizontal="right" vertical="center"/>
      <protection hidden="1"/>
    </xf>
    <xf numFmtId="2" fontId="39" fillId="2" borderId="2" xfId="0" applyNumberFormat="1" applyFont="1" applyFill="1" applyBorder="1" applyAlignment="1" applyProtection="1">
      <alignment horizontal="right" vertical="center"/>
      <protection hidden="1"/>
    </xf>
    <xf numFmtId="2" fontId="40" fillId="2" borderId="56" xfId="0" applyNumberFormat="1" applyFont="1" applyFill="1" applyBorder="1" applyAlignment="1" applyProtection="1">
      <alignment horizontal="right" vertical="center"/>
      <protection hidden="1"/>
    </xf>
    <xf numFmtId="2" fontId="40" fillId="2" borderId="57" xfId="0" applyNumberFormat="1" applyFont="1" applyFill="1" applyBorder="1" applyAlignment="1" applyProtection="1">
      <alignment horizontal="right" vertical="center"/>
      <protection hidden="1"/>
    </xf>
    <xf numFmtId="1" fontId="39" fillId="2" borderId="2" xfId="0" applyNumberFormat="1" applyFont="1" applyFill="1" applyBorder="1" applyAlignment="1" applyProtection="1">
      <alignment horizontal="center" vertical="center"/>
      <protection hidden="1"/>
    </xf>
    <xf numFmtId="0" fontId="40" fillId="2" borderId="57" xfId="0" applyNumberFormat="1" applyFont="1" applyFill="1" applyBorder="1" applyAlignment="1" applyProtection="1">
      <alignment horizontal="center" vertical="center"/>
      <protection hidden="1"/>
    </xf>
    <xf numFmtId="0" fontId="39" fillId="2" borderId="2" xfId="0" applyNumberFormat="1" applyFont="1" applyFill="1" applyBorder="1" applyAlignment="1" applyProtection="1">
      <alignment horizontal="center" vertical="center"/>
      <protection hidden="1"/>
    </xf>
    <xf numFmtId="1" fontId="15" fillId="2" borderId="2" xfId="0" applyNumberFormat="1" applyFont="1" applyFill="1" applyBorder="1" applyAlignment="1" applyProtection="1">
      <alignment horizontal="center" vertical="center"/>
      <protection hidden="1"/>
    </xf>
    <xf numFmtId="1" fontId="15" fillId="2" borderId="57" xfId="0" applyNumberFormat="1" applyFont="1" applyFill="1" applyBorder="1" applyAlignment="1" applyProtection="1">
      <alignment horizontal="center" vertical="center"/>
      <protection hidden="1"/>
    </xf>
    <xf numFmtId="2" fontId="15" fillId="2" borderId="2" xfId="0" applyNumberFormat="1" applyFont="1" applyFill="1" applyBorder="1" applyAlignment="1" applyProtection="1">
      <alignment horizontal="right" vertical="center"/>
      <protection hidden="1"/>
    </xf>
    <xf numFmtId="2" fontId="10" fillId="2" borderId="58" xfId="0" applyNumberFormat="1" applyFont="1" applyFill="1" applyBorder="1" applyAlignment="1" applyProtection="1">
      <alignment horizontal="right" vertical="center"/>
      <protection hidden="1"/>
    </xf>
    <xf numFmtId="2" fontId="15" fillId="2" borderId="41" xfId="0" applyNumberFormat="1" applyFont="1" applyFill="1" applyBorder="1" applyAlignment="1" applyProtection="1">
      <alignment horizontal="right" vertical="center"/>
      <protection hidden="1"/>
    </xf>
    <xf numFmtId="2" fontId="15" fillId="2" borderId="57" xfId="0" applyNumberFormat="1" applyFont="1" applyFill="1" applyBorder="1" applyAlignment="1" applyProtection="1">
      <alignment horizontal="right" vertical="center"/>
      <protection hidden="1"/>
    </xf>
    <xf numFmtId="2" fontId="10" fillId="2" borderId="56" xfId="0" applyNumberFormat="1" applyFont="1" applyFill="1" applyBorder="1" applyAlignment="1" applyProtection="1">
      <alignment horizontal="right" vertical="center"/>
      <protection hidden="1"/>
    </xf>
    <xf numFmtId="2" fontId="15" fillId="2" borderId="15" xfId="0" applyNumberFormat="1" applyFont="1" applyFill="1" applyBorder="1" applyAlignment="1" applyProtection="1">
      <alignment horizontal="right" vertical="center"/>
      <protection hidden="1"/>
    </xf>
    <xf numFmtId="0" fontId="35" fillId="0" borderId="44" xfId="0"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vertical="center" wrapText="1"/>
      <protection locked="0"/>
    </xf>
    <xf numFmtId="0" fontId="35" fillId="0" borderId="2" xfId="0" applyFont="1" applyFill="1" applyBorder="1" applyAlignment="1" applyProtection="1">
      <alignment vertical="center" wrapText="1"/>
      <protection locked="0"/>
    </xf>
    <xf numFmtId="0" fontId="35" fillId="0" borderId="2" xfId="0"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vertical="center" wrapText="1"/>
      <protection locked="0"/>
    </xf>
    <xf numFmtId="0" fontId="35" fillId="0" borderId="1" xfId="0" applyFont="1" applyFill="1" applyBorder="1" applyAlignment="1" applyProtection="1">
      <alignment vertical="center" wrapText="1"/>
      <protection locked="0"/>
    </xf>
    <xf numFmtId="0" fontId="35" fillId="0" borderId="3" xfId="0" applyNumberFormat="1" applyFont="1" applyFill="1" applyBorder="1" applyAlignment="1" applyProtection="1">
      <alignment vertical="center" wrapText="1"/>
      <protection locked="0"/>
    </xf>
    <xf numFmtId="0" fontId="35" fillId="0" borderId="3" xfId="0" applyFont="1" applyFill="1" applyBorder="1" applyAlignment="1" applyProtection="1">
      <alignment vertical="center" wrapText="1"/>
      <protection locked="0"/>
    </xf>
    <xf numFmtId="0" fontId="35" fillId="0" borderId="1" xfId="0" applyFont="1" applyFill="1" applyBorder="1" applyAlignment="1" applyProtection="1">
      <alignment horizontal="center" vertical="center" wrapText="1"/>
      <protection locked="0"/>
    </xf>
    <xf numFmtId="0" fontId="35" fillId="0" borderId="4" xfId="0" applyFont="1" applyFill="1" applyBorder="1" applyAlignment="1" applyProtection="1">
      <alignment horizontal="left" vertical="center" wrapText="1"/>
      <protection locked="0"/>
    </xf>
    <xf numFmtId="0" fontId="35" fillId="0" borderId="2" xfId="0" applyFont="1" applyFill="1" applyBorder="1" applyAlignment="1" applyProtection="1">
      <alignment horizontal="left" vertical="center" wrapText="1"/>
      <protection locked="0"/>
    </xf>
    <xf numFmtId="0" fontId="35" fillId="0" borderId="1" xfId="0" applyFont="1" applyFill="1" applyBorder="1" applyAlignment="1" applyProtection="1">
      <alignment horizontal="left" vertical="center" wrapText="1"/>
      <protection locked="0"/>
    </xf>
    <xf numFmtId="0" fontId="35" fillId="0" borderId="3" xfId="0" applyFont="1" applyFill="1" applyBorder="1" applyAlignment="1" applyProtection="1">
      <alignment horizontal="left" vertical="center" wrapText="1"/>
      <protection locked="0"/>
    </xf>
    <xf numFmtId="49" fontId="61" fillId="3" borderId="39" xfId="0" applyNumberFormat="1" applyFont="1" applyFill="1" applyBorder="1" applyAlignment="1" applyProtection="1">
      <alignment horizontal="center" vertical="center"/>
      <protection hidden="1"/>
    </xf>
    <xf numFmtId="12" fontId="24" fillId="0" borderId="4" xfId="0" applyNumberFormat="1" applyFont="1" applyFill="1" applyBorder="1" applyAlignment="1" applyProtection="1">
      <alignment horizontal="left" vertical="center" wrapText="1" indent="1"/>
      <protection locked="0"/>
    </xf>
    <xf numFmtId="12" fontId="24" fillId="0" borderId="2" xfId="0" applyNumberFormat="1" applyFont="1" applyFill="1" applyBorder="1" applyAlignment="1" applyProtection="1">
      <alignment horizontal="left" vertical="center" wrapText="1" indent="1"/>
      <protection locked="0"/>
    </xf>
    <xf numFmtId="12" fontId="24" fillId="0" borderId="1" xfId="0" applyNumberFormat="1" applyFont="1" applyFill="1" applyBorder="1" applyAlignment="1" applyProtection="1">
      <alignment horizontal="left" vertical="center" wrapText="1" indent="1"/>
      <protection locked="0"/>
    </xf>
    <xf numFmtId="12" fontId="24" fillId="0" borderId="3" xfId="0" applyNumberFormat="1" applyFont="1" applyFill="1" applyBorder="1" applyAlignment="1" applyProtection="1">
      <alignment horizontal="left" vertical="center" wrapText="1" indent="1"/>
      <protection locked="0"/>
    </xf>
    <xf numFmtId="0" fontId="35" fillId="0" borderId="4" xfId="0" applyFont="1" applyFill="1" applyBorder="1" applyAlignment="1" applyProtection="1">
      <alignment horizontal="left" vertical="center" wrapText="1" indent="1"/>
      <protection locked="0"/>
    </xf>
    <xf numFmtId="0" fontId="35" fillId="0" borderId="2" xfId="0" applyFont="1" applyFill="1" applyBorder="1" applyAlignment="1" applyProtection="1">
      <alignment horizontal="left" vertical="center" wrapText="1" indent="1"/>
      <protection locked="0"/>
    </xf>
    <xf numFmtId="0" fontId="35" fillId="0" borderId="3" xfId="0" applyFont="1" applyFill="1" applyBorder="1" applyAlignment="1" applyProtection="1">
      <alignment horizontal="left" vertical="center" wrapText="1" indent="1"/>
      <protection locked="0"/>
    </xf>
    <xf numFmtId="2" fontId="28" fillId="0" borderId="59" xfId="0" applyNumberFormat="1" applyFont="1" applyFill="1" applyBorder="1" applyAlignment="1" applyProtection="1">
      <alignment horizontal="center" vertical="center" wrapText="1"/>
      <protection locked="0"/>
    </xf>
    <xf numFmtId="2" fontId="44" fillId="3" borderId="48" xfId="0" applyNumberFormat="1" applyFont="1" applyFill="1" applyBorder="1" applyProtection="1">
      <protection hidden="1"/>
    </xf>
    <xf numFmtId="2" fontId="28" fillId="0" borderId="57" xfId="0" applyNumberFormat="1" applyFont="1" applyFill="1" applyBorder="1" applyAlignment="1" applyProtection="1">
      <alignment horizontal="center" vertical="center" wrapText="1"/>
      <protection locked="0"/>
    </xf>
    <xf numFmtId="2" fontId="19" fillId="3" borderId="7" xfId="0" applyNumberFormat="1" applyFont="1" applyFill="1" applyBorder="1" applyAlignment="1" applyProtection="1">
      <alignment horizontal="center" vertical="top"/>
      <protection hidden="1"/>
    </xf>
    <xf numFmtId="2" fontId="44" fillId="5" borderId="59" xfId="0" applyNumberFormat="1" applyFont="1" applyFill="1" applyBorder="1" applyAlignment="1" applyProtection="1">
      <alignment vertical="center" wrapText="1"/>
      <protection hidden="1"/>
    </xf>
    <xf numFmtId="12" fontId="28" fillId="5" borderId="59" xfId="0" applyNumberFormat="1" applyFont="1" applyFill="1" applyBorder="1" applyAlignment="1" applyProtection="1">
      <alignment vertical="center" wrapText="1"/>
      <protection hidden="1"/>
    </xf>
    <xf numFmtId="0" fontId="38" fillId="0" borderId="60" xfId="0" applyNumberFormat="1" applyFont="1" applyFill="1" applyBorder="1" applyAlignment="1" applyProtection="1">
      <alignment horizontal="center" vertical="center" wrapText="1"/>
      <protection locked="0"/>
    </xf>
    <xf numFmtId="0" fontId="38" fillId="0" borderId="6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vertical="center"/>
      <protection hidden="1"/>
    </xf>
    <xf numFmtId="0" fontId="23" fillId="0" borderId="0" xfId="0" applyFont="1" applyBorder="1" applyAlignment="1" applyProtection="1">
      <alignment vertical="center"/>
      <protection hidden="1"/>
    </xf>
    <xf numFmtId="12" fontId="44" fillId="5" borderId="33" xfId="0" applyNumberFormat="1" applyFont="1" applyFill="1" applyBorder="1" applyAlignment="1" applyProtection="1">
      <alignment horizontal="left" vertical="center" wrapText="1"/>
      <protection hidden="1"/>
    </xf>
    <xf numFmtId="0" fontId="0" fillId="5" borderId="32" xfId="0" applyFill="1" applyBorder="1" applyAlignment="1" applyProtection="1">
      <alignment horizontal="center" vertical="center" wrapText="1"/>
      <protection hidden="1"/>
    </xf>
    <xf numFmtId="2" fontId="44" fillId="4" borderId="7" xfId="0" applyNumberFormat="1" applyFont="1" applyFill="1" applyBorder="1" applyProtection="1">
      <protection hidden="1"/>
    </xf>
    <xf numFmtId="0" fontId="44" fillId="5" borderId="32" xfId="0" applyFont="1" applyFill="1" applyBorder="1" applyAlignment="1" applyProtection="1">
      <alignment horizontal="left" vertical="center" indent="1"/>
      <protection hidden="1"/>
    </xf>
    <xf numFmtId="0" fontId="44" fillId="5" borderId="32" xfId="0" applyFont="1" applyFill="1" applyBorder="1" applyAlignment="1" applyProtection="1">
      <alignment horizontal="left" vertical="center" indent="4"/>
      <protection hidden="1"/>
    </xf>
    <xf numFmtId="0" fontId="48" fillId="5" borderId="32" xfId="0" applyFont="1" applyFill="1" applyBorder="1" applyAlignment="1" applyProtection="1">
      <alignment horizontal="left" vertical="center" indent="1"/>
      <protection hidden="1"/>
    </xf>
    <xf numFmtId="12" fontId="24" fillId="0" borderId="4" xfId="0" applyNumberFormat="1" applyFont="1" applyFill="1" applyBorder="1" applyAlignment="1" applyProtection="1">
      <alignment horizontal="left" vertical="center" wrapText="1" indent="2"/>
      <protection locked="0"/>
    </xf>
    <xf numFmtId="12" fontId="24" fillId="0" borderId="3" xfId="0" applyNumberFormat="1" applyFont="1" applyFill="1" applyBorder="1" applyAlignment="1" applyProtection="1">
      <alignment horizontal="left" vertical="center" wrapText="1" indent="2"/>
      <protection locked="0"/>
    </xf>
    <xf numFmtId="49" fontId="55" fillId="0" borderId="43" xfId="0" applyNumberFormat="1" applyFont="1" applyFill="1" applyBorder="1" applyAlignment="1" applyProtection="1">
      <alignment wrapText="1"/>
      <protection locked="0"/>
    </xf>
    <xf numFmtId="0" fontId="23" fillId="2" borderId="0" xfId="0" applyFont="1" applyFill="1" applyAlignment="1" applyProtection="1">
      <protection hidden="1"/>
    </xf>
    <xf numFmtId="0" fontId="23" fillId="0" borderId="0" xfId="0" applyFont="1" applyAlignment="1" applyProtection="1">
      <protection hidden="1"/>
    </xf>
    <xf numFmtId="49" fontId="55" fillId="0" borderId="41" xfId="0" applyNumberFormat="1" applyFont="1" applyFill="1" applyBorder="1" applyAlignment="1" applyProtection="1">
      <alignment wrapText="1"/>
      <protection locked="0"/>
    </xf>
    <xf numFmtId="49" fontId="55" fillId="0" borderId="62" xfId="0" applyNumberFormat="1" applyFont="1" applyFill="1" applyBorder="1" applyAlignment="1" applyProtection="1">
      <alignment wrapText="1"/>
      <protection locked="0"/>
    </xf>
    <xf numFmtId="49" fontId="55" fillId="0" borderId="63" xfId="0" applyNumberFormat="1" applyFont="1" applyFill="1" applyBorder="1" applyAlignment="1" applyProtection="1">
      <alignment wrapText="1"/>
      <protection locked="0"/>
    </xf>
    <xf numFmtId="12" fontId="24" fillId="0" borderId="44" xfId="0" applyNumberFormat="1" applyFont="1" applyFill="1" applyBorder="1" applyAlignment="1" applyProtection="1">
      <alignment horizontal="left" vertical="center" wrapText="1"/>
      <protection locked="0"/>
    </xf>
    <xf numFmtId="0" fontId="35" fillId="0" borderId="44" xfId="0" applyFont="1" applyFill="1" applyBorder="1" applyAlignment="1" applyProtection="1">
      <alignment vertical="center" wrapText="1"/>
      <protection locked="0"/>
    </xf>
    <xf numFmtId="0" fontId="23" fillId="0" borderId="0" xfId="0" applyFont="1" applyAlignment="1" applyProtection="1">
      <alignment vertical="center"/>
      <protection hidden="1"/>
    </xf>
    <xf numFmtId="12" fontId="24" fillId="0" borderId="2" xfId="0" applyNumberFormat="1" applyFont="1" applyFill="1" applyBorder="1" applyAlignment="1" applyProtection="1">
      <alignment horizontal="left"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59" xfId="0" applyFont="1" applyFill="1" applyBorder="1" applyAlignment="1" applyProtection="1">
      <alignment vertical="center" wrapText="1"/>
      <protection locked="0"/>
    </xf>
    <xf numFmtId="12" fontId="24" fillId="0" borderId="59" xfId="0" applyNumberFormat="1" applyFont="1" applyFill="1" applyBorder="1" applyAlignment="1" applyProtection="1">
      <alignment horizontal="left" vertical="center" wrapText="1"/>
      <protection locked="0"/>
    </xf>
    <xf numFmtId="2" fontId="58" fillId="5" borderId="59" xfId="0" applyNumberFormat="1" applyFont="1" applyFill="1" applyBorder="1" applyAlignment="1" applyProtection="1">
      <alignment horizontal="center" vertical="center"/>
      <protection hidden="1"/>
    </xf>
    <xf numFmtId="0" fontId="52" fillId="2" borderId="2" xfId="0" applyNumberFormat="1" applyFont="1" applyFill="1" applyBorder="1" applyAlignment="1" applyProtection="1">
      <alignment horizontal="center" vertical="center"/>
      <protection hidden="1"/>
    </xf>
    <xf numFmtId="0" fontId="52" fillId="2" borderId="22" xfId="0" applyNumberFormat="1" applyFont="1" applyFill="1" applyBorder="1" applyAlignment="1" applyProtection="1">
      <alignment horizontal="center" vertical="center"/>
      <protection hidden="1"/>
    </xf>
    <xf numFmtId="0" fontId="52" fillId="2" borderId="41" xfId="0" applyNumberFormat="1" applyFont="1" applyFill="1" applyBorder="1" applyAlignment="1" applyProtection="1">
      <alignment horizontal="center" vertical="center"/>
      <protection hidden="1"/>
    </xf>
    <xf numFmtId="2" fontId="43" fillId="5" borderId="44" xfId="0" applyNumberFormat="1" applyFont="1" applyFill="1" applyBorder="1" applyAlignment="1" applyProtection="1">
      <alignment vertical="center" wrapText="1"/>
      <protection hidden="1"/>
    </xf>
    <xf numFmtId="2" fontId="79" fillId="5" borderId="44" xfId="0" applyNumberFormat="1" applyFont="1" applyFill="1" applyBorder="1" applyAlignment="1" applyProtection="1">
      <alignment vertical="center"/>
      <protection hidden="1"/>
    </xf>
    <xf numFmtId="2" fontId="79" fillId="5" borderId="44" xfId="0" applyNumberFormat="1" applyFont="1" applyFill="1" applyBorder="1" applyAlignment="1" applyProtection="1">
      <alignment horizontal="center" vertical="center"/>
      <protection hidden="1"/>
    </xf>
    <xf numFmtId="2" fontId="43" fillId="5" borderId="2" xfId="0" applyNumberFormat="1" applyFont="1" applyFill="1" applyBorder="1" applyAlignment="1" applyProtection="1">
      <alignment vertical="center" wrapText="1"/>
      <protection hidden="1"/>
    </xf>
    <xf numFmtId="2" fontId="79" fillId="5" borderId="2" xfId="0" applyNumberFormat="1" applyFont="1" applyFill="1" applyBorder="1" applyAlignment="1" applyProtection="1">
      <alignment vertical="center"/>
      <protection hidden="1"/>
    </xf>
    <xf numFmtId="2" fontId="79" fillId="5" borderId="2" xfId="0" applyNumberFormat="1" applyFont="1" applyFill="1" applyBorder="1" applyAlignment="1" applyProtection="1">
      <alignment horizontal="center" vertical="center"/>
      <protection hidden="1"/>
    </xf>
    <xf numFmtId="2" fontId="43" fillId="2" borderId="1" xfId="0" applyNumberFormat="1" applyFont="1" applyFill="1" applyBorder="1" applyAlignment="1" applyProtection="1">
      <alignment vertical="center" wrapText="1"/>
      <protection locked="0"/>
    </xf>
    <xf numFmtId="2" fontId="43" fillId="2" borderId="2" xfId="0" applyNumberFormat="1" applyFont="1" applyFill="1" applyBorder="1" applyAlignment="1" applyProtection="1">
      <alignment vertical="center" wrapText="1"/>
      <protection locked="0"/>
    </xf>
    <xf numFmtId="2" fontId="43" fillId="2" borderId="3" xfId="0" applyNumberFormat="1" applyFont="1" applyFill="1" applyBorder="1" applyAlignment="1" applyProtection="1">
      <alignment vertical="center" wrapText="1"/>
      <protection locked="0"/>
    </xf>
    <xf numFmtId="2" fontId="43" fillId="5" borderId="1" xfId="0" applyNumberFormat="1" applyFont="1" applyFill="1" applyBorder="1" applyAlignment="1" applyProtection="1">
      <alignment vertical="center" wrapText="1"/>
      <protection hidden="1"/>
    </xf>
    <xf numFmtId="2" fontId="79" fillId="5" borderId="65" xfId="0" applyNumberFormat="1" applyFont="1" applyFill="1" applyBorder="1" applyAlignment="1" applyProtection="1">
      <alignment vertical="center"/>
      <protection hidden="1"/>
    </xf>
    <xf numFmtId="2" fontId="79" fillId="5" borderId="65" xfId="0" applyNumberFormat="1" applyFont="1" applyFill="1" applyBorder="1" applyAlignment="1" applyProtection="1">
      <alignment horizontal="center" vertical="center"/>
      <protection hidden="1"/>
    </xf>
    <xf numFmtId="2" fontId="43" fillId="5" borderId="65" xfId="0" applyNumberFormat="1" applyFont="1" applyFill="1" applyBorder="1" applyAlignment="1" applyProtection="1">
      <alignment vertical="center" wrapText="1"/>
      <protection hidden="1"/>
    </xf>
    <xf numFmtId="2" fontId="43" fillId="0" borderId="2" xfId="0" applyNumberFormat="1" applyFont="1" applyFill="1" applyBorder="1" applyAlignment="1" applyProtection="1">
      <alignment vertical="center" wrapText="1"/>
      <protection locked="0"/>
    </xf>
    <xf numFmtId="0" fontId="0" fillId="0" borderId="0" xfId="0" applyFill="1" applyProtection="1">
      <protection hidden="1"/>
    </xf>
    <xf numFmtId="0" fontId="28" fillId="5" borderId="68" xfId="0" applyNumberFormat="1" applyFont="1" applyFill="1" applyBorder="1" applyAlignment="1" applyProtection="1">
      <alignment horizontal="center" vertical="center" wrapText="1"/>
      <protection hidden="1"/>
    </xf>
    <xf numFmtId="0" fontId="52" fillId="0" borderId="1" xfId="0" applyFont="1" applyBorder="1" applyAlignment="1" applyProtection="1">
      <alignment horizontal="center" vertical="center"/>
      <protection locked="0"/>
    </xf>
    <xf numFmtId="0" fontId="52" fillId="0" borderId="22" xfId="0" applyFont="1" applyBorder="1" applyAlignment="1" applyProtection="1">
      <alignment horizontal="center" vertical="center"/>
      <protection locked="0"/>
    </xf>
    <xf numFmtId="0" fontId="52" fillId="0" borderId="2" xfId="0" applyFont="1" applyBorder="1" applyAlignment="1" applyProtection="1">
      <alignment horizontal="center" vertical="center"/>
      <protection locked="0"/>
    </xf>
    <xf numFmtId="49" fontId="20" fillId="5" borderId="2" xfId="0" applyNumberFormat="1" applyFont="1" applyFill="1" applyBorder="1" applyAlignment="1" applyProtection="1">
      <alignment horizontal="center" vertical="center"/>
      <protection hidden="1"/>
    </xf>
    <xf numFmtId="49" fontId="20" fillId="7" borderId="22" xfId="0" applyNumberFormat="1" applyFont="1" applyFill="1" applyBorder="1" applyAlignment="1" applyProtection="1">
      <alignment horizontal="center" vertical="center"/>
      <protection hidden="1"/>
    </xf>
    <xf numFmtId="49" fontId="20" fillId="7" borderId="2" xfId="0" applyNumberFormat="1" applyFont="1" applyFill="1" applyBorder="1" applyAlignment="1" applyProtection="1">
      <alignment horizontal="center" vertical="center"/>
      <protection hidden="1"/>
    </xf>
    <xf numFmtId="0" fontId="52" fillId="3" borderId="25" xfId="0" applyFont="1" applyFill="1" applyBorder="1" applyAlignment="1" applyProtection="1">
      <alignment horizontal="center" vertical="center"/>
      <protection hidden="1"/>
    </xf>
    <xf numFmtId="0" fontId="52" fillId="3" borderId="57" xfId="0" applyFont="1" applyFill="1" applyBorder="1" applyAlignment="1" applyProtection="1">
      <alignment horizontal="center" vertical="center"/>
      <protection hidden="1"/>
    </xf>
    <xf numFmtId="0" fontId="48" fillId="0" borderId="0" xfId="0" applyFont="1" applyFill="1" applyBorder="1" applyAlignment="1" applyProtection="1">
      <alignment horizontal="center" vertical="center"/>
      <protection hidden="1"/>
    </xf>
    <xf numFmtId="0" fontId="20" fillId="5" borderId="69" xfId="0" applyFont="1" applyFill="1" applyBorder="1" applyAlignment="1" applyProtection="1">
      <alignment horizontal="right" vertical="center"/>
      <protection hidden="1"/>
    </xf>
    <xf numFmtId="0" fontId="20" fillId="5" borderId="10" xfId="0" applyFont="1" applyFill="1" applyBorder="1" applyAlignment="1" applyProtection="1">
      <alignment horizontal="right" vertical="center"/>
      <protection hidden="1"/>
    </xf>
    <xf numFmtId="0" fontId="20" fillId="5" borderId="70" xfId="0" applyFont="1" applyFill="1" applyBorder="1" applyAlignment="1" applyProtection="1">
      <alignment horizontal="right" vertical="center"/>
      <protection hidden="1"/>
    </xf>
    <xf numFmtId="168" fontId="0" fillId="7" borderId="2" xfId="0" applyNumberFormat="1" applyFill="1" applyBorder="1" applyAlignment="1" applyProtection="1">
      <alignment horizontal="center" vertical="center"/>
      <protection hidden="1"/>
    </xf>
    <xf numFmtId="168" fontId="0" fillId="5" borderId="2" xfId="0" applyNumberFormat="1" applyFill="1" applyBorder="1" applyAlignment="1" applyProtection="1">
      <alignment horizontal="center" vertical="center"/>
      <protection hidden="1"/>
    </xf>
    <xf numFmtId="0" fontId="59" fillId="2" borderId="0" xfId="0" applyNumberFormat="1" applyFont="1" applyFill="1" applyAlignment="1" applyProtection="1">
      <alignment horizontal="center"/>
      <protection hidden="1"/>
    </xf>
    <xf numFmtId="0" fontId="23" fillId="0" borderId="80" xfId="0" applyFont="1" applyFill="1" applyBorder="1" applyAlignment="1" applyProtection="1">
      <alignment vertical="center"/>
      <protection locked="0"/>
    </xf>
    <xf numFmtId="0" fontId="16" fillId="0" borderId="82" xfId="0" applyFont="1" applyBorder="1" applyAlignment="1" applyProtection="1">
      <alignment vertical="center"/>
      <protection locked="0"/>
    </xf>
    <xf numFmtId="0" fontId="16" fillId="0" borderId="8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23" fillId="0" borderId="0" xfId="0" applyNumberFormat="1" applyFont="1" applyFill="1" applyBorder="1" applyAlignment="1" applyProtection="1">
      <alignment horizontal="centerContinuous"/>
      <protection hidden="1"/>
    </xf>
    <xf numFmtId="49" fontId="80" fillId="0" borderId="0" xfId="0" applyNumberFormat="1" applyFont="1" applyFill="1" applyBorder="1" applyAlignment="1" applyProtection="1">
      <alignment vertical="center"/>
      <protection hidden="1"/>
    </xf>
    <xf numFmtId="0" fontId="23" fillId="0" borderId="0" xfId="0" applyNumberFormat="1" applyFont="1" applyFill="1" applyBorder="1" applyAlignment="1" applyProtection="1">
      <alignment horizontal="centerContinuous" vertical="center"/>
      <protection hidden="1"/>
    </xf>
    <xf numFmtId="0" fontId="16" fillId="0" borderId="0" xfId="0" applyFont="1" applyFill="1" applyProtection="1">
      <protection hidden="1"/>
    </xf>
    <xf numFmtId="0" fontId="25" fillId="0"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36" fillId="0" borderId="0" xfId="0" applyNumberFormat="1" applyFont="1" applyFill="1" applyBorder="1" applyAlignment="1" applyProtection="1">
      <alignment horizontal="centerContinuous" vertical="center"/>
      <protection hidden="1"/>
    </xf>
    <xf numFmtId="0" fontId="23" fillId="0" borderId="0" xfId="0" applyNumberFormat="1" applyFont="1" applyFill="1" applyBorder="1" applyAlignment="1" applyProtection="1">
      <alignment vertical="center"/>
      <protection hidden="1"/>
    </xf>
    <xf numFmtId="0" fontId="23" fillId="0" borderId="0" xfId="0" applyNumberFormat="1" applyFont="1" applyFill="1" applyBorder="1" applyAlignment="1" applyProtection="1">
      <alignment horizontal="center" vertical="center"/>
      <protection hidden="1"/>
    </xf>
    <xf numFmtId="0" fontId="31" fillId="0" borderId="0" xfId="0" applyNumberFormat="1" applyFont="1" applyFill="1" applyBorder="1" applyAlignment="1" applyProtection="1">
      <alignment horizontal="left" vertical="center"/>
      <protection hidden="1"/>
    </xf>
    <xf numFmtId="0" fontId="26" fillId="0" borderId="0" xfId="0" applyNumberFormat="1" applyFont="1" applyFill="1" applyBorder="1" applyAlignment="1" applyProtection="1">
      <alignment horizontal="left" vertical="center"/>
      <protection hidden="1"/>
    </xf>
    <xf numFmtId="0" fontId="16" fillId="0" borderId="87" xfId="0" applyFont="1" applyBorder="1"/>
    <xf numFmtId="0" fontId="35" fillId="0" borderId="3" xfId="0" applyNumberFormat="1" applyFont="1" applyFill="1" applyBorder="1" applyAlignment="1" applyProtection="1">
      <alignment horizontal="center" vertical="center" wrapText="1"/>
      <protection locked="0"/>
    </xf>
    <xf numFmtId="49" fontId="85" fillId="0" borderId="0" xfId="0" applyNumberFormat="1" applyFont="1" applyFill="1" applyAlignment="1" applyProtection="1">
      <alignment vertical="center"/>
      <protection hidden="1"/>
    </xf>
    <xf numFmtId="49" fontId="84" fillId="0" borderId="0" xfId="0" applyNumberFormat="1" applyFont="1" applyFill="1" applyAlignment="1" applyProtection="1">
      <alignment vertical="center"/>
      <protection hidden="1"/>
    </xf>
    <xf numFmtId="0" fontId="0" fillId="0" borderId="0" xfId="0" applyAlignment="1" applyProtection="1">
      <alignment horizontal="center" vertical="center"/>
      <protection hidden="1"/>
    </xf>
    <xf numFmtId="0" fontId="74" fillId="0" borderId="0" xfId="0" applyFont="1" applyProtection="1">
      <protection hidden="1"/>
    </xf>
    <xf numFmtId="2" fontId="43" fillId="0" borderId="4" xfId="0" applyNumberFormat="1" applyFont="1" applyFill="1" applyBorder="1" applyAlignment="1" applyProtection="1">
      <alignment vertical="center" wrapText="1"/>
      <protection locked="0"/>
    </xf>
    <xf numFmtId="0" fontId="3" fillId="2" borderId="0" xfId="0" applyFont="1" applyFill="1" applyBorder="1" applyAlignment="1" applyProtection="1">
      <alignment vertical="center"/>
      <protection hidden="1"/>
    </xf>
    <xf numFmtId="1" fontId="3" fillId="2" borderId="0" xfId="0" applyNumberFormat="1" applyFont="1" applyFill="1" applyBorder="1" applyAlignment="1" applyProtection="1">
      <alignment vertical="center"/>
      <protection hidden="1"/>
    </xf>
    <xf numFmtId="0" fontId="86" fillId="2" borderId="0" xfId="0" applyFont="1" applyFill="1" applyBorder="1" applyAlignment="1" applyProtection="1">
      <alignment horizontal="right" vertical="top"/>
      <protection hidden="1"/>
    </xf>
    <xf numFmtId="168" fontId="86" fillId="2" borderId="0" xfId="0" applyNumberFormat="1" applyFont="1" applyFill="1" applyBorder="1" applyAlignment="1" applyProtection="1">
      <alignment horizontal="center" vertical="top"/>
      <protection hidden="1"/>
    </xf>
    <xf numFmtId="0" fontId="86" fillId="2" borderId="0" xfId="0" applyFont="1" applyFill="1" applyBorder="1" applyAlignment="1" applyProtection="1">
      <alignment vertical="top"/>
      <protection hidden="1"/>
    </xf>
    <xf numFmtId="0" fontId="24" fillId="5" borderId="32" xfId="0" applyFont="1" applyFill="1" applyBorder="1" applyAlignment="1" applyProtection="1">
      <alignment horizontal="center"/>
      <protection hidden="1"/>
    </xf>
    <xf numFmtId="0" fontId="24" fillId="5" borderId="32" xfId="0" applyFont="1" applyFill="1" applyBorder="1" applyAlignment="1" applyProtection="1">
      <alignment horizontal="center" vertical="center"/>
      <protection hidden="1"/>
    </xf>
    <xf numFmtId="0" fontId="24" fillId="5" borderId="32" xfId="0" applyFont="1" applyFill="1" applyBorder="1" applyAlignment="1" applyProtection="1">
      <alignment horizontal="left" vertical="center" indent="3"/>
      <protection hidden="1"/>
    </xf>
    <xf numFmtId="0" fontId="23" fillId="0" borderId="44" xfId="0" applyNumberFormat="1" applyFont="1" applyFill="1" applyBorder="1" applyAlignment="1" applyProtection="1">
      <alignment horizontal="center" vertical="center" wrapText="1"/>
      <protection locked="0"/>
    </xf>
    <xf numFmtId="0" fontId="23" fillId="0" borderId="44" xfId="0"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horizontal="center" vertical="center" wrapText="1"/>
      <protection locked="0"/>
    </xf>
    <xf numFmtId="0" fontId="23" fillId="0" borderId="59" xfId="0" applyNumberFormat="1" applyFont="1" applyFill="1" applyBorder="1" applyAlignment="1" applyProtection="1">
      <alignment horizontal="center" vertical="center" wrapText="1"/>
      <protection locked="0"/>
    </xf>
    <xf numFmtId="0" fontId="23" fillId="0" borderId="59" xfId="0" applyFont="1" applyFill="1" applyBorder="1" applyAlignment="1" applyProtection="1">
      <alignment horizontal="center" vertical="center" wrapText="1"/>
      <protection locked="0"/>
    </xf>
    <xf numFmtId="0" fontId="23" fillId="0" borderId="44" xfId="0" applyFont="1" applyFill="1" applyBorder="1" applyAlignment="1" applyProtection="1">
      <alignment vertical="center" wrapText="1"/>
      <protection locked="0"/>
    </xf>
    <xf numFmtId="0" fontId="23" fillId="0" borderId="2" xfId="0" applyFont="1" applyFill="1" applyBorder="1" applyAlignment="1" applyProtection="1">
      <alignment vertical="center" wrapText="1"/>
      <protection locked="0"/>
    </xf>
    <xf numFmtId="0" fontId="23" fillId="0" borderId="59" xfId="0" applyFont="1" applyFill="1" applyBorder="1" applyAlignment="1" applyProtection="1">
      <alignment vertical="center" wrapText="1"/>
      <protection locked="0"/>
    </xf>
    <xf numFmtId="0" fontId="23" fillId="0" borderId="4" xfId="0" applyFont="1" applyFill="1" applyBorder="1" applyAlignment="1" applyProtection="1">
      <alignment horizontal="center" vertical="center" wrapText="1"/>
      <protection locked="0"/>
    </xf>
    <xf numFmtId="0" fontId="23" fillId="0" borderId="14" xfId="0" applyFont="1" applyFill="1" applyBorder="1" applyAlignment="1" applyProtection="1">
      <alignment horizontal="center" vertical="center" wrapText="1"/>
      <protection locked="0"/>
    </xf>
    <xf numFmtId="0" fontId="29" fillId="5" borderId="32" xfId="0" applyFont="1" applyFill="1" applyBorder="1" applyAlignment="1" applyProtection="1">
      <alignment horizontal="center"/>
      <protection hidden="1"/>
    </xf>
    <xf numFmtId="12" fontId="28" fillId="0" borderId="1" xfId="0" applyNumberFormat="1" applyFont="1" applyFill="1" applyBorder="1" applyAlignment="1" applyProtection="1">
      <alignment horizontal="center" vertical="center"/>
      <protection locked="0"/>
    </xf>
    <xf numFmtId="12" fontId="28" fillId="0" borderId="3" xfId="0" applyNumberFormat="1" applyFont="1" applyFill="1" applyBorder="1" applyAlignment="1" applyProtection="1">
      <alignment horizontal="center" vertical="center"/>
      <protection locked="0"/>
    </xf>
    <xf numFmtId="12" fontId="28" fillId="0" borderId="4" xfId="0" applyNumberFormat="1" applyFont="1" applyFill="1" applyBorder="1" applyAlignment="1" applyProtection="1">
      <alignment horizontal="center" vertical="center"/>
      <protection locked="0"/>
    </xf>
    <xf numFmtId="0" fontId="29" fillId="5" borderId="32" xfId="0" applyFont="1" applyFill="1" applyBorder="1" applyAlignment="1" applyProtection="1">
      <alignment horizontal="center" vertical="center"/>
      <protection hidden="1"/>
    </xf>
    <xf numFmtId="12" fontId="28" fillId="0" borderId="2" xfId="0" applyNumberFormat="1" applyFont="1" applyFill="1" applyBorder="1" applyAlignment="1" applyProtection="1">
      <alignment horizontal="center" vertical="center"/>
      <protection locked="0"/>
    </xf>
    <xf numFmtId="0" fontId="29" fillId="5" borderId="32" xfId="0" applyFont="1" applyFill="1" applyBorder="1" applyAlignment="1" applyProtection="1">
      <alignment horizontal="left" vertical="center" indent="3"/>
      <protection hidden="1"/>
    </xf>
    <xf numFmtId="0" fontId="29" fillId="5" borderId="32" xfId="0" applyFont="1" applyFill="1" applyBorder="1" applyAlignment="1" applyProtection="1">
      <alignment horizontal="left" vertical="center"/>
      <protection hidden="1"/>
    </xf>
    <xf numFmtId="12" fontId="28" fillId="0" borderId="14" xfId="0" applyNumberFormat="1" applyFont="1" applyFill="1" applyBorder="1" applyAlignment="1" applyProtection="1">
      <alignment horizontal="center" vertical="center"/>
      <protection locked="0"/>
    </xf>
    <xf numFmtId="2" fontId="28" fillId="5" borderId="44" xfId="0" applyNumberFormat="1" applyFont="1" applyFill="1" applyBorder="1" applyAlignment="1" applyProtection="1">
      <alignment vertical="center" wrapText="1"/>
      <protection hidden="1"/>
    </xf>
    <xf numFmtId="2" fontId="28" fillId="5" borderId="2" xfId="0" applyNumberFormat="1" applyFont="1" applyFill="1" applyBorder="1" applyAlignment="1" applyProtection="1">
      <alignment vertical="center" wrapText="1"/>
      <protection hidden="1"/>
    </xf>
    <xf numFmtId="0" fontId="87" fillId="0" borderId="0" xfId="0" applyFont="1" applyAlignment="1" applyProtection="1">
      <alignment vertical="center"/>
      <protection hidden="1"/>
    </xf>
    <xf numFmtId="0" fontId="0" fillId="2" borderId="88" xfId="0" applyFill="1" applyBorder="1" applyProtection="1">
      <protection hidden="1"/>
    </xf>
    <xf numFmtId="0" fontId="0" fillId="2" borderId="89" xfId="0" applyFill="1" applyBorder="1" applyProtection="1">
      <protection hidden="1"/>
    </xf>
    <xf numFmtId="0" fontId="0" fillId="2" borderId="90" xfId="0" applyFill="1" applyBorder="1" applyProtection="1">
      <protection hidden="1"/>
    </xf>
    <xf numFmtId="0" fontId="0" fillId="2" borderId="91" xfId="0" applyFill="1" applyBorder="1" applyProtection="1">
      <protection hidden="1"/>
    </xf>
    <xf numFmtId="22" fontId="0" fillId="2" borderId="0" xfId="0" applyNumberFormat="1" applyFill="1" applyProtection="1">
      <protection hidden="1"/>
    </xf>
    <xf numFmtId="0" fontId="15" fillId="2" borderId="0" xfId="0" applyFont="1" applyFill="1" applyBorder="1" applyAlignment="1" applyProtection="1">
      <alignment horizontal="right"/>
      <protection hidden="1"/>
    </xf>
    <xf numFmtId="0" fontId="21" fillId="2" borderId="0" xfId="0" applyFont="1" applyFill="1" applyBorder="1" applyAlignment="1" applyProtection="1">
      <alignment horizontal="center" vertical="center"/>
      <protection hidden="1"/>
    </xf>
    <xf numFmtId="0" fontId="12" fillId="2" borderId="0" xfId="0" applyFont="1" applyFill="1" applyAlignment="1" applyProtection="1">
      <alignment horizontal="center" vertical="center"/>
      <protection hidden="1"/>
    </xf>
    <xf numFmtId="0" fontId="12" fillId="2" borderId="0" xfId="0" applyFont="1" applyFill="1" applyProtection="1">
      <protection hidden="1"/>
    </xf>
    <xf numFmtId="0" fontId="0" fillId="0" borderId="66" xfId="0" applyBorder="1" applyProtection="1">
      <protection hidden="1"/>
    </xf>
    <xf numFmtId="0" fontId="0" fillId="0" borderId="21" xfId="0" applyBorder="1" applyProtection="1">
      <protection hidden="1"/>
    </xf>
    <xf numFmtId="0" fontId="41" fillId="0" borderId="0" xfId="0" applyFont="1" applyFill="1" applyAlignment="1" applyProtection="1">
      <alignment vertical="center"/>
      <protection hidden="1"/>
    </xf>
    <xf numFmtId="0" fontId="0" fillId="0" borderId="92" xfId="0" applyBorder="1" applyProtection="1">
      <protection hidden="1"/>
    </xf>
    <xf numFmtId="0" fontId="53" fillId="0" borderId="66" xfId="0" applyFont="1" applyBorder="1" applyProtection="1">
      <protection hidden="1"/>
    </xf>
    <xf numFmtId="0" fontId="0" fillId="0" borderId="65" xfId="0" applyBorder="1" applyProtection="1">
      <protection hidden="1"/>
    </xf>
    <xf numFmtId="0" fontId="0" fillId="0" borderId="0" xfId="0" applyBorder="1" applyProtection="1">
      <protection hidden="1"/>
    </xf>
    <xf numFmtId="0" fontId="0" fillId="0" borderId="92" xfId="0" applyBorder="1" applyAlignment="1" applyProtection="1">
      <protection hidden="1"/>
    </xf>
    <xf numFmtId="0" fontId="0" fillId="0" borderId="66" xfId="0" applyBorder="1" applyAlignment="1" applyProtection="1">
      <alignment horizontal="center" vertical="center"/>
      <protection hidden="1"/>
    </xf>
    <xf numFmtId="0" fontId="19" fillId="0" borderId="66" xfId="0" applyFont="1" applyBorder="1" applyAlignment="1" applyProtection="1">
      <alignment horizontal="center" vertical="center"/>
      <protection hidden="1"/>
    </xf>
    <xf numFmtId="0" fontId="19" fillId="0" borderId="66" xfId="0" applyFont="1" applyBorder="1" applyProtection="1">
      <protection hidden="1"/>
    </xf>
    <xf numFmtId="0" fontId="0" fillId="0" borderId="51" xfId="0" applyBorder="1" applyProtection="1">
      <protection hidden="1"/>
    </xf>
    <xf numFmtId="0" fontId="19" fillId="0" borderId="21" xfId="0" applyFont="1" applyBorder="1" applyAlignment="1" applyProtection="1">
      <alignment horizontal="center" vertical="center"/>
      <protection hidden="1"/>
    </xf>
    <xf numFmtId="0" fontId="0" fillId="0" borderId="1" xfId="0" applyBorder="1" applyProtection="1">
      <protection hidden="1"/>
    </xf>
    <xf numFmtId="0" fontId="0" fillId="0" borderId="0" xfId="0" applyAlignment="1" applyProtection="1">
      <alignment vertical="center"/>
      <protection hidden="1"/>
    </xf>
    <xf numFmtId="0" fontId="52" fillId="5" borderId="2" xfId="0" applyFont="1" applyFill="1" applyBorder="1" applyAlignment="1" applyProtection="1">
      <alignment vertical="center"/>
      <protection hidden="1"/>
    </xf>
    <xf numFmtId="0" fontId="52" fillId="5" borderId="2" xfId="0" applyFont="1" applyFill="1" applyBorder="1" applyAlignment="1" applyProtection="1">
      <alignment horizontal="left" vertical="center" indent="1"/>
      <protection hidden="1"/>
    </xf>
    <xf numFmtId="0" fontId="45" fillId="5" borderId="2" xfId="0" applyFont="1" applyFill="1" applyBorder="1" applyAlignment="1" applyProtection="1">
      <alignment horizontal="center" vertical="center" wrapText="1"/>
      <protection hidden="1"/>
    </xf>
    <xf numFmtId="0" fontId="46" fillId="0" borderId="2" xfId="0" applyFont="1" applyBorder="1" applyAlignment="1" applyProtection="1">
      <alignment horizontal="center" vertical="center"/>
      <protection hidden="1"/>
    </xf>
    <xf numFmtId="2" fontId="46" fillId="0" borderId="2" xfId="0" applyNumberFormat="1" applyFont="1" applyBorder="1" applyProtection="1">
      <protection hidden="1"/>
    </xf>
    <xf numFmtId="0" fontId="0" fillId="0" borderId="2" xfId="0" applyBorder="1" applyAlignment="1" applyProtection="1">
      <alignment horizontal="left" vertical="center" indent="1"/>
      <protection hidden="1"/>
    </xf>
    <xf numFmtId="0" fontId="0" fillId="0" borderId="2" xfId="0" applyBorder="1" applyAlignment="1" applyProtection="1">
      <alignment vertical="center"/>
      <protection hidden="1"/>
    </xf>
    <xf numFmtId="168" fontId="0" fillId="0" borderId="2" xfId="0" applyNumberFormat="1" applyBorder="1" applyAlignment="1" applyProtection="1">
      <alignment vertical="center"/>
      <protection hidden="1"/>
    </xf>
    <xf numFmtId="168" fontId="0" fillId="0" borderId="2" xfId="0" applyNumberFormat="1" applyBorder="1" applyAlignment="1" applyProtection="1">
      <alignment horizontal="right" vertical="center"/>
      <protection hidden="1"/>
    </xf>
    <xf numFmtId="0" fontId="0" fillId="0" borderId="2" xfId="0" applyBorder="1" applyAlignment="1" applyProtection="1">
      <alignment horizontal="right" vertical="center"/>
      <protection hidden="1"/>
    </xf>
    <xf numFmtId="0" fontId="0" fillId="5" borderId="24" xfId="0" applyFill="1" applyBorder="1" applyAlignment="1" applyProtection="1">
      <alignment horizontal="center" vertical="center"/>
      <protection hidden="1"/>
    </xf>
    <xf numFmtId="0" fontId="75" fillId="5" borderId="0" xfId="0" applyFont="1" applyFill="1" applyProtection="1">
      <protection hidden="1"/>
    </xf>
    <xf numFmtId="2" fontId="13" fillId="5" borderId="0" xfId="0" applyNumberFormat="1" applyFont="1" applyFill="1" applyProtection="1">
      <protection hidden="1"/>
    </xf>
    <xf numFmtId="0" fontId="52" fillId="0" borderId="0" xfId="0" applyFont="1" applyAlignment="1" applyProtection="1">
      <alignment horizontal="right"/>
      <protection hidden="1"/>
    </xf>
    <xf numFmtId="2" fontId="52" fillId="0" borderId="2" xfId="0" applyNumberFormat="1" applyFont="1" applyBorder="1" applyProtection="1">
      <protection hidden="1"/>
    </xf>
    <xf numFmtId="0" fontId="0" fillId="0" borderId="2" xfId="0" applyBorder="1" applyAlignment="1" applyProtection="1">
      <alignment horizontal="left" indent="1"/>
      <protection hidden="1"/>
    </xf>
    <xf numFmtId="0" fontId="0" fillId="0" borderId="2" xfId="0" applyNumberFormat="1" applyFill="1" applyBorder="1" applyAlignment="1" applyProtection="1">
      <alignment horizontal="right" vertical="center"/>
      <protection hidden="1"/>
    </xf>
    <xf numFmtId="168" fontId="12" fillId="5" borderId="2" xfId="0" applyNumberFormat="1" applyFont="1" applyFill="1" applyBorder="1" applyAlignment="1" applyProtection="1">
      <alignment horizontal="center" vertical="center"/>
      <protection hidden="1"/>
    </xf>
    <xf numFmtId="0" fontId="12" fillId="5" borderId="2" xfId="0" applyFont="1" applyFill="1" applyBorder="1" applyAlignment="1" applyProtection="1">
      <alignment horizontal="center" vertical="center"/>
      <protection hidden="1"/>
    </xf>
    <xf numFmtId="0" fontId="0" fillId="5" borderId="0" xfId="0" applyFill="1" applyProtection="1">
      <protection hidden="1"/>
    </xf>
    <xf numFmtId="0" fontId="0" fillId="5" borderId="0" xfId="0" applyFill="1" applyAlignment="1" applyProtection="1">
      <alignment horizontal="right" vertical="center"/>
      <protection hidden="1"/>
    </xf>
    <xf numFmtId="0" fontId="19" fillId="5" borderId="24" xfId="0" applyFont="1" applyFill="1" applyBorder="1" applyAlignment="1" applyProtection="1">
      <alignment horizontal="right" vertical="center"/>
      <protection hidden="1"/>
    </xf>
    <xf numFmtId="2" fontId="44" fillId="4" borderId="7" xfId="0" applyNumberFormat="1" applyFont="1" applyFill="1" applyBorder="1" applyAlignment="1" applyProtection="1">
      <alignment horizontal="right"/>
      <protection hidden="1"/>
    </xf>
    <xf numFmtId="2" fontId="44" fillId="3" borderId="7" xfId="0" applyNumberFormat="1" applyFont="1" applyFill="1" applyBorder="1" applyAlignment="1" applyProtection="1">
      <alignment horizontal="right"/>
      <protection hidden="1"/>
    </xf>
    <xf numFmtId="2" fontId="44" fillId="3" borderId="48" xfId="0" applyNumberFormat="1" applyFont="1" applyFill="1" applyBorder="1" applyAlignment="1" applyProtection="1">
      <alignment horizontal="right"/>
      <protection hidden="1"/>
    </xf>
    <xf numFmtId="2" fontId="19" fillId="3" borderId="7" xfId="0" applyNumberFormat="1" applyFont="1" applyFill="1" applyBorder="1" applyAlignment="1" applyProtection="1">
      <alignment horizontal="right" vertical="center"/>
      <protection hidden="1"/>
    </xf>
    <xf numFmtId="2" fontId="44" fillId="5" borderId="44" xfId="0" applyNumberFormat="1" applyFont="1" applyFill="1" applyBorder="1" applyAlignment="1" applyProtection="1">
      <alignment horizontal="right" vertical="center" wrapText="1"/>
      <protection hidden="1"/>
    </xf>
    <xf numFmtId="2" fontId="44" fillId="5" borderId="2" xfId="0" applyNumberFormat="1" applyFont="1" applyFill="1" applyBorder="1" applyAlignment="1" applyProtection="1">
      <alignment horizontal="right" vertical="center" wrapText="1"/>
      <protection hidden="1"/>
    </xf>
    <xf numFmtId="2" fontId="44" fillId="5" borderId="59" xfId="0" applyNumberFormat="1" applyFont="1" applyFill="1" applyBorder="1" applyAlignment="1" applyProtection="1">
      <alignment horizontal="right" vertical="center" wrapText="1"/>
      <protection hidden="1"/>
    </xf>
    <xf numFmtId="2" fontId="44" fillId="3" borderId="7" xfId="0" applyNumberFormat="1" applyFont="1" applyFill="1" applyBorder="1" applyAlignment="1" applyProtection="1">
      <alignment horizontal="right" vertical="center"/>
      <protection hidden="1"/>
    </xf>
    <xf numFmtId="2" fontId="44" fillId="4" borderId="7" xfId="0" applyNumberFormat="1" applyFont="1" applyFill="1" applyBorder="1" applyAlignment="1" applyProtection="1">
      <alignment horizontal="right" vertical="center"/>
      <protection hidden="1"/>
    </xf>
    <xf numFmtId="0" fontId="44" fillId="3" borderId="32" xfId="0" applyFont="1" applyFill="1" applyBorder="1" applyAlignment="1" applyProtection="1">
      <alignment horizontal="right" vertical="center"/>
      <protection hidden="1"/>
    </xf>
    <xf numFmtId="0" fontId="23" fillId="2" borderId="0" xfId="0" applyFont="1" applyFill="1" applyAlignment="1" applyProtection="1">
      <alignment horizontal="right"/>
      <protection hidden="1"/>
    </xf>
    <xf numFmtId="0" fontId="23" fillId="0" borderId="0" xfId="0" applyFont="1" applyAlignment="1" applyProtection="1">
      <alignment horizontal="right"/>
      <protection hidden="1"/>
    </xf>
    <xf numFmtId="2" fontId="43" fillId="2" borderId="0" xfId="0" applyNumberFormat="1" applyFont="1" applyFill="1" applyAlignment="1" applyProtection="1">
      <alignment horizontal="right"/>
      <protection hidden="1"/>
    </xf>
    <xf numFmtId="2" fontId="58" fillId="5" borderId="44" xfId="0" applyNumberFormat="1" applyFont="1" applyFill="1" applyBorder="1" applyAlignment="1" applyProtection="1">
      <alignment horizontal="right" vertical="center"/>
      <protection hidden="1"/>
    </xf>
    <xf numFmtId="2" fontId="58" fillId="5" borderId="2" xfId="0" applyNumberFormat="1" applyFont="1" applyFill="1" applyBorder="1" applyAlignment="1" applyProtection="1">
      <alignment horizontal="right" vertical="center"/>
      <protection hidden="1"/>
    </xf>
    <xf numFmtId="2" fontId="58" fillId="5" borderId="59" xfId="0" applyNumberFormat="1" applyFont="1" applyFill="1" applyBorder="1" applyAlignment="1" applyProtection="1">
      <alignment horizontal="right" vertical="center"/>
      <protection hidden="1"/>
    </xf>
    <xf numFmtId="2" fontId="43" fillId="0" borderId="0" xfId="0" applyNumberFormat="1" applyFont="1" applyAlignment="1" applyProtection="1">
      <alignment horizontal="right"/>
      <protection hidden="1"/>
    </xf>
    <xf numFmtId="0" fontId="52" fillId="8" borderId="0" xfId="0" applyFont="1" applyFill="1" applyAlignment="1" applyProtection="1">
      <alignment vertical="center" wrapText="1"/>
      <protection hidden="1"/>
    </xf>
    <xf numFmtId="0" fontId="20" fillId="8" borderId="57" xfId="0" applyFont="1" applyFill="1" applyBorder="1" applyAlignment="1" applyProtection="1">
      <alignment vertical="center" wrapText="1"/>
      <protection hidden="1"/>
    </xf>
    <xf numFmtId="0" fontId="20" fillId="8" borderId="0" xfId="0" applyFont="1" applyFill="1" applyBorder="1" applyAlignment="1" applyProtection="1">
      <alignment vertical="center" wrapText="1"/>
      <protection hidden="1"/>
    </xf>
    <xf numFmtId="2" fontId="52" fillId="2" borderId="0" xfId="0" applyNumberFormat="1" applyFont="1" applyFill="1" applyBorder="1" applyAlignment="1" applyProtection="1">
      <alignment horizontal="center" vertical="center"/>
      <protection hidden="1"/>
    </xf>
    <xf numFmtId="0" fontId="38" fillId="0" borderId="70" xfId="0" applyNumberFormat="1" applyFont="1" applyFill="1" applyBorder="1" applyAlignment="1" applyProtection="1">
      <alignment horizontal="center" vertical="center" wrapText="1"/>
      <protection locked="0"/>
    </xf>
    <xf numFmtId="0" fontId="42" fillId="2" borderId="45" xfId="0" applyFont="1" applyFill="1" applyBorder="1" applyAlignment="1" applyProtection="1">
      <alignment horizontal="left" vertical="center"/>
      <protection hidden="1"/>
    </xf>
    <xf numFmtId="0" fontId="23" fillId="0" borderId="65" xfId="0" applyFont="1" applyFill="1" applyBorder="1" applyAlignment="1" applyProtection="1">
      <alignment horizontal="center" vertical="center" wrapText="1"/>
      <protection locked="0"/>
    </xf>
    <xf numFmtId="0" fontId="35" fillId="0" borderId="65" xfId="0" applyFont="1" applyFill="1" applyBorder="1" applyAlignment="1" applyProtection="1">
      <alignment vertical="center" wrapText="1"/>
      <protection locked="0"/>
    </xf>
    <xf numFmtId="0" fontId="23" fillId="0" borderId="65"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protection locked="0"/>
    </xf>
    <xf numFmtId="0" fontId="23" fillId="0" borderId="4" xfId="0" applyFont="1" applyFill="1" applyBorder="1" applyAlignment="1" applyProtection="1">
      <alignment vertical="center" wrapText="1"/>
      <protection locked="0"/>
    </xf>
    <xf numFmtId="0" fontId="23" fillId="0" borderId="2" xfId="0" applyNumberFormat="1" applyFont="1" applyFill="1" applyBorder="1" applyAlignment="1" applyProtection="1">
      <alignment horizontal="center" vertical="center"/>
      <protection locked="0"/>
    </xf>
    <xf numFmtId="0" fontId="23" fillId="0" borderId="3" xfId="0" applyNumberFormat="1" applyFont="1" applyFill="1" applyBorder="1" applyAlignment="1" applyProtection="1">
      <alignment horizontal="center" vertical="center"/>
      <protection locked="0"/>
    </xf>
    <xf numFmtId="0" fontId="23" fillId="0" borderId="3" xfId="0" applyFont="1" applyFill="1" applyBorder="1" applyAlignment="1" applyProtection="1">
      <alignment vertical="center" wrapText="1"/>
      <protection locked="0"/>
    </xf>
    <xf numFmtId="12" fontId="28" fillId="5" borderId="44" xfId="0" applyNumberFormat="1" applyFont="1" applyFill="1" applyBorder="1" applyAlignment="1" applyProtection="1">
      <alignment horizontal="center" vertical="center" wrapText="1"/>
      <protection hidden="1"/>
    </xf>
    <xf numFmtId="12" fontId="44" fillId="5" borderId="44" xfId="0" applyNumberFormat="1" applyFont="1" applyFill="1" applyBorder="1" applyAlignment="1" applyProtection="1">
      <alignment horizontal="right" vertical="center" wrapText="1"/>
      <protection hidden="1"/>
    </xf>
    <xf numFmtId="2" fontId="44" fillId="0" borderId="94" xfId="0" applyNumberFormat="1" applyFont="1" applyFill="1" applyBorder="1" applyAlignment="1" applyProtection="1">
      <alignment horizontal="right" vertical="center"/>
      <protection locked="0"/>
    </xf>
    <xf numFmtId="2" fontId="58" fillId="5" borderId="4" xfId="0" applyNumberFormat="1" applyFont="1" applyFill="1" applyBorder="1" applyAlignment="1" applyProtection="1">
      <alignment horizontal="center" vertical="center"/>
      <protection hidden="1"/>
    </xf>
    <xf numFmtId="12" fontId="28" fillId="5" borderId="2" xfId="0" applyNumberFormat="1" applyFont="1" applyFill="1" applyBorder="1" applyAlignment="1" applyProtection="1">
      <alignment horizontal="center" vertical="center" wrapText="1"/>
      <protection hidden="1"/>
    </xf>
    <xf numFmtId="12" fontId="44" fillId="5" borderId="2" xfId="0" applyNumberFormat="1" applyFont="1" applyFill="1" applyBorder="1" applyAlignment="1" applyProtection="1">
      <alignment horizontal="right" vertical="center" wrapText="1"/>
      <protection hidden="1"/>
    </xf>
    <xf numFmtId="2" fontId="44" fillId="0" borderId="58" xfId="0" applyNumberFormat="1" applyFont="1" applyFill="1" applyBorder="1" applyAlignment="1" applyProtection="1">
      <alignment horizontal="right" vertical="center"/>
      <protection locked="0"/>
    </xf>
    <xf numFmtId="12" fontId="24" fillId="0" borderId="65" xfId="0" applyNumberFormat="1" applyFont="1" applyFill="1" applyBorder="1" applyAlignment="1" applyProtection="1">
      <alignment horizontal="left" vertical="center" wrapText="1"/>
      <protection locked="0"/>
    </xf>
    <xf numFmtId="12" fontId="28" fillId="5" borderId="1" xfId="0" applyNumberFormat="1" applyFont="1" applyFill="1" applyBorder="1" applyAlignment="1" applyProtection="1">
      <alignment vertical="center" wrapText="1"/>
      <protection hidden="1"/>
    </xf>
    <xf numFmtId="12" fontId="28" fillId="5" borderId="1" xfId="0" applyNumberFormat="1" applyFont="1" applyFill="1" applyBorder="1" applyAlignment="1" applyProtection="1">
      <alignment horizontal="center" vertical="center" wrapText="1"/>
      <protection hidden="1"/>
    </xf>
    <xf numFmtId="12" fontId="44" fillId="5" borderId="65" xfId="0" applyNumberFormat="1" applyFont="1" applyFill="1" applyBorder="1" applyAlignment="1" applyProtection="1">
      <alignment horizontal="right" vertical="center" wrapText="1"/>
      <protection hidden="1"/>
    </xf>
    <xf numFmtId="2" fontId="44" fillId="0" borderId="92" xfId="0" applyNumberFormat="1" applyFont="1" applyFill="1" applyBorder="1" applyAlignment="1" applyProtection="1">
      <alignment horizontal="right" vertical="center"/>
      <protection locked="0"/>
    </xf>
    <xf numFmtId="0" fontId="38" fillId="0" borderId="95" xfId="0" applyNumberFormat="1" applyFont="1" applyFill="1" applyBorder="1" applyAlignment="1" applyProtection="1">
      <alignment horizontal="center" vertical="center" wrapText="1"/>
      <protection locked="0"/>
    </xf>
    <xf numFmtId="12" fontId="24" fillId="0" borderId="96" xfId="0" applyNumberFormat="1" applyFont="1" applyFill="1" applyBorder="1" applyAlignment="1" applyProtection="1">
      <alignment horizontal="left" vertical="center" wrapText="1"/>
      <protection locked="0"/>
    </xf>
    <xf numFmtId="0" fontId="23" fillId="0" borderId="96" xfId="0" applyNumberFormat="1" applyFont="1" applyFill="1" applyBorder="1" applyAlignment="1" applyProtection="1">
      <alignment horizontal="center" vertical="center" wrapText="1"/>
      <protection locked="0"/>
    </xf>
    <xf numFmtId="0" fontId="23" fillId="0" borderId="96" xfId="0" applyFont="1" applyFill="1" applyBorder="1" applyAlignment="1" applyProtection="1">
      <alignment horizontal="center" vertical="center" wrapText="1"/>
      <protection locked="0"/>
    </xf>
    <xf numFmtId="0" fontId="35" fillId="0" borderId="96" xfId="0" applyFont="1" applyFill="1" applyBorder="1" applyAlignment="1" applyProtection="1">
      <alignment vertical="center" wrapText="1"/>
      <protection locked="0"/>
    </xf>
    <xf numFmtId="2" fontId="28" fillId="0" borderId="14" xfId="0" applyNumberFormat="1" applyFont="1" applyFill="1" applyBorder="1" applyAlignment="1" applyProtection="1">
      <alignment horizontal="center" vertical="center" wrapText="1"/>
      <protection locked="0"/>
    </xf>
    <xf numFmtId="12" fontId="28" fillId="5" borderId="96" xfId="0" applyNumberFormat="1" applyFont="1" applyFill="1" applyBorder="1" applyAlignment="1" applyProtection="1">
      <alignment vertical="center" wrapText="1"/>
      <protection hidden="1"/>
    </xf>
    <xf numFmtId="12" fontId="28" fillId="5" borderId="96" xfId="0" applyNumberFormat="1" applyFont="1" applyFill="1" applyBorder="1" applyAlignment="1" applyProtection="1">
      <alignment horizontal="center" vertical="center" wrapText="1"/>
      <protection hidden="1"/>
    </xf>
    <xf numFmtId="12" fontId="44" fillId="5" borderId="96" xfId="0" applyNumberFormat="1" applyFont="1" applyFill="1" applyBorder="1" applyAlignment="1" applyProtection="1">
      <alignment horizontal="right" vertical="center" wrapText="1"/>
      <protection hidden="1"/>
    </xf>
    <xf numFmtId="2" fontId="44" fillId="0" borderId="96" xfId="0" applyNumberFormat="1" applyFont="1" applyFill="1" applyBorder="1" applyAlignment="1" applyProtection="1">
      <alignment horizontal="right" vertical="center"/>
      <protection locked="0"/>
    </xf>
    <xf numFmtId="2" fontId="58" fillId="5" borderId="14" xfId="0" applyNumberFormat="1" applyFont="1" applyFill="1" applyBorder="1" applyAlignment="1" applyProtection="1">
      <alignment horizontal="center" vertical="center"/>
      <protection hidden="1"/>
    </xf>
    <xf numFmtId="0" fontId="0" fillId="0" borderId="2" xfId="0" applyNumberFormat="1" applyBorder="1" applyAlignment="1" applyProtection="1">
      <alignment horizontal="center" vertical="center"/>
      <protection hidden="1"/>
    </xf>
    <xf numFmtId="0" fontId="29" fillId="5" borderId="2" xfId="0" applyNumberFormat="1" applyFont="1" applyFill="1" applyBorder="1" applyAlignment="1" applyProtection="1">
      <alignment horizontal="center" vertical="center"/>
      <protection hidden="1"/>
    </xf>
    <xf numFmtId="0" fontId="29" fillId="5" borderId="58" xfId="0" applyNumberFormat="1" applyFont="1" applyFill="1" applyBorder="1" applyAlignment="1" applyProtection="1">
      <alignment horizontal="center" vertical="center"/>
      <protection hidden="1"/>
    </xf>
    <xf numFmtId="0" fontId="29" fillId="5" borderId="2" xfId="0" applyNumberFormat="1" applyFont="1" applyFill="1" applyBorder="1" applyAlignment="1" applyProtection="1">
      <alignment horizontal="center" vertical="center" wrapText="1"/>
      <protection hidden="1"/>
    </xf>
    <xf numFmtId="0" fontId="17" fillId="9" borderId="97" xfId="0" applyNumberFormat="1" applyFont="1" applyFill="1" applyBorder="1" applyAlignment="1" applyProtection="1">
      <alignment horizontal="right" vertical="top"/>
      <protection hidden="1"/>
    </xf>
    <xf numFmtId="0" fontId="38" fillId="9" borderId="98" xfId="0" applyNumberFormat="1" applyFont="1" applyFill="1" applyBorder="1" applyAlignment="1" applyProtection="1">
      <alignment horizontal="center" vertical="center"/>
      <protection hidden="1"/>
    </xf>
    <xf numFmtId="0" fontId="82" fillId="9" borderId="102" xfId="0" applyFont="1" applyFill="1" applyBorder="1" applyProtection="1">
      <protection hidden="1"/>
    </xf>
    <xf numFmtId="0" fontId="16" fillId="4" borderId="49" xfId="0" applyFont="1" applyFill="1" applyBorder="1" applyProtection="1">
      <protection hidden="1"/>
    </xf>
    <xf numFmtId="0" fontId="16" fillId="4" borderId="62" xfId="0" applyFont="1" applyFill="1" applyBorder="1" applyProtection="1">
      <protection hidden="1"/>
    </xf>
    <xf numFmtId="0" fontId="23" fillId="4" borderId="49" xfId="0" applyNumberFormat="1" applyFont="1" applyFill="1" applyBorder="1" applyAlignment="1" applyProtection="1">
      <alignment vertical="center"/>
      <protection hidden="1"/>
    </xf>
    <xf numFmtId="0" fontId="24" fillId="4" borderId="0" xfId="0" applyNumberFormat="1" applyFont="1" applyFill="1" applyBorder="1" applyAlignment="1" applyProtection="1">
      <alignment horizontal="right" vertical="center"/>
      <protection hidden="1"/>
    </xf>
    <xf numFmtId="0" fontId="23" fillId="5" borderId="49" xfId="0" applyNumberFormat="1" applyFont="1" applyFill="1" applyBorder="1" applyAlignment="1" applyProtection="1">
      <alignment vertical="center"/>
      <protection hidden="1"/>
    </xf>
    <xf numFmtId="0" fontId="31" fillId="5" borderId="71" xfId="0" applyNumberFormat="1" applyFont="1" applyFill="1" applyBorder="1" applyAlignment="1" applyProtection="1">
      <alignment horizontal="left" vertical="center" indent="1"/>
      <protection hidden="1"/>
    </xf>
    <xf numFmtId="0" fontId="16" fillId="0" borderId="121" xfId="0" applyFont="1" applyBorder="1" applyAlignment="1" applyProtection="1">
      <alignment vertical="center"/>
      <protection locked="0"/>
    </xf>
    <xf numFmtId="0" fontId="31" fillId="5" borderId="72" xfId="0" applyNumberFormat="1" applyFont="1" applyFill="1" applyBorder="1" applyAlignment="1" applyProtection="1">
      <alignment horizontal="left" vertical="center" indent="1"/>
      <protection hidden="1"/>
    </xf>
    <xf numFmtId="0" fontId="35" fillId="0" borderId="89" xfId="0" applyNumberFormat="1" applyFont="1" applyFill="1" applyBorder="1" applyAlignment="1" applyProtection="1">
      <alignment vertical="top" wrapText="1"/>
      <protection locked="0"/>
    </xf>
    <xf numFmtId="0" fontId="35" fillId="0" borderId="89" xfId="0" applyFont="1" applyBorder="1" applyAlignment="1">
      <alignment vertical="top" wrapText="1"/>
    </xf>
    <xf numFmtId="0" fontId="31" fillId="5" borderId="118" xfId="0" applyNumberFormat="1" applyFont="1" applyFill="1" applyBorder="1" applyAlignment="1" applyProtection="1">
      <alignment horizontal="left" vertical="center" indent="1"/>
      <protection hidden="1"/>
    </xf>
    <xf numFmtId="49" fontId="20" fillId="7" borderId="58" xfId="0" applyNumberFormat="1" applyFont="1" applyFill="1" applyBorder="1" applyAlignment="1" applyProtection="1">
      <alignment horizontal="center" vertical="center"/>
      <protection hidden="1"/>
    </xf>
    <xf numFmtId="0" fontId="52" fillId="0" borderId="51" xfId="0" applyFont="1" applyBorder="1" applyAlignment="1" applyProtection="1">
      <alignment horizontal="center" vertical="center"/>
      <protection locked="0"/>
    </xf>
    <xf numFmtId="0" fontId="52" fillId="0" borderId="18" xfId="0" applyFont="1" applyBorder="1" applyAlignment="1" applyProtection="1">
      <alignment horizontal="center" vertical="center"/>
      <protection locked="0"/>
    </xf>
    <xf numFmtId="0" fontId="52" fillId="3" borderId="56" xfId="0" applyFont="1" applyFill="1" applyBorder="1" applyAlignment="1" applyProtection="1">
      <alignment horizontal="center" vertical="center"/>
      <protection hidden="1"/>
    </xf>
    <xf numFmtId="168" fontId="0" fillId="7" borderId="58" xfId="0" applyNumberFormat="1" applyFill="1" applyBorder="1" applyAlignment="1" applyProtection="1">
      <alignment horizontal="center" vertical="center"/>
      <protection hidden="1"/>
    </xf>
    <xf numFmtId="49" fontId="20" fillId="5" borderId="10" xfId="0" applyNumberFormat="1" applyFont="1" applyFill="1" applyBorder="1" applyAlignment="1" applyProtection="1">
      <alignment horizontal="center" vertical="center"/>
      <protection hidden="1"/>
    </xf>
    <xf numFmtId="0" fontId="52" fillId="0" borderId="134"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52" fillId="3" borderId="11" xfId="0" applyFont="1" applyFill="1" applyBorder="1" applyAlignment="1" applyProtection="1">
      <alignment horizontal="center" vertical="center"/>
      <protection hidden="1"/>
    </xf>
    <xf numFmtId="168" fontId="0" fillId="5" borderId="10" xfId="0" applyNumberFormat="1" applyFill="1" applyBorder="1" applyAlignment="1" applyProtection="1">
      <alignment horizontal="center" vertical="center"/>
      <protection hidden="1"/>
    </xf>
    <xf numFmtId="0" fontId="31" fillId="0" borderId="0" xfId="0" applyNumberFormat="1" applyFont="1" applyFill="1" applyBorder="1" applyAlignment="1" applyProtection="1">
      <alignment horizontal="left" vertical="center" indent="1"/>
      <protection hidden="1"/>
    </xf>
    <xf numFmtId="0" fontId="0" fillId="0" borderId="0" xfId="0" applyBorder="1" applyAlignment="1" applyProtection="1">
      <alignment horizontal="left" vertical="center" indent="1"/>
      <protection hidden="1"/>
    </xf>
    <xf numFmtId="2" fontId="28" fillId="0" borderId="135" xfId="0" applyNumberFormat="1" applyFont="1" applyFill="1" applyBorder="1" applyAlignment="1" applyProtection="1">
      <alignment vertical="center" wrapText="1"/>
      <protection locked="0"/>
    </xf>
    <xf numFmtId="2" fontId="28" fillId="0" borderId="22" xfId="0" applyNumberFormat="1" applyFont="1" applyFill="1" applyBorder="1" applyAlignment="1" applyProtection="1">
      <alignment vertical="center" wrapText="1"/>
      <protection locked="0"/>
    </xf>
    <xf numFmtId="2" fontId="28" fillId="0" borderId="136" xfId="0" applyNumberFormat="1" applyFont="1" applyFill="1" applyBorder="1" applyAlignment="1" applyProtection="1">
      <alignment vertical="center" wrapText="1"/>
      <protection locked="0"/>
    </xf>
    <xf numFmtId="0" fontId="0" fillId="5" borderId="137" xfId="0" applyFill="1" applyBorder="1" applyAlignment="1" applyProtection="1">
      <alignment horizontal="center" vertical="center" wrapText="1"/>
      <protection hidden="1"/>
    </xf>
    <xf numFmtId="0" fontId="42" fillId="2" borderId="45" xfId="0" applyFont="1" applyFill="1" applyBorder="1" applyAlignment="1" applyProtection="1">
      <alignment horizontal="center"/>
      <protection hidden="1"/>
    </xf>
    <xf numFmtId="0" fontId="0" fillId="5" borderId="137" xfId="0" applyFill="1" applyBorder="1" applyAlignment="1" applyProtection="1">
      <alignment horizontal="center" wrapText="1"/>
      <protection hidden="1"/>
    </xf>
    <xf numFmtId="2" fontId="19" fillId="2" borderId="138" xfId="0" applyNumberFormat="1" applyFont="1" applyFill="1" applyBorder="1" applyAlignment="1" applyProtection="1">
      <alignment horizontal="center" vertical="center"/>
      <protection hidden="1"/>
    </xf>
    <xf numFmtId="2" fontId="19" fillId="2" borderId="139" xfId="0" applyNumberFormat="1" applyFont="1" applyFill="1" applyBorder="1" applyAlignment="1" applyProtection="1">
      <alignment horizontal="center" vertical="center"/>
      <protection hidden="1"/>
    </xf>
    <xf numFmtId="2" fontId="19" fillId="2" borderId="140" xfId="0" applyNumberFormat="1" applyFont="1" applyFill="1" applyBorder="1" applyAlignment="1" applyProtection="1">
      <alignment horizontal="center" vertical="center"/>
      <protection hidden="1"/>
    </xf>
    <xf numFmtId="0" fontId="0" fillId="0" borderId="141" xfId="0" applyFont="1" applyBorder="1" applyAlignment="1" applyProtection="1">
      <alignment horizontal="center" vertical="center"/>
      <protection hidden="1"/>
    </xf>
    <xf numFmtId="0" fontId="0" fillId="2" borderId="142" xfId="0" applyFont="1" applyFill="1" applyBorder="1" applyAlignment="1" applyProtection="1">
      <alignment horizontal="center" vertical="center"/>
      <protection hidden="1"/>
    </xf>
    <xf numFmtId="0" fontId="53" fillId="0" borderId="49" xfId="0" applyFont="1" applyFill="1" applyBorder="1" applyAlignment="1" applyProtection="1">
      <alignment vertical="center"/>
      <protection hidden="1"/>
    </xf>
    <xf numFmtId="0" fontId="53" fillId="0" borderId="0" xfId="0" applyFont="1" applyFill="1" applyBorder="1" applyAlignment="1" applyProtection="1">
      <alignment vertical="center"/>
      <protection hidden="1"/>
    </xf>
    <xf numFmtId="49" fontId="90" fillId="0" borderId="0" xfId="0" applyNumberFormat="1" applyFont="1" applyFill="1" applyBorder="1" applyAlignment="1" applyProtection="1">
      <alignment horizontal="center" vertical="center"/>
      <protection hidden="1"/>
    </xf>
    <xf numFmtId="0" fontId="29" fillId="5" borderId="22" xfId="0" applyNumberFormat="1" applyFont="1" applyFill="1" applyBorder="1" applyAlignment="1" applyProtection="1">
      <alignment horizontal="center" vertical="center" wrapText="1"/>
      <protection hidden="1"/>
    </xf>
    <xf numFmtId="0" fontId="44" fillId="4" borderId="0" xfId="0" applyNumberFormat="1" applyFont="1" applyFill="1" applyBorder="1" applyAlignment="1" applyProtection="1">
      <alignment horizontal="right" vertical="center"/>
      <protection hidden="1"/>
    </xf>
    <xf numFmtId="0" fontId="16" fillId="0" borderId="113" xfId="0" applyFont="1" applyBorder="1" applyAlignment="1" applyProtection="1">
      <alignment vertical="center"/>
      <protection locked="0"/>
    </xf>
    <xf numFmtId="0" fontId="29" fillId="5" borderId="156" xfId="0" applyNumberFormat="1" applyFont="1" applyFill="1" applyBorder="1" applyAlignment="1" applyProtection="1">
      <alignment horizontal="center" vertical="center"/>
      <protection hidden="1"/>
    </xf>
    <xf numFmtId="0" fontId="91" fillId="0" borderId="0" xfId="0" applyNumberFormat="1" applyFont="1" applyFill="1" applyBorder="1" applyAlignment="1" applyProtection="1">
      <protection hidden="1"/>
    </xf>
    <xf numFmtId="0" fontId="92" fillId="0" borderId="0" xfId="0" applyNumberFormat="1" applyFont="1" applyFill="1" applyBorder="1" applyAlignment="1" applyProtection="1">
      <protection hidden="1"/>
    </xf>
    <xf numFmtId="0" fontId="9" fillId="0" borderId="0" xfId="0" applyFont="1" applyFill="1" applyBorder="1" applyAlignment="1" applyProtection="1">
      <protection hidden="1"/>
    </xf>
    <xf numFmtId="0" fontId="9" fillId="0" borderId="0" xfId="0" applyFont="1" applyFill="1" applyAlignment="1" applyProtection="1">
      <alignment horizontal="right"/>
      <protection hidden="1"/>
    </xf>
    <xf numFmtId="0" fontId="11" fillId="0" borderId="0" xfId="0" applyFont="1" applyFill="1" applyBorder="1" applyAlignment="1" applyProtection="1">
      <alignment horizontal="center"/>
      <protection hidden="1"/>
    </xf>
    <xf numFmtId="0" fontId="9" fillId="0" borderId="45" xfId="0" applyFont="1" applyFill="1" applyBorder="1" applyAlignment="1" applyProtection="1">
      <protection hidden="1"/>
    </xf>
    <xf numFmtId="0" fontId="20" fillId="5" borderId="2" xfId="0" applyFont="1" applyFill="1" applyBorder="1" applyAlignment="1" applyProtection="1">
      <alignment horizontal="center" vertical="center"/>
      <protection hidden="1"/>
    </xf>
    <xf numFmtId="0" fontId="20" fillId="5" borderId="58" xfId="0" applyFont="1" applyFill="1" applyBorder="1" applyAlignment="1" applyProtection="1">
      <alignment horizontal="center" vertical="center"/>
      <protection hidden="1"/>
    </xf>
    <xf numFmtId="0" fontId="20" fillId="5" borderId="10" xfId="0" applyFont="1" applyFill="1" applyBorder="1" applyAlignment="1" applyProtection="1">
      <alignment horizontal="center" vertical="center"/>
      <protection hidden="1"/>
    </xf>
    <xf numFmtId="0" fontId="20" fillId="5" borderId="41" xfId="0" applyFont="1" applyFill="1" applyBorder="1" applyAlignment="1" applyProtection="1">
      <alignment horizontal="center" vertical="center"/>
      <protection hidden="1"/>
    </xf>
    <xf numFmtId="0" fontId="20" fillId="5" borderId="22" xfId="0" applyFont="1" applyFill="1" applyBorder="1" applyAlignment="1" applyProtection="1">
      <alignment horizontal="center" vertical="center"/>
      <protection hidden="1"/>
    </xf>
    <xf numFmtId="0" fontId="9" fillId="5" borderId="0" xfId="0" applyFont="1" applyFill="1" applyAlignment="1" applyProtection="1">
      <protection hidden="1"/>
    </xf>
    <xf numFmtId="0" fontId="0" fillId="0" borderId="0" xfId="0" applyFill="1"/>
    <xf numFmtId="0" fontId="46" fillId="0" borderId="2" xfId="0" applyFont="1" applyBorder="1" applyAlignment="1" applyProtection="1">
      <alignment horizontal="center" vertical="center"/>
      <protection locked="0"/>
    </xf>
    <xf numFmtId="0" fontId="46" fillId="0" borderId="58"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41" xfId="0" applyFont="1" applyBorder="1" applyAlignment="1" applyProtection="1">
      <alignment horizontal="center" vertical="center"/>
      <protection locked="0"/>
    </xf>
    <xf numFmtId="0" fontId="95" fillId="0" borderId="0" xfId="0" applyFont="1" applyFill="1" applyBorder="1" applyAlignment="1" applyProtection="1">
      <protection hidden="1"/>
    </xf>
    <xf numFmtId="0" fontId="95" fillId="0" borderId="0" xfId="0" applyFont="1" applyFill="1" applyAlignment="1" applyProtection="1">
      <alignment horizontal="right"/>
      <protection hidden="1"/>
    </xf>
    <xf numFmtId="0" fontId="46" fillId="0" borderId="14" xfId="0" applyFont="1" applyBorder="1" applyAlignment="1" applyProtection="1">
      <alignment horizontal="center" vertical="center"/>
      <protection locked="0"/>
    </xf>
    <xf numFmtId="0" fontId="46" fillId="0" borderId="133" xfId="0" applyFont="1" applyBorder="1" applyAlignment="1" applyProtection="1">
      <alignment horizontal="center" vertical="center"/>
      <protection locked="0"/>
    </xf>
    <xf numFmtId="0" fontId="46" fillId="0" borderId="13" xfId="0" applyFont="1" applyBorder="1" applyAlignment="1" applyProtection="1">
      <alignment horizontal="center" vertical="center"/>
      <protection locked="0"/>
    </xf>
    <xf numFmtId="0" fontId="10" fillId="4" borderId="22" xfId="0" applyFont="1" applyFill="1" applyBorder="1" applyAlignment="1" applyProtection="1">
      <alignment horizontal="center" vertical="center"/>
      <protection hidden="1"/>
    </xf>
    <xf numFmtId="0" fontId="10" fillId="4" borderId="2" xfId="0" applyFont="1" applyFill="1" applyBorder="1" applyAlignment="1" applyProtection="1">
      <alignment horizontal="center" vertical="center"/>
      <protection hidden="1"/>
    </xf>
    <xf numFmtId="0" fontId="10" fillId="4" borderId="10" xfId="0" applyFont="1" applyFill="1" applyBorder="1" applyAlignment="1" applyProtection="1">
      <alignment horizontal="center" vertical="center"/>
      <protection hidden="1"/>
    </xf>
    <xf numFmtId="0" fontId="8" fillId="0" borderId="0" xfId="0" applyFont="1" applyFill="1" applyAlignment="1" applyProtection="1">
      <alignment horizontal="center"/>
      <protection hidden="1"/>
    </xf>
    <xf numFmtId="0" fontId="11" fillId="0" borderId="0" xfId="0" applyFont="1" applyFill="1" applyAlignment="1" applyProtection="1">
      <alignment horizontal="center"/>
      <protection hidden="1"/>
    </xf>
    <xf numFmtId="0" fontId="9" fillId="0" borderId="0" xfId="0" applyNumberFormat="1" applyFont="1" applyFill="1" applyAlignment="1" applyProtection="1">
      <alignment horizontal="left"/>
      <protection hidden="1"/>
    </xf>
    <xf numFmtId="49" fontId="91" fillId="0" borderId="0" xfId="0" applyNumberFormat="1" applyFont="1" applyFill="1" applyBorder="1" applyAlignment="1" applyProtection="1">
      <protection hidden="1"/>
    </xf>
    <xf numFmtId="0" fontId="20" fillId="5" borderId="16" xfId="0" applyFont="1" applyFill="1" applyBorder="1" applyAlignment="1" applyProtection="1">
      <alignment horizontal="center" vertical="center" wrapText="1"/>
      <protection hidden="1"/>
    </xf>
    <xf numFmtId="0" fontId="20" fillId="5" borderId="165" xfId="0" applyFont="1" applyFill="1" applyBorder="1" applyAlignment="1" applyProtection="1">
      <alignment horizontal="right" vertical="center" wrapText="1" indent="1"/>
      <protection hidden="1"/>
    </xf>
    <xf numFmtId="0" fontId="20" fillId="4" borderId="166" xfId="0" applyFont="1" applyFill="1" applyBorder="1" applyAlignment="1" applyProtection="1">
      <alignment horizontal="center" vertical="center" wrapText="1"/>
      <protection hidden="1"/>
    </xf>
    <xf numFmtId="0" fontId="53" fillId="5" borderId="5" xfId="0" applyFont="1" applyFill="1" applyBorder="1" applyAlignment="1" applyProtection="1">
      <alignment horizontal="center" vertical="center"/>
      <protection hidden="1"/>
    </xf>
    <xf numFmtId="0" fontId="53" fillId="5" borderId="50" xfId="0" applyFont="1" applyFill="1" applyBorder="1" applyAlignment="1" applyProtection="1">
      <alignment horizontal="center" vertical="center"/>
      <protection hidden="1"/>
    </xf>
    <xf numFmtId="49" fontId="96" fillId="0" borderId="0" xfId="0" applyNumberFormat="1" applyFont="1" applyFill="1" applyBorder="1" applyAlignment="1" applyProtection="1">
      <protection hidden="1"/>
    </xf>
    <xf numFmtId="0" fontId="48" fillId="5" borderId="0" xfId="0" applyFont="1" applyFill="1" applyBorder="1" applyAlignment="1" applyProtection="1">
      <alignment horizontal="right" vertical="center" indent="1"/>
      <protection hidden="1"/>
    </xf>
    <xf numFmtId="0" fontId="48" fillId="5" borderId="21" xfId="0" applyFont="1" applyFill="1" applyBorder="1" applyAlignment="1" applyProtection="1">
      <alignment horizontal="right" vertical="center" indent="1"/>
      <protection hidden="1"/>
    </xf>
    <xf numFmtId="0" fontId="48" fillId="5" borderId="22" xfId="0" applyFont="1" applyFill="1" applyBorder="1" applyAlignment="1" applyProtection="1">
      <alignment horizontal="right" vertical="center" indent="1"/>
      <protection hidden="1"/>
    </xf>
    <xf numFmtId="0" fontId="48" fillId="5" borderId="133" xfId="0" applyFont="1" applyFill="1" applyBorder="1" applyAlignment="1" applyProtection="1">
      <alignment horizontal="right" vertical="center" indent="1"/>
      <protection hidden="1"/>
    </xf>
    <xf numFmtId="0" fontId="0" fillId="0" borderId="91" xfId="0" applyBorder="1" applyProtection="1">
      <protection hidden="1"/>
    </xf>
    <xf numFmtId="0" fontId="20" fillId="0" borderId="2" xfId="0" applyFont="1" applyFill="1" applyBorder="1" applyAlignment="1" applyProtection="1">
      <alignment horizontal="center" vertical="center"/>
      <protection locked="0"/>
    </xf>
    <xf numFmtId="2" fontId="28" fillId="0" borderId="58" xfId="0" applyNumberFormat="1" applyFont="1" applyFill="1" applyBorder="1" applyAlignment="1" applyProtection="1">
      <alignment horizontal="left" vertical="center" wrapText="1"/>
      <protection locked="0"/>
    </xf>
    <xf numFmtId="12" fontId="28" fillId="5" borderId="22" xfId="0" applyNumberFormat="1" applyFont="1" applyFill="1" applyBorder="1" applyAlignment="1" applyProtection="1">
      <alignment vertical="center" wrapText="1"/>
      <protection hidden="1"/>
    </xf>
    <xf numFmtId="2" fontId="28" fillId="0" borderId="14" xfId="0" applyNumberFormat="1" applyFont="1" applyFill="1" applyBorder="1" applyAlignment="1" applyProtection="1">
      <alignment horizontal="left" vertical="center" wrapText="1"/>
      <protection locked="0"/>
    </xf>
    <xf numFmtId="0" fontId="20" fillId="5" borderId="16" xfId="0" applyFont="1" applyFill="1" applyBorder="1" applyAlignment="1" applyProtection="1">
      <alignment vertical="center" wrapText="1"/>
      <protection hidden="1"/>
    </xf>
    <xf numFmtId="0" fontId="10" fillId="4" borderId="163" xfId="0" applyFont="1" applyFill="1" applyBorder="1" applyAlignment="1" applyProtection="1">
      <alignment horizontal="center" vertical="center" wrapText="1"/>
      <protection hidden="1"/>
    </xf>
    <xf numFmtId="2" fontId="0" fillId="0" borderId="0" xfId="0" applyNumberFormat="1" applyAlignment="1" applyProtection="1">
      <alignment horizontal="center" vertical="center"/>
      <protection hidden="1"/>
    </xf>
    <xf numFmtId="0" fontId="0" fillId="0" borderId="2" xfId="0" applyFont="1" applyBorder="1" applyProtection="1">
      <protection hidden="1"/>
    </xf>
    <xf numFmtId="0" fontId="13" fillId="0" borderId="0" xfId="0" applyNumberFormat="1" applyFont="1" applyFill="1" applyBorder="1" applyAlignment="1" applyProtection="1">
      <alignment vertical="center"/>
      <protection hidden="1"/>
    </xf>
    <xf numFmtId="0" fontId="75" fillId="0" borderId="0" xfId="0" applyFont="1" applyFill="1" applyProtection="1">
      <protection hidden="1"/>
    </xf>
    <xf numFmtId="0" fontId="13" fillId="0" borderId="0" xfId="0" applyFont="1" applyFill="1" applyAlignment="1" applyProtection="1">
      <protection hidden="1"/>
    </xf>
    <xf numFmtId="0" fontId="0" fillId="0" borderId="0" xfId="0" applyFill="1" applyAlignment="1" applyProtection="1">
      <protection hidden="1"/>
    </xf>
    <xf numFmtId="0" fontId="45" fillId="0" borderId="0" xfId="0" applyFont="1" applyAlignment="1"/>
    <xf numFmtId="0" fontId="12" fillId="0" borderId="0" xfId="0" applyFont="1" applyAlignment="1"/>
    <xf numFmtId="0" fontId="75" fillId="0" borderId="0" xfId="0" applyFont="1" applyFill="1" applyAlignment="1" applyProtection="1">
      <protection hidden="1"/>
    </xf>
    <xf numFmtId="0" fontId="0" fillId="0" borderId="45" xfId="0" applyFill="1" applyBorder="1" applyProtection="1">
      <protection hidden="1"/>
    </xf>
    <xf numFmtId="0" fontId="10" fillId="4" borderId="58" xfId="0" applyFont="1" applyFill="1" applyBorder="1" applyAlignment="1" applyProtection="1">
      <alignment horizontal="center" vertical="center"/>
      <protection hidden="1"/>
    </xf>
    <xf numFmtId="0" fontId="10" fillId="4" borderId="168" xfId="0" applyFont="1" applyFill="1" applyBorder="1" applyAlignment="1" applyProtection="1">
      <alignment horizontal="center" vertical="center"/>
      <protection hidden="1"/>
    </xf>
    <xf numFmtId="0" fontId="10" fillId="4" borderId="156" xfId="0" applyFont="1" applyFill="1" applyBorder="1" applyAlignment="1" applyProtection="1">
      <alignment horizontal="center" vertical="center"/>
      <protection hidden="1"/>
    </xf>
    <xf numFmtId="0" fontId="20" fillId="5" borderId="168" xfId="0" applyFont="1" applyFill="1" applyBorder="1" applyAlignment="1" applyProtection="1">
      <alignment horizontal="center" vertical="center"/>
      <protection hidden="1"/>
    </xf>
    <xf numFmtId="0" fontId="20" fillId="5" borderId="156" xfId="0" applyFont="1" applyFill="1" applyBorder="1" applyAlignment="1" applyProtection="1">
      <alignment horizontal="center" vertical="center"/>
      <protection hidden="1"/>
    </xf>
    <xf numFmtId="0" fontId="46" fillId="0" borderId="168" xfId="0" applyFont="1" applyBorder="1" applyAlignment="1" applyProtection="1">
      <alignment horizontal="center" vertical="center"/>
      <protection locked="0"/>
    </xf>
    <xf numFmtId="0" fontId="46" fillId="0" borderId="156" xfId="0" applyFont="1" applyBorder="1" applyAlignment="1" applyProtection="1">
      <alignment horizontal="center" vertical="center"/>
      <protection locked="0"/>
    </xf>
    <xf numFmtId="0" fontId="46" fillId="0" borderId="169" xfId="0" applyFont="1" applyBorder="1" applyAlignment="1" applyProtection="1">
      <alignment horizontal="center" vertical="center"/>
      <protection locked="0"/>
    </xf>
    <xf numFmtId="0" fontId="46" fillId="0" borderId="170" xfId="0" applyFont="1" applyBorder="1" applyAlignment="1" applyProtection="1">
      <alignment horizontal="center" vertical="center"/>
      <protection locked="0"/>
    </xf>
    <xf numFmtId="0" fontId="10" fillId="4" borderId="41" xfId="0" applyFont="1" applyFill="1" applyBorder="1" applyAlignment="1" applyProtection="1">
      <alignment horizontal="center" vertical="center"/>
      <protection hidden="1"/>
    </xf>
    <xf numFmtId="0" fontId="20" fillId="0" borderId="10" xfId="0" applyFont="1" applyFill="1" applyBorder="1" applyAlignment="1" applyProtection="1">
      <alignment horizontal="center" vertical="center"/>
      <protection locked="0"/>
    </xf>
    <xf numFmtId="0" fontId="20" fillId="0" borderId="41" xfId="0" applyFont="1" applyFill="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8" fillId="5" borderId="19" xfId="0" applyFont="1" applyFill="1" applyBorder="1" applyAlignment="1" applyProtection="1">
      <alignment wrapText="1"/>
      <protection hidden="1"/>
    </xf>
    <xf numFmtId="0" fontId="48" fillId="5" borderId="2" xfId="0" applyFont="1" applyFill="1" applyBorder="1" applyAlignment="1" applyProtection="1">
      <alignment horizontal="right" vertical="center" indent="1"/>
      <protection hidden="1"/>
    </xf>
    <xf numFmtId="0" fontId="20" fillId="5" borderId="18" xfId="0" applyFont="1" applyFill="1" applyBorder="1" applyAlignment="1" applyProtection="1">
      <alignment horizontal="center" vertical="center"/>
      <protection hidden="1"/>
    </xf>
    <xf numFmtId="0" fontId="20" fillId="0" borderId="45" xfId="0" applyFont="1" applyFill="1" applyBorder="1" applyAlignment="1" applyProtection="1">
      <alignment vertical="center" wrapText="1"/>
      <protection hidden="1"/>
    </xf>
    <xf numFmtId="0" fontId="20" fillId="0" borderId="93" xfId="0" applyFont="1" applyFill="1" applyBorder="1" applyAlignment="1" applyProtection="1">
      <alignment horizontal="right" vertical="center" wrapText="1"/>
      <protection hidden="1"/>
    </xf>
    <xf numFmtId="49" fontId="63" fillId="0" borderId="0" xfId="0" applyNumberFormat="1" applyFont="1" applyFill="1" applyBorder="1" applyAlignment="1" applyProtection="1">
      <alignment horizontal="left"/>
      <protection hidden="1"/>
    </xf>
    <xf numFmtId="0" fontId="89" fillId="5" borderId="2" xfId="0" applyNumberFormat="1" applyFont="1" applyFill="1" applyBorder="1" applyAlignment="1" applyProtection="1">
      <alignment horizontal="left" vertical="center" indent="1"/>
      <protection hidden="1"/>
    </xf>
    <xf numFmtId="0" fontId="31" fillId="5" borderId="2" xfId="0" applyNumberFormat="1" applyFont="1" applyFill="1" applyBorder="1" applyAlignment="1" applyProtection="1">
      <alignment horizontal="left" vertical="center" indent="1"/>
      <protection hidden="1"/>
    </xf>
    <xf numFmtId="0" fontId="24" fillId="5" borderId="22" xfId="0" applyNumberFormat="1" applyFont="1" applyFill="1" applyBorder="1" applyAlignment="1" applyProtection="1">
      <alignment horizontal="right" vertical="center" indent="1"/>
      <protection hidden="1"/>
    </xf>
    <xf numFmtId="0" fontId="19" fillId="5" borderId="171" xfId="0" applyFont="1" applyFill="1" applyBorder="1" applyAlignment="1" applyProtection="1">
      <alignment horizontal="right" vertical="center" indent="1"/>
      <protection hidden="1"/>
    </xf>
    <xf numFmtId="0" fontId="19" fillId="5" borderId="22" xfId="0" applyFont="1" applyFill="1" applyBorder="1" applyAlignment="1" applyProtection="1">
      <alignment horizontal="right" vertical="center" indent="1"/>
      <protection hidden="1"/>
    </xf>
    <xf numFmtId="0" fontId="19" fillId="5" borderId="1" xfId="0" applyFont="1" applyFill="1" applyBorder="1" applyAlignment="1" applyProtection="1">
      <alignment horizontal="left" vertical="center" indent="1"/>
      <protection hidden="1"/>
    </xf>
    <xf numFmtId="0" fontId="19" fillId="5" borderId="16" xfId="0" applyFont="1" applyFill="1" applyBorder="1" applyAlignment="1" applyProtection="1">
      <alignment vertical="center"/>
      <protection hidden="1"/>
    </xf>
    <xf numFmtId="0" fontId="0" fillId="5" borderId="17" xfId="0" applyFill="1" applyBorder="1" applyAlignment="1" applyProtection="1">
      <alignment vertical="center"/>
      <protection hidden="1"/>
    </xf>
    <xf numFmtId="0" fontId="0" fillId="5" borderId="10" xfId="0" applyFill="1" applyBorder="1" applyAlignment="1" applyProtection="1">
      <alignment horizontal="center"/>
      <protection hidden="1"/>
    </xf>
    <xf numFmtId="0" fontId="0" fillId="0" borderId="0" xfId="0" applyFill="1" applyBorder="1" applyProtection="1"/>
    <xf numFmtId="0" fontId="0" fillId="5" borderId="13" xfId="0" applyFill="1" applyBorder="1" applyAlignment="1" applyProtection="1">
      <alignment horizontal="center"/>
      <protection hidden="1"/>
    </xf>
    <xf numFmtId="0" fontId="19" fillId="5" borderId="19" xfId="0" applyFont="1" applyFill="1" applyBorder="1" applyAlignment="1" applyProtection="1">
      <alignment vertical="center"/>
      <protection hidden="1"/>
    </xf>
    <xf numFmtId="0" fontId="19" fillId="5" borderId="20" xfId="0" applyFont="1" applyFill="1" applyBorder="1" applyAlignment="1" applyProtection="1">
      <alignment horizontal="right" vertical="center" indent="1"/>
      <protection hidden="1"/>
    </xf>
    <xf numFmtId="49" fontId="63" fillId="0" borderId="0" xfId="0" applyNumberFormat="1" applyFont="1" applyFill="1" applyBorder="1" applyAlignment="1" applyProtection="1">
      <alignment horizontal="left" vertical="top"/>
      <protection hidden="1"/>
    </xf>
    <xf numFmtId="0" fontId="20" fillId="5" borderId="2" xfId="0" applyFont="1" applyFill="1" applyBorder="1" applyAlignment="1" applyProtection="1">
      <alignment vertical="center"/>
      <protection hidden="1"/>
    </xf>
    <xf numFmtId="0" fontId="20" fillId="5" borderId="2" xfId="0" applyFont="1" applyFill="1" applyBorder="1" applyAlignment="1" applyProtection="1">
      <alignment horizontal="left" vertical="center" indent="1"/>
      <protection hidden="1"/>
    </xf>
    <xf numFmtId="0" fontId="19" fillId="5" borderId="2" xfId="0" applyFont="1" applyFill="1" applyBorder="1" applyAlignment="1" applyProtection="1">
      <alignment horizontal="center" vertical="center" wrapText="1"/>
      <protection hidden="1"/>
    </xf>
    <xf numFmtId="0" fontId="47" fillId="5" borderId="2" xfId="0" applyFont="1" applyFill="1" applyBorder="1" applyAlignment="1" applyProtection="1">
      <alignment horizontal="center" vertical="center" wrapText="1"/>
      <protection hidden="1"/>
    </xf>
    <xf numFmtId="0" fontId="23" fillId="2" borderId="0" xfId="0" applyFont="1" applyFill="1" applyBorder="1" applyAlignment="1" applyProtection="1">
      <alignment horizontal="right" vertical="center"/>
      <protection hidden="1"/>
    </xf>
    <xf numFmtId="0" fontId="23" fillId="0" borderId="0" xfId="0" applyFont="1" applyBorder="1" applyAlignment="1" applyProtection="1">
      <alignment horizontal="right" vertical="center"/>
      <protection hidden="1"/>
    </xf>
    <xf numFmtId="0" fontId="34" fillId="5" borderId="24" xfId="0" applyNumberFormat="1" applyFont="1" applyFill="1" applyBorder="1" applyAlignment="1" applyProtection="1">
      <alignment horizontal="right" vertical="center"/>
      <protection hidden="1"/>
    </xf>
    <xf numFmtId="2" fontId="20" fillId="5" borderId="0" xfId="0" applyNumberFormat="1" applyFont="1" applyFill="1" applyProtection="1">
      <protection hidden="1"/>
    </xf>
    <xf numFmtId="12" fontId="23" fillId="0" borderId="0" xfId="0" applyNumberFormat="1" applyFont="1" applyProtection="1">
      <protection hidden="1"/>
    </xf>
    <xf numFmtId="12" fontId="23" fillId="0" borderId="0" xfId="0" applyNumberFormat="1" applyFont="1" applyAlignment="1" applyProtection="1">
      <alignment vertical="center"/>
      <protection hidden="1"/>
    </xf>
    <xf numFmtId="49" fontId="0" fillId="0" borderId="0" xfId="0" applyNumberFormat="1" applyAlignment="1">
      <alignment vertical="center"/>
    </xf>
    <xf numFmtId="49" fontId="0" fillId="0" borderId="0" xfId="0" applyNumberFormat="1"/>
    <xf numFmtId="49" fontId="0" fillId="0" borderId="0" xfId="0" applyNumberFormat="1" applyFill="1"/>
    <xf numFmtId="0" fontId="0" fillId="0" borderId="0" xfId="0" applyFill="1" applyAlignment="1">
      <alignment vertical="center"/>
    </xf>
    <xf numFmtId="0" fontId="2" fillId="0" borderId="0" xfId="0" applyFont="1" applyFill="1" applyAlignment="1">
      <alignment horizontal="left"/>
    </xf>
    <xf numFmtId="0" fontId="2" fillId="0" borderId="0" xfId="0" applyFont="1" applyFill="1" applyAlignment="1">
      <alignment horizontal="left" vertical="center"/>
    </xf>
    <xf numFmtId="0" fontId="2" fillId="0" borderId="0" xfId="0" applyFont="1" applyFill="1" applyBorder="1" applyAlignment="1" applyProtection="1">
      <alignment horizontal="left" vertical="center"/>
      <protection hidden="1"/>
    </xf>
    <xf numFmtId="49" fontId="16" fillId="0" borderId="0" xfId="0" applyNumberFormat="1" applyFont="1"/>
    <xf numFmtId="0" fontId="48" fillId="14" borderId="27" xfId="0" applyFont="1" applyFill="1" applyBorder="1" applyAlignment="1" applyProtection="1">
      <alignment horizontal="right" vertical="center" indent="1"/>
      <protection hidden="1"/>
    </xf>
    <xf numFmtId="1" fontId="42" fillId="2" borderId="45" xfId="0" applyNumberFormat="1" applyFont="1" applyFill="1" applyBorder="1" applyAlignment="1" applyProtection="1">
      <alignment horizontal="left" vertical="center"/>
      <protection hidden="1"/>
    </xf>
    <xf numFmtId="0" fontId="42" fillId="2" borderId="45" xfId="0" applyFont="1" applyFill="1" applyBorder="1" applyAlignment="1" applyProtection="1">
      <alignment horizontal="right" vertical="center"/>
      <protection hidden="1"/>
    </xf>
    <xf numFmtId="49" fontId="110" fillId="2" borderId="45" xfId="0" applyNumberFormat="1" applyFont="1" applyFill="1" applyBorder="1" applyAlignment="1" applyProtection="1">
      <alignment vertical="center"/>
      <protection hidden="1"/>
    </xf>
    <xf numFmtId="49" fontId="0" fillId="0" borderId="0" xfId="0" applyNumberFormat="1" applyFill="1" applyAlignment="1">
      <alignment vertical="center"/>
    </xf>
    <xf numFmtId="0" fontId="0" fillId="0" borderId="0" xfId="0" applyAlignment="1" applyProtection="1">
      <alignment vertical="center" wrapText="1"/>
    </xf>
    <xf numFmtId="0" fontId="0" fillId="0" borderId="0" xfId="0" applyProtection="1"/>
    <xf numFmtId="0" fontId="88" fillId="15" borderId="0" xfId="0" applyFont="1" applyFill="1" applyAlignment="1">
      <alignment vertical="center"/>
    </xf>
    <xf numFmtId="0" fontId="0" fillId="0" borderId="5" xfId="0" applyBorder="1" applyProtection="1">
      <protection locked="0"/>
    </xf>
    <xf numFmtId="0" fontId="88" fillId="0" borderId="0" xfId="0" applyFont="1" applyFill="1" applyAlignment="1" applyProtection="1">
      <alignment vertical="center"/>
      <protection hidden="1"/>
    </xf>
    <xf numFmtId="0" fontId="16" fillId="15" borderId="0" xfId="0" applyFont="1" applyFill="1"/>
    <xf numFmtId="0" fontId="16" fillId="0" borderId="87" xfId="0" applyFont="1" applyBorder="1" applyProtection="1">
      <protection locked="0"/>
    </xf>
    <xf numFmtId="0" fontId="23" fillId="0" borderId="14" xfId="0" applyNumberFormat="1" applyFont="1" applyFill="1" applyBorder="1" applyAlignment="1" applyProtection="1">
      <alignment horizontal="center" vertical="center"/>
      <protection locked="0"/>
    </xf>
    <xf numFmtId="0" fontId="0" fillId="2" borderId="0" xfId="0" applyFill="1" applyProtection="1"/>
    <xf numFmtId="49" fontId="0" fillId="2" borderId="0" xfId="0" applyNumberFormat="1" applyFill="1" applyProtection="1"/>
    <xf numFmtId="49" fontId="103" fillId="0" borderId="0" xfId="0" applyNumberFormat="1" applyFont="1" applyFill="1" applyBorder="1" applyAlignment="1" applyProtection="1">
      <protection hidden="1"/>
    </xf>
    <xf numFmtId="0" fontId="37" fillId="0" borderId="2" xfId="0" applyFont="1" applyFill="1" applyBorder="1" applyAlignment="1" applyProtection="1">
      <alignment horizontal="left" vertical="center" wrapText="1"/>
      <protection locked="0"/>
    </xf>
    <xf numFmtId="2" fontId="24" fillId="4" borderId="175" xfId="0" applyNumberFormat="1" applyFont="1" applyFill="1" applyBorder="1" applyAlignment="1" applyProtection="1">
      <alignment horizontal="center" vertical="center" textRotation="90" wrapText="1"/>
      <protection hidden="1"/>
    </xf>
    <xf numFmtId="12" fontId="24" fillId="0" borderId="14" xfId="0" applyNumberFormat="1" applyFont="1" applyFill="1" applyBorder="1" applyAlignment="1" applyProtection="1">
      <alignment horizontal="left" vertical="center" wrapText="1" indent="1"/>
      <protection locked="0"/>
    </xf>
    <xf numFmtId="0" fontId="35" fillId="0" borderId="14" xfId="0" applyNumberFormat="1" applyFont="1" applyFill="1" applyBorder="1" applyAlignment="1" applyProtection="1">
      <alignment horizontal="center" vertical="center" wrapText="1"/>
      <protection locked="0"/>
    </xf>
    <xf numFmtId="0" fontId="35" fillId="0" borderId="14" xfId="0" applyFont="1" applyFill="1" applyBorder="1" applyAlignment="1" applyProtection="1">
      <alignment horizontal="left" vertical="center" wrapText="1" indent="1"/>
      <protection locked="0"/>
    </xf>
    <xf numFmtId="0" fontId="35" fillId="0" borderId="14" xfId="0" applyFont="1" applyFill="1" applyBorder="1" applyAlignment="1" applyProtection="1">
      <alignment horizontal="left" vertical="center" wrapText="1"/>
      <protection locked="0"/>
    </xf>
    <xf numFmtId="0" fontId="35" fillId="0" borderId="14" xfId="0" applyFont="1" applyFill="1" applyBorder="1" applyAlignment="1" applyProtection="1">
      <alignment horizontal="center" vertical="center" wrapText="1"/>
      <protection locked="0"/>
    </xf>
    <xf numFmtId="2" fontId="43" fillId="2" borderId="14" xfId="0" applyNumberFormat="1" applyFont="1" applyFill="1" applyBorder="1" applyAlignment="1" applyProtection="1">
      <alignment vertical="center" wrapText="1"/>
      <protection locked="0"/>
    </xf>
    <xf numFmtId="2" fontId="43" fillId="5" borderId="14" xfId="0" applyNumberFormat="1" applyFont="1" applyFill="1" applyBorder="1" applyAlignment="1" applyProtection="1">
      <alignment vertical="center" wrapText="1"/>
      <protection hidden="1"/>
    </xf>
    <xf numFmtId="2" fontId="79" fillId="5" borderId="14" xfId="0" applyNumberFormat="1" applyFont="1" applyFill="1" applyBorder="1" applyAlignment="1" applyProtection="1">
      <alignment vertical="center"/>
      <protection hidden="1"/>
    </xf>
    <xf numFmtId="2" fontId="79" fillId="5" borderId="14" xfId="0" applyNumberFormat="1" applyFont="1" applyFill="1" applyBorder="1" applyAlignment="1" applyProtection="1">
      <alignment horizontal="center" vertical="center"/>
      <protection hidden="1"/>
    </xf>
    <xf numFmtId="49" fontId="55" fillId="0" borderId="15" xfId="0" applyNumberFormat="1" applyFont="1" applyFill="1" applyBorder="1" applyAlignment="1" applyProtection="1">
      <alignment vertical="center" wrapText="1"/>
      <protection locked="0"/>
    </xf>
    <xf numFmtId="12" fontId="25" fillId="4" borderId="31" xfId="0" applyNumberFormat="1" applyFont="1" applyFill="1" applyBorder="1" applyAlignment="1" applyProtection="1">
      <alignment horizontal="center" vertical="center" wrapText="1"/>
      <protection hidden="1"/>
    </xf>
    <xf numFmtId="12" fontId="24" fillId="4" borderId="31" xfId="0" applyNumberFormat="1" applyFont="1" applyFill="1" applyBorder="1" applyAlignment="1" applyProtection="1">
      <alignment horizontal="center" vertical="center" wrapText="1"/>
      <protection hidden="1"/>
    </xf>
    <xf numFmtId="12" fontId="44" fillId="0" borderId="44" xfId="0" applyNumberFormat="1" applyFont="1" applyFill="1" applyBorder="1" applyAlignment="1" applyProtection="1">
      <alignment horizontal="left" vertical="center" wrapText="1" indent="1"/>
      <protection locked="0"/>
    </xf>
    <xf numFmtId="12" fontId="44" fillId="0" borderId="2" xfId="0" applyNumberFormat="1" applyFont="1" applyFill="1" applyBorder="1" applyAlignment="1" applyProtection="1">
      <alignment horizontal="left" vertical="center" wrapText="1" indent="1"/>
      <protection locked="0"/>
    </xf>
    <xf numFmtId="12" fontId="44" fillId="0" borderId="59" xfId="0" applyNumberFormat="1" applyFont="1" applyFill="1" applyBorder="1" applyAlignment="1" applyProtection="1">
      <alignment horizontal="left" vertical="center" wrapText="1" indent="1"/>
      <protection locked="0"/>
    </xf>
    <xf numFmtId="12" fontId="28" fillId="14" borderId="44" xfId="0" applyNumberFormat="1" applyFont="1" applyFill="1" applyBorder="1" applyAlignment="1" applyProtection="1">
      <alignment vertical="center" wrapText="1"/>
      <protection hidden="1"/>
    </xf>
    <xf numFmtId="12" fontId="28" fillId="14" borderId="2" xfId="0" applyNumberFormat="1" applyFont="1" applyFill="1" applyBorder="1" applyAlignment="1" applyProtection="1">
      <alignment vertical="center" wrapText="1"/>
      <protection hidden="1"/>
    </xf>
    <xf numFmtId="12" fontId="28" fillId="0" borderId="44" xfId="0" applyNumberFormat="1" applyFont="1" applyFill="1" applyBorder="1" applyAlignment="1" applyProtection="1">
      <alignment horizontal="center" vertical="center" wrapText="1"/>
      <protection locked="0" hidden="1"/>
    </xf>
    <xf numFmtId="12" fontId="28" fillId="0" borderId="2" xfId="0" applyNumberFormat="1" applyFont="1" applyFill="1" applyBorder="1" applyAlignment="1" applyProtection="1">
      <alignment horizontal="center" vertical="center" wrapText="1"/>
      <protection locked="0" hidden="1"/>
    </xf>
    <xf numFmtId="12" fontId="28" fillId="0" borderId="59" xfId="0" applyNumberFormat="1" applyFont="1" applyFill="1" applyBorder="1" applyAlignment="1" applyProtection="1">
      <alignment horizontal="center" vertical="center" wrapText="1"/>
      <protection locked="0" hidden="1"/>
    </xf>
    <xf numFmtId="0" fontId="24" fillId="5" borderId="32" xfId="0" applyFont="1" applyFill="1" applyBorder="1" applyAlignment="1" applyProtection="1">
      <alignment horizontal="left" vertical="center"/>
      <protection hidden="1"/>
    </xf>
    <xf numFmtId="49" fontId="84" fillId="0" borderId="0" xfId="0" applyNumberFormat="1" applyFont="1" applyFill="1" applyBorder="1" applyAlignment="1" applyProtection="1">
      <alignment horizontal="left" vertical="top"/>
      <protection hidden="1"/>
    </xf>
    <xf numFmtId="2" fontId="19" fillId="2" borderId="176" xfId="0" applyNumberFormat="1" applyFont="1" applyFill="1" applyBorder="1" applyAlignment="1" applyProtection="1">
      <alignment horizontal="center" vertical="center"/>
      <protection hidden="1"/>
    </xf>
    <xf numFmtId="0" fontId="0" fillId="0" borderId="177" xfId="0" applyFont="1" applyBorder="1" applyAlignment="1" applyProtection="1">
      <alignment horizontal="center" vertical="center"/>
      <protection hidden="1"/>
    </xf>
    <xf numFmtId="0" fontId="24" fillId="4" borderId="178" xfId="0" applyNumberFormat="1" applyFont="1" applyFill="1" applyBorder="1" applyAlignment="1" applyProtection="1">
      <alignment horizontal="center" vertical="center"/>
      <protection hidden="1"/>
    </xf>
    <xf numFmtId="0" fontId="53" fillId="14" borderId="171" xfId="0" applyFont="1" applyFill="1" applyBorder="1" applyAlignment="1" applyProtection="1">
      <alignment horizontal="left" vertical="center"/>
      <protection hidden="1"/>
    </xf>
    <xf numFmtId="0" fontId="53" fillId="14" borderId="179" xfId="0" applyFont="1" applyFill="1" applyBorder="1" applyAlignment="1" applyProtection="1">
      <alignment vertical="center"/>
      <protection hidden="1"/>
    </xf>
    <xf numFmtId="0" fontId="53" fillId="14" borderId="171" xfId="0" applyFont="1" applyFill="1" applyBorder="1" applyAlignment="1" applyProtection="1">
      <alignment vertical="center"/>
      <protection hidden="1"/>
    </xf>
    <xf numFmtId="49" fontId="20" fillId="7" borderId="10" xfId="0" applyNumberFormat="1" applyFont="1" applyFill="1" applyBorder="1" applyAlignment="1" applyProtection="1">
      <alignment horizontal="center" vertical="center"/>
      <protection hidden="1"/>
    </xf>
    <xf numFmtId="49" fontId="20" fillId="7" borderId="41" xfId="0" applyNumberFormat="1" applyFont="1" applyFill="1" applyBorder="1" applyAlignment="1" applyProtection="1">
      <alignment horizontal="center" vertical="center"/>
      <protection hidden="1"/>
    </xf>
    <xf numFmtId="0" fontId="52" fillId="0" borderId="46" xfId="0" applyFont="1" applyBorder="1" applyAlignment="1" applyProtection="1">
      <alignment horizontal="center" vertical="center"/>
      <protection locked="0"/>
    </xf>
    <xf numFmtId="0" fontId="52" fillId="0" borderId="180" xfId="0" applyFont="1" applyBorder="1" applyAlignment="1" applyProtection="1">
      <alignment horizontal="center" vertical="center"/>
      <protection locked="0"/>
    </xf>
    <xf numFmtId="0" fontId="52" fillId="3" borderId="55" xfId="0" applyFont="1" applyFill="1" applyBorder="1" applyAlignment="1" applyProtection="1">
      <alignment horizontal="center" vertical="center"/>
      <protection hidden="1"/>
    </xf>
    <xf numFmtId="168" fontId="0" fillId="7" borderId="10" xfId="0" applyNumberFormat="1" applyFill="1" applyBorder="1" applyAlignment="1" applyProtection="1">
      <alignment horizontal="center" vertical="center"/>
      <protection hidden="1"/>
    </xf>
    <xf numFmtId="168" fontId="0" fillId="7" borderId="41" xfId="0" applyNumberFormat="1" applyFill="1" applyBorder="1" applyAlignment="1" applyProtection="1">
      <alignment horizontal="center" vertical="center"/>
      <protection hidden="1"/>
    </xf>
    <xf numFmtId="0" fontId="0" fillId="0" borderId="0" xfId="0" applyFont="1" applyFill="1" applyBorder="1" applyAlignment="1" applyProtection="1">
      <alignment horizontal="left" vertical="center"/>
      <protection hidden="1"/>
    </xf>
    <xf numFmtId="0" fontId="98" fillId="0" borderId="0" xfId="0" applyNumberFormat="1" applyFont="1" applyFill="1" applyBorder="1" applyAlignment="1" applyProtection="1">
      <alignment vertical="center"/>
      <protection hidden="1"/>
    </xf>
    <xf numFmtId="0" fontId="104" fillId="0" borderId="0" xfId="0" applyNumberFormat="1" applyFont="1" applyFill="1" applyBorder="1" applyAlignment="1" applyProtection="1">
      <alignment horizontal="left" vertical="center" indent="1"/>
      <protection hidden="1"/>
    </xf>
    <xf numFmtId="12" fontId="44" fillId="5" borderId="32" xfId="0" applyNumberFormat="1" applyFont="1" applyFill="1" applyBorder="1" applyAlignment="1" applyProtection="1">
      <alignment horizontal="left" vertical="center" wrapText="1"/>
      <protection hidden="1"/>
    </xf>
    <xf numFmtId="0" fontId="23" fillId="0" borderId="4" xfId="0" applyNumberFormat="1" applyFont="1" applyFill="1" applyBorder="1" applyAlignment="1" applyProtection="1">
      <alignment vertical="center" wrapText="1"/>
      <protection locked="0"/>
    </xf>
    <xf numFmtId="0" fontId="23" fillId="0" borderId="2" xfId="0" applyNumberFormat="1" applyFont="1" applyFill="1" applyBorder="1" applyAlignment="1" applyProtection="1">
      <alignment vertical="center" wrapText="1"/>
      <protection locked="0"/>
    </xf>
    <xf numFmtId="0" fontId="23" fillId="0" borderId="3" xfId="0" applyNumberFormat="1" applyFont="1" applyFill="1" applyBorder="1" applyAlignment="1" applyProtection="1">
      <alignment vertical="center" wrapText="1"/>
      <protection locked="0"/>
    </xf>
    <xf numFmtId="0" fontId="23" fillId="0" borderId="14" xfId="0" applyNumberFormat="1" applyFont="1" applyFill="1" applyBorder="1" applyAlignment="1" applyProtection="1">
      <alignment vertical="center" wrapText="1"/>
      <protection locked="0"/>
    </xf>
    <xf numFmtId="0" fontId="23" fillId="0" borderId="64" xfId="0" applyNumberFormat="1" applyFont="1" applyFill="1" applyBorder="1" applyAlignment="1" applyProtection="1">
      <alignment horizontal="center" vertical="center" wrapText="1"/>
      <protection locked="0"/>
    </xf>
    <xf numFmtId="0" fontId="23" fillId="0" borderId="10" xfId="0" applyNumberFormat="1" applyFont="1" applyFill="1" applyBorder="1" applyAlignment="1" applyProtection="1">
      <alignment horizontal="center" vertical="center" wrapText="1"/>
      <protection locked="0"/>
    </xf>
    <xf numFmtId="0" fontId="23" fillId="0" borderId="67" xfId="0" applyNumberFormat="1" applyFont="1" applyFill="1" applyBorder="1" applyAlignment="1" applyProtection="1">
      <alignment horizontal="center" vertical="center" wrapText="1"/>
      <protection locked="0"/>
    </xf>
    <xf numFmtId="0" fontId="0" fillId="14" borderId="2" xfId="0" applyFill="1" applyBorder="1" applyAlignment="1" applyProtection="1">
      <alignment horizontal="center" vertical="center"/>
      <protection hidden="1"/>
    </xf>
    <xf numFmtId="0" fontId="0" fillId="0" borderId="2" xfId="0" applyNumberFormat="1" applyFill="1" applyBorder="1" applyAlignment="1" applyProtection="1">
      <alignment horizontal="center" vertical="center"/>
      <protection hidden="1"/>
    </xf>
    <xf numFmtId="0" fontId="23" fillId="0" borderId="22" xfId="0" applyNumberFormat="1" applyFont="1" applyFill="1" applyBorder="1" applyAlignment="1" applyProtection="1">
      <alignment horizontal="center" vertical="center" wrapText="1"/>
      <protection locked="0"/>
    </xf>
    <xf numFmtId="0" fontId="48" fillId="14" borderId="0" xfId="0" applyFont="1" applyFill="1" applyAlignment="1" applyProtection="1">
      <alignment horizontal="center" vertical="center"/>
      <protection hidden="1"/>
    </xf>
    <xf numFmtId="0" fontId="44" fillId="4" borderId="181" xfId="0" applyNumberFormat="1" applyFont="1" applyFill="1" applyBorder="1" applyAlignment="1" applyProtection="1">
      <alignment horizontal="center" vertical="center" textRotation="90" wrapText="1"/>
      <protection hidden="1"/>
    </xf>
    <xf numFmtId="0" fontId="0" fillId="0" borderId="66" xfId="0" applyBorder="1" applyProtection="1"/>
    <xf numFmtId="0" fontId="23" fillId="0" borderId="92" xfId="0" applyNumberFormat="1" applyFont="1" applyFill="1" applyBorder="1" applyAlignment="1" applyProtection="1">
      <alignment vertical="center"/>
      <protection hidden="1"/>
    </xf>
    <xf numFmtId="0" fontId="0" fillId="0" borderId="92" xfId="0" applyFont="1" applyBorder="1" applyProtection="1"/>
    <xf numFmtId="0" fontId="0" fillId="0" borderId="66" xfId="0" applyFont="1" applyBorder="1" applyProtection="1"/>
    <xf numFmtId="0" fontId="23" fillId="0" borderId="66" xfId="0" applyNumberFormat="1" applyFont="1" applyFill="1" applyBorder="1" applyAlignment="1" applyProtection="1">
      <alignment vertical="center"/>
      <protection hidden="1"/>
    </xf>
    <xf numFmtId="0" fontId="23" fillId="0" borderId="1" xfId="0" applyNumberFormat="1" applyFont="1" applyFill="1" applyBorder="1" applyAlignment="1" applyProtection="1">
      <alignment vertical="center" wrapText="1"/>
      <protection locked="0"/>
    </xf>
    <xf numFmtId="0" fontId="19" fillId="0" borderId="2" xfId="0" applyFont="1" applyBorder="1" applyAlignment="1" applyProtection="1">
      <alignment horizontal="center" vertical="center"/>
      <protection hidden="1"/>
    </xf>
    <xf numFmtId="0" fontId="0" fillId="0" borderId="92" xfId="0" applyBorder="1" applyProtection="1"/>
    <xf numFmtId="0" fontId="44" fillId="5" borderId="182" xfId="0" applyFont="1" applyFill="1" applyBorder="1" applyAlignment="1" applyProtection="1">
      <alignment horizontal="center" vertical="center"/>
      <protection hidden="1"/>
    </xf>
    <xf numFmtId="0" fontId="105" fillId="2" borderId="0" xfId="0" applyFont="1" applyFill="1" applyAlignment="1" applyProtection="1">
      <alignment horizontal="center" vertical="center"/>
    </xf>
    <xf numFmtId="0" fontId="10" fillId="2" borderId="0" xfId="0" applyFont="1" applyFill="1" applyAlignment="1" applyProtection="1">
      <alignment horizontal="center" vertical="center"/>
    </xf>
    <xf numFmtId="0" fontId="106" fillId="2" borderId="0" xfId="0" applyFont="1" applyFill="1" applyAlignment="1" applyProtection="1">
      <alignment vertical="center" wrapText="1"/>
    </xf>
    <xf numFmtId="0" fontId="106" fillId="2" borderId="0" xfId="0" applyFont="1" applyFill="1" applyAlignment="1" applyProtection="1">
      <alignment horizontal="center" vertical="center" wrapText="1"/>
    </xf>
    <xf numFmtId="0" fontId="0" fillId="2" borderId="0" xfId="0" applyFont="1" applyFill="1" applyAlignment="1" applyProtection="1">
      <alignment vertical="center"/>
    </xf>
    <xf numFmtId="0" fontId="6" fillId="2" borderId="0" xfId="0" applyFont="1" applyFill="1" applyAlignment="1" applyProtection="1">
      <alignment horizontal="right"/>
    </xf>
    <xf numFmtId="0" fontId="5" fillId="2" borderId="0" xfId="0" applyFont="1" applyFill="1" applyAlignment="1" applyProtection="1">
      <alignment horizontal="center"/>
    </xf>
    <xf numFmtId="0" fontId="5" fillId="2" borderId="0" xfId="0" applyFont="1" applyFill="1" applyAlignment="1" applyProtection="1"/>
    <xf numFmtId="0" fontId="112" fillId="2" borderId="0" xfId="0" applyFont="1" applyFill="1" applyProtection="1"/>
    <xf numFmtId="0" fontId="20" fillId="2" borderId="0" xfId="0" applyFont="1" applyFill="1" applyAlignment="1" applyProtection="1">
      <alignment horizontal="left"/>
    </xf>
    <xf numFmtId="0" fontId="109" fillId="2" borderId="0" xfId="0" applyFont="1" applyFill="1" applyProtection="1"/>
    <xf numFmtId="2" fontId="28" fillId="0" borderId="44" xfId="0" applyNumberFormat="1" applyFont="1" applyFill="1" applyBorder="1" applyAlignment="1" applyProtection="1">
      <alignment horizontal="center" vertical="center" wrapText="1"/>
      <protection locked="0"/>
    </xf>
    <xf numFmtId="12" fontId="28" fillId="0" borderId="2" xfId="0" applyNumberFormat="1" applyFont="1" applyFill="1" applyBorder="1" applyAlignment="1" applyProtection="1">
      <alignment horizontal="center" vertical="center" wrapText="1"/>
      <protection locked="0"/>
    </xf>
    <xf numFmtId="12" fontId="28" fillId="0" borderId="59" xfId="0" applyNumberFormat="1" applyFont="1" applyFill="1" applyBorder="1" applyAlignment="1" applyProtection="1">
      <alignment horizontal="center" vertical="center" wrapText="1"/>
      <protection locked="0"/>
    </xf>
    <xf numFmtId="0" fontId="35" fillId="0" borderId="3" xfId="0" applyFont="1" applyFill="1" applyBorder="1" applyAlignment="1" applyProtection="1">
      <alignment horizontal="center" vertical="center" wrapText="1"/>
      <protection locked="0"/>
    </xf>
    <xf numFmtId="12" fontId="24" fillId="5" borderId="44" xfId="0" applyNumberFormat="1" applyFont="1" applyFill="1" applyBorder="1" applyAlignment="1" applyProtection="1">
      <alignment horizontal="center" vertical="center" wrapText="1"/>
      <protection hidden="1"/>
    </xf>
    <xf numFmtId="12" fontId="24" fillId="5" borderId="2" xfId="0" applyNumberFormat="1" applyFont="1" applyFill="1" applyBorder="1" applyAlignment="1" applyProtection="1">
      <alignment horizontal="center" vertical="center" wrapText="1"/>
      <protection hidden="1"/>
    </xf>
    <xf numFmtId="12" fontId="24" fillId="5" borderId="65" xfId="0" applyNumberFormat="1" applyFont="1" applyFill="1" applyBorder="1" applyAlignment="1" applyProtection="1">
      <alignment horizontal="center" vertical="center" wrapText="1"/>
      <protection hidden="1"/>
    </xf>
    <xf numFmtId="12" fontId="24" fillId="5" borderId="96" xfId="0" applyNumberFormat="1" applyFont="1" applyFill="1" applyBorder="1" applyAlignment="1" applyProtection="1">
      <alignment horizontal="center" vertical="center" wrapText="1"/>
      <protection hidden="1"/>
    </xf>
    <xf numFmtId="0" fontId="0" fillId="0" borderId="66" xfId="0" applyFont="1" applyBorder="1" applyProtection="1">
      <protection hidden="1"/>
    </xf>
    <xf numFmtId="0" fontId="23" fillId="0" borderId="92" xfId="0" applyNumberFormat="1" applyFont="1" applyFill="1" applyBorder="1" applyAlignment="1" applyProtection="1">
      <alignment horizontal="left" vertical="center"/>
      <protection hidden="1"/>
    </xf>
    <xf numFmtId="0" fontId="23" fillId="0" borderId="13" xfId="0" applyNumberFormat="1" applyFont="1" applyFill="1" applyBorder="1" applyAlignment="1" applyProtection="1">
      <alignment horizontal="center" vertical="center" wrapText="1"/>
      <protection locked="0"/>
    </xf>
    <xf numFmtId="0" fontId="23" fillId="4" borderId="31" xfId="0" applyFont="1" applyFill="1" applyBorder="1" applyAlignment="1" applyProtection="1">
      <alignment horizontal="center" vertical="center" textRotation="90" wrapText="1"/>
      <protection hidden="1"/>
    </xf>
    <xf numFmtId="0" fontId="23" fillId="4" borderId="30" xfId="0" applyNumberFormat="1" applyFont="1" applyFill="1" applyBorder="1" applyAlignment="1" applyProtection="1">
      <alignment horizontal="center" vertical="center" wrapText="1"/>
      <protection hidden="1"/>
    </xf>
    <xf numFmtId="0" fontId="28" fillId="4" borderId="181" xfId="0" applyNumberFormat="1" applyFont="1" applyFill="1" applyBorder="1" applyAlignment="1" applyProtection="1">
      <alignment horizontal="center" vertical="center" textRotation="90" wrapText="1"/>
      <protection hidden="1"/>
    </xf>
    <xf numFmtId="12" fontId="43" fillId="4" borderId="31" xfId="0" applyNumberFormat="1" applyFont="1" applyFill="1" applyBorder="1" applyAlignment="1" applyProtection="1">
      <alignment horizontal="center" vertical="center" wrapText="1"/>
      <protection hidden="1"/>
    </xf>
    <xf numFmtId="0" fontId="28" fillId="4" borderId="31" xfId="0" applyNumberFormat="1" applyFont="1" applyFill="1" applyBorder="1" applyAlignment="1" applyProtection="1">
      <alignment horizontal="center" vertical="center" textRotation="90" wrapText="1"/>
      <protection hidden="1"/>
    </xf>
    <xf numFmtId="0" fontId="28" fillId="4" borderId="31" xfId="0" applyFont="1" applyFill="1" applyBorder="1" applyAlignment="1" applyProtection="1">
      <alignment horizontal="center" vertical="center" textRotation="90" wrapText="1"/>
      <protection hidden="1"/>
    </xf>
    <xf numFmtId="12" fontId="23" fillId="4" borderId="31" xfId="0" applyNumberFormat="1" applyFont="1" applyFill="1" applyBorder="1" applyAlignment="1" applyProtection="1">
      <alignment horizontal="center" vertical="center" textRotation="90" wrapText="1"/>
      <protection hidden="1"/>
    </xf>
    <xf numFmtId="2" fontId="23" fillId="4" borderId="175" xfId="0" applyNumberFormat="1" applyFont="1" applyFill="1" applyBorder="1" applyAlignment="1" applyProtection="1">
      <alignment horizontal="center" vertical="center" textRotation="90" wrapText="1"/>
      <protection hidden="1"/>
    </xf>
    <xf numFmtId="0" fontId="23" fillId="4" borderId="178" xfId="0" applyNumberFormat="1" applyFont="1" applyFill="1" applyBorder="1" applyAlignment="1" applyProtection="1">
      <alignment horizontal="center" vertical="center"/>
      <protection hidden="1"/>
    </xf>
    <xf numFmtId="0" fontId="38" fillId="4" borderId="69" xfId="0" applyNumberFormat="1" applyFont="1" applyFill="1" applyBorder="1" applyAlignment="1" applyProtection="1">
      <alignment horizontal="center" vertical="center" wrapText="1"/>
      <protection hidden="1"/>
    </xf>
    <xf numFmtId="2" fontId="0" fillId="0" borderId="2" xfId="0" applyNumberFormat="1" applyFont="1" applyBorder="1" applyAlignment="1" applyProtection="1">
      <alignment vertical="center"/>
      <protection hidden="1"/>
    </xf>
    <xf numFmtId="0" fontId="88" fillId="21" borderId="0" xfId="0" applyFont="1" applyFill="1" applyAlignment="1">
      <alignment vertical="center"/>
    </xf>
    <xf numFmtId="0" fontId="10" fillId="4" borderId="46" xfId="0" applyFont="1" applyFill="1" applyBorder="1" applyAlignment="1" applyProtection="1">
      <alignment vertical="center"/>
      <protection hidden="1"/>
    </xf>
    <xf numFmtId="166" fontId="38" fillId="5" borderId="18" xfId="0" applyNumberFormat="1" applyFont="1" applyFill="1" applyBorder="1" applyAlignment="1" applyProtection="1">
      <alignment horizontal="center" vertical="center"/>
      <protection hidden="1"/>
    </xf>
    <xf numFmtId="166" fontId="100" fillId="5" borderId="18" xfId="0" applyNumberFormat="1" applyFont="1" applyFill="1" applyBorder="1" applyAlignment="1" applyProtection="1">
      <alignment horizontal="center" vertical="center"/>
      <protection hidden="1"/>
    </xf>
    <xf numFmtId="1" fontId="10" fillId="4" borderId="2" xfId="0" applyNumberFormat="1" applyFont="1" applyFill="1" applyBorder="1" applyAlignment="1" applyProtection="1">
      <alignment horizontal="center" vertical="center"/>
      <protection hidden="1"/>
    </xf>
    <xf numFmtId="1" fontId="10" fillId="4" borderId="58" xfId="0" applyNumberFormat="1" applyFont="1" applyFill="1" applyBorder="1" applyAlignment="1" applyProtection="1">
      <alignment horizontal="center" vertical="center"/>
      <protection hidden="1"/>
    </xf>
    <xf numFmtId="1" fontId="10" fillId="4" borderId="168" xfId="0" applyNumberFormat="1" applyFont="1" applyFill="1" applyBorder="1" applyAlignment="1" applyProtection="1">
      <alignment horizontal="center" vertical="center"/>
      <protection hidden="1"/>
    </xf>
    <xf numFmtId="1" fontId="10" fillId="4" borderId="41" xfId="0" applyNumberFormat="1" applyFont="1" applyFill="1" applyBorder="1" applyAlignment="1" applyProtection="1">
      <alignment horizontal="center" vertical="center"/>
      <protection hidden="1"/>
    </xf>
    <xf numFmtId="1" fontId="10" fillId="4" borderId="10" xfId="0" applyNumberFormat="1" applyFont="1" applyFill="1" applyBorder="1" applyAlignment="1" applyProtection="1">
      <alignment horizontal="center" vertical="center"/>
      <protection hidden="1"/>
    </xf>
    <xf numFmtId="1" fontId="9" fillId="10" borderId="161" xfId="0" applyNumberFormat="1" applyFont="1" applyFill="1" applyBorder="1" applyAlignment="1" applyProtection="1">
      <alignment horizontal="center" vertical="center" wrapText="1" readingOrder="1"/>
      <protection hidden="1"/>
    </xf>
    <xf numFmtId="49" fontId="69" fillId="0" borderId="0" xfId="0" applyNumberFormat="1" applyFont="1" applyFill="1" applyBorder="1" applyAlignment="1" applyProtection="1"/>
    <xf numFmtId="0" fontId="23" fillId="0" borderId="44" xfId="0" applyNumberFormat="1" applyFont="1" applyFill="1" applyBorder="1" applyAlignment="1" applyProtection="1">
      <alignment vertical="center" wrapText="1"/>
      <protection locked="0"/>
    </xf>
    <xf numFmtId="0" fontId="0" fillId="0" borderId="0" xfId="0" applyAlignment="1" applyProtection="1">
      <alignment horizontal="center" vertical="center"/>
      <protection hidden="1"/>
    </xf>
    <xf numFmtId="2" fontId="52" fillId="0" borderId="2" xfId="0" applyNumberFormat="1" applyFont="1" applyBorder="1" applyProtection="1">
      <protection hidden="1"/>
    </xf>
    <xf numFmtId="0" fontId="0" fillId="0" borderId="92" xfId="0" applyBorder="1" applyProtection="1">
      <protection hidden="1"/>
    </xf>
    <xf numFmtId="0" fontId="0" fillId="0" borderId="66" xfId="0" applyBorder="1" applyAlignment="1" applyProtection="1">
      <alignment horizontal="center" vertical="center"/>
      <protection hidden="1"/>
    </xf>
    <xf numFmtId="49" fontId="55" fillId="0" borderId="43" xfId="0" applyNumberFormat="1" applyFont="1" applyFill="1" applyBorder="1" applyAlignment="1" applyProtection="1">
      <alignment vertical="center" wrapText="1"/>
      <protection locked="0" hidden="1"/>
    </xf>
    <xf numFmtId="49" fontId="55" fillId="0" borderId="41" xfId="0" applyNumberFormat="1" applyFont="1" applyFill="1" applyBorder="1" applyAlignment="1" applyProtection="1">
      <alignment vertical="center" wrapText="1"/>
      <protection locked="0" hidden="1"/>
    </xf>
    <xf numFmtId="49" fontId="55" fillId="0" borderId="8" xfId="0" applyNumberFormat="1" applyFont="1" applyFill="1" applyBorder="1" applyAlignment="1" applyProtection="1">
      <alignment vertical="center" wrapText="1"/>
      <protection locked="0" hidden="1"/>
    </xf>
    <xf numFmtId="0" fontId="20" fillId="14" borderId="22" xfId="0" applyFont="1" applyFill="1" applyBorder="1" applyAlignment="1" applyProtection="1">
      <alignment horizontal="center" vertical="center"/>
      <protection hidden="1"/>
    </xf>
    <xf numFmtId="0" fontId="0" fillId="0" borderId="21" xfId="0" applyBorder="1" applyProtection="1">
      <protection hidden="1"/>
    </xf>
    <xf numFmtId="0" fontId="116" fillId="0" borderId="0" xfId="0" applyFont="1" applyProtection="1"/>
    <xf numFmtId="0" fontId="21" fillId="0" borderId="0" xfId="0" applyFont="1" applyBorder="1" applyAlignment="1">
      <alignment horizontal="left" vertical="top"/>
    </xf>
    <xf numFmtId="0" fontId="0" fillId="0" borderId="0" xfId="0" applyBorder="1" applyAlignment="1">
      <alignment horizontal="left" vertical="top"/>
    </xf>
    <xf numFmtId="0" fontId="0" fillId="0" borderId="212" xfId="0" applyBorder="1" applyAlignment="1">
      <alignment vertical="center"/>
    </xf>
    <xf numFmtId="0" fontId="3" fillId="2" borderId="0" xfId="0" applyFont="1" applyFill="1" applyBorder="1" applyAlignment="1" applyProtection="1">
      <alignment horizontal="right"/>
      <protection hidden="1"/>
    </xf>
    <xf numFmtId="0" fontId="3" fillId="0" borderId="0" xfId="0" applyNumberFormat="1" applyFont="1" applyFill="1" applyBorder="1" applyAlignment="1" applyProtection="1">
      <protection hidden="1"/>
    </xf>
    <xf numFmtId="49" fontId="23" fillId="0" borderId="0" xfId="0" applyNumberFormat="1" applyFont="1" applyFill="1" applyBorder="1" applyAlignment="1" applyProtection="1">
      <alignment horizontal="right"/>
    </xf>
    <xf numFmtId="0" fontId="83" fillId="0" borderId="0" xfId="0" applyFont="1" applyFill="1" applyAlignment="1" applyProtection="1">
      <alignment horizontal="left" indent="1"/>
      <protection locked="0"/>
    </xf>
    <xf numFmtId="0" fontId="5" fillId="0" borderId="0" xfId="0" applyNumberFormat="1" applyFont="1" applyFill="1" applyBorder="1" applyAlignment="1" applyProtection="1">
      <alignment vertical="center" wrapText="1"/>
      <protection locked="0" hidden="1"/>
    </xf>
    <xf numFmtId="0" fontId="0" fillId="2" borderId="0" xfId="0" applyFill="1" applyAlignment="1" applyProtection="1">
      <protection hidden="1"/>
    </xf>
    <xf numFmtId="0" fontId="0" fillId="0" borderId="0" xfId="0" applyFill="1" applyAlignment="1"/>
    <xf numFmtId="0" fontId="0" fillId="0" borderId="0" xfId="0" applyFont="1" applyFill="1" applyProtection="1">
      <protection hidden="1"/>
    </xf>
    <xf numFmtId="1" fontId="0" fillId="0" borderId="0" xfId="0" applyNumberFormat="1" applyFont="1" applyFill="1" applyBorder="1" applyAlignment="1" applyProtection="1">
      <alignment horizontal="center" vertical="center"/>
      <protection locked="0"/>
    </xf>
    <xf numFmtId="0" fontId="0" fillId="0" borderId="0" xfId="0" applyFont="1" applyFill="1" applyAlignment="1" applyProtection="1">
      <protection locked="0"/>
    </xf>
    <xf numFmtId="0" fontId="0" fillId="0" borderId="0" xfId="0" applyFont="1" applyFill="1" applyAlignment="1" applyProtection="1">
      <protection hidden="1"/>
    </xf>
    <xf numFmtId="0" fontId="0" fillId="0" borderId="0" xfId="0" applyFont="1" applyFill="1" applyAlignment="1"/>
    <xf numFmtId="0" fontId="0" fillId="0" borderId="0" xfId="0" applyFont="1" applyFill="1"/>
    <xf numFmtId="0" fontId="0" fillId="0" borderId="0" xfId="0" applyFont="1" applyFill="1" applyAlignment="1" applyProtection="1">
      <alignment vertical="center"/>
      <protection hidden="1"/>
    </xf>
    <xf numFmtId="0" fontId="0" fillId="0" borderId="0" xfId="0" applyFont="1" applyFill="1" applyAlignment="1">
      <alignment vertical="center"/>
    </xf>
    <xf numFmtId="0" fontId="99" fillId="0" borderId="0" xfId="0" applyFont="1" applyFill="1" applyProtection="1">
      <protection hidden="1"/>
    </xf>
    <xf numFmtId="1" fontId="21" fillId="0" borderId="213" xfId="0" applyNumberFormat="1" applyFont="1" applyFill="1" applyBorder="1" applyAlignment="1" applyProtection="1">
      <alignment horizontal="left" vertical="top"/>
    </xf>
    <xf numFmtId="1" fontId="21" fillId="0" borderId="214" xfId="0" applyNumberFormat="1" applyFont="1" applyFill="1" applyBorder="1" applyAlignment="1" applyProtection="1">
      <alignment horizontal="left" vertical="top"/>
    </xf>
    <xf numFmtId="1" fontId="21" fillId="0" borderId="215" xfId="0" applyNumberFormat="1" applyFont="1" applyFill="1" applyBorder="1" applyAlignment="1" applyProtection="1">
      <alignment horizontal="center" vertical="center"/>
    </xf>
    <xf numFmtId="0" fontId="21" fillId="0" borderId="57" xfId="0" applyFont="1" applyFill="1" applyBorder="1" applyAlignment="1" applyProtection="1"/>
    <xf numFmtId="0" fontId="99" fillId="0" borderId="0" xfId="0" applyFont="1" applyFill="1" applyAlignment="1" applyProtection="1">
      <protection hidden="1"/>
    </xf>
    <xf numFmtId="0" fontId="99" fillId="0" borderId="0" xfId="0" applyFont="1" applyFill="1" applyAlignment="1"/>
    <xf numFmtId="0" fontId="99" fillId="0" borderId="0" xfId="0" applyFont="1" applyFill="1"/>
    <xf numFmtId="0" fontId="46" fillId="0" borderId="0" xfId="0" applyFont="1" applyFill="1" applyProtection="1">
      <protection hidden="1"/>
    </xf>
    <xf numFmtId="1" fontId="20" fillId="0" borderId="1" xfId="0" applyNumberFormat="1" applyFont="1" applyFill="1" applyBorder="1" applyAlignment="1" applyProtection="1">
      <alignment horizontal="center" vertical="center"/>
      <protection locked="0"/>
    </xf>
    <xf numFmtId="0" fontId="46" fillId="0" borderId="0" xfId="0" applyFont="1" applyFill="1" applyAlignment="1" applyProtection="1">
      <protection hidden="1"/>
    </xf>
    <xf numFmtId="0" fontId="46" fillId="0" borderId="0" xfId="0" applyFont="1" applyFill="1" applyAlignment="1"/>
    <xf numFmtId="0" fontId="46" fillId="0" borderId="0" xfId="0" applyFont="1" applyFill="1"/>
    <xf numFmtId="0" fontId="21" fillId="0" borderId="57" xfId="0" applyFont="1" applyFill="1" applyBorder="1" applyAlignment="1" applyProtection="1">
      <alignment horizontal="left" vertical="top"/>
      <protection hidden="1"/>
    </xf>
    <xf numFmtId="0" fontId="21" fillId="0" borderId="213" xfId="0" applyFont="1" applyFill="1" applyBorder="1" applyAlignment="1" applyProtection="1">
      <alignment horizontal="left" vertical="top"/>
      <protection hidden="1"/>
    </xf>
    <xf numFmtId="1" fontId="21" fillId="0" borderId="214" xfId="0" applyNumberFormat="1" applyFont="1" applyFill="1" applyBorder="1" applyAlignment="1" applyProtection="1">
      <alignment horizontal="center" vertical="center"/>
    </xf>
    <xf numFmtId="0" fontId="21" fillId="0" borderId="214" xfId="0" applyFont="1" applyFill="1" applyBorder="1" applyAlignment="1" applyProtection="1"/>
    <xf numFmtId="165" fontId="52" fillId="0" borderId="1" xfId="0" applyNumberFormat="1" applyFont="1" applyFill="1" applyBorder="1" applyAlignment="1" applyProtection="1">
      <alignment horizontal="center" vertical="center"/>
      <protection locked="0"/>
    </xf>
    <xf numFmtId="0" fontId="21" fillId="0" borderId="0" xfId="0" applyFont="1" applyFill="1" applyProtection="1">
      <protection hidden="1"/>
    </xf>
    <xf numFmtId="0" fontId="21" fillId="0" borderId="213" xfId="0" applyFont="1" applyFill="1" applyBorder="1" applyProtection="1"/>
    <xf numFmtId="0" fontId="21" fillId="0" borderId="214" xfId="0" applyFont="1" applyFill="1" applyBorder="1" applyAlignment="1" applyProtection="1">
      <alignment vertical="center"/>
    </xf>
    <xf numFmtId="0" fontId="21" fillId="0" borderId="215" xfId="0" applyFont="1" applyFill="1" applyBorder="1" applyAlignment="1" applyProtection="1">
      <alignment vertical="center"/>
    </xf>
    <xf numFmtId="0" fontId="21" fillId="0" borderId="215" xfId="0" applyFont="1" applyFill="1" applyBorder="1" applyProtection="1"/>
    <xf numFmtId="0" fontId="21" fillId="0" borderId="0" xfId="0" applyFont="1" applyFill="1"/>
    <xf numFmtId="0" fontId="21" fillId="2" borderId="0" xfId="0" applyFont="1" applyFill="1" applyProtection="1">
      <protection hidden="1"/>
    </xf>
    <xf numFmtId="0" fontId="21" fillId="0" borderId="213" xfId="0" applyFont="1" applyFill="1" applyBorder="1" applyAlignment="1" applyProtection="1">
      <alignment vertical="top"/>
      <protection hidden="1"/>
    </xf>
    <xf numFmtId="0" fontId="21" fillId="0" borderId="215" xfId="0" applyFont="1" applyFill="1" applyBorder="1" applyAlignment="1" applyProtection="1">
      <alignment vertical="top"/>
      <protection hidden="1"/>
    </xf>
    <xf numFmtId="0" fontId="21" fillId="0" borderId="214" xfId="0" applyFont="1" applyFill="1" applyBorder="1" applyAlignment="1" applyProtection="1">
      <alignment vertical="top"/>
      <protection hidden="1"/>
    </xf>
    <xf numFmtId="0" fontId="21" fillId="0" borderId="0" xfId="0" applyFont="1" applyFill="1" applyBorder="1" applyAlignment="1" applyProtection="1">
      <alignment horizontal="left" vertical="top"/>
      <protection hidden="1"/>
    </xf>
    <xf numFmtId="0" fontId="21" fillId="0" borderId="0" xfId="0" applyFont="1" applyProtection="1"/>
    <xf numFmtId="0" fontId="21" fillId="2" borderId="66" xfId="0" applyFont="1" applyFill="1" applyBorder="1" applyProtection="1">
      <protection hidden="1"/>
    </xf>
    <xf numFmtId="0" fontId="21" fillId="2" borderId="0" xfId="0" applyFont="1" applyFill="1"/>
    <xf numFmtId="0" fontId="21" fillId="0" borderId="0" xfId="0" applyFont="1"/>
    <xf numFmtId="0" fontId="46" fillId="2" borderId="0" xfId="0" applyFont="1" applyFill="1" applyProtection="1">
      <protection hidden="1"/>
    </xf>
    <xf numFmtId="0" fontId="46" fillId="0" borderId="0" xfId="0" applyFont="1"/>
    <xf numFmtId="0" fontId="0" fillId="2" borderId="0" xfId="0" applyFont="1" applyFill="1" applyProtection="1">
      <protection hidden="1"/>
    </xf>
    <xf numFmtId="0" fontId="0" fillId="0" borderId="0" xfId="0" applyFont="1"/>
    <xf numFmtId="0" fontId="0" fillId="2" borderId="0" xfId="0" applyFont="1" applyFill="1" applyAlignment="1" applyProtection="1">
      <alignment vertical="center"/>
      <protection hidden="1"/>
    </xf>
    <xf numFmtId="0" fontId="0" fillId="0" borderId="0" xfId="0" applyFont="1" applyAlignment="1">
      <alignment vertical="center"/>
    </xf>
    <xf numFmtId="0" fontId="21" fillId="0" borderId="92" xfId="0" applyFont="1" applyBorder="1" applyAlignment="1">
      <alignment vertical="center"/>
    </xf>
    <xf numFmtId="0" fontId="21" fillId="0" borderId="0" xfId="0" applyFont="1" applyBorder="1" applyAlignment="1">
      <alignment vertical="center"/>
    </xf>
    <xf numFmtId="0" fontId="21" fillId="0" borderId="66" xfId="0" applyFont="1" applyBorder="1" applyAlignment="1">
      <alignment vertical="center"/>
    </xf>
    <xf numFmtId="0" fontId="12" fillId="0" borderId="0" xfId="0" applyFont="1"/>
    <xf numFmtId="0" fontId="52" fillId="2" borderId="0" xfId="0" applyFont="1" applyFill="1" applyProtection="1">
      <protection hidden="1"/>
    </xf>
    <xf numFmtId="0" fontId="52" fillId="0" borderId="74" xfId="0" applyFont="1" applyBorder="1" applyProtection="1">
      <protection locked="0"/>
    </xf>
    <xf numFmtId="0" fontId="52" fillId="0" borderId="0" xfId="0" applyFont="1"/>
    <xf numFmtId="0" fontId="52" fillId="0" borderId="71" xfId="0" applyFont="1" applyBorder="1" applyProtection="1">
      <protection locked="0"/>
    </xf>
    <xf numFmtId="0" fontId="52" fillId="0" borderId="109" xfId="0" applyFont="1" applyBorder="1" applyProtection="1">
      <protection locked="0"/>
    </xf>
    <xf numFmtId="0" fontId="21" fillId="0" borderId="57" xfId="0" applyFont="1" applyBorder="1"/>
    <xf numFmtId="0" fontId="21" fillId="0" borderId="213" xfId="0" applyFont="1" applyBorder="1"/>
    <xf numFmtId="0" fontId="0" fillId="0" borderId="215" xfId="0" applyFont="1" applyBorder="1"/>
    <xf numFmtId="0" fontId="0" fillId="0" borderId="214" xfId="0" applyFont="1" applyBorder="1"/>
    <xf numFmtId="0" fontId="0" fillId="0" borderId="1" xfId="0" applyFont="1" applyBorder="1" applyAlignment="1" applyProtection="1">
      <alignment horizontal="center" vertical="center"/>
      <protection locked="0"/>
    </xf>
    <xf numFmtId="0" fontId="21" fillId="0" borderId="214" xfId="0" applyFont="1" applyBorder="1"/>
    <xf numFmtId="165" fontId="46" fillId="0" borderId="1" xfId="0" applyNumberFormat="1" applyFont="1" applyBorder="1" applyAlignment="1" applyProtection="1">
      <alignment horizontal="center" vertical="center"/>
      <protection locked="0"/>
    </xf>
    <xf numFmtId="169" fontId="46" fillId="0" borderId="1" xfId="0" applyNumberFormat="1" applyFont="1" applyBorder="1" applyAlignment="1" applyProtection="1">
      <alignment horizontal="center" vertical="center"/>
      <protection locked="0"/>
    </xf>
    <xf numFmtId="0" fontId="20" fillId="22" borderId="58" xfId="0" applyFont="1" applyFill="1" applyBorder="1" applyAlignment="1">
      <alignment vertical="center"/>
    </xf>
    <xf numFmtId="0" fontId="0" fillId="22" borderId="18" xfId="0" applyFont="1" applyFill="1" applyBorder="1" applyAlignment="1">
      <alignment vertical="center"/>
    </xf>
    <xf numFmtId="0" fontId="0" fillId="22" borderId="18" xfId="0" applyFill="1" applyBorder="1" applyAlignment="1">
      <alignment horizontal="right" vertical="center"/>
    </xf>
    <xf numFmtId="0" fontId="0" fillId="22" borderId="22" xfId="0" applyFont="1" applyFill="1" applyBorder="1" applyAlignment="1">
      <alignment vertical="center"/>
    </xf>
    <xf numFmtId="0" fontId="46" fillId="0" borderId="2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0" fillId="0" borderId="92" xfId="0" applyBorder="1" applyAlignment="1">
      <alignment horizontal="left" indent="1"/>
    </xf>
    <xf numFmtId="0" fontId="0" fillId="0" borderId="51" xfId="0" applyBorder="1" applyAlignment="1">
      <alignment horizontal="left" indent="1"/>
    </xf>
    <xf numFmtId="0" fontId="0" fillId="0" borderId="217" xfId="0" applyFont="1" applyFill="1" applyBorder="1" applyAlignment="1">
      <alignment vertical="top"/>
    </xf>
    <xf numFmtId="0" fontId="0" fillId="0" borderId="218" xfId="0" applyFill="1" applyBorder="1"/>
    <xf numFmtId="0" fontId="0" fillId="0" borderId="0" xfId="0" applyAlignment="1">
      <alignment horizontal="left" indent="3"/>
    </xf>
    <xf numFmtId="49" fontId="123" fillId="0" borderId="0" xfId="0" applyNumberFormat="1" applyFont="1" applyFill="1" applyBorder="1" applyAlignment="1" applyProtection="1">
      <protection locked="0"/>
    </xf>
    <xf numFmtId="0" fontId="124" fillId="0" borderId="0" xfId="0" applyFont="1" applyBorder="1" applyAlignment="1">
      <alignment horizontal="right"/>
    </xf>
    <xf numFmtId="0" fontId="124" fillId="0" borderId="212" xfId="0" applyFont="1" applyBorder="1" applyAlignment="1" applyProtection="1">
      <protection locked="0"/>
    </xf>
    <xf numFmtId="49" fontId="127" fillId="0" borderId="0" xfId="0" applyNumberFormat="1" applyFont="1" applyBorder="1" applyProtection="1">
      <protection hidden="1"/>
    </xf>
    <xf numFmtId="0" fontId="20" fillId="0" borderId="92" xfId="0" applyFont="1" applyFill="1" applyBorder="1" applyAlignment="1" applyProtection="1">
      <alignment horizontal="center" vertical="center"/>
      <protection hidden="1"/>
    </xf>
    <xf numFmtId="0" fontId="20" fillId="0" borderId="0" xfId="0" applyFont="1" applyFill="1" applyBorder="1" applyAlignment="1" applyProtection="1">
      <alignment horizontal="center" vertical="center"/>
      <protection hidden="1"/>
    </xf>
    <xf numFmtId="0" fontId="31" fillId="0" borderId="92" xfId="0" applyNumberFormat="1" applyFont="1" applyFill="1" applyBorder="1" applyAlignment="1" applyProtection="1">
      <alignment vertical="center"/>
      <protection hidden="1"/>
    </xf>
    <xf numFmtId="0" fontId="0" fillId="0" borderId="0" xfId="0" applyBorder="1" applyAlignment="1" applyProtection="1">
      <protection hidden="1"/>
    </xf>
    <xf numFmtId="0" fontId="31" fillId="0" borderId="66" xfId="0" applyNumberFormat="1" applyFont="1" applyFill="1" applyBorder="1" applyAlignment="1" applyProtection="1">
      <alignment vertical="center"/>
      <protection hidden="1"/>
    </xf>
    <xf numFmtId="0" fontId="31" fillId="0" borderId="66" xfId="0" applyNumberFormat="1" applyFont="1" applyFill="1" applyBorder="1" applyAlignment="1" applyProtection="1">
      <alignment horizontal="left" vertical="center"/>
      <protection hidden="1"/>
    </xf>
    <xf numFmtId="0" fontId="0" fillId="0" borderId="0" xfId="0" applyBorder="1" applyProtection="1"/>
    <xf numFmtId="0" fontId="20" fillId="0" borderId="0" xfId="0" applyFont="1" applyFill="1" applyBorder="1" applyAlignment="1" applyProtection="1">
      <alignment vertical="center"/>
      <protection hidden="1"/>
    </xf>
    <xf numFmtId="0" fontId="0" fillId="0" borderId="212" xfId="0" applyBorder="1" applyProtection="1"/>
    <xf numFmtId="0" fontId="0" fillId="0" borderId="21" xfId="0" applyBorder="1" applyProtection="1"/>
    <xf numFmtId="0" fontId="0" fillId="0" borderId="0" xfId="0" applyAlignment="1" applyProtection="1">
      <alignment horizontal="left" vertical="center"/>
    </xf>
    <xf numFmtId="0" fontId="0" fillId="0" borderId="51" xfId="0" applyBorder="1" applyProtection="1"/>
    <xf numFmtId="0" fontId="20" fillId="0" borderId="66" xfId="0" applyFont="1" applyFill="1" applyBorder="1" applyAlignment="1" applyProtection="1">
      <alignment vertical="center"/>
      <protection hidden="1"/>
    </xf>
    <xf numFmtId="0" fontId="20" fillId="0" borderId="92" xfId="0" applyFont="1" applyFill="1" applyBorder="1" applyAlignment="1" applyProtection="1">
      <alignment vertical="center"/>
      <protection hidden="1"/>
    </xf>
    <xf numFmtId="0" fontId="0" fillId="0" borderId="92" xfId="0" applyFill="1" applyBorder="1" applyAlignment="1" applyProtection="1">
      <protection hidden="1"/>
    </xf>
    <xf numFmtId="0" fontId="0" fillId="0" borderId="0" xfId="0" applyFill="1" applyBorder="1" applyAlignment="1" applyProtection="1">
      <protection hidden="1"/>
    </xf>
    <xf numFmtId="0" fontId="0" fillId="0" borderId="92" xfId="0" applyFill="1" applyBorder="1" applyProtection="1">
      <protection hidden="1"/>
    </xf>
    <xf numFmtId="0" fontId="0" fillId="0" borderId="0" xfId="0" applyFill="1" applyBorder="1" applyProtection="1">
      <protection hidden="1"/>
    </xf>
    <xf numFmtId="0" fontId="0" fillId="0" borderId="0" xfId="0" applyBorder="1" applyAlignment="1" applyProtection="1">
      <alignment horizontal="left" vertical="center"/>
      <protection hidden="1"/>
    </xf>
    <xf numFmtId="0" fontId="0" fillId="0" borderId="66" xfId="0" applyBorder="1" applyAlignment="1" applyProtection="1">
      <alignment horizontal="left" vertical="center"/>
      <protection hidden="1"/>
    </xf>
    <xf numFmtId="0" fontId="0" fillId="0" borderId="92" xfId="0" applyBorder="1" applyAlignment="1" applyProtection="1">
      <alignment vertical="center"/>
    </xf>
    <xf numFmtId="0" fontId="0" fillId="0" borderId="65" xfId="0" applyBorder="1" applyAlignment="1" applyProtection="1">
      <alignment vertical="center"/>
    </xf>
    <xf numFmtId="0" fontId="19" fillId="0" borderId="0" xfId="0" applyFont="1" applyFill="1" applyBorder="1" applyAlignment="1" applyProtection="1">
      <alignment vertical="center" wrapText="1"/>
    </xf>
    <xf numFmtId="0" fontId="0" fillId="0" borderId="0" xfId="0" applyFill="1" applyBorder="1" applyAlignment="1" applyProtection="1">
      <alignment vertical="center"/>
    </xf>
    <xf numFmtId="0" fontId="52" fillId="8" borderId="57" xfId="0" applyFont="1" applyFill="1" applyBorder="1" applyAlignment="1" applyProtection="1">
      <alignment vertical="center" wrapText="1"/>
      <protection hidden="1"/>
    </xf>
    <xf numFmtId="0" fontId="0" fillId="0" borderId="65" xfId="0" applyBorder="1" applyAlignment="1" applyProtection="1">
      <alignment horizontal="left" vertical="center" indent="1"/>
      <protection hidden="1"/>
    </xf>
    <xf numFmtId="0" fontId="0" fillId="0" borderId="65" xfId="0" applyBorder="1" applyAlignment="1" applyProtection="1">
      <alignment horizontal="left" indent="1"/>
      <protection hidden="1"/>
    </xf>
    <xf numFmtId="0" fontId="0" fillId="0" borderId="1" xfId="0" applyBorder="1" applyAlignment="1" applyProtection="1">
      <alignment horizontal="left" vertical="center" indent="1"/>
      <protection hidden="1"/>
    </xf>
    <xf numFmtId="0" fontId="0" fillId="0" borderId="92" xfId="0" applyFont="1" applyBorder="1" applyProtection="1">
      <protection hidden="1"/>
    </xf>
    <xf numFmtId="0" fontId="76" fillId="5" borderId="0" xfId="0" applyNumberFormat="1" applyFont="1" applyFill="1" applyBorder="1" applyAlignment="1" applyProtection="1">
      <alignment horizontal="right" vertical="center"/>
      <protection hidden="1"/>
    </xf>
    <xf numFmtId="0" fontId="0" fillId="0" borderId="2" xfId="0" applyFont="1" applyBorder="1" applyAlignment="1" applyProtection="1">
      <alignment horizontal="left" vertical="center" indent="1"/>
      <protection hidden="1"/>
    </xf>
    <xf numFmtId="2" fontId="28" fillId="0" borderId="135" xfId="0" applyNumberFormat="1" applyFont="1" applyFill="1" applyBorder="1" applyAlignment="1" applyProtection="1">
      <alignment horizontal="center" vertical="center" wrapText="1"/>
      <protection locked="0"/>
    </xf>
    <xf numFmtId="2" fontId="28" fillId="0" borderId="22" xfId="0" applyNumberFormat="1" applyFont="1" applyFill="1" applyBorder="1" applyAlignment="1" applyProtection="1">
      <alignment horizontal="center" vertical="center" wrapText="1"/>
      <protection locked="0"/>
    </xf>
    <xf numFmtId="2" fontId="28" fillId="0" borderId="136" xfId="0" applyNumberFormat="1" applyFont="1" applyFill="1" applyBorder="1" applyAlignment="1" applyProtection="1">
      <alignment horizontal="center" vertical="center" wrapText="1"/>
      <protection locked="0"/>
    </xf>
    <xf numFmtId="0" fontId="41" fillId="0" borderId="0" xfId="0" applyFont="1" applyFill="1" applyAlignment="1" applyProtection="1">
      <alignment horizontal="left" vertical="center"/>
      <protection hidden="1"/>
    </xf>
    <xf numFmtId="0" fontId="19" fillId="0" borderId="0" xfId="0" applyFont="1" applyBorder="1" applyAlignment="1" applyProtection="1">
      <alignment horizontal="left" vertical="center"/>
      <protection locked="0"/>
    </xf>
    <xf numFmtId="0" fontId="19" fillId="0" borderId="216" xfId="0" applyFont="1" applyBorder="1" applyAlignment="1" applyProtection="1">
      <alignment horizontal="center" vertical="center"/>
      <protection locked="0"/>
    </xf>
    <xf numFmtId="0" fontId="19" fillId="0" borderId="154" xfId="0" applyFont="1" applyBorder="1" applyAlignment="1" applyProtection="1">
      <alignment horizontal="center" vertical="center"/>
      <protection locked="0"/>
    </xf>
    <xf numFmtId="0" fontId="19" fillId="0" borderId="112" xfId="0" applyFont="1" applyBorder="1" applyAlignment="1" applyProtection="1">
      <alignment horizontal="center" vertical="center"/>
      <protection locked="0"/>
    </xf>
    <xf numFmtId="0" fontId="17" fillId="9" borderId="98" xfId="0" applyNumberFormat="1" applyFont="1" applyFill="1" applyBorder="1" applyAlignment="1" applyProtection="1">
      <alignment horizontal="right" vertical="top"/>
      <protection hidden="1"/>
    </xf>
    <xf numFmtId="0" fontId="23" fillId="4" borderId="0" xfId="0" applyNumberFormat="1" applyFont="1" applyFill="1" applyBorder="1" applyAlignment="1" applyProtection="1">
      <alignment vertical="center"/>
      <protection hidden="1"/>
    </xf>
    <xf numFmtId="0" fontId="23" fillId="5" borderId="154" xfId="0" applyNumberFormat="1" applyFont="1" applyFill="1" applyBorder="1" applyAlignment="1" applyProtection="1">
      <alignment horizontal="center" vertical="center"/>
      <protection hidden="1"/>
    </xf>
    <xf numFmtId="0" fontId="23" fillId="5" borderId="216" xfId="0" applyNumberFormat="1" applyFont="1" applyFill="1" applyBorder="1" applyAlignment="1" applyProtection="1">
      <alignment horizontal="center" vertical="center"/>
      <protection hidden="1"/>
    </xf>
    <xf numFmtId="0" fontId="23" fillId="5" borderId="120" xfId="0" applyNumberFormat="1" applyFont="1" applyFill="1" applyBorder="1" applyAlignment="1" applyProtection="1">
      <alignment horizontal="center" vertical="center"/>
      <protection hidden="1"/>
    </xf>
    <xf numFmtId="0" fontId="23" fillId="5" borderId="144" xfId="0" applyNumberFormat="1" applyFont="1" applyFill="1" applyBorder="1" applyAlignment="1" applyProtection="1">
      <alignment horizontal="center" vertical="center"/>
      <protection hidden="1"/>
    </xf>
    <xf numFmtId="0" fontId="23" fillId="5" borderId="227" xfId="0" applyNumberFormat="1" applyFont="1" applyFill="1" applyBorder="1" applyAlignment="1" applyProtection="1">
      <alignment horizontal="center" vertical="center"/>
      <protection hidden="1"/>
    </xf>
    <xf numFmtId="0" fontId="23" fillId="5" borderId="226" xfId="0" applyNumberFormat="1" applyFont="1" applyFill="1" applyBorder="1" applyAlignment="1" applyProtection="1">
      <alignment horizontal="center" vertical="center"/>
      <protection hidden="1"/>
    </xf>
    <xf numFmtId="0" fontId="23" fillId="5" borderId="74" xfId="0" applyNumberFormat="1" applyFont="1" applyFill="1" applyBorder="1" applyAlignment="1" applyProtection="1">
      <alignment horizontal="center" vertical="center"/>
      <protection hidden="1"/>
    </xf>
    <xf numFmtId="0" fontId="23" fillId="5" borderId="71" xfId="0" applyNumberFormat="1" applyFont="1" applyFill="1" applyBorder="1" applyAlignment="1" applyProtection="1">
      <alignment horizontal="center" vertical="center"/>
      <protection hidden="1"/>
    </xf>
    <xf numFmtId="0" fontId="31" fillId="0" borderId="72" xfId="0" applyNumberFormat="1" applyFont="1" applyFill="1" applyBorder="1" applyAlignment="1" applyProtection="1">
      <alignment horizontal="left" vertical="center" indent="1"/>
      <protection locked="0" hidden="1"/>
    </xf>
    <xf numFmtId="0" fontId="23" fillId="5" borderId="109" xfId="0" applyNumberFormat="1" applyFont="1" applyFill="1" applyBorder="1" applyAlignment="1" applyProtection="1">
      <alignment horizontal="center" vertical="center"/>
      <protection hidden="1"/>
    </xf>
    <xf numFmtId="49" fontId="127" fillId="0" borderId="0" xfId="0" applyNumberFormat="1" applyFont="1" applyFill="1" applyBorder="1" applyProtection="1">
      <protection hidden="1"/>
    </xf>
    <xf numFmtId="0" fontId="0" fillId="0" borderId="0" xfId="0" applyNumberFormat="1" applyFill="1" applyBorder="1" applyAlignment="1" applyProtection="1">
      <alignment horizontal="center" vertical="center"/>
      <protection hidden="1"/>
    </xf>
    <xf numFmtId="0" fontId="129" fillId="0" borderId="0" xfId="0" applyNumberFormat="1" applyFont="1" applyFill="1" applyBorder="1" applyAlignment="1" applyProtection="1">
      <alignment horizontal="centerContinuous" vertical="center"/>
      <protection hidden="1"/>
    </xf>
    <xf numFmtId="0" fontId="16" fillId="0" borderId="0" xfId="0" applyFont="1" applyFill="1"/>
    <xf numFmtId="0" fontId="23" fillId="5" borderId="153" xfId="0" applyNumberFormat="1" applyFont="1" applyFill="1" applyBorder="1" applyAlignment="1" applyProtection="1">
      <alignment horizontal="center" vertical="center"/>
      <protection hidden="1"/>
    </xf>
    <xf numFmtId="0" fontId="23" fillId="5" borderId="229" xfId="0" applyNumberFormat="1" applyFont="1" applyFill="1" applyBorder="1" applyAlignment="1" applyProtection="1">
      <alignment horizontal="center" vertical="center"/>
      <protection hidden="1"/>
    </xf>
    <xf numFmtId="0" fontId="16" fillId="0" borderId="62" xfId="0" applyFont="1" applyBorder="1" applyAlignment="1" applyProtection="1">
      <alignment vertical="center"/>
      <protection locked="0"/>
    </xf>
    <xf numFmtId="0" fontId="31" fillId="0" borderId="71" xfId="0" applyNumberFormat="1" applyFont="1" applyFill="1" applyBorder="1" applyAlignment="1" applyProtection="1">
      <alignment horizontal="left" vertical="center" indent="1"/>
      <protection locked="0" hidden="1"/>
    </xf>
    <xf numFmtId="0" fontId="99" fillId="0" borderId="51" xfId="0" applyFont="1" applyFill="1" applyBorder="1" applyAlignment="1" applyProtection="1">
      <alignment horizontal="left" vertical="center" indent="1"/>
      <protection locked="0" hidden="1"/>
    </xf>
    <xf numFmtId="0" fontId="31" fillId="0" borderId="129" xfId="0" applyNumberFormat="1" applyFont="1" applyFill="1" applyBorder="1" applyAlignment="1" applyProtection="1">
      <alignment horizontal="left" vertical="center" indent="1"/>
      <protection locked="0"/>
    </xf>
    <xf numFmtId="0" fontId="31" fillId="0" borderId="118" xfId="0" applyNumberFormat="1" applyFont="1" applyFill="1" applyBorder="1" applyAlignment="1" applyProtection="1">
      <alignment horizontal="left" vertical="center" indent="1"/>
      <protection locked="0"/>
    </xf>
    <xf numFmtId="0" fontId="31" fillId="0" borderId="71" xfId="0" applyNumberFormat="1" applyFont="1" applyFill="1" applyBorder="1" applyAlignment="1" applyProtection="1">
      <alignment horizontal="left" vertical="center" indent="1"/>
      <protection locked="0"/>
    </xf>
    <xf numFmtId="0" fontId="23" fillId="5" borderId="155" xfId="0" applyNumberFormat="1" applyFont="1" applyFill="1" applyBorder="1" applyAlignment="1" applyProtection="1">
      <alignment horizontal="center" vertical="center"/>
      <protection hidden="1"/>
    </xf>
    <xf numFmtId="0" fontId="23" fillId="5" borderId="230" xfId="0" applyNumberFormat="1" applyFont="1" applyFill="1" applyBorder="1" applyAlignment="1" applyProtection="1">
      <alignment horizontal="center" vertical="center"/>
      <protection hidden="1"/>
    </xf>
    <xf numFmtId="12" fontId="24" fillId="4" borderId="31" xfId="0" applyNumberFormat="1" applyFont="1" applyFill="1" applyBorder="1" applyAlignment="1" applyProtection="1">
      <alignment horizontal="center" vertical="center" textRotation="90"/>
      <protection hidden="1"/>
    </xf>
    <xf numFmtId="0" fontId="24" fillId="4" borderId="31" xfId="0" applyNumberFormat="1" applyFont="1" applyFill="1" applyBorder="1" applyAlignment="1" applyProtection="1">
      <alignment horizontal="center" vertical="center" textRotation="90" wrapText="1"/>
      <protection hidden="1"/>
    </xf>
    <xf numFmtId="0" fontId="24" fillId="4" borderId="31" xfId="0" applyFont="1" applyFill="1" applyBorder="1" applyAlignment="1" applyProtection="1">
      <alignment horizontal="center" vertical="center" textRotation="90" wrapText="1"/>
      <protection hidden="1"/>
    </xf>
    <xf numFmtId="0" fontId="24" fillId="4" borderId="31" xfId="0" applyFont="1" applyFill="1" applyBorder="1" applyAlignment="1" applyProtection="1">
      <alignment horizontal="center" vertical="center" wrapText="1"/>
      <protection hidden="1"/>
    </xf>
    <xf numFmtId="166" fontId="24" fillId="9" borderId="52" xfId="0" applyNumberFormat="1" applyFont="1" applyFill="1" applyBorder="1" applyAlignment="1" applyProtection="1">
      <alignment horizontal="right" vertical="center"/>
      <protection hidden="1"/>
    </xf>
    <xf numFmtId="166" fontId="44" fillId="4" borderId="65" xfId="0" applyNumberFormat="1" applyFont="1" applyFill="1" applyBorder="1" applyAlignment="1" applyProtection="1">
      <alignment horizontal="right" vertical="center"/>
      <protection hidden="1"/>
    </xf>
    <xf numFmtId="166" fontId="101" fillId="4" borderId="104" xfId="0" applyNumberFormat="1" applyFont="1" applyFill="1" applyBorder="1" applyAlignment="1" applyProtection="1">
      <alignment horizontal="right" vertical="center"/>
      <protection hidden="1"/>
    </xf>
    <xf numFmtId="166" fontId="102" fillId="5" borderId="24" xfId="0" applyNumberFormat="1" applyFont="1" applyFill="1" applyBorder="1" applyAlignment="1" applyProtection="1">
      <alignment horizontal="right" vertical="center"/>
      <protection hidden="1"/>
    </xf>
    <xf numFmtId="166" fontId="102" fillId="5" borderId="119" xfId="0" applyNumberFormat="1" applyFont="1" applyFill="1" applyBorder="1" applyAlignment="1" applyProtection="1">
      <alignment horizontal="right" vertical="center"/>
      <protection hidden="1"/>
    </xf>
    <xf numFmtId="166" fontId="102" fillId="5" borderId="120" xfId="0" applyNumberFormat="1" applyFont="1" applyFill="1" applyBorder="1" applyAlignment="1" applyProtection="1">
      <alignment horizontal="right" vertical="center"/>
      <protection hidden="1"/>
    </xf>
    <xf numFmtId="166" fontId="102" fillId="5" borderId="122" xfId="0" applyNumberFormat="1" applyFont="1" applyFill="1" applyBorder="1" applyAlignment="1" applyProtection="1">
      <alignment horizontal="right" vertical="center"/>
      <protection hidden="1"/>
    </xf>
    <xf numFmtId="166" fontId="102" fillId="5" borderId="111" xfId="0" applyNumberFormat="1" applyFont="1" applyFill="1" applyBorder="1" applyAlignment="1" applyProtection="1">
      <alignment horizontal="right" vertical="center"/>
      <protection hidden="1"/>
    </xf>
    <xf numFmtId="166" fontId="102" fillId="5" borderId="107" xfId="0" applyNumberFormat="1" applyFont="1" applyFill="1" applyBorder="1" applyAlignment="1" applyProtection="1">
      <alignment horizontal="right" vertical="center"/>
      <protection hidden="1"/>
    </xf>
    <xf numFmtId="166" fontId="102" fillId="5" borderId="0" xfId="0" applyNumberFormat="1" applyFont="1" applyFill="1" applyBorder="1" applyAlignment="1" applyProtection="1">
      <alignment horizontal="right" vertical="center"/>
      <protection hidden="1"/>
    </xf>
    <xf numFmtId="166" fontId="102" fillId="5" borderId="146" xfId="0" applyNumberFormat="1" applyFont="1" applyFill="1" applyBorder="1" applyAlignment="1" applyProtection="1">
      <alignment horizontal="right" vertical="center"/>
      <protection hidden="1"/>
    </xf>
    <xf numFmtId="166" fontId="102" fillId="5" borderId="144" xfId="0" applyNumberFormat="1" applyFont="1" applyFill="1" applyBorder="1" applyAlignment="1" applyProtection="1">
      <alignment horizontal="right" vertical="center"/>
      <protection hidden="1"/>
    </xf>
    <xf numFmtId="166" fontId="102" fillId="5" borderId="131" xfId="0" applyNumberFormat="1" applyFont="1" applyFill="1" applyBorder="1" applyAlignment="1" applyProtection="1">
      <alignment horizontal="right" vertical="center"/>
      <protection hidden="1"/>
    </xf>
    <xf numFmtId="166" fontId="102" fillId="5" borderId="129" xfId="0" applyNumberFormat="1" applyFont="1" applyFill="1" applyBorder="1" applyAlignment="1" applyProtection="1">
      <alignment horizontal="right" vertical="center"/>
      <protection hidden="1"/>
    </xf>
    <xf numFmtId="166" fontId="23" fillId="0" borderId="75" xfId="0" applyNumberFormat="1" applyFont="1" applyFill="1" applyBorder="1" applyAlignment="1" applyProtection="1">
      <alignment horizontal="right" vertical="center"/>
      <protection locked="0" hidden="1"/>
    </xf>
    <xf numFmtId="166" fontId="23" fillId="0" borderId="75" xfId="0" applyNumberFormat="1" applyFont="1" applyFill="1" applyBorder="1" applyAlignment="1" applyProtection="1">
      <alignment horizontal="right" vertical="center"/>
      <protection locked="0"/>
    </xf>
    <xf numFmtId="166" fontId="23" fillId="0" borderId="76" xfId="0" applyNumberFormat="1" applyFont="1" applyFill="1" applyBorder="1" applyAlignment="1" applyProtection="1">
      <alignment horizontal="right" vertical="center"/>
      <protection locked="0"/>
    </xf>
    <xf numFmtId="166" fontId="23" fillId="0" borderId="74" xfId="0" applyNumberFormat="1" applyFont="1" applyFill="1" applyBorder="1" applyAlignment="1" applyProtection="1">
      <alignment horizontal="right" vertical="center"/>
      <protection locked="0"/>
    </xf>
    <xf numFmtId="166" fontId="23" fillId="0" borderId="116" xfId="0" applyNumberFormat="1" applyFont="1" applyFill="1" applyBorder="1" applyAlignment="1" applyProtection="1">
      <alignment horizontal="right" vertical="center"/>
      <protection locked="0" hidden="1"/>
    </xf>
    <xf numFmtId="166" fontId="23" fillId="0" borderId="116" xfId="0" applyNumberFormat="1" applyFont="1" applyFill="1" applyBorder="1" applyAlignment="1" applyProtection="1">
      <alignment horizontal="right" vertical="center"/>
      <protection locked="0"/>
    </xf>
    <xf numFmtId="166" fontId="23" fillId="0" borderId="117" xfId="0" applyNumberFormat="1" applyFont="1" applyFill="1" applyBorder="1" applyAlignment="1" applyProtection="1">
      <alignment horizontal="right" vertical="center"/>
      <protection locked="0"/>
    </xf>
    <xf numFmtId="166" fontId="23" fillId="0" borderId="118" xfId="0" applyNumberFormat="1" applyFont="1" applyFill="1" applyBorder="1" applyAlignment="1" applyProtection="1">
      <alignment horizontal="right" vertical="center"/>
      <protection locked="0"/>
    </xf>
    <xf numFmtId="166" fontId="23" fillId="0" borderId="118" xfId="0" applyNumberFormat="1" applyFont="1" applyFill="1" applyBorder="1" applyAlignment="1" applyProtection="1">
      <alignment horizontal="right" vertical="center"/>
      <protection locked="0" hidden="1"/>
    </xf>
    <xf numFmtId="166" fontId="23" fillId="0" borderId="71" xfId="0" applyNumberFormat="1" applyFont="1" applyFill="1" applyBorder="1" applyAlignment="1" applyProtection="1">
      <alignment horizontal="right" vertical="center"/>
      <protection locked="0" hidden="1"/>
    </xf>
    <xf numFmtId="166" fontId="23" fillId="0" borderId="71" xfId="0" applyNumberFormat="1" applyFont="1" applyFill="1" applyBorder="1" applyAlignment="1" applyProtection="1">
      <alignment horizontal="right" vertical="center"/>
      <protection locked="0"/>
    </xf>
    <xf numFmtId="166" fontId="23" fillId="0" borderId="72" xfId="0" applyNumberFormat="1" applyFont="1" applyFill="1" applyBorder="1" applyAlignment="1" applyProtection="1">
      <alignment horizontal="right" vertical="center"/>
      <protection locked="0"/>
    </xf>
    <xf numFmtId="166" fontId="23" fillId="0" borderId="73" xfId="0" applyNumberFormat="1" applyFont="1" applyFill="1" applyBorder="1" applyAlignment="1" applyProtection="1">
      <alignment horizontal="right" vertical="center"/>
      <protection locked="0"/>
    </xf>
    <xf numFmtId="166" fontId="23" fillId="0" borderId="72" xfId="0" applyNumberFormat="1" applyFont="1" applyFill="1" applyBorder="1" applyAlignment="1" applyProtection="1">
      <alignment horizontal="right" vertical="center"/>
      <protection locked="0" hidden="1"/>
    </xf>
    <xf numFmtId="166" fontId="23" fillId="14" borderId="85" xfId="0" applyNumberFormat="1" applyFont="1" applyFill="1" applyBorder="1" applyAlignment="1" applyProtection="1">
      <alignment horizontal="right" vertical="center"/>
      <protection hidden="1"/>
    </xf>
    <xf numFmtId="166" fontId="23" fillId="14" borderId="85" xfId="0" applyNumberFormat="1" applyFont="1" applyFill="1" applyBorder="1" applyAlignment="1" applyProtection="1">
      <alignment horizontal="right" vertical="center"/>
    </xf>
    <xf numFmtId="166" fontId="16" fillId="14" borderId="81" xfId="0" applyNumberFormat="1" applyFont="1" applyFill="1" applyBorder="1" applyAlignment="1" applyProtection="1">
      <alignment horizontal="right" vertical="center"/>
    </xf>
    <xf numFmtId="166" fontId="16" fillId="14" borderId="84" xfId="0" applyNumberFormat="1" applyFont="1" applyFill="1" applyBorder="1" applyAlignment="1" applyProtection="1">
      <alignment horizontal="right" vertical="center"/>
    </xf>
    <xf numFmtId="166" fontId="16" fillId="14" borderId="85" xfId="0" applyNumberFormat="1" applyFont="1" applyFill="1" applyBorder="1" applyAlignment="1" applyProtection="1">
      <alignment horizontal="right" vertical="center"/>
    </xf>
    <xf numFmtId="166" fontId="16" fillId="0" borderId="81" xfId="0" applyNumberFormat="1" applyFont="1" applyFill="1" applyBorder="1" applyAlignment="1" applyProtection="1">
      <alignment horizontal="right" vertical="center"/>
      <protection locked="0"/>
    </xf>
    <xf numFmtId="166" fontId="23" fillId="14" borderId="84" xfId="0" applyNumberFormat="1" applyFont="1" applyFill="1" applyBorder="1" applyAlignment="1" applyProtection="1">
      <alignment horizontal="right" vertical="center"/>
    </xf>
    <xf numFmtId="166" fontId="23" fillId="14" borderId="108" xfId="0" applyNumberFormat="1" applyFont="1" applyFill="1" applyBorder="1" applyAlignment="1" applyProtection="1">
      <alignment horizontal="right" vertical="center"/>
    </xf>
    <xf numFmtId="166" fontId="23" fillId="14" borderId="109" xfId="0" applyNumberFormat="1" applyFont="1" applyFill="1" applyBorder="1" applyAlignment="1" applyProtection="1">
      <alignment horizontal="right" vertical="center"/>
    </xf>
    <xf numFmtId="166" fontId="23" fillId="14" borderId="110" xfId="0" applyNumberFormat="1" applyFont="1" applyFill="1" applyBorder="1" applyAlignment="1" applyProtection="1">
      <alignment horizontal="right" vertical="center"/>
    </xf>
    <xf numFmtId="166" fontId="23" fillId="0" borderId="108" xfId="0" applyNumberFormat="1" applyFont="1" applyFill="1" applyBorder="1" applyAlignment="1" applyProtection="1">
      <alignment horizontal="right" vertical="center"/>
      <protection locked="0"/>
    </xf>
    <xf numFmtId="166" fontId="23" fillId="0" borderId="145" xfId="0" applyNumberFormat="1" applyFont="1" applyFill="1" applyBorder="1" applyAlignment="1" applyProtection="1">
      <alignment horizontal="right" vertical="center"/>
      <protection locked="0"/>
    </xf>
    <xf numFmtId="166" fontId="23" fillId="0" borderId="127" xfId="0" applyNumberFormat="1" applyFont="1" applyFill="1" applyBorder="1" applyAlignment="1" applyProtection="1">
      <alignment horizontal="right" vertical="center"/>
      <protection locked="0"/>
    </xf>
    <xf numFmtId="166" fontId="23" fillId="0" borderId="77" xfId="0" applyNumberFormat="1" applyFont="1" applyFill="1" applyBorder="1" applyAlignment="1" applyProtection="1">
      <alignment horizontal="right" vertical="center"/>
      <protection locked="0"/>
    </xf>
    <xf numFmtId="166" fontId="23" fillId="0" borderId="130" xfId="0" applyNumberFormat="1" applyFont="1" applyFill="1" applyBorder="1" applyAlignment="1" applyProtection="1">
      <alignment horizontal="right" vertical="center"/>
      <protection locked="0"/>
    </xf>
    <xf numFmtId="166" fontId="23" fillId="0" borderId="79" xfId="0" applyNumberFormat="1" applyFont="1" applyFill="1" applyBorder="1" applyAlignment="1" applyProtection="1">
      <alignment horizontal="right" vertical="center"/>
      <protection locked="0"/>
    </xf>
    <xf numFmtId="166" fontId="23" fillId="0" borderId="78" xfId="0" applyNumberFormat="1" applyFont="1" applyFill="1" applyBorder="1" applyAlignment="1" applyProtection="1">
      <alignment horizontal="right" vertical="center"/>
      <protection locked="0"/>
    </xf>
    <xf numFmtId="166" fontId="54" fillId="24" borderId="74" xfId="0" applyNumberFormat="1" applyFont="1" applyFill="1" applyBorder="1" applyAlignment="1" applyProtection="1">
      <alignment horizontal="right" vertical="center"/>
      <protection hidden="1"/>
    </xf>
    <xf numFmtId="166" fontId="54" fillId="24" borderId="71" xfId="0" applyNumberFormat="1" applyFont="1" applyFill="1" applyBorder="1" applyAlignment="1" applyProtection="1">
      <alignment horizontal="right" vertical="center"/>
      <protection hidden="1"/>
    </xf>
    <xf numFmtId="166" fontId="54" fillId="24" borderId="109" xfId="0" applyNumberFormat="1" applyFont="1" applyFill="1" applyBorder="1" applyAlignment="1" applyProtection="1">
      <alignment horizontal="right" vertical="center"/>
      <protection hidden="1"/>
    </xf>
    <xf numFmtId="166" fontId="28" fillId="24" borderId="66" xfId="0" applyNumberFormat="1" applyFont="1" applyFill="1" applyBorder="1" applyAlignment="1" applyProtection="1">
      <alignment horizontal="right" vertical="center"/>
      <protection hidden="1"/>
    </xf>
    <xf numFmtId="166" fontId="89" fillId="24" borderId="153" xfId="0" applyNumberFormat="1" applyFont="1" applyFill="1" applyBorder="1" applyAlignment="1" applyProtection="1">
      <alignment horizontal="right" vertical="center"/>
      <protection hidden="1"/>
    </xf>
    <xf numFmtId="166" fontId="89" fillId="24" borderId="154" xfId="0" applyNumberFormat="1" applyFont="1" applyFill="1" applyBorder="1" applyAlignment="1" applyProtection="1">
      <alignment horizontal="right" vertical="center"/>
      <protection hidden="1"/>
    </xf>
    <xf numFmtId="166" fontId="89" fillId="24" borderId="112" xfId="0" applyNumberFormat="1" applyFont="1" applyFill="1" applyBorder="1" applyAlignment="1" applyProtection="1">
      <alignment horizontal="right" vertical="center"/>
      <protection hidden="1"/>
    </xf>
    <xf numFmtId="166" fontId="23" fillId="10" borderId="100" xfId="0" applyNumberFormat="1" applyFont="1" applyFill="1" applyBorder="1" applyAlignment="1" applyProtection="1">
      <alignment horizontal="right" vertical="center"/>
      <protection hidden="1"/>
    </xf>
    <xf numFmtId="166" fontId="23" fillId="9" borderId="101" xfId="0" applyNumberFormat="1" applyFont="1" applyFill="1" applyBorder="1" applyAlignment="1" applyProtection="1">
      <alignment horizontal="right" vertical="center"/>
      <protection hidden="1"/>
    </xf>
    <xf numFmtId="166" fontId="24" fillId="4" borderId="65" xfId="0" applyNumberFormat="1" applyFont="1" applyFill="1" applyBorder="1" applyAlignment="1" applyProtection="1">
      <alignment horizontal="right" vertical="center"/>
      <protection hidden="1"/>
    </xf>
    <xf numFmtId="166" fontId="23" fillId="4" borderId="65" xfId="0" applyNumberFormat="1" applyFont="1" applyFill="1" applyBorder="1" applyAlignment="1" applyProtection="1">
      <alignment horizontal="right" vertical="center"/>
      <protection hidden="1"/>
    </xf>
    <xf numFmtId="166" fontId="23" fillId="10" borderId="65" xfId="0" applyNumberFormat="1" applyFont="1" applyFill="1" applyBorder="1" applyAlignment="1" applyProtection="1">
      <alignment horizontal="right" vertical="center"/>
      <protection hidden="1"/>
    </xf>
    <xf numFmtId="166" fontId="23" fillId="10" borderId="92" xfId="0" applyNumberFormat="1" applyFont="1" applyFill="1" applyBorder="1" applyAlignment="1" applyProtection="1">
      <alignment horizontal="right" vertical="center"/>
      <protection hidden="1"/>
    </xf>
    <xf numFmtId="166" fontId="24" fillId="10" borderId="99" xfId="0" applyNumberFormat="1" applyFont="1" applyFill="1" applyBorder="1" applyAlignment="1" applyProtection="1">
      <alignment horizontal="right" vertical="center"/>
      <protection hidden="1"/>
    </xf>
    <xf numFmtId="166" fontId="24" fillId="10" borderId="52" xfId="0" applyNumberFormat="1" applyFont="1" applyFill="1" applyBorder="1" applyAlignment="1" applyProtection="1">
      <alignment horizontal="right" vertical="center"/>
      <protection hidden="1"/>
    </xf>
    <xf numFmtId="166" fontId="24" fillId="9" borderId="99" xfId="0" applyNumberFormat="1" applyFont="1" applyFill="1" applyBorder="1" applyAlignment="1" applyProtection="1">
      <alignment horizontal="right" vertical="center"/>
      <protection hidden="1"/>
    </xf>
    <xf numFmtId="166" fontId="89" fillId="24" borderId="216" xfId="0" applyNumberFormat="1" applyFont="1" applyFill="1" applyBorder="1" applyAlignment="1" applyProtection="1">
      <alignment horizontal="right" vertical="center"/>
      <protection hidden="1"/>
    </xf>
    <xf numFmtId="166" fontId="89" fillId="24" borderId="232" xfId="0" applyNumberFormat="1" applyFont="1" applyFill="1" applyBorder="1" applyAlignment="1" applyProtection="1">
      <alignment horizontal="right" vertical="center"/>
      <protection hidden="1"/>
    </xf>
    <xf numFmtId="166" fontId="101" fillId="4" borderId="105" xfId="0" applyNumberFormat="1" applyFont="1" applyFill="1" applyBorder="1" applyAlignment="1" applyProtection="1">
      <alignment horizontal="right" vertical="center"/>
      <protection hidden="1"/>
    </xf>
    <xf numFmtId="166" fontId="102" fillId="5" borderId="123" xfId="0" applyNumberFormat="1" applyFont="1" applyFill="1" applyBorder="1" applyAlignment="1" applyProtection="1">
      <alignment horizontal="right" vertical="center"/>
      <protection hidden="1"/>
    </xf>
    <xf numFmtId="166" fontId="102" fillId="5" borderId="124" xfId="0" applyNumberFormat="1" applyFont="1" applyFill="1" applyBorder="1" applyAlignment="1" applyProtection="1">
      <alignment horizontal="right" vertical="center"/>
      <protection hidden="1"/>
    </xf>
    <xf numFmtId="166" fontId="102" fillId="5" borderId="203" xfId="0" applyNumberFormat="1" applyFont="1" applyFill="1" applyBorder="1" applyAlignment="1" applyProtection="1">
      <alignment horizontal="right" vertical="center"/>
      <protection hidden="1"/>
    </xf>
    <xf numFmtId="166" fontId="102" fillId="5" borderId="35" xfId="0" applyNumberFormat="1" applyFont="1" applyFill="1" applyBorder="1" applyAlignment="1" applyProtection="1">
      <alignment horizontal="right" vertical="center"/>
      <protection hidden="1"/>
    </xf>
    <xf numFmtId="166" fontId="23" fillId="0" borderId="85" xfId="0" applyNumberFormat="1" applyFont="1" applyFill="1" applyBorder="1" applyAlignment="1" applyProtection="1">
      <alignment horizontal="right" vertical="center"/>
      <protection locked="0" hidden="1"/>
    </xf>
    <xf numFmtId="166" fontId="23" fillId="0" borderId="85" xfId="0" applyNumberFormat="1" applyFont="1" applyFill="1" applyBorder="1" applyAlignment="1" applyProtection="1">
      <alignment horizontal="right" vertical="center"/>
      <protection locked="0"/>
    </xf>
    <xf numFmtId="166" fontId="16" fillId="0" borderId="84" xfId="0" applyNumberFormat="1" applyFont="1" applyFill="1" applyBorder="1" applyAlignment="1" applyProtection="1">
      <alignment horizontal="right" vertical="center"/>
      <protection locked="0"/>
    </xf>
    <xf numFmtId="166" fontId="16" fillId="0" borderId="85" xfId="0" applyNumberFormat="1" applyFont="1" applyFill="1" applyBorder="1" applyAlignment="1" applyProtection="1">
      <alignment horizontal="right" vertical="center"/>
      <protection locked="0"/>
    </xf>
    <xf numFmtId="166" fontId="16" fillId="0" borderId="115" xfId="0" applyNumberFormat="1" applyFont="1" applyFill="1" applyBorder="1" applyAlignment="1" applyProtection="1">
      <alignment horizontal="right" vertical="center"/>
      <protection locked="0"/>
    </xf>
    <xf numFmtId="166" fontId="16" fillId="0" borderId="108" xfId="0" applyNumberFormat="1" applyFont="1" applyFill="1" applyBorder="1" applyAlignment="1" applyProtection="1">
      <alignment horizontal="right" vertical="center"/>
      <protection locked="0"/>
    </xf>
    <xf numFmtId="166" fontId="16" fillId="0" borderId="103" xfId="0" applyNumberFormat="1" applyFont="1" applyFill="1" applyBorder="1" applyAlignment="1" applyProtection="1">
      <alignment horizontal="right" vertical="center"/>
      <protection locked="0"/>
    </xf>
    <xf numFmtId="166" fontId="89" fillId="24" borderId="66" xfId="0" applyNumberFormat="1" applyFont="1" applyFill="1" applyBorder="1" applyAlignment="1" applyProtection="1">
      <alignment horizontal="right" vertical="center"/>
      <protection hidden="1"/>
    </xf>
    <xf numFmtId="166" fontId="89" fillId="24" borderId="233" xfId="0" applyNumberFormat="1" applyFont="1" applyFill="1" applyBorder="1" applyAlignment="1" applyProtection="1">
      <alignment horizontal="right" vertical="center"/>
      <protection hidden="1"/>
    </xf>
    <xf numFmtId="166" fontId="29" fillId="24" borderId="31" xfId="0" applyNumberFormat="1" applyFont="1" applyFill="1" applyBorder="1" applyAlignment="1" applyProtection="1">
      <alignment horizontal="right" vertical="center"/>
      <protection hidden="1"/>
    </xf>
    <xf numFmtId="166" fontId="54" fillId="24" borderId="118" xfId="0" applyNumberFormat="1" applyFont="1" applyFill="1" applyBorder="1" applyAlignment="1" applyProtection="1">
      <alignment horizontal="right" vertical="center"/>
      <protection hidden="1"/>
    </xf>
    <xf numFmtId="166" fontId="54" fillId="24" borderId="84" xfId="0" applyNumberFormat="1" applyFont="1" applyFill="1" applyBorder="1" applyAlignment="1" applyProtection="1">
      <alignment horizontal="right" vertical="center"/>
      <protection hidden="1"/>
    </xf>
    <xf numFmtId="166" fontId="54" fillId="24" borderId="231" xfId="0" applyNumberFormat="1" applyFont="1" applyFill="1" applyBorder="1" applyAlignment="1" applyProtection="1">
      <alignment horizontal="right" vertical="center"/>
      <protection hidden="1"/>
    </xf>
    <xf numFmtId="166" fontId="89" fillId="24" borderId="155" xfId="0" applyNumberFormat="1" applyFont="1" applyFill="1" applyBorder="1" applyAlignment="1" applyProtection="1">
      <alignment horizontal="right" vertical="center"/>
      <protection hidden="1"/>
    </xf>
    <xf numFmtId="166" fontId="54" fillId="24" borderId="77" xfId="0" applyNumberFormat="1" applyFont="1" applyFill="1" applyBorder="1" applyAlignment="1" applyProtection="1">
      <alignment horizontal="right" vertical="center"/>
      <protection hidden="1"/>
    </xf>
    <xf numFmtId="166" fontId="89" fillId="24" borderId="159" xfId="0" applyNumberFormat="1" applyFont="1" applyFill="1" applyBorder="1" applyAlignment="1" applyProtection="1">
      <alignment horizontal="right" vertical="center"/>
      <protection hidden="1"/>
    </xf>
    <xf numFmtId="166" fontId="89" fillId="24" borderId="132" xfId="0" applyNumberFormat="1" applyFont="1" applyFill="1" applyBorder="1" applyAlignment="1" applyProtection="1">
      <alignment horizontal="right" vertical="center"/>
      <protection hidden="1"/>
    </xf>
    <xf numFmtId="166" fontId="89" fillId="24" borderId="126" xfId="0" applyNumberFormat="1" applyFont="1" applyFill="1" applyBorder="1" applyAlignment="1" applyProtection="1">
      <alignment horizontal="right" vertical="center"/>
      <protection hidden="1"/>
    </xf>
    <xf numFmtId="166" fontId="89" fillId="24" borderId="128" xfId="0" applyNumberFormat="1" applyFont="1" applyFill="1" applyBorder="1" applyAlignment="1" applyProtection="1">
      <alignment horizontal="right" vertical="center"/>
      <protection hidden="1"/>
    </xf>
    <xf numFmtId="0" fontId="23" fillId="0" borderId="234" xfId="0" applyFont="1" applyFill="1" applyBorder="1" applyAlignment="1" applyProtection="1">
      <alignment vertical="center"/>
      <protection locked="0"/>
    </xf>
    <xf numFmtId="166" fontId="89" fillId="24" borderId="228" xfId="0" applyNumberFormat="1" applyFont="1" applyFill="1" applyBorder="1" applyAlignment="1" applyProtection="1">
      <alignment horizontal="right" vertical="center"/>
      <protection hidden="1"/>
    </xf>
    <xf numFmtId="166" fontId="89" fillId="24" borderId="151" xfId="0" applyNumberFormat="1" applyFont="1" applyFill="1" applyBorder="1" applyAlignment="1" applyProtection="1">
      <alignment horizontal="right" vertical="center"/>
      <protection hidden="1"/>
    </xf>
    <xf numFmtId="0" fontId="16" fillId="0" borderId="55" xfId="0" applyFont="1" applyBorder="1" applyAlignment="1" applyProtection="1">
      <alignment vertical="center"/>
      <protection locked="0"/>
    </xf>
    <xf numFmtId="166" fontId="16" fillId="14" borderId="103" xfId="0" applyNumberFormat="1" applyFont="1" applyFill="1" applyBorder="1" applyAlignment="1" applyProtection="1">
      <alignment horizontal="right" vertical="center"/>
    </xf>
    <xf numFmtId="166" fontId="16" fillId="14" borderId="65" xfId="0" applyNumberFormat="1" applyFont="1" applyFill="1" applyBorder="1" applyAlignment="1" applyProtection="1">
      <alignment horizontal="right" vertical="center"/>
    </xf>
    <xf numFmtId="166" fontId="16" fillId="14" borderId="92" xfId="0" applyNumberFormat="1" applyFont="1" applyFill="1" applyBorder="1" applyAlignment="1" applyProtection="1">
      <alignment horizontal="right" vertical="center"/>
    </xf>
    <xf numFmtId="166" fontId="16" fillId="14" borderId="108" xfId="0" applyNumberFormat="1" applyFont="1" applyFill="1" applyBorder="1" applyAlignment="1" applyProtection="1">
      <alignment horizontal="right" vertical="center"/>
    </xf>
    <xf numFmtId="166" fontId="16" fillId="14" borderId="109" xfId="0" applyNumberFormat="1" applyFont="1" applyFill="1" applyBorder="1" applyAlignment="1" applyProtection="1">
      <alignment horizontal="right" vertical="center"/>
    </xf>
    <xf numFmtId="166" fontId="16" fillId="14" borderId="110" xfId="0" applyNumberFormat="1" applyFont="1" applyFill="1" applyBorder="1" applyAlignment="1" applyProtection="1">
      <alignment horizontal="right" vertical="center"/>
    </xf>
    <xf numFmtId="0" fontId="75" fillId="0" borderId="0" xfId="0" applyFont="1" applyFill="1" applyAlignment="1" applyProtection="1">
      <alignment horizontal="right"/>
      <protection hidden="1"/>
    </xf>
    <xf numFmtId="0" fontId="13" fillId="0" borderId="0" xfId="0" applyFont="1" applyFill="1" applyAlignment="1" applyProtection="1">
      <alignment horizontal="left" vertical="center"/>
      <protection hidden="1"/>
    </xf>
    <xf numFmtId="1" fontId="132" fillId="0" borderId="0" xfId="0" applyNumberFormat="1" applyFont="1" applyProtection="1">
      <protection hidden="1"/>
    </xf>
    <xf numFmtId="0" fontId="13" fillId="0" borderId="0" xfId="0" applyFont="1" applyProtection="1">
      <protection hidden="1"/>
    </xf>
    <xf numFmtId="166" fontId="130" fillId="14" borderId="18" xfId="0" applyNumberFormat="1" applyFont="1" applyFill="1" applyBorder="1" applyAlignment="1" applyProtection="1">
      <alignment horizontal="center" vertical="center"/>
      <protection hidden="1"/>
    </xf>
    <xf numFmtId="166" fontId="34" fillId="14" borderId="18" xfId="0" applyNumberFormat="1" applyFont="1" applyFill="1" applyBorder="1" applyAlignment="1" applyProtection="1">
      <alignment horizontal="center" vertical="center"/>
      <protection hidden="1"/>
    </xf>
    <xf numFmtId="0" fontId="136" fillId="2" borderId="0" xfId="0" applyFont="1" applyFill="1" applyAlignment="1">
      <alignment horizontal="right"/>
    </xf>
    <xf numFmtId="0" fontId="137" fillId="2" borderId="0" xfId="0" quotePrefix="1" applyFont="1" applyFill="1" applyAlignment="1">
      <alignment horizontal="center"/>
    </xf>
    <xf numFmtId="0" fontId="137" fillId="2" borderId="0" xfId="0" applyFont="1" applyFill="1" applyAlignment="1"/>
    <xf numFmtId="0" fontId="29" fillId="5" borderId="67" xfId="0" applyNumberFormat="1" applyFont="1" applyFill="1" applyBorder="1" applyAlignment="1" applyProtection="1">
      <alignment horizontal="center" vertical="center" wrapText="1"/>
      <protection hidden="1"/>
    </xf>
    <xf numFmtId="0" fontId="29" fillId="5" borderId="3" xfId="0" applyNumberFormat="1" applyFont="1" applyFill="1" applyBorder="1" applyAlignment="1" applyProtection="1">
      <alignment horizontal="center" vertical="center" wrapText="1"/>
      <protection hidden="1"/>
    </xf>
    <xf numFmtId="1" fontId="21" fillId="0" borderId="0" xfId="0" applyNumberFormat="1" applyFont="1" applyFill="1" applyBorder="1" applyAlignment="1" applyProtection="1">
      <alignment horizontal="left" vertical="center"/>
    </xf>
    <xf numFmtId="1" fontId="119" fillId="0" borderId="0" xfId="0" applyNumberFormat="1" applyFont="1" applyFill="1" applyBorder="1" applyAlignment="1" applyProtection="1">
      <alignment horizontal="center" vertical="center"/>
    </xf>
    <xf numFmtId="0" fontId="120" fillId="0" borderId="0" xfId="0" applyFont="1" applyFill="1" applyAlignment="1" applyProtection="1"/>
    <xf numFmtId="166" fontId="23" fillId="9" borderId="239" xfId="0" applyNumberFormat="1" applyFont="1" applyFill="1" applyBorder="1" applyAlignment="1" applyProtection="1">
      <alignment horizontal="right" vertical="center"/>
      <protection hidden="1"/>
    </xf>
    <xf numFmtId="166" fontId="29" fillId="24" borderId="101" xfId="0" applyNumberFormat="1" applyFont="1" applyFill="1" applyBorder="1" applyAlignment="1" applyProtection="1">
      <alignment horizontal="right" vertical="center"/>
      <protection hidden="1"/>
    </xf>
    <xf numFmtId="166" fontId="131" fillId="4" borderId="236" xfId="0" applyNumberFormat="1" applyFont="1" applyFill="1" applyBorder="1" applyAlignment="1" applyProtection="1">
      <alignment horizontal="right" vertical="center"/>
      <protection hidden="1"/>
    </xf>
    <xf numFmtId="166" fontId="131" fillId="4" borderId="237" xfId="0" applyNumberFormat="1" applyFont="1" applyFill="1" applyBorder="1" applyAlignment="1" applyProtection="1">
      <alignment horizontal="right" vertical="center"/>
      <protection hidden="1"/>
    </xf>
    <xf numFmtId="166" fontId="102" fillId="5" borderId="241" xfId="0" applyNumberFormat="1" applyFont="1" applyFill="1" applyBorder="1" applyAlignment="1" applyProtection="1">
      <alignment horizontal="right" vertical="center"/>
      <protection hidden="1"/>
    </xf>
    <xf numFmtId="166" fontId="102" fillId="5" borderId="242" xfId="0" applyNumberFormat="1" applyFont="1" applyFill="1" applyBorder="1" applyAlignment="1" applyProtection="1">
      <alignment horizontal="right" vertical="center"/>
      <protection hidden="1"/>
    </xf>
    <xf numFmtId="166" fontId="102" fillId="5" borderId="243" xfId="0" applyNumberFormat="1" applyFont="1" applyFill="1" applyBorder="1" applyAlignment="1" applyProtection="1">
      <alignment horizontal="right" vertical="center"/>
      <protection hidden="1"/>
    </xf>
    <xf numFmtId="0" fontId="23" fillId="14" borderId="0" xfId="0" applyFont="1" applyFill="1" applyBorder="1" applyAlignment="1">
      <alignment horizontal="left" vertical="center" indent="1"/>
    </xf>
    <xf numFmtId="0" fontId="31" fillId="5" borderId="110" xfId="0" applyNumberFormat="1" applyFont="1" applyFill="1" applyBorder="1" applyAlignment="1" applyProtection="1">
      <alignment horizontal="left" vertical="center" indent="1"/>
      <protection hidden="1"/>
    </xf>
    <xf numFmtId="166" fontId="23" fillId="0" borderId="110" xfId="0" applyNumberFormat="1" applyFont="1" applyFill="1" applyBorder="1" applyAlignment="1" applyProtection="1">
      <alignment horizontal="right" vertical="center"/>
      <protection locked="0"/>
    </xf>
    <xf numFmtId="166" fontId="102" fillId="5" borderId="240" xfId="0" applyNumberFormat="1" applyFont="1" applyFill="1" applyBorder="1" applyAlignment="1" applyProtection="1">
      <alignment horizontal="right" vertical="center"/>
      <protection hidden="1"/>
    </xf>
    <xf numFmtId="166" fontId="102" fillId="5" borderId="244" xfId="0" applyNumberFormat="1" applyFont="1" applyFill="1" applyBorder="1" applyAlignment="1" applyProtection="1">
      <alignment horizontal="right" vertical="center"/>
      <protection hidden="1"/>
    </xf>
    <xf numFmtId="166" fontId="102" fillId="5" borderId="245" xfId="0" applyNumberFormat="1" applyFont="1" applyFill="1" applyBorder="1" applyAlignment="1" applyProtection="1">
      <alignment horizontal="right" vertical="center"/>
      <protection hidden="1"/>
    </xf>
    <xf numFmtId="0" fontId="135" fillId="0" borderId="0" xfId="0" applyFont="1" applyFill="1" applyAlignment="1" applyProtection="1">
      <alignment vertical="center"/>
      <protection hidden="1"/>
    </xf>
    <xf numFmtId="166" fontId="24" fillId="9" borderId="247" xfId="0" applyNumberFormat="1" applyFont="1" applyFill="1" applyBorder="1" applyAlignment="1" applyProtection="1">
      <alignment horizontal="right" vertical="center"/>
      <protection hidden="1"/>
    </xf>
    <xf numFmtId="166" fontId="23" fillId="10" borderId="105" xfId="0" applyNumberFormat="1" applyFont="1" applyFill="1" applyBorder="1" applyAlignment="1" applyProtection="1">
      <alignment horizontal="right" vertical="center"/>
      <protection hidden="1"/>
    </xf>
    <xf numFmtId="166" fontId="24" fillId="4" borderId="0" xfId="0" applyNumberFormat="1" applyFont="1" applyFill="1" applyBorder="1" applyAlignment="1" applyProtection="1">
      <alignment horizontal="right" vertical="center"/>
      <protection hidden="1"/>
    </xf>
    <xf numFmtId="166" fontId="24" fillId="4" borderId="237" xfId="0" applyNumberFormat="1" applyFont="1" applyFill="1" applyBorder="1" applyAlignment="1" applyProtection="1">
      <alignment horizontal="right" vertical="center"/>
      <protection hidden="1"/>
    </xf>
    <xf numFmtId="166" fontId="102" fillId="5" borderId="215" xfId="0" applyNumberFormat="1" applyFont="1" applyFill="1" applyBorder="1" applyAlignment="1" applyProtection="1">
      <alignment horizontal="right" vertical="center"/>
      <protection hidden="1"/>
    </xf>
    <xf numFmtId="166" fontId="32" fillId="5" borderId="242" xfId="0" applyNumberFormat="1" applyFont="1" applyFill="1" applyBorder="1" applyAlignment="1" applyProtection="1">
      <alignment horizontal="right" vertical="center"/>
      <protection hidden="1"/>
    </xf>
    <xf numFmtId="0" fontId="23" fillId="5" borderId="248" xfId="0" applyNumberFormat="1" applyFont="1" applyFill="1" applyBorder="1" applyAlignment="1" applyProtection="1">
      <alignment horizontal="center" vertical="center"/>
      <protection hidden="1"/>
    </xf>
    <xf numFmtId="166" fontId="23" fillId="0" borderId="249" xfId="0" applyNumberFormat="1" applyFont="1" applyFill="1" applyBorder="1" applyAlignment="1" applyProtection="1">
      <alignment horizontal="right" vertical="center"/>
      <protection locked="0"/>
    </xf>
    <xf numFmtId="166" fontId="23" fillId="0" borderId="231" xfId="0" applyNumberFormat="1" applyFont="1" applyFill="1" applyBorder="1" applyAlignment="1" applyProtection="1">
      <alignment horizontal="right" vertical="center"/>
      <protection locked="0"/>
    </xf>
    <xf numFmtId="166" fontId="23" fillId="0" borderId="250" xfId="0" applyNumberFormat="1" applyFont="1" applyFill="1" applyBorder="1" applyAlignment="1" applyProtection="1">
      <alignment horizontal="right" vertical="center"/>
      <protection locked="0"/>
    </xf>
    <xf numFmtId="166" fontId="102" fillId="5" borderId="251" xfId="0" applyNumberFormat="1" applyFont="1" applyFill="1" applyBorder="1" applyAlignment="1" applyProtection="1">
      <alignment horizontal="right" vertical="center"/>
      <protection hidden="1"/>
    </xf>
    <xf numFmtId="166" fontId="102" fillId="5" borderId="252" xfId="0" applyNumberFormat="1" applyFont="1" applyFill="1" applyBorder="1" applyAlignment="1" applyProtection="1">
      <alignment horizontal="right" vertical="center"/>
      <protection hidden="1"/>
    </xf>
    <xf numFmtId="166" fontId="32" fillId="5" borderId="253" xfId="0" applyNumberFormat="1" applyFont="1" applyFill="1" applyBorder="1" applyAlignment="1" applyProtection="1">
      <alignment horizontal="right" vertical="center"/>
      <protection hidden="1"/>
    </xf>
    <xf numFmtId="166" fontId="32" fillId="5" borderId="243" xfId="0" applyNumberFormat="1" applyFont="1" applyFill="1" applyBorder="1" applyAlignment="1" applyProtection="1">
      <alignment horizontal="right" vertical="center"/>
      <protection hidden="1"/>
    </xf>
    <xf numFmtId="0" fontId="99" fillId="0" borderId="56" xfId="0" applyFont="1" applyFill="1" applyBorder="1" applyAlignment="1" applyProtection="1">
      <alignment horizontal="left" vertical="center" indent="1"/>
      <protection locked="0" hidden="1"/>
    </xf>
    <xf numFmtId="166" fontId="32" fillId="5" borderId="244" xfId="0" applyNumberFormat="1" applyFont="1" applyFill="1" applyBorder="1" applyAlignment="1" applyProtection="1">
      <alignment horizontal="right" vertical="center"/>
      <protection hidden="1"/>
    </xf>
    <xf numFmtId="166" fontId="32" fillId="5" borderId="240" xfId="0" applyNumberFormat="1" applyFont="1" applyFill="1" applyBorder="1" applyAlignment="1" applyProtection="1">
      <alignment horizontal="right" vertical="center"/>
      <protection hidden="1"/>
    </xf>
    <xf numFmtId="166" fontId="32" fillId="5" borderId="245" xfId="0" applyNumberFormat="1" applyFont="1" applyFill="1" applyBorder="1" applyAlignment="1" applyProtection="1">
      <alignment horizontal="right" vertical="center"/>
      <protection hidden="1"/>
    </xf>
    <xf numFmtId="166" fontId="32" fillId="5" borderId="255" xfId="0" applyNumberFormat="1" applyFont="1" applyFill="1" applyBorder="1" applyAlignment="1" applyProtection="1">
      <alignment horizontal="right" vertical="center"/>
      <protection hidden="1"/>
    </xf>
    <xf numFmtId="0" fontId="0" fillId="0" borderId="0" xfId="0" applyAlignment="1" applyProtection="1">
      <alignment horizontal="right" vertical="center"/>
      <protection hidden="1"/>
    </xf>
    <xf numFmtId="0" fontId="0" fillId="0" borderId="0" xfId="0" applyBorder="1" applyAlignment="1" applyProtection="1">
      <alignment horizontal="right" vertical="center"/>
      <protection hidden="1"/>
    </xf>
    <xf numFmtId="0" fontId="52" fillId="0" borderId="0" xfId="0" applyFont="1" applyAlignment="1" applyProtection="1">
      <alignment horizontal="right" vertical="center"/>
      <protection hidden="1"/>
    </xf>
    <xf numFmtId="2" fontId="116" fillId="0" borderId="0" xfId="0" applyNumberFormat="1" applyFont="1" applyAlignment="1" applyProtection="1">
      <alignment horizontal="right" vertical="center"/>
      <protection hidden="1"/>
    </xf>
    <xf numFmtId="0" fontId="98" fillId="0" borderId="0" xfId="0" applyNumberFormat="1" applyFont="1" applyFill="1" applyBorder="1" applyAlignment="1" applyProtection="1">
      <alignment vertical="top"/>
      <protection hidden="1"/>
    </xf>
    <xf numFmtId="0" fontId="159" fillId="15" borderId="0" xfId="0" applyFont="1" applyFill="1" applyAlignment="1">
      <alignment vertical="center"/>
    </xf>
    <xf numFmtId="0" fontId="161" fillId="0" borderId="0" xfId="0" applyFont="1"/>
    <xf numFmtId="0" fontId="0" fillId="0" borderId="0" xfId="0" applyBorder="1" applyAlignment="1" applyProtection="1">
      <alignment horizontal="left" vertical="center"/>
      <protection hidden="1"/>
    </xf>
    <xf numFmtId="0" fontId="0" fillId="0" borderId="66" xfId="0" applyBorder="1" applyAlignment="1" applyProtection="1">
      <alignment horizontal="left" vertical="center"/>
      <protection hidden="1"/>
    </xf>
    <xf numFmtId="0" fontId="23" fillId="5" borderId="235" xfId="0" applyNumberFormat="1" applyFont="1" applyFill="1" applyBorder="1" applyAlignment="1" applyProtection="1">
      <alignment horizontal="center" vertical="center"/>
      <protection hidden="1"/>
    </xf>
    <xf numFmtId="0" fontId="23" fillId="5" borderId="233" xfId="0" applyNumberFormat="1" applyFont="1" applyFill="1" applyBorder="1" applyAlignment="1" applyProtection="1">
      <alignment horizontal="center" vertical="center"/>
      <protection hidden="1"/>
    </xf>
    <xf numFmtId="166" fontId="23" fillId="0" borderId="103" xfId="0" applyNumberFormat="1" applyFont="1" applyFill="1" applyBorder="1" applyAlignment="1" applyProtection="1">
      <alignment horizontal="right" vertical="center"/>
      <protection locked="0"/>
    </xf>
    <xf numFmtId="166" fontId="23" fillId="0" borderId="65" xfId="0" applyNumberFormat="1" applyFont="1" applyFill="1" applyBorder="1" applyAlignment="1" applyProtection="1">
      <alignment horizontal="right" vertical="center"/>
      <protection locked="0"/>
    </xf>
    <xf numFmtId="166" fontId="23" fillId="0" borderId="92" xfId="0" applyNumberFormat="1" applyFont="1" applyFill="1" applyBorder="1" applyAlignment="1" applyProtection="1">
      <alignment horizontal="right" vertical="center"/>
      <protection locked="0"/>
    </xf>
    <xf numFmtId="0" fontId="23" fillId="5" borderId="112" xfId="0" applyNumberFormat="1" applyFont="1" applyFill="1" applyBorder="1" applyAlignment="1" applyProtection="1">
      <alignment horizontal="center" vertical="center"/>
      <protection hidden="1"/>
    </xf>
    <xf numFmtId="166" fontId="23" fillId="14" borderId="76" xfId="0" applyNumberFormat="1" applyFont="1" applyFill="1" applyBorder="1" applyAlignment="1" applyProtection="1">
      <alignment horizontal="right" vertical="center"/>
    </xf>
    <xf numFmtId="166" fontId="23" fillId="14" borderId="74" xfId="0" applyNumberFormat="1" applyFont="1" applyFill="1" applyBorder="1" applyAlignment="1" applyProtection="1">
      <alignment horizontal="right" vertical="center"/>
    </xf>
    <xf numFmtId="166" fontId="23" fillId="14" borderId="118" xfId="0" applyNumberFormat="1" applyFont="1" applyFill="1" applyBorder="1" applyAlignment="1" applyProtection="1">
      <alignment horizontal="right" vertical="center"/>
    </xf>
    <xf numFmtId="166" fontId="23" fillId="0" borderId="148" xfId="0" applyNumberFormat="1" applyFont="1" applyFill="1" applyBorder="1" applyAlignment="1" applyProtection="1">
      <alignment horizontal="right" vertical="center"/>
      <protection locked="0"/>
    </xf>
    <xf numFmtId="166" fontId="16" fillId="0" borderId="57" xfId="0" applyNumberFormat="1" applyFont="1" applyFill="1" applyBorder="1" applyAlignment="1" applyProtection="1">
      <alignment horizontal="right" vertical="center"/>
      <protection locked="0"/>
    </xf>
    <xf numFmtId="166" fontId="16" fillId="0" borderId="56" xfId="0" applyNumberFormat="1" applyFont="1" applyFill="1" applyBorder="1" applyAlignment="1" applyProtection="1">
      <alignment horizontal="right" vertical="center"/>
      <protection locked="0"/>
    </xf>
    <xf numFmtId="166" fontId="16" fillId="0" borderId="109" xfId="0" applyNumberFormat="1" applyFont="1" applyFill="1" applyBorder="1" applyAlignment="1" applyProtection="1">
      <alignment horizontal="right" vertical="center"/>
      <protection locked="0"/>
    </xf>
    <xf numFmtId="166" fontId="16" fillId="0" borderId="110" xfId="0" applyNumberFormat="1" applyFont="1" applyFill="1" applyBorder="1" applyAlignment="1" applyProtection="1">
      <alignment horizontal="right" vertical="center"/>
      <protection locked="0"/>
    </xf>
    <xf numFmtId="166" fontId="16" fillId="0" borderId="65" xfId="0" applyNumberFormat="1" applyFont="1" applyFill="1" applyBorder="1" applyAlignment="1" applyProtection="1">
      <alignment horizontal="right" vertical="center"/>
      <protection locked="0"/>
    </xf>
    <xf numFmtId="166" fontId="16" fillId="0" borderId="92" xfId="0" applyNumberFormat="1" applyFont="1" applyFill="1" applyBorder="1" applyAlignment="1" applyProtection="1">
      <alignment horizontal="right" vertical="center"/>
      <protection locked="0"/>
    </xf>
    <xf numFmtId="166" fontId="23" fillId="0" borderId="109" xfId="0" applyNumberFormat="1" applyFont="1" applyFill="1" applyBorder="1" applyAlignment="1" applyProtection="1">
      <alignment horizontal="right" vertical="center"/>
      <protection locked="0"/>
    </xf>
    <xf numFmtId="0" fontId="31" fillId="14" borderId="71" xfId="0" applyNumberFormat="1" applyFont="1" applyFill="1" applyBorder="1" applyAlignment="1" applyProtection="1">
      <alignment horizontal="left" vertical="center" indent="1"/>
      <protection hidden="1"/>
    </xf>
    <xf numFmtId="0" fontId="36" fillId="0" borderId="0" xfId="0" applyNumberFormat="1" applyFont="1" applyFill="1" applyBorder="1" applyAlignment="1" applyProtection="1">
      <alignment vertical="center"/>
      <protection hidden="1"/>
    </xf>
    <xf numFmtId="166" fontId="23" fillId="0" borderId="51" xfId="0" applyNumberFormat="1" applyFont="1" applyFill="1" applyBorder="1" applyAlignment="1" applyProtection="1">
      <alignment horizontal="right" vertical="center"/>
      <protection locked="0"/>
    </xf>
    <xf numFmtId="0" fontId="16" fillId="0" borderId="46" xfId="0" applyFont="1" applyBorder="1" applyAlignment="1" applyProtection="1">
      <alignment vertical="center"/>
      <protection locked="0"/>
    </xf>
    <xf numFmtId="166" fontId="23" fillId="0" borderId="153" xfId="0" applyNumberFormat="1" applyFont="1" applyFill="1" applyBorder="1" applyAlignment="1" applyProtection="1">
      <alignment horizontal="right" vertical="center"/>
      <protection locked="0"/>
    </xf>
    <xf numFmtId="166" fontId="23" fillId="0" borderId="216" xfId="0" applyNumberFormat="1" applyFont="1" applyFill="1" applyBorder="1" applyAlignment="1" applyProtection="1">
      <alignment horizontal="right" vertical="center"/>
      <protection locked="0"/>
    </xf>
    <xf numFmtId="166" fontId="23" fillId="0" borderId="66" xfId="0" applyNumberFormat="1" applyFont="1" applyFill="1" applyBorder="1" applyAlignment="1" applyProtection="1">
      <alignment horizontal="right" vertical="center"/>
      <protection locked="0"/>
    </xf>
    <xf numFmtId="166" fontId="23" fillId="0" borderId="154" xfId="0" applyNumberFormat="1" applyFont="1" applyFill="1" applyBorder="1" applyAlignment="1" applyProtection="1">
      <alignment horizontal="right" vertical="center"/>
      <protection locked="0"/>
    </xf>
    <xf numFmtId="166" fontId="23" fillId="0" borderId="155" xfId="0" applyNumberFormat="1" applyFont="1" applyFill="1" applyBorder="1" applyAlignment="1" applyProtection="1">
      <alignment horizontal="right" vertical="center"/>
      <protection locked="0"/>
    </xf>
    <xf numFmtId="166" fontId="24" fillId="4" borderId="91" xfId="0" applyNumberFormat="1" applyFont="1" applyFill="1" applyBorder="1" applyAlignment="1" applyProtection="1">
      <alignment horizontal="right" vertical="center"/>
      <protection hidden="1"/>
    </xf>
    <xf numFmtId="0" fontId="31" fillId="5" borderId="56" xfId="0" applyNumberFormat="1" applyFont="1" applyFill="1" applyBorder="1" applyAlignment="1" applyProtection="1">
      <alignment horizontal="left" vertical="center" indent="1"/>
      <protection hidden="1"/>
    </xf>
    <xf numFmtId="0" fontId="164" fillId="0" borderId="0" xfId="0" applyFont="1" applyAlignment="1">
      <alignment vertical="center"/>
    </xf>
    <xf numFmtId="0" fontId="165" fillId="0" borderId="0" xfId="0" applyFont="1" applyAlignment="1">
      <alignment vertical="center"/>
    </xf>
    <xf numFmtId="0" fontId="164" fillId="0" borderId="0" xfId="0" applyFont="1" applyAlignment="1">
      <alignment horizontal="left" vertical="center" indent="3"/>
    </xf>
    <xf numFmtId="166" fontId="23" fillId="0" borderId="267" xfId="0" applyNumberFormat="1" applyFont="1" applyFill="1" applyBorder="1" applyAlignment="1" applyProtection="1">
      <alignment horizontal="right" vertical="center"/>
      <protection locked="0"/>
    </xf>
    <xf numFmtId="0" fontId="0" fillId="0" borderId="0" xfId="0" applyAlignment="1" applyProtection="1"/>
    <xf numFmtId="0" fontId="31" fillId="0" borderId="118" xfId="0" applyNumberFormat="1" applyFont="1" applyFill="1" applyBorder="1" applyAlignment="1" applyProtection="1">
      <alignment horizontal="left" vertical="center" indent="1"/>
      <protection locked="0" hidden="1"/>
    </xf>
    <xf numFmtId="0" fontId="23" fillId="0" borderId="126" xfId="0" applyNumberFormat="1" applyFont="1" applyFill="1" applyBorder="1" applyAlignment="1" applyProtection="1">
      <alignment horizontal="center" vertical="center"/>
      <protection locked="0" hidden="1"/>
    </xf>
    <xf numFmtId="0" fontId="16" fillId="4" borderId="19" xfId="0" applyFont="1" applyFill="1" applyBorder="1" applyProtection="1">
      <protection hidden="1"/>
    </xf>
    <xf numFmtId="0" fontId="44" fillId="4" borderId="20" xfId="0" applyNumberFormat="1" applyFont="1" applyFill="1" applyBorder="1" applyAlignment="1" applyProtection="1">
      <alignment horizontal="right" vertical="center"/>
      <protection hidden="1"/>
    </xf>
    <xf numFmtId="0" fontId="16" fillId="4" borderId="46" xfId="0" applyFont="1" applyFill="1" applyBorder="1" applyProtection="1">
      <protection hidden="1"/>
    </xf>
    <xf numFmtId="0" fontId="160" fillId="0" borderId="0" xfId="0" applyFont="1" applyAlignment="1">
      <alignment vertical="top"/>
    </xf>
    <xf numFmtId="0" fontId="23" fillId="52" borderId="2" xfId="0" applyNumberFormat="1" applyFont="1" applyFill="1" applyBorder="1" applyAlignment="1" applyProtection="1">
      <alignment vertical="center"/>
      <protection locked="0" hidden="1"/>
    </xf>
    <xf numFmtId="0" fontId="0" fillId="52" borderId="2" xfId="0" applyFill="1" applyBorder="1" applyAlignment="1" applyProtection="1">
      <alignment vertical="center"/>
      <protection locked="0"/>
    </xf>
    <xf numFmtId="0" fontId="23" fillId="52" borderId="2" xfId="0" applyNumberFormat="1" applyFont="1" applyFill="1" applyBorder="1" applyAlignment="1" applyProtection="1">
      <alignment horizontal="left" vertical="center"/>
      <protection locked="0" hidden="1"/>
    </xf>
    <xf numFmtId="0" fontId="0" fillId="52" borderId="2" xfId="0" applyFont="1" applyFill="1" applyBorder="1" applyProtection="1">
      <protection locked="0"/>
    </xf>
    <xf numFmtId="0" fontId="0" fillId="52" borderId="2" xfId="0" applyFill="1" applyBorder="1" applyAlignment="1" applyProtection="1">
      <alignment horizontal="left" vertical="center"/>
      <protection locked="0"/>
    </xf>
    <xf numFmtId="0" fontId="0" fillId="0" borderId="92" xfId="0" applyBorder="1" applyAlignment="1" applyProtection="1">
      <alignment horizontal="left" vertical="center"/>
    </xf>
    <xf numFmtId="0" fontId="0" fillId="0" borderId="66" xfId="0" applyBorder="1" applyAlignment="1" applyProtection="1">
      <alignment horizontal="left" vertical="center"/>
    </xf>
    <xf numFmtId="0" fontId="23" fillId="0" borderId="159" xfId="0" applyNumberFormat="1" applyFont="1" applyFill="1" applyBorder="1" applyAlignment="1" applyProtection="1">
      <alignment horizontal="center" vertical="center"/>
      <protection locked="0" hidden="1"/>
    </xf>
    <xf numFmtId="0" fontId="23" fillId="0" borderId="128" xfId="0" applyNumberFormat="1" applyFont="1" applyFill="1" applyBorder="1" applyAlignment="1" applyProtection="1">
      <alignment horizontal="center" vertical="center"/>
      <protection locked="0" hidden="1"/>
    </xf>
    <xf numFmtId="166" fontId="23" fillId="0" borderId="92" xfId="0" applyNumberFormat="1" applyFont="1" applyFill="1" applyBorder="1" applyAlignment="1" applyProtection="1">
      <alignment horizontal="right" vertical="center"/>
      <protection locked="0" hidden="1"/>
    </xf>
    <xf numFmtId="0" fontId="31" fillId="14" borderId="0" xfId="0" applyFont="1" applyFill="1" applyBorder="1" applyAlignment="1">
      <alignment horizontal="left" vertical="center" indent="1"/>
    </xf>
    <xf numFmtId="0" fontId="31" fillId="14" borderId="71" xfId="0" applyFont="1" applyFill="1" applyBorder="1" applyAlignment="1">
      <alignment horizontal="left" vertical="center" indent="1"/>
    </xf>
    <xf numFmtId="166" fontId="102" fillId="14" borderId="119" xfId="0" applyNumberFormat="1" applyFont="1" applyFill="1" applyBorder="1" applyAlignment="1" applyProtection="1">
      <alignment horizontal="right" vertical="center"/>
      <protection hidden="1"/>
    </xf>
    <xf numFmtId="0" fontId="0" fillId="0" borderId="92" xfId="0" applyBorder="1" applyAlignment="1" applyProtection="1">
      <alignment vertical="center"/>
      <protection hidden="1"/>
    </xf>
    <xf numFmtId="0" fontId="0" fillId="0" borderId="51" xfId="0" applyBorder="1" applyAlignment="1" applyProtection="1">
      <alignment vertical="center"/>
    </xf>
    <xf numFmtId="0" fontId="31" fillId="52" borderId="92" xfId="0" applyNumberFormat="1" applyFont="1" applyFill="1" applyBorder="1" applyAlignment="1" applyProtection="1">
      <alignment vertical="center"/>
      <protection locked="0" hidden="1"/>
    </xf>
    <xf numFmtId="166" fontId="32" fillId="5" borderId="115" xfId="0" applyNumberFormat="1" applyFont="1" applyFill="1" applyBorder="1" applyAlignment="1" applyProtection="1">
      <alignment horizontal="right" vertical="center"/>
      <protection hidden="1"/>
    </xf>
    <xf numFmtId="166" fontId="31" fillId="4" borderId="74" xfId="0" applyNumberFormat="1" applyFont="1" applyFill="1" applyBorder="1" applyAlignment="1" applyProtection="1">
      <alignment horizontal="right" vertical="center"/>
      <protection hidden="1"/>
    </xf>
    <xf numFmtId="166" fontId="32" fillId="5" borderId="73" xfId="0" applyNumberFormat="1" applyFont="1" applyFill="1" applyBorder="1" applyAlignment="1" applyProtection="1">
      <alignment horizontal="right" vertical="center"/>
      <protection hidden="1"/>
    </xf>
    <xf numFmtId="166" fontId="31" fillId="4" borderId="71" xfId="0" applyNumberFormat="1" applyFont="1" applyFill="1" applyBorder="1" applyAlignment="1" applyProtection="1">
      <alignment horizontal="right" vertical="center"/>
      <protection hidden="1"/>
    </xf>
    <xf numFmtId="166" fontId="32" fillId="5" borderId="79" xfId="0" applyNumberFormat="1" applyFont="1" applyFill="1" applyBorder="1" applyAlignment="1" applyProtection="1">
      <alignment horizontal="right" vertical="center"/>
      <protection hidden="1"/>
    </xf>
    <xf numFmtId="166" fontId="31" fillId="4" borderId="65" xfId="0" applyNumberFormat="1" applyFont="1" applyFill="1" applyBorder="1" applyAlignment="1" applyProtection="1">
      <alignment horizontal="right" vertical="center"/>
      <protection hidden="1"/>
    </xf>
    <xf numFmtId="166" fontId="44" fillId="4" borderId="1" xfId="0" applyNumberFormat="1" applyFont="1" applyFill="1" applyBorder="1" applyAlignment="1" applyProtection="1">
      <alignment horizontal="right" vertical="center"/>
      <protection hidden="1"/>
    </xf>
    <xf numFmtId="166" fontId="101" fillId="4" borderId="268" xfId="0" applyNumberFormat="1" applyFont="1" applyFill="1" applyBorder="1" applyAlignment="1" applyProtection="1">
      <alignment horizontal="right" vertical="center"/>
      <protection hidden="1"/>
    </xf>
    <xf numFmtId="166" fontId="100" fillId="10" borderId="203" xfId="0" applyNumberFormat="1" applyFont="1" applyFill="1" applyBorder="1" applyAlignment="1" applyProtection="1">
      <alignment horizontal="right" vertical="center"/>
      <protection hidden="1"/>
    </xf>
    <xf numFmtId="166" fontId="38" fillId="9" borderId="210" xfId="0" applyNumberFormat="1" applyFont="1" applyFill="1" applyBorder="1" applyAlignment="1" applyProtection="1">
      <alignment horizontal="right" vertical="center"/>
      <protection hidden="1"/>
    </xf>
    <xf numFmtId="166" fontId="31" fillId="4" borderId="5" xfId="0" applyNumberFormat="1" applyFont="1" applyFill="1" applyBorder="1" applyAlignment="1" applyProtection="1">
      <alignment horizontal="right" vertical="center"/>
      <protection hidden="1"/>
    </xf>
    <xf numFmtId="1" fontId="52" fillId="0" borderId="2" xfId="0" applyNumberFormat="1" applyFont="1" applyFill="1" applyBorder="1" applyAlignment="1" applyProtection="1">
      <alignment horizontal="right" vertical="center"/>
      <protection locked="0"/>
    </xf>
    <xf numFmtId="1" fontId="52" fillId="5" borderId="41" xfId="0" applyNumberFormat="1" applyFont="1" applyFill="1" applyBorder="1" applyAlignment="1" applyProtection="1">
      <alignment horizontal="right" vertical="center"/>
      <protection hidden="1"/>
    </xf>
    <xf numFmtId="1" fontId="20" fillId="22" borderId="166" xfId="0" applyNumberFormat="1" applyFont="1" applyFill="1" applyBorder="1" applyAlignment="1" applyProtection="1">
      <alignment horizontal="right" vertical="center"/>
      <protection hidden="1"/>
    </xf>
    <xf numFmtId="1" fontId="20" fillId="3" borderId="160" xfId="0" applyNumberFormat="1" applyFont="1" applyFill="1" applyBorder="1" applyAlignment="1" applyProtection="1">
      <alignment horizontal="right" vertical="center"/>
      <protection hidden="1"/>
    </xf>
    <xf numFmtId="1" fontId="46" fillId="0" borderId="2" xfId="0" applyNumberFormat="1" applyFont="1" applyBorder="1" applyAlignment="1" applyProtection="1">
      <alignment horizontal="right" vertical="center"/>
      <protection locked="0"/>
    </xf>
    <xf numFmtId="1" fontId="46" fillId="0" borderId="10" xfId="0" applyNumberFormat="1" applyFont="1" applyBorder="1" applyAlignment="1" applyProtection="1">
      <alignment horizontal="right" vertical="center"/>
      <protection locked="0"/>
    </xf>
    <xf numFmtId="1" fontId="46" fillId="0" borderId="58" xfId="0" applyNumberFormat="1" applyFont="1" applyBorder="1" applyAlignment="1" applyProtection="1">
      <alignment horizontal="right" vertical="center"/>
      <protection locked="0"/>
    </xf>
    <xf numFmtId="1" fontId="20" fillId="3" borderId="211" xfId="0" applyNumberFormat="1" applyFont="1" applyFill="1" applyBorder="1" applyAlignment="1" applyProtection="1">
      <alignment horizontal="right" vertical="center"/>
      <protection hidden="1"/>
    </xf>
    <xf numFmtId="1" fontId="46" fillId="49" borderId="14" xfId="0" applyNumberFormat="1" applyFont="1" applyFill="1" applyBorder="1" applyAlignment="1" applyProtection="1">
      <alignment horizontal="right" vertical="center"/>
      <protection locked="0"/>
    </xf>
    <xf numFmtId="1" fontId="20" fillId="22" borderId="160" xfId="0" applyNumberFormat="1" applyFont="1" applyFill="1" applyBorder="1" applyAlignment="1" applyProtection="1">
      <alignment horizontal="right" vertical="center"/>
      <protection hidden="1"/>
    </xf>
    <xf numFmtId="1" fontId="46" fillId="49" borderId="58" xfId="0" applyNumberFormat="1" applyFont="1" applyFill="1" applyBorder="1" applyAlignment="1" applyProtection="1">
      <alignment horizontal="right" vertical="center"/>
      <protection locked="0"/>
    </xf>
    <xf numFmtId="1" fontId="46" fillId="49" borderId="18" xfId="0" applyNumberFormat="1" applyFont="1" applyFill="1" applyBorder="1" applyAlignment="1" applyProtection="1">
      <alignment horizontal="right" vertical="center"/>
      <protection locked="0"/>
    </xf>
    <xf numFmtId="1" fontId="52" fillId="49" borderId="18" xfId="0" applyNumberFormat="1" applyFont="1" applyFill="1" applyBorder="1" applyAlignment="1" applyProtection="1">
      <alignment horizontal="right" vertical="center"/>
      <protection hidden="1"/>
    </xf>
    <xf numFmtId="1" fontId="20" fillId="50" borderId="160" xfId="0" applyNumberFormat="1" applyFont="1" applyFill="1" applyBorder="1" applyAlignment="1" applyProtection="1">
      <alignment horizontal="right" vertical="center"/>
      <protection hidden="1"/>
    </xf>
    <xf numFmtId="1" fontId="20" fillId="22" borderId="161" xfId="0" applyNumberFormat="1" applyFont="1" applyFill="1" applyBorder="1" applyAlignment="1" applyProtection="1">
      <alignment horizontal="right" vertical="center"/>
      <protection hidden="1"/>
    </xf>
    <xf numFmtId="0" fontId="0" fillId="0" borderId="2" xfId="0" applyBorder="1" applyAlignment="1" applyProtection="1">
      <alignment horizontal="left" indent="1"/>
      <protection hidden="1"/>
    </xf>
    <xf numFmtId="0" fontId="31" fillId="0" borderId="74" xfId="0" applyNumberFormat="1" applyFont="1" applyFill="1" applyBorder="1" applyAlignment="1" applyProtection="1">
      <alignment horizontal="left" vertical="center" indent="1"/>
      <protection locked="0"/>
    </xf>
    <xf numFmtId="166" fontId="100" fillId="10" borderId="105" xfId="0" applyNumberFormat="1" applyFont="1" applyFill="1" applyBorder="1" applyAlignment="1" applyProtection="1">
      <alignment horizontal="right" vertical="center"/>
      <protection hidden="1"/>
    </xf>
    <xf numFmtId="166" fontId="31" fillId="4" borderId="118" xfId="0" applyNumberFormat="1" applyFont="1" applyFill="1" applyBorder="1" applyAlignment="1" applyProtection="1">
      <alignment horizontal="right" vertical="center"/>
      <protection hidden="1"/>
    </xf>
    <xf numFmtId="166" fontId="31" fillId="4" borderId="57" xfId="0" applyNumberFormat="1" applyFont="1" applyFill="1" applyBorder="1" applyAlignment="1" applyProtection="1">
      <alignment horizontal="right" vertical="center"/>
      <protection hidden="1"/>
    </xf>
    <xf numFmtId="166" fontId="31" fillId="4" borderId="77" xfId="0" applyNumberFormat="1" applyFont="1" applyFill="1" applyBorder="1" applyAlignment="1" applyProtection="1">
      <alignment horizontal="right" vertical="center"/>
      <protection hidden="1"/>
    </xf>
    <xf numFmtId="166" fontId="31" fillId="4" borderId="1" xfId="0" applyNumberFormat="1" applyFont="1" applyFill="1" applyBorder="1" applyAlignment="1" applyProtection="1">
      <alignment horizontal="right" vertical="center"/>
      <protection hidden="1"/>
    </xf>
    <xf numFmtId="166" fontId="32" fillId="5" borderId="81" xfId="0" applyNumberFormat="1" applyFont="1" applyFill="1" applyBorder="1" applyAlignment="1" applyProtection="1">
      <alignment horizontal="right" vertical="center"/>
      <protection hidden="1"/>
    </xf>
    <xf numFmtId="166" fontId="31" fillId="4" borderId="84" xfId="0" applyNumberFormat="1" applyFont="1" applyFill="1" applyBorder="1" applyAlignment="1" applyProtection="1">
      <alignment horizontal="right" vertical="center"/>
      <protection hidden="1"/>
    </xf>
    <xf numFmtId="1" fontId="20" fillId="5" borderId="2" xfId="0" applyNumberFormat="1" applyFont="1" applyFill="1" applyBorder="1" applyAlignment="1" applyProtection="1">
      <alignment horizontal="right" vertical="center"/>
      <protection hidden="1"/>
    </xf>
    <xf numFmtId="1" fontId="20" fillId="5" borderId="58" xfId="0" applyNumberFormat="1" applyFont="1" applyFill="1" applyBorder="1" applyAlignment="1" applyProtection="1">
      <alignment horizontal="right" vertical="center"/>
      <protection hidden="1"/>
    </xf>
    <xf numFmtId="1" fontId="20" fillId="5" borderId="168" xfId="0" applyNumberFormat="1" applyFont="1" applyFill="1" applyBorder="1" applyAlignment="1" applyProtection="1">
      <alignment horizontal="right" vertical="center"/>
      <protection hidden="1"/>
    </xf>
    <xf numFmtId="1" fontId="52" fillId="4" borderId="46" xfId="0" applyNumberFormat="1" applyFont="1" applyFill="1" applyBorder="1" applyAlignment="1" applyProtection="1">
      <alignment horizontal="right" vertical="center"/>
      <protection hidden="1"/>
    </xf>
    <xf numFmtId="1" fontId="20" fillId="0" borderId="2" xfId="0" applyNumberFormat="1" applyFont="1" applyFill="1" applyBorder="1" applyAlignment="1" applyProtection="1">
      <alignment horizontal="right" vertical="center"/>
      <protection locked="0"/>
    </xf>
    <xf numFmtId="1" fontId="52" fillId="4" borderId="22" xfId="0" applyNumberFormat="1" applyFont="1" applyFill="1" applyBorder="1" applyAlignment="1" applyProtection="1">
      <alignment horizontal="right" vertical="center"/>
      <protection hidden="1"/>
    </xf>
    <xf numFmtId="1" fontId="10" fillId="10" borderId="166" xfId="0" applyNumberFormat="1" applyFont="1" applyFill="1" applyBorder="1" applyAlignment="1" applyProtection="1">
      <alignment horizontal="right" vertical="center" wrapText="1"/>
      <protection hidden="1"/>
    </xf>
    <xf numFmtId="1" fontId="13" fillId="5" borderId="2" xfId="0" applyNumberFormat="1" applyFont="1" applyFill="1" applyBorder="1" applyAlignment="1" applyProtection="1">
      <alignment horizontal="right" vertical="center"/>
      <protection hidden="1"/>
    </xf>
    <xf numFmtId="1" fontId="10" fillId="10" borderId="164" xfId="0" applyNumberFormat="1" applyFont="1" applyFill="1" applyBorder="1" applyAlignment="1" applyProtection="1">
      <alignment horizontal="right" vertical="center" wrapText="1"/>
      <protection hidden="1"/>
    </xf>
    <xf numFmtId="1" fontId="10" fillId="10" borderId="160" xfId="0" applyNumberFormat="1" applyFont="1" applyFill="1" applyBorder="1" applyAlignment="1" applyProtection="1">
      <alignment horizontal="right" vertical="center" wrapText="1"/>
      <protection hidden="1"/>
    </xf>
    <xf numFmtId="1" fontId="20" fillId="5" borderId="14" xfId="0" applyNumberFormat="1" applyFont="1" applyFill="1" applyBorder="1" applyAlignment="1" applyProtection="1">
      <alignment horizontal="right" vertical="center"/>
      <protection hidden="1"/>
    </xf>
    <xf numFmtId="1" fontId="20" fillId="5" borderId="133" xfId="0" applyNumberFormat="1" applyFont="1" applyFill="1" applyBorder="1" applyAlignment="1" applyProtection="1">
      <alignment horizontal="right" vertical="center"/>
      <protection hidden="1"/>
    </xf>
    <xf numFmtId="1" fontId="20" fillId="5" borderId="169" xfId="0" applyNumberFormat="1" applyFont="1" applyFill="1" applyBorder="1" applyAlignment="1" applyProtection="1">
      <alignment horizontal="right" vertical="center"/>
      <protection hidden="1"/>
    </xf>
    <xf numFmtId="1" fontId="46" fillId="4" borderId="15" xfId="0" applyNumberFormat="1" applyFont="1" applyFill="1" applyBorder="1" applyAlignment="1" applyProtection="1">
      <alignment horizontal="right" vertical="center"/>
      <protection hidden="1"/>
    </xf>
    <xf numFmtId="1" fontId="20" fillId="5" borderId="36" xfId="0" applyNumberFormat="1" applyFont="1" applyFill="1" applyBorder="1" applyAlignment="1" applyProtection="1">
      <alignment horizontal="right" vertical="center"/>
      <protection hidden="1"/>
    </xf>
    <xf numFmtId="1" fontId="52" fillId="4" borderId="36" xfId="0" applyNumberFormat="1" applyFont="1" applyFill="1" applyBorder="1" applyAlignment="1" applyProtection="1">
      <alignment horizontal="right" vertical="center"/>
      <protection hidden="1"/>
    </xf>
    <xf numFmtId="1" fontId="10" fillId="10" borderId="161" xfId="0" applyNumberFormat="1" applyFont="1" applyFill="1" applyBorder="1" applyAlignment="1" applyProtection="1">
      <alignment horizontal="right" vertical="center" wrapText="1"/>
      <protection hidden="1"/>
    </xf>
    <xf numFmtId="1" fontId="46" fillId="0" borderId="1" xfId="0" applyNumberFormat="1" applyFont="1" applyBorder="1" applyAlignment="1" applyProtection="1">
      <alignment horizontal="right" vertical="center"/>
      <protection locked="0"/>
    </xf>
    <xf numFmtId="1" fontId="46" fillId="0" borderId="51" xfId="0" applyNumberFormat="1" applyFont="1" applyBorder="1" applyAlignment="1" applyProtection="1">
      <alignment horizontal="right" vertical="center"/>
      <protection locked="0"/>
    </xf>
    <xf numFmtId="1" fontId="46" fillId="0" borderId="209" xfId="0" applyNumberFormat="1" applyFont="1" applyBorder="1" applyAlignment="1" applyProtection="1">
      <alignment horizontal="right" vertical="center"/>
      <protection locked="0"/>
    </xf>
    <xf numFmtId="1" fontId="46" fillId="4" borderId="46" xfId="0" applyNumberFormat="1" applyFont="1" applyFill="1" applyBorder="1" applyAlignment="1" applyProtection="1">
      <alignment horizontal="right" vertical="center"/>
      <protection hidden="1"/>
    </xf>
    <xf numFmtId="1" fontId="46" fillId="0" borderId="134" xfId="0" applyNumberFormat="1" applyFont="1" applyBorder="1" applyAlignment="1" applyProtection="1">
      <alignment horizontal="right" vertical="center"/>
      <protection locked="0"/>
    </xf>
    <xf numFmtId="1" fontId="52" fillId="4" borderId="21" xfId="0" applyNumberFormat="1" applyFont="1" applyFill="1" applyBorder="1" applyAlignment="1" applyProtection="1">
      <alignment horizontal="right" vertical="center"/>
      <protection hidden="1"/>
    </xf>
    <xf numFmtId="1" fontId="46" fillId="0" borderId="168" xfId="0" applyNumberFormat="1" applyFont="1" applyBorder="1" applyAlignment="1" applyProtection="1">
      <alignment horizontal="right" vertical="center"/>
      <protection locked="0"/>
    </xf>
    <xf numFmtId="1" fontId="46" fillId="4" borderId="41" xfId="0" applyNumberFormat="1" applyFont="1" applyFill="1" applyBorder="1" applyAlignment="1" applyProtection="1">
      <alignment horizontal="right" vertical="center"/>
      <protection hidden="1"/>
    </xf>
    <xf numFmtId="1" fontId="46" fillId="14" borderId="14" xfId="0" applyNumberFormat="1" applyFont="1" applyFill="1" applyBorder="1" applyAlignment="1" applyProtection="1">
      <alignment horizontal="right" vertical="center"/>
    </xf>
    <xf numFmtId="1" fontId="46" fillId="14" borderId="133" xfId="0" applyNumberFormat="1" applyFont="1" applyFill="1" applyBorder="1" applyAlignment="1" applyProtection="1">
      <alignment horizontal="right" vertical="center"/>
    </xf>
    <xf numFmtId="1" fontId="46" fillId="14" borderId="169" xfId="0" applyNumberFormat="1" applyFont="1" applyFill="1" applyBorder="1" applyAlignment="1" applyProtection="1">
      <alignment horizontal="right" vertical="center"/>
    </xf>
    <xf numFmtId="1" fontId="46" fillId="14" borderId="13" xfId="0" applyNumberFormat="1" applyFont="1" applyFill="1" applyBorder="1" applyAlignment="1" applyProtection="1">
      <alignment horizontal="right" vertical="center"/>
    </xf>
    <xf numFmtId="1" fontId="10" fillId="10" borderId="167" xfId="0" applyNumberFormat="1" applyFont="1" applyFill="1" applyBorder="1" applyAlignment="1" applyProtection="1">
      <alignment horizontal="right" vertical="center" wrapText="1"/>
      <protection hidden="1"/>
    </xf>
    <xf numFmtId="1" fontId="0" fillId="0" borderId="5" xfId="0" applyNumberFormat="1" applyBorder="1" applyAlignment="1" applyProtection="1">
      <alignment horizontal="right" vertical="center"/>
      <protection locked="0"/>
    </xf>
    <xf numFmtId="1" fontId="0" fillId="0" borderId="6" xfId="0" applyNumberFormat="1" applyBorder="1" applyAlignment="1" applyProtection="1">
      <alignment horizontal="right" vertical="center"/>
      <protection locked="0"/>
    </xf>
    <xf numFmtId="1" fontId="0" fillId="0" borderId="210" xfId="0" applyNumberFormat="1" applyBorder="1" applyAlignment="1" applyProtection="1">
      <alignment horizontal="right" vertical="center"/>
      <protection locked="0"/>
    </xf>
    <xf numFmtId="1" fontId="46" fillId="14" borderId="166" xfId="0" applyNumberFormat="1" applyFont="1" applyFill="1" applyBorder="1" applyAlignment="1" applyProtection="1">
      <alignment horizontal="right" vertical="center"/>
      <protection hidden="1"/>
    </xf>
    <xf numFmtId="1" fontId="52" fillId="14" borderId="12" xfId="0" applyNumberFormat="1" applyFont="1" applyFill="1" applyBorder="1" applyAlignment="1" applyProtection="1">
      <alignment horizontal="right" vertical="center"/>
      <protection hidden="1"/>
    </xf>
    <xf numFmtId="1" fontId="10" fillId="14" borderId="50" xfId="0" applyNumberFormat="1" applyFont="1" applyFill="1" applyBorder="1" applyAlignment="1" applyProtection="1">
      <alignment horizontal="right" vertical="center" wrapText="1"/>
      <protection hidden="1"/>
    </xf>
    <xf numFmtId="1" fontId="20" fillId="4" borderId="2" xfId="0" applyNumberFormat="1" applyFont="1" applyFill="1" applyBorder="1" applyAlignment="1" applyProtection="1">
      <alignment horizontal="right" vertical="center"/>
      <protection hidden="1"/>
    </xf>
    <xf numFmtId="1" fontId="20" fillId="10" borderId="164" xfId="0" applyNumberFormat="1" applyFont="1" applyFill="1" applyBorder="1" applyAlignment="1" applyProtection="1">
      <alignment horizontal="right" vertical="center" wrapText="1"/>
      <protection hidden="1"/>
    </xf>
    <xf numFmtId="1" fontId="13" fillId="0" borderId="2" xfId="0" applyNumberFormat="1" applyFont="1" applyFill="1" applyBorder="1" applyAlignment="1" applyProtection="1">
      <alignment horizontal="right" vertical="center"/>
      <protection locked="0" hidden="1"/>
    </xf>
    <xf numFmtId="1" fontId="13" fillId="0" borderId="58" xfId="0" applyNumberFormat="1" applyFont="1" applyFill="1" applyBorder="1" applyAlignment="1" applyProtection="1">
      <alignment horizontal="right" vertical="center"/>
      <protection locked="0" hidden="1"/>
    </xf>
    <xf numFmtId="1" fontId="20" fillId="4" borderId="164" xfId="0" applyNumberFormat="1" applyFont="1" applyFill="1" applyBorder="1" applyAlignment="1" applyProtection="1">
      <alignment horizontal="right" vertical="center" wrapText="1"/>
      <protection hidden="1"/>
    </xf>
    <xf numFmtId="1" fontId="20" fillId="0" borderId="58" xfId="0" applyNumberFormat="1" applyFont="1" applyFill="1" applyBorder="1" applyAlignment="1" applyProtection="1">
      <alignment horizontal="right" vertical="center"/>
      <protection locked="0"/>
    </xf>
    <xf numFmtId="1" fontId="52" fillId="0" borderId="58" xfId="0" applyNumberFormat="1" applyFont="1" applyFill="1" applyBorder="1" applyAlignment="1" applyProtection="1">
      <alignment horizontal="right" vertical="center"/>
      <protection locked="0"/>
    </xf>
    <xf numFmtId="1" fontId="48" fillId="4" borderId="160" xfId="0" applyNumberFormat="1" applyFont="1" applyFill="1" applyBorder="1" applyAlignment="1" applyProtection="1">
      <alignment horizontal="right" vertical="center"/>
      <protection hidden="1"/>
    </xf>
    <xf numFmtId="1" fontId="48" fillId="3" borderId="160" xfId="0" applyNumberFormat="1" applyFont="1" applyFill="1" applyBorder="1" applyAlignment="1" applyProtection="1">
      <alignment horizontal="right" vertical="center"/>
      <protection hidden="1"/>
    </xf>
    <xf numFmtId="1" fontId="48" fillId="3" borderId="161" xfId="0" applyNumberFormat="1" applyFont="1" applyFill="1" applyBorder="1" applyAlignment="1" applyProtection="1">
      <alignment horizontal="right" vertical="center"/>
      <protection hidden="1"/>
    </xf>
    <xf numFmtId="1" fontId="48" fillId="14" borderId="211" xfId="0" applyNumberFormat="1" applyFont="1" applyFill="1" applyBorder="1" applyAlignment="1" applyProtection="1">
      <alignment horizontal="right" vertical="center"/>
      <protection hidden="1"/>
    </xf>
    <xf numFmtId="1" fontId="48" fillId="14" borderId="160" xfId="0" applyNumberFormat="1" applyFont="1" applyFill="1" applyBorder="1" applyAlignment="1" applyProtection="1">
      <alignment horizontal="right" vertical="center"/>
      <protection hidden="1"/>
    </xf>
    <xf numFmtId="1" fontId="48" fillId="14" borderId="167" xfId="0" applyNumberFormat="1" applyFont="1" applyFill="1" applyBorder="1" applyAlignment="1" applyProtection="1">
      <alignment horizontal="right" vertical="center"/>
      <protection hidden="1"/>
    </xf>
    <xf numFmtId="1" fontId="52" fillId="5" borderId="15" xfId="0" applyNumberFormat="1" applyFont="1" applyFill="1" applyBorder="1" applyAlignment="1" applyProtection="1">
      <alignment horizontal="right" vertical="center"/>
      <protection hidden="1"/>
    </xf>
    <xf numFmtId="1" fontId="46" fillId="0" borderId="14" xfId="0" applyNumberFormat="1" applyFont="1" applyBorder="1" applyAlignment="1" applyProtection="1">
      <alignment horizontal="right" vertical="center"/>
      <protection locked="0"/>
    </xf>
    <xf numFmtId="1" fontId="46" fillId="0" borderId="133" xfId="0" applyNumberFormat="1" applyFont="1" applyBorder="1" applyAlignment="1" applyProtection="1">
      <alignment horizontal="right" vertical="center"/>
      <protection locked="0"/>
    </xf>
    <xf numFmtId="0" fontId="5" fillId="2" borderId="0" xfId="0" quotePrefix="1" applyFont="1" applyFill="1" applyAlignment="1" applyProtection="1">
      <alignment horizontal="center"/>
    </xf>
    <xf numFmtId="1" fontId="46" fillId="49" borderId="36" xfId="0" applyNumberFormat="1" applyFont="1" applyFill="1" applyBorder="1" applyAlignment="1" applyProtection="1">
      <alignment horizontal="right" vertical="center"/>
      <protection locked="0"/>
    </xf>
    <xf numFmtId="1" fontId="46" fillId="49" borderId="15" xfId="0" applyNumberFormat="1" applyFont="1" applyFill="1" applyBorder="1" applyAlignment="1" applyProtection="1">
      <alignment horizontal="right" vertical="center"/>
      <protection locked="0"/>
    </xf>
    <xf numFmtId="1" fontId="52" fillId="0" borderId="22" xfId="0" applyNumberFormat="1" applyFont="1" applyFill="1" applyBorder="1" applyAlignment="1" applyProtection="1">
      <alignment horizontal="right" vertical="center"/>
      <protection locked="0"/>
    </xf>
    <xf numFmtId="1" fontId="46" fillId="0" borderId="22" xfId="0" applyNumberFormat="1" applyFont="1" applyBorder="1" applyAlignment="1" applyProtection="1">
      <alignment horizontal="right" vertical="center"/>
      <protection locked="0"/>
    </xf>
    <xf numFmtId="0" fontId="0" fillId="0" borderId="65" xfId="0" applyBorder="1" applyProtection="1"/>
    <xf numFmtId="1" fontId="9" fillId="4" borderId="162" xfId="0" applyNumberFormat="1" applyFont="1" applyFill="1" applyBorder="1" applyAlignment="1" applyProtection="1">
      <alignment horizontal="center" vertical="center" wrapText="1" readingOrder="1"/>
      <protection hidden="1"/>
    </xf>
    <xf numFmtId="0" fontId="31" fillId="0" borderId="56" xfId="0" applyNumberFormat="1" applyFont="1" applyFill="1" applyBorder="1" applyAlignment="1" applyProtection="1">
      <alignment horizontal="left" vertical="center" indent="1"/>
      <protection locked="0" hidden="1"/>
    </xf>
    <xf numFmtId="0" fontId="99" fillId="0" borderId="133" xfId="0" applyFont="1" applyFill="1" applyBorder="1" applyAlignment="1" applyProtection="1">
      <alignment horizontal="left" vertical="center" indent="1"/>
      <protection locked="0" hidden="1"/>
    </xf>
    <xf numFmtId="2" fontId="28" fillId="14" borderId="44" xfId="0" applyNumberFormat="1" applyFont="1" applyFill="1" applyBorder="1" applyAlignment="1" applyProtection="1">
      <alignment horizontal="center" vertical="center" wrapText="1"/>
    </xf>
    <xf numFmtId="2" fontId="28" fillId="14" borderId="2" xfId="0" applyNumberFormat="1" applyFont="1" applyFill="1" applyBorder="1" applyAlignment="1" applyProtection="1">
      <alignment horizontal="center" vertical="center" wrapText="1"/>
    </xf>
    <xf numFmtId="2" fontId="28" fillId="14" borderId="65" xfId="0" applyNumberFormat="1" applyFont="1" applyFill="1" applyBorder="1" applyAlignment="1" applyProtection="1">
      <alignment horizontal="center" vertical="center" wrapText="1"/>
    </xf>
    <xf numFmtId="2" fontId="28" fillId="14" borderId="96" xfId="0" applyNumberFormat="1" applyFont="1" applyFill="1" applyBorder="1" applyAlignment="1" applyProtection="1">
      <alignment horizontal="center" vertical="center" wrapText="1"/>
    </xf>
    <xf numFmtId="0" fontId="2" fillId="2" borderId="0" xfId="42" applyFill="1" applyProtection="1">
      <protection hidden="1"/>
    </xf>
    <xf numFmtId="0" fontId="2" fillId="2" borderId="0" xfId="42" applyNumberFormat="1" applyFill="1" applyProtection="1">
      <protection hidden="1"/>
    </xf>
    <xf numFmtId="0" fontId="2" fillId="2" borderId="0" xfId="42" applyFill="1" applyAlignment="1" applyProtection="1">
      <alignment horizontal="right" vertical="center"/>
      <protection hidden="1"/>
    </xf>
    <xf numFmtId="0" fontId="2" fillId="2" borderId="0" xfId="42" applyFill="1"/>
    <xf numFmtId="0" fontId="18" fillId="2" borderId="0" xfId="42" applyFont="1" applyFill="1" applyProtection="1">
      <protection hidden="1"/>
    </xf>
    <xf numFmtId="1" fontId="10" fillId="2" borderId="0" xfId="42" applyNumberFormat="1" applyFont="1" applyFill="1" applyAlignment="1" applyProtection="1">
      <protection hidden="1"/>
    </xf>
    <xf numFmtId="0" fontId="10" fillId="2" borderId="0" xfId="42" applyFont="1" applyFill="1" applyAlignment="1" applyProtection="1">
      <protection hidden="1"/>
    </xf>
    <xf numFmtId="0" fontId="2" fillId="2" borderId="0" xfId="42" applyFill="1" applyAlignment="1" applyProtection="1">
      <alignment horizontal="center"/>
      <protection hidden="1"/>
    </xf>
    <xf numFmtId="0" fontId="28" fillId="2" borderId="0" xfId="42" applyFont="1" applyFill="1" applyAlignment="1" applyProtection="1">
      <alignment horizontal="justify" vertical="center" wrapText="1"/>
      <protection hidden="1"/>
    </xf>
    <xf numFmtId="0" fontId="35" fillId="2" borderId="10" xfId="42" applyFont="1" applyFill="1" applyBorder="1" applyAlignment="1" applyProtection="1">
      <alignment horizontal="center" vertical="center" wrapText="1"/>
      <protection hidden="1"/>
    </xf>
    <xf numFmtId="0" fontId="35" fillId="2" borderId="2" xfId="42" applyFont="1" applyFill="1" applyBorder="1" applyAlignment="1" applyProtection="1">
      <alignment horizontal="center" vertical="center" wrapText="1"/>
      <protection hidden="1"/>
    </xf>
    <xf numFmtId="0" fontId="35" fillId="2" borderId="269" xfId="42" applyFont="1" applyFill="1" applyBorder="1" applyAlignment="1" applyProtection="1">
      <alignment horizontal="center" vertical="center"/>
      <protection hidden="1"/>
    </xf>
    <xf numFmtId="0" fontId="29" fillId="2" borderId="272" xfId="42" applyFont="1" applyFill="1" applyBorder="1" applyAlignment="1" applyProtection="1">
      <alignment vertical="center"/>
      <protection hidden="1"/>
    </xf>
    <xf numFmtId="0" fontId="35" fillId="2" borderId="272" xfId="42" applyFont="1" applyFill="1" applyBorder="1" applyAlignment="1" applyProtection="1">
      <alignment vertical="center"/>
      <protection hidden="1"/>
    </xf>
    <xf numFmtId="0" fontId="171" fillId="2" borderId="270" xfId="42" applyFont="1" applyFill="1" applyBorder="1" applyAlignment="1" applyProtection="1">
      <alignment horizontal="right" vertical="center"/>
      <protection hidden="1"/>
    </xf>
    <xf numFmtId="4" fontId="23" fillId="5" borderId="2" xfId="42" applyNumberFormat="1" applyFont="1" applyFill="1" applyBorder="1" applyAlignment="1" applyProtection="1">
      <alignment horizontal="right" vertical="center"/>
      <protection locked="0"/>
    </xf>
    <xf numFmtId="4" fontId="23" fillId="5" borderId="22" xfId="42" applyNumberFormat="1" applyFont="1" applyFill="1" applyBorder="1" applyAlignment="1" applyProtection="1">
      <alignment horizontal="right" vertical="center"/>
      <protection locked="0"/>
    </xf>
    <xf numFmtId="170" fontId="24" fillId="2" borderId="41" xfId="4" applyNumberFormat="1" applyFont="1" applyFill="1" applyBorder="1" applyAlignment="1" applyProtection="1">
      <alignment vertical="center"/>
      <protection hidden="1"/>
    </xf>
    <xf numFmtId="0" fontId="23" fillId="2" borderId="23" xfId="42" applyFont="1" applyFill="1" applyBorder="1" applyAlignment="1" applyProtection="1">
      <alignment vertical="center"/>
      <protection hidden="1"/>
    </xf>
    <xf numFmtId="0" fontId="35" fillId="2" borderId="215" xfId="42" applyFont="1" applyFill="1" applyBorder="1" applyAlignment="1" applyProtection="1">
      <alignment horizontal="center" vertical="center"/>
      <protection hidden="1"/>
    </xf>
    <xf numFmtId="0" fontId="35" fillId="2" borderId="215" xfId="42" applyFont="1" applyFill="1" applyBorder="1" applyAlignment="1" applyProtection="1">
      <alignment vertical="center"/>
      <protection hidden="1"/>
    </xf>
    <xf numFmtId="0" fontId="35" fillId="2" borderId="25" xfId="42" applyFont="1" applyFill="1" applyBorder="1" applyAlignment="1" applyProtection="1">
      <alignment vertical="center"/>
      <protection hidden="1"/>
    </xf>
    <xf numFmtId="0" fontId="23" fillId="2" borderId="19" xfId="42" applyFont="1" applyFill="1" applyBorder="1" applyAlignment="1" applyProtection="1">
      <alignment vertical="center"/>
      <protection hidden="1"/>
    </xf>
    <xf numFmtId="0" fontId="35" fillId="2" borderId="21" xfId="42" applyFont="1" applyFill="1" applyBorder="1" applyAlignment="1" applyProtection="1">
      <alignment vertical="center"/>
      <protection hidden="1"/>
    </xf>
    <xf numFmtId="0" fontId="35" fillId="2" borderId="18" xfId="42" applyFont="1" applyFill="1" applyBorder="1" applyAlignment="1" applyProtection="1">
      <alignment vertical="center"/>
      <protection hidden="1"/>
    </xf>
    <xf numFmtId="0" fontId="35" fillId="2" borderId="22" xfId="42" applyFont="1" applyFill="1" applyBorder="1" applyAlignment="1" applyProtection="1">
      <alignment vertical="center"/>
      <protection hidden="1"/>
    </xf>
    <xf numFmtId="0" fontId="23" fillId="2" borderId="17" xfId="42" applyFont="1" applyFill="1" applyBorder="1" applyAlignment="1" applyProtection="1">
      <alignment vertical="center"/>
      <protection hidden="1"/>
    </xf>
    <xf numFmtId="0" fontId="35" fillId="2" borderId="18" xfId="42" applyFont="1" applyFill="1" applyBorder="1" applyAlignment="1" applyProtection="1">
      <alignment horizontal="center" vertical="center"/>
      <protection hidden="1"/>
    </xf>
    <xf numFmtId="0" fontId="35" fillId="2" borderId="273" xfId="42" applyFont="1" applyFill="1" applyBorder="1" applyAlignment="1" applyProtection="1">
      <alignment vertical="center"/>
      <protection hidden="1"/>
    </xf>
    <xf numFmtId="0" fontId="35" fillId="2" borderId="17" xfId="42" applyFont="1" applyFill="1" applyBorder="1" applyAlignment="1" applyProtection="1">
      <alignment horizontal="right"/>
      <protection hidden="1"/>
    </xf>
    <xf numFmtId="0" fontId="23" fillId="2" borderId="18" xfId="42" applyNumberFormat="1" applyFont="1" applyFill="1" applyBorder="1" applyAlignment="1" applyProtection="1">
      <alignment horizontal="left" vertical="center" wrapText="1"/>
      <protection hidden="1"/>
    </xf>
    <xf numFmtId="0" fontId="35" fillId="2" borderId="18" xfId="42" applyNumberFormat="1" applyFont="1" applyFill="1" applyBorder="1" applyAlignment="1" applyProtection="1">
      <alignment horizontal="left" vertical="center"/>
      <protection hidden="1"/>
    </xf>
    <xf numFmtId="0" fontId="35" fillId="2" borderId="22" xfId="42" applyFont="1" applyFill="1" applyBorder="1" applyProtection="1">
      <protection hidden="1"/>
    </xf>
    <xf numFmtId="4" fontId="73" fillId="0" borderId="2" xfId="42" applyNumberFormat="1" applyFont="1" applyFill="1" applyBorder="1" applyAlignment="1" applyProtection="1">
      <alignment horizontal="right" vertical="center"/>
      <protection hidden="1"/>
    </xf>
    <xf numFmtId="4" fontId="73" fillId="2" borderId="41" xfId="4" applyNumberFormat="1" applyFont="1" applyFill="1" applyBorder="1" applyAlignment="1" applyProtection="1">
      <alignment vertical="center"/>
      <protection hidden="1"/>
    </xf>
    <xf numFmtId="0" fontId="2" fillId="2" borderId="0" xfId="42" applyFill="1" applyAlignment="1">
      <alignment vertical="center"/>
    </xf>
    <xf numFmtId="4" fontId="28" fillId="5" borderId="2" xfId="42" applyNumberFormat="1" applyFont="1" applyFill="1" applyBorder="1" applyAlignment="1" applyProtection="1">
      <alignment horizontal="right" vertical="center"/>
      <protection locked="0"/>
    </xf>
    <xf numFmtId="170" fontId="29" fillId="2" borderId="41" xfId="4" applyNumberFormat="1" applyFont="1" applyFill="1" applyBorder="1" applyAlignment="1" applyProtection="1">
      <alignment vertical="center"/>
      <protection hidden="1"/>
    </xf>
    <xf numFmtId="0" fontId="37" fillId="2" borderId="0" xfId="42" applyFont="1" applyFill="1" applyAlignment="1" applyProtection="1">
      <alignment vertical="center"/>
      <protection hidden="1"/>
    </xf>
    <xf numFmtId="0" fontId="23" fillId="2" borderId="0" xfId="42" applyFont="1" applyFill="1" applyAlignment="1" applyProtection="1">
      <alignment vertical="center"/>
      <protection hidden="1"/>
    </xf>
    <xf numFmtId="44" fontId="23" fillId="2" borderId="0" xfId="4" applyFont="1" applyFill="1" applyAlignment="1" applyProtection="1">
      <alignment vertical="center"/>
      <protection hidden="1"/>
    </xf>
    <xf numFmtId="0" fontId="23" fillId="2" borderId="0" xfId="42" applyFont="1" applyFill="1" applyProtection="1">
      <protection hidden="1"/>
    </xf>
    <xf numFmtId="0" fontId="54" fillId="2" borderId="0" xfId="42" applyFont="1" applyFill="1" applyAlignment="1" applyProtection="1">
      <alignment horizontal="right"/>
      <protection hidden="1"/>
    </xf>
    <xf numFmtId="0" fontId="27" fillId="2" borderId="0" xfId="42" applyFont="1" applyFill="1" applyAlignment="1" applyProtection="1">
      <protection hidden="1"/>
    </xf>
    <xf numFmtId="0" fontId="27" fillId="2" borderId="0" xfId="42" applyFont="1" applyFill="1" applyProtection="1">
      <protection hidden="1"/>
    </xf>
    <xf numFmtId="44" fontId="23" fillId="2" borderId="28" xfId="4" applyFont="1" applyFill="1" applyBorder="1" applyAlignment="1" applyProtection="1"/>
    <xf numFmtId="44" fontId="23" fillId="2" borderId="28" xfId="4" applyFont="1" applyFill="1" applyBorder="1" applyAlignment="1" applyProtection="1">
      <protection hidden="1"/>
    </xf>
    <xf numFmtId="0" fontId="35" fillId="2" borderId="0" xfId="42" applyFont="1" applyFill="1" applyBorder="1" applyAlignment="1" applyProtection="1">
      <alignment horizontal="center" vertical="top"/>
      <protection hidden="1"/>
    </xf>
    <xf numFmtId="0" fontId="23" fillId="2" borderId="0" xfId="42" applyFont="1" applyFill="1" applyBorder="1" applyAlignment="1" applyProtection="1">
      <protection hidden="1"/>
    </xf>
    <xf numFmtId="0" fontId="35" fillId="2" borderId="29" xfId="42" applyFont="1" applyFill="1" applyBorder="1" applyAlignment="1" applyProtection="1">
      <alignment horizontal="center" vertical="top"/>
      <protection hidden="1"/>
    </xf>
    <xf numFmtId="0" fontId="23" fillId="0" borderId="14" xfId="0" applyNumberFormat="1" applyFont="1" applyFill="1" applyBorder="1" applyAlignment="1" applyProtection="1">
      <alignment horizontal="center" vertical="center" wrapText="1"/>
      <protection locked="0"/>
    </xf>
    <xf numFmtId="0" fontId="46" fillId="14" borderId="22" xfId="0" applyFont="1" applyFill="1" applyBorder="1" applyAlignment="1" applyProtection="1">
      <alignment horizontal="center" vertical="center"/>
    </xf>
    <xf numFmtId="0" fontId="46" fillId="14" borderId="58" xfId="0" applyFont="1" applyFill="1" applyBorder="1" applyAlignment="1" applyProtection="1">
      <alignment horizontal="center" vertical="center"/>
    </xf>
    <xf numFmtId="0" fontId="46" fillId="14" borderId="169" xfId="0" applyFont="1" applyFill="1" applyBorder="1" applyAlignment="1" applyProtection="1">
      <alignment horizontal="center" vertical="center"/>
    </xf>
    <xf numFmtId="0" fontId="46" fillId="14" borderId="15" xfId="0" applyFont="1" applyFill="1" applyBorder="1" applyAlignment="1" applyProtection="1">
      <alignment horizontal="center" vertical="center"/>
    </xf>
    <xf numFmtId="0" fontId="134" fillId="25" borderId="0" xfId="42" applyFont="1" applyFill="1" applyBorder="1" applyAlignment="1"/>
    <xf numFmtId="0" fontId="172" fillId="2" borderId="0" xfId="0" applyFont="1" applyFill="1" applyProtection="1"/>
    <xf numFmtId="0" fontId="173" fillId="2" borderId="0" xfId="0" applyFont="1" applyFill="1" applyProtection="1"/>
    <xf numFmtId="166" fontId="23" fillId="0" borderId="158" xfId="0" applyNumberFormat="1" applyFont="1" applyFill="1" applyBorder="1" applyAlignment="1" applyProtection="1">
      <alignment horizontal="right" vertical="center"/>
      <protection locked="0"/>
    </xf>
    <xf numFmtId="0" fontId="99" fillId="0" borderId="92" xfId="0" applyFont="1" applyFill="1" applyBorder="1" applyAlignment="1" applyProtection="1">
      <alignment horizontal="left" vertical="center" indent="1"/>
      <protection locked="0" hidden="1"/>
    </xf>
    <xf numFmtId="0" fontId="99" fillId="0" borderId="279" xfId="0" applyFont="1" applyFill="1" applyBorder="1" applyAlignment="1" applyProtection="1">
      <alignment horizontal="left" vertical="center" indent="1"/>
      <protection locked="0" hidden="1"/>
    </xf>
    <xf numFmtId="0" fontId="17" fillId="0" borderId="280" xfId="0" applyFont="1" applyBorder="1" applyAlignment="1" applyProtection="1">
      <alignment vertical="center"/>
    </xf>
    <xf numFmtId="0" fontId="31" fillId="14" borderId="152" xfId="0" applyNumberFormat="1" applyFont="1" applyFill="1" applyBorder="1" applyAlignment="1" applyProtection="1">
      <alignment horizontal="left" vertical="center" indent="1"/>
      <protection hidden="1"/>
    </xf>
    <xf numFmtId="166" fontId="23" fillId="0" borderId="96" xfId="0" applyNumberFormat="1" applyFont="1" applyFill="1" applyBorder="1" applyAlignment="1" applyProtection="1">
      <alignment horizontal="right" vertical="center"/>
      <protection locked="0"/>
    </xf>
    <xf numFmtId="0" fontId="173" fillId="2" borderId="0" xfId="0" applyFont="1" applyFill="1" applyAlignment="1" applyProtection="1">
      <alignment vertical="top"/>
    </xf>
    <xf numFmtId="0" fontId="31" fillId="0" borderId="118" xfId="0" applyNumberFormat="1" applyFont="1" applyFill="1" applyBorder="1" applyAlignment="1" applyProtection="1">
      <alignment horizontal="center" vertical="center"/>
      <protection locked="0" hidden="1"/>
    </xf>
    <xf numFmtId="0" fontId="31" fillId="0" borderId="71" xfId="0" applyNumberFormat="1" applyFont="1" applyFill="1" applyBorder="1" applyAlignment="1" applyProtection="1">
      <alignment horizontal="center" vertical="center"/>
      <protection locked="0" hidden="1"/>
    </xf>
    <xf numFmtId="0" fontId="31" fillId="0" borderId="109" xfId="0" applyNumberFormat="1" applyFont="1" applyFill="1" applyBorder="1" applyAlignment="1" applyProtection="1">
      <alignment horizontal="center" vertical="center"/>
      <protection locked="0" hidden="1"/>
    </xf>
    <xf numFmtId="0" fontId="31" fillId="0" borderId="74" xfId="0" applyNumberFormat="1" applyFont="1" applyFill="1" applyBorder="1" applyAlignment="1" applyProtection="1">
      <alignment horizontal="center" vertical="center"/>
      <protection locked="0" hidden="1"/>
    </xf>
    <xf numFmtId="0" fontId="31" fillId="0" borderId="77" xfId="0" applyNumberFormat="1" applyFont="1" applyFill="1" applyBorder="1" applyAlignment="1" applyProtection="1">
      <alignment horizontal="center" vertical="center"/>
      <protection locked="0" hidden="1"/>
    </xf>
    <xf numFmtId="0" fontId="31" fillId="14" borderId="72" xfId="0" applyNumberFormat="1" applyFont="1" applyFill="1" applyBorder="1" applyAlignment="1" applyProtection="1">
      <alignment horizontal="left" vertical="center" indent="1"/>
      <protection hidden="1"/>
    </xf>
    <xf numFmtId="166" fontId="23" fillId="0" borderId="112" xfId="0" applyNumberFormat="1" applyFont="1" applyFill="1" applyBorder="1" applyAlignment="1" applyProtection="1">
      <alignment horizontal="right" vertical="center"/>
      <protection locked="0"/>
    </xf>
    <xf numFmtId="166" fontId="102" fillId="14" borderId="194" xfId="0" applyNumberFormat="1" applyFont="1" applyFill="1" applyBorder="1" applyAlignment="1" applyProtection="1">
      <alignment horizontal="right" vertical="center"/>
      <protection hidden="1"/>
    </xf>
    <xf numFmtId="0" fontId="169" fillId="0" borderId="0" xfId="0" applyFont="1" applyAlignment="1">
      <alignment vertical="center" wrapText="1"/>
    </xf>
    <xf numFmtId="0" fontId="175" fillId="0" borderId="0" xfId="0" applyFont="1" applyAlignment="1">
      <alignment horizontal="left" vertical="center" wrapText="1"/>
    </xf>
    <xf numFmtId="0" fontId="0" fillId="52" borderId="2" xfId="0" applyFill="1" applyBorder="1" applyProtection="1">
      <protection locked="0" hidden="1"/>
    </xf>
    <xf numFmtId="0" fontId="162" fillId="0" borderId="265" xfId="0" applyNumberFormat="1" applyFont="1" applyFill="1" applyBorder="1" applyAlignment="1" applyProtection="1">
      <alignment horizontal="left" vertical="center"/>
      <protection hidden="1"/>
    </xf>
    <xf numFmtId="0" fontId="36" fillId="0" borderId="265" xfId="0" applyNumberFormat="1" applyFont="1" applyFill="1" applyBorder="1" applyAlignment="1" applyProtection="1">
      <alignment horizontal="centerContinuous" vertical="center"/>
      <protection hidden="1"/>
    </xf>
    <xf numFmtId="1" fontId="36" fillId="0" borderId="265" xfId="0" applyNumberFormat="1" applyFont="1" applyFill="1" applyBorder="1" applyAlignment="1" applyProtection="1">
      <alignment vertical="center"/>
      <protection hidden="1"/>
    </xf>
    <xf numFmtId="1" fontId="36" fillId="0" borderId="0" xfId="0" applyNumberFormat="1" applyFont="1" applyFill="1" applyBorder="1" applyAlignment="1" applyProtection="1">
      <alignment vertical="center"/>
      <protection hidden="1"/>
    </xf>
    <xf numFmtId="0" fontId="23" fillId="0" borderId="0" xfId="0" applyFont="1" applyFill="1" applyProtection="1">
      <protection hidden="1"/>
    </xf>
    <xf numFmtId="166" fontId="23" fillId="0" borderId="81" xfId="0" applyNumberFormat="1" applyFont="1" applyFill="1" applyBorder="1" applyAlignment="1" applyProtection="1">
      <alignment horizontal="right" vertical="center"/>
      <protection locked="0"/>
    </xf>
    <xf numFmtId="166" fontId="23" fillId="0" borderId="84" xfId="0" applyNumberFormat="1" applyFont="1" applyFill="1" applyBorder="1" applyAlignment="1" applyProtection="1">
      <alignment horizontal="right" vertical="center"/>
      <protection locked="0"/>
    </xf>
    <xf numFmtId="166" fontId="23" fillId="14" borderId="115" xfId="0" applyNumberFormat="1" applyFont="1" applyFill="1" applyBorder="1" applyAlignment="1" applyProtection="1">
      <alignment horizontal="right" vertical="center"/>
    </xf>
    <xf numFmtId="166" fontId="23" fillId="14" borderId="57" xfId="0" applyNumberFormat="1" applyFont="1" applyFill="1" applyBorder="1" applyAlignment="1" applyProtection="1">
      <alignment horizontal="right" vertical="center"/>
    </xf>
    <xf numFmtId="166" fontId="23" fillId="14" borderId="56" xfId="0" applyNumberFormat="1" applyFont="1" applyFill="1" applyBorder="1" applyAlignment="1" applyProtection="1">
      <alignment horizontal="right" vertical="center"/>
    </xf>
    <xf numFmtId="166" fontId="23" fillId="0" borderId="115" xfId="0" applyNumberFormat="1" applyFont="1" applyFill="1" applyBorder="1" applyAlignment="1" applyProtection="1">
      <alignment horizontal="right" vertical="center"/>
      <protection locked="0"/>
    </xf>
    <xf numFmtId="166" fontId="23" fillId="0" borderId="57" xfId="0" applyNumberFormat="1" applyFont="1" applyFill="1" applyBorder="1" applyAlignment="1" applyProtection="1">
      <alignment horizontal="right" vertical="center"/>
      <protection locked="0"/>
    </xf>
    <xf numFmtId="166" fontId="23" fillId="0" borderId="56" xfId="0" applyNumberFormat="1" applyFont="1" applyFill="1" applyBorder="1" applyAlignment="1" applyProtection="1">
      <alignment horizontal="right" vertical="center"/>
      <protection locked="0"/>
    </xf>
    <xf numFmtId="166" fontId="23" fillId="14" borderId="81" xfId="0" applyNumberFormat="1" applyFont="1" applyFill="1" applyBorder="1" applyAlignment="1" applyProtection="1">
      <alignment horizontal="right" vertical="center"/>
    </xf>
    <xf numFmtId="166" fontId="23" fillId="14" borderId="103" xfId="0" applyNumberFormat="1" applyFont="1" applyFill="1" applyBorder="1" applyAlignment="1" applyProtection="1">
      <alignment horizontal="right" vertical="center"/>
    </xf>
    <xf numFmtId="166" fontId="23" fillId="14" borderId="65" xfId="0" applyNumberFormat="1" applyFont="1" applyFill="1" applyBorder="1" applyAlignment="1" applyProtection="1">
      <alignment horizontal="right" vertical="center"/>
    </xf>
    <xf numFmtId="0" fontId="23" fillId="0" borderId="134" xfId="0" applyNumberFormat="1" applyFont="1" applyFill="1" applyBorder="1" applyAlignment="1" applyProtection="1">
      <alignment horizontal="center" vertical="center" wrapText="1"/>
      <protection locked="0"/>
    </xf>
    <xf numFmtId="4" fontId="28" fillId="5" borderId="57" xfId="42" applyNumberFormat="1" applyFont="1" applyFill="1" applyBorder="1" applyAlignment="1" applyProtection="1">
      <alignment horizontal="right" vertical="center"/>
      <protection locked="0"/>
    </xf>
    <xf numFmtId="4" fontId="28" fillId="5" borderId="1" xfId="42" applyNumberFormat="1" applyFont="1" applyFill="1" applyBorder="1" applyAlignment="1" applyProtection="1">
      <alignment horizontal="right" vertical="center"/>
      <protection locked="0"/>
    </xf>
    <xf numFmtId="170" fontId="29" fillId="2" borderId="55" xfId="4" applyNumberFormat="1" applyFont="1" applyFill="1" applyBorder="1" applyAlignment="1" applyProtection="1">
      <alignment horizontal="right" vertical="center"/>
      <protection hidden="1"/>
    </xf>
    <xf numFmtId="0" fontId="35" fillId="2" borderId="23" xfId="42" applyFont="1" applyFill="1" applyBorder="1" applyAlignment="1" applyProtection="1">
      <alignment horizontal="center" vertical="center"/>
      <protection hidden="1"/>
    </xf>
    <xf numFmtId="0" fontId="35" fillId="2" borderId="19" xfId="42" applyFont="1" applyFill="1" applyBorder="1" applyAlignment="1" applyProtection="1">
      <alignment horizontal="center" vertical="center"/>
      <protection hidden="1"/>
    </xf>
    <xf numFmtId="0" fontId="35" fillId="2" borderId="212" xfId="42" applyFont="1" applyFill="1" applyBorder="1" applyAlignment="1" applyProtection="1">
      <alignment horizontal="center" vertical="center"/>
      <protection hidden="1"/>
    </xf>
    <xf numFmtId="0" fontId="33" fillId="2" borderId="212" xfId="42" applyFont="1" applyFill="1" applyBorder="1" applyAlignment="1" applyProtection="1">
      <alignment vertical="center"/>
      <protection hidden="1"/>
    </xf>
    <xf numFmtId="0" fontId="35" fillId="2" borderId="212" xfId="42" applyFont="1" applyFill="1" applyBorder="1" applyAlignment="1" applyProtection="1">
      <alignment vertical="center"/>
      <protection hidden="1"/>
    </xf>
    <xf numFmtId="0" fontId="23" fillId="2" borderId="49" xfId="42" applyFont="1" applyFill="1" applyBorder="1" applyAlignment="1" applyProtection="1">
      <alignment vertical="center"/>
      <protection hidden="1"/>
    </xf>
    <xf numFmtId="0" fontId="35" fillId="2" borderId="0" xfId="42" applyFont="1" applyFill="1" applyBorder="1" applyAlignment="1" applyProtection="1">
      <alignment horizontal="center" vertical="center"/>
      <protection hidden="1"/>
    </xf>
    <xf numFmtId="2" fontId="29" fillId="26" borderId="284" xfId="42" applyNumberFormat="1" applyFont="1" applyFill="1" applyBorder="1" applyAlignment="1" applyProtection="1">
      <alignment horizontal="center" vertical="center"/>
    </xf>
    <xf numFmtId="0" fontId="74" fillId="0" borderId="265" xfId="0" applyFont="1" applyBorder="1" applyAlignment="1" applyProtection="1">
      <protection hidden="1"/>
    </xf>
    <xf numFmtId="0" fontId="17" fillId="0" borderId="0" xfId="0" applyFont="1" applyAlignment="1">
      <alignment vertical="top"/>
    </xf>
    <xf numFmtId="0" fontId="10" fillId="4" borderId="90" xfId="0" applyFont="1" applyFill="1" applyBorder="1" applyAlignment="1" applyProtection="1">
      <alignment horizontal="center" vertical="center" wrapText="1"/>
      <protection hidden="1"/>
    </xf>
    <xf numFmtId="166" fontId="54" fillId="24" borderId="65" xfId="0" applyNumberFormat="1" applyFont="1" applyFill="1" applyBorder="1" applyAlignment="1" applyProtection="1">
      <alignment horizontal="right" vertical="center"/>
      <protection hidden="1"/>
    </xf>
    <xf numFmtId="166" fontId="89" fillId="24" borderId="70" xfId="0" applyNumberFormat="1" applyFont="1" applyFill="1" applyBorder="1" applyAlignment="1" applyProtection="1">
      <alignment horizontal="right" vertical="center"/>
      <protection hidden="1"/>
    </xf>
    <xf numFmtId="166" fontId="102" fillId="5" borderId="114" xfId="0" applyNumberFormat="1" applyFont="1" applyFill="1" applyBorder="1" applyAlignment="1" applyProtection="1">
      <alignment horizontal="right" vertical="center"/>
      <protection hidden="1"/>
    </xf>
    <xf numFmtId="1" fontId="9" fillId="4" borderId="167" xfId="0" applyNumberFormat="1" applyFont="1" applyFill="1" applyBorder="1" applyAlignment="1" applyProtection="1">
      <alignment horizontal="center" vertical="center" wrapText="1" readingOrder="1"/>
      <protection hidden="1"/>
    </xf>
    <xf numFmtId="166" fontId="102" fillId="5" borderId="114" xfId="0" applyNumberFormat="1" applyFont="1" applyFill="1" applyBorder="1" applyAlignment="1" applyProtection="1">
      <alignment horizontal="right" vertical="center"/>
      <protection hidden="1"/>
    </xf>
    <xf numFmtId="166" fontId="23" fillId="0" borderId="144" xfId="0" applyNumberFormat="1" applyFont="1" applyFill="1" applyBorder="1" applyAlignment="1" applyProtection="1">
      <alignment horizontal="right" vertical="center"/>
      <protection locked="0" hidden="1"/>
    </xf>
    <xf numFmtId="166" fontId="23" fillId="0" borderId="35" xfId="0" applyNumberFormat="1" applyFont="1" applyFill="1" applyBorder="1" applyAlignment="1" applyProtection="1">
      <alignment horizontal="right" vertical="center"/>
      <protection locked="0" hidden="1"/>
    </xf>
    <xf numFmtId="166" fontId="23" fillId="0" borderId="120" xfId="0" applyNumberFormat="1" applyFont="1" applyFill="1" applyBorder="1" applyAlignment="1" applyProtection="1">
      <alignment horizontal="right" vertical="center"/>
      <protection locked="0" hidden="1"/>
    </xf>
    <xf numFmtId="166" fontId="23" fillId="0" borderId="0" xfId="0" applyNumberFormat="1" applyFont="1" applyFill="1" applyBorder="1" applyAlignment="1" applyProtection="1">
      <alignment horizontal="right" vertical="center"/>
      <protection locked="0" hidden="1"/>
    </xf>
    <xf numFmtId="0" fontId="31" fillId="0" borderId="216" xfId="0" applyNumberFormat="1" applyFont="1" applyFill="1" applyBorder="1" applyAlignment="1" applyProtection="1">
      <alignment horizontal="left" vertical="center" indent="1"/>
      <protection locked="0"/>
    </xf>
    <xf numFmtId="166" fontId="32" fillId="5" borderId="117" xfId="0" applyNumberFormat="1" applyFont="1" applyFill="1" applyBorder="1" applyAlignment="1" applyProtection="1">
      <alignment horizontal="right" vertical="center"/>
      <protection hidden="1"/>
    </xf>
    <xf numFmtId="166" fontId="24" fillId="14" borderId="58" xfId="0" applyNumberFormat="1" applyFont="1" applyFill="1" applyBorder="1" applyAlignment="1" applyProtection="1">
      <alignment horizontal="right" vertical="center"/>
      <protection hidden="1"/>
    </xf>
    <xf numFmtId="166" fontId="24" fillId="14" borderId="156" xfId="0" applyNumberFormat="1" applyFont="1" applyFill="1" applyBorder="1" applyAlignment="1" applyProtection="1">
      <alignment horizontal="right" vertical="center"/>
      <protection hidden="1"/>
    </xf>
    <xf numFmtId="166" fontId="32" fillId="14" borderId="168" xfId="0" applyNumberFormat="1" applyFont="1" applyFill="1" applyBorder="1" applyAlignment="1" applyProtection="1">
      <alignment horizontal="right" vertical="center"/>
      <protection hidden="1"/>
    </xf>
    <xf numFmtId="166" fontId="31" fillId="4" borderId="2" xfId="0" applyNumberFormat="1" applyFont="1" applyFill="1" applyBorder="1" applyAlignment="1" applyProtection="1">
      <alignment horizontal="right" vertical="center"/>
      <protection hidden="1"/>
    </xf>
    <xf numFmtId="0" fontId="16" fillId="0" borderId="41" xfId="0" applyFont="1" applyBorder="1" applyAlignment="1" applyProtection="1">
      <alignment vertical="center"/>
      <protection locked="0"/>
    </xf>
    <xf numFmtId="0" fontId="23" fillId="0" borderId="228" xfId="0" applyNumberFormat="1" applyFont="1" applyFill="1" applyBorder="1" applyAlignment="1" applyProtection="1">
      <alignment horizontal="center" vertical="center"/>
      <protection locked="0" hidden="1"/>
    </xf>
    <xf numFmtId="0" fontId="31" fillId="0" borderId="124" xfId="0" applyNumberFormat="1" applyFont="1" applyFill="1" applyBorder="1" applyAlignment="1" applyProtection="1">
      <alignment horizontal="left" vertical="center" indent="1"/>
      <protection locked="0"/>
    </xf>
    <xf numFmtId="166" fontId="23" fillId="0" borderId="233" xfId="0" applyNumberFormat="1" applyFont="1" applyFill="1" applyBorder="1" applyAlignment="1" applyProtection="1">
      <alignment horizontal="right" vertical="center"/>
      <protection locked="0"/>
    </xf>
    <xf numFmtId="0" fontId="16" fillId="0" borderId="289" xfId="0" applyFont="1" applyBorder="1"/>
    <xf numFmtId="0" fontId="23" fillId="5" borderId="17" xfId="0" applyNumberFormat="1" applyFont="1" applyFill="1" applyBorder="1" applyAlignment="1" applyProtection="1">
      <alignment horizontal="center" vertical="center"/>
      <protection hidden="1"/>
    </xf>
    <xf numFmtId="0" fontId="16" fillId="0" borderId="180" xfId="0" applyFont="1" applyBorder="1" applyAlignment="1" applyProtection="1">
      <alignment vertical="center"/>
      <protection locked="0"/>
    </xf>
    <xf numFmtId="166" fontId="102" fillId="5" borderId="194" xfId="0" applyNumberFormat="1" applyFont="1" applyFill="1" applyBorder="1" applyAlignment="1" applyProtection="1">
      <alignment horizontal="right" vertical="center"/>
      <protection hidden="1"/>
    </xf>
    <xf numFmtId="166" fontId="102" fillId="14" borderId="114" xfId="0" applyNumberFormat="1" applyFont="1" applyFill="1" applyBorder="1" applyAlignment="1" applyProtection="1">
      <alignment horizontal="right" vertical="center"/>
      <protection locked="0" hidden="1"/>
    </xf>
    <xf numFmtId="0" fontId="31" fillId="14" borderId="74" xfId="0" applyFont="1" applyFill="1" applyBorder="1" applyAlignment="1">
      <alignment horizontal="left" vertical="center" wrapText="1" indent="1"/>
    </xf>
    <xf numFmtId="0" fontId="31" fillId="14" borderId="71" xfId="0" applyFont="1" applyFill="1" applyBorder="1" applyAlignment="1">
      <alignment horizontal="left" vertical="center" wrapText="1" indent="1"/>
    </xf>
    <xf numFmtId="0" fontId="31" fillId="14" borderId="84" xfId="0" applyFont="1" applyFill="1" applyBorder="1" applyAlignment="1">
      <alignment horizontal="left" vertical="center" wrapText="1" indent="1"/>
    </xf>
    <xf numFmtId="0" fontId="31" fillId="14" borderId="167" xfId="0" applyFont="1" applyFill="1" applyBorder="1" applyAlignment="1">
      <alignment horizontal="left" vertical="center" wrapText="1" indent="1"/>
    </xf>
    <xf numFmtId="166" fontId="23" fillId="0" borderId="0" xfId="0" applyNumberFormat="1" applyFont="1" applyFill="1" applyBorder="1" applyAlignment="1" applyProtection="1">
      <alignment horizontal="right" vertical="center"/>
      <protection locked="0"/>
    </xf>
    <xf numFmtId="0" fontId="16" fillId="0" borderId="0" xfId="0" applyFont="1" applyBorder="1" applyAlignment="1" applyProtection="1">
      <alignment vertical="center"/>
      <protection locked="0"/>
    </xf>
    <xf numFmtId="166" fontId="102" fillId="0" borderId="0" xfId="0" applyNumberFormat="1" applyFont="1" applyFill="1" applyBorder="1" applyAlignment="1" applyProtection="1">
      <alignment horizontal="right" vertical="center"/>
      <protection hidden="1"/>
    </xf>
    <xf numFmtId="166" fontId="89" fillId="0" borderId="0" xfId="0" applyNumberFormat="1" applyFont="1" applyFill="1" applyBorder="1" applyAlignment="1" applyProtection="1">
      <alignment horizontal="right" vertical="center"/>
      <protection hidden="1"/>
    </xf>
    <xf numFmtId="166" fontId="54" fillId="0" borderId="0" xfId="0" applyNumberFormat="1" applyFont="1" applyFill="1" applyBorder="1" applyAlignment="1" applyProtection="1">
      <alignment horizontal="right" vertical="center"/>
      <protection hidden="1"/>
    </xf>
    <xf numFmtId="0" fontId="177" fillId="0" borderId="118" xfId="0" applyFont="1" applyBorder="1" applyAlignment="1">
      <alignment horizontal="center" vertical="center"/>
    </xf>
    <xf numFmtId="0" fontId="177" fillId="0" borderId="71" xfId="0" applyFont="1" applyBorder="1" applyAlignment="1">
      <alignment horizontal="center" vertical="center"/>
    </xf>
    <xf numFmtId="0" fontId="177" fillId="0" borderId="109" xfId="0" applyFont="1" applyBorder="1" applyAlignment="1">
      <alignment horizontal="center"/>
    </xf>
    <xf numFmtId="0" fontId="31" fillId="0" borderId="118" xfId="0" applyFont="1" applyBorder="1" applyAlignment="1">
      <alignment horizontal="left" vertical="center" indent="1"/>
    </xf>
    <xf numFmtId="0" fontId="31" fillId="0" borderId="71" xfId="0" applyFont="1" applyBorder="1" applyAlignment="1">
      <alignment horizontal="left" vertical="center" indent="1"/>
    </xf>
    <xf numFmtId="0" fontId="31" fillId="0" borderId="109" xfId="0" applyFont="1" applyBorder="1" applyAlignment="1">
      <alignment horizontal="left" indent="1"/>
    </xf>
    <xf numFmtId="0" fontId="24" fillId="24" borderId="2" xfId="0" applyNumberFormat="1" applyFont="1" applyFill="1" applyBorder="1" applyAlignment="1" applyProtection="1">
      <alignment horizontal="left" vertical="center" indent="1"/>
      <protection hidden="1"/>
    </xf>
    <xf numFmtId="166" fontId="23" fillId="24" borderId="2" xfId="0" applyNumberFormat="1" applyFont="1" applyFill="1" applyBorder="1" applyAlignment="1" applyProtection="1">
      <alignment horizontal="right" vertical="center"/>
      <protection locked="0" hidden="1"/>
    </xf>
    <xf numFmtId="0" fontId="81" fillId="0" borderId="21" xfId="0" applyFont="1" applyBorder="1" applyAlignment="1">
      <alignment horizontal="center" vertical="center"/>
    </xf>
    <xf numFmtId="166" fontId="23" fillId="0" borderId="74" xfId="0" applyNumberFormat="1" applyFont="1" applyFill="1" applyBorder="1" applyAlignment="1" applyProtection="1">
      <alignment horizontal="right" vertical="center"/>
      <protection locked="0" hidden="1"/>
    </xf>
    <xf numFmtId="166" fontId="23" fillId="0" borderId="109" xfId="0" applyNumberFormat="1" applyFont="1" applyFill="1" applyBorder="1" applyAlignment="1" applyProtection="1">
      <alignment horizontal="right" vertical="center"/>
      <protection locked="0" hidden="1"/>
    </xf>
    <xf numFmtId="0" fontId="31" fillId="0" borderId="109" xfId="0" applyNumberFormat="1" applyFont="1" applyFill="1" applyBorder="1" applyAlignment="1" applyProtection="1">
      <alignment horizontal="left" vertical="center" indent="1"/>
      <protection locked="0"/>
    </xf>
    <xf numFmtId="166" fontId="102" fillId="5" borderId="237" xfId="0" applyNumberFormat="1" applyFont="1" applyFill="1" applyBorder="1" applyAlignment="1" applyProtection="1">
      <alignment horizontal="right" vertical="center"/>
      <protection hidden="1"/>
    </xf>
    <xf numFmtId="0" fontId="35" fillId="0" borderId="289" xfId="0" applyFont="1" applyFill="1" applyBorder="1" applyAlignment="1" applyProtection="1">
      <alignment vertical="center"/>
      <protection locked="0"/>
    </xf>
    <xf numFmtId="0" fontId="23" fillId="4" borderId="19" xfId="0" applyNumberFormat="1" applyFont="1" applyFill="1" applyBorder="1" applyAlignment="1" applyProtection="1">
      <alignment vertical="center"/>
      <protection hidden="1"/>
    </xf>
    <xf numFmtId="166" fontId="24" fillId="4" borderId="1" xfId="0" applyNumberFormat="1" applyFont="1" applyFill="1" applyBorder="1" applyAlignment="1" applyProtection="1">
      <alignment horizontal="right" vertical="center"/>
      <protection hidden="1"/>
    </xf>
    <xf numFmtId="166" fontId="131" fillId="4" borderId="282" xfId="0" applyNumberFormat="1" applyFont="1" applyFill="1" applyBorder="1" applyAlignment="1" applyProtection="1">
      <alignment horizontal="right" vertical="center"/>
      <protection hidden="1"/>
    </xf>
    <xf numFmtId="0" fontId="24" fillId="4" borderId="20" xfId="0" applyNumberFormat="1" applyFont="1" applyFill="1" applyBorder="1" applyAlignment="1" applyProtection="1">
      <alignment horizontal="right" vertical="center"/>
      <protection hidden="1"/>
    </xf>
    <xf numFmtId="0" fontId="23" fillId="0" borderId="71" xfId="0" applyNumberFormat="1" applyFont="1" applyFill="1" applyBorder="1" applyAlignment="1" applyProtection="1">
      <alignment vertical="center"/>
      <protection locked="0"/>
    </xf>
    <xf numFmtId="0" fontId="23" fillId="0" borderId="118" xfId="0" applyNumberFormat="1" applyFont="1" applyFill="1" applyBorder="1" applyAlignment="1" applyProtection="1">
      <alignment vertical="top"/>
      <protection locked="0"/>
    </xf>
    <xf numFmtId="0" fontId="23" fillId="0" borderId="71" xfId="0" applyNumberFormat="1" applyFont="1" applyFill="1" applyBorder="1" applyAlignment="1" applyProtection="1">
      <alignment vertical="top"/>
      <protection locked="0"/>
    </xf>
    <xf numFmtId="0" fontId="178" fillId="0" borderId="0" xfId="0" applyFont="1" applyAlignment="1">
      <alignment vertical="center"/>
    </xf>
    <xf numFmtId="0" fontId="38" fillId="5" borderId="17" xfId="0" applyNumberFormat="1" applyFont="1" applyFill="1" applyBorder="1" applyAlignment="1" applyProtection="1">
      <alignment vertical="center"/>
      <protection hidden="1"/>
    </xf>
    <xf numFmtId="0" fontId="38" fillId="5" borderId="17" xfId="0" applyNumberFormat="1" applyFont="1" applyFill="1" applyBorder="1" applyAlignment="1" applyProtection="1">
      <alignment vertical="center" wrapText="1"/>
    </xf>
    <xf numFmtId="0" fontId="38" fillId="5" borderId="18" xfId="0" applyNumberFormat="1" applyFont="1" applyFill="1" applyBorder="1" applyAlignment="1" applyProtection="1">
      <alignment horizontal="left" vertical="center"/>
      <protection hidden="1"/>
    </xf>
    <xf numFmtId="166" fontId="31" fillId="4" borderId="73" xfId="0" applyNumberFormat="1" applyFont="1" applyFill="1" applyBorder="1" applyAlignment="1" applyProtection="1">
      <alignment horizontal="right" vertical="center"/>
      <protection hidden="1"/>
    </xf>
    <xf numFmtId="0" fontId="178" fillId="0" borderId="0" xfId="0" applyFont="1" applyAlignment="1">
      <alignment vertical="top"/>
    </xf>
    <xf numFmtId="0" fontId="31" fillId="14" borderId="82" xfId="0" applyFont="1" applyFill="1" applyBorder="1" applyAlignment="1">
      <alignment horizontal="left" vertical="center" wrapText="1" indent="1"/>
    </xf>
    <xf numFmtId="0" fontId="31" fillId="14" borderId="83" xfId="0" applyFont="1" applyFill="1" applyBorder="1" applyAlignment="1">
      <alignment horizontal="left" vertical="center" wrapText="1" indent="1"/>
    </xf>
    <xf numFmtId="0" fontId="31" fillId="14" borderId="280" xfId="0" applyFont="1" applyFill="1" applyBorder="1" applyAlignment="1">
      <alignment horizontal="left" vertical="center" wrapText="1" indent="1"/>
    </xf>
    <xf numFmtId="0" fontId="31" fillId="14" borderId="290" xfId="0" applyFont="1" applyFill="1" applyBorder="1" applyAlignment="1">
      <alignment horizontal="left" vertical="center" wrapText="1" indent="1"/>
    </xf>
    <xf numFmtId="0" fontId="31" fillId="14" borderId="291" xfId="0" applyFont="1" applyFill="1" applyBorder="1" applyAlignment="1">
      <alignment horizontal="left" vertical="center" wrapText="1" indent="1"/>
    </xf>
    <xf numFmtId="0" fontId="38" fillId="5" borderId="24" xfId="0" applyNumberFormat="1" applyFont="1" applyFill="1" applyBorder="1" applyAlignment="1" applyProtection="1">
      <alignment vertical="center"/>
      <protection hidden="1"/>
    </xf>
    <xf numFmtId="0" fontId="23" fillId="5" borderId="35" xfId="0" applyNumberFormat="1" applyFont="1" applyFill="1" applyBorder="1" applyAlignment="1" applyProtection="1">
      <alignment horizontal="center" vertical="center"/>
      <protection hidden="1"/>
    </xf>
    <xf numFmtId="0" fontId="23" fillId="5" borderId="124" xfId="0" applyNumberFormat="1" applyFont="1" applyFill="1" applyBorder="1" applyAlignment="1" applyProtection="1">
      <alignment horizontal="center" vertical="center"/>
      <protection hidden="1"/>
    </xf>
    <xf numFmtId="0" fontId="31" fillId="0" borderId="84" xfId="0" applyNumberFormat="1" applyFont="1" applyFill="1" applyBorder="1" applyAlignment="1" applyProtection="1">
      <alignment horizontal="left" vertical="center" indent="1"/>
      <protection locked="0"/>
    </xf>
    <xf numFmtId="166" fontId="24" fillId="14" borderId="99" xfId="0" applyNumberFormat="1" applyFont="1" applyFill="1" applyBorder="1" applyAlignment="1" applyProtection="1">
      <alignment horizontal="right" vertical="center"/>
    </xf>
    <xf numFmtId="166" fontId="102" fillId="14" borderId="100" xfId="0" applyNumberFormat="1" applyFont="1" applyFill="1" applyBorder="1" applyAlignment="1" applyProtection="1">
      <alignment horizontal="right" vertical="center"/>
      <protection hidden="1"/>
    </xf>
    <xf numFmtId="166" fontId="54" fillId="14" borderId="101" xfId="0" applyNumberFormat="1" applyFont="1" applyFill="1" applyBorder="1" applyAlignment="1" applyProtection="1">
      <alignment horizontal="right" vertical="center"/>
      <protection hidden="1"/>
    </xf>
    <xf numFmtId="166" fontId="54" fillId="14" borderId="52" xfId="0" applyNumberFormat="1" applyFont="1" applyFill="1" applyBorder="1" applyAlignment="1" applyProtection="1">
      <alignment horizontal="right" vertical="center"/>
      <protection hidden="1"/>
    </xf>
    <xf numFmtId="0" fontId="23" fillId="0" borderId="102" xfId="0" applyFont="1" applyFill="1" applyBorder="1" applyAlignment="1" applyProtection="1">
      <alignment vertical="center"/>
      <protection locked="0"/>
    </xf>
    <xf numFmtId="0" fontId="24" fillId="5" borderId="97" xfId="0" applyNumberFormat="1" applyFont="1" applyFill="1" applyBorder="1" applyAlignment="1" applyProtection="1">
      <alignment vertical="center"/>
      <protection hidden="1"/>
    </xf>
    <xf numFmtId="0" fontId="38" fillId="5" borderId="98" xfId="0" applyNumberFormat="1" applyFont="1" applyFill="1" applyBorder="1" applyAlignment="1" applyProtection="1">
      <alignment vertical="center"/>
      <protection hidden="1"/>
    </xf>
    <xf numFmtId="0" fontId="23" fillId="5" borderId="102" xfId="0" applyFont="1" applyFill="1" applyBorder="1" applyAlignment="1" applyProtection="1">
      <alignment vertical="center"/>
      <protection hidden="1"/>
    </xf>
    <xf numFmtId="0" fontId="23" fillId="4" borderId="212" xfId="0" applyNumberFormat="1" applyFont="1" applyFill="1" applyBorder="1" applyAlignment="1" applyProtection="1">
      <alignment vertical="center"/>
      <protection hidden="1"/>
    </xf>
    <xf numFmtId="0" fontId="44" fillId="4" borderId="212" xfId="0" applyNumberFormat="1" applyFont="1" applyFill="1" applyBorder="1" applyAlignment="1" applyProtection="1">
      <alignment horizontal="right" vertical="center"/>
      <protection hidden="1"/>
    </xf>
    <xf numFmtId="166" fontId="23" fillId="10" borderId="203" xfId="0" applyNumberFormat="1" applyFont="1" applyFill="1" applyBorder="1" applyAlignment="1" applyProtection="1">
      <alignment horizontal="right" vertical="center"/>
      <protection hidden="1"/>
    </xf>
    <xf numFmtId="166" fontId="24" fillId="4" borderId="203" xfId="0" applyNumberFormat="1" applyFont="1" applyFill="1" applyBorder="1" applyAlignment="1" applyProtection="1">
      <alignment horizontal="right" vertical="center"/>
      <protection hidden="1"/>
    </xf>
    <xf numFmtId="166" fontId="24" fillId="4" borderId="192" xfId="0" applyNumberFormat="1" applyFont="1" applyFill="1" applyBorder="1" applyAlignment="1" applyProtection="1">
      <alignment horizontal="right" vertical="center"/>
      <protection hidden="1"/>
    </xf>
    <xf numFmtId="166" fontId="24" fillId="5" borderId="98" xfId="0" applyNumberFormat="1" applyFont="1" applyFill="1" applyBorder="1" applyAlignment="1" applyProtection="1">
      <alignment horizontal="right" vertical="center"/>
      <protection hidden="1"/>
    </xf>
    <xf numFmtId="166" fontId="23" fillId="22" borderId="103" xfId="0" applyNumberFormat="1" applyFont="1" applyFill="1" applyBorder="1" applyAlignment="1" applyProtection="1">
      <alignment horizontal="right" vertical="center"/>
      <protection hidden="1"/>
    </xf>
    <xf numFmtId="166" fontId="23" fillId="22" borderId="65" xfId="0" applyNumberFormat="1" applyFont="1" applyFill="1" applyBorder="1" applyAlignment="1" applyProtection="1">
      <alignment horizontal="right" vertical="center"/>
      <protection hidden="1"/>
    </xf>
    <xf numFmtId="166" fontId="24" fillId="22" borderId="21" xfId="0" applyNumberFormat="1" applyFont="1" applyFill="1" applyBorder="1" applyAlignment="1" applyProtection="1">
      <alignment horizontal="right" vertical="center"/>
      <protection hidden="1"/>
    </xf>
    <xf numFmtId="0" fontId="31" fillId="14" borderId="292" xfId="0" applyFont="1" applyFill="1" applyBorder="1" applyAlignment="1">
      <alignment horizontal="left" vertical="center" wrapText="1" indent="1"/>
    </xf>
    <xf numFmtId="0" fontId="31" fillId="14" borderId="127" xfId="0" applyFont="1" applyFill="1" applyBorder="1" applyAlignment="1">
      <alignment horizontal="left" vertical="center" wrapText="1" indent="1"/>
    </xf>
    <xf numFmtId="0" fontId="28" fillId="0" borderId="0" xfId="0" applyNumberFormat="1" applyFont="1" applyFill="1" applyBorder="1" applyAlignment="1" applyProtection="1">
      <alignment vertical="top"/>
      <protection locked="0"/>
    </xf>
    <xf numFmtId="0" fontId="95" fillId="0" borderId="0" xfId="0" applyFont="1" applyFill="1" applyAlignment="1" applyProtection="1">
      <alignment horizontal="left"/>
      <protection hidden="1"/>
    </xf>
    <xf numFmtId="1" fontId="179" fillId="0" borderId="0" xfId="61" applyNumberFormat="1" applyFont="1" applyFill="1" applyBorder="1" applyAlignment="1" applyProtection="1">
      <alignment vertical="center"/>
      <protection locked="0" hidden="1"/>
    </xf>
    <xf numFmtId="0" fontId="13" fillId="0" borderId="0" xfId="0" applyNumberFormat="1" applyFont="1" applyFill="1" applyBorder="1" applyAlignment="1" applyProtection="1">
      <alignment horizontal="center" vertical="center"/>
      <protection hidden="1"/>
    </xf>
    <xf numFmtId="0" fontId="31" fillId="5" borderId="85" xfId="0" applyNumberFormat="1" applyFont="1" applyFill="1" applyBorder="1" applyAlignment="1" applyProtection="1">
      <alignment horizontal="left" vertical="center" indent="1"/>
      <protection hidden="1"/>
    </xf>
    <xf numFmtId="0" fontId="31" fillId="14" borderId="145" xfId="0" applyNumberFormat="1" applyFont="1" applyFill="1" applyBorder="1" applyAlignment="1" applyProtection="1">
      <alignment horizontal="left" vertical="center" indent="1"/>
      <protection hidden="1"/>
    </xf>
    <xf numFmtId="0" fontId="16" fillId="0" borderId="0" xfId="0" applyFont="1" applyAlignment="1">
      <alignment horizontal="center"/>
    </xf>
    <xf numFmtId="0" fontId="182" fillId="0" borderId="0" xfId="0" applyFont="1" applyAlignment="1">
      <alignment horizontal="center"/>
    </xf>
    <xf numFmtId="0" fontId="24" fillId="0" borderId="0" xfId="0" applyFont="1" applyAlignment="1">
      <alignment horizontal="center"/>
    </xf>
    <xf numFmtId="0" fontId="10" fillId="4" borderId="208" xfId="0" applyFont="1" applyFill="1" applyBorder="1" applyAlignment="1" applyProtection="1">
      <alignment horizontal="center" vertical="center"/>
      <protection hidden="1"/>
    </xf>
    <xf numFmtId="0" fontId="10" fillId="4" borderId="55" xfId="0" applyFont="1" applyFill="1" applyBorder="1" applyAlignment="1" applyProtection="1">
      <alignment horizontal="center" vertical="center"/>
      <protection hidden="1"/>
    </xf>
    <xf numFmtId="0" fontId="135" fillId="0" borderId="0" xfId="0" applyNumberFormat="1" applyFont="1" applyFill="1" applyBorder="1" applyAlignment="1" applyProtection="1">
      <alignment vertical="top" wrapText="1"/>
      <protection locked="0"/>
    </xf>
    <xf numFmtId="0" fontId="182" fillId="0" borderId="0" xfId="0" applyFont="1" applyAlignment="1">
      <alignment horizontal="right"/>
    </xf>
    <xf numFmtId="0" fontId="113" fillId="19" borderId="0" xfId="0" applyFont="1" applyFill="1" applyProtection="1"/>
    <xf numFmtId="0" fontId="0" fillId="19" borderId="0" xfId="0" applyFill="1" applyProtection="1"/>
    <xf numFmtId="0" fontId="113" fillId="54" borderId="0" xfId="0" applyFont="1" applyFill="1" applyProtection="1"/>
    <xf numFmtId="0" fontId="20" fillId="53" borderId="0" xfId="0" applyFont="1" applyFill="1" applyProtection="1"/>
    <xf numFmtId="0" fontId="0" fillId="54" borderId="0" xfId="0" applyFill="1" applyProtection="1"/>
    <xf numFmtId="0" fontId="174" fillId="2" borderId="0" xfId="0" applyFont="1" applyFill="1" applyAlignment="1" applyProtection="1">
      <alignment vertical="center"/>
    </xf>
    <xf numFmtId="0" fontId="0" fillId="2" borderId="0" xfId="0" applyFont="1" applyFill="1" applyBorder="1" applyAlignment="1" applyProtection="1">
      <alignment vertical="center"/>
    </xf>
    <xf numFmtId="0" fontId="0" fillId="2" borderId="0" xfId="0" applyFill="1" applyBorder="1" applyAlignment="1" applyProtection="1">
      <alignment vertical="center"/>
    </xf>
    <xf numFmtId="0" fontId="63" fillId="2" borderId="0" xfId="0" applyFont="1" applyFill="1" applyAlignment="1" applyProtection="1">
      <alignment horizontal="left" vertical="center"/>
    </xf>
    <xf numFmtId="0" fontId="13" fillId="2" borderId="0" xfId="0" applyFont="1" applyFill="1" applyAlignment="1">
      <alignment horizontal="left" vertical="center" wrapText="1"/>
    </xf>
    <xf numFmtId="0" fontId="19" fillId="2" borderId="0" xfId="0" applyFont="1" applyFill="1" applyAlignment="1" applyProtection="1">
      <alignment vertical="top"/>
    </xf>
    <xf numFmtId="0" fontId="19" fillId="2" borderId="0" xfId="0" applyFont="1" applyFill="1" applyProtection="1"/>
    <xf numFmtId="0" fontId="0" fillId="2" borderId="0" xfId="0" applyFont="1" applyFill="1" applyProtection="1"/>
    <xf numFmtId="0" fontId="74" fillId="0" borderId="265" xfId="0" applyFont="1" applyBorder="1" applyAlignment="1" applyProtection="1">
      <alignment horizontal="right"/>
      <protection hidden="1"/>
    </xf>
    <xf numFmtId="0" fontId="23" fillId="4" borderId="31" xfId="0" applyFont="1" applyFill="1" applyBorder="1" applyAlignment="1" applyProtection="1">
      <alignment horizontal="center" vertical="center" wrapText="1"/>
      <protection hidden="1"/>
    </xf>
    <xf numFmtId="0" fontId="93" fillId="2" borderId="0" xfId="0" applyFont="1" applyFill="1" applyAlignment="1">
      <alignment horizontal="left" vertical="center" indent="1"/>
    </xf>
    <xf numFmtId="0" fontId="93" fillId="2" borderId="0" xfId="0" applyFont="1" applyFill="1" applyAlignment="1" applyProtection="1">
      <alignment horizontal="left" indent="1"/>
    </xf>
    <xf numFmtId="0" fontId="23" fillId="0" borderId="71" xfId="0" applyFont="1" applyBorder="1" applyAlignment="1" applyProtection="1">
      <protection locked="0"/>
    </xf>
    <xf numFmtId="0" fontId="23" fillId="0" borderId="71" xfId="0" applyFont="1" applyBorder="1" applyProtection="1">
      <protection locked="0"/>
    </xf>
    <xf numFmtId="0" fontId="23" fillId="0" borderId="109" xfId="0" applyFont="1" applyBorder="1" applyProtection="1">
      <protection locked="0"/>
    </xf>
    <xf numFmtId="166" fontId="32" fillId="5" borderId="241" xfId="0" applyNumberFormat="1" applyFont="1" applyFill="1" applyBorder="1" applyAlignment="1" applyProtection="1">
      <alignment horizontal="right" vertical="center"/>
      <protection hidden="1"/>
    </xf>
    <xf numFmtId="166" fontId="54" fillId="24" borderId="65" xfId="0" applyNumberFormat="1" applyFont="1" applyFill="1" applyBorder="1" applyAlignment="1" applyProtection="1">
      <alignment horizontal="right" vertical="center"/>
      <protection hidden="1"/>
    </xf>
    <xf numFmtId="166" fontId="89" fillId="24" borderId="70" xfId="0" applyNumberFormat="1" applyFont="1" applyFill="1" applyBorder="1" applyAlignment="1" applyProtection="1">
      <alignment horizontal="right" vertical="center"/>
      <protection hidden="1"/>
    </xf>
    <xf numFmtId="166" fontId="102" fillId="5" borderId="114" xfId="0" applyNumberFormat="1" applyFont="1" applyFill="1" applyBorder="1" applyAlignment="1" applyProtection="1">
      <alignment horizontal="right" vertical="center"/>
      <protection hidden="1"/>
    </xf>
    <xf numFmtId="0" fontId="31" fillId="14" borderId="84" xfId="0" applyFont="1" applyFill="1" applyBorder="1" applyAlignment="1">
      <alignment horizontal="left" vertical="center" indent="1"/>
    </xf>
    <xf numFmtId="166" fontId="23" fillId="22" borderId="2" xfId="0" applyNumberFormat="1" applyFont="1" applyFill="1" applyBorder="1" applyAlignment="1" applyProtection="1">
      <alignment horizontal="right" vertical="center"/>
      <protection locked="0" hidden="1"/>
    </xf>
    <xf numFmtId="166" fontId="23" fillId="22" borderId="2" xfId="0" applyNumberFormat="1" applyFont="1" applyFill="1" applyBorder="1" applyAlignment="1" applyProtection="1">
      <alignment horizontal="right" vertical="center"/>
      <protection locked="0"/>
    </xf>
    <xf numFmtId="166" fontId="102" fillId="22" borderId="2" xfId="0" applyNumberFormat="1" applyFont="1" applyFill="1" applyBorder="1" applyAlignment="1" applyProtection="1">
      <alignment horizontal="right" vertical="center"/>
      <protection hidden="1"/>
    </xf>
    <xf numFmtId="166" fontId="89" fillId="22" borderId="2" xfId="0" applyNumberFormat="1" applyFont="1" applyFill="1" applyBorder="1" applyAlignment="1" applyProtection="1">
      <alignment horizontal="right" vertical="center"/>
      <protection hidden="1"/>
    </xf>
    <xf numFmtId="166" fontId="54" fillId="22" borderId="2" xfId="0" applyNumberFormat="1" applyFont="1" applyFill="1" applyBorder="1" applyAlignment="1" applyProtection="1">
      <alignment horizontal="right" vertical="center"/>
      <protection hidden="1"/>
    </xf>
    <xf numFmtId="166" fontId="24" fillId="52" borderId="1" xfId="0" applyNumberFormat="1" applyFont="1" applyFill="1" applyBorder="1" applyAlignment="1" applyProtection="1">
      <alignment horizontal="right" vertical="center"/>
      <protection locked="0" hidden="1"/>
    </xf>
    <xf numFmtId="166" fontId="102" fillId="52" borderId="282" xfId="0" applyNumberFormat="1" applyFont="1" applyFill="1" applyBorder="1" applyAlignment="1" applyProtection="1">
      <alignment horizontal="right" vertical="center"/>
      <protection hidden="1"/>
    </xf>
    <xf numFmtId="166" fontId="89" fillId="52" borderId="134" xfId="0" applyNumberFormat="1" applyFont="1" applyFill="1" applyBorder="1" applyAlignment="1" applyProtection="1">
      <alignment horizontal="right" vertical="center"/>
      <protection hidden="1"/>
    </xf>
    <xf numFmtId="166" fontId="89" fillId="52" borderId="21" xfId="0" applyNumberFormat="1" applyFont="1" applyFill="1" applyBorder="1" applyAlignment="1" applyProtection="1">
      <alignment horizontal="right" vertical="center"/>
      <protection hidden="1"/>
    </xf>
    <xf numFmtId="166" fontId="54" fillId="52" borderId="1" xfId="0" applyNumberFormat="1" applyFont="1" applyFill="1" applyBorder="1" applyAlignment="1" applyProtection="1">
      <alignment horizontal="right" vertical="center"/>
      <protection hidden="1"/>
    </xf>
    <xf numFmtId="0" fontId="16" fillId="52" borderId="91" xfId="0" applyFont="1" applyFill="1" applyBorder="1" applyAlignment="1" applyProtection="1">
      <alignment vertical="center"/>
      <protection locked="0"/>
    </xf>
    <xf numFmtId="166" fontId="24" fillId="52" borderId="2" xfId="0" applyNumberFormat="1" applyFont="1" applyFill="1" applyBorder="1" applyAlignment="1" applyProtection="1">
      <alignment horizontal="right" vertical="center"/>
    </xf>
    <xf numFmtId="166" fontId="102" fillId="52" borderId="283" xfId="0" applyNumberFormat="1" applyFont="1" applyFill="1" applyBorder="1" applyAlignment="1" applyProtection="1">
      <alignment horizontal="right" vertical="center"/>
      <protection hidden="1"/>
    </xf>
    <xf numFmtId="166" fontId="54" fillId="52" borderId="10" xfId="0" applyNumberFormat="1" applyFont="1" applyFill="1" applyBorder="1" applyAlignment="1" applyProtection="1">
      <alignment horizontal="right" vertical="center"/>
      <protection hidden="1"/>
    </xf>
    <xf numFmtId="166" fontId="54" fillId="52" borderId="22" xfId="0" applyNumberFormat="1" applyFont="1" applyFill="1" applyBorder="1" applyAlignment="1" applyProtection="1">
      <alignment horizontal="right" vertical="center"/>
      <protection hidden="1"/>
    </xf>
    <xf numFmtId="166" fontId="54" fillId="52" borderId="2" xfId="0" applyNumberFormat="1" applyFont="1" applyFill="1" applyBorder="1" applyAlignment="1" applyProtection="1">
      <alignment horizontal="right" vertical="center"/>
      <protection hidden="1"/>
    </xf>
    <xf numFmtId="0" fontId="23" fillId="52" borderId="180" xfId="0" applyFont="1" applyFill="1" applyBorder="1" applyAlignment="1" applyProtection="1">
      <alignment vertical="center"/>
      <protection locked="0"/>
    </xf>
    <xf numFmtId="0" fontId="183" fillId="0" borderId="0" xfId="0" applyFont="1" applyAlignment="1">
      <alignment vertical="center"/>
    </xf>
    <xf numFmtId="0" fontId="16" fillId="22" borderId="62" xfId="0" applyFont="1" applyFill="1" applyBorder="1" applyProtection="1">
      <protection hidden="1"/>
    </xf>
    <xf numFmtId="166" fontId="23" fillId="14" borderId="148" xfId="0" applyNumberFormat="1" applyFont="1" applyFill="1" applyBorder="1" applyAlignment="1" applyProtection="1">
      <alignment horizontal="right" vertical="center"/>
    </xf>
    <xf numFmtId="49" fontId="23" fillId="0" borderId="0" xfId="0" applyNumberFormat="1" applyFont="1" applyAlignment="1">
      <alignment vertical="center"/>
    </xf>
    <xf numFmtId="0" fontId="23" fillId="0" borderId="0" xfId="0" applyFont="1" applyAlignment="1">
      <alignment vertical="center"/>
    </xf>
    <xf numFmtId="0" fontId="169" fillId="5" borderId="91" xfId="0" applyFont="1" applyFill="1" applyBorder="1" applyAlignment="1" applyProtection="1">
      <alignment horizontal="center" vertical="center"/>
      <protection hidden="1"/>
    </xf>
    <xf numFmtId="0" fontId="23" fillId="5" borderId="91" xfId="0" applyFont="1" applyFill="1" applyBorder="1" applyProtection="1">
      <protection hidden="1"/>
    </xf>
    <xf numFmtId="166" fontId="24" fillId="9" borderId="100" xfId="0" applyNumberFormat="1" applyFont="1" applyFill="1" applyBorder="1" applyAlignment="1" applyProtection="1">
      <alignment horizontal="right" vertical="center"/>
      <protection hidden="1"/>
    </xf>
    <xf numFmtId="166" fontId="23" fillId="22" borderId="158" xfId="0" applyNumberFormat="1" applyFont="1" applyFill="1" applyBorder="1" applyAlignment="1" applyProtection="1">
      <alignment horizontal="right" vertical="center"/>
      <protection hidden="1"/>
    </xf>
    <xf numFmtId="166" fontId="23" fillId="22" borderId="105" xfId="0" applyNumberFormat="1" applyFont="1" applyFill="1" applyBorder="1" applyAlignment="1" applyProtection="1">
      <alignment horizontal="right" vertical="center"/>
      <protection hidden="1"/>
    </xf>
    <xf numFmtId="166" fontId="23" fillId="23" borderId="65" xfId="0" applyNumberFormat="1" applyFont="1" applyFill="1" applyBorder="1" applyAlignment="1" applyProtection="1">
      <alignment horizontal="right" vertical="center"/>
      <protection hidden="1"/>
    </xf>
    <xf numFmtId="166" fontId="24" fillId="23" borderId="1" xfId="0" applyNumberFormat="1" applyFont="1" applyFill="1" applyBorder="1" applyAlignment="1" applyProtection="1">
      <alignment horizontal="right" vertical="center"/>
      <protection hidden="1"/>
    </xf>
    <xf numFmtId="166" fontId="23" fillId="14" borderId="73" xfId="0" applyNumberFormat="1" applyFont="1" applyFill="1" applyBorder="1" applyAlignment="1" applyProtection="1">
      <alignment horizontal="right" vertical="center"/>
    </xf>
    <xf numFmtId="166" fontId="23" fillId="14" borderId="71" xfId="0" applyNumberFormat="1" applyFont="1" applyFill="1" applyBorder="1" applyAlignment="1" applyProtection="1">
      <alignment horizontal="right" vertical="center"/>
    </xf>
    <xf numFmtId="166" fontId="23" fillId="14" borderId="72" xfId="0" applyNumberFormat="1" applyFont="1" applyFill="1" applyBorder="1" applyAlignment="1" applyProtection="1">
      <alignment horizontal="right" vertical="center"/>
    </xf>
    <xf numFmtId="0" fontId="31" fillId="14" borderId="145" xfId="0" applyFont="1" applyFill="1" applyBorder="1" applyAlignment="1">
      <alignment horizontal="left" vertical="center" wrapText="1" indent="1"/>
    </xf>
    <xf numFmtId="0" fontId="31" fillId="14" borderId="267" xfId="0" applyFont="1" applyFill="1" applyBorder="1" applyAlignment="1">
      <alignment horizontal="left" vertical="center" wrapText="1" indent="1"/>
    </xf>
    <xf numFmtId="0" fontId="23" fillId="5" borderId="294" xfId="0" applyNumberFormat="1" applyFont="1" applyFill="1" applyBorder="1" applyAlignment="1" applyProtection="1">
      <alignment horizontal="center" vertical="center"/>
      <protection hidden="1"/>
    </xf>
    <xf numFmtId="0" fontId="31" fillId="5" borderId="293" xfId="0" applyNumberFormat="1" applyFont="1" applyFill="1" applyBorder="1" applyAlignment="1" applyProtection="1">
      <alignment horizontal="left" vertical="center" indent="1"/>
      <protection hidden="1"/>
    </xf>
    <xf numFmtId="0" fontId="38" fillId="5" borderId="265" xfId="0" applyNumberFormat="1" applyFont="1" applyFill="1" applyBorder="1" applyAlignment="1" applyProtection="1">
      <alignment horizontal="left" vertical="center"/>
      <protection hidden="1"/>
    </xf>
    <xf numFmtId="0" fontId="23" fillId="5" borderId="77" xfId="0" applyNumberFormat="1" applyFont="1" applyFill="1" applyBorder="1" applyAlignment="1" applyProtection="1">
      <alignment horizontal="center" vertical="center"/>
      <protection hidden="1"/>
    </xf>
    <xf numFmtId="0" fontId="31" fillId="14" borderId="98" xfId="0" applyNumberFormat="1" applyFont="1" applyFill="1" applyBorder="1" applyAlignment="1" applyProtection="1">
      <alignment horizontal="left" vertical="center" indent="1"/>
      <protection hidden="1"/>
    </xf>
    <xf numFmtId="0" fontId="23" fillId="4" borderId="62" xfId="0" applyFont="1" applyFill="1" applyBorder="1" applyProtection="1">
      <protection hidden="1"/>
    </xf>
    <xf numFmtId="0" fontId="169" fillId="4" borderId="62" xfId="0" applyFont="1" applyFill="1" applyBorder="1" applyAlignment="1" applyProtection="1">
      <alignment horizontal="center"/>
      <protection hidden="1"/>
    </xf>
    <xf numFmtId="49" fontId="23" fillId="0" borderId="0" xfId="0" applyNumberFormat="1" applyFont="1"/>
    <xf numFmtId="166" fontId="102" fillId="5" borderId="149" xfId="0" applyNumberFormat="1" applyFont="1" applyFill="1" applyBorder="1" applyAlignment="1" applyProtection="1">
      <alignment horizontal="right" vertical="center"/>
      <protection hidden="1"/>
    </xf>
    <xf numFmtId="166" fontId="102" fillId="5" borderId="265" xfId="0" applyNumberFormat="1" applyFont="1" applyFill="1" applyBorder="1" applyAlignment="1" applyProtection="1">
      <alignment horizontal="right" vertical="center"/>
      <protection hidden="1"/>
    </xf>
    <xf numFmtId="166" fontId="32" fillId="5" borderId="238" xfId="0" applyNumberFormat="1" applyFont="1" applyFill="1" applyBorder="1" applyAlignment="1" applyProtection="1">
      <alignment horizontal="right" vertical="center"/>
      <protection hidden="1"/>
    </xf>
    <xf numFmtId="166" fontId="89" fillId="24" borderId="285" xfId="0" applyNumberFormat="1" applyFont="1" applyFill="1" applyBorder="1" applyAlignment="1" applyProtection="1">
      <alignment horizontal="right" vertical="center"/>
      <protection hidden="1"/>
    </xf>
    <xf numFmtId="166" fontId="54" fillId="24" borderId="96" xfId="0" applyNumberFormat="1" applyFont="1" applyFill="1" applyBorder="1" applyAlignment="1" applyProtection="1">
      <alignment horizontal="right" vertical="center"/>
      <protection hidden="1"/>
    </xf>
    <xf numFmtId="0" fontId="23" fillId="0" borderId="0" xfId="0" applyFont="1"/>
    <xf numFmtId="0" fontId="24" fillId="0" borderId="0" xfId="0" applyFont="1" applyAlignment="1">
      <alignment vertical="center"/>
    </xf>
    <xf numFmtId="0" fontId="35" fillId="9" borderId="97" xfId="0" applyNumberFormat="1" applyFont="1" applyFill="1" applyBorder="1" applyAlignment="1" applyProtection="1">
      <alignment horizontal="right" vertical="top"/>
      <protection hidden="1"/>
    </xf>
    <xf numFmtId="0" fontId="35" fillId="9" borderId="98" xfId="0" applyNumberFormat="1" applyFont="1" applyFill="1" applyBorder="1" applyAlignment="1" applyProtection="1">
      <alignment horizontal="right" vertical="top"/>
      <protection hidden="1"/>
    </xf>
    <xf numFmtId="0" fontId="24" fillId="9" borderId="102" xfId="0" applyFont="1" applyFill="1" applyBorder="1" applyProtection="1">
      <protection hidden="1"/>
    </xf>
    <xf numFmtId="0" fontId="23" fillId="4" borderId="46" xfId="0" applyFont="1" applyFill="1" applyBorder="1" applyProtection="1">
      <protection hidden="1"/>
    </xf>
    <xf numFmtId="0" fontId="23" fillId="0" borderId="82" xfId="0" applyFont="1" applyBorder="1" applyAlignment="1" applyProtection="1">
      <alignment vertical="center"/>
      <protection locked="0"/>
    </xf>
    <xf numFmtId="0" fontId="23" fillId="0" borderId="121" xfId="0" applyFont="1" applyBorder="1" applyAlignment="1" applyProtection="1">
      <alignment vertical="center"/>
      <protection locked="0"/>
    </xf>
    <xf numFmtId="0" fontId="23" fillId="0" borderId="254" xfId="0" applyFont="1" applyBorder="1" applyAlignment="1" applyProtection="1">
      <alignment vertical="center"/>
      <protection locked="0"/>
    </xf>
    <xf numFmtId="0" fontId="23" fillId="0" borderId="83" xfId="0" applyFont="1" applyBorder="1" applyAlignment="1" applyProtection="1">
      <alignment vertical="center"/>
      <protection locked="0"/>
    </xf>
    <xf numFmtId="0" fontId="23" fillId="0" borderId="55" xfId="0" applyFont="1" applyBorder="1" applyAlignment="1" applyProtection="1">
      <alignment vertical="center"/>
      <protection locked="0"/>
    </xf>
    <xf numFmtId="0" fontId="23" fillId="0" borderId="86" xfId="0" applyFont="1" applyBorder="1" applyAlignment="1" applyProtection="1">
      <alignment vertical="center"/>
      <protection locked="0"/>
    </xf>
    <xf numFmtId="0" fontId="23" fillId="0" borderId="113" xfId="0" applyFont="1" applyBorder="1" applyAlignment="1" applyProtection="1">
      <alignment vertical="center"/>
      <protection locked="0"/>
    </xf>
    <xf numFmtId="166" fontId="23" fillId="14" borderId="145" xfId="0" applyNumberFormat="1" applyFont="1" applyFill="1" applyBorder="1" applyAlignment="1" applyProtection="1">
      <alignment horizontal="right" vertical="center"/>
    </xf>
    <xf numFmtId="166" fontId="23" fillId="14" borderId="158" xfId="0" applyNumberFormat="1" applyFont="1" applyFill="1" applyBorder="1" applyAlignment="1" applyProtection="1">
      <alignment horizontal="right" vertical="center"/>
    </xf>
    <xf numFmtId="166" fontId="23" fillId="0" borderId="202" xfId="0" applyNumberFormat="1" applyFont="1" applyFill="1" applyBorder="1" applyAlignment="1" applyProtection="1">
      <alignment horizontal="right" vertical="center"/>
      <protection locked="0"/>
    </xf>
    <xf numFmtId="166" fontId="23" fillId="0" borderId="206" xfId="0" applyNumberFormat="1" applyFont="1" applyFill="1" applyBorder="1" applyAlignment="1" applyProtection="1">
      <alignment horizontal="right" vertical="center"/>
      <protection locked="0"/>
    </xf>
    <xf numFmtId="0" fontId="24" fillId="5" borderId="53" xfId="0" applyNumberFormat="1" applyFont="1" applyFill="1" applyBorder="1" applyAlignment="1" applyProtection="1">
      <alignment horizontal="center" vertical="center" textRotation="90" wrapText="1"/>
      <protection hidden="1"/>
    </xf>
    <xf numFmtId="166" fontId="23" fillId="0" borderId="99" xfId="0" applyNumberFormat="1" applyFont="1" applyFill="1" applyBorder="1" applyAlignment="1" applyProtection="1">
      <alignment horizontal="right" vertical="center"/>
    </xf>
    <xf numFmtId="166" fontId="23" fillId="0" borderId="52" xfId="0" applyNumberFormat="1" applyFont="1" applyFill="1" applyBorder="1" applyAlignment="1" applyProtection="1">
      <alignment horizontal="right" vertical="center"/>
    </xf>
    <xf numFmtId="166" fontId="23" fillId="0" borderId="157" xfId="0" applyNumberFormat="1" applyFont="1" applyFill="1" applyBorder="1" applyAlignment="1" applyProtection="1">
      <alignment horizontal="right" vertical="center"/>
    </xf>
    <xf numFmtId="166" fontId="23" fillId="0" borderId="101" xfId="0" applyNumberFormat="1" applyFont="1" applyFill="1" applyBorder="1" applyAlignment="1" applyProtection="1">
      <alignment horizontal="right" vertical="center"/>
      <protection locked="0"/>
    </xf>
    <xf numFmtId="166" fontId="23" fillId="0" borderId="52" xfId="0" applyNumberFormat="1" applyFont="1" applyFill="1" applyBorder="1" applyAlignment="1" applyProtection="1">
      <alignment horizontal="right" vertical="center"/>
      <protection locked="0"/>
    </xf>
    <xf numFmtId="0" fontId="38" fillId="5" borderId="97" xfId="0" applyFont="1" applyFill="1" applyBorder="1" applyAlignment="1" applyProtection="1">
      <alignment vertical="center"/>
      <protection hidden="1"/>
    </xf>
    <xf numFmtId="0" fontId="38" fillId="5" borderId="98" xfId="0" applyFont="1" applyFill="1" applyBorder="1" applyAlignment="1" applyProtection="1">
      <alignment vertical="center"/>
      <protection hidden="1"/>
    </xf>
    <xf numFmtId="0" fontId="23" fillId="0" borderId="0" xfId="0" applyFont="1" applyAlignment="1"/>
    <xf numFmtId="0" fontId="35" fillId="0" borderId="0" xfId="0" applyNumberFormat="1" applyFont="1" applyFill="1" applyBorder="1" applyAlignment="1" applyProtection="1">
      <alignment vertical="top"/>
      <protection locked="0"/>
    </xf>
    <xf numFmtId="0" fontId="35" fillId="0" borderId="0" xfId="0" applyNumberFormat="1" applyFont="1" applyFill="1" applyBorder="1" applyAlignment="1" applyProtection="1">
      <alignment horizontal="center" vertical="top"/>
      <protection locked="0"/>
    </xf>
    <xf numFmtId="0" fontId="23" fillId="0" borderId="0" xfId="0" applyFont="1" applyAlignment="1">
      <alignment horizontal="center"/>
    </xf>
    <xf numFmtId="166" fontId="23" fillId="17" borderId="76" xfId="0" applyNumberFormat="1" applyFont="1" applyFill="1" applyBorder="1" applyAlignment="1" applyProtection="1">
      <alignment horizontal="right" vertical="center"/>
      <protection locked="0"/>
    </xf>
    <xf numFmtId="166" fontId="23" fillId="17" borderId="74" xfId="0" applyNumberFormat="1" applyFont="1" applyFill="1" applyBorder="1" applyAlignment="1" applyProtection="1">
      <alignment horizontal="right" vertical="center"/>
      <protection locked="0"/>
    </xf>
    <xf numFmtId="166" fontId="23" fillId="17" borderId="117" xfId="0" applyNumberFormat="1" applyFont="1" applyFill="1" applyBorder="1" applyAlignment="1" applyProtection="1">
      <alignment horizontal="right" vertical="center"/>
      <protection locked="0"/>
    </xf>
    <xf numFmtId="166" fontId="23" fillId="17" borderId="118" xfId="0" applyNumberFormat="1" applyFont="1" applyFill="1" applyBorder="1" applyAlignment="1" applyProtection="1">
      <alignment horizontal="right" vertical="center"/>
      <protection locked="0"/>
    </xf>
    <xf numFmtId="166" fontId="23" fillId="17" borderId="249" xfId="0" applyNumberFormat="1" applyFont="1" applyFill="1" applyBorder="1" applyAlignment="1" applyProtection="1">
      <alignment horizontal="right" vertical="center"/>
      <protection locked="0"/>
    </xf>
    <xf numFmtId="166" fontId="23" fillId="17" borderId="231" xfId="0" applyNumberFormat="1" applyFont="1" applyFill="1" applyBorder="1" applyAlignment="1" applyProtection="1">
      <alignment horizontal="right" vertical="center"/>
      <protection locked="0"/>
    </xf>
    <xf numFmtId="166" fontId="23" fillId="17" borderId="73" xfId="0" applyNumberFormat="1" applyFont="1" applyFill="1" applyBorder="1" applyAlignment="1" applyProtection="1">
      <alignment horizontal="right" vertical="center"/>
      <protection locked="0"/>
    </xf>
    <xf numFmtId="166" fontId="23" fillId="17" borderId="71" xfId="0" applyNumberFormat="1" applyFont="1" applyFill="1" applyBorder="1" applyAlignment="1" applyProtection="1">
      <alignment horizontal="right" vertical="center"/>
      <protection locked="0"/>
    </xf>
    <xf numFmtId="166" fontId="23" fillId="17" borderId="73" xfId="0" applyNumberFormat="1" applyFont="1" applyFill="1" applyBorder="1" applyAlignment="1" applyProtection="1">
      <alignment horizontal="right" vertical="center"/>
    </xf>
    <xf numFmtId="166" fontId="23" fillId="17" borderId="71" xfId="0" applyNumberFormat="1" applyFont="1" applyFill="1" applyBorder="1" applyAlignment="1" applyProtection="1">
      <alignment horizontal="right" vertical="center"/>
    </xf>
    <xf numFmtId="166" fontId="23" fillId="17" borderId="115" xfId="0" applyNumberFormat="1" applyFont="1" applyFill="1" applyBorder="1" applyAlignment="1" applyProtection="1">
      <alignment horizontal="right" vertical="center"/>
    </xf>
    <xf numFmtId="166" fontId="23" fillId="17" borderId="57" xfId="0" applyNumberFormat="1" applyFont="1" applyFill="1" applyBorder="1" applyAlignment="1" applyProtection="1">
      <alignment horizontal="right" vertical="center"/>
    </xf>
    <xf numFmtId="166" fontId="23" fillId="17" borderId="81" xfId="0" applyNumberFormat="1" applyFont="1" applyFill="1" applyBorder="1" applyAlignment="1" applyProtection="1">
      <alignment horizontal="right" vertical="center"/>
    </xf>
    <xf numFmtId="166" fontId="23" fillId="17" borderId="84" xfId="0" applyNumberFormat="1" applyFont="1" applyFill="1" applyBorder="1" applyAlignment="1" applyProtection="1">
      <alignment horizontal="right" vertical="center"/>
    </xf>
    <xf numFmtId="166" fontId="23" fillId="17" borderId="108" xfId="0" applyNumberFormat="1" applyFont="1" applyFill="1" applyBorder="1" applyAlignment="1" applyProtection="1">
      <alignment horizontal="right" vertical="center"/>
    </xf>
    <xf numFmtId="166" fontId="23" fillId="17" borderId="109" xfId="0" applyNumberFormat="1" applyFont="1" applyFill="1" applyBorder="1" applyAlignment="1" applyProtection="1">
      <alignment horizontal="right" vertical="center"/>
    </xf>
    <xf numFmtId="166" fontId="23" fillId="17" borderId="76" xfId="0" applyNumberFormat="1" applyFont="1" applyFill="1" applyBorder="1" applyAlignment="1" applyProtection="1">
      <alignment horizontal="right" vertical="center"/>
    </xf>
    <xf numFmtId="166" fontId="23" fillId="17" borderId="74" xfId="0" applyNumberFormat="1" applyFont="1" applyFill="1" applyBorder="1" applyAlignment="1" applyProtection="1">
      <alignment horizontal="right" vertical="center"/>
    </xf>
    <xf numFmtId="166" fontId="23" fillId="17" borderId="103" xfId="0" applyNumberFormat="1" applyFont="1" applyFill="1" applyBorder="1" applyAlignment="1" applyProtection="1">
      <alignment horizontal="right" vertical="center"/>
    </xf>
    <xf numFmtId="166" fontId="23" fillId="17" borderId="65" xfId="0" applyNumberFormat="1" applyFont="1" applyFill="1" applyBorder="1" applyAlignment="1" applyProtection="1">
      <alignment horizontal="right" vertical="center"/>
    </xf>
    <xf numFmtId="166" fontId="23" fillId="17" borderId="99" xfId="0" applyNumberFormat="1" applyFont="1" applyFill="1" applyBorder="1" applyAlignment="1" applyProtection="1">
      <alignment horizontal="right" vertical="center"/>
    </xf>
    <xf numFmtId="166" fontId="23" fillId="17" borderId="52" xfId="0" applyNumberFormat="1" applyFont="1" applyFill="1" applyBorder="1" applyAlignment="1" applyProtection="1">
      <alignment horizontal="right" vertical="center"/>
    </xf>
    <xf numFmtId="166" fontId="24" fillId="17" borderId="98" xfId="0" applyNumberFormat="1" applyFont="1" applyFill="1" applyBorder="1" applyAlignment="1" applyProtection="1">
      <alignment horizontal="right" vertical="center"/>
      <protection hidden="1"/>
    </xf>
    <xf numFmtId="166" fontId="23" fillId="17" borderId="81" xfId="0" applyNumberFormat="1" applyFont="1" applyFill="1" applyBorder="1" applyAlignment="1" applyProtection="1">
      <alignment horizontal="right" vertical="center"/>
      <protection locked="0"/>
    </xf>
    <xf numFmtId="166" fontId="23" fillId="17" borderId="84" xfId="0" applyNumberFormat="1" applyFont="1" applyFill="1" applyBorder="1" applyAlignment="1" applyProtection="1">
      <alignment horizontal="right" vertical="center"/>
      <protection locked="0"/>
    </xf>
    <xf numFmtId="166" fontId="24" fillId="17" borderId="99" xfId="0" applyNumberFormat="1" applyFont="1" applyFill="1" applyBorder="1" applyAlignment="1" applyProtection="1">
      <alignment horizontal="right" vertical="center"/>
    </xf>
    <xf numFmtId="0" fontId="23" fillId="0" borderId="0" xfId="0" applyFont="1" applyAlignment="1">
      <alignment horizontal="center" vertical="center"/>
    </xf>
    <xf numFmtId="0" fontId="23" fillId="0" borderId="62" xfId="0" applyFont="1" applyBorder="1" applyAlignment="1" applyProtection="1">
      <alignment vertical="center"/>
      <protection locked="0"/>
    </xf>
    <xf numFmtId="166" fontId="23" fillId="17" borderId="103" xfId="0" applyNumberFormat="1" applyFont="1" applyFill="1" applyBorder="1" applyAlignment="1" applyProtection="1">
      <alignment horizontal="right" vertical="center"/>
      <protection locked="0"/>
    </xf>
    <xf numFmtId="166" fontId="23" fillId="17" borderId="65" xfId="0" applyNumberFormat="1" applyFont="1" applyFill="1" applyBorder="1" applyAlignment="1" applyProtection="1">
      <alignment horizontal="right" vertical="center"/>
      <protection locked="0"/>
    </xf>
    <xf numFmtId="0" fontId="89" fillId="14" borderId="290" xfId="0" applyFont="1" applyFill="1" applyBorder="1" applyAlignment="1">
      <alignment horizontal="left" vertical="center" wrapText="1" indent="1"/>
    </xf>
    <xf numFmtId="0" fontId="89" fillId="14" borderId="127" xfId="0" applyFont="1" applyFill="1" applyBorder="1" applyAlignment="1">
      <alignment horizontal="left" vertical="center" wrapText="1" indent="1"/>
    </xf>
    <xf numFmtId="0" fontId="38" fillId="5" borderId="20" xfId="0" applyNumberFormat="1" applyFont="1" applyFill="1" applyBorder="1" applyAlignment="1" applyProtection="1">
      <alignment vertical="center" wrapText="1"/>
    </xf>
    <xf numFmtId="0" fontId="31" fillId="14" borderId="1" xfId="0" applyFont="1" applyFill="1" applyBorder="1" applyAlignment="1">
      <alignment horizontal="left" vertical="center" wrapText="1" indent="1"/>
    </xf>
    <xf numFmtId="0" fontId="89" fillId="14" borderId="83" xfId="0" applyFont="1" applyFill="1" applyBorder="1" applyAlignment="1">
      <alignment horizontal="left" vertical="center" wrapText="1" indent="1"/>
    </xf>
    <xf numFmtId="1" fontId="46" fillId="0" borderId="36" xfId="0" applyNumberFormat="1" applyFont="1" applyBorder="1" applyAlignment="1" applyProtection="1">
      <alignment horizontal="right" vertical="center"/>
      <protection locked="0"/>
    </xf>
    <xf numFmtId="0" fontId="0" fillId="0" borderId="0" xfId="0" applyFont="1" applyBorder="1" applyProtection="1"/>
    <xf numFmtId="0" fontId="112" fillId="0" borderId="0" xfId="0" applyFont="1" applyAlignment="1" applyProtection="1">
      <alignment textRotation="90"/>
    </xf>
    <xf numFmtId="0" fontId="46" fillId="0" borderId="0" xfId="0" applyFont="1" applyBorder="1" applyAlignment="1" applyProtection="1">
      <alignment horizontal="center" vertical="center"/>
      <protection hidden="1"/>
    </xf>
    <xf numFmtId="0" fontId="0" fillId="0" borderId="0" xfId="0" applyFont="1" applyBorder="1" applyAlignment="1" applyProtection="1">
      <alignment horizontal="left" vertical="center" indent="1"/>
      <protection hidden="1"/>
    </xf>
    <xf numFmtId="0" fontId="0" fillId="0" borderId="0" xfId="0" applyFont="1" applyBorder="1" applyProtection="1">
      <protection hidden="1"/>
    </xf>
    <xf numFmtId="2" fontId="0" fillId="0" borderId="0" xfId="0" applyNumberFormat="1" applyFont="1" applyBorder="1" applyAlignment="1" applyProtection="1">
      <alignment vertical="center"/>
      <protection hidden="1"/>
    </xf>
    <xf numFmtId="0" fontId="0" fillId="0" borderId="0" xfId="0" applyNumberFormat="1" applyBorder="1" applyAlignment="1" applyProtection="1">
      <alignment horizontal="center" vertical="center"/>
      <protection hidden="1"/>
    </xf>
    <xf numFmtId="0" fontId="0" fillId="0" borderId="2" xfId="0" applyBorder="1"/>
    <xf numFmtId="166" fontId="54" fillId="24" borderId="65" xfId="0" applyNumberFormat="1" applyFont="1" applyFill="1" applyBorder="1" applyAlignment="1" applyProtection="1">
      <alignment horizontal="right" vertical="center"/>
      <protection hidden="1"/>
    </xf>
    <xf numFmtId="0" fontId="38" fillId="15" borderId="0" xfId="0" applyFont="1" applyFill="1" applyAlignment="1">
      <alignment vertical="center"/>
    </xf>
    <xf numFmtId="166" fontId="31" fillId="4" borderId="274" xfId="0" applyNumberFormat="1" applyFont="1" applyFill="1" applyBorder="1" applyAlignment="1" applyProtection="1">
      <alignment horizontal="right" vertical="center"/>
      <protection hidden="1"/>
    </xf>
    <xf numFmtId="0" fontId="38" fillId="5" borderId="269" xfId="0" applyNumberFormat="1" applyFont="1" applyFill="1" applyBorder="1" applyAlignment="1" applyProtection="1">
      <alignment vertical="center"/>
      <protection hidden="1"/>
    </xf>
    <xf numFmtId="0" fontId="38" fillId="5" borderId="272" xfId="0" applyNumberFormat="1" applyFont="1" applyFill="1" applyBorder="1" applyAlignment="1" applyProtection="1">
      <alignment vertical="center"/>
      <protection hidden="1"/>
    </xf>
    <xf numFmtId="166" fontId="24" fillId="14" borderId="6" xfId="0" applyNumberFormat="1" applyFont="1" applyFill="1" applyBorder="1" applyAlignment="1" applyProtection="1">
      <alignment horizontal="right" vertical="center"/>
      <protection hidden="1"/>
    </xf>
    <xf numFmtId="166" fontId="24" fillId="14" borderId="295" xfId="0" applyNumberFormat="1" applyFont="1" applyFill="1" applyBorder="1" applyAlignment="1" applyProtection="1">
      <alignment horizontal="right" vertical="center"/>
      <protection hidden="1"/>
    </xf>
    <xf numFmtId="166" fontId="102" fillId="14" borderId="268" xfId="0" applyNumberFormat="1" applyFont="1" applyFill="1" applyBorder="1" applyAlignment="1" applyProtection="1">
      <alignment horizontal="right" vertical="center"/>
      <protection hidden="1"/>
    </xf>
    <xf numFmtId="0" fontId="169" fillId="5" borderId="179" xfId="0" applyFont="1" applyFill="1" applyBorder="1" applyAlignment="1" applyProtection="1">
      <alignment horizontal="center" vertical="center"/>
      <protection hidden="1"/>
    </xf>
    <xf numFmtId="0" fontId="38" fillId="5" borderId="270" xfId="0" applyNumberFormat="1" applyFont="1" applyFill="1" applyBorder="1" applyAlignment="1" applyProtection="1">
      <alignment vertical="center"/>
      <protection hidden="1"/>
    </xf>
    <xf numFmtId="166" fontId="102" fillId="14" borderId="296" xfId="0" applyNumberFormat="1" applyFont="1" applyFill="1" applyBorder="1" applyAlignment="1" applyProtection="1">
      <alignment horizontal="right" vertical="center"/>
      <protection locked="0" hidden="1"/>
    </xf>
    <xf numFmtId="166" fontId="102" fillId="14" borderId="281" xfId="0" applyNumberFormat="1" applyFont="1" applyFill="1" applyBorder="1" applyAlignment="1" applyProtection="1">
      <alignment horizontal="right" vertical="center"/>
      <protection hidden="1"/>
    </xf>
    <xf numFmtId="166" fontId="102" fillId="5" borderId="281" xfId="0" applyNumberFormat="1" applyFont="1" applyFill="1" applyBorder="1" applyAlignment="1" applyProtection="1">
      <alignment horizontal="right" vertical="center"/>
      <protection hidden="1"/>
    </xf>
    <xf numFmtId="0" fontId="31" fillId="14" borderId="297" xfId="0" applyFont="1" applyFill="1" applyBorder="1" applyAlignment="1">
      <alignment horizontal="left" vertical="center" wrapText="1" indent="1"/>
    </xf>
    <xf numFmtId="166" fontId="23" fillId="0" borderId="297" xfId="0" applyNumberFormat="1" applyFont="1" applyFill="1" applyBorder="1" applyAlignment="1" applyProtection="1">
      <alignment horizontal="right" vertical="center"/>
      <protection locked="0" hidden="1"/>
    </xf>
    <xf numFmtId="166" fontId="23" fillId="0" borderId="297" xfId="0" applyNumberFormat="1" applyFont="1" applyFill="1" applyBorder="1" applyAlignment="1" applyProtection="1">
      <alignment horizontal="right" vertical="center"/>
      <protection locked="0"/>
    </xf>
    <xf numFmtId="0" fontId="31" fillId="14" borderId="77" xfId="0" applyFont="1" applyFill="1" applyBorder="1" applyAlignment="1">
      <alignment horizontal="left" vertical="center" wrapText="1" indent="1"/>
    </xf>
    <xf numFmtId="0" fontId="38" fillId="5" borderId="19" xfId="0" applyNumberFormat="1" applyFont="1" applyFill="1" applyBorder="1" applyAlignment="1" applyProtection="1">
      <alignment vertical="center" wrapText="1"/>
    </xf>
    <xf numFmtId="0" fontId="38" fillId="5" borderId="212" xfId="0" applyNumberFormat="1" applyFont="1" applyFill="1" applyBorder="1" applyAlignment="1" applyProtection="1">
      <alignment vertical="center" wrapText="1"/>
    </xf>
    <xf numFmtId="166" fontId="24" fillId="14" borderId="51" xfId="0" applyNumberFormat="1" applyFont="1" applyFill="1" applyBorder="1" applyAlignment="1" applyProtection="1">
      <alignment horizontal="right" vertical="center"/>
      <protection hidden="1"/>
    </xf>
    <xf numFmtId="166" fontId="24" fillId="14" borderId="174" xfId="0" applyNumberFormat="1" applyFont="1" applyFill="1" applyBorder="1" applyAlignment="1" applyProtection="1">
      <alignment horizontal="right" vertical="center"/>
      <protection hidden="1"/>
    </xf>
    <xf numFmtId="166" fontId="102" fillId="14" borderId="203" xfId="0" applyNumberFormat="1" applyFont="1" applyFill="1" applyBorder="1" applyAlignment="1" applyProtection="1">
      <alignment horizontal="right" vertical="center"/>
      <protection hidden="1"/>
    </xf>
    <xf numFmtId="166" fontId="23" fillId="0" borderId="77" xfId="0" applyNumberFormat="1" applyFont="1" applyFill="1" applyBorder="1" applyAlignment="1" applyProtection="1">
      <alignment horizontal="right" vertical="center"/>
      <protection locked="0" hidden="1"/>
    </xf>
    <xf numFmtId="166" fontId="102" fillId="5" borderId="298" xfId="0" applyNumberFormat="1" applyFont="1" applyFill="1" applyBorder="1" applyAlignment="1" applyProtection="1">
      <alignment horizontal="right" vertical="center"/>
      <protection hidden="1"/>
    </xf>
    <xf numFmtId="0" fontId="16" fillId="0" borderId="280" xfId="0" applyFont="1" applyBorder="1" applyAlignment="1" applyProtection="1">
      <alignment vertical="center"/>
      <protection locked="0"/>
    </xf>
    <xf numFmtId="166" fontId="32" fillId="14" borderId="210" xfId="0" applyNumberFormat="1" applyFont="1" applyFill="1" applyBorder="1" applyAlignment="1" applyProtection="1">
      <alignment horizontal="right" vertical="center"/>
      <protection hidden="1"/>
    </xf>
    <xf numFmtId="166" fontId="32" fillId="14" borderId="209" xfId="0" applyNumberFormat="1" applyFont="1" applyFill="1" applyBorder="1" applyAlignment="1" applyProtection="1">
      <alignment horizontal="right" vertical="center"/>
      <protection hidden="1"/>
    </xf>
    <xf numFmtId="166" fontId="23" fillId="0" borderId="129" xfId="0" applyNumberFormat="1" applyFont="1" applyFill="1" applyBorder="1" applyAlignment="1" applyProtection="1">
      <alignment horizontal="right" vertical="center"/>
      <protection locked="0" hidden="1"/>
    </xf>
    <xf numFmtId="166" fontId="23" fillId="0" borderId="78" xfId="0" applyNumberFormat="1" applyFont="1" applyFill="1" applyBorder="1" applyAlignment="1" applyProtection="1">
      <alignment horizontal="right" vertical="center"/>
      <protection locked="0" hidden="1"/>
    </xf>
    <xf numFmtId="0" fontId="16" fillId="4" borderId="97" xfId="0" applyFont="1" applyFill="1" applyBorder="1" applyProtection="1">
      <protection hidden="1"/>
    </xf>
    <xf numFmtId="0" fontId="44" fillId="4" borderId="98" xfId="0" applyNumberFormat="1" applyFont="1" applyFill="1" applyBorder="1" applyAlignment="1" applyProtection="1">
      <alignment horizontal="right" vertical="center"/>
      <protection hidden="1"/>
    </xf>
    <xf numFmtId="166" fontId="44" fillId="4" borderId="52" xfId="0" applyNumberFormat="1" applyFont="1" applyFill="1" applyBorder="1" applyAlignment="1" applyProtection="1">
      <alignment horizontal="right" vertical="center"/>
      <protection hidden="1"/>
    </xf>
    <xf numFmtId="166" fontId="101" fillId="4" borderId="100" xfId="0" applyNumberFormat="1" applyFont="1" applyFill="1" applyBorder="1" applyAlignment="1" applyProtection="1">
      <alignment horizontal="right" vertical="center"/>
      <protection hidden="1"/>
    </xf>
    <xf numFmtId="166" fontId="31" fillId="4" borderId="52" xfId="0" applyNumberFormat="1" applyFont="1" applyFill="1" applyBorder="1" applyAlignment="1" applyProtection="1">
      <alignment horizontal="right" vertical="center"/>
      <protection hidden="1"/>
    </xf>
    <xf numFmtId="0" fontId="16" fillId="4" borderId="247" xfId="0" applyFont="1" applyFill="1" applyBorder="1" applyProtection="1">
      <protection hidden="1"/>
    </xf>
    <xf numFmtId="0" fontId="38" fillId="5" borderId="5" xfId="0" applyNumberFormat="1" applyFont="1" applyFill="1" applyBorder="1" applyAlignment="1" applyProtection="1">
      <alignment vertical="center"/>
      <protection hidden="1"/>
    </xf>
    <xf numFmtId="166" fontId="24" fillId="14" borderId="5" xfId="0" applyNumberFormat="1" applyFont="1" applyFill="1" applyBorder="1" applyAlignment="1" applyProtection="1">
      <alignment horizontal="right" vertical="center"/>
      <protection hidden="1"/>
    </xf>
    <xf numFmtId="0" fontId="31" fillId="14" borderId="118" xfId="0" applyFont="1" applyFill="1" applyBorder="1" applyAlignment="1">
      <alignment horizontal="left" vertical="center" wrapText="1" indent="1"/>
    </xf>
    <xf numFmtId="166" fontId="102" fillId="14" borderId="207" xfId="0" applyNumberFormat="1" applyFont="1" applyFill="1" applyBorder="1" applyAlignment="1" applyProtection="1">
      <alignment horizontal="right" vertical="center"/>
      <protection locked="0" hidden="1"/>
    </xf>
    <xf numFmtId="166" fontId="102" fillId="14" borderId="246" xfId="0" applyNumberFormat="1" applyFont="1" applyFill="1" applyBorder="1" applyAlignment="1" applyProtection="1">
      <alignment horizontal="right" vertical="center"/>
      <protection hidden="1"/>
    </xf>
    <xf numFmtId="166" fontId="24" fillId="4" borderId="105" xfId="0" applyNumberFormat="1" applyFont="1" applyFill="1" applyBorder="1" applyAlignment="1" applyProtection="1">
      <alignment horizontal="right" vertical="center"/>
      <protection hidden="1"/>
    </xf>
    <xf numFmtId="166" fontId="23" fillId="23" borderId="105" xfId="0" applyNumberFormat="1" applyFont="1" applyFill="1" applyBorder="1" applyAlignment="1" applyProtection="1">
      <alignment horizontal="right" vertical="center"/>
      <protection hidden="1"/>
    </xf>
    <xf numFmtId="166" fontId="24" fillId="23" borderId="99" xfId="0" applyNumberFormat="1" applyFont="1" applyFill="1" applyBorder="1" applyAlignment="1" applyProtection="1">
      <alignment horizontal="right" vertical="center"/>
      <protection hidden="1"/>
    </xf>
    <xf numFmtId="0" fontId="23" fillId="0" borderId="0" xfId="0" applyFont="1" applyFill="1"/>
    <xf numFmtId="166" fontId="24" fillId="24" borderId="101" xfId="0" applyNumberFormat="1" applyFont="1" applyFill="1" applyBorder="1" applyAlignment="1" applyProtection="1">
      <alignment horizontal="right" vertical="center"/>
      <protection hidden="1"/>
    </xf>
    <xf numFmtId="0" fontId="23" fillId="14" borderId="227" xfId="0" applyNumberFormat="1" applyFont="1" applyFill="1" applyBorder="1" applyAlignment="1" applyProtection="1">
      <alignment horizontal="center" vertical="center"/>
      <protection hidden="1"/>
    </xf>
    <xf numFmtId="0" fontId="23" fillId="14" borderId="120" xfId="0" applyFont="1" applyFill="1" applyBorder="1"/>
    <xf numFmtId="0" fontId="23" fillId="14" borderId="129" xfId="0" applyFont="1" applyFill="1" applyBorder="1"/>
    <xf numFmtId="0" fontId="31" fillId="0" borderId="71" xfId="0" applyFont="1" applyBorder="1" applyAlignment="1">
      <alignment vertical="top" wrapText="1"/>
    </xf>
    <xf numFmtId="0" fontId="23" fillId="0" borderId="83" xfId="0" applyFont="1" applyBorder="1"/>
    <xf numFmtId="0" fontId="31" fillId="0" borderId="77" xfId="0" applyNumberFormat="1" applyFont="1" applyFill="1" applyBorder="1" applyAlignment="1" applyProtection="1">
      <alignment vertical="top"/>
      <protection locked="0"/>
    </xf>
    <xf numFmtId="0" fontId="31" fillId="0" borderId="77" xfId="0" applyNumberFormat="1" applyFont="1" applyFill="1" applyBorder="1" applyAlignment="1" applyProtection="1">
      <alignment horizontal="center" vertical="top"/>
      <protection locked="0"/>
    </xf>
    <xf numFmtId="0" fontId="23" fillId="0" borderId="280" xfId="0" applyFont="1" applyBorder="1"/>
    <xf numFmtId="0" fontId="23" fillId="14" borderId="265" xfId="0" applyFont="1" applyFill="1" applyBorder="1"/>
    <xf numFmtId="0" fontId="130" fillId="0" borderId="0" xfId="0" applyFont="1" applyAlignment="1">
      <alignment horizontal="right" vertical="center"/>
    </xf>
    <xf numFmtId="0" fontId="17" fillId="0" borderId="0" xfId="0" applyFont="1" applyAlignment="1">
      <alignment vertical="top"/>
    </xf>
    <xf numFmtId="0" fontId="23" fillId="5" borderId="25" xfId="0" applyNumberFormat="1" applyFont="1" applyFill="1" applyBorder="1" applyAlignment="1" applyProtection="1">
      <alignment horizontal="center" vertical="center"/>
      <protection hidden="1"/>
    </xf>
    <xf numFmtId="0" fontId="29" fillId="5" borderId="58" xfId="0" applyNumberFormat="1" applyFont="1" applyFill="1" applyBorder="1" applyAlignment="1" applyProtection="1">
      <alignment horizontal="center" vertical="center"/>
      <protection hidden="1"/>
    </xf>
    <xf numFmtId="166" fontId="102" fillId="5" borderId="114" xfId="0" applyNumberFormat="1" applyFont="1" applyFill="1" applyBorder="1" applyAlignment="1" applyProtection="1">
      <alignment horizontal="right" vertical="center"/>
      <protection hidden="1"/>
    </xf>
    <xf numFmtId="166" fontId="102" fillId="5" borderId="105" xfId="0" applyNumberFormat="1" applyFont="1" applyFill="1" applyBorder="1" applyAlignment="1" applyProtection="1">
      <alignment horizontal="right" vertical="center"/>
      <protection hidden="1"/>
    </xf>
    <xf numFmtId="166" fontId="54" fillId="24" borderId="57" xfId="0" applyNumberFormat="1" applyFont="1" applyFill="1" applyBorder="1" applyAlignment="1" applyProtection="1">
      <alignment horizontal="right" vertical="center"/>
      <protection hidden="1"/>
    </xf>
    <xf numFmtId="166" fontId="54" fillId="24" borderId="65" xfId="0" applyNumberFormat="1" applyFont="1" applyFill="1" applyBorder="1" applyAlignment="1" applyProtection="1">
      <alignment horizontal="right" vertical="center"/>
      <protection hidden="1"/>
    </xf>
    <xf numFmtId="166" fontId="89" fillId="24" borderId="70" xfId="0" applyNumberFormat="1" applyFont="1" applyFill="1" applyBorder="1" applyAlignment="1" applyProtection="1">
      <alignment horizontal="right" vertical="center"/>
      <protection hidden="1"/>
    </xf>
    <xf numFmtId="166" fontId="32" fillId="5" borderId="241" xfId="0" applyNumberFormat="1" applyFont="1" applyFill="1" applyBorder="1" applyAlignment="1" applyProtection="1">
      <alignment horizontal="right" vertical="center"/>
      <protection hidden="1"/>
    </xf>
    <xf numFmtId="166" fontId="32" fillId="5" borderId="237" xfId="0" applyNumberFormat="1" applyFont="1" applyFill="1" applyBorder="1" applyAlignment="1" applyProtection="1">
      <alignment horizontal="right" vertical="center"/>
      <protection hidden="1"/>
    </xf>
    <xf numFmtId="0" fontId="31" fillId="14" borderId="227" xfId="0" applyNumberFormat="1" applyFont="1" applyFill="1" applyBorder="1" applyAlignment="1" applyProtection="1">
      <alignment horizontal="left" vertical="center" indent="2"/>
      <protection locked="0"/>
    </xf>
    <xf numFmtId="0" fontId="31" fillId="14" borderId="230" xfId="0" applyNumberFormat="1" applyFont="1" applyFill="1" applyBorder="1" applyAlignment="1" applyProtection="1">
      <alignment horizontal="left" vertical="center" indent="2"/>
      <protection locked="0"/>
    </xf>
    <xf numFmtId="0" fontId="23" fillId="4" borderId="286" xfId="0" applyNumberFormat="1" applyFont="1" applyFill="1" applyBorder="1" applyAlignment="1" applyProtection="1">
      <alignment vertical="center"/>
      <protection hidden="1"/>
    </xf>
    <xf numFmtId="0" fontId="24" fillId="4" borderId="286" xfId="0" applyNumberFormat="1" applyFont="1" applyFill="1" applyBorder="1" applyAlignment="1" applyProtection="1">
      <alignment horizontal="right" vertical="center"/>
      <protection hidden="1"/>
    </xf>
    <xf numFmtId="166" fontId="23" fillId="10" borderId="201" xfId="0" applyNumberFormat="1" applyFont="1" applyFill="1" applyBorder="1" applyAlignment="1" applyProtection="1">
      <alignment horizontal="right" vertical="center"/>
      <protection hidden="1"/>
    </xf>
    <xf numFmtId="166" fontId="23" fillId="4" borderId="201" xfId="0" applyNumberFormat="1" applyFont="1" applyFill="1" applyBorder="1" applyAlignment="1" applyProtection="1">
      <alignment horizontal="right" vertical="center"/>
      <protection hidden="1"/>
    </xf>
    <xf numFmtId="166" fontId="23" fillId="10" borderId="104" xfId="0" applyNumberFormat="1" applyFont="1" applyFill="1" applyBorder="1" applyAlignment="1" applyProtection="1">
      <alignment horizontal="right" vertical="center"/>
      <protection hidden="1"/>
    </xf>
    <xf numFmtId="166" fontId="24" fillId="4" borderId="286" xfId="0" applyNumberFormat="1" applyFont="1" applyFill="1" applyBorder="1" applyAlignment="1" applyProtection="1">
      <alignment horizontal="right" vertical="center"/>
      <protection hidden="1"/>
    </xf>
    <xf numFmtId="166" fontId="24" fillId="4" borderId="236" xfId="0" applyNumberFormat="1" applyFont="1" applyFill="1" applyBorder="1" applyAlignment="1" applyProtection="1">
      <alignment horizontal="right" vertical="center"/>
      <protection hidden="1"/>
    </xf>
    <xf numFmtId="166" fontId="89" fillId="24" borderId="287" xfId="0" applyNumberFormat="1" applyFont="1" applyFill="1" applyBorder="1" applyAlignment="1" applyProtection="1">
      <alignment horizontal="right" vertical="center"/>
      <protection hidden="1"/>
    </xf>
    <xf numFmtId="166" fontId="54" fillId="24" borderId="274" xfId="0" applyNumberFormat="1" applyFont="1" applyFill="1" applyBorder="1" applyAlignment="1" applyProtection="1">
      <alignment horizontal="right" vertical="center"/>
      <protection hidden="1"/>
    </xf>
    <xf numFmtId="0" fontId="16" fillId="4" borderId="271" xfId="0" applyFont="1" applyFill="1" applyBorder="1" applyProtection="1">
      <protection hidden="1"/>
    </xf>
    <xf numFmtId="0" fontId="23" fillId="4" borderId="20" xfId="0" applyNumberFormat="1" applyFont="1" applyFill="1" applyBorder="1" applyAlignment="1" applyProtection="1">
      <alignment vertical="center"/>
      <protection hidden="1"/>
    </xf>
    <xf numFmtId="166" fontId="23" fillId="23" borderId="209" xfId="0" applyNumberFormat="1" applyFont="1" applyFill="1" applyBorder="1" applyAlignment="1" applyProtection="1">
      <alignment horizontal="right" vertical="center"/>
      <protection hidden="1"/>
    </xf>
    <xf numFmtId="166" fontId="23" fillId="4" borderId="209" xfId="0" applyNumberFormat="1" applyFont="1" applyFill="1" applyBorder="1" applyAlignment="1" applyProtection="1">
      <alignment horizontal="right" vertical="center"/>
      <protection hidden="1"/>
    </xf>
    <xf numFmtId="166" fontId="24" fillId="22" borderId="20" xfId="0" applyNumberFormat="1" applyFont="1" applyFill="1" applyBorder="1" applyAlignment="1" applyProtection="1">
      <alignment horizontal="right" vertical="center"/>
      <protection hidden="1"/>
    </xf>
    <xf numFmtId="166" fontId="24" fillId="4" borderId="282" xfId="0" applyNumberFormat="1" applyFont="1" applyFill="1" applyBorder="1" applyAlignment="1" applyProtection="1">
      <alignment horizontal="right" vertical="center"/>
      <protection hidden="1"/>
    </xf>
    <xf numFmtId="166" fontId="89" fillId="24" borderId="134" xfId="0" applyNumberFormat="1" applyFont="1" applyFill="1" applyBorder="1" applyAlignment="1" applyProtection="1">
      <alignment horizontal="right" vertical="center"/>
      <protection hidden="1"/>
    </xf>
    <xf numFmtId="166" fontId="89" fillId="24" borderId="21" xfId="0" applyNumberFormat="1" applyFont="1" applyFill="1" applyBorder="1" applyAlignment="1" applyProtection="1">
      <alignment horizontal="right" vertical="center"/>
      <protection hidden="1"/>
    </xf>
    <xf numFmtId="166" fontId="54" fillId="24" borderId="1" xfId="0" applyNumberFormat="1" applyFont="1" applyFill="1" applyBorder="1" applyAlignment="1" applyProtection="1">
      <alignment horizontal="right" vertical="center"/>
      <protection hidden="1"/>
    </xf>
    <xf numFmtId="166" fontId="23" fillId="24" borderId="118" xfId="0" applyNumberFormat="1" applyFont="1" applyFill="1" applyBorder="1" applyAlignment="1" applyProtection="1">
      <alignment horizontal="right" vertical="center"/>
      <protection hidden="1"/>
    </xf>
    <xf numFmtId="166" fontId="23" fillId="24" borderId="118" xfId="0" applyNumberFormat="1" applyFont="1" applyFill="1" applyBorder="1" applyAlignment="1" applyProtection="1">
      <alignment horizontal="right" vertical="center"/>
    </xf>
    <xf numFmtId="166" fontId="23" fillId="24" borderId="116" xfId="0" applyNumberFormat="1" applyFont="1" applyFill="1" applyBorder="1" applyAlignment="1" applyProtection="1">
      <alignment horizontal="right" vertical="center"/>
    </xf>
    <xf numFmtId="0" fontId="23" fillId="5" borderId="107" xfId="0" applyNumberFormat="1" applyFont="1" applyFill="1" applyBorder="1" applyAlignment="1" applyProtection="1">
      <alignment horizontal="center" vertical="center"/>
      <protection hidden="1"/>
    </xf>
    <xf numFmtId="0" fontId="31" fillId="14" borderId="152" xfId="0" applyFont="1" applyFill="1" applyBorder="1" applyAlignment="1">
      <alignment horizontal="left" vertical="center" wrapText="1" indent="1"/>
    </xf>
    <xf numFmtId="0" fontId="23" fillId="5" borderId="297" xfId="0" applyNumberFormat="1" applyFont="1" applyFill="1" applyBorder="1" applyAlignment="1" applyProtection="1">
      <alignment horizontal="center" vertical="center"/>
      <protection hidden="1"/>
    </xf>
    <xf numFmtId="0" fontId="31" fillId="5" borderId="145" xfId="0" applyNumberFormat="1" applyFont="1" applyFill="1" applyBorder="1" applyAlignment="1" applyProtection="1">
      <alignment horizontal="left" vertical="center" indent="1"/>
      <protection hidden="1"/>
    </xf>
    <xf numFmtId="166" fontId="54" fillId="24" borderId="297" xfId="0" applyNumberFormat="1" applyFont="1" applyFill="1" applyBorder="1" applyAlignment="1" applyProtection="1">
      <alignment horizontal="right" vertical="center"/>
      <protection hidden="1"/>
    </xf>
    <xf numFmtId="166" fontId="23" fillId="0" borderId="299" xfId="0" applyNumberFormat="1" applyFont="1" applyFill="1" applyBorder="1" applyAlignment="1" applyProtection="1">
      <alignment horizontal="right" vertical="center"/>
      <protection locked="0"/>
    </xf>
    <xf numFmtId="0" fontId="31" fillId="5" borderId="92" xfId="0" applyNumberFormat="1" applyFont="1" applyFill="1" applyBorder="1" applyAlignment="1" applyProtection="1">
      <alignment horizontal="left" vertical="center" indent="1"/>
      <protection hidden="1"/>
    </xf>
    <xf numFmtId="0" fontId="23" fillId="5" borderId="207" xfId="0" applyNumberFormat="1" applyFont="1" applyFill="1" applyBorder="1" applyAlignment="1" applyProtection="1">
      <alignment vertical="center"/>
      <protection hidden="1"/>
    </xf>
    <xf numFmtId="166" fontId="23" fillId="0" borderId="103" xfId="0" applyNumberFormat="1" applyFont="1" applyFill="1" applyBorder="1" applyAlignment="1" applyProtection="1">
      <alignment horizontal="right" vertical="center"/>
    </xf>
    <xf numFmtId="166" fontId="23" fillId="0" borderId="92" xfId="0" applyNumberFormat="1" applyFont="1" applyFill="1" applyBorder="1" applyAlignment="1" applyProtection="1">
      <alignment horizontal="right" vertical="center"/>
    </xf>
    <xf numFmtId="0" fontId="31" fillId="14" borderId="229" xfId="0" applyFont="1" applyFill="1" applyBorder="1" applyAlignment="1">
      <alignment horizontal="left" vertical="center" indent="2"/>
    </xf>
    <xf numFmtId="0" fontId="23" fillId="14" borderId="35" xfId="0" applyFont="1" applyFill="1" applyBorder="1"/>
    <xf numFmtId="0" fontId="31" fillId="0" borderId="118" xfId="0" applyFont="1" applyBorder="1" applyAlignment="1">
      <alignment vertical="top" wrapText="1"/>
    </xf>
    <xf numFmtId="0" fontId="23" fillId="0" borderId="121" xfId="0" applyFont="1" applyBorder="1"/>
    <xf numFmtId="0" fontId="23" fillId="5" borderId="306" xfId="0" applyNumberFormat="1" applyFont="1" applyFill="1" applyBorder="1" applyAlignment="1" applyProtection="1">
      <alignment horizontal="center" vertical="center"/>
      <protection hidden="1"/>
    </xf>
    <xf numFmtId="0" fontId="23" fillId="5" borderId="307" xfId="0" applyNumberFormat="1" applyFont="1" applyFill="1" applyBorder="1" applyAlignment="1" applyProtection="1">
      <alignment horizontal="center" vertical="center"/>
      <protection hidden="1"/>
    </xf>
    <xf numFmtId="0" fontId="31" fillId="0" borderId="308" xfId="0" applyNumberFormat="1" applyFont="1" applyFill="1" applyBorder="1" applyAlignment="1" applyProtection="1">
      <alignment horizontal="left" vertical="center" indent="1"/>
      <protection locked="0"/>
    </xf>
    <xf numFmtId="166" fontId="23" fillId="0" borderId="309" xfId="0" applyNumberFormat="1" applyFont="1" applyFill="1" applyBorder="1" applyAlignment="1" applyProtection="1">
      <alignment horizontal="right" vertical="center"/>
      <protection locked="0"/>
    </xf>
    <xf numFmtId="166" fontId="23" fillId="0" borderId="310" xfId="0" applyNumberFormat="1" applyFont="1" applyFill="1" applyBorder="1" applyAlignment="1" applyProtection="1">
      <alignment horizontal="right" vertical="center"/>
      <protection locked="0"/>
    </xf>
    <xf numFmtId="166" fontId="23" fillId="0" borderId="307" xfId="0" applyNumberFormat="1" applyFont="1" applyFill="1" applyBorder="1" applyAlignment="1" applyProtection="1">
      <alignment horizontal="right" vertical="center"/>
      <protection locked="0"/>
    </xf>
    <xf numFmtId="166" fontId="23" fillId="0" borderId="308" xfId="0" applyNumberFormat="1" applyFont="1" applyFill="1" applyBorder="1" applyAlignment="1" applyProtection="1">
      <alignment horizontal="right" vertical="center"/>
      <protection locked="0"/>
    </xf>
    <xf numFmtId="166" fontId="102" fillId="5" borderId="311" xfId="0" applyNumberFormat="1" applyFont="1" applyFill="1" applyBorder="1" applyAlignment="1" applyProtection="1">
      <alignment horizontal="right" vertical="center"/>
      <protection hidden="1"/>
    </xf>
    <xf numFmtId="166" fontId="102" fillId="5" borderId="312" xfId="0" applyNumberFormat="1" applyFont="1" applyFill="1" applyBorder="1" applyAlignment="1" applyProtection="1">
      <alignment horizontal="right" vertical="center"/>
      <protection hidden="1"/>
    </xf>
    <xf numFmtId="166" fontId="32" fillId="5" borderId="313" xfId="0" applyNumberFormat="1" applyFont="1" applyFill="1" applyBorder="1" applyAlignment="1" applyProtection="1">
      <alignment horizontal="right" vertical="center"/>
      <protection hidden="1"/>
    </xf>
    <xf numFmtId="166" fontId="89" fillId="24" borderId="314" xfId="0" applyNumberFormat="1" applyFont="1" applyFill="1" applyBorder="1" applyAlignment="1" applyProtection="1">
      <alignment horizontal="right" vertical="center"/>
      <protection hidden="1"/>
    </xf>
    <xf numFmtId="166" fontId="89" fillId="24" borderId="307" xfId="0" applyNumberFormat="1" applyFont="1" applyFill="1" applyBorder="1" applyAlignment="1" applyProtection="1">
      <alignment horizontal="right" vertical="center"/>
      <protection hidden="1"/>
    </xf>
    <xf numFmtId="166" fontId="54" fillId="24" borderId="308" xfId="0" applyNumberFormat="1" applyFont="1" applyFill="1" applyBorder="1" applyAlignment="1" applyProtection="1">
      <alignment horizontal="right" vertical="center"/>
      <protection hidden="1"/>
    </xf>
    <xf numFmtId="0" fontId="23" fillId="0" borderId="315" xfId="0" applyFont="1" applyFill="1" applyBorder="1" applyAlignment="1" applyProtection="1">
      <alignment vertical="center"/>
      <protection locked="0"/>
    </xf>
    <xf numFmtId="166" fontId="23" fillId="0" borderId="310" xfId="0" applyNumberFormat="1" applyFont="1" applyFill="1" applyBorder="1" applyAlignment="1" applyProtection="1">
      <alignment horizontal="right" vertical="center"/>
      <protection locked="0" hidden="1"/>
    </xf>
    <xf numFmtId="166" fontId="102" fillId="5" borderId="313" xfId="0" applyNumberFormat="1" applyFont="1" applyFill="1" applyBorder="1" applyAlignment="1" applyProtection="1">
      <alignment horizontal="right" vertical="center"/>
      <protection hidden="1"/>
    </xf>
    <xf numFmtId="0" fontId="16" fillId="0" borderId="316" xfId="0" applyFont="1" applyBorder="1" applyAlignment="1" applyProtection="1">
      <alignment vertical="center"/>
      <protection locked="0"/>
    </xf>
    <xf numFmtId="0" fontId="31" fillId="14" borderId="308" xfId="0" applyFont="1" applyFill="1" applyBorder="1" applyAlignment="1">
      <alignment horizontal="left" vertical="center" indent="1"/>
    </xf>
    <xf numFmtId="166" fontId="102" fillId="5" borderId="317" xfId="0" applyNumberFormat="1" applyFont="1" applyFill="1" applyBorder="1" applyAlignment="1" applyProtection="1">
      <alignment horizontal="right" vertical="center"/>
      <protection hidden="1"/>
    </xf>
    <xf numFmtId="166" fontId="24" fillId="52" borderId="1" xfId="0" applyNumberFormat="1" applyFont="1" applyFill="1" applyBorder="1" applyAlignment="1" applyProtection="1">
      <alignment horizontal="right" vertical="center"/>
    </xf>
    <xf numFmtId="166" fontId="54" fillId="52" borderId="134" xfId="0" applyNumberFormat="1" applyFont="1" applyFill="1" applyBorder="1" applyAlignment="1" applyProtection="1">
      <alignment horizontal="right" vertical="center"/>
      <protection hidden="1"/>
    </xf>
    <xf numFmtId="166" fontId="54" fillId="52" borderId="21" xfId="0" applyNumberFormat="1" applyFont="1" applyFill="1" applyBorder="1" applyAlignment="1" applyProtection="1">
      <alignment horizontal="right" vertical="center"/>
      <protection hidden="1"/>
    </xf>
    <xf numFmtId="0" fontId="23" fillId="52" borderId="192" xfId="0" applyFont="1" applyFill="1" applyBorder="1" applyAlignment="1" applyProtection="1">
      <alignment vertical="center"/>
      <protection locked="0"/>
    </xf>
    <xf numFmtId="166" fontId="23" fillId="0" borderId="308" xfId="0" applyNumberFormat="1" applyFont="1" applyFill="1" applyBorder="1" applyAlignment="1" applyProtection="1">
      <alignment horizontal="right" vertical="center"/>
      <protection locked="0" hidden="1"/>
    </xf>
    <xf numFmtId="166" fontId="23" fillId="0" borderId="318" xfId="0" applyNumberFormat="1" applyFont="1" applyFill="1" applyBorder="1" applyAlignment="1" applyProtection="1">
      <alignment horizontal="right" vertical="center"/>
      <protection locked="0"/>
    </xf>
    <xf numFmtId="0" fontId="16" fillId="0" borderId="315" xfId="0" applyFont="1" applyBorder="1" applyProtection="1">
      <protection locked="0"/>
    </xf>
    <xf numFmtId="166" fontId="23" fillId="0" borderId="120" xfId="0" applyNumberFormat="1" applyFont="1" applyFill="1" applyBorder="1" applyAlignment="1" applyProtection="1">
      <alignment horizontal="right" vertical="center"/>
      <protection locked="0"/>
    </xf>
    <xf numFmtId="166" fontId="23" fillId="0" borderId="44" xfId="0" applyNumberFormat="1" applyFont="1" applyFill="1" applyBorder="1" applyAlignment="1" applyProtection="1">
      <alignment horizontal="right" vertical="center"/>
      <protection locked="0"/>
    </xf>
    <xf numFmtId="0" fontId="31" fillId="14" borderId="147" xfId="0" applyFont="1" applyFill="1" applyBorder="1" applyAlignment="1">
      <alignment horizontal="left" vertical="center" wrapText="1" indent="1"/>
    </xf>
    <xf numFmtId="0" fontId="31" fillId="14" borderId="80" xfId="0" applyFont="1" applyFill="1" applyBorder="1" applyAlignment="1">
      <alignment horizontal="left" vertical="center" wrapText="1" indent="1"/>
    </xf>
    <xf numFmtId="0" fontId="31" fillId="14" borderId="289" xfId="0" applyFont="1" applyFill="1" applyBorder="1" applyAlignment="1">
      <alignment horizontal="left" vertical="center" wrapText="1" indent="1"/>
    </xf>
    <xf numFmtId="0" fontId="31" fillId="14" borderId="315" xfId="0" applyFont="1" applyFill="1" applyBorder="1" applyAlignment="1">
      <alignment horizontal="left" vertical="center" wrapText="1" indent="1"/>
    </xf>
    <xf numFmtId="0" fontId="24" fillId="4" borderId="49" xfId="0" applyNumberFormat="1" applyFont="1" applyFill="1" applyBorder="1" applyAlignment="1" applyProtection="1">
      <alignment horizontal="right" vertical="center"/>
      <protection hidden="1"/>
    </xf>
    <xf numFmtId="0" fontId="24" fillId="4" borderId="0" xfId="0" applyNumberFormat="1" applyFont="1" applyFill="1" applyBorder="1" applyAlignment="1" applyProtection="1">
      <alignment horizontal="right" vertical="center"/>
      <protection hidden="1"/>
    </xf>
    <xf numFmtId="0" fontId="24" fillId="4" borderId="19" xfId="0" applyNumberFormat="1" applyFont="1" applyFill="1" applyBorder="1" applyAlignment="1" applyProtection="1">
      <alignment horizontal="right" vertical="center"/>
      <protection hidden="1"/>
    </xf>
    <xf numFmtId="0" fontId="24" fillId="4" borderId="212" xfId="0" applyNumberFormat="1" applyFont="1" applyFill="1" applyBorder="1" applyAlignment="1" applyProtection="1">
      <alignment horizontal="right" vertical="center"/>
      <protection hidden="1"/>
    </xf>
    <xf numFmtId="0" fontId="24" fillId="4" borderId="21" xfId="0" applyNumberFormat="1" applyFont="1" applyFill="1" applyBorder="1" applyAlignment="1" applyProtection="1">
      <alignment horizontal="right" vertical="center"/>
      <protection hidden="1"/>
    </xf>
    <xf numFmtId="0" fontId="129" fillId="22" borderId="271" xfId="0" applyFont="1" applyFill="1" applyBorder="1" applyAlignment="1">
      <alignment horizontal="center" vertical="center"/>
    </xf>
    <xf numFmtId="166" fontId="23" fillId="14" borderId="118" xfId="0" applyNumberFormat="1" applyFont="1" applyFill="1" applyBorder="1" applyAlignment="1" applyProtection="1">
      <alignment horizontal="right" vertical="center"/>
      <protection hidden="1"/>
    </xf>
    <xf numFmtId="166" fontId="23" fillId="14" borderId="71" xfId="0" applyNumberFormat="1" applyFont="1" applyFill="1" applyBorder="1" applyAlignment="1" applyProtection="1">
      <alignment horizontal="right" vertical="center"/>
      <protection hidden="1"/>
    </xf>
    <xf numFmtId="166" fontId="23" fillId="14" borderId="72" xfId="0" applyNumberFormat="1" applyFont="1" applyFill="1" applyBorder="1" applyAlignment="1" applyProtection="1">
      <alignment horizontal="right" vertical="center"/>
      <protection hidden="1"/>
    </xf>
    <xf numFmtId="166" fontId="23" fillId="14" borderId="310" xfId="0" applyNumberFormat="1" applyFont="1" applyFill="1" applyBorder="1" applyAlignment="1" applyProtection="1">
      <alignment horizontal="right" vertical="center"/>
      <protection hidden="1"/>
    </xf>
    <xf numFmtId="0" fontId="23" fillId="0" borderId="324" xfId="0" applyFont="1" applyFill="1" applyBorder="1" applyAlignment="1" applyProtection="1">
      <alignment vertical="center"/>
      <protection locked="0"/>
    </xf>
    <xf numFmtId="0" fontId="23" fillId="0" borderId="83" xfId="0" applyFont="1" applyFill="1" applyBorder="1" applyAlignment="1" applyProtection="1">
      <alignment vertical="center"/>
      <protection locked="0"/>
    </xf>
    <xf numFmtId="166" fontId="38" fillId="52" borderId="18" xfId="0" applyNumberFormat="1" applyFont="1" applyFill="1" applyBorder="1" applyAlignment="1" applyProtection="1">
      <alignment horizontal="center" vertical="center"/>
      <protection hidden="1"/>
    </xf>
    <xf numFmtId="166" fontId="130" fillId="52" borderId="18" xfId="0" applyNumberFormat="1" applyFont="1" applyFill="1" applyBorder="1" applyAlignment="1" applyProtection="1">
      <alignment horizontal="center" vertical="center"/>
      <protection hidden="1"/>
    </xf>
    <xf numFmtId="166" fontId="34" fillId="52" borderId="18" xfId="0" applyNumberFormat="1" applyFont="1" applyFill="1" applyBorder="1" applyAlignment="1" applyProtection="1">
      <alignment horizontal="center" vertical="center"/>
      <protection hidden="1"/>
    </xf>
    <xf numFmtId="0" fontId="16" fillId="52" borderId="91" xfId="0" applyFont="1" applyFill="1" applyBorder="1" applyProtection="1">
      <protection hidden="1"/>
    </xf>
    <xf numFmtId="0" fontId="23" fillId="52" borderId="269" xfId="0" applyNumberFormat="1" applyFont="1" applyFill="1" applyBorder="1" applyAlignment="1" applyProtection="1">
      <alignment vertical="center"/>
      <protection hidden="1"/>
    </xf>
    <xf numFmtId="0" fontId="38" fillId="52" borderId="272" xfId="0" applyNumberFormat="1" applyFont="1" applyFill="1" applyBorder="1" applyAlignment="1" applyProtection="1">
      <alignment vertical="center"/>
      <protection hidden="1"/>
    </xf>
    <xf numFmtId="166" fontId="38" fillId="52" borderId="272" xfId="0" applyNumberFormat="1" applyFont="1" applyFill="1" applyBorder="1" applyAlignment="1" applyProtection="1">
      <alignment horizontal="center" vertical="center"/>
      <protection hidden="1"/>
    </xf>
    <xf numFmtId="166" fontId="100" fillId="52" borderId="272" xfId="0" applyNumberFormat="1" applyFont="1" applyFill="1" applyBorder="1" applyAlignment="1" applyProtection="1">
      <alignment horizontal="center" vertical="center"/>
      <protection hidden="1"/>
    </xf>
    <xf numFmtId="166" fontId="130" fillId="52" borderId="272" xfId="0" applyNumberFormat="1" applyFont="1" applyFill="1" applyBorder="1" applyAlignment="1" applyProtection="1">
      <alignment horizontal="center" vertical="center"/>
      <protection hidden="1"/>
    </xf>
    <xf numFmtId="166" fontId="34" fillId="52" borderId="272" xfId="0" applyNumberFormat="1" applyFont="1" applyFill="1" applyBorder="1" applyAlignment="1" applyProtection="1">
      <alignment horizontal="center" vertical="center"/>
      <protection hidden="1"/>
    </xf>
    <xf numFmtId="0" fontId="23" fillId="52" borderId="179" xfId="0" applyFont="1" applyFill="1" applyBorder="1" applyProtection="1">
      <protection hidden="1"/>
    </xf>
    <xf numFmtId="0" fontId="24" fillId="52" borderId="300" xfId="0" applyNumberFormat="1" applyFont="1" applyFill="1" applyBorder="1" applyAlignment="1" applyProtection="1">
      <alignment vertical="center"/>
      <protection hidden="1"/>
    </xf>
    <xf numFmtId="0" fontId="44" fillId="52" borderId="301" xfId="0" applyNumberFormat="1" applyFont="1" applyFill="1" applyBorder="1" applyAlignment="1" applyProtection="1">
      <alignment vertical="center"/>
      <protection hidden="1"/>
    </xf>
    <xf numFmtId="0" fontId="38" fillId="52" borderId="301" xfId="0" applyNumberFormat="1" applyFont="1" applyFill="1" applyBorder="1" applyAlignment="1" applyProtection="1">
      <alignment vertical="center"/>
      <protection hidden="1"/>
    </xf>
    <xf numFmtId="166" fontId="24" fillId="52" borderId="4" xfId="0" applyNumberFormat="1" applyFont="1" applyFill="1" applyBorder="1" applyAlignment="1" applyProtection="1">
      <alignment horizontal="right" vertical="center"/>
      <protection hidden="1"/>
    </xf>
    <xf numFmtId="0" fontId="23" fillId="52" borderId="302" xfId="0" applyFont="1" applyFill="1" applyBorder="1" applyAlignment="1" applyProtection="1">
      <alignment vertical="center"/>
      <protection hidden="1"/>
    </xf>
    <xf numFmtId="0" fontId="38" fillId="52" borderId="300" xfId="0" applyFont="1" applyFill="1" applyBorder="1" applyAlignment="1" applyProtection="1">
      <alignment vertical="center"/>
      <protection hidden="1"/>
    </xf>
    <xf numFmtId="0" fontId="44" fillId="52" borderId="301" xfId="0" applyFont="1" applyFill="1" applyBorder="1" applyAlignment="1" applyProtection="1">
      <alignment vertical="center"/>
      <protection hidden="1"/>
    </xf>
    <xf numFmtId="166" fontId="24" fillId="52" borderId="303" xfId="0" applyNumberFormat="1" applyFont="1" applyFill="1" applyBorder="1" applyAlignment="1" applyProtection="1">
      <alignment horizontal="right" vertical="center"/>
    </xf>
    <xf numFmtId="166" fontId="24" fillId="52" borderId="304" xfId="0" applyNumberFormat="1" applyFont="1" applyFill="1" applyBorder="1" applyAlignment="1" applyProtection="1">
      <alignment horizontal="right" vertical="center"/>
    </xf>
    <xf numFmtId="166" fontId="24" fillId="52" borderId="135" xfId="0" applyNumberFormat="1" applyFont="1" applyFill="1" applyBorder="1" applyAlignment="1" applyProtection="1">
      <alignment horizontal="right" vertical="center"/>
    </xf>
    <xf numFmtId="166" fontId="102" fillId="52" borderId="305" xfId="0" applyNumberFormat="1" applyFont="1" applyFill="1" applyBorder="1" applyAlignment="1" applyProtection="1">
      <alignment horizontal="right" vertical="center"/>
      <protection hidden="1"/>
    </xf>
    <xf numFmtId="166" fontId="54" fillId="52" borderId="135" xfId="0" applyNumberFormat="1" applyFont="1" applyFill="1" applyBorder="1" applyAlignment="1" applyProtection="1">
      <alignment horizontal="right" vertical="center"/>
      <protection hidden="1"/>
    </xf>
    <xf numFmtId="166" fontId="54" fillId="52" borderId="4" xfId="0" applyNumberFormat="1" applyFont="1" applyFill="1" applyBorder="1" applyAlignment="1" applyProtection="1">
      <alignment horizontal="right" vertical="center"/>
      <protection hidden="1"/>
    </xf>
    <xf numFmtId="0" fontId="23" fillId="52" borderId="302" xfId="0" applyFont="1" applyFill="1" applyBorder="1" applyAlignment="1" applyProtection="1">
      <alignment vertical="center"/>
      <protection locked="0"/>
    </xf>
    <xf numFmtId="0" fontId="16" fillId="14" borderId="320" xfId="0" applyFont="1" applyFill="1" applyBorder="1" applyAlignment="1" applyProtection="1">
      <alignment vertical="center"/>
    </xf>
    <xf numFmtId="0" fontId="23" fillId="14" borderId="307" xfId="0" applyNumberFormat="1" applyFont="1" applyFill="1" applyBorder="1" applyAlignment="1" applyProtection="1">
      <alignment horizontal="center" vertical="center"/>
      <protection locked="0" hidden="1"/>
    </xf>
    <xf numFmtId="0" fontId="16" fillId="14" borderId="320" xfId="0" applyFont="1" applyFill="1" applyBorder="1" applyProtection="1"/>
    <xf numFmtId="0" fontId="23" fillId="14" borderId="312" xfId="0" applyNumberFormat="1" applyFont="1" applyFill="1" applyBorder="1" applyAlignment="1" applyProtection="1">
      <alignment horizontal="center" vertical="center"/>
      <protection locked="0" hidden="1"/>
    </xf>
    <xf numFmtId="0" fontId="38" fillId="9" borderId="98" xfId="0" applyNumberFormat="1" applyFont="1" applyFill="1" applyBorder="1" applyAlignment="1" applyProtection="1">
      <alignment horizontal="center" vertical="center"/>
      <protection hidden="1"/>
    </xf>
    <xf numFmtId="166" fontId="102" fillId="5" borderId="114" xfId="0" applyNumberFormat="1" applyFont="1" applyFill="1" applyBorder="1" applyAlignment="1" applyProtection="1">
      <alignment horizontal="right" vertical="center"/>
      <protection hidden="1"/>
    </xf>
    <xf numFmtId="166" fontId="102" fillId="5" borderId="105" xfId="0" applyNumberFormat="1" applyFont="1" applyFill="1" applyBorder="1" applyAlignment="1" applyProtection="1">
      <alignment horizontal="right" vertical="center"/>
      <protection hidden="1"/>
    </xf>
    <xf numFmtId="166" fontId="54" fillId="24" borderId="57" xfId="0" applyNumberFormat="1" applyFont="1" applyFill="1" applyBorder="1" applyAlignment="1" applyProtection="1">
      <alignment horizontal="right" vertical="center"/>
      <protection hidden="1"/>
    </xf>
    <xf numFmtId="166" fontId="54" fillId="24" borderId="65" xfId="0" applyNumberFormat="1" applyFont="1" applyFill="1" applyBorder="1" applyAlignment="1" applyProtection="1">
      <alignment horizontal="right" vertical="center"/>
      <protection hidden="1"/>
    </xf>
    <xf numFmtId="166" fontId="89" fillId="24" borderId="70" xfId="0" applyNumberFormat="1" applyFont="1" applyFill="1" applyBorder="1" applyAlignment="1" applyProtection="1">
      <alignment horizontal="right" vertical="center"/>
      <protection hidden="1"/>
    </xf>
    <xf numFmtId="166" fontId="32" fillId="5" borderId="241" xfId="0" applyNumberFormat="1" applyFont="1" applyFill="1" applyBorder="1" applyAlignment="1" applyProtection="1">
      <alignment horizontal="right" vertical="center"/>
      <protection hidden="1"/>
    </xf>
    <xf numFmtId="166" fontId="32" fillId="5" borderId="237" xfId="0" applyNumberFormat="1" applyFont="1" applyFill="1" applyBorder="1" applyAlignment="1" applyProtection="1">
      <alignment horizontal="right" vertical="center"/>
      <protection hidden="1"/>
    </xf>
    <xf numFmtId="0" fontId="163" fillId="5" borderId="41" xfId="0" applyFont="1" applyFill="1" applyBorder="1" applyAlignment="1" applyProtection="1">
      <alignment horizontal="center" vertical="center"/>
      <protection hidden="1"/>
    </xf>
    <xf numFmtId="0" fontId="23" fillId="0" borderId="154" xfId="0" applyNumberFormat="1" applyFont="1" applyFill="1" applyBorder="1" applyAlignment="1" applyProtection="1">
      <alignment horizontal="center" vertical="center"/>
      <protection locked="0" hidden="1"/>
    </xf>
    <xf numFmtId="0" fontId="23" fillId="0" borderId="112" xfId="0" applyNumberFormat="1" applyFont="1" applyFill="1" applyBorder="1" applyAlignment="1" applyProtection="1">
      <alignment horizontal="center" vertical="center"/>
      <protection locked="0" hidden="1"/>
    </xf>
    <xf numFmtId="0" fontId="23" fillId="0" borderId="35" xfId="0" applyNumberFormat="1" applyFont="1" applyFill="1" applyBorder="1" applyAlignment="1" applyProtection="1">
      <alignment horizontal="center" vertical="center"/>
      <protection locked="0" hidden="1"/>
    </xf>
    <xf numFmtId="0" fontId="23" fillId="0" borderId="120" xfId="0" applyNumberFormat="1" applyFont="1" applyFill="1" applyBorder="1" applyAlignment="1" applyProtection="1">
      <alignment horizontal="center" vertical="center"/>
      <protection locked="0" hidden="1"/>
    </xf>
    <xf numFmtId="0" fontId="23" fillId="0" borderId="45" xfId="0" applyNumberFormat="1" applyFont="1" applyFill="1" applyBorder="1" applyAlignment="1" applyProtection="1">
      <alignment horizontal="center" vertical="center"/>
      <protection locked="0" hidden="1"/>
    </xf>
    <xf numFmtId="0" fontId="24" fillId="4" borderId="288" xfId="0" applyNumberFormat="1" applyFont="1" applyFill="1" applyBorder="1" applyAlignment="1" applyProtection="1">
      <alignment horizontal="right" vertical="center"/>
      <protection hidden="1"/>
    </xf>
    <xf numFmtId="166" fontId="23" fillId="0" borderId="51" xfId="0" applyNumberFormat="1" applyFont="1" applyFill="1" applyBorder="1" applyAlignment="1" applyProtection="1">
      <alignment horizontal="right" vertical="center"/>
      <protection locked="0" hidden="1"/>
    </xf>
    <xf numFmtId="0" fontId="23" fillId="0" borderId="216" xfId="0" applyNumberFormat="1" applyFont="1" applyFill="1" applyBorder="1" applyAlignment="1" applyProtection="1">
      <alignment horizontal="center" vertical="center"/>
      <protection locked="0" hidden="1"/>
    </xf>
    <xf numFmtId="0" fontId="16" fillId="0" borderId="319" xfId="0" applyFont="1" applyBorder="1"/>
    <xf numFmtId="0" fontId="16" fillId="0" borderId="226" xfId="0" applyFont="1" applyBorder="1" applyAlignment="1">
      <alignment vertical="center"/>
    </xf>
    <xf numFmtId="0" fontId="16" fillId="0" borderId="227" xfId="0" applyFont="1" applyBorder="1" applyAlignment="1">
      <alignment vertical="center"/>
    </xf>
    <xf numFmtId="0" fontId="16" fillId="0" borderId="106" xfId="0" applyFont="1" applyBorder="1" applyAlignment="1">
      <alignment vertical="center"/>
    </xf>
    <xf numFmtId="0" fontId="16" fillId="0" borderId="226" xfId="0" applyFont="1" applyBorder="1"/>
    <xf numFmtId="0" fontId="16" fillId="0" borderId="227" xfId="0" applyFont="1" applyBorder="1"/>
    <xf numFmtId="0" fontId="31" fillId="5" borderId="297" xfId="0" applyNumberFormat="1" applyFont="1" applyFill="1" applyBorder="1" applyAlignment="1" applyProtection="1">
      <alignment horizontal="left" vertical="center" indent="1"/>
      <protection hidden="1"/>
    </xf>
    <xf numFmtId="0" fontId="31" fillId="14" borderId="66" xfId="0" applyFont="1" applyFill="1" applyBorder="1" applyAlignment="1">
      <alignment horizontal="left" vertical="center" indent="1"/>
    </xf>
    <xf numFmtId="0" fontId="31" fillId="14" borderId="109" xfId="0" applyFont="1" applyFill="1" applyBorder="1" applyAlignment="1">
      <alignment horizontal="left" vertical="center" indent="1"/>
    </xf>
    <xf numFmtId="0" fontId="23" fillId="5" borderId="57" xfId="0" applyNumberFormat="1" applyFont="1" applyFill="1" applyBorder="1" applyAlignment="1" applyProtection="1">
      <alignment horizontal="center" vertical="center"/>
      <protection hidden="1"/>
    </xf>
    <xf numFmtId="166" fontId="23" fillId="0" borderId="212" xfId="0" applyNumberFormat="1" applyFont="1" applyFill="1" applyBorder="1" applyAlignment="1" applyProtection="1">
      <alignment horizontal="right" vertical="center"/>
      <protection locked="0" hidden="1"/>
    </xf>
    <xf numFmtId="166" fontId="29" fillId="24" borderId="65" xfId="0" applyNumberFormat="1" applyFont="1" applyFill="1" applyBorder="1" applyAlignment="1" applyProtection="1">
      <alignment horizontal="right" vertical="center"/>
      <protection hidden="1"/>
    </xf>
    <xf numFmtId="0" fontId="129" fillId="22" borderId="91" xfId="0" applyFont="1" applyFill="1" applyBorder="1" applyAlignment="1">
      <alignment horizontal="center" vertical="center"/>
    </xf>
    <xf numFmtId="0" fontId="16" fillId="22" borderId="41" xfId="0" applyFont="1" applyFill="1" applyBorder="1" applyAlignment="1" applyProtection="1">
      <alignment vertical="center"/>
      <protection locked="0"/>
    </xf>
    <xf numFmtId="0" fontId="25" fillId="15" borderId="0" xfId="0" applyFont="1" applyFill="1" applyAlignment="1">
      <alignment vertical="center"/>
    </xf>
    <xf numFmtId="0" fontId="31" fillId="14" borderId="325" xfId="0" applyFont="1" applyFill="1" applyBorder="1" applyAlignment="1">
      <alignment horizontal="left" vertical="center" wrapText="1" indent="1"/>
    </xf>
    <xf numFmtId="0" fontId="130" fillId="0" borderId="89" xfId="0" applyFont="1" applyBorder="1" applyAlignment="1">
      <alignment vertical="top" wrapText="1"/>
    </xf>
    <xf numFmtId="0" fontId="188" fillId="0" borderId="0" xfId="0" applyFont="1" applyAlignment="1">
      <alignment horizontal="center"/>
    </xf>
    <xf numFmtId="0" fontId="130" fillId="0" borderId="0" xfId="0" applyFont="1" applyAlignment="1">
      <alignment horizontal="center" vertical="top"/>
    </xf>
    <xf numFmtId="0" fontId="130" fillId="0" borderId="0" xfId="0" applyFont="1" applyAlignment="1">
      <alignment horizontal="right" vertical="top"/>
    </xf>
    <xf numFmtId="0" fontId="38" fillId="0" borderId="0" xfId="0" applyFont="1" applyAlignment="1">
      <alignment horizontal="right"/>
    </xf>
    <xf numFmtId="0" fontId="2" fillId="0" borderId="0" xfId="66" applyNumberFormat="1" applyFont="1" applyFill="1" applyBorder="1" applyAlignment="1" applyProtection="1">
      <alignment vertical="center"/>
      <protection locked="0"/>
    </xf>
    <xf numFmtId="0" fontId="46" fillId="0" borderId="0" xfId="66" applyNumberFormat="1" applyFont="1" applyFill="1" applyBorder="1" applyAlignment="1" applyProtection="1">
      <alignment vertical="center"/>
      <protection locked="0"/>
    </xf>
    <xf numFmtId="0" fontId="46" fillId="0" borderId="0" xfId="66" applyNumberFormat="1" applyFont="1" applyFill="1" applyBorder="1" applyAlignment="1" applyProtection="1">
      <alignment horizontal="centerContinuous" vertical="center"/>
      <protection locked="0"/>
    </xf>
    <xf numFmtId="0" fontId="52" fillId="0" borderId="0" xfId="66" applyNumberFormat="1" applyFont="1" applyFill="1" applyBorder="1" applyAlignment="1" applyProtection="1">
      <alignment vertical="center"/>
      <protection locked="0"/>
    </xf>
    <xf numFmtId="0" fontId="192" fillId="0" borderId="0" xfId="66" applyNumberFormat="1" applyFont="1" applyFill="1" applyBorder="1" applyAlignment="1" applyProtection="1">
      <alignment vertical="center"/>
      <protection locked="0"/>
    </xf>
    <xf numFmtId="0" fontId="194" fillId="0" borderId="0" xfId="66" applyNumberFormat="1" applyFont="1" applyFill="1" applyBorder="1" applyAlignment="1" applyProtection="1">
      <alignment horizontal="right" vertical="center"/>
      <protection locked="0"/>
    </xf>
    <xf numFmtId="0" fontId="84" fillId="0" borderId="0" xfId="66" applyNumberFormat="1" applyFont="1" applyFill="1" applyBorder="1" applyAlignment="1" applyProtection="1">
      <alignment horizontal="left" vertical="center"/>
      <protection locked="0"/>
    </xf>
    <xf numFmtId="0" fontId="63" fillId="0" borderId="0" xfId="66" applyNumberFormat="1" applyFont="1" applyFill="1" applyBorder="1" applyAlignment="1" applyProtection="1">
      <alignment horizontal="left" vertical="center"/>
      <protection locked="0"/>
    </xf>
    <xf numFmtId="0" fontId="195" fillId="0" borderId="0" xfId="66" applyNumberFormat="1" applyFont="1" applyFill="1" applyBorder="1" applyAlignment="1" applyProtection="1">
      <alignment horizontal="right" vertical="center"/>
      <protection locked="0"/>
    </xf>
    <xf numFmtId="0" fontId="193" fillId="0" borderId="0" xfId="66" quotePrefix="1" applyNumberFormat="1" applyFont="1" applyFill="1" applyBorder="1" applyAlignment="1" applyProtection="1">
      <alignment horizontal="left" vertical="center"/>
      <protection locked="0"/>
    </xf>
    <xf numFmtId="0" fontId="46" fillId="0" borderId="0" xfId="66" applyNumberFormat="1" applyFont="1" applyFill="1" applyBorder="1" applyAlignment="1" applyProtection="1">
      <alignment horizontal="left" vertical="center"/>
      <protection locked="0"/>
    </xf>
    <xf numFmtId="0" fontId="67" fillId="0" borderId="0" xfId="66" applyNumberFormat="1" applyFont="1" applyFill="1" applyBorder="1" applyAlignment="1" applyProtection="1">
      <alignment vertical="center" wrapText="1"/>
      <protection locked="0"/>
    </xf>
    <xf numFmtId="0" fontId="2" fillId="0" borderId="2" xfId="66" applyNumberFormat="1" applyFont="1" applyFill="1" applyBorder="1" applyAlignment="1" applyProtection="1">
      <alignment horizontal="center" vertical="center"/>
      <protection locked="0"/>
    </xf>
    <xf numFmtId="0" fontId="0" fillId="0" borderId="65" xfId="0" applyBorder="1" applyAlignment="1" applyProtection="1">
      <protection hidden="1"/>
    </xf>
    <xf numFmtId="0" fontId="0" fillId="0" borderId="65" xfId="0" applyBorder="1" applyAlignment="1" applyProtection="1">
      <alignment vertical="center"/>
      <protection hidden="1"/>
    </xf>
    <xf numFmtId="0" fontId="0" fillId="0" borderId="65" xfId="0" applyFill="1" applyBorder="1" applyProtection="1"/>
    <xf numFmtId="0" fontId="0" fillId="52" borderId="65" xfId="0" applyFill="1" applyBorder="1" applyProtection="1">
      <protection locked="0"/>
    </xf>
    <xf numFmtId="0" fontId="0" fillId="52" borderId="326" xfId="0" applyFill="1" applyBorder="1" applyProtection="1">
      <protection locked="0"/>
    </xf>
    <xf numFmtId="0" fontId="190" fillId="0" borderId="2" xfId="66" applyNumberFormat="1" applyFont="1" applyFill="1" applyBorder="1" applyAlignment="1" applyProtection="1">
      <alignment horizontal="center" vertical="center" wrapText="1"/>
    </xf>
    <xf numFmtId="0" fontId="196" fillId="0" borderId="2" xfId="66" applyNumberFormat="1" applyFont="1" applyFill="1" applyBorder="1" applyAlignment="1" applyProtection="1">
      <alignment horizontal="center" vertical="center" wrapText="1"/>
      <protection locked="0"/>
    </xf>
    <xf numFmtId="0" fontId="2" fillId="0" borderId="2" xfId="66" applyNumberFormat="1" applyFont="1" applyFill="1" applyBorder="1" applyAlignment="1" applyProtection="1">
      <alignment horizontal="left" vertical="center" indent="1"/>
    </xf>
    <xf numFmtId="0" fontId="2" fillId="0" borderId="58" xfId="66" applyNumberFormat="1" applyFont="1" applyFill="1" applyBorder="1" applyAlignment="1" applyProtection="1">
      <alignment horizontal="left" vertical="center" indent="1"/>
    </xf>
    <xf numFmtId="0" fontId="2" fillId="0" borderId="22" xfId="66" applyNumberFormat="1" applyFont="1" applyFill="1" applyBorder="1" applyAlignment="1" applyProtection="1">
      <alignment vertical="center"/>
    </xf>
    <xf numFmtId="0" fontId="99" fillId="0" borderId="22" xfId="66" applyNumberFormat="1" applyFont="1" applyFill="1" applyBorder="1" applyAlignment="1" applyProtection="1">
      <alignment vertical="center"/>
    </xf>
    <xf numFmtId="0" fontId="2" fillId="0" borderId="2" xfId="66" applyNumberFormat="1" applyFont="1" applyFill="1" applyBorder="1" applyAlignment="1" applyProtection="1">
      <alignment horizontal="center" vertical="center"/>
    </xf>
    <xf numFmtId="0" fontId="46" fillId="0" borderId="0" xfId="66" applyNumberFormat="1" applyFont="1" applyFill="1" applyBorder="1" applyAlignment="1" applyProtection="1">
      <alignment vertical="center"/>
    </xf>
    <xf numFmtId="172" fontId="65" fillId="0" borderId="2" xfId="66" applyNumberFormat="1" applyFont="1" applyFill="1" applyBorder="1" applyAlignment="1" applyProtection="1">
      <alignment horizontal="center" vertical="center" wrapText="1"/>
    </xf>
    <xf numFmtId="0" fontId="2" fillId="0" borderId="2" xfId="66" applyNumberFormat="1" applyFont="1" applyFill="1" applyBorder="1" applyAlignment="1" applyProtection="1">
      <alignment horizontal="center" vertical="center" wrapText="1"/>
    </xf>
    <xf numFmtId="0" fontId="2" fillId="0" borderId="0" xfId="66" applyNumberFormat="1" applyFont="1" applyFill="1" applyBorder="1" applyAlignment="1" applyProtection="1">
      <alignment vertical="center"/>
    </xf>
    <xf numFmtId="0" fontId="191" fillId="0" borderId="0" xfId="66" applyNumberFormat="1" applyFont="1" applyFill="1" applyBorder="1" applyAlignment="1" applyProtection="1">
      <alignment vertical="center" wrapText="1"/>
    </xf>
    <xf numFmtId="0" fontId="199" fillId="0" borderId="0" xfId="66" applyNumberFormat="1" applyFont="1" applyFill="1" applyBorder="1" applyAlignment="1" applyProtection="1">
      <alignment vertical="center"/>
    </xf>
    <xf numFmtId="0" fontId="193" fillId="0" borderId="0" xfId="66" applyNumberFormat="1" applyFont="1" applyFill="1" applyBorder="1" applyAlignment="1" applyProtection="1">
      <alignment vertical="center"/>
    </xf>
    <xf numFmtId="0" fontId="94" fillId="0" borderId="0" xfId="66" applyNumberFormat="1" applyFont="1" applyFill="1" applyBorder="1" applyAlignment="1" applyProtection="1">
      <alignment horizontal="right" vertical="center"/>
    </xf>
    <xf numFmtId="0" fontId="108" fillId="0" borderId="0" xfId="66" applyNumberFormat="1" applyFont="1" applyFill="1" applyBorder="1" applyAlignment="1" applyProtection="1">
      <alignment horizontal="center" vertical="center"/>
    </xf>
    <xf numFmtId="0" fontId="0" fillId="2" borderId="0" xfId="0" applyFill="1" applyAlignment="1" applyProtection="1">
      <alignment vertical="center"/>
    </xf>
    <xf numFmtId="0" fontId="0" fillId="0" borderId="2" xfId="0" applyFill="1" applyBorder="1" applyProtection="1"/>
    <xf numFmtId="0" fontId="0" fillId="2" borderId="0" xfId="0" applyFont="1" applyFill="1" applyAlignment="1" applyProtection="1">
      <alignment vertical="top" wrapText="1"/>
    </xf>
    <xf numFmtId="0" fontId="0" fillId="19" borderId="0" xfId="0" applyFont="1" applyFill="1" applyAlignment="1" applyProtection="1">
      <alignment horizontal="left" vertical="top"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NumberFormat="1" applyFont="1" applyFill="1" applyAlignment="1" applyProtection="1">
      <alignment horizontal="left" vertical="center" wrapText="1"/>
    </xf>
    <xf numFmtId="0" fontId="172" fillId="2" borderId="0" xfId="0" applyFont="1" applyFill="1" applyAlignment="1" applyProtection="1">
      <alignment horizontal="left" vertical="center" wrapText="1"/>
    </xf>
    <xf numFmtId="0" fontId="12" fillId="14" borderId="2" xfId="66" applyNumberFormat="1" applyFont="1" applyFill="1" applyBorder="1" applyAlignment="1" applyProtection="1">
      <alignment horizontal="center" vertical="center"/>
      <protection locked="0"/>
    </xf>
    <xf numFmtId="166" fontId="116" fillId="14" borderId="58" xfId="66" applyNumberFormat="1" applyFont="1" applyFill="1" applyBorder="1" applyAlignment="1" applyProtection="1">
      <alignment vertical="center"/>
      <protection locked="0"/>
    </xf>
    <xf numFmtId="166" fontId="185" fillId="14" borderId="58" xfId="66" applyNumberFormat="1" applyFont="1" applyFill="1" applyBorder="1" applyAlignment="1" applyProtection="1">
      <alignment vertical="center"/>
      <protection locked="0"/>
    </xf>
    <xf numFmtId="166" fontId="193" fillId="14" borderId="58" xfId="66" quotePrefix="1" applyNumberFormat="1" applyFont="1" applyFill="1" applyBorder="1" applyAlignment="1" applyProtection="1">
      <alignment vertical="center"/>
      <protection locked="0"/>
    </xf>
    <xf numFmtId="166" fontId="193" fillId="14" borderId="58" xfId="66" applyNumberFormat="1" applyFont="1" applyFill="1" applyBorder="1" applyAlignment="1" applyProtection="1">
      <alignment vertical="center"/>
      <protection locked="0"/>
    </xf>
    <xf numFmtId="0" fontId="2" fillId="14" borderId="2" xfId="66" applyNumberFormat="1" applyFont="1" applyFill="1" applyBorder="1" applyAlignment="1" applyProtection="1">
      <alignment horizontal="center" vertical="center"/>
      <protection locked="0"/>
    </xf>
    <xf numFmtId="14" fontId="2" fillId="14" borderId="2" xfId="66" applyNumberFormat="1" applyFont="1" applyFill="1" applyBorder="1" applyAlignment="1" applyProtection="1">
      <alignment horizontal="center" vertical="center" wrapText="1" shrinkToFit="1"/>
      <protection locked="0"/>
    </xf>
    <xf numFmtId="14" fontId="2" fillId="14" borderId="2" xfId="66" applyNumberFormat="1" applyFont="1" applyFill="1" applyBorder="1" applyAlignment="1" applyProtection="1">
      <alignment horizontal="center" vertical="center"/>
      <protection locked="0"/>
    </xf>
    <xf numFmtId="0" fontId="0" fillId="14" borderId="2" xfId="66" applyNumberFormat="1" applyFont="1" applyFill="1" applyBorder="1" applyAlignment="1" applyProtection="1">
      <alignment horizontal="center" vertical="center" wrapText="1" shrinkToFit="1"/>
      <protection locked="0"/>
    </xf>
    <xf numFmtId="0" fontId="2" fillId="14" borderId="2" xfId="66" applyNumberFormat="1" applyFont="1" applyFill="1" applyBorder="1" applyAlignment="1" applyProtection="1">
      <alignment horizontal="center" vertical="center" wrapText="1"/>
      <protection locked="0"/>
    </xf>
    <xf numFmtId="0" fontId="0" fillId="14" borderId="2" xfId="66" applyNumberFormat="1" applyFont="1" applyFill="1" applyBorder="1" applyAlignment="1" applyProtection="1">
      <alignment horizontal="center" vertical="center"/>
      <protection locked="0"/>
    </xf>
    <xf numFmtId="0" fontId="0" fillId="0" borderId="327" xfId="0" applyBorder="1" applyProtection="1"/>
    <xf numFmtId="0" fontId="0" fillId="0" borderId="66" xfId="0" applyFont="1" applyFill="1" applyBorder="1" applyAlignment="1" applyProtection="1">
      <alignment vertical="center"/>
      <protection hidden="1"/>
    </xf>
    <xf numFmtId="12" fontId="24" fillId="4" borderId="274" xfId="0" applyNumberFormat="1" applyFont="1" applyFill="1" applyBorder="1" applyAlignment="1" applyProtection="1">
      <alignment horizontal="center" vertical="center" textRotation="90" wrapText="1"/>
      <protection hidden="1"/>
    </xf>
    <xf numFmtId="2" fontId="28" fillId="0" borderId="326" xfId="0" applyNumberFormat="1" applyFont="1" applyFill="1" applyBorder="1" applyAlignment="1" applyProtection="1">
      <alignment horizontal="center" vertical="center" wrapText="1"/>
      <protection locked="0"/>
    </xf>
    <xf numFmtId="2" fontId="28" fillId="0" borderId="65" xfId="0" applyNumberFormat="1" applyFont="1" applyFill="1" applyBorder="1" applyAlignment="1" applyProtection="1">
      <alignment horizontal="center" vertical="center" wrapText="1"/>
      <protection locked="0"/>
    </xf>
    <xf numFmtId="2" fontId="28" fillId="0" borderId="326" xfId="0" applyNumberFormat="1" applyFont="1" applyFill="1" applyBorder="1" applyAlignment="1" applyProtection="1">
      <alignment horizontal="left" vertical="center" wrapText="1"/>
      <protection locked="0"/>
    </xf>
    <xf numFmtId="0" fontId="0" fillId="52" borderId="51" xfId="0" applyFill="1" applyBorder="1" applyProtection="1">
      <protection locked="0" hidden="1"/>
    </xf>
    <xf numFmtId="0" fontId="0" fillId="52" borderId="212" xfId="0" applyFill="1" applyBorder="1" applyAlignment="1" applyProtection="1">
      <alignment horizontal="left" vertical="center"/>
      <protection locked="0" hidden="1"/>
    </xf>
    <xf numFmtId="0" fontId="0" fillId="52" borderId="21" xfId="0" applyFill="1" applyBorder="1" applyProtection="1">
      <protection locked="0"/>
    </xf>
    <xf numFmtId="0" fontId="0" fillId="52" borderId="0" xfId="0" applyFill="1" applyProtection="1"/>
    <xf numFmtId="0" fontId="31" fillId="52" borderId="212" xfId="0" applyNumberFormat="1" applyFont="1" applyFill="1" applyBorder="1" applyAlignment="1" applyProtection="1">
      <alignment vertical="center"/>
      <protection hidden="1"/>
    </xf>
    <xf numFmtId="0" fontId="0" fillId="52" borderId="92" xfId="0" applyFill="1" applyBorder="1" applyAlignment="1" applyProtection="1">
      <alignment vertical="center"/>
      <protection locked="0"/>
    </xf>
    <xf numFmtId="0" fontId="0" fillId="52" borderId="51" xfId="0" applyFill="1" applyBorder="1" applyAlignment="1" applyProtection="1">
      <alignment vertical="center"/>
      <protection locked="0"/>
    </xf>
    <xf numFmtId="0" fontId="31" fillId="52" borderId="66" xfId="0" applyNumberFormat="1" applyFont="1" applyFill="1" applyBorder="1" applyAlignment="1" applyProtection="1">
      <alignment vertical="center"/>
      <protection locked="0" hidden="1"/>
    </xf>
    <xf numFmtId="0" fontId="31" fillId="52" borderId="21" xfId="0" applyNumberFormat="1" applyFont="1" applyFill="1" applyBorder="1" applyAlignment="1" applyProtection="1">
      <alignment vertical="center"/>
      <protection locked="0" hidden="1"/>
    </xf>
    <xf numFmtId="0" fontId="116" fillId="0" borderId="0" xfId="0" applyFont="1" applyFill="1" applyBorder="1" applyAlignment="1" applyProtection="1">
      <alignment vertical="top"/>
      <protection hidden="1"/>
    </xf>
    <xf numFmtId="0" fontId="0" fillId="0" borderId="0" xfId="0" applyFill="1" applyBorder="1" applyAlignment="1" applyProtection="1">
      <alignment vertical="center"/>
      <protection locked="0"/>
    </xf>
    <xf numFmtId="0" fontId="29" fillId="5" borderId="58" xfId="0" applyNumberFormat="1" applyFont="1" applyFill="1" applyBorder="1" applyAlignment="1" applyProtection="1">
      <alignment horizontal="center" vertical="center"/>
      <protection hidden="1"/>
    </xf>
    <xf numFmtId="0" fontId="130" fillId="0" borderId="0" xfId="0" applyFont="1" applyAlignment="1">
      <alignment vertical="top" wrapText="1"/>
    </xf>
    <xf numFmtId="0" fontId="130" fillId="0" borderId="0" xfId="0" applyFont="1" applyAlignment="1">
      <alignment vertical="top"/>
    </xf>
    <xf numFmtId="0" fontId="20" fillId="0" borderId="0" xfId="0" applyFont="1" applyFill="1" applyBorder="1" applyAlignment="1" applyProtection="1">
      <alignment vertical="center" wrapText="1"/>
      <protection hidden="1"/>
    </xf>
    <xf numFmtId="0" fontId="20" fillId="0" borderId="91" xfId="0" applyFont="1" applyFill="1" applyBorder="1" applyAlignment="1" applyProtection="1">
      <alignment horizontal="right" vertical="center" wrapText="1"/>
      <protection hidden="1"/>
    </xf>
    <xf numFmtId="0" fontId="12" fillId="5" borderId="25" xfId="0" applyFont="1" applyFill="1" applyBorder="1" applyAlignment="1" applyProtection="1">
      <alignment horizontal="center" vertical="center" wrapText="1"/>
      <protection hidden="1"/>
    </xf>
    <xf numFmtId="0" fontId="12" fillId="5" borderId="115" xfId="0" applyFont="1" applyFill="1" applyBorder="1" applyAlignment="1" applyProtection="1">
      <alignment horizontal="center" vertical="center" wrapText="1"/>
      <protection hidden="1"/>
    </xf>
    <xf numFmtId="0" fontId="12" fillId="5" borderId="11" xfId="0" applyFont="1" applyFill="1" applyBorder="1" applyAlignment="1" applyProtection="1">
      <alignment horizontal="center" vertical="center" wrapText="1"/>
      <protection hidden="1"/>
    </xf>
    <xf numFmtId="0" fontId="12" fillId="0" borderId="327" xfId="0" applyFont="1" applyFill="1" applyBorder="1" applyAlignment="1" applyProtection="1">
      <alignment horizontal="center" vertical="center" wrapText="1"/>
      <protection locked="0" hidden="1"/>
    </xf>
    <xf numFmtId="0" fontId="12" fillId="0" borderId="209" xfId="0" applyFont="1" applyFill="1" applyBorder="1" applyAlignment="1" applyProtection="1">
      <alignment horizontal="center" vertical="center" wrapText="1"/>
      <protection locked="0" hidden="1"/>
    </xf>
    <xf numFmtId="0" fontId="12" fillId="0" borderId="134" xfId="0" applyFont="1" applyFill="1" applyBorder="1" applyAlignment="1" applyProtection="1">
      <alignment horizontal="center" vertical="center" wrapText="1"/>
      <protection locked="0" hidden="1"/>
    </xf>
    <xf numFmtId="0" fontId="48" fillId="5" borderId="66" xfId="0" applyFont="1" applyFill="1" applyBorder="1" applyAlignment="1" applyProtection="1">
      <alignment horizontal="right" vertical="center" wrapText="1" indent="1"/>
      <protection hidden="1"/>
    </xf>
    <xf numFmtId="0" fontId="9" fillId="0" borderId="0" xfId="0" applyFont="1" applyFill="1" applyBorder="1" applyAlignment="1" applyProtection="1">
      <alignment vertical="center"/>
      <protection hidden="1"/>
    </xf>
    <xf numFmtId="0" fontId="9" fillId="0" borderId="45" xfId="0" applyFont="1" applyFill="1" applyBorder="1" applyAlignment="1" applyProtection="1">
      <alignment vertical="center"/>
      <protection hidden="1"/>
    </xf>
    <xf numFmtId="0" fontId="35" fillId="0" borderId="286" xfId="0" applyNumberFormat="1" applyFont="1" applyFill="1" applyBorder="1" applyAlignment="1" applyProtection="1">
      <alignment vertical="top" wrapText="1"/>
      <protection locked="0"/>
    </xf>
    <xf numFmtId="166" fontId="24" fillId="23" borderId="52" xfId="0" applyNumberFormat="1" applyFont="1" applyFill="1" applyBorder="1" applyAlignment="1" applyProtection="1">
      <alignment horizontal="right" vertical="center"/>
      <protection hidden="1"/>
    </xf>
    <xf numFmtId="166" fontId="29" fillId="23" borderId="101" xfId="0" applyNumberFormat="1" applyFont="1" applyFill="1" applyBorder="1" applyAlignment="1" applyProtection="1">
      <alignment horizontal="right" vertical="center"/>
      <protection hidden="1"/>
    </xf>
    <xf numFmtId="166" fontId="24" fillId="55" borderId="52" xfId="0" applyNumberFormat="1" applyFont="1" applyFill="1" applyBorder="1" applyAlignment="1" applyProtection="1">
      <alignment horizontal="right" vertical="center"/>
      <protection hidden="1"/>
    </xf>
    <xf numFmtId="166" fontId="29" fillId="55" borderId="101" xfId="0" applyNumberFormat="1" applyFont="1" applyFill="1" applyBorder="1" applyAlignment="1" applyProtection="1">
      <alignment horizontal="right" vertical="center"/>
      <protection hidden="1"/>
    </xf>
    <xf numFmtId="166" fontId="89" fillId="24" borderId="71" xfId="0" applyNumberFormat="1" applyFont="1" applyFill="1" applyBorder="1" applyAlignment="1" applyProtection="1">
      <alignment horizontal="right" vertical="center"/>
      <protection hidden="1"/>
    </xf>
    <xf numFmtId="166" fontId="89" fillId="24" borderId="308" xfId="0" applyNumberFormat="1" applyFont="1" applyFill="1" applyBorder="1" applyAlignment="1" applyProtection="1">
      <alignment horizontal="right" vertical="center"/>
      <protection hidden="1"/>
    </xf>
    <xf numFmtId="166" fontId="31" fillId="4" borderId="79" xfId="0" applyNumberFormat="1" applyFont="1" applyFill="1" applyBorder="1" applyAlignment="1" applyProtection="1">
      <alignment horizontal="right" vertical="center"/>
      <protection hidden="1"/>
    </xf>
    <xf numFmtId="0" fontId="31" fillId="14" borderId="109" xfId="0" applyFont="1" applyFill="1" applyBorder="1" applyAlignment="1">
      <alignment horizontal="left" vertical="center" wrapText="1" indent="1"/>
    </xf>
    <xf numFmtId="0" fontId="16" fillId="4" borderId="50" xfId="0" applyFont="1" applyFill="1" applyBorder="1" applyProtection="1">
      <protection hidden="1"/>
    </xf>
    <xf numFmtId="166" fontId="24" fillId="14" borderId="168" xfId="0" applyNumberFormat="1" applyFont="1" applyFill="1" applyBorder="1" applyAlignment="1" applyProtection="1">
      <alignment horizontal="right" vertical="center"/>
      <protection hidden="1"/>
    </xf>
    <xf numFmtId="166" fontId="38" fillId="9" borderId="103" xfId="0" applyNumberFormat="1" applyFont="1" applyFill="1" applyBorder="1" applyAlignment="1" applyProtection="1">
      <alignment horizontal="right" vertical="center"/>
      <protection hidden="1"/>
    </xf>
    <xf numFmtId="0" fontId="23" fillId="5" borderId="19" xfId="0" applyNumberFormat="1" applyFont="1" applyFill="1" applyBorder="1" applyAlignment="1" applyProtection="1">
      <alignment horizontal="center" vertical="center"/>
      <protection hidden="1"/>
    </xf>
    <xf numFmtId="0" fontId="38" fillId="5" borderId="20" xfId="0" applyNumberFormat="1" applyFont="1" applyFill="1" applyBorder="1" applyAlignment="1" applyProtection="1">
      <alignment horizontal="left" vertical="center"/>
      <protection hidden="1"/>
    </xf>
    <xf numFmtId="166" fontId="31" fillId="4" borderId="326" xfId="0" applyNumberFormat="1" applyFont="1" applyFill="1" applyBorder="1" applyAlignment="1" applyProtection="1">
      <alignment horizontal="right" vertical="center"/>
      <protection hidden="1"/>
    </xf>
    <xf numFmtId="0" fontId="16" fillId="0" borderId="192" xfId="0" applyFont="1" applyBorder="1" applyAlignment="1" applyProtection="1">
      <alignment vertical="center"/>
      <protection locked="0"/>
    </xf>
    <xf numFmtId="0" fontId="169" fillId="5" borderId="50" xfId="0" applyFont="1" applyFill="1" applyBorder="1" applyAlignment="1" applyProtection="1">
      <alignment horizontal="center" vertical="center"/>
      <protection hidden="1"/>
    </xf>
    <xf numFmtId="0" fontId="169" fillId="0" borderId="82" xfId="0" applyFont="1" applyFill="1" applyBorder="1" applyAlignment="1" applyProtection="1">
      <alignment horizontal="center" vertical="center"/>
      <protection hidden="1"/>
    </xf>
    <xf numFmtId="0" fontId="23" fillId="5" borderId="49" xfId="0" applyNumberFormat="1" applyFont="1" applyFill="1" applyBorder="1" applyAlignment="1" applyProtection="1">
      <alignment horizontal="center" vertical="center"/>
      <protection hidden="1"/>
    </xf>
    <xf numFmtId="166" fontId="23" fillId="0" borderId="65" xfId="0" applyNumberFormat="1" applyFont="1" applyFill="1" applyBorder="1" applyAlignment="1" applyProtection="1">
      <alignment horizontal="right" vertical="center"/>
      <protection locked="0" hidden="1"/>
    </xf>
    <xf numFmtId="0" fontId="24" fillId="52" borderId="53" xfId="0" applyNumberFormat="1" applyFont="1" applyFill="1" applyBorder="1" applyAlignment="1" applyProtection="1">
      <alignment horizontal="center" vertical="center" textRotation="90" wrapText="1"/>
      <protection hidden="1"/>
    </xf>
    <xf numFmtId="0" fontId="38" fillId="52" borderId="265" xfId="0" applyNumberFormat="1" applyFont="1" applyFill="1" applyBorder="1" applyAlignment="1" applyProtection="1">
      <alignment horizontal="left" vertical="center"/>
      <protection hidden="1"/>
    </xf>
    <xf numFmtId="0" fontId="31" fillId="52" borderId="98" xfId="0" applyNumberFormat="1" applyFont="1" applyFill="1" applyBorder="1" applyAlignment="1" applyProtection="1">
      <alignment horizontal="left" vertical="center" indent="1"/>
      <protection hidden="1"/>
    </xf>
    <xf numFmtId="0" fontId="28" fillId="0" borderId="89" xfId="0" applyFont="1" applyBorder="1" applyAlignment="1">
      <alignment vertical="top" wrapText="1"/>
    </xf>
    <xf numFmtId="0" fontId="28" fillId="0" borderId="89" xfId="0" applyNumberFormat="1" applyFont="1" applyFill="1" applyBorder="1" applyAlignment="1" applyProtection="1">
      <alignment vertical="center" wrapText="1"/>
      <protection locked="0"/>
    </xf>
    <xf numFmtId="0" fontId="23" fillId="0" borderId="0" xfId="0" applyNumberFormat="1" applyFont="1" applyFill="1" applyBorder="1" applyAlignment="1" applyProtection="1">
      <alignment vertical="top" wrapText="1"/>
      <protection locked="0"/>
    </xf>
    <xf numFmtId="0" fontId="23" fillId="0" borderId="89" xfId="0" applyNumberFormat="1" applyFont="1" applyFill="1" applyBorder="1" applyAlignment="1" applyProtection="1">
      <alignment vertical="center" wrapText="1"/>
      <protection locked="0"/>
    </xf>
    <xf numFmtId="0" fontId="24" fillId="5" borderId="97" xfId="0" applyNumberFormat="1" applyFont="1" applyFill="1" applyBorder="1" applyAlignment="1" applyProtection="1">
      <alignment horizontal="center" vertical="center" textRotation="90" wrapText="1"/>
      <protection hidden="1"/>
    </xf>
    <xf numFmtId="0" fontId="23" fillId="0" borderId="280" xfId="0" applyFont="1" applyBorder="1" applyAlignment="1" applyProtection="1">
      <alignment vertical="center"/>
      <protection locked="0"/>
    </xf>
    <xf numFmtId="0" fontId="23" fillId="0" borderId="280" xfId="0" applyFont="1" applyFill="1" applyBorder="1" applyAlignment="1" applyProtection="1">
      <alignment vertical="center"/>
      <protection locked="0"/>
    </xf>
    <xf numFmtId="0" fontId="23" fillId="0" borderId="247" xfId="0" applyFont="1" applyBorder="1" applyAlignment="1" applyProtection="1">
      <alignment vertical="center"/>
      <protection locked="0"/>
    </xf>
    <xf numFmtId="0" fontId="23" fillId="5" borderId="93" xfId="0" applyFont="1" applyFill="1" applyBorder="1" applyAlignment="1" applyProtection="1">
      <alignment vertical="center"/>
      <protection hidden="1"/>
    </xf>
    <xf numFmtId="0" fontId="23" fillId="0" borderId="324" xfId="0" applyFont="1" applyBorder="1" applyAlignment="1" applyProtection="1">
      <alignment vertical="center"/>
      <protection locked="0"/>
    </xf>
    <xf numFmtId="0" fontId="13" fillId="5" borderId="69" xfId="0" applyFont="1" applyFill="1" applyBorder="1" applyAlignment="1" applyProtection="1">
      <alignment vertical="center" textRotation="90" wrapText="1"/>
      <protection hidden="1"/>
    </xf>
    <xf numFmtId="1" fontId="0" fillId="0" borderId="50" xfId="0" applyNumberFormat="1" applyBorder="1" applyAlignment="1" applyProtection="1">
      <alignment horizontal="right" vertical="center"/>
      <protection locked="0"/>
    </xf>
    <xf numFmtId="0" fontId="13" fillId="5" borderId="70" xfId="0" applyFont="1" applyFill="1" applyBorder="1" applyAlignment="1" applyProtection="1">
      <alignment vertical="center" textRotation="90" wrapText="1"/>
      <protection hidden="1"/>
    </xf>
    <xf numFmtId="0" fontId="0" fillId="0" borderId="330" xfId="0" applyBorder="1" applyProtection="1">
      <protection locked="0"/>
    </xf>
    <xf numFmtId="1" fontId="0" fillId="0" borderId="330" xfId="0" applyNumberFormat="1" applyBorder="1" applyAlignment="1" applyProtection="1">
      <alignment horizontal="right" vertical="center"/>
      <protection locked="0"/>
    </xf>
    <xf numFmtId="1" fontId="0" fillId="0" borderId="331" xfId="0" applyNumberFormat="1" applyBorder="1" applyAlignment="1" applyProtection="1">
      <alignment horizontal="right" vertical="center"/>
      <protection locked="0"/>
    </xf>
    <xf numFmtId="0" fontId="13" fillId="14" borderId="70" xfId="0" applyFont="1" applyFill="1" applyBorder="1" applyAlignment="1" applyProtection="1">
      <alignment vertical="center" textRotation="90" wrapText="1"/>
      <protection hidden="1"/>
    </xf>
    <xf numFmtId="0" fontId="13" fillId="5" borderId="95" xfId="0" applyFont="1" applyFill="1" applyBorder="1" applyAlignment="1" applyProtection="1">
      <alignment vertical="center" textRotation="90" wrapText="1"/>
      <protection hidden="1"/>
    </xf>
    <xf numFmtId="0" fontId="0" fillId="0" borderId="332" xfId="0" applyBorder="1" applyProtection="1">
      <protection locked="0"/>
    </xf>
    <xf numFmtId="1" fontId="0" fillId="0" borderId="332" xfId="0" applyNumberFormat="1" applyBorder="1" applyAlignment="1" applyProtection="1">
      <alignment horizontal="right" vertical="center"/>
      <protection locked="0"/>
    </xf>
    <xf numFmtId="1" fontId="0" fillId="0" borderId="333" xfId="0" applyNumberFormat="1" applyBorder="1" applyAlignment="1" applyProtection="1">
      <alignment horizontal="right" vertical="center"/>
      <protection locked="0"/>
    </xf>
    <xf numFmtId="0" fontId="0" fillId="14" borderId="69" xfId="0" applyFill="1" applyBorder="1"/>
    <xf numFmtId="0" fontId="0" fillId="14" borderId="70" xfId="0" applyFill="1" applyBorder="1"/>
    <xf numFmtId="1" fontId="0" fillId="0" borderId="334" xfId="0" applyNumberFormat="1" applyBorder="1" applyAlignment="1" applyProtection="1">
      <alignment horizontal="right" vertical="center"/>
      <protection locked="0"/>
    </xf>
    <xf numFmtId="1" fontId="0" fillId="0" borderId="335" xfId="0" applyNumberFormat="1" applyBorder="1" applyAlignment="1" applyProtection="1">
      <alignment horizontal="right" vertical="center"/>
      <protection locked="0"/>
    </xf>
    <xf numFmtId="1" fontId="46" fillId="14" borderId="336" xfId="0" applyNumberFormat="1" applyFont="1" applyFill="1" applyBorder="1" applyAlignment="1" applyProtection="1">
      <alignment horizontal="right" vertical="center"/>
      <protection hidden="1"/>
    </xf>
    <xf numFmtId="1" fontId="52" fillId="14" borderId="337" xfId="0" applyNumberFormat="1" applyFont="1" applyFill="1" applyBorder="1" applyAlignment="1" applyProtection="1">
      <alignment horizontal="right" vertical="center"/>
      <protection hidden="1"/>
    </xf>
    <xf numFmtId="1" fontId="10" fillId="14" borderId="331" xfId="0" applyNumberFormat="1" applyFont="1" applyFill="1" applyBorder="1" applyAlignment="1" applyProtection="1">
      <alignment horizontal="right" vertical="center" wrapText="1"/>
      <protection hidden="1"/>
    </xf>
    <xf numFmtId="0" fontId="0" fillId="14" borderId="95" xfId="0" applyFill="1" applyBorder="1"/>
    <xf numFmtId="1" fontId="0" fillId="0" borderId="338" xfId="0" applyNumberFormat="1" applyBorder="1" applyAlignment="1" applyProtection="1">
      <alignment horizontal="right" vertical="center"/>
      <protection locked="0"/>
    </xf>
    <xf numFmtId="1" fontId="0" fillId="0" borderId="169" xfId="0" applyNumberFormat="1" applyBorder="1" applyAlignment="1" applyProtection="1">
      <alignment horizontal="right" vertical="center"/>
      <protection locked="0"/>
    </xf>
    <xf numFmtId="1" fontId="46" fillId="14" borderId="161" xfId="0" applyNumberFormat="1" applyFont="1" applyFill="1" applyBorder="1" applyAlignment="1" applyProtection="1">
      <alignment horizontal="right" vertical="center"/>
      <protection hidden="1"/>
    </xf>
    <xf numFmtId="1" fontId="52" fillId="14" borderId="13" xfId="0" applyNumberFormat="1" applyFont="1" applyFill="1" applyBorder="1" applyAlignment="1" applyProtection="1">
      <alignment horizontal="right" vertical="center"/>
      <protection hidden="1"/>
    </xf>
    <xf numFmtId="1" fontId="10" fillId="14" borderId="333" xfId="0" applyNumberFormat="1" applyFont="1" applyFill="1" applyBorder="1" applyAlignment="1" applyProtection="1">
      <alignment horizontal="right" vertical="center" wrapText="1"/>
      <protection hidden="1"/>
    </xf>
    <xf numFmtId="166" fontId="203" fillId="14" borderId="58" xfId="66" applyNumberFormat="1" applyFont="1" applyFill="1" applyBorder="1" applyAlignment="1" applyProtection="1">
      <alignment vertical="center"/>
      <protection locked="0"/>
    </xf>
    <xf numFmtId="0" fontId="52" fillId="0" borderId="0" xfId="66" applyNumberFormat="1" applyFont="1" applyFill="1" applyBorder="1" applyAlignment="1" applyProtection="1">
      <alignment horizontal="right"/>
    </xf>
    <xf numFmtId="0" fontId="12" fillId="0" borderId="0" xfId="66" applyNumberFormat="1" applyFont="1" applyFill="1" applyBorder="1" applyAlignment="1" applyProtection="1">
      <alignment vertical="center"/>
    </xf>
    <xf numFmtId="0" fontId="21" fillId="0" borderId="0" xfId="66" applyNumberFormat="1" applyFont="1" applyFill="1" applyBorder="1" applyAlignment="1" applyProtection="1">
      <alignment vertical="center"/>
    </xf>
    <xf numFmtId="0" fontId="23" fillId="14" borderId="1" xfId="0" applyNumberFormat="1" applyFont="1" applyFill="1" applyBorder="1" applyAlignment="1" applyProtection="1">
      <alignment horizontal="center" vertical="center"/>
    </xf>
    <xf numFmtId="0" fontId="65" fillId="24" borderId="0" xfId="0" applyFont="1" applyFill="1" applyAlignment="1">
      <alignment vertical="center" textRotation="90"/>
    </xf>
    <xf numFmtId="1" fontId="50" fillId="2" borderId="45" xfId="0" applyNumberFormat="1" applyFont="1" applyFill="1" applyBorder="1" applyAlignment="1" applyProtection="1">
      <alignment vertical="center"/>
      <protection hidden="1"/>
    </xf>
    <xf numFmtId="0" fontId="112" fillId="0" borderId="0" xfId="0" applyNumberFormat="1" applyFont="1" applyFill="1" applyBorder="1" applyAlignment="1" applyProtection="1">
      <alignment horizontal="center" vertical="center" wrapText="1"/>
      <protection locked="0" hidden="1"/>
    </xf>
    <xf numFmtId="0" fontId="157" fillId="0" borderId="0" xfId="0" applyNumberFormat="1" applyFont="1" applyFill="1" applyBorder="1" applyAlignment="1" applyProtection="1">
      <alignment horizontal="right"/>
      <protection hidden="1"/>
    </xf>
    <xf numFmtId="14" fontId="112" fillId="0" borderId="0" xfId="0" applyNumberFormat="1" applyFont="1" applyFill="1" applyBorder="1" applyAlignment="1" applyProtection="1">
      <alignment horizontal="left" wrapText="1"/>
      <protection locked="0" hidden="1"/>
    </xf>
    <xf numFmtId="14" fontId="112" fillId="0" borderId="0" xfId="0" applyNumberFormat="1" applyFont="1" applyFill="1" applyBorder="1" applyAlignment="1" applyProtection="1">
      <alignment wrapText="1"/>
      <protection locked="0" hidden="1"/>
    </xf>
    <xf numFmtId="0" fontId="48" fillId="0" borderId="212" xfId="66" applyNumberFormat="1" applyFont="1" applyFill="1" applyBorder="1" applyAlignment="1" applyProtection="1">
      <alignment vertical="center"/>
      <protection locked="0"/>
    </xf>
    <xf numFmtId="0" fontId="48" fillId="0" borderId="327" xfId="66" applyNumberFormat="1" applyFont="1" applyFill="1" applyBorder="1" applyAlignment="1" applyProtection="1">
      <alignment vertical="center"/>
      <protection locked="0"/>
    </xf>
    <xf numFmtId="49" fontId="63" fillId="2" borderId="0" xfId="42" applyNumberFormat="1" applyFont="1" applyFill="1" applyAlignment="1" applyProtection="1">
      <alignment vertical="top"/>
      <protection hidden="1"/>
    </xf>
    <xf numFmtId="0" fontId="116" fillId="0" borderId="0" xfId="0" applyNumberFormat="1" applyFont="1" applyFill="1" applyBorder="1" applyAlignment="1" applyProtection="1">
      <alignment horizontal="right"/>
      <protection hidden="1"/>
    </xf>
    <xf numFmtId="14" fontId="205" fillId="0" borderId="0" xfId="0" applyNumberFormat="1" applyFont="1" applyFill="1" applyBorder="1" applyAlignment="1" applyProtection="1">
      <alignment horizontal="left" wrapText="1"/>
      <protection locked="0" hidden="1"/>
    </xf>
    <xf numFmtId="14" fontId="112" fillId="0" borderId="0" xfId="0" applyNumberFormat="1" applyFont="1" applyFill="1" applyBorder="1" applyAlignment="1" applyProtection="1">
      <protection locked="0" hidden="1"/>
    </xf>
    <xf numFmtId="14" fontId="112" fillId="0" borderId="0" xfId="0" applyNumberFormat="1" applyFont="1" applyFill="1" applyBorder="1" applyAlignment="1" applyProtection="1">
      <alignment horizontal="left"/>
      <protection locked="0" hidden="1"/>
    </xf>
    <xf numFmtId="0" fontId="157" fillId="0" borderId="0" xfId="0" applyNumberFormat="1" applyFont="1" applyFill="1" applyBorder="1" applyAlignment="1" applyProtection="1">
      <alignment horizontal="right" vertical="center"/>
      <protection hidden="1"/>
    </xf>
    <xf numFmtId="166" fontId="24" fillId="52" borderId="341" xfId="0" applyNumberFormat="1" applyFont="1" applyFill="1" applyBorder="1" applyAlignment="1" applyProtection="1">
      <alignment horizontal="right" vertical="center"/>
      <protection hidden="1"/>
    </xf>
    <xf numFmtId="166" fontId="24" fillId="52" borderId="135" xfId="0" applyNumberFormat="1" applyFont="1" applyFill="1" applyBorder="1" applyAlignment="1" applyProtection="1">
      <alignment horizontal="right" vertical="center"/>
      <protection hidden="1"/>
    </xf>
    <xf numFmtId="166" fontId="24" fillId="52" borderId="305" xfId="0" applyNumberFormat="1" applyFont="1" applyFill="1" applyBorder="1" applyAlignment="1" applyProtection="1">
      <alignment horizontal="right" vertical="center"/>
      <protection hidden="1"/>
    </xf>
    <xf numFmtId="166" fontId="24" fillId="52" borderId="340" xfId="0" applyNumberFormat="1" applyFont="1" applyFill="1" applyBorder="1" applyAlignment="1" applyProtection="1">
      <alignment horizontal="right" vertical="center"/>
      <protection hidden="1"/>
    </xf>
    <xf numFmtId="166" fontId="102" fillId="52" borderId="340" xfId="0" applyNumberFormat="1" applyFont="1" applyFill="1" applyBorder="1" applyAlignment="1" applyProtection="1">
      <alignment horizontal="right" vertical="center"/>
      <protection hidden="1"/>
    </xf>
    <xf numFmtId="0" fontId="0" fillId="14" borderId="58" xfId="66" applyNumberFormat="1" applyFont="1" applyFill="1" applyBorder="1" applyAlignment="1" applyProtection="1">
      <alignment horizontal="center" vertical="center"/>
      <protection locked="0"/>
    </xf>
    <xf numFmtId="166" fontId="63" fillId="0" borderId="215" xfId="66" applyNumberFormat="1" applyFont="1" applyFill="1" applyBorder="1" applyAlignment="1" applyProtection="1">
      <alignment horizontal="right" vertical="center"/>
    </xf>
    <xf numFmtId="166" fontId="108" fillId="0" borderId="0" xfId="66" quotePrefix="1" applyNumberFormat="1" applyFont="1" applyFill="1" applyBorder="1" applyAlignment="1" applyProtection="1">
      <alignment vertical="center"/>
    </xf>
    <xf numFmtId="0" fontId="2" fillId="2" borderId="0" xfId="42" applyFill="1" applyBorder="1" applyAlignment="1">
      <alignment vertical="center"/>
    </xf>
    <xf numFmtId="2" fontId="29" fillId="26" borderId="343" xfId="42" applyNumberFormat="1" applyFont="1" applyFill="1" applyBorder="1" applyAlignment="1" applyProtection="1">
      <alignment horizontal="center" vertical="center"/>
    </xf>
    <xf numFmtId="0" fontId="23" fillId="2" borderId="26" xfId="42" applyFont="1" applyFill="1" applyBorder="1" applyAlignment="1" applyProtection="1">
      <alignment vertical="center"/>
      <protection hidden="1"/>
    </xf>
    <xf numFmtId="0" fontId="35" fillId="2" borderId="27" xfId="42" applyFont="1" applyFill="1" applyBorder="1" applyAlignment="1" applyProtection="1">
      <alignment horizontal="center" vertical="center"/>
      <protection hidden="1"/>
    </xf>
    <xf numFmtId="4" fontId="28" fillId="5" borderId="36" xfId="42" applyNumberFormat="1" applyFont="1" applyFill="1" applyBorder="1" applyAlignment="1" applyProtection="1">
      <alignment horizontal="right" vertical="center"/>
      <protection locked="0"/>
    </xf>
    <xf numFmtId="4" fontId="28" fillId="5" borderId="332" xfId="42" applyNumberFormat="1" applyFont="1" applyFill="1" applyBorder="1" applyAlignment="1" applyProtection="1">
      <alignment horizontal="right" vertical="center"/>
      <protection locked="0"/>
    </xf>
    <xf numFmtId="170" fontId="29" fillId="2" borderId="333" xfId="4" applyNumberFormat="1" applyFont="1" applyFill="1" applyBorder="1" applyAlignment="1" applyProtection="1">
      <alignment horizontal="right" vertical="center"/>
      <protection hidden="1"/>
    </xf>
    <xf numFmtId="0" fontId="23" fillId="2" borderId="27" xfId="42" applyFont="1" applyFill="1" applyBorder="1" applyAlignment="1" applyProtection="1">
      <alignment vertical="center"/>
      <protection hidden="1"/>
    </xf>
    <xf numFmtId="0" fontId="196" fillId="0" borderId="0" xfId="66" applyNumberFormat="1" applyFont="1" applyFill="1" applyBorder="1" applyAlignment="1" applyProtection="1">
      <alignment wrapText="1"/>
    </xf>
    <xf numFmtId="0" fontId="0" fillId="0" borderId="2" xfId="0" quotePrefix="1" applyBorder="1" applyAlignment="1" applyProtection="1">
      <protection hidden="1"/>
    </xf>
    <xf numFmtId="0" fontId="20" fillId="16" borderId="92" xfId="0" applyFont="1" applyFill="1" applyBorder="1" applyAlignment="1" applyProtection="1">
      <alignment horizontal="center" vertical="center"/>
      <protection hidden="1"/>
    </xf>
    <xf numFmtId="0" fontId="20" fillId="16" borderId="66" xfId="0" applyFont="1" applyFill="1" applyBorder="1" applyAlignment="1" applyProtection="1">
      <alignment horizontal="center" vertical="center"/>
      <protection hidden="1"/>
    </xf>
    <xf numFmtId="0" fontId="19" fillId="8" borderId="56" xfId="0" applyFont="1" applyFill="1" applyBorder="1" applyAlignment="1" applyProtection="1">
      <alignment horizontal="center"/>
      <protection hidden="1"/>
    </xf>
    <xf numFmtId="0" fontId="19" fillId="8" borderId="25" xfId="0" applyFont="1" applyFill="1" applyBorder="1" applyAlignment="1" applyProtection="1">
      <alignment horizontal="center"/>
      <protection hidden="1"/>
    </xf>
    <xf numFmtId="0" fontId="20" fillId="16" borderId="56" xfId="0" applyFont="1" applyFill="1" applyBorder="1" applyAlignment="1" applyProtection="1">
      <alignment horizontal="center" vertical="center"/>
      <protection hidden="1"/>
    </xf>
    <xf numFmtId="0" fontId="20" fillId="16" borderId="25" xfId="0" applyFont="1" applyFill="1" applyBorder="1" applyAlignment="1" applyProtection="1">
      <alignment horizontal="center" vertical="center"/>
      <protection hidden="1"/>
    </xf>
    <xf numFmtId="0" fontId="0" fillId="0" borderId="66" xfId="0" applyBorder="1" applyAlignment="1" applyProtection="1">
      <alignment horizontal="center"/>
      <protection hidden="1"/>
    </xf>
    <xf numFmtId="0" fontId="0" fillId="52" borderId="0" xfId="0" applyFill="1" applyAlignment="1" applyProtection="1">
      <alignment horizontal="right"/>
      <protection hidden="1"/>
    </xf>
    <xf numFmtId="0" fontId="0" fillId="52" borderId="0" xfId="0" applyFill="1" applyAlignment="1" applyProtection="1">
      <alignment horizontal="right" vertical="center"/>
      <protection hidden="1"/>
    </xf>
    <xf numFmtId="0" fontId="19" fillId="16" borderId="57" xfId="0" applyFont="1" applyFill="1" applyBorder="1" applyProtection="1">
      <protection hidden="1"/>
    </xf>
    <xf numFmtId="0" fontId="20" fillId="0" borderId="0" xfId="0" applyFont="1" applyAlignment="1" applyProtection="1">
      <alignment horizontal="right"/>
      <protection hidden="1"/>
    </xf>
    <xf numFmtId="1" fontId="46" fillId="0" borderId="330" xfId="0" applyNumberFormat="1" applyFont="1" applyBorder="1" applyAlignment="1" applyProtection="1">
      <alignment horizontal="right" vertical="center"/>
      <protection locked="0"/>
    </xf>
    <xf numFmtId="1" fontId="46" fillId="0" borderId="334" xfId="0" applyNumberFormat="1" applyFont="1" applyBorder="1" applyAlignment="1" applyProtection="1">
      <alignment horizontal="right" vertical="center"/>
      <protection locked="0"/>
    </xf>
    <xf numFmtId="1" fontId="23" fillId="0" borderId="0" xfId="0" applyNumberFormat="1" applyFont="1" applyFill="1" applyBorder="1" applyAlignment="1" applyProtection="1">
      <alignment horizontal="center" vertical="center"/>
      <protection locked="0"/>
    </xf>
    <xf numFmtId="1" fontId="23" fillId="0" borderId="0" xfId="0" applyNumberFormat="1" applyFont="1" applyBorder="1" applyAlignment="1" applyProtection="1">
      <alignment horizontal="center" vertical="center"/>
      <protection locked="0"/>
    </xf>
    <xf numFmtId="0" fontId="53" fillId="14" borderId="272" xfId="0" applyFont="1" applyFill="1" applyBorder="1" applyAlignment="1" applyProtection="1">
      <alignment vertical="center"/>
      <protection hidden="1"/>
    </xf>
    <xf numFmtId="49" fontId="20" fillId="7" borderId="330" xfId="0" applyNumberFormat="1" applyFont="1" applyFill="1" applyBorder="1" applyAlignment="1" applyProtection="1">
      <alignment horizontal="center" vertical="center"/>
      <protection hidden="1"/>
    </xf>
    <xf numFmtId="0" fontId="52" fillId="0" borderId="326" xfId="0" applyFont="1" applyBorder="1" applyAlignment="1" applyProtection="1">
      <alignment horizontal="center" vertical="center"/>
      <protection locked="0"/>
    </xf>
    <xf numFmtId="166" fontId="23" fillId="14" borderId="154" xfId="0" applyNumberFormat="1" applyFont="1" applyFill="1" applyBorder="1" applyAlignment="1" applyProtection="1">
      <alignment horizontal="right" vertical="center"/>
    </xf>
    <xf numFmtId="0" fontId="21" fillId="2" borderId="0" xfId="0" applyFont="1" applyFill="1" applyBorder="1" applyAlignment="1" applyProtection="1">
      <alignment horizontal="center" vertical="top"/>
      <protection hidden="1"/>
    </xf>
    <xf numFmtId="0" fontId="0" fillId="2" borderId="0" xfId="0" applyFill="1" applyBorder="1" applyAlignment="1" applyProtection="1">
      <protection hidden="1"/>
    </xf>
    <xf numFmtId="0" fontId="127" fillId="14" borderId="2" xfId="66" applyNumberFormat="1" applyFont="1" applyFill="1" applyBorder="1" applyAlignment="1" applyProtection="1">
      <alignment horizontal="left" vertical="center" indent="1"/>
      <protection locked="0"/>
    </xf>
    <xf numFmtId="0" fontId="52" fillId="14" borderId="0" xfId="0" applyFont="1" applyFill="1" applyAlignment="1">
      <alignment horizontal="left" vertical="center" wrapText="1"/>
    </xf>
    <xf numFmtId="0" fontId="53" fillId="14" borderId="0" xfId="0" applyFont="1" applyFill="1" applyAlignment="1">
      <alignment vertical="center"/>
    </xf>
    <xf numFmtId="0" fontId="206" fillId="14" borderId="0" xfId="0" applyFont="1" applyFill="1" applyAlignment="1">
      <alignment horizontal="left" vertical="center" wrapText="1"/>
    </xf>
    <xf numFmtId="0" fontId="65" fillId="2" borderId="0" xfId="0" applyFont="1" applyFill="1" applyBorder="1" applyAlignment="1" applyProtection="1">
      <alignment horizontal="left" indent="2"/>
      <protection hidden="1"/>
    </xf>
    <xf numFmtId="0" fontId="0" fillId="2" borderId="92" xfId="0" applyFill="1" applyBorder="1" applyAlignment="1" applyProtection="1">
      <alignment horizontal="left"/>
      <protection hidden="1"/>
    </xf>
    <xf numFmtId="167" fontId="207" fillId="2" borderId="38" xfId="0" applyNumberFormat="1" applyFont="1" applyFill="1" applyBorder="1" applyAlignment="1" applyProtection="1">
      <alignment horizontal="left" vertical="center" indent="1"/>
      <protection hidden="1"/>
    </xf>
    <xf numFmtId="0" fontId="21" fillId="2" borderId="0" xfId="0" applyFont="1" applyFill="1" applyBorder="1" applyAlignment="1" applyProtection="1">
      <protection hidden="1"/>
    </xf>
    <xf numFmtId="0" fontId="21" fillId="2" borderId="0" xfId="0" applyFont="1" applyFill="1" applyBorder="1" applyAlignment="1" applyProtection="1">
      <alignment vertical="top"/>
      <protection hidden="1"/>
    </xf>
    <xf numFmtId="0" fontId="0" fillId="0" borderId="0" xfId="0" applyAlignment="1">
      <alignment horizontal="right" vertical="top"/>
    </xf>
    <xf numFmtId="22" fontId="65" fillId="0" borderId="0" xfId="0" applyNumberFormat="1" applyFont="1" applyAlignment="1">
      <alignment horizontal="left" vertical="top"/>
    </xf>
    <xf numFmtId="0" fontId="20" fillId="0" borderId="288" xfId="0" applyFont="1" applyBorder="1" applyAlignment="1">
      <alignment horizontal="left" indent="2"/>
    </xf>
    <xf numFmtId="0" fontId="0" fillId="0" borderId="89" xfId="0" applyBorder="1"/>
    <xf numFmtId="0" fontId="0" fillId="0" borderId="90" xfId="0" applyBorder="1"/>
    <xf numFmtId="0" fontId="0" fillId="0" borderId="49" xfId="0" applyBorder="1" applyAlignment="1">
      <alignment horizontal="left" indent="2"/>
    </xf>
    <xf numFmtId="0" fontId="0" fillId="0" borderId="91" xfId="0" applyBorder="1"/>
    <xf numFmtId="0" fontId="0" fillId="0" borderId="49" xfId="0" applyBorder="1"/>
    <xf numFmtId="0" fontId="21" fillId="2" borderId="319" xfId="0" applyFont="1" applyFill="1" applyBorder="1" applyAlignment="1" applyProtection="1">
      <protection hidden="1"/>
    </xf>
    <xf numFmtId="0" fontId="0" fillId="2" borderId="265" xfId="0" applyFill="1" applyBorder="1" applyAlignment="1" applyProtection="1">
      <protection hidden="1"/>
    </xf>
    <xf numFmtId="0" fontId="21" fillId="2" borderId="265" xfId="0" applyFont="1" applyFill="1" applyBorder="1" applyAlignment="1" applyProtection="1">
      <protection hidden="1"/>
    </xf>
    <xf numFmtId="0" fontId="21" fillId="2" borderId="265" xfId="0" applyFont="1" applyFill="1" applyBorder="1" applyAlignment="1" applyProtection="1">
      <alignment vertical="top"/>
      <protection hidden="1"/>
    </xf>
    <xf numFmtId="0" fontId="21" fillId="2" borderId="265" xfId="0" applyFont="1" applyFill="1" applyBorder="1" applyAlignment="1" applyProtection="1">
      <alignment horizontal="center" vertical="center"/>
      <protection hidden="1"/>
    </xf>
    <xf numFmtId="0" fontId="0" fillId="2" borderId="345" xfId="0" applyFill="1" applyBorder="1" applyProtection="1">
      <protection hidden="1"/>
    </xf>
    <xf numFmtId="0" fontId="20" fillId="2" borderId="0" xfId="0" applyFont="1" applyFill="1" applyBorder="1" applyAlignment="1" applyProtection="1">
      <alignment vertical="top"/>
      <protection hidden="1"/>
    </xf>
    <xf numFmtId="0" fontId="208" fillId="0" borderId="58" xfId="66" applyNumberFormat="1" applyFont="1" applyFill="1" applyBorder="1" applyAlignment="1" applyProtection="1">
      <alignment horizontal="center" vertical="center" wrapText="1"/>
    </xf>
    <xf numFmtId="0" fontId="12" fillId="0" borderId="0" xfId="66" applyNumberFormat="1" applyFont="1" applyFill="1" applyBorder="1" applyAlignment="1" applyProtection="1">
      <alignment vertical="center"/>
      <protection locked="0"/>
    </xf>
    <xf numFmtId="0" fontId="12" fillId="0" borderId="58" xfId="66" quotePrefix="1" applyNumberFormat="1" applyFont="1" applyFill="1" applyBorder="1" applyAlignment="1" applyProtection="1">
      <alignment horizontal="center" vertical="center"/>
      <protection locked="0"/>
    </xf>
    <xf numFmtId="0" fontId="12" fillId="0" borderId="92" xfId="66" quotePrefix="1" applyNumberFormat="1" applyFont="1" applyFill="1" applyBorder="1" applyAlignment="1" applyProtection="1">
      <alignment horizontal="left" vertical="center"/>
    </xf>
    <xf numFmtId="0" fontId="12" fillId="0" borderId="0" xfId="66" quotePrefix="1" applyNumberFormat="1" applyFont="1" applyFill="1" applyBorder="1" applyAlignment="1" applyProtection="1">
      <alignment horizontal="left" vertical="center"/>
    </xf>
    <xf numFmtId="166" fontId="185" fillId="0" borderId="58" xfId="66" applyNumberFormat="1" applyFont="1" applyFill="1" applyBorder="1" applyAlignment="1" applyProtection="1">
      <alignment vertical="center"/>
    </xf>
    <xf numFmtId="12" fontId="25" fillId="4" borderId="274" xfId="0" applyNumberFormat="1" applyFont="1" applyFill="1" applyBorder="1" applyAlignment="1" applyProtection="1">
      <alignment horizontal="center" vertical="center" wrapText="1"/>
      <protection hidden="1"/>
    </xf>
    <xf numFmtId="2" fontId="28" fillId="0" borderId="330" xfId="0" applyNumberFormat="1" applyFont="1" applyFill="1" applyBorder="1" applyAlignment="1" applyProtection="1">
      <alignment vertical="center" wrapText="1"/>
      <protection locked="0"/>
    </xf>
    <xf numFmtId="2" fontId="28" fillId="0" borderId="326" xfId="0" applyNumberFormat="1" applyFont="1" applyFill="1" applyBorder="1" applyAlignment="1" applyProtection="1">
      <alignment vertical="center" wrapText="1"/>
      <protection locked="0"/>
    </xf>
    <xf numFmtId="2" fontId="28" fillId="5" borderId="330" xfId="0" applyNumberFormat="1" applyFont="1" applyFill="1" applyBorder="1" applyAlignment="1" applyProtection="1">
      <alignment vertical="center" wrapText="1"/>
      <protection hidden="1"/>
    </xf>
    <xf numFmtId="12" fontId="28" fillId="5" borderId="330" xfId="0" applyNumberFormat="1" applyFont="1" applyFill="1" applyBorder="1" applyAlignment="1" applyProtection="1">
      <alignment vertical="center" wrapText="1"/>
      <protection hidden="1"/>
    </xf>
    <xf numFmtId="12" fontId="28" fillId="5" borderId="326" xfId="0" applyNumberFormat="1" applyFont="1" applyFill="1" applyBorder="1" applyAlignment="1" applyProtection="1">
      <alignment vertical="center" wrapText="1"/>
      <protection hidden="1"/>
    </xf>
    <xf numFmtId="12" fontId="28" fillId="5" borderId="299" xfId="0" applyNumberFormat="1" applyFont="1" applyFill="1" applyBorder="1" applyAlignment="1" applyProtection="1">
      <alignment vertical="center" wrapText="1"/>
      <protection hidden="1"/>
    </xf>
    <xf numFmtId="0" fontId="23" fillId="0" borderId="44" xfId="0" applyFont="1" applyFill="1" applyBorder="1" applyProtection="1">
      <protection locked="0"/>
    </xf>
    <xf numFmtId="0" fontId="23" fillId="0" borderId="71" xfId="0" applyFont="1" applyFill="1" applyBorder="1" applyProtection="1">
      <protection locked="0"/>
    </xf>
    <xf numFmtId="0" fontId="23" fillId="0" borderId="299" xfId="0" applyFont="1" applyFill="1" applyBorder="1" applyProtection="1">
      <protection locked="0"/>
    </xf>
    <xf numFmtId="166" fontId="23" fillId="4" borderId="1" xfId="0" applyNumberFormat="1" applyFont="1" applyFill="1" applyBorder="1" applyAlignment="1" applyProtection="1">
      <alignment horizontal="right" vertical="center"/>
      <protection hidden="1"/>
    </xf>
    <xf numFmtId="1" fontId="52" fillId="0" borderId="330" xfId="0" applyNumberFormat="1" applyFont="1" applyFill="1" applyBorder="1" applyAlignment="1" applyProtection="1">
      <alignment horizontal="right" vertical="center"/>
      <protection locked="0"/>
    </xf>
    <xf numFmtId="1" fontId="46" fillId="0" borderId="338" xfId="0" applyNumberFormat="1" applyFont="1" applyBorder="1" applyAlignment="1" applyProtection="1">
      <alignment horizontal="right" vertical="center"/>
      <protection locked="0"/>
    </xf>
    <xf numFmtId="0" fontId="20" fillId="5" borderId="334" xfId="0" applyFont="1" applyFill="1" applyBorder="1" applyAlignment="1" applyProtection="1">
      <alignment horizontal="center" vertical="center"/>
      <protection hidden="1"/>
    </xf>
    <xf numFmtId="1" fontId="20" fillId="5" borderId="334" xfId="0" applyNumberFormat="1" applyFont="1" applyFill="1" applyBorder="1" applyAlignment="1" applyProtection="1">
      <alignment horizontal="right" vertical="center"/>
      <protection hidden="1"/>
    </xf>
    <xf numFmtId="166" fontId="23" fillId="18" borderId="76" xfId="0" applyNumberFormat="1" applyFont="1" applyFill="1" applyBorder="1" applyAlignment="1" applyProtection="1">
      <alignment horizontal="right" vertical="center"/>
      <protection locked="0"/>
    </xf>
    <xf numFmtId="166" fontId="23" fillId="18" borderId="74" xfId="0" applyNumberFormat="1" applyFont="1" applyFill="1" applyBorder="1" applyAlignment="1" applyProtection="1">
      <alignment horizontal="right" vertical="center"/>
      <protection locked="0"/>
    </xf>
    <xf numFmtId="166" fontId="23" fillId="18" borderId="117" xfId="0" applyNumberFormat="1" applyFont="1" applyFill="1" applyBorder="1" applyAlignment="1" applyProtection="1">
      <alignment horizontal="right" vertical="center"/>
      <protection locked="0"/>
    </xf>
    <xf numFmtId="166" fontId="23" fillId="18" borderId="118" xfId="0" applyNumberFormat="1" applyFont="1" applyFill="1" applyBorder="1" applyAlignment="1" applyProtection="1">
      <alignment horizontal="right" vertical="center"/>
      <protection locked="0"/>
    </xf>
    <xf numFmtId="166" fontId="23" fillId="18" borderId="249" xfId="0" applyNumberFormat="1" applyFont="1" applyFill="1" applyBorder="1" applyAlignment="1" applyProtection="1">
      <alignment horizontal="right" vertical="center"/>
      <protection locked="0"/>
    </xf>
    <xf numFmtId="166" fontId="23" fillId="18" borderId="231" xfId="0" applyNumberFormat="1" applyFont="1" applyFill="1" applyBorder="1" applyAlignment="1" applyProtection="1">
      <alignment horizontal="right" vertical="center"/>
      <protection locked="0"/>
    </xf>
    <xf numFmtId="166" fontId="23" fillId="18" borderId="73" xfId="0" applyNumberFormat="1" applyFont="1" applyFill="1" applyBorder="1" applyAlignment="1" applyProtection="1">
      <alignment horizontal="right" vertical="center"/>
      <protection locked="0"/>
    </xf>
    <xf numFmtId="166" fontId="23" fillId="18" borderId="71" xfId="0" applyNumberFormat="1" applyFont="1" applyFill="1" applyBorder="1" applyAlignment="1" applyProtection="1">
      <alignment horizontal="right" vertical="center"/>
      <protection locked="0"/>
    </xf>
    <xf numFmtId="166" fontId="23" fillId="18" borderId="73" xfId="0" applyNumberFormat="1" applyFont="1" applyFill="1" applyBorder="1" applyAlignment="1" applyProtection="1">
      <alignment horizontal="right" vertical="center"/>
    </xf>
    <xf numFmtId="166" fontId="23" fillId="18" borderId="71" xfId="0" applyNumberFormat="1" applyFont="1" applyFill="1" applyBorder="1" applyAlignment="1" applyProtection="1">
      <alignment horizontal="right" vertical="center"/>
    </xf>
    <xf numFmtId="166" fontId="23" fillId="18" borderId="115" xfId="0" applyNumberFormat="1" applyFont="1" applyFill="1" applyBorder="1" applyAlignment="1" applyProtection="1">
      <alignment horizontal="right" vertical="center"/>
    </xf>
    <xf numFmtId="166" fontId="23" fillId="18" borderId="57" xfId="0" applyNumberFormat="1" applyFont="1" applyFill="1" applyBorder="1" applyAlignment="1" applyProtection="1">
      <alignment horizontal="right" vertical="center"/>
    </xf>
    <xf numFmtId="166" fontId="23" fillId="18" borderId="81" xfId="0" applyNumberFormat="1" applyFont="1" applyFill="1" applyBorder="1" applyAlignment="1" applyProtection="1">
      <alignment horizontal="right" vertical="center"/>
    </xf>
    <xf numFmtId="166" fontId="23" fillId="18" borderId="84" xfId="0" applyNumberFormat="1" applyFont="1" applyFill="1" applyBorder="1" applyAlignment="1" applyProtection="1">
      <alignment horizontal="right" vertical="center"/>
    </xf>
    <xf numFmtId="166" fontId="23" fillId="18" borderId="108" xfId="0" applyNumberFormat="1" applyFont="1" applyFill="1" applyBorder="1" applyAlignment="1" applyProtection="1">
      <alignment horizontal="right" vertical="center"/>
    </xf>
    <xf numFmtId="166" fontId="23" fillId="18" borderId="109" xfId="0" applyNumberFormat="1" applyFont="1" applyFill="1" applyBorder="1" applyAlignment="1" applyProtection="1">
      <alignment horizontal="right" vertical="center"/>
    </xf>
    <xf numFmtId="166" fontId="23" fillId="18" borderId="76" xfId="0" applyNumberFormat="1" applyFont="1" applyFill="1" applyBorder="1" applyAlignment="1" applyProtection="1">
      <alignment horizontal="right" vertical="center"/>
    </xf>
    <xf numFmtId="166" fontId="23" fillId="18" borderId="74" xfId="0" applyNumberFormat="1" applyFont="1" applyFill="1" applyBorder="1" applyAlignment="1" applyProtection="1">
      <alignment horizontal="right" vertical="center"/>
    </xf>
    <xf numFmtId="166" fontId="23" fillId="18" borderId="103" xfId="0" applyNumberFormat="1" applyFont="1" applyFill="1" applyBorder="1" applyAlignment="1" applyProtection="1">
      <alignment horizontal="right" vertical="center"/>
    </xf>
    <xf numFmtId="166" fontId="23" fillId="18" borderId="65" xfId="0" applyNumberFormat="1" applyFont="1" applyFill="1" applyBorder="1" applyAlignment="1" applyProtection="1">
      <alignment horizontal="right" vertical="center"/>
    </xf>
    <xf numFmtId="166" fontId="23" fillId="18" borderId="99" xfId="0" applyNumberFormat="1" applyFont="1" applyFill="1" applyBorder="1" applyAlignment="1" applyProtection="1">
      <alignment horizontal="right" vertical="center"/>
    </xf>
    <xf numFmtId="166" fontId="23" fillId="18" borderId="52" xfId="0" applyNumberFormat="1" applyFont="1" applyFill="1" applyBorder="1" applyAlignment="1" applyProtection="1">
      <alignment horizontal="right" vertical="center"/>
    </xf>
    <xf numFmtId="166" fontId="23" fillId="18" borderId="81" xfId="0" applyNumberFormat="1" applyFont="1" applyFill="1" applyBorder="1" applyAlignment="1" applyProtection="1">
      <alignment horizontal="right" vertical="center"/>
      <protection locked="0"/>
    </xf>
    <xf numFmtId="166" fontId="23" fillId="18" borderId="84" xfId="0" applyNumberFormat="1" applyFont="1" applyFill="1" applyBorder="1" applyAlignment="1" applyProtection="1">
      <alignment horizontal="right" vertical="center"/>
      <protection locked="0"/>
    </xf>
    <xf numFmtId="166" fontId="23" fillId="18" borderId="75" xfId="0" applyNumberFormat="1" applyFont="1" applyFill="1" applyBorder="1" applyAlignment="1" applyProtection="1">
      <alignment horizontal="right" vertical="center"/>
      <protection locked="0"/>
    </xf>
    <xf numFmtId="166" fontId="23" fillId="18" borderId="116" xfId="0" applyNumberFormat="1" applyFont="1" applyFill="1" applyBorder="1" applyAlignment="1" applyProtection="1">
      <alignment horizontal="right" vertical="center"/>
      <protection locked="0"/>
    </xf>
    <xf numFmtId="166" fontId="23" fillId="18" borderId="108" xfId="0" applyNumberFormat="1" applyFont="1" applyFill="1" applyBorder="1" applyAlignment="1" applyProtection="1">
      <alignment horizontal="right" vertical="center"/>
      <protection locked="0"/>
    </xf>
    <xf numFmtId="166" fontId="23" fillId="18" borderId="110" xfId="0" applyNumberFormat="1" applyFont="1" applyFill="1" applyBorder="1" applyAlignment="1" applyProtection="1">
      <alignment horizontal="right" vertical="center"/>
      <protection locked="0"/>
    </xf>
    <xf numFmtId="166" fontId="23" fillId="18" borderId="72" xfId="0" applyNumberFormat="1" applyFont="1" applyFill="1" applyBorder="1" applyAlignment="1" applyProtection="1">
      <alignment horizontal="right" vertical="center"/>
      <protection locked="0"/>
    </xf>
    <xf numFmtId="166" fontId="23" fillId="18" borderId="72" xfId="0" applyNumberFormat="1" applyFont="1" applyFill="1" applyBorder="1" applyAlignment="1" applyProtection="1">
      <alignment horizontal="right" vertical="center"/>
    </xf>
    <xf numFmtId="166" fontId="23" fillId="18" borderId="92" xfId="0" applyNumberFormat="1" applyFont="1" applyFill="1" applyBorder="1" applyAlignment="1" applyProtection="1">
      <alignment horizontal="right" vertical="center"/>
    </xf>
    <xf numFmtId="166" fontId="23" fillId="18" borderId="85" xfId="0" applyNumberFormat="1" applyFont="1" applyFill="1" applyBorder="1" applyAlignment="1" applyProtection="1">
      <alignment horizontal="right" vertical="center"/>
      <protection locked="0"/>
    </xf>
    <xf numFmtId="166" fontId="23" fillId="18" borderId="309" xfId="0" applyNumberFormat="1" applyFont="1" applyFill="1" applyBorder="1" applyAlignment="1" applyProtection="1">
      <alignment horizontal="right" vertical="center"/>
      <protection locked="0"/>
    </xf>
    <xf numFmtId="166" fontId="23" fillId="18" borderId="310" xfId="0" applyNumberFormat="1" applyFont="1" applyFill="1" applyBorder="1" applyAlignment="1" applyProtection="1">
      <alignment horizontal="right" vertical="center"/>
      <protection locked="0"/>
    </xf>
    <xf numFmtId="0" fontId="31" fillId="18" borderId="118" xfId="0" applyFont="1" applyFill="1" applyBorder="1" applyAlignment="1">
      <alignment vertical="top" wrapText="1"/>
    </xf>
    <xf numFmtId="0" fontId="31" fillId="18" borderId="71" xfId="0" applyFont="1" applyFill="1" applyBorder="1" applyAlignment="1">
      <alignment vertical="top" wrapText="1"/>
    </xf>
    <xf numFmtId="0" fontId="31" fillId="18" borderId="77" xfId="0" applyNumberFormat="1" applyFont="1" applyFill="1" applyBorder="1" applyAlignment="1" applyProtection="1">
      <alignment vertical="top"/>
      <protection locked="0"/>
    </xf>
    <xf numFmtId="0" fontId="53" fillId="0" borderId="45" xfId="0" applyFont="1" applyFill="1" applyBorder="1" applyAlignment="1" applyProtection="1">
      <alignment horizontal="center" vertical="center"/>
      <protection hidden="1"/>
    </xf>
    <xf numFmtId="0" fontId="44" fillId="0" borderId="4" xfId="0" applyFont="1" applyFill="1" applyBorder="1" applyAlignment="1" applyProtection="1">
      <alignment horizontal="center" vertical="center" wrapText="1"/>
      <protection locked="0"/>
    </xf>
    <xf numFmtId="0" fontId="20" fillId="5" borderId="328" xfId="0" applyFont="1" applyFill="1" applyBorder="1" applyAlignment="1" applyProtection="1">
      <alignment horizontal="right" vertical="center"/>
      <protection hidden="1"/>
    </xf>
    <xf numFmtId="168" fontId="0" fillId="7" borderId="339" xfId="0" applyNumberFormat="1" applyFill="1" applyBorder="1" applyAlignment="1" applyProtection="1">
      <alignment horizontal="center" vertical="center"/>
      <protection hidden="1"/>
    </xf>
    <xf numFmtId="168" fontId="0" fillId="5" borderId="328" xfId="0" applyNumberFormat="1" applyFill="1" applyBorder="1" applyAlignment="1" applyProtection="1">
      <alignment horizontal="center" vertical="center"/>
      <protection hidden="1"/>
    </xf>
    <xf numFmtId="168" fontId="0" fillId="5" borderId="339" xfId="0" applyNumberFormat="1" applyFill="1" applyBorder="1" applyAlignment="1" applyProtection="1">
      <alignment horizontal="center" vertical="center"/>
      <protection hidden="1"/>
    </xf>
    <xf numFmtId="168" fontId="0" fillId="7" borderId="348" xfId="0" applyNumberFormat="1" applyFill="1" applyBorder="1" applyAlignment="1" applyProtection="1">
      <alignment horizontal="center" vertical="center"/>
      <protection hidden="1"/>
    </xf>
    <xf numFmtId="168" fontId="0" fillId="7" borderId="328" xfId="0" applyNumberFormat="1" applyFill="1" applyBorder="1" applyAlignment="1" applyProtection="1">
      <alignment horizontal="center" vertical="center"/>
      <protection hidden="1"/>
    </xf>
    <xf numFmtId="168" fontId="0" fillId="7" borderId="55" xfId="0" applyNumberFormat="1" applyFill="1" applyBorder="1" applyAlignment="1" applyProtection="1">
      <alignment horizontal="center" vertical="center"/>
      <protection hidden="1"/>
    </xf>
    <xf numFmtId="0" fontId="20" fillId="5" borderId="337" xfId="0" applyFont="1" applyFill="1" applyBorder="1" applyAlignment="1" applyProtection="1">
      <alignment horizontal="right" vertical="center"/>
      <protection hidden="1"/>
    </xf>
    <xf numFmtId="0" fontId="205" fillId="5" borderId="350" xfId="0" applyFont="1" applyFill="1" applyBorder="1" applyAlignment="1" applyProtection="1">
      <alignment horizontal="right" vertical="center" wrapText="1"/>
      <protection hidden="1"/>
    </xf>
    <xf numFmtId="0" fontId="20" fillId="5" borderId="69" xfId="0" applyFont="1" applyFill="1" applyBorder="1" applyAlignment="1" applyProtection="1">
      <alignment horizontal="right" vertical="center" indent="1"/>
      <protection hidden="1"/>
    </xf>
    <xf numFmtId="0" fontId="20" fillId="5" borderId="10" xfId="0" applyFont="1" applyFill="1" applyBorder="1" applyAlignment="1" applyProtection="1">
      <alignment horizontal="right" vertical="center" indent="1"/>
      <protection hidden="1"/>
    </xf>
    <xf numFmtId="0" fontId="20" fillId="5" borderId="70" xfId="0" applyFont="1" applyFill="1" applyBorder="1" applyAlignment="1" applyProtection="1">
      <alignment horizontal="right" vertical="center" indent="1"/>
      <protection hidden="1"/>
    </xf>
    <xf numFmtId="0" fontId="20" fillId="5" borderId="328" xfId="0" applyFont="1" applyFill="1" applyBorder="1" applyAlignment="1" applyProtection="1">
      <alignment horizontal="right" vertical="center" indent="1"/>
      <protection hidden="1"/>
    </xf>
    <xf numFmtId="0" fontId="52" fillId="22" borderId="164" xfId="0" applyFont="1" applyFill="1" applyBorder="1" applyAlignment="1" applyProtection="1">
      <alignment horizontal="center" vertical="center" wrapText="1"/>
      <protection hidden="1"/>
    </xf>
    <xf numFmtId="0" fontId="20" fillId="22" borderId="336" xfId="0" applyFont="1" applyFill="1" applyBorder="1" applyAlignment="1" applyProtection="1">
      <alignment horizontal="center" vertical="center"/>
      <protection hidden="1"/>
    </xf>
    <xf numFmtId="0" fontId="53" fillId="22" borderId="336" xfId="0" applyFont="1" applyFill="1" applyBorder="1" applyAlignment="1" applyProtection="1">
      <alignment horizontal="center" vertical="center"/>
      <protection hidden="1"/>
    </xf>
    <xf numFmtId="168" fontId="48" fillId="22" borderId="336" xfId="0" applyNumberFormat="1" applyFont="1" applyFill="1" applyBorder="1" applyAlignment="1" applyProtection="1">
      <alignment horizontal="center" vertical="center"/>
      <protection hidden="1"/>
    </xf>
    <xf numFmtId="168" fontId="48" fillId="22" borderId="354" xfId="0" applyNumberFormat="1" applyFont="1" applyFill="1" applyBorder="1" applyAlignment="1" applyProtection="1">
      <alignment horizontal="center" vertical="center"/>
      <protection hidden="1"/>
    </xf>
    <xf numFmtId="0" fontId="48" fillId="22" borderId="347" xfId="0" applyNumberFormat="1" applyFont="1" applyFill="1" applyBorder="1" applyAlignment="1" applyProtection="1">
      <alignment horizontal="center" vertical="center"/>
      <protection hidden="1"/>
    </xf>
    <xf numFmtId="0" fontId="20" fillId="5" borderId="337" xfId="0" applyFont="1" applyFill="1" applyBorder="1" applyAlignment="1" applyProtection="1">
      <alignment horizontal="right" vertical="center" indent="1"/>
      <protection hidden="1"/>
    </xf>
    <xf numFmtId="0" fontId="20" fillId="2" borderId="0" xfId="0" applyFont="1" applyFill="1" applyBorder="1" applyAlignment="1" applyProtection="1">
      <alignment horizontal="center" vertical="center"/>
      <protection hidden="1"/>
    </xf>
    <xf numFmtId="2" fontId="20" fillId="0" borderId="0" xfId="0" applyNumberFormat="1" applyFont="1" applyBorder="1" applyAlignment="1" applyProtection="1">
      <alignment horizontal="center" vertical="center"/>
      <protection hidden="1"/>
    </xf>
    <xf numFmtId="0" fontId="20" fillId="0" borderId="0" xfId="0" applyFont="1" applyAlignment="1">
      <alignment horizontal="center" vertical="center"/>
    </xf>
    <xf numFmtId="0" fontId="19" fillId="0" borderId="330" xfId="0" applyFont="1" applyBorder="1" applyAlignment="1">
      <alignment horizontal="center" vertical="center" wrapText="1"/>
    </xf>
    <xf numFmtId="0" fontId="0" fillId="0" borderId="0" xfId="0" applyProtection="1">
      <protection locked="0"/>
    </xf>
    <xf numFmtId="0" fontId="65" fillId="0" borderId="330" xfId="0" applyFont="1" applyBorder="1" applyAlignment="1" applyProtection="1">
      <alignment horizontal="center" vertical="center"/>
      <protection locked="0"/>
    </xf>
    <xf numFmtId="0" fontId="65" fillId="0" borderId="330" xfId="0" applyFont="1" applyBorder="1" applyAlignment="1" applyProtection="1">
      <alignment horizontal="left" vertical="center" wrapText="1" indent="1"/>
      <protection locked="0"/>
    </xf>
    <xf numFmtId="0" fontId="65" fillId="18" borderId="330" xfId="0" applyFont="1" applyFill="1" applyBorder="1" applyAlignment="1" applyProtection="1">
      <alignment horizontal="left" vertical="center" wrapText="1"/>
      <protection locked="0"/>
    </xf>
    <xf numFmtId="0" fontId="20" fillId="0" borderId="0" xfId="0" applyFont="1" applyAlignment="1"/>
    <xf numFmtId="0" fontId="19" fillId="14" borderId="330" xfId="67" applyNumberFormat="1" applyFont="1" applyFill="1" applyBorder="1" applyAlignment="1" applyProtection="1">
      <alignment horizontal="center" vertical="center"/>
      <protection locked="0"/>
    </xf>
    <xf numFmtId="0" fontId="12" fillId="14" borderId="330" xfId="67" applyNumberFormat="1" applyFont="1" applyFill="1" applyBorder="1" applyAlignment="1" applyProtection="1">
      <alignment horizontal="center" vertical="center"/>
      <protection locked="0"/>
    </xf>
    <xf numFmtId="0" fontId="45" fillId="14" borderId="330" xfId="67" applyNumberFormat="1" applyFont="1" applyFill="1" applyBorder="1" applyAlignment="1" applyProtection="1">
      <alignment horizontal="center" vertical="center"/>
      <protection locked="0"/>
    </xf>
    <xf numFmtId="0" fontId="127" fillId="0" borderId="0" xfId="67" applyNumberFormat="1" applyFont="1" applyFill="1" applyBorder="1" applyAlignment="1" applyProtection="1">
      <alignment vertical="center"/>
    </xf>
    <xf numFmtId="2" fontId="29" fillId="26" borderId="347" xfId="42" applyNumberFormat="1" applyFont="1" applyFill="1" applyBorder="1" applyAlignment="1" applyProtection="1">
      <alignment horizontal="center" vertical="center"/>
    </xf>
    <xf numFmtId="0" fontId="31" fillId="0" borderId="330" xfId="0" applyNumberFormat="1" applyFont="1" applyFill="1" applyBorder="1" applyAlignment="1" applyProtection="1">
      <alignment horizontal="left" vertical="center" indent="1"/>
      <protection hidden="1"/>
    </xf>
    <xf numFmtId="0" fontId="0" fillId="0" borderId="330" xfId="0" applyBorder="1" applyProtection="1">
      <protection hidden="1"/>
    </xf>
    <xf numFmtId="0" fontId="0" fillId="0" borderId="330" xfId="0" applyBorder="1" applyAlignment="1" applyProtection="1">
      <alignment horizontal="center" vertical="center"/>
      <protection hidden="1"/>
    </xf>
    <xf numFmtId="0" fontId="0" fillId="0" borderId="330" xfId="0" applyFont="1" applyBorder="1" applyAlignment="1" applyProtection="1">
      <alignment horizontal="right" vertical="center"/>
      <protection hidden="1"/>
    </xf>
    <xf numFmtId="0" fontId="29" fillId="4" borderId="31" xfId="0" applyFont="1" applyFill="1" applyBorder="1" applyAlignment="1" applyProtection="1">
      <alignment horizontal="center" vertical="center" textRotation="90" wrapText="1"/>
      <protection hidden="1"/>
    </xf>
    <xf numFmtId="0" fontId="19" fillId="5" borderId="18" xfId="0" applyFont="1" applyFill="1" applyBorder="1" applyAlignment="1" applyProtection="1">
      <alignment horizontal="right" vertical="center" indent="1"/>
      <protection hidden="1"/>
    </xf>
    <xf numFmtId="0" fontId="19" fillId="5" borderId="51" xfId="0" applyFont="1" applyFill="1" applyBorder="1" applyAlignment="1" applyProtection="1">
      <alignment horizontal="left" vertical="center" indent="1"/>
      <protection hidden="1"/>
    </xf>
    <xf numFmtId="0" fontId="89" fillId="5" borderId="334" xfId="0" applyNumberFormat="1" applyFont="1" applyFill="1" applyBorder="1" applyAlignment="1" applyProtection="1">
      <alignment horizontal="left" vertical="center" indent="1"/>
      <protection hidden="1"/>
    </xf>
    <xf numFmtId="0" fontId="31" fillId="5" borderId="334" xfId="0" applyNumberFormat="1" applyFont="1" applyFill="1" applyBorder="1" applyAlignment="1" applyProtection="1">
      <alignment horizontal="left" vertical="center" indent="1"/>
      <protection hidden="1"/>
    </xf>
    <xf numFmtId="0" fontId="31" fillId="0" borderId="348" xfId="0" applyNumberFormat="1" applyFont="1" applyFill="1" applyBorder="1" applyAlignment="1" applyProtection="1">
      <alignment horizontal="left" vertical="center" indent="1"/>
      <protection locked="0" hidden="1"/>
    </xf>
    <xf numFmtId="0" fontId="99" fillId="0" borderId="338" xfId="0" applyFont="1" applyFill="1" applyBorder="1" applyAlignment="1" applyProtection="1">
      <alignment horizontal="left" vertical="center" indent="1"/>
      <protection locked="0" hidden="1"/>
    </xf>
    <xf numFmtId="1" fontId="19" fillId="4" borderId="180" xfId="0" applyNumberFormat="1" applyFont="1" applyFill="1" applyBorder="1" applyAlignment="1" applyProtection="1">
      <alignment horizontal="right" indent="1"/>
      <protection hidden="1"/>
    </xf>
    <xf numFmtId="1" fontId="19" fillId="14" borderId="337" xfId="0" applyNumberFormat="1" applyFont="1" applyFill="1" applyBorder="1" applyAlignment="1" applyProtection="1">
      <alignment horizontal="center" vertical="center"/>
      <protection hidden="1"/>
    </xf>
    <xf numFmtId="1" fontId="19" fillId="14" borderId="330" xfId="0" applyNumberFormat="1" applyFont="1" applyFill="1" applyBorder="1" applyAlignment="1" applyProtection="1">
      <alignment horizontal="center" vertical="center"/>
      <protection hidden="1"/>
    </xf>
    <xf numFmtId="1" fontId="19" fillId="14" borderId="331" xfId="0" applyNumberFormat="1" applyFont="1" applyFill="1" applyBorder="1" applyAlignment="1" applyProtection="1">
      <alignment horizontal="center" vertical="center"/>
      <protection hidden="1"/>
    </xf>
    <xf numFmtId="0" fontId="0" fillId="52" borderId="0" xfId="0" applyFill="1"/>
    <xf numFmtId="1" fontId="23" fillId="0" borderId="0" xfId="0" applyNumberFormat="1" applyFont="1" applyFill="1" applyBorder="1" applyAlignment="1" applyProtection="1">
      <alignment horizontal="center" vertical="center"/>
      <protection locked="0" hidden="1"/>
    </xf>
    <xf numFmtId="0" fontId="81" fillId="0" borderId="0" xfId="0" applyFont="1" applyBorder="1" applyAlignment="1">
      <alignment horizontal="center" vertical="center"/>
    </xf>
    <xf numFmtId="0" fontId="24" fillId="24" borderId="269" xfId="0" applyNumberFormat="1" applyFont="1" applyFill="1" applyBorder="1" applyAlignment="1" applyProtection="1">
      <alignment horizontal="left" vertical="center" indent="1"/>
      <protection hidden="1"/>
    </xf>
    <xf numFmtId="0" fontId="177" fillId="0" borderId="364" xfId="0" applyFont="1" applyBorder="1" applyAlignment="1">
      <alignment horizontal="center" vertical="center"/>
    </xf>
    <xf numFmtId="0" fontId="31" fillId="0" borderId="365" xfId="0" applyFont="1" applyBorder="1" applyAlignment="1">
      <alignment horizontal="left" vertical="center" indent="1"/>
    </xf>
    <xf numFmtId="0" fontId="177" fillId="0" borderId="367" xfId="0" applyFont="1" applyBorder="1" applyAlignment="1">
      <alignment horizontal="center" vertical="center"/>
    </xf>
    <xf numFmtId="0" fontId="31" fillId="0" borderId="368" xfId="0" applyFont="1" applyBorder="1" applyAlignment="1">
      <alignment horizontal="left" vertical="center" indent="1"/>
    </xf>
    <xf numFmtId="0" fontId="177" fillId="0" borderId="369" xfId="0" applyFont="1" applyBorder="1" applyAlignment="1">
      <alignment horizontal="center"/>
    </xf>
    <xf numFmtId="0" fontId="31" fillId="0" borderId="370" xfId="0" applyFont="1" applyBorder="1" applyAlignment="1">
      <alignment horizontal="left" indent="1"/>
    </xf>
    <xf numFmtId="1" fontId="19" fillId="14" borderId="326" xfId="0" applyNumberFormat="1" applyFont="1" applyFill="1" applyBorder="1" applyAlignment="1" applyProtection="1">
      <alignment horizontal="center" vertical="center"/>
      <protection hidden="1"/>
    </xf>
    <xf numFmtId="0" fontId="19" fillId="5" borderId="51" xfId="0" applyFont="1" applyFill="1" applyBorder="1" applyAlignment="1" applyProtection="1">
      <alignment horizontal="center" vertical="center"/>
      <protection hidden="1"/>
    </xf>
    <xf numFmtId="0" fontId="89" fillId="5" borderId="348" xfId="0" applyNumberFormat="1" applyFont="1" applyFill="1" applyBorder="1" applyAlignment="1" applyProtection="1">
      <alignment horizontal="left" vertical="center" indent="1"/>
      <protection hidden="1"/>
    </xf>
    <xf numFmtId="0" fontId="31" fillId="14" borderId="334" xfId="0" applyNumberFormat="1" applyFont="1" applyFill="1" applyBorder="1" applyAlignment="1" applyProtection="1">
      <alignment horizontal="left" vertical="center" indent="1"/>
      <protection hidden="1"/>
    </xf>
    <xf numFmtId="0" fontId="31" fillId="14" borderId="334" xfId="0" applyFont="1" applyFill="1" applyBorder="1" applyAlignment="1">
      <alignment horizontal="left" vertical="center" indent="1"/>
    </xf>
    <xf numFmtId="1" fontId="19" fillId="4" borderId="191" xfId="0" applyNumberFormat="1" applyFont="1" applyFill="1" applyBorder="1" applyAlignment="1" applyProtection="1">
      <alignment horizontal="right" indent="1"/>
      <protection hidden="1"/>
    </xf>
    <xf numFmtId="1" fontId="19" fillId="14" borderId="134" xfId="0" applyNumberFormat="1" applyFont="1" applyFill="1" applyBorder="1" applyAlignment="1" applyProtection="1">
      <alignment vertical="center"/>
      <protection hidden="1"/>
    </xf>
    <xf numFmtId="1" fontId="19" fillId="14" borderId="46" xfId="0" applyNumberFormat="1" applyFont="1" applyFill="1" applyBorder="1" applyAlignment="1" applyProtection="1">
      <alignment horizontal="center" vertical="center"/>
      <protection hidden="1"/>
    </xf>
    <xf numFmtId="0" fontId="0" fillId="0" borderId="0" xfId="0" applyAlignment="1">
      <alignment horizontal="center"/>
    </xf>
    <xf numFmtId="0" fontId="53" fillId="0" borderId="0" xfId="0" applyNumberFormat="1" applyFont="1" applyFill="1" applyBorder="1" applyAlignment="1" applyProtection="1">
      <alignment vertical="center"/>
      <protection hidden="1"/>
    </xf>
    <xf numFmtId="0" fontId="211" fillId="0" borderId="0" xfId="0" applyFont="1" applyFill="1" applyProtection="1">
      <protection hidden="1"/>
    </xf>
    <xf numFmtId="0" fontId="126" fillId="0" borderId="0" xfId="0" applyNumberFormat="1" applyFont="1" applyFill="1" applyBorder="1" applyAlignment="1" applyProtection="1">
      <alignment vertical="center"/>
      <protection hidden="1"/>
    </xf>
    <xf numFmtId="0" fontId="167" fillId="0" borderId="0" xfId="0" applyFont="1" applyFill="1" applyProtection="1">
      <protection hidden="1"/>
    </xf>
    <xf numFmtId="0" fontId="126" fillId="0" borderId="0" xfId="0" applyNumberFormat="1" applyFont="1" applyFill="1" applyBorder="1" applyAlignment="1" applyProtection="1">
      <alignment horizontal="right" vertical="center"/>
      <protection hidden="1"/>
    </xf>
    <xf numFmtId="0" fontId="181" fillId="0" borderId="0" xfId="0" applyFont="1" applyFill="1" applyAlignment="1" applyProtection="1">
      <alignment horizontal="center" vertical="center"/>
      <protection hidden="1"/>
    </xf>
    <xf numFmtId="0" fontId="212" fillId="0" borderId="0" xfId="0" applyFont="1" applyFill="1" applyAlignment="1" applyProtection="1">
      <alignment horizontal="center" vertical="center"/>
      <protection hidden="1"/>
    </xf>
    <xf numFmtId="1" fontId="19" fillId="4" borderId="161" xfId="0" applyNumberFormat="1" applyFont="1" applyFill="1" applyBorder="1" applyAlignment="1" applyProtection="1">
      <alignment horizontal="right" indent="1"/>
      <protection hidden="1"/>
    </xf>
    <xf numFmtId="0" fontId="13" fillId="0" borderId="0" xfId="0" applyNumberFormat="1" applyFont="1" applyFill="1" applyBorder="1" applyAlignment="1" applyProtection="1">
      <alignment horizontal="right" vertical="center"/>
      <protection hidden="1"/>
    </xf>
    <xf numFmtId="0" fontId="53" fillId="0" borderId="0" xfId="0" applyNumberFormat="1" applyFont="1" applyFill="1" applyBorder="1" applyAlignment="1" applyProtection="1">
      <alignment horizontal="right" vertical="center"/>
      <protection hidden="1"/>
    </xf>
    <xf numFmtId="0" fontId="13" fillId="0" borderId="45" xfId="0" applyNumberFormat="1" applyFont="1" applyFill="1" applyBorder="1" applyAlignment="1" applyProtection="1">
      <alignment vertical="center"/>
      <protection hidden="1"/>
    </xf>
    <xf numFmtId="0" fontId="126" fillId="0" borderId="45" xfId="0" applyNumberFormat="1" applyFont="1" applyFill="1" applyBorder="1" applyAlignment="1" applyProtection="1">
      <alignment horizontal="right" vertical="center"/>
      <protection hidden="1"/>
    </xf>
    <xf numFmtId="0" fontId="126" fillId="0" borderId="0" xfId="0" applyNumberFormat="1" applyFont="1" applyFill="1" applyBorder="1" applyAlignment="1" applyProtection="1">
      <alignment horizontal="left" vertical="center"/>
      <protection hidden="1"/>
    </xf>
    <xf numFmtId="0" fontId="212" fillId="0" borderId="0" xfId="0" applyFont="1" applyFill="1" applyBorder="1" applyAlignment="1" applyProtection="1">
      <alignment horizontal="center" vertical="center"/>
      <protection hidden="1"/>
    </xf>
    <xf numFmtId="1" fontId="19" fillId="3" borderId="46" xfId="0" applyNumberFormat="1" applyFont="1" applyFill="1" applyBorder="1" applyAlignment="1" applyProtection="1">
      <alignment horizontal="right" indent="1"/>
      <protection hidden="1"/>
    </xf>
    <xf numFmtId="1" fontId="19" fillId="3" borderId="15" xfId="0" applyNumberFormat="1" applyFont="1" applyFill="1" applyBorder="1" applyAlignment="1" applyProtection="1">
      <alignment horizontal="right" indent="1"/>
      <protection hidden="1"/>
    </xf>
    <xf numFmtId="1" fontId="19" fillId="4" borderId="18" xfId="0" applyNumberFormat="1" applyFont="1" applyFill="1" applyBorder="1" applyAlignment="1" applyProtection="1">
      <alignment horizontal="right" indent="1"/>
      <protection hidden="1"/>
    </xf>
    <xf numFmtId="1" fontId="19" fillId="4" borderId="22" xfId="0" applyNumberFormat="1" applyFont="1" applyFill="1" applyBorder="1" applyAlignment="1" applyProtection="1">
      <alignment horizontal="right" indent="1"/>
      <protection hidden="1"/>
    </xf>
    <xf numFmtId="1" fontId="19" fillId="4" borderId="13" xfId="0" applyNumberFormat="1" applyFont="1" applyFill="1" applyBorder="1" applyAlignment="1" applyProtection="1">
      <alignment horizontal="right" indent="1"/>
      <protection hidden="1"/>
    </xf>
    <xf numFmtId="0" fontId="111" fillId="0" borderId="0" xfId="0" applyFont="1" applyFill="1" applyBorder="1" applyAlignment="1" applyProtection="1">
      <alignment horizontal="center" vertical="top"/>
      <protection hidden="1"/>
    </xf>
    <xf numFmtId="0" fontId="159" fillId="52" borderId="0" xfId="0" applyFont="1" applyFill="1" applyAlignment="1">
      <alignment vertical="center"/>
    </xf>
    <xf numFmtId="0" fontId="167" fillId="52" borderId="0" xfId="0" applyFont="1" applyFill="1"/>
    <xf numFmtId="0" fontId="88" fillId="52" borderId="0" xfId="0" applyFont="1" applyFill="1" applyAlignment="1">
      <alignment vertical="center"/>
    </xf>
    <xf numFmtId="0" fontId="24" fillId="22" borderId="18" xfId="0" applyNumberFormat="1" applyFont="1" applyFill="1" applyBorder="1" applyAlignment="1" applyProtection="1">
      <alignment horizontal="right" vertical="center" indent="1"/>
      <protection hidden="1"/>
    </xf>
    <xf numFmtId="0" fontId="31" fillId="22" borderId="334" xfId="0" applyNumberFormat="1" applyFont="1" applyFill="1" applyBorder="1" applyAlignment="1" applyProtection="1">
      <alignment horizontal="left" vertical="center" indent="1"/>
      <protection hidden="1"/>
    </xf>
    <xf numFmtId="1" fontId="213" fillId="0" borderId="337" xfId="0" applyNumberFormat="1" applyFont="1" applyBorder="1" applyAlignment="1" applyProtection="1">
      <alignment horizontal="center" vertical="center"/>
      <protection locked="0"/>
    </xf>
    <xf numFmtId="1" fontId="213" fillId="0" borderId="330" xfId="0" applyNumberFormat="1" applyFont="1" applyBorder="1" applyAlignment="1" applyProtection="1">
      <alignment horizontal="center" vertical="center"/>
      <protection locked="0"/>
    </xf>
    <xf numFmtId="1" fontId="213" fillId="0" borderId="331" xfId="0" applyNumberFormat="1" applyFont="1" applyBorder="1" applyAlignment="1" applyProtection="1">
      <alignment horizontal="center" vertical="center"/>
      <protection locked="0"/>
    </xf>
    <xf numFmtId="1" fontId="213" fillId="0" borderId="334" xfId="0" applyNumberFormat="1" applyFont="1" applyBorder="1" applyAlignment="1" applyProtection="1">
      <alignment horizontal="center" vertical="center"/>
      <protection locked="0"/>
    </xf>
    <xf numFmtId="1" fontId="213" fillId="0" borderId="17" xfId="0" applyNumberFormat="1" applyFont="1" applyBorder="1" applyAlignment="1" applyProtection="1">
      <alignment horizontal="center" vertical="center"/>
      <protection locked="0"/>
    </xf>
    <xf numFmtId="1" fontId="213" fillId="0" borderId="328" xfId="0" applyNumberFormat="1" applyFont="1" applyBorder="1" applyAlignment="1" applyProtection="1">
      <alignment horizontal="center" vertical="center"/>
      <protection locked="0"/>
    </xf>
    <xf numFmtId="1" fontId="213" fillId="0" borderId="339" xfId="0" applyNumberFormat="1" applyFont="1" applyBorder="1" applyAlignment="1" applyProtection="1">
      <alignment horizontal="center" vertical="center"/>
      <protection locked="0"/>
    </xf>
    <xf numFmtId="1" fontId="213" fillId="0" borderId="55" xfId="0" applyNumberFormat="1" applyFont="1" applyBorder="1" applyAlignment="1" applyProtection="1">
      <alignment horizontal="center" vertical="center"/>
      <protection locked="0"/>
    </xf>
    <xf numFmtId="1" fontId="213" fillId="0" borderId="348" xfId="0" applyNumberFormat="1" applyFont="1" applyBorder="1" applyAlignment="1" applyProtection="1">
      <alignment horizontal="center" vertical="center"/>
      <protection locked="0"/>
    </xf>
    <xf numFmtId="1" fontId="213" fillId="0" borderId="329" xfId="0" applyNumberFormat="1" applyFont="1" applyBorder="1" applyAlignment="1" applyProtection="1">
      <alignment horizontal="center" vertical="center"/>
      <protection locked="0"/>
    </xf>
    <xf numFmtId="1" fontId="213" fillId="0" borderId="13" xfId="0" applyNumberFormat="1" applyFont="1" applyBorder="1" applyAlignment="1" applyProtection="1">
      <alignment horizontal="center" vertical="center"/>
      <protection locked="0"/>
    </xf>
    <xf numFmtId="1" fontId="213" fillId="0" borderId="332" xfId="0" applyNumberFormat="1" applyFont="1" applyBorder="1" applyAlignment="1" applyProtection="1">
      <alignment horizontal="center" vertical="center"/>
      <protection locked="0"/>
    </xf>
    <xf numFmtId="1" fontId="213" fillId="0" borderId="333" xfId="0" applyNumberFormat="1" applyFont="1" applyBorder="1" applyAlignment="1" applyProtection="1">
      <alignment horizontal="center" vertical="center"/>
      <protection locked="0"/>
    </xf>
    <xf numFmtId="1" fontId="213" fillId="0" borderId="366" xfId="0" applyNumberFormat="1" applyFont="1" applyFill="1" applyBorder="1" applyAlignment="1" applyProtection="1">
      <alignment horizontal="center" vertical="center"/>
      <protection locked="0"/>
    </xf>
    <xf numFmtId="1" fontId="213" fillId="0" borderId="362" xfId="0" applyNumberFormat="1" applyFont="1" applyFill="1" applyBorder="1" applyAlignment="1" applyProtection="1">
      <alignment horizontal="center" vertical="center"/>
      <protection locked="0"/>
    </xf>
    <xf numFmtId="1" fontId="213" fillId="0" borderId="363" xfId="0" applyNumberFormat="1" applyFont="1" applyFill="1" applyBorder="1" applyAlignment="1" applyProtection="1">
      <alignment horizontal="center" vertical="center"/>
      <protection locked="0"/>
    </xf>
    <xf numFmtId="1" fontId="213" fillId="0" borderId="367" xfId="0" applyNumberFormat="1" applyFont="1" applyFill="1" applyBorder="1" applyAlignment="1" applyProtection="1">
      <alignment horizontal="center" vertical="center"/>
      <protection locked="0"/>
    </xf>
    <xf numFmtId="1" fontId="213" fillId="0" borderId="358" xfId="0" applyNumberFormat="1" applyFont="1" applyFill="1" applyBorder="1" applyAlignment="1" applyProtection="1">
      <alignment horizontal="center" vertical="center"/>
      <protection locked="0"/>
    </xf>
    <xf numFmtId="1" fontId="213" fillId="0" borderId="359" xfId="0" applyNumberFormat="1" applyFont="1" applyFill="1" applyBorder="1" applyAlignment="1" applyProtection="1">
      <alignment horizontal="center" vertical="center"/>
      <protection locked="0"/>
    </xf>
    <xf numFmtId="1" fontId="213" fillId="0" borderId="367" xfId="0" applyNumberFormat="1" applyFont="1" applyBorder="1" applyAlignment="1" applyProtection="1">
      <alignment horizontal="center" vertical="center"/>
      <protection locked="0"/>
    </xf>
    <xf numFmtId="1" fontId="213" fillId="0" borderId="358" xfId="0" applyNumberFormat="1" applyFont="1" applyBorder="1" applyAlignment="1" applyProtection="1">
      <alignment horizontal="center" vertical="center"/>
      <protection locked="0"/>
    </xf>
    <xf numFmtId="1" fontId="213" fillId="0" borderId="359" xfId="0" applyNumberFormat="1" applyFont="1" applyBorder="1" applyAlignment="1" applyProtection="1">
      <alignment horizontal="center" vertical="center"/>
      <protection locked="0"/>
    </xf>
    <xf numFmtId="1" fontId="213" fillId="0" borderId="369" xfId="0" applyNumberFormat="1" applyFont="1" applyBorder="1" applyAlignment="1" applyProtection="1">
      <alignment horizontal="center" vertical="center"/>
      <protection locked="0"/>
    </xf>
    <xf numFmtId="1" fontId="213" fillId="0" borderId="360" xfId="0" applyNumberFormat="1" applyFont="1" applyBorder="1" applyAlignment="1" applyProtection="1">
      <alignment horizontal="center" vertical="center"/>
      <protection locked="0"/>
    </xf>
    <xf numFmtId="1" fontId="213" fillId="0" borderId="361" xfId="0" applyNumberFormat="1" applyFont="1" applyBorder="1" applyAlignment="1" applyProtection="1">
      <alignment horizontal="center" vertical="center"/>
      <protection locked="0"/>
    </xf>
    <xf numFmtId="1" fontId="28" fillId="0" borderId="337" xfId="0" applyNumberFormat="1" applyFont="1" applyBorder="1" applyAlignment="1" applyProtection="1">
      <alignment horizontal="center" vertical="center"/>
      <protection locked="0"/>
    </xf>
    <xf numFmtId="1" fontId="28" fillId="0" borderId="330" xfId="0" applyNumberFormat="1" applyFont="1" applyBorder="1" applyAlignment="1" applyProtection="1">
      <alignment horizontal="center" vertical="center"/>
      <protection locked="0"/>
    </xf>
    <xf numFmtId="1" fontId="28" fillId="0" borderId="331" xfId="0" applyNumberFormat="1" applyFont="1" applyBorder="1" applyAlignment="1" applyProtection="1">
      <alignment horizontal="center" vertical="center"/>
      <protection locked="0"/>
    </xf>
    <xf numFmtId="1" fontId="28" fillId="0" borderId="334" xfId="0" applyNumberFormat="1" applyFont="1" applyBorder="1" applyAlignment="1" applyProtection="1">
      <alignment horizontal="center" vertical="center"/>
      <protection locked="0"/>
    </xf>
    <xf numFmtId="1" fontId="28" fillId="0" borderId="17" xfId="0" applyNumberFormat="1" applyFont="1" applyBorder="1" applyAlignment="1" applyProtection="1">
      <alignment horizontal="center" vertical="center"/>
      <protection locked="0"/>
    </xf>
    <xf numFmtId="1" fontId="28" fillId="0" borderId="328" xfId="0" applyNumberFormat="1" applyFont="1" applyBorder="1" applyAlignment="1" applyProtection="1">
      <alignment horizontal="center" vertical="center"/>
      <protection locked="0"/>
    </xf>
    <xf numFmtId="1" fontId="28" fillId="0" borderId="339" xfId="0" applyNumberFormat="1" applyFont="1" applyBorder="1" applyAlignment="1" applyProtection="1">
      <alignment horizontal="center" vertical="center"/>
      <protection locked="0"/>
    </xf>
    <xf numFmtId="1" fontId="28" fillId="0" borderId="55" xfId="0" applyNumberFormat="1" applyFont="1" applyBorder="1" applyAlignment="1" applyProtection="1">
      <alignment horizontal="center" vertical="center"/>
      <protection locked="0"/>
    </xf>
    <xf numFmtId="1" fontId="28" fillId="0" borderId="348" xfId="0" applyNumberFormat="1" applyFont="1" applyBorder="1" applyAlignment="1" applyProtection="1">
      <alignment horizontal="center" vertical="center"/>
      <protection locked="0"/>
    </xf>
    <xf numFmtId="1" fontId="28" fillId="0" borderId="329" xfId="0" applyNumberFormat="1" applyFont="1" applyBorder="1" applyAlignment="1" applyProtection="1">
      <alignment horizontal="center" vertical="center"/>
      <protection locked="0"/>
    </xf>
    <xf numFmtId="1" fontId="28" fillId="0" borderId="13" xfId="0" applyNumberFormat="1" applyFont="1" applyBorder="1" applyAlignment="1" applyProtection="1">
      <alignment horizontal="center" vertical="center"/>
      <protection locked="0"/>
    </xf>
    <xf numFmtId="1" fontId="28" fillId="0" borderId="332" xfId="0" applyNumberFormat="1" applyFont="1" applyBorder="1" applyAlignment="1" applyProtection="1">
      <alignment horizontal="center" vertical="center"/>
      <protection locked="0"/>
    </xf>
    <xf numFmtId="1" fontId="28" fillId="0" borderId="333" xfId="0" applyNumberFormat="1" applyFont="1" applyBorder="1" applyAlignment="1" applyProtection="1">
      <alignment horizontal="center" vertical="center"/>
      <protection locked="0"/>
    </xf>
    <xf numFmtId="1" fontId="28" fillId="0" borderId="338" xfId="0" applyNumberFormat="1" applyFont="1" applyBorder="1" applyAlignment="1" applyProtection="1">
      <alignment horizontal="center" vertical="center"/>
      <protection locked="0"/>
    </xf>
    <xf numFmtId="1" fontId="28" fillId="0" borderId="26" xfId="0" applyNumberFormat="1" applyFont="1" applyBorder="1" applyAlignment="1" applyProtection="1">
      <alignment horizontal="center" vertical="center"/>
      <protection locked="0"/>
    </xf>
    <xf numFmtId="1" fontId="213" fillId="0" borderId="22" xfId="0" applyNumberFormat="1" applyFont="1" applyBorder="1" applyAlignment="1" applyProtection="1">
      <alignment horizontal="center" vertical="center"/>
      <protection locked="0"/>
    </xf>
    <xf numFmtId="0" fontId="89" fillId="22" borderId="2" xfId="0" applyNumberFormat="1" applyFont="1" applyFill="1" applyBorder="1" applyAlignment="1" applyProtection="1">
      <alignment horizontal="left" vertical="center" indent="1"/>
      <protection hidden="1"/>
    </xf>
    <xf numFmtId="1" fontId="213" fillId="22" borderId="337" xfId="0" applyNumberFormat="1" applyFont="1" applyFill="1" applyBorder="1" applyAlignment="1" applyProtection="1">
      <alignment horizontal="center" vertical="center"/>
    </xf>
    <xf numFmtId="1" fontId="213" fillId="22" borderId="22" xfId="0" applyNumberFormat="1" applyFont="1" applyFill="1" applyBorder="1" applyAlignment="1" applyProtection="1">
      <alignment horizontal="center" vertical="center"/>
    </xf>
    <xf numFmtId="1" fontId="213" fillId="22" borderId="330" xfId="0" applyNumberFormat="1" applyFont="1" applyFill="1" applyBorder="1" applyAlignment="1" applyProtection="1">
      <alignment horizontal="center" vertical="center"/>
    </xf>
    <xf numFmtId="1" fontId="213" fillId="22" borderId="331" xfId="0" applyNumberFormat="1" applyFont="1" applyFill="1" applyBorder="1" applyAlignment="1" applyProtection="1">
      <alignment horizontal="center" vertical="center"/>
    </xf>
    <xf numFmtId="1" fontId="213" fillId="22" borderId="334" xfId="0" applyNumberFormat="1" applyFont="1" applyFill="1" applyBorder="1" applyAlignment="1" applyProtection="1">
      <alignment horizontal="center" vertical="center"/>
    </xf>
    <xf numFmtId="1" fontId="213" fillId="0" borderId="338" xfId="0" applyNumberFormat="1" applyFont="1" applyBorder="1" applyAlignment="1" applyProtection="1">
      <alignment horizontal="center" vertical="center"/>
      <protection locked="0"/>
    </xf>
    <xf numFmtId="1" fontId="213" fillId="0" borderId="26" xfId="0" applyNumberFormat="1" applyFont="1" applyBorder="1" applyAlignment="1" applyProtection="1">
      <alignment horizontal="center" vertical="center"/>
      <protection locked="0"/>
    </xf>
    <xf numFmtId="1" fontId="213" fillId="0" borderId="36" xfId="0" applyNumberFormat="1" applyFont="1" applyBorder="1" applyAlignment="1" applyProtection="1">
      <alignment horizontal="center" vertical="center"/>
      <protection locked="0"/>
    </xf>
    <xf numFmtId="1" fontId="19" fillId="3" borderId="333" xfId="0" applyNumberFormat="1" applyFont="1" applyFill="1" applyBorder="1" applyAlignment="1" applyProtection="1">
      <alignment horizontal="right" indent="1"/>
      <protection hidden="1"/>
    </xf>
    <xf numFmtId="49" fontId="53" fillId="0" borderId="0" xfId="0" applyNumberFormat="1" applyFont="1" applyFill="1" applyBorder="1" applyAlignment="1" applyProtection="1">
      <alignment horizontal="right" vertical="center"/>
      <protection hidden="1"/>
    </xf>
    <xf numFmtId="1" fontId="158" fillId="0" borderId="0" xfId="0" applyNumberFormat="1" applyFont="1" applyFill="1" applyBorder="1" applyAlignment="1" applyProtection="1">
      <alignment vertical="center"/>
      <protection hidden="1"/>
    </xf>
    <xf numFmtId="14" fontId="205" fillId="0" borderId="45" xfId="0" applyNumberFormat="1" applyFont="1" applyFill="1" applyBorder="1" applyAlignment="1" applyProtection="1">
      <alignment horizontal="center" wrapText="1"/>
      <protection locked="0" hidden="1"/>
    </xf>
    <xf numFmtId="0" fontId="16" fillId="52" borderId="0" xfId="0" applyFont="1" applyFill="1"/>
    <xf numFmtId="0" fontId="25" fillId="52" borderId="0" xfId="0" applyFont="1" applyFill="1" applyAlignment="1">
      <alignment vertical="center"/>
    </xf>
    <xf numFmtId="1" fontId="214" fillId="0" borderId="0" xfId="0" applyNumberFormat="1" applyFont="1" applyFill="1" applyBorder="1" applyAlignment="1" applyProtection="1">
      <alignment horizontal="left" vertical="center"/>
      <protection hidden="1"/>
    </xf>
    <xf numFmtId="0" fontId="38" fillId="5" borderId="357" xfId="0" applyNumberFormat="1" applyFont="1" applyFill="1" applyBorder="1" applyAlignment="1" applyProtection="1">
      <alignment vertical="center"/>
      <protection hidden="1"/>
    </xf>
    <xf numFmtId="0" fontId="38" fillId="52" borderId="0" xfId="0" applyFont="1" applyFill="1" applyAlignment="1">
      <alignment vertical="center"/>
    </xf>
    <xf numFmtId="0" fontId="204" fillId="52" borderId="0" xfId="0" applyFont="1" applyFill="1" applyAlignment="1">
      <alignment vertical="center"/>
    </xf>
    <xf numFmtId="0" fontId="23" fillId="52" borderId="0" xfId="0" applyFont="1" applyFill="1"/>
    <xf numFmtId="0" fontId="187" fillId="52" borderId="0" xfId="0" applyFont="1" applyFill="1"/>
    <xf numFmtId="0" fontId="187" fillId="52" borderId="0" xfId="0" applyFont="1" applyFill="1" applyAlignment="1">
      <alignment vertical="center"/>
    </xf>
    <xf numFmtId="0" fontId="0" fillId="5" borderId="10" xfId="0" applyFill="1" applyBorder="1" applyAlignment="1" applyProtection="1">
      <alignment horizontal="center"/>
      <protection locked="0" hidden="1"/>
    </xf>
    <xf numFmtId="0" fontId="0" fillId="5" borderId="13" xfId="0" applyFill="1" applyBorder="1" applyAlignment="1" applyProtection="1">
      <alignment horizontal="center"/>
      <protection locked="0" hidden="1"/>
    </xf>
    <xf numFmtId="0" fontId="0" fillId="5" borderId="134" xfId="0" applyFill="1" applyBorder="1" applyAlignment="1" applyProtection="1">
      <alignment horizontal="center" vertical="center"/>
      <protection hidden="1"/>
    </xf>
    <xf numFmtId="0" fontId="0" fillId="22" borderId="17" xfId="0" applyFill="1" applyBorder="1" applyAlignment="1" applyProtection="1">
      <alignment vertical="center"/>
      <protection hidden="1"/>
    </xf>
    <xf numFmtId="0" fontId="24" fillId="22" borderId="22" xfId="0" applyNumberFormat="1" applyFont="1" applyFill="1" applyBorder="1" applyAlignment="1" applyProtection="1">
      <alignment horizontal="right" vertical="center" indent="1"/>
      <protection hidden="1"/>
    </xf>
    <xf numFmtId="0" fontId="0" fillId="22" borderId="19" xfId="0" applyFill="1" applyBorder="1" applyAlignment="1" applyProtection="1">
      <alignment vertical="center"/>
      <protection hidden="1"/>
    </xf>
    <xf numFmtId="0" fontId="24" fillId="22" borderId="327" xfId="0" applyNumberFormat="1" applyFont="1" applyFill="1" applyBorder="1" applyAlignment="1" applyProtection="1">
      <alignment horizontal="right" vertical="center" indent="1"/>
      <protection hidden="1"/>
    </xf>
    <xf numFmtId="0" fontId="19" fillId="22" borderId="18" xfId="0" applyFont="1" applyFill="1" applyBorder="1" applyAlignment="1" applyProtection="1">
      <alignment horizontal="right" vertical="center" indent="1"/>
      <protection hidden="1"/>
    </xf>
    <xf numFmtId="0" fontId="19" fillId="22" borderId="22" xfId="0" applyFont="1" applyFill="1" applyBorder="1" applyAlignment="1" applyProtection="1">
      <alignment horizontal="right" vertical="center" indent="1"/>
      <protection hidden="1"/>
    </xf>
    <xf numFmtId="0" fontId="20" fillId="0" borderId="327" xfId="0" applyNumberFormat="1" applyFont="1" applyFill="1" applyBorder="1" applyAlignment="1" applyProtection="1">
      <alignment horizontal="center" vertical="center"/>
      <protection locked="0" hidden="1"/>
    </xf>
    <xf numFmtId="0" fontId="20" fillId="0" borderId="326" xfId="0" applyNumberFormat="1" applyFont="1" applyFill="1" applyBorder="1" applyAlignment="1" applyProtection="1">
      <alignment horizontal="center" vertical="center"/>
      <protection locked="0" hidden="1"/>
    </xf>
    <xf numFmtId="0" fontId="20" fillId="0" borderId="134" xfId="0" applyNumberFormat="1" applyFont="1" applyFill="1" applyBorder="1" applyAlignment="1" applyProtection="1">
      <alignment horizontal="center" vertical="center"/>
      <protection locked="0" hidden="1"/>
    </xf>
    <xf numFmtId="0" fontId="20" fillId="0" borderId="51" xfId="0" applyNumberFormat="1" applyFont="1" applyFill="1" applyBorder="1" applyAlignment="1" applyProtection="1">
      <alignment horizontal="center" vertical="center"/>
      <protection locked="0" hidden="1"/>
    </xf>
    <xf numFmtId="0" fontId="20" fillId="0" borderId="46" xfId="0" applyNumberFormat="1" applyFont="1" applyFill="1" applyBorder="1" applyAlignment="1" applyProtection="1">
      <alignment horizontal="center" vertical="center"/>
      <protection locked="0" hidden="1"/>
    </xf>
    <xf numFmtId="0" fontId="0" fillId="0" borderId="351" xfId="0" applyBorder="1" applyAlignment="1" applyProtection="1">
      <alignment horizontal="center" vertical="center"/>
      <protection locked="0"/>
    </xf>
    <xf numFmtId="0" fontId="0" fillId="0" borderId="351" xfId="0" applyNumberFormat="1" applyFill="1" applyBorder="1" applyAlignment="1" applyProtection="1">
      <alignment horizontal="center" vertical="center"/>
      <protection locked="0" hidden="1"/>
    </xf>
    <xf numFmtId="1" fontId="213" fillId="0" borderId="337" xfId="0" applyNumberFormat="1" applyFont="1" applyFill="1" applyBorder="1" applyAlignment="1" applyProtection="1">
      <alignment horizontal="center" vertical="center"/>
      <protection locked="0" hidden="1"/>
    </xf>
    <xf numFmtId="1" fontId="213" fillId="0" borderId="330" xfId="0" applyNumberFormat="1" applyFont="1" applyFill="1" applyBorder="1" applyAlignment="1" applyProtection="1">
      <alignment horizontal="center" vertical="center"/>
      <protection locked="0" hidden="1"/>
    </xf>
    <xf numFmtId="1" fontId="213" fillId="0" borderId="331" xfId="0" applyNumberFormat="1" applyFont="1" applyFill="1" applyBorder="1" applyAlignment="1" applyProtection="1">
      <alignment horizontal="center" vertical="center"/>
      <protection locked="0" hidden="1"/>
    </xf>
    <xf numFmtId="1" fontId="213" fillId="0" borderId="22" xfId="0" applyNumberFormat="1" applyFont="1" applyFill="1" applyBorder="1" applyAlignment="1" applyProtection="1">
      <alignment horizontal="center" vertical="center"/>
      <protection locked="0" hidden="1"/>
    </xf>
    <xf numFmtId="1" fontId="213" fillId="0" borderId="334" xfId="0" applyNumberFormat="1" applyFont="1" applyFill="1" applyBorder="1" applyAlignment="1" applyProtection="1">
      <alignment horizontal="center" vertical="center"/>
      <protection locked="0" hidden="1"/>
    </xf>
    <xf numFmtId="2" fontId="44" fillId="5" borderId="65" xfId="0" applyNumberFormat="1" applyFont="1" applyFill="1" applyBorder="1" applyAlignment="1" applyProtection="1">
      <alignment vertical="center" wrapText="1"/>
      <protection hidden="1"/>
    </xf>
    <xf numFmtId="2" fontId="44" fillId="5" borderId="330" xfId="0" applyNumberFormat="1" applyFont="1" applyFill="1" applyBorder="1" applyAlignment="1" applyProtection="1">
      <alignment vertical="center" wrapText="1"/>
      <protection hidden="1"/>
    </xf>
    <xf numFmtId="1" fontId="213" fillId="22" borderId="18" xfId="0" applyNumberFormat="1" applyFont="1" applyFill="1" applyBorder="1" applyAlignment="1" applyProtection="1">
      <alignment horizontal="center" vertical="center"/>
    </xf>
    <xf numFmtId="2" fontId="44" fillId="0" borderId="44" xfId="0" applyNumberFormat="1" applyFont="1" applyFill="1" applyBorder="1" applyAlignment="1" applyProtection="1">
      <alignment horizontal="right" vertical="center" wrapText="1"/>
      <protection locked="0" hidden="1"/>
    </xf>
    <xf numFmtId="2" fontId="44" fillId="0" borderId="2" xfId="0" applyNumberFormat="1" applyFont="1" applyFill="1" applyBorder="1" applyAlignment="1" applyProtection="1">
      <alignment horizontal="right" vertical="center" wrapText="1"/>
      <protection locked="0" hidden="1"/>
    </xf>
    <xf numFmtId="2" fontId="44" fillId="0" borderId="59" xfId="0" applyNumberFormat="1" applyFont="1" applyFill="1" applyBorder="1" applyAlignment="1" applyProtection="1">
      <alignment horizontal="right" vertical="center" wrapText="1"/>
      <protection locked="0" hidden="1"/>
    </xf>
    <xf numFmtId="1" fontId="19" fillId="14" borderId="22" xfId="0" applyNumberFormat="1" applyFont="1" applyFill="1" applyBorder="1" applyAlignment="1" applyProtection="1">
      <alignment horizontal="center" vertical="center"/>
      <protection hidden="1"/>
    </xf>
    <xf numFmtId="1" fontId="213" fillId="22" borderId="17" xfId="0" applyNumberFormat="1" applyFont="1" applyFill="1" applyBorder="1" applyAlignment="1" applyProtection="1">
      <alignment vertical="center"/>
      <protection hidden="1"/>
    </xf>
    <xf numFmtId="1" fontId="213" fillId="22" borderId="18" xfId="0" applyNumberFormat="1" applyFont="1" applyFill="1" applyBorder="1" applyAlignment="1" applyProtection="1">
      <alignment vertical="center"/>
      <protection hidden="1"/>
    </xf>
    <xf numFmtId="1" fontId="213" fillId="22" borderId="180" xfId="0" applyNumberFormat="1" applyFont="1" applyFill="1" applyBorder="1" applyAlignment="1" applyProtection="1">
      <alignment vertical="center"/>
      <protection hidden="1"/>
    </xf>
    <xf numFmtId="1" fontId="213" fillId="22" borderId="17" xfId="0" applyNumberFormat="1" applyFont="1" applyFill="1" applyBorder="1" applyAlignment="1" applyProtection="1">
      <alignment vertical="center"/>
    </xf>
    <xf numFmtId="1" fontId="213" fillId="22" borderId="18" xfId="0" applyNumberFormat="1" applyFont="1" applyFill="1" applyBorder="1" applyAlignment="1" applyProtection="1">
      <alignment vertical="center"/>
    </xf>
    <xf numFmtId="1" fontId="213" fillId="22" borderId="180" xfId="0" applyNumberFormat="1" applyFont="1" applyFill="1" applyBorder="1" applyAlignment="1" applyProtection="1">
      <alignment vertical="center"/>
    </xf>
    <xf numFmtId="1" fontId="213" fillId="0" borderId="18" xfId="0" applyNumberFormat="1" applyFont="1" applyFill="1" applyBorder="1" applyAlignment="1" applyProtection="1">
      <alignment horizontal="center" vertical="center"/>
      <protection locked="0" hidden="1"/>
    </xf>
    <xf numFmtId="1" fontId="213" fillId="0" borderId="18" xfId="0" applyNumberFormat="1" applyFont="1" applyBorder="1" applyAlignment="1" applyProtection="1">
      <alignment horizontal="center" vertical="center"/>
      <protection locked="0"/>
    </xf>
    <xf numFmtId="1" fontId="213" fillId="0" borderId="27" xfId="0" applyNumberFormat="1" applyFont="1" applyBorder="1" applyAlignment="1" applyProtection="1">
      <alignment horizontal="center" vertical="center"/>
      <protection locked="0"/>
    </xf>
    <xf numFmtId="1" fontId="213" fillId="0" borderId="215" xfId="0" applyNumberFormat="1" applyFont="1" applyBorder="1" applyAlignment="1" applyProtection="1">
      <alignment horizontal="center" vertical="center"/>
      <protection locked="0"/>
    </xf>
    <xf numFmtId="1" fontId="213" fillId="0" borderId="344" xfId="0" applyNumberFormat="1" applyFont="1" applyBorder="1" applyAlignment="1" applyProtection="1">
      <alignment horizontal="center" vertical="center"/>
      <protection locked="0"/>
    </xf>
    <xf numFmtId="1" fontId="213" fillId="0" borderId="373" xfId="0" applyNumberFormat="1" applyFont="1" applyFill="1" applyBorder="1" applyAlignment="1" applyProtection="1">
      <alignment horizontal="center" vertical="center"/>
      <protection locked="0"/>
    </xf>
    <xf numFmtId="1" fontId="213" fillId="0" borderId="374" xfId="0" applyNumberFormat="1" applyFont="1" applyFill="1" applyBorder="1" applyAlignment="1" applyProtection="1">
      <alignment horizontal="center" vertical="center"/>
      <protection locked="0"/>
    </xf>
    <xf numFmtId="1" fontId="213" fillId="0" borderId="374" xfId="0" applyNumberFormat="1" applyFont="1" applyBorder="1" applyAlignment="1" applyProtection="1">
      <alignment horizontal="center" vertical="center"/>
      <protection locked="0"/>
    </xf>
    <xf numFmtId="1" fontId="213" fillId="0" borderId="375" xfId="0" applyNumberFormat="1" applyFont="1" applyBorder="1" applyAlignment="1" applyProtection="1">
      <alignment horizontal="center" vertical="center"/>
      <protection locked="0"/>
    </xf>
    <xf numFmtId="1" fontId="213" fillId="22" borderId="334" xfId="0" applyNumberFormat="1" applyFont="1" applyFill="1" applyBorder="1" applyAlignment="1" applyProtection="1">
      <alignment vertical="center"/>
    </xf>
    <xf numFmtId="1" fontId="28" fillId="22" borderId="17" xfId="0" applyNumberFormat="1" applyFont="1" applyFill="1" applyBorder="1" applyAlignment="1" applyProtection="1">
      <alignment vertical="center"/>
    </xf>
    <xf numFmtId="1" fontId="28" fillId="22" borderId="18" xfId="0" applyNumberFormat="1" applyFont="1" applyFill="1" applyBorder="1" applyAlignment="1" applyProtection="1">
      <alignment vertical="center"/>
    </xf>
    <xf numFmtId="1" fontId="28" fillId="22" borderId="180" xfId="0" applyNumberFormat="1" applyFont="1" applyFill="1" applyBorder="1" applyAlignment="1" applyProtection="1">
      <alignment vertical="center"/>
    </xf>
    <xf numFmtId="1" fontId="28" fillId="22" borderId="17" xfId="0" applyNumberFormat="1" applyFont="1" applyFill="1" applyBorder="1" applyAlignment="1" applyProtection="1">
      <alignment vertical="center"/>
      <protection hidden="1"/>
    </xf>
    <xf numFmtId="1" fontId="28" fillId="22" borderId="18" xfId="0" applyNumberFormat="1" applyFont="1" applyFill="1" applyBorder="1" applyAlignment="1" applyProtection="1">
      <alignment vertical="center"/>
      <protection hidden="1"/>
    </xf>
    <xf numFmtId="1" fontId="28" fillId="22" borderId="180" xfId="0" applyNumberFormat="1" applyFont="1" applyFill="1" applyBorder="1" applyAlignment="1" applyProtection="1">
      <alignment vertical="center"/>
      <protection hidden="1"/>
    </xf>
    <xf numFmtId="1" fontId="28" fillId="0" borderId="18" xfId="0" applyNumberFormat="1" applyFont="1" applyBorder="1" applyAlignment="1" applyProtection="1">
      <alignment horizontal="center" vertical="center"/>
      <protection locked="0"/>
    </xf>
    <xf numFmtId="1" fontId="28" fillId="0" borderId="215" xfId="0" applyNumberFormat="1" applyFont="1" applyBorder="1" applyAlignment="1" applyProtection="1">
      <alignment horizontal="center" vertical="center"/>
      <protection locked="0"/>
    </xf>
    <xf numFmtId="1" fontId="28" fillId="0" borderId="27" xfId="0" applyNumberFormat="1" applyFont="1" applyBorder="1" applyAlignment="1" applyProtection="1">
      <alignment horizontal="center" vertical="center"/>
      <protection locked="0"/>
    </xf>
    <xf numFmtId="1" fontId="28" fillId="0" borderId="22" xfId="0" applyNumberFormat="1" applyFont="1" applyBorder="1" applyAlignment="1" applyProtection="1">
      <alignment horizontal="center" vertical="center"/>
      <protection locked="0"/>
    </xf>
    <xf numFmtId="1" fontId="28" fillId="0" borderId="344" xfId="0" applyNumberFormat="1" applyFont="1" applyBorder="1" applyAlignment="1" applyProtection="1">
      <alignment horizontal="center" vertical="center"/>
      <protection locked="0"/>
    </xf>
    <xf numFmtId="1" fontId="28" fillId="0" borderId="36" xfId="0" applyNumberFormat="1" applyFont="1" applyBorder="1" applyAlignment="1" applyProtection="1">
      <alignment horizontal="center" vertical="center"/>
      <protection locked="0"/>
    </xf>
    <xf numFmtId="1" fontId="28" fillId="22" borderId="334" xfId="0" applyNumberFormat="1" applyFont="1" applyFill="1" applyBorder="1" applyAlignment="1" applyProtection="1">
      <alignment vertical="center"/>
    </xf>
    <xf numFmtId="0" fontId="126" fillId="0" borderId="0" xfId="0" applyFont="1" applyFill="1" applyBorder="1" applyAlignment="1" applyProtection="1">
      <alignment horizontal="center" vertical="center"/>
      <protection hidden="1"/>
    </xf>
    <xf numFmtId="0" fontId="20" fillId="3" borderId="180" xfId="0" applyFont="1" applyFill="1" applyBorder="1" applyAlignment="1" applyProtection="1">
      <alignment horizontal="center" vertical="center"/>
      <protection hidden="1"/>
    </xf>
    <xf numFmtId="168" fontId="48" fillId="4" borderId="180" xfId="0" applyNumberFormat="1" applyFont="1" applyFill="1" applyBorder="1" applyAlignment="1" applyProtection="1">
      <alignment horizontal="center" vertical="center"/>
      <protection hidden="1"/>
    </xf>
    <xf numFmtId="0" fontId="41" fillId="0" borderId="0" xfId="0" applyNumberFormat="1" applyFont="1" applyFill="1" applyBorder="1" applyAlignment="1" applyProtection="1">
      <alignment horizontal="right" vertical="center"/>
      <protection hidden="1"/>
    </xf>
    <xf numFmtId="0" fontId="38" fillId="9" borderId="98" xfId="0" applyNumberFormat="1" applyFont="1" applyFill="1" applyBorder="1" applyAlignment="1" applyProtection="1">
      <alignment horizontal="center" vertical="center"/>
      <protection hidden="1"/>
    </xf>
    <xf numFmtId="0" fontId="29" fillId="5" borderId="18" xfId="0" applyNumberFormat="1" applyFont="1" applyFill="1" applyBorder="1" applyAlignment="1" applyProtection="1">
      <alignment horizontal="center" vertical="center"/>
      <protection hidden="1"/>
    </xf>
    <xf numFmtId="0" fontId="17" fillId="0" borderId="0" xfId="0" applyFont="1" applyAlignment="1">
      <alignment vertical="top" wrapText="1"/>
    </xf>
    <xf numFmtId="0" fontId="17" fillId="0" borderId="0" xfId="0" applyFont="1" applyAlignment="1">
      <alignment vertical="top"/>
    </xf>
    <xf numFmtId="0" fontId="62" fillId="0" borderId="0" xfId="0" applyFont="1" applyFill="1" applyBorder="1" applyAlignment="1" applyProtection="1">
      <alignment horizontal="right" vertical="top" wrapText="1"/>
      <protection hidden="1"/>
    </xf>
    <xf numFmtId="0" fontId="13" fillId="0" borderId="0" xfId="0" applyFont="1" applyFill="1" applyBorder="1" applyAlignment="1" applyProtection="1">
      <alignment horizontal="center" vertical="top" wrapText="1"/>
      <protection locked="0" hidden="1"/>
    </xf>
    <xf numFmtId="0" fontId="0" fillId="2" borderId="142" xfId="0" applyNumberFormat="1" applyFont="1" applyFill="1" applyBorder="1" applyAlignment="1" applyProtection="1">
      <alignment horizontal="center" vertical="center"/>
      <protection hidden="1"/>
    </xf>
    <xf numFmtId="0" fontId="46" fillId="2" borderId="143" xfId="0" applyFont="1" applyFill="1" applyBorder="1" applyAlignment="1" applyProtection="1">
      <alignment horizontal="center" vertical="center"/>
      <protection hidden="1"/>
    </xf>
    <xf numFmtId="0" fontId="45" fillId="2" borderId="337" xfId="0" applyFont="1" applyFill="1" applyBorder="1" applyAlignment="1" applyProtection="1">
      <alignment horizontal="left" vertical="center" wrapText="1" indent="1"/>
      <protection hidden="1"/>
    </xf>
    <xf numFmtId="0" fontId="52" fillId="0" borderId="334" xfId="0" applyFont="1" applyBorder="1" applyAlignment="1" applyProtection="1">
      <alignment horizontal="center" vertical="center"/>
      <protection locked="0"/>
    </xf>
    <xf numFmtId="0" fontId="52" fillId="3" borderId="348" xfId="0" applyFont="1" applyFill="1" applyBorder="1" applyAlignment="1" applyProtection="1">
      <alignment horizontal="center" vertical="center"/>
      <protection hidden="1"/>
    </xf>
    <xf numFmtId="168" fontId="0" fillId="5" borderId="334" xfId="0" applyNumberFormat="1" applyFill="1" applyBorder="1" applyAlignment="1" applyProtection="1">
      <alignment horizontal="center" vertical="center"/>
      <protection hidden="1"/>
    </xf>
    <xf numFmtId="168" fontId="0" fillId="5" borderId="348" xfId="0" applyNumberFormat="1" applyFill="1" applyBorder="1" applyAlignment="1" applyProtection="1">
      <alignment horizontal="center" vertical="center"/>
      <protection hidden="1"/>
    </xf>
    <xf numFmtId="0" fontId="0" fillId="0" borderId="353" xfId="0" applyBorder="1" applyAlignment="1" applyProtection="1">
      <alignment horizontal="center" vertical="center"/>
      <protection locked="0"/>
    </xf>
    <xf numFmtId="49" fontId="20" fillId="5" borderId="334" xfId="0" applyNumberFormat="1" applyFont="1" applyFill="1" applyBorder="1" applyAlignment="1" applyProtection="1">
      <alignment horizontal="center" vertical="center"/>
      <protection hidden="1"/>
    </xf>
    <xf numFmtId="0" fontId="20" fillId="3" borderId="192" xfId="0" applyFont="1" applyFill="1" applyBorder="1" applyAlignment="1" applyProtection="1">
      <alignment horizontal="center" vertical="center"/>
      <protection hidden="1"/>
    </xf>
    <xf numFmtId="0" fontId="13" fillId="4" borderId="349" xfId="0" applyFont="1" applyFill="1" applyBorder="1" applyAlignment="1" applyProtection="1">
      <alignment horizontal="center" vertical="center"/>
      <protection hidden="1"/>
    </xf>
    <xf numFmtId="168" fontId="48" fillId="22" borderId="349" xfId="0" applyNumberFormat="1" applyFont="1" applyFill="1" applyBorder="1" applyAlignment="1" applyProtection="1">
      <alignment horizontal="center" vertical="center"/>
      <protection hidden="1"/>
    </xf>
    <xf numFmtId="0" fontId="20" fillId="22" borderId="276" xfId="0" applyFont="1" applyFill="1" applyBorder="1" applyAlignment="1">
      <alignment horizontal="center" vertical="center"/>
    </xf>
    <xf numFmtId="49" fontId="20" fillId="5" borderId="378" xfId="0" applyNumberFormat="1" applyFont="1" applyFill="1" applyBorder="1" applyAlignment="1" applyProtection="1">
      <alignment horizontal="center" vertical="center"/>
      <protection hidden="1"/>
    </xf>
    <xf numFmtId="49" fontId="20" fillId="5" borderId="379" xfId="0" applyNumberFormat="1" applyFont="1" applyFill="1" applyBorder="1" applyAlignment="1" applyProtection="1">
      <alignment horizontal="center" vertical="center"/>
      <protection hidden="1"/>
    </xf>
    <xf numFmtId="0" fontId="20" fillId="0" borderId="378" xfId="0" applyNumberFormat="1" applyFont="1" applyFill="1" applyBorder="1" applyAlignment="1" applyProtection="1">
      <alignment horizontal="center" vertical="center"/>
      <protection locked="0" hidden="1"/>
    </xf>
    <xf numFmtId="0" fontId="20" fillId="0" borderId="379" xfId="0" applyNumberFormat="1" applyFont="1" applyFill="1" applyBorder="1" applyAlignment="1" applyProtection="1">
      <alignment horizontal="center" vertical="center"/>
      <protection locked="0" hidden="1"/>
    </xf>
    <xf numFmtId="0" fontId="52" fillId="0" borderId="378" xfId="0" applyFont="1" applyBorder="1" applyAlignment="1" applyProtection="1">
      <alignment horizontal="center" vertical="center"/>
      <protection locked="0"/>
    </xf>
    <xf numFmtId="0" fontId="52" fillId="0" borderId="379" xfId="0" applyFont="1" applyBorder="1" applyAlignment="1" applyProtection="1">
      <alignment horizontal="center" vertical="center"/>
      <protection locked="0"/>
    </xf>
    <xf numFmtId="0" fontId="0" fillId="0" borderId="380" xfId="0" applyBorder="1" applyAlignment="1" applyProtection="1">
      <alignment horizontal="center" vertical="center"/>
      <protection locked="0"/>
    </xf>
    <xf numFmtId="0" fontId="0" fillId="0" borderId="350" xfId="0" applyBorder="1" applyAlignment="1" applyProtection="1">
      <alignment horizontal="center" vertical="center"/>
      <protection locked="0"/>
    </xf>
    <xf numFmtId="0" fontId="0" fillId="0" borderId="352" xfId="0" applyBorder="1" applyAlignment="1" applyProtection="1">
      <alignment horizontal="center" vertical="center"/>
      <protection locked="0"/>
    </xf>
    <xf numFmtId="0" fontId="52" fillId="3" borderId="381" xfId="0" applyFont="1" applyFill="1" applyBorder="1" applyAlignment="1" applyProtection="1">
      <alignment horizontal="center" vertical="center"/>
      <protection hidden="1"/>
    </xf>
    <xf numFmtId="0" fontId="52" fillId="3" borderId="382" xfId="0" applyFont="1" applyFill="1" applyBorder="1" applyAlignment="1" applyProtection="1">
      <alignment horizontal="center" vertical="center"/>
      <protection hidden="1"/>
    </xf>
    <xf numFmtId="168" fontId="0" fillId="5" borderId="17" xfId="0" applyNumberFormat="1" applyFill="1" applyBorder="1" applyAlignment="1" applyProtection="1">
      <alignment horizontal="center" vertical="center"/>
      <protection hidden="1"/>
    </xf>
    <xf numFmtId="168" fontId="0" fillId="5" borderId="331" xfId="0" applyNumberFormat="1" applyFill="1" applyBorder="1" applyAlignment="1" applyProtection="1">
      <alignment horizontal="center" vertical="center"/>
      <protection hidden="1"/>
    </xf>
    <xf numFmtId="168" fontId="0" fillId="5" borderId="383" xfId="0" applyNumberFormat="1" applyFill="1" applyBorder="1" applyAlignment="1" applyProtection="1">
      <alignment horizontal="center" vertical="center"/>
      <protection hidden="1"/>
    </xf>
    <xf numFmtId="168" fontId="0" fillId="5" borderId="384" xfId="0" applyNumberFormat="1" applyFill="1" applyBorder="1" applyAlignment="1" applyProtection="1">
      <alignment horizontal="center" vertical="center"/>
      <protection hidden="1"/>
    </xf>
    <xf numFmtId="0" fontId="52" fillId="0" borderId="0" xfId="0" applyFont="1" applyFill="1" applyBorder="1" applyAlignment="1" applyProtection="1">
      <alignment horizontal="center" vertical="center" wrapText="1"/>
      <protection hidden="1"/>
    </xf>
    <xf numFmtId="0" fontId="20" fillId="0" borderId="0"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168" fontId="48" fillId="0" borderId="0" xfId="0" applyNumberFormat="1" applyFont="1" applyFill="1" applyBorder="1" applyAlignment="1" applyProtection="1">
      <alignment horizontal="center" vertical="center"/>
      <protection hidden="1"/>
    </xf>
    <xf numFmtId="0" fontId="48" fillId="0" borderId="0" xfId="0" applyNumberFormat="1" applyFont="1" applyFill="1" applyBorder="1" applyAlignment="1" applyProtection="1">
      <alignment horizontal="center" vertical="center"/>
      <protection hidden="1"/>
    </xf>
    <xf numFmtId="0" fontId="68" fillId="0" borderId="66" xfId="0" applyFont="1" applyFill="1" applyBorder="1" applyAlignment="1" applyProtection="1">
      <alignment horizontal="right" vertical="center" wrapText="1"/>
      <protection hidden="1"/>
    </xf>
    <xf numFmtId="0" fontId="215" fillId="0" borderId="385" xfId="0" applyFont="1" applyFill="1" applyBorder="1" applyAlignment="1" applyProtection="1">
      <alignment horizontal="right" vertical="center" wrapText="1"/>
      <protection hidden="1"/>
    </xf>
    <xf numFmtId="49" fontId="91" fillId="0" borderId="0" xfId="0" applyNumberFormat="1" applyFont="1" applyFill="1" applyBorder="1" applyAlignment="1" applyProtection="1">
      <alignment vertical="center"/>
      <protection hidden="1"/>
    </xf>
    <xf numFmtId="0" fontId="92" fillId="0" borderId="0" xfId="0" applyNumberFormat="1" applyFont="1" applyFill="1" applyBorder="1" applyAlignment="1" applyProtection="1">
      <alignment vertical="center"/>
      <protection hidden="1"/>
    </xf>
    <xf numFmtId="0" fontId="20" fillId="0" borderId="265" xfId="0" applyFont="1" applyFill="1" applyBorder="1" applyAlignment="1" applyProtection="1">
      <alignment horizontal="center" vertical="center" wrapText="1"/>
      <protection hidden="1"/>
    </xf>
    <xf numFmtId="0" fontId="20" fillId="0" borderId="265" xfId="0" applyFont="1" applyFill="1" applyBorder="1" applyAlignment="1" applyProtection="1">
      <alignment horizontal="right" vertical="center" wrapText="1" indent="1"/>
      <protection hidden="1"/>
    </xf>
    <xf numFmtId="0" fontId="12" fillId="5" borderId="337" xfId="0" applyFont="1" applyFill="1" applyBorder="1" applyAlignment="1" applyProtection="1">
      <alignment horizontal="center" vertical="center" wrapText="1"/>
      <protection hidden="1"/>
    </xf>
    <xf numFmtId="0" fontId="12" fillId="5" borderId="330" xfId="0" applyFont="1" applyFill="1" applyBorder="1" applyAlignment="1" applyProtection="1">
      <alignment horizontal="center" vertical="center" wrapText="1"/>
      <protection hidden="1"/>
    </xf>
    <xf numFmtId="0" fontId="12" fillId="5" borderId="334" xfId="0" applyFont="1" applyFill="1" applyBorder="1" applyAlignment="1" applyProtection="1">
      <alignment horizontal="center" vertical="center" wrapText="1"/>
      <protection hidden="1"/>
    </xf>
    <xf numFmtId="0" fontId="12" fillId="5" borderId="331" xfId="0" applyFont="1" applyFill="1" applyBorder="1" applyAlignment="1" applyProtection="1">
      <alignment horizontal="center" vertical="center" wrapText="1"/>
      <protection hidden="1"/>
    </xf>
    <xf numFmtId="1" fontId="20" fillId="4" borderId="330" xfId="0" applyNumberFormat="1" applyFont="1" applyFill="1" applyBorder="1" applyAlignment="1" applyProtection="1">
      <alignment horizontal="center" vertical="center"/>
      <protection hidden="1"/>
    </xf>
    <xf numFmtId="1" fontId="20" fillId="4" borderId="334" xfId="0" applyNumberFormat="1" applyFont="1" applyFill="1" applyBorder="1" applyAlignment="1" applyProtection="1">
      <alignment horizontal="center" vertical="center"/>
      <protection hidden="1"/>
    </xf>
    <xf numFmtId="1" fontId="20" fillId="4" borderId="337" xfId="0" applyNumberFormat="1" applyFont="1" applyFill="1" applyBorder="1" applyAlignment="1" applyProtection="1">
      <alignment horizontal="center" vertical="center"/>
      <protection hidden="1"/>
    </xf>
    <xf numFmtId="1" fontId="0" fillId="0" borderId="330" xfId="0" applyNumberFormat="1" applyFont="1" applyFill="1" applyBorder="1" applyAlignment="1" applyProtection="1">
      <alignment horizontal="center" vertical="center"/>
      <protection locked="0" hidden="1"/>
    </xf>
    <xf numFmtId="1" fontId="0" fillId="0" borderId="334" xfId="0" applyNumberFormat="1" applyFont="1" applyFill="1" applyBorder="1" applyAlignment="1" applyProtection="1">
      <alignment horizontal="center" vertical="center"/>
      <protection locked="0" hidden="1"/>
    </xf>
    <xf numFmtId="1" fontId="0" fillId="0" borderId="337" xfId="0" applyNumberFormat="1" applyFont="1" applyFill="1" applyBorder="1" applyAlignment="1" applyProtection="1">
      <alignment horizontal="center" vertical="center"/>
      <protection locked="0" hidden="1"/>
    </xf>
    <xf numFmtId="1" fontId="48" fillId="0" borderId="330" xfId="0" applyNumberFormat="1" applyFont="1" applyFill="1" applyBorder="1" applyAlignment="1" applyProtection="1">
      <alignment horizontal="center" vertical="center"/>
      <protection locked="0" hidden="1"/>
    </xf>
    <xf numFmtId="1" fontId="48" fillId="7" borderId="330" xfId="0" applyNumberFormat="1" applyFont="1" applyFill="1" applyBorder="1" applyAlignment="1" applyProtection="1">
      <alignment horizontal="center" vertical="center"/>
      <protection hidden="1"/>
    </xf>
    <xf numFmtId="1" fontId="48" fillId="7" borderId="334" xfId="0" applyNumberFormat="1" applyFont="1" applyFill="1" applyBorder="1" applyAlignment="1" applyProtection="1">
      <alignment horizontal="center" vertical="center"/>
      <protection hidden="1"/>
    </xf>
    <xf numFmtId="1" fontId="48" fillId="7" borderId="337" xfId="0" applyNumberFormat="1" applyFont="1" applyFill="1" applyBorder="1" applyAlignment="1" applyProtection="1">
      <alignment horizontal="center" vertical="center"/>
      <protection hidden="1"/>
    </xf>
    <xf numFmtId="0" fontId="46" fillId="7" borderId="17" xfId="0" applyFont="1" applyFill="1" applyBorder="1" applyAlignment="1">
      <alignment horizontal="right" vertical="center" indent="1"/>
    </xf>
    <xf numFmtId="0" fontId="0" fillId="0" borderId="330" xfId="0" applyFont="1" applyFill="1" applyBorder="1" applyAlignment="1" applyProtection="1">
      <protection locked="0"/>
    </xf>
    <xf numFmtId="1" fontId="0" fillId="0" borderId="22" xfId="0" applyNumberFormat="1" applyFont="1" applyFill="1" applyBorder="1" applyAlignment="1" applyProtection="1">
      <alignment horizontal="center" vertical="center"/>
      <protection locked="0"/>
    </xf>
    <xf numFmtId="1" fontId="0" fillId="0" borderId="334" xfId="0" applyNumberFormat="1" applyFont="1" applyFill="1" applyBorder="1" applyAlignment="1" applyProtection="1">
      <alignment horizontal="center" vertical="center"/>
      <protection locked="0"/>
    </xf>
    <xf numFmtId="1" fontId="0" fillId="0" borderId="337" xfId="0" applyNumberFormat="1" applyFont="1" applyFill="1" applyBorder="1" applyAlignment="1" applyProtection="1">
      <alignment horizontal="center" vertical="center"/>
      <protection locked="0"/>
    </xf>
    <xf numFmtId="1" fontId="0" fillId="0" borderId="330" xfId="0" applyNumberFormat="1" applyFont="1" applyFill="1" applyBorder="1" applyAlignment="1" applyProtection="1">
      <alignment horizontal="center" vertical="center"/>
      <protection locked="0"/>
    </xf>
    <xf numFmtId="1" fontId="46" fillId="0" borderId="330" xfId="0" applyNumberFormat="1" applyFont="1" applyFill="1" applyBorder="1" applyAlignment="1" applyProtection="1">
      <alignment horizontal="center" vertical="center"/>
      <protection locked="0" hidden="1"/>
    </xf>
    <xf numFmtId="1" fontId="48" fillId="5" borderId="330" xfId="0" applyNumberFormat="1" applyFont="1" applyFill="1" applyBorder="1" applyAlignment="1" applyProtection="1">
      <alignment horizontal="center" vertical="center"/>
      <protection hidden="1"/>
    </xf>
    <xf numFmtId="1" fontId="48" fillId="5" borderId="334" xfId="0" applyNumberFormat="1" applyFont="1" applyFill="1" applyBorder="1" applyAlignment="1" applyProtection="1">
      <alignment horizontal="center" vertical="center"/>
      <protection hidden="1"/>
    </xf>
    <xf numFmtId="1" fontId="48" fillId="5" borderId="337" xfId="0" applyNumberFormat="1" applyFont="1" applyFill="1" applyBorder="1" applyAlignment="1" applyProtection="1">
      <alignment horizontal="center" vertical="center"/>
      <protection hidden="1"/>
    </xf>
    <xf numFmtId="0" fontId="0" fillId="5" borderId="0" xfId="0" applyFont="1" applyFill="1" applyBorder="1" applyAlignment="1" applyProtection="1">
      <alignment horizontal="right" vertical="center" indent="1"/>
      <protection hidden="1"/>
    </xf>
    <xf numFmtId="1" fontId="46" fillId="0" borderId="330" xfId="0" applyNumberFormat="1" applyFont="1" applyFill="1" applyBorder="1" applyAlignment="1" applyProtection="1">
      <alignment horizontal="center" vertical="center"/>
      <protection locked="0"/>
    </xf>
    <xf numFmtId="0" fontId="0" fillId="5" borderId="330" xfId="0" applyFont="1" applyFill="1" applyBorder="1" applyAlignment="1">
      <alignment horizontal="right" vertical="center" indent="1"/>
    </xf>
    <xf numFmtId="1" fontId="0" fillId="0" borderId="330" xfId="0" applyNumberFormat="1" applyFont="1" applyBorder="1" applyAlignment="1" applyProtection="1">
      <alignment horizontal="center" vertical="center"/>
      <protection locked="0"/>
    </xf>
    <xf numFmtId="1" fontId="0" fillId="0" borderId="334" xfId="0" applyNumberFormat="1" applyFont="1" applyBorder="1" applyAlignment="1" applyProtection="1">
      <alignment horizontal="center" vertical="center"/>
      <protection locked="0"/>
    </xf>
    <xf numFmtId="1" fontId="0" fillId="0" borderId="337" xfId="0" applyNumberFormat="1" applyFont="1" applyBorder="1" applyAlignment="1" applyProtection="1">
      <alignment horizontal="center" vertical="center"/>
      <protection locked="0"/>
    </xf>
    <xf numFmtId="1" fontId="20" fillId="8" borderId="330" xfId="0" applyNumberFormat="1" applyFont="1" applyFill="1" applyBorder="1" applyAlignment="1" applyProtection="1">
      <alignment horizontal="center" vertical="center"/>
      <protection hidden="1"/>
    </xf>
    <xf numFmtId="1" fontId="20" fillId="8" borderId="334" xfId="0" applyNumberFormat="1" applyFont="1" applyFill="1" applyBorder="1" applyAlignment="1" applyProtection="1">
      <alignment horizontal="center" vertical="center"/>
      <protection hidden="1"/>
    </xf>
    <xf numFmtId="1" fontId="20" fillId="8" borderId="337" xfId="0" applyNumberFormat="1" applyFont="1" applyFill="1" applyBorder="1" applyAlignment="1" applyProtection="1">
      <alignment horizontal="center" vertical="center"/>
      <protection hidden="1"/>
    </xf>
    <xf numFmtId="0" fontId="0" fillId="8" borderId="18" xfId="0" applyFont="1" applyFill="1" applyBorder="1" applyAlignment="1">
      <alignment horizontal="right" vertical="center" indent="1"/>
    </xf>
    <xf numFmtId="1" fontId="0" fillId="0" borderId="339" xfId="0" applyNumberFormat="1" applyFont="1" applyBorder="1" applyAlignment="1" applyProtection="1">
      <alignment horizontal="center" vertical="center"/>
      <protection locked="0"/>
    </xf>
    <xf numFmtId="1" fontId="0" fillId="0" borderId="348" xfId="0" applyNumberFormat="1" applyFont="1" applyBorder="1" applyAlignment="1" applyProtection="1">
      <alignment horizontal="center" vertical="center"/>
      <protection locked="0"/>
    </xf>
    <xf numFmtId="0" fontId="0" fillId="8" borderId="18" xfId="0" applyFill="1" applyBorder="1" applyAlignment="1">
      <alignment horizontal="right" vertical="center" indent="1"/>
    </xf>
    <xf numFmtId="0" fontId="48" fillId="5" borderId="13" xfId="0" applyFont="1" applyFill="1" applyBorder="1" applyAlignment="1" applyProtection="1">
      <alignment horizontal="right" vertical="center" indent="1"/>
      <protection hidden="1"/>
    </xf>
    <xf numFmtId="1" fontId="46" fillId="5" borderId="332" xfId="0" applyNumberFormat="1" applyFont="1" applyFill="1" applyBorder="1" applyAlignment="1" applyProtection="1">
      <alignment horizontal="center" vertical="center"/>
    </xf>
    <xf numFmtId="1" fontId="46" fillId="5" borderId="338" xfId="0" applyNumberFormat="1" applyFont="1" applyFill="1" applyBorder="1" applyAlignment="1" applyProtection="1">
      <alignment horizontal="center" vertical="center"/>
    </xf>
    <xf numFmtId="1" fontId="46" fillId="5" borderId="13" xfId="0" applyNumberFormat="1" applyFont="1" applyFill="1" applyBorder="1" applyAlignment="1" applyProtection="1">
      <alignment horizontal="center" vertical="center"/>
    </xf>
    <xf numFmtId="1" fontId="0" fillId="0" borderId="5"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337" xfId="0" applyNumberFormat="1" applyBorder="1" applyAlignment="1" applyProtection="1">
      <alignment horizontal="center" vertical="center"/>
      <protection locked="0"/>
    </xf>
    <xf numFmtId="1" fontId="0" fillId="0" borderId="330" xfId="0" applyNumberFormat="1" applyBorder="1" applyAlignment="1" applyProtection="1">
      <alignment horizontal="center" vertical="center"/>
      <protection locked="0"/>
    </xf>
    <xf numFmtId="1" fontId="46" fillId="0" borderId="326" xfId="0" applyNumberFormat="1" applyFont="1" applyFill="1" applyBorder="1" applyAlignment="1" applyProtection="1">
      <alignment horizontal="center" vertical="center"/>
      <protection locked="0"/>
    </xf>
    <xf numFmtId="1" fontId="0" fillId="0" borderId="334" xfId="0" applyNumberFormat="1" applyBorder="1" applyAlignment="1" applyProtection="1">
      <alignment horizontal="center" vertical="center"/>
      <protection locked="0"/>
    </xf>
    <xf numFmtId="0" fontId="88" fillId="56" borderId="0" xfId="0" applyFont="1" applyFill="1" applyAlignment="1">
      <alignment vertical="center"/>
    </xf>
    <xf numFmtId="0" fontId="16" fillId="56" borderId="0" xfId="0" applyFont="1" applyFill="1"/>
    <xf numFmtId="0" fontId="98" fillId="0" borderId="0" xfId="0" applyNumberFormat="1" applyFont="1" applyFill="1" applyBorder="1" applyAlignment="1" applyProtection="1">
      <alignment vertical="center"/>
      <protection locked="0" hidden="1"/>
    </xf>
    <xf numFmtId="0" fontId="23" fillId="0" borderId="0" xfId="0" applyNumberFormat="1" applyFont="1" applyFill="1" applyBorder="1" applyAlignment="1" applyProtection="1">
      <alignment vertical="center"/>
      <protection locked="0" hidden="1"/>
    </xf>
    <xf numFmtId="0" fontId="26" fillId="0" borderId="0" xfId="0" applyNumberFormat="1" applyFont="1" applyFill="1" applyBorder="1" applyAlignment="1" applyProtection="1">
      <alignment horizontal="left" vertical="center"/>
      <protection locked="0" hidden="1"/>
    </xf>
    <xf numFmtId="0" fontId="29" fillId="5" borderId="330" xfId="0" applyNumberFormat="1" applyFont="1" applyFill="1" applyBorder="1" applyAlignment="1" applyProtection="1">
      <alignment horizontal="center" vertical="center" wrapText="1"/>
      <protection hidden="1"/>
    </xf>
    <xf numFmtId="0" fontId="29" fillId="5" borderId="330" xfId="0" applyNumberFormat="1" applyFont="1" applyFill="1" applyBorder="1" applyAlignment="1" applyProtection="1">
      <alignment horizontal="center" vertical="center"/>
      <protection hidden="1"/>
    </xf>
    <xf numFmtId="0" fontId="23" fillId="0" borderId="327" xfId="0" applyNumberFormat="1" applyFont="1" applyFill="1" applyBorder="1" applyAlignment="1" applyProtection="1">
      <alignment horizontal="center" vertical="center"/>
      <protection locked="0"/>
    </xf>
    <xf numFmtId="166" fontId="38" fillId="9" borderId="99" xfId="0" applyNumberFormat="1" applyFont="1" applyFill="1" applyBorder="1" applyAlignment="1" applyProtection="1">
      <alignment horizontal="center" vertical="center"/>
      <protection hidden="1"/>
    </xf>
    <xf numFmtId="166" fontId="38" fillId="9" borderId="52" xfId="0" applyNumberFormat="1" applyFont="1" applyFill="1" applyBorder="1" applyAlignment="1" applyProtection="1">
      <alignment horizontal="center" vertical="center"/>
      <protection hidden="1"/>
    </xf>
    <xf numFmtId="166" fontId="38" fillId="9" borderId="157" xfId="0" applyNumberFormat="1" applyFont="1" applyFill="1" applyBorder="1" applyAlignment="1" applyProtection="1">
      <alignment horizontal="center" vertical="center"/>
      <protection hidden="1"/>
    </xf>
    <xf numFmtId="166" fontId="38" fillId="9" borderId="101" xfId="0" applyNumberFormat="1" applyFont="1" applyFill="1" applyBorder="1" applyAlignment="1" applyProtection="1">
      <alignment horizontal="center" vertical="center"/>
      <protection hidden="1"/>
    </xf>
    <xf numFmtId="166" fontId="24" fillId="9" borderId="52" xfId="0" applyNumberFormat="1" applyFont="1" applyFill="1" applyBorder="1" applyAlignment="1" applyProtection="1">
      <alignment horizontal="center" vertical="center"/>
      <protection hidden="1"/>
    </xf>
    <xf numFmtId="0" fontId="16" fillId="4" borderId="371" xfId="0" applyFont="1" applyFill="1" applyBorder="1" applyProtection="1">
      <protection hidden="1"/>
    </xf>
    <xf numFmtId="166" fontId="38" fillId="4" borderId="65" xfId="0" applyNumberFormat="1" applyFont="1" applyFill="1" applyBorder="1" applyAlignment="1" applyProtection="1">
      <alignment horizontal="center" vertical="center"/>
      <protection hidden="1"/>
    </xf>
    <xf numFmtId="166" fontId="38" fillId="4" borderId="158" xfId="0" applyNumberFormat="1" applyFont="1" applyFill="1" applyBorder="1" applyAlignment="1" applyProtection="1">
      <alignment horizontal="center" vertical="center"/>
      <protection hidden="1"/>
    </xf>
    <xf numFmtId="166" fontId="38" fillId="4" borderId="66" xfId="0" applyNumberFormat="1" applyFont="1" applyFill="1" applyBorder="1" applyAlignment="1" applyProtection="1">
      <alignment horizontal="center" vertical="center"/>
      <protection hidden="1"/>
    </xf>
    <xf numFmtId="166" fontId="31" fillId="4" borderId="386" xfId="0" applyNumberFormat="1" applyFont="1" applyFill="1" applyBorder="1" applyAlignment="1" applyProtection="1">
      <alignment horizontal="center" vertical="center"/>
      <protection hidden="1"/>
    </xf>
    <xf numFmtId="0" fontId="23" fillId="4" borderId="106" xfId="0" applyNumberFormat="1" applyFont="1" applyFill="1" applyBorder="1" applyAlignment="1" applyProtection="1">
      <alignment vertical="center"/>
      <protection hidden="1"/>
    </xf>
    <xf numFmtId="0" fontId="44" fillId="4" borderId="107" xfId="0" applyNumberFormat="1" applyFont="1" applyFill="1" applyBorder="1" applyAlignment="1" applyProtection="1">
      <alignment horizontal="right" vertical="center"/>
      <protection hidden="1"/>
    </xf>
    <xf numFmtId="166" fontId="38" fillId="4" borderId="108" xfId="0" applyNumberFormat="1" applyFont="1" applyFill="1" applyBorder="1" applyAlignment="1" applyProtection="1">
      <alignment horizontal="center" vertical="center"/>
      <protection hidden="1"/>
    </xf>
    <xf numFmtId="166" fontId="38" fillId="4" borderId="109" xfId="0" applyNumberFormat="1" applyFont="1" applyFill="1" applyBorder="1" applyAlignment="1" applyProtection="1">
      <alignment horizontal="center" vertical="center"/>
      <protection hidden="1"/>
    </xf>
    <xf numFmtId="166" fontId="38" fillId="4" borderId="152" xfId="0" applyNumberFormat="1" applyFont="1" applyFill="1" applyBorder="1" applyAlignment="1" applyProtection="1">
      <alignment horizontal="center" vertical="center"/>
      <protection hidden="1"/>
    </xf>
    <xf numFmtId="166" fontId="38" fillId="4" borderId="112" xfId="0" applyNumberFormat="1" applyFont="1" applyFill="1" applyBorder="1" applyAlignment="1" applyProtection="1">
      <alignment horizontal="center" vertical="center"/>
      <protection hidden="1"/>
    </xf>
    <xf numFmtId="166" fontId="31" fillId="4" borderId="326" xfId="0" applyNumberFormat="1" applyFont="1" applyFill="1" applyBorder="1" applyAlignment="1" applyProtection="1">
      <alignment horizontal="center" vertical="center"/>
      <protection hidden="1"/>
    </xf>
    <xf numFmtId="0" fontId="16" fillId="4" borderId="113" xfId="0" applyFont="1" applyFill="1" applyBorder="1" applyProtection="1">
      <protection hidden="1"/>
    </xf>
    <xf numFmtId="0" fontId="23" fillId="5" borderId="371" xfId="0" applyNumberFormat="1" applyFont="1" applyFill="1" applyBorder="1" applyAlignment="1" applyProtection="1">
      <alignment vertical="center"/>
      <protection hidden="1"/>
    </xf>
    <xf numFmtId="0" fontId="38" fillId="5" borderId="18" xfId="0" applyNumberFormat="1" applyFont="1" applyFill="1" applyBorder="1" applyAlignment="1" applyProtection="1">
      <alignment horizontal="center" vertical="center"/>
      <protection hidden="1"/>
    </xf>
    <xf numFmtId="166" fontId="34" fillId="5" borderId="18" xfId="0" applyNumberFormat="1" applyFont="1" applyFill="1" applyBorder="1" applyAlignment="1" applyProtection="1">
      <alignment horizontal="center" vertical="center"/>
      <protection hidden="1"/>
    </xf>
    <xf numFmtId="0" fontId="16" fillId="5" borderId="91" xfId="0" applyFont="1" applyFill="1" applyBorder="1" applyProtection="1">
      <protection hidden="1"/>
    </xf>
    <xf numFmtId="0" fontId="23" fillId="5" borderId="132" xfId="0" applyNumberFormat="1" applyFont="1" applyFill="1" applyBorder="1" applyAlignment="1" applyProtection="1">
      <alignment horizontal="center" vertical="center"/>
      <protection hidden="1"/>
    </xf>
    <xf numFmtId="166" fontId="23" fillId="0" borderId="76" xfId="0" applyNumberFormat="1" applyFont="1" applyFill="1" applyBorder="1" applyAlignment="1" applyProtection="1">
      <alignment horizontal="center" vertical="center"/>
      <protection locked="0"/>
    </xf>
    <xf numFmtId="166" fontId="23" fillId="0" borderId="297" xfId="0" applyNumberFormat="1" applyFont="1" applyFill="1" applyBorder="1" applyAlignment="1" applyProtection="1">
      <alignment horizontal="center" vertical="center"/>
      <protection locked="0"/>
    </xf>
    <xf numFmtId="166" fontId="23" fillId="0" borderId="75" xfId="0" applyNumberFormat="1" applyFont="1" applyFill="1" applyBorder="1" applyAlignment="1" applyProtection="1">
      <alignment horizontal="center" vertical="center"/>
      <protection locked="0"/>
    </xf>
    <xf numFmtId="166" fontId="32" fillId="5" borderId="115" xfId="0" applyNumberFormat="1" applyFont="1" applyFill="1" applyBorder="1" applyAlignment="1" applyProtection="1">
      <alignment horizontal="center" vertical="center"/>
      <protection hidden="1"/>
    </xf>
    <xf numFmtId="166" fontId="31" fillId="4" borderId="297" xfId="0" applyNumberFormat="1" applyFont="1" applyFill="1" applyBorder="1" applyAlignment="1" applyProtection="1">
      <alignment horizontal="center" vertical="center"/>
      <protection hidden="1"/>
    </xf>
    <xf numFmtId="0" fontId="23" fillId="5" borderId="126" xfId="0" applyNumberFormat="1" applyFont="1" applyFill="1" applyBorder="1" applyAlignment="1" applyProtection="1">
      <alignment horizontal="center" vertical="center"/>
      <protection hidden="1"/>
    </xf>
    <xf numFmtId="166" fontId="23" fillId="0" borderId="117" xfId="0" applyNumberFormat="1" applyFont="1" applyFill="1" applyBorder="1" applyAlignment="1" applyProtection="1">
      <alignment horizontal="center" vertical="center"/>
      <protection locked="0"/>
    </xf>
    <xf numFmtId="166" fontId="23" fillId="0" borderId="118" xfId="0" applyNumberFormat="1" applyFont="1" applyFill="1" applyBorder="1" applyAlignment="1" applyProtection="1">
      <alignment horizontal="center" vertical="center"/>
      <protection locked="0"/>
    </xf>
    <xf numFmtId="166" fontId="23" fillId="0" borderId="116" xfId="0" applyNumberFormat="1" applyFont="1" applyFill="1" applyBorder="1" applyAlignment="1" applyProtection="1">
      <alignment horizontal="center" vertical="center"/>
      <protection locked="0"/>
    </xf>
    <xf numFmtId="166" fontId="32" fillId="5" borderId="73" xfId="0" applyNumberFormat="1" applyFont="1" applyFill="1" applyBorder="1" applyAlignment="1" applyProtection="1">
      <alignment horizontal="center" vertical="center"/>
      <protection hidden="1"/>
    </xf>
    <xf numFmtId="166" fontId="31" fillId="4" borderId="71" xfId="0" applyNumberFormat="1" applyFont="1" applyFill="1" applyBorder="1" applyAlignment="1" applyProtection="1">
      <alignment horizontal="center" vertical="center"/>
      <protection hidden="1"/>
    </xf>
    <xf numFmtId="0" fontId="31" fillId="5" borderId="71" xfId="0" applyNumberFormat="1" applyFont="1" applyFill="1" applyBorder="1" applyAlignment="1" applyProtection="1">
      <alignment horizontal="left" vertical="center" wrapText="1" indent="1"/>
      <protection hidden="1"/>
    </xf>
    <xf numFmtId="0" fontId="31" fillId="5" borderId="84" xfId="0" applyNumberFormat="1" applyFont="1" applyFill="1" applyBorder="1" applyAlignment="1" applyProtection="1">
      <alignment horizontal="left" vertical="center" indent="1"/>
      <protection hidden="1"/>
    </xf>
    <xf numFmtId="0" fontId="31" fillId="5" borderId="109" xfId="0" applyNumberFormat="1" applyFont="1" applyFill="1" applyBorder="1" applyAlignment="1" applyProtection="1">
      <alignment horizontal="left" vertical="center" indent="1"/>
      <protection hidden="1"/>
    </xf>
    <xf numFmtId="166" fontId="23" fillId="0" borderId="108" xfId="0" applyNumberFormat="1" applyFont="1" applyFill="1" applyBorder="1" applyAlignment="1" applyProtection="1">
      <alignment horizontal="center" vertical="center"/>
      <protection locked="0"/>
    </xf>
    <xf numFmtId="166" fontId="23" fillId="0" borderId="109" xfId="0" applyNumberFormat="1" applyFont="1" applyFill="1" applyBorder="1" applyAlignment="1" applyProtection="1">
      <alignment horizontal="center" vertical="center"/>
      <protection locked="0"/>
    </xf>
    <xf numFmtId="166" fontId="23" fillId="0" borderId="110" xfId="0" applyNumberFormat="1" applyFont="1" applyFill="1" applyBorder="1" applyAlignment="1" applyProtection="1">
      <alignment horizontal="center" vertical="center"/>
      <protection locked="0"/>
    </xf>
    <xf numFmtId="166" fontId="32" fillId="5" borderId="108" xfId="0" applyNumberFormat="1" applyFont="1" applyFill="1" applyBorder="1" applyAlignment="1" applyProtection="1">
      <alignment horizontal="center" vertical="center"/>
      <protection hidden="1"/>
    </xf>
    <xf numFmtId="166" fontId="31" fillId="4" borderId="109" xfId="0" applyNumberFormat="1" applyFont="1" applyFill="1" applyBorder="1" applyAlignment="1" applyProtection="1">
      <alignment horizontal="center" vertical="center"/>
      <protection hidden="1"/>
    </xf>
    <xf numFmtId="0" fontId="24" fillId="5" borderId="371" xfId="0" applyNumberFormat="1" applyFont="1" applyFill="1" applyBorder="1" applyAlignment="1" applyProtection="1">
      <alignment vertical="center"/>
      <protection hidden="1"/>
    </xf>
    <xf numFmtId="0" fontId="38" fillId="5" borderId="0" xfId="0" applyNumberFormat="1" applyFont="1" applyFill="1" applyBorder="1" applyAlignment="1" applyProtection="1">
      <alignment horizontal="center" vertical="center"/>
      <protection hidden="1"/>
    </xf>
    <xf numFmtId="166" fontId="23" fillId="5" borderId="0" xfId="0" applyNumberFormat="1" applyFont="1" applyFill="1" applyBorder="1" applyAlignment="1" applyProtection="1">
      <alignment horizontal="center" vertical="center"/>
      <protection hidden="1"/>
    </xf>
    <xf numFmtId="166" fontId="32" fillId="5" borderId="0" xfId="0" applyNumberFormat="1" applyFont="1" applyFill="1" applyBorder="1" applyAlignment="1" applyProtection="1">
      <alignment horizontal="center" vertical="center"/>
      <protection hidden="1"/>
    </xf>
    <xf numFmtId="166" fontId="31" fillId="5" borderId="0" xfId="0" applyNumberFormat="1" applyFont="1" applyFill="1" applyBorder="1" applyAlignment="1" applyProtection="1">
      <alignment horizontal="center" vertical="center"/>
      <protection hidden="1"/>
    </xf>
    <xf numFmtId="0" fontId="23" fillId="5" borderId="91" xfId="0" applyFont="1" applyFill="1" applyBorder="1" applyAlignment="1" applyProtection="1">
      <alignment vertical="center"/>
      <protection hidden="1"/>
    </xf>
    <xf numFmtId="0" fontId="31" fillId="0" borderId="145" xfId="0" applyNumberFormat="1" applyFont="1" applyFill="1" applyBorder="1" applyAlignment="1" applyProtection="1">
      <alignment horizontal="left" vertical="center" indent="1"/>
      <protection locked="0"/>
    </xf>
    <xf numFmtId="0" fontId="23" fillId="0" borderId="147" xfId="0" applyFont="1" applyFill="1" applyBorder="1" applyAlignment="1" applyProtection="1">
      <alignment vertical="center"/>
      <protection locked="0"/>
    </xf>
    <xf numFmtId="0" fontId="31" fillId="0" borderId="127" xfId="0" applyNumberFormat="1" applyFont="1" applyFill="1" applyBorder="1" applyAlignment="1" applyProtection="1">
      <alignment horizontal="left" vertical="center" indent="1"/>
      <protection locked="0"/>
    </xf>
    <xf numFmtId="166" fontId="23" fillId="0" borderId="73" xfId="0" applyNumberFormat="1" applyFont="1" applyFill="1" applyBorder="1" applyAlignment="1" applyProtection="1">
      <alignment horizontal="center" vertical="center"/>
      <protection locked="0"/>
    </xf>
    <xf numFmtId="166" fontId="23" fillId="0" borderId="71" xfId="0" applyNumberFormat="1" applyFont="1" applyFill="1" applyBorder="1" applyAlignment="1" applyProtection="1">
      <alignment horizontal="center" vertical="center"/>
      <protection locked="0"/>
    </xf>
    <xf numFmtId="166" fontId="23" fillId="0" borderId="72" xfId="0" applyNumberFormat="1" applyFont="1" applyFill="1" applyBorder="1" applyAlignment="1" applyProtection="1">
      <alignment horizontal="center" vertical="center"/>
      <protection locked="0"/>
    </xf>
    <xf numFmtId="0" fontId="31" fillId="0" borderId="35" xfId="0" applyNumberFormat="1" applyFont="1" applyFill="1" applyBorder="1" applyAlignment="1" applyProtection="1">
      <alignment horizontal="left" vertical="center" indent="1"/>
      <protection locked="0"/>
    </xf>
    <xf numFmtId="0" fontId="23" fillId="5" borderId="128" xfId="0" applyNumberFormat="1" applyFont="1" applyFill="1" applyBorder="1" applyAlignment="1" applyProtection="1">
      <alignment horizontal="center" vertical="center"/>
      <protection hidden="1"/>
    </xf>
    <xf numFmtId="0" fontId="31" fillId="5" borderId="129" xfId="0" applyNumberFormat="1" applyFont="1" applyFill="1" applyBorder="1" applyAlignment="1" applyProtection="1">
      <alignment horizontal="left" vertical="center" indent="1"/>
      <protection locked="0"/>
    </xf>
    <xf numFmtId="166" fontId="23" fillId="0" borderId="79" xfId="0" applyNumberFormat="1" applyFont="1" applyFill="1" applyBorder="1" applyAlignment="1" applyProtection="1">
      <alignment horizontal="center" vertical="center"/>
      <protection locked="0"/>
    </xf>
    <xf numFmtId="166" fontId="23" fillId="0" borderId="77" xfId="0" applyNumberFormat="1" applyFont="1" applyFill="1" applyBorder="1" applyAlignment="1" applyProtection="1">
      <alignment horizontal="center" vertical="center"/>
      <protection locked="0"/>
    </xf>
    <xf numFmtId="166" fontId="23" fillId="0" borderId="78" xfId="0" applyNumberFormat="1" applyFont="1" applyFill="1" applyBorder="1" applyAlignment="1" applyProtection="1">
      <alignment horizontal="center" vertical="center"/>
      <protection locked="0"/>
    </xf>
    <xf numFmtId="166" fontId="32" fillId="5" borderId="79" xfId="0" applyNumberFormat="1" applyFont="1" applyFill="1" applyBorder="1" applyAlignment="1" applyProtection="1">
      <alignment horizontal="center" vertical="center"/>
      <protection hidden="1"/>
    </xf>
    <xf numFmtId="166" fontId="31" fillId="4" borderId="77" xfId="0" applyNumberFormat="1" applyFont="1" applyFill="1" applyBorder="1" applyAlignment="1" applyProtection="1">
      <alignment horizontal="center" vertical="center"/>
      <protection hidden="1"/>
    </xf>
    <xf numFmtId="49" fontId="98" fillId="0" borderId="0" xfId="0" applyNumberFormat="1" applyFont="1" applyFill="1" applyBorder="1" applyAlignment="1" applyProtection="1">
      <alignment vertical="center"/>
      <protection hidden="1"/>
    </xf>
    <xf numFmtId="166" fontId="44" fillId="9" borderId="99" xfId="0" applyNumberFormat="1" applyFont="1" applyFill="1" applyBorder="1" applyAlignment="1" applyProtection="1">
      <alignment horizontal="center" vertical="center"/>
      <protection hidden="1"/>
    </xf>
    <xf numFmtId="166" fontId="44" fillId="9" borderId="52" xfId="0" applyNumberFormat="1" applyFont="1" applyFill="1" applyBorder="1" applyAlignment="1" applyProtection="1">
      <alignment horizontal="center" vertical="center"/>
      <protection hidden="1"/>
    </xf>
    <xf numFmtId="166" fontId="44" fillId="9" borderId="157" xfId="0" applyNumberFormat="1" applyFont="1" applyFill="1" applyBorder="1" applyAlignment="1" applyProtection="1">
      <alignment horizontal="center" vertical="center"/>
      <protection hidden="1"/>
    </xf>
    <xf numFmtId="166" fontId="44" fillId="9" borderId="101" xfId="0" applyNumberFormat="1" applyFont="1" applyFill="1" applyBorder="1" applyAlignment="1" applyProtection="1">
      <alignment horizontal="center" vertical="center"/>
      <protection hidden="1"/>
    </xf>
    <xf numFmtId="166" fontId="82" fillId="9" borderId="102" xfId="0" applyNumberFormat="1" applyFont="1" applyFill="1" applyBorder="1" applyProtection="1">
      <protection hidden="1"/>
    </xf>
    <xf numFmtId="166" fontId="44" fillId="4" borderId="65" xfId="0" applyNumberFormat="1" applyFont="1" applyFill="1" applyBorder="1" applyAlignment="1" applyProtection="1">
      <alignment horizontal="center" vertical="center"/>
      <protection hidden="1"/>
    </xf>
    <xf numFmtId="166" fontId="44" fillId="4" borderId="158" xfId="0" applyNumberFormat="1" applyFont="1" applyFill="1" applyBorder="1" applyAlignment="1" applyProtection="1">
      <alignment horizontal="center" vertical="center"/>
      <protection hidden="1"/>
    </xf>
    <xf numFmtId="166" fontId="44" fillId="4" borderId="66" xfId="0" applyNumberFormat="1" applyFont="1" applyFill="1" applyBorder="1" applyAlignment="1" applyProtection="1">
      <alignment horizontal="center" vertical="center"/>
      <protection hidden="1"/>
    </xf>
    <xf numFmtId="166" fontId="16" fillId="4" borderId="62" xfId="0" applyNumberFormat="1" applyFont="1" applyFill="1" applyBorder="1" applyProtection="1">
      <protection hidden="1"/>
    </xf>
    <xf numFmtId="166" fontId="44" fillId="4" borderId="108" xfId="0" applyNumberFormat="1" applyFont="1" applyFill="1" applyBorder="1" applyAlignment="1" applyProtection="1">
      <alignment horizontal="center" vertical="center"/>
      <protection hidden="1"/>
    </xf>
    <xf numFmtId="166" fontId="44" fillId="4" borderId="109" xfId="0" applyNumberFormat="1" applyFont="1" applyFill="1" applyBorder="1" applyAlignment="1" applyProtection="1">
      <alignment horizontal="center" vertical="center"/>
      <protection hidden="1"/>
    </xf>
    <xf numFmtId="166" fontId="44" fillId="4" borderId="152" xfId="0" applyNumberFormat="1" applyFont="1" applyFill="1" applyBorder="1" applyAlignment="1" applyProtection="1">
      <alignment horizontal="center" vertical="center"/>
      <protection hidden="1"/>
    </xf>
    <xf numFmtId="166" fontId="44" fillId="4" borderId="112" xfId="0" applyNumberFormat="1" applyFont="1" applyFill="1" applyBorder="1" applyAlignment="1" applyProtection="1">
      <alignment horizontal="center" vertical="center"/>
      <protection hidden="1"/>
    </xf>
    <xf numFmtId="166" fontId="16" fillId="4" borderId="113" xfId="0" applyNumberFormat="1" applyFont="1" applyFill="1" applyBorder="1" applyProtection="1">
      <protection hidden="1"/>
    </xf>
    <xf numFmtId="166" fontId="16" fillId="5" borderId="91" xfId="0" applyNumberFormat="1" applyFont="1" applyFill="1" applyBorder="1" applyProtection="1">
      <protection hidden="1"/>
    </xf>
    <xf numFmtId="0" fontId="23" fillId="5" borderId="329" xfId="0" applyNumberFormat="1" applyFont="1" applyFill="1" applyBorder="1" applyAlignment="1" applyProtection="1">
      <alignment horizontal="center" vertical="center"/>
      <protection hidden="1"/>
    </xf>
    <xf numFmtId="166" fontId="16" fillId="0" borderId="82" xfId="0" applyNumberFormat="1" applyFont="1" applyBorder="1" applyAlignment="1" applyProtection="1">
      <alignment vertical="center"/>
      <protection locked="0"/>
    </xf>
    <xf numFmtId="166" fontId="16" fillId="0" borderId="121" xfId="0" applyNumberFormat="1" applyFont="1" applyBorder="1" applyAlignment="1" applyProtection="1">
      <alignment vertical="center"/>
      <protection locked="0"/>
    </xf>
    <xf numFmtId="0" fontId="23" fillId="5" borderId="151" xfId="0" applyNumberFormat="1" applyFont="1" applyFill="1" applyBorder="1" applyAlignment="1" applyProtection="1">
      <alignment horizontal="center" vertical="center"/>
      <protection hidden="1"/>
    </xf>
    <xf numFmtId="166" fontId="16" fillId="0" borderId="113" xfId="0" applyNumberFormat="1" applyFont="1" applyBorder="1" applyAlignment="1" applyProtection="1">
      <alignment vertical="center"/>
      <protection locked="0"/>
    </xf>
    <xf numFmtId="0" fontId="23" fillId="5" borderId="0" xfId="0" applyNumberFormat="1" applyFont="1" applyFill="1" applyBorder="1" applyAlignment="1" applyProtection="1">
      <alignment horizontal="center" vertical="center"/>
      <protection hidden="1"/>
    </xf>
    <xf numFmtId="0" fontId="32" fillId="5" borderId="0" xfId="0" applyNumberFormat="1" applyFont="1" applyFill="1" applyBorder="1" applyAlignment="1" applyProtection="1">
      <alignment horizontal="center" vertical="center"/>
      <protection hidden="1"/>
    </xf>
    <xf numFmtId="0" fontId="31" fillId="5" borderId="0" xfId="0" applyNumberFormat="1" applyFont="1" applyFill="1" applyBorder="1" applyAlignment="1" applyProtection="1">
      <alignment horizontal="center" vertical="center"/>
      <protection hidden="1"/>
    </xf>
    <xf numFmtId="0" fontId="31" fillId="5" borderId="145" xfId="0" applyNumberFormat="1" applyFont="1" applyFill="1" applyBorder="1" applyAlignment="1" applyProtection="1">
      <alignment horizontal="left" vertical="center" indent="1"/>
      <protection locked="0"/>
    </xf>
    <xf numFmtId="0" fontId="23" fillId="0" borderId="76" xfId="0" applyNumberFormat="1" applyFont="1" applyFill="1" applyBorder="1" applyAlignment="1" applyProtection="1">
      <alignment horizontal="center" vertical="center"/>
      <protection locked="0"/>
    </xf>
    <xf numFmtId="0" fontId="23" fillId="0" borderId="297" xfId="0" applyNumberFormat="1" applyFont="1" applyFill="1" applyBorder="1" applyAlignment="1" applyProtection="1">
      <alignment horizontal="center" vertical="center"/>
      <protection locked="0"/>
    </xf>
    <xf numFmtId="0" fontId="23" fillId="0" borderId="75" xfId="0" applyNumberFormat="1" applyFont="1" applyFill="1" applyBorder="1" applyAlignment="1" applyProtection="1">
      <alignment horizontal="center" vertical="center"/>
      <protection locked="0"/>
    </xf>
    <xf numFmtId="0" fontId="32" fillId="5" borderId="115" xfId="0" applyNumberFormat="1" applyFont="1" applyFill="1" applyBorder="1" applyAlignment="1" applyProtection="1">
      <alignment horizontal="center" vertical="center"/>
      <protection hidden="1"/>
    </xf>
    <xf numFmtId="0" fontId="31" fillId="4" borderId="297" xfId="0" applyNumberFormat="1" applyFont="1" applyFill="1" applyBorder="1" applyAlignment="1" applyProtection="1">
      <alignment horizontal="center" vertical="center"/>
      <protection hidden="1"/>
    </xf>
    <xf numFmtId="0" fontId="31" fillId="5" borderId="127" xfId="0" applyNumberFormat="1" applyFont="1" applyFill="1" applyBorder="1" applyAlignment="1" applyProtection="1">
      <alignment horizontal="left" vertical="center" indent="1"/>
      <protection locked="0"/>
    </xf>
    <xf numFmtId="0" fontId="23" fillId="0" borderId="73" xfId="0" applyNumberFormat="1" applyFont="1" applyFill="1" applyBorder="1" applyAlignment="1" applyProtection="1">
      <alignment horizontal="center" vertical="center"/>
      <protection locked="0"/>
    </xf>
    <xf numFmtId="0" fontId="23" fillId="0" borderId="71" xfId="0" applyNumberFormat="1" applyFont="1" applyFill="1" applyBorder="1" applyAlignment="1" applyProtection="1">
      <alignment horizontal="center" vertical="center"/>
      <protection locked="0"/>
    </xf>
    <xf numFmtId="0" fontId="23" fillId="0" borderId="72" xfId="0" applyNumberFormat="1" applyFont="1" applyFill="1" applyBorder="1" applyAlignment="1" applyProtection="1">
      <alignment horizontal="center" vertical="center"/>
      <protection locked="0"/>
    </xf>
    <xf numFmtId="0" fontId="32" fillId="5" borderId="73" xfId="0" applyNumberFormat="1" applyFont="1" applyFill="1" applyBorder="1" applyAlignment="1" applyProtection="1">
      <alignment horizontal="center" vertical="center"/>
      <protection hidden="1"/>
    </xf>
    <xf numFmtId="0" fontId="31" fillId="4" borderId="71" xfId="0" applyNumberFormat="1" applyFont="1" applyFill="1" applyBorder="1" applyAlignment="1" applyProtection="1">
      <alignment horizontal="center" vertical="center"/>
      <protection hidden="1"/>
    </xf>
    <xf numFmtId="0" fontId="23" fillId="5" borderId="13" xfId="0" applyNumberFormat="1" applyFont="1" applyFill="1" applyBorder="1" applyAlignment="1" applyProtection="1">
      <alignment horizontal="center" vertical="center"/>
      <protection hidden="1"/>
    </xf>
    <xf numFmtId="0" fontId="23" fillId="0" borderId="79" xfId="0" applyNumberFormat="1" applyFont="1" applyFill="1" applyBorder="1" applyAlignment="1" applyProtection="1">
      <alignment horizontal="center" vertical="center"/>
      <protection locked="0"/>
    </xf>
    <xf numFmtId="0" fontId="23" fillId="0" borderId="77" xfId="0" applyNumberFormat="1" applyFont="1" applyFill="1" applyBorder="1" applyAlignment="1" applyProtection="1">
      <alignment horizontal="center" vertical="center"/>
      <protection locked="0"/>
    </xf>
    <xf numFmtId="0" fontId="23" fillId="0" borderId="78" xfId="0" applyNumberFormat="1" applyFont="1" applyFill="1" applyBorder="1" applyAlignment="1" applyProtection="1">
      <alignment horizontal="center" vertical="center"/>
      <protection locked="0"/>
    </xf>
    <xf numFmtId="0" fontId="35" fillId="0" borderId="286" xfId="0" applyFont="1" applyBorder="1" applyAlignment="1">
      <alignment vertical="top" wrapText="1"/>
    </xf>
    <xf numFmtId="0" fontId="17" fillId="0" borderId="0" xfId="0" applyNumberFormat="1" applyFont="1" applyFill="1" applyBorder="1" applyAlignment="1" applyProtection="1">
      <alignment vertical="top" wrapText="1"/>
      <protection locked="0"/>
    </xf>
    <xf numFmtId="0" fontId="9" fillId="0" borderId="0" xfId="0" applyFont="1" applyFill="1" applyAlignment="1" applyProtection="1">
      <alignment horizontal="right" vertical="center"/>
      <protection hidden="1"/>
    </xf>
    <xf numFmtId="0" fontId="9" fillId="0" borderId="0" xfId="0" applyNumberFormat="1" applyFont="1" applyFill="1" applyAlignment="1" applyProtection="1">
      <alignment horizontal="left" vertical="center"/>
      <protection hidden="1"/>
    </xf>
    <xf numFmtId="0" fontId="8" fillId="0" borderId="0" xfId="0" applyFont="1" applyFill="1" applyAlignment="1" applyProtection="1">
      <alignment horizontal="center" vertical="center"/>
      <protection hidden="1"/>
    </xf>
    <xf numFmtId="0" fontId="20" fillId="5" borderId="269" xfId="0" applyFont="1" applyFill="1" applyBorder="1" applyAlignment="1" applyProtection="1">
      <alignment horizontal="center" vertical="center" wrapText="1"/>
      <protection hidden="1"/>
    </xf>
    <xf numFmtId="0" fontId="20" fillId="5" borderId="270" xfId="0" applyFont="1" applyFill="1" applyBorder="1" applyAlignment="1" applyProtection="1">
      <alignment horizontal="right" vertical="center" wrapText="1" indent="1"/>
      <protection hidden="1"/>
    </xf>
    <xf numFmtId="0" fontId="13" fillId="5" borderId="330" xfId="0" applyFont="1" applyFill="1" applyBorder="1" applyAlignment="1" applyProtection="1">
      <alignment horizontal="center" vertical="center"/>
      <protection hidden="1"/>
    </xf>
    <xf numFmtId="0" fontId="20" fillId="5" borderId="334" xfId="0" applyFont="1" applyFill="1" applyBorder="1" applyAlignment="1" applyProtection="1">
      <alignment horizontal="center" vertical="center" wrapText="1"/>
      <protection hidden="1"/>
    </xf>
    <xf numFmtId="0" fontId="20" fillId="5" borderId="330" xfId="0" applyFont="1" applyFill="1" applyBorder="1" applyAlignment="1" applyProtection="1">
      <alignment horizontal="center" vertical="center"/>
      <protection hidden="1"/>
    </xf>
    <xf numFmtId="0" fontId="20" fillId="4" borderId="179" xfId="0" applyFont="1" applyFill="1" applyBorder="1" applyAlignment="1" applyProtection="1">
      <alignment horizontal="center" vertical="center" wrapText="1"/>
      <protection hidden="1"/>
    </xf>
    <xf numFmtId="1" fontId="20" fillId="10" borderId="192" xfId="0" applyNumberFormat="1" applyFont="1" applyFill="1" applyBorder="1" applyAlignment="1" applyProtection="1">
      <alignment horizontal="center" vertical="center" wrapText="1"/>
      <protection hidden="1"/>
    </xf>
    <xf numFmtId="1" fontId="20" fillId="4" borderId="192" xfId="0" applyNumberFormat="1" applyFont="1" applyFill="1" applyBorder="1" applyAlignment="1" applyProtection="1">
      <alignment horizontal="center" vertical="center" wrapText="1"/>
      <protection hidden="1"/>
    </xf>
    <xf numFmtId="0" fontId="0" fillId="0" borderId="330" xfId="0" applyFont="1" applyFill="1" applyBorder="1" applyAlignment="1" applyProtection="1">
      <alignment horizontal="center" vertical="center"/>
      <protection locked="0"/>
    </xf>
    <xf numFmtId="1" fontId="46" fillId="7" borderId="330" xfId="0" applyNumberFormat="1" applyFont="1" applyFill="1" applyBorder="1" applyAlignment="1" applyProtection="1">
      <alignment horizontal="center" vertical="center"/>
    </xf>
    <xf numFmtId="1" fontId="46" fillId="7" borderId="330" xfId="0" applyNumberFormat="1" applyFont="1" applyFill="1" applyBorder="1" applyAlignment="1" applyProtection="1">
      <alignment horizontal="center" vertical="center"/>
      <protection hidden="1"/>
    </xf>
    <xf numFmtId="0" fontId="19" fillId="0" borderId="0" xfId="0" applyFont="1"/>
    <xf numFmtId="1" fontId="46" fillId="5" borderId="330" xfId="0" applyNumberFormat="1" applyFont="1" applyFill="1" applyBorder="1" applyAlignment="1" applyProtection="1">
      <alignment horizontal="center" vertical="center"/>
      <protection hidden="1"/>
    </xf>
    <xf numFmtId="1" fontId="46" fillId="5" borderId="330" xfId="0" applyNumberFormat="1" applyFont="1" applyFill="1" applyBorder="1" applyAlignment="1" applyProtection="1">
      <alignment horizontal="center" vertical="center"/>
    </xf>
    <xf numFmtId="0" fontId="218" fillId="5" borderId="22" xfId="0" applyFont="1" applyFill="1" applyBorder="1" applyAlignment="1" applyProtection="1">
      <alignment horizontal="right" vertical="center" indent="1"/>
      <protection hidden="1"/>
    </xf>
    <xf numFmtId="0" fontId="19" fillId="5" borderId="330" xfId="0" applyFont="1" applyFill="1" applyBorder="1" applyAlignment="1">
      <alignment horizontal="right" vertical="center" indent="1"/>
    </xf>
    <xf numFmtId="1" fontId="46" fillId="8" borderId="215" xfId="0" applyNumberFormat="1" applyFont="1" applyFill="1" applyBorder="1" applyAlignment="1" applyProtection="1">
      <alignment horizontal="center" vertical="center"/>
    </xf>
    <xf numFmtId="1" fontId="46" fillId="8" borderId="330" xfId="0" applyNumberFormat="1" applyFont="1" applyFill="1" applyBorder="1" applyAlignment="1" applyProtection="1">
      <alignment horizontal="center" vertical="center"/>
    </xf>
    <xf numFmtId="1" fontId="20" fillId="4" borderId="191" xfId="0" applyNumberFormat="1" applyFont="1" applyFill="1" applyBorder="1" applyAlignment="1" applyProtection="1">
      <alignment horizontal="center" vertical="center" wrapText="1"/>
      <protection hidden="1"/>
    </xf>
    <xf numFmtId="1" fontId="46" fillId="5" borderId="0" xfId="0" applyNumberFormat="1" applyFont="1" applyFill="1" applyBorder="1" applyAlignment="1" applyProtection="1">
      <alignment horizontal="center" vertical="center"/>
    </xf>
    <xf numFmtId="1" fontId="46" fillId="5" borderId="326" xfId="0" applyNumberFormat="1" applyFont="1" applyFill="1" applyBorder="1" applyAlignment="1" applyProtection="1">
      <alignment horizontal="center" vertical="center"/>
    </xf>
    <xf numFmtId="1" fontId="46" fillId="5" borderId="215" xfId="0" applyNumberFormat="1" applyFont="1" applyFill="1" applyBorder="1" applyAlignment="1" applyProtection="1">
      <alignment horizontal="center" vertical="center"/>
    </xf>
    <xf numFmtId="0" fontId="0" fillId="0" borderId="330" xfId="0" applyBorder="1" applyAlignment="1" applyProtection="1">
      <alignment horizontal="right"/>
      <protection locked="0"/>
    </xf>
    <xf numFmtId="0" fontId="0" fillId="0" borderId="5" xfId="0" applyBorder="1" applyAlignment="1" applyProtection="1">
      <alignment horizontal="right" indent="1"/>
      <protection locked="0"/>
    </xf>
    <xf numFmtId="0" fontId="0" fillId="0" borderId="330" xfId="0" applyBorder="1" applyAlignment="1" applyProtection="1">
      <alignment horizontal="right" indent="1"/>
      <protection locked="0"/>
    </xf>
    <xf numFmtId="0" fontId="159" fillId="21" borderId="0" xfId="0" applyFont="1" applyFill="1" applyAlignment="1">
      <alignment vertical="center"/>
    </xf>
    <xf numFmtId="0" fontId="167" fillId="21" borderId="0" xfId="0" applyFont="1" applyFill="1"/>
    <xf numFmtId="0" fontId="0" fillId="0" borderId="265" xfId="0" applyFill="1" applyBorder="1" applyProtection="1">
      <protection hidden="1"/>
    </xf>
    <xf numFmtId="49" fontId="112" fillId="0" borderId="0" xfId="0" applyNumberFormat="1" applyFont="1" applyFill="1" applyBorder="1" applyAlignment="1" applyProtection="1">
      <alignment horizontal="left" vertical="top"/>
      <protection hidden="1"/>
    </xf>
    <xf numFmtId="0" fontId="19" fillId="5" borderId="269" xfId="0" applyFont="1" applyFill="1" applyBorder="1" applyAlignment="1" applyProtection="1">
      <alignment vertical="center"/>
      <protection hidden="1"/>
    </xf>
    <xf numFmtId="0" fontId="19" fillId="5" borderId="272" xfId="0" applyFont="1" applyFill="1" applyBorder="1" applyAlignment="1" applyProtection="1">
      <alignment horizontal="right" vertical="center" indent="1"/>
      <protection hidden="1"/>
    </xf>
    <xf numFmtId="0" fontId="0" fillId="0" borderId="0" xfId="0" applyAlignment="1">
      <alignment wrapText="1"/>
    </xf>
    <xf numFmtId="0" fontId="0" fillId="5" borderId="134" xfId="0" applyFill="1" applyBorder="1" applyAlignment="1" applyProtection="1">
      <alignment vertical="center"/>
      <protection hidden="1"/>
    </xf>
    <xf numFmtId="0" fontId="0" fillId="5" borderId="337" xfId="0" applyFill="1" applyBorder="1" applyAlignment="1" applyProtection="1">
      <alignment horizontal="center"/>
      <protection hidden="1"/>
    </xf>
    <xf numFmtId="0" fontId="0" fillId="0" borderId="22" xfId="0" applyBorder="1" applyAlignment="1" applyProtection="1">
      <alignment horizontal="right"/>
      <protection locked="0"/>
    </xf>
    <xf numFmtId="0" fontId="0" fillId="0" borderId="344" xfId="0" applyBorder="1" applyAlignment="1" applyProtection="1">
      <alignment horizontal="right"/>
      <protection locked="0"/>
    </xf>
    <xf numFmtId="0" fontId="0" fillId="0" borderId="36" xfId="0" applyBorder="1" applyAlignment="1" applyProtection="1">
      <alignment horizontal="right"/>
      <protection locked="0"/>
    </xf>
    <xf numFmtId="0" fontId="24" fillId="5" borderId="18" xfId="0" applyNumberFormat="1" applyFont="1" applyFill="1" applyBorder="1" applyAlignment="1" applyProtection="1">
      <alignment horizontal="right" vertical="center" indent="1"/>
      <protection hidden="1"/>
    </xf>
    <xf numFmtId="0" fontId="19" fillId="4" borderId="180" xfId="0" applyFont="1" applyFill="1" applyBorder="1" applyAlignment="1" applyProtection="1">
      <alignment horizontal="right" indent="1"/>
      <protection hidden="1"/>
    </xf>
    <xf numFmtId="0" fontId="19" fillId="4" borderId="191" xfId="0" applyFont="1" applyFill="1" applyBorder="1" applyAlignment="1" applyProtection="1">
      <alignment horizontal="right" indent="1"/>
      <protection hidden="1"/>
    </xf>
    <xf numFmtId="0" fontId="0" fillId="0" borderId="337" xfId="0" applyBorder="1" applyAlignment="1" applyProtection="1">
      <alignment horizontal="right"/>
      <protection locked="0"/>
    </xf>
    <xf numFmtId="0" fontId="0" fillId="0" borderId="180" xfId="0" applyBorder="1" applyAlignment="1" applyProtection="1">
      <alignment horizontal="right"/>
      <protection locked="0"/>
    </xf>
    <xf numFmtId="0" fontId="0" fillId="0" borderId="328" xfId="0" applyBorder="1" applyAlignment="1" applyProtection="1">
      <alignment horizontal="right"/>
      <protection locked="0"/>
    </xf>
    <xf numFmtId="0" fontId="0" fillId="0" borderId="349" xfId="0" applyBorder="1" applyAlignment="1" applyProtection="1">
      <alignment horizontal="right"/>
      <protection locked="0"/>
    </xf>
    <xf numFmtId="0" fontId="0" fillId="0" borderId="13" xfId="0" applyBorder="1" applyAlignment="1" applyProtection="1">
      <alignment horizontal="right"/>
      <protection locked="0"/>
    </xf>
    <xf numFmtId="0" fontId="0" fillId="0" borderId="191" xfId="0" applyBorder="1" applyAlignment="1" applyProtection="1">
      <alignment horizontal="right"/>
      <protection locked="0"/>
    </xf>
    <xf numFmtId="0" fontId="0" fillId="0" borderId="339" xfId="0" applyBorder="1" applyAlignment="1" applyProtection="1">
      <alignment horizontal="right"/>
      <protection locked="0"/>
    </xf>
    <xf numFmtId="0" fontId="0" fillId="0" borderId="332" xfId="0" applyBorder="1" applyAlignment="1" applyProtection="1">
      <alignment horizontal="right"/>
      <protection locked="0"/>
    </xf>
    <xf numFmtId="0" fontId="19" fillId="14" borderId="337" xfId="0" applyFont="1" applyFill="1" applyBorder="1" applyAlignment="1" applyProtection="1">
      <alignment horizontal="center" vertical="center"/>
      <protection hidden="1"/>
    </xf>
    <xf numFmtId="0" fontId="19" fillId="14" borderId="330" xfId="0" applyFont="1" applyFill="1" applyBorder="1" applyAlignment="1" applyProtection="1">
      <alignment horizontal="center" vertical="center"/>
      <protection hidden="1"/>
    </xf>
    <xf numFmtId="0" fontId="19" fillId="14" borderId="331" xfId="0" applyFont="1" applyFill="1" applyBorder="1" applyAlignment="1" applyProtection="1">
      <alignment horizontal="center" vertical="center"/>
      <protection hidden="1"/>
    </xf>
    <xf numFmtId="0" fontId="19" fillId="0" borderId="372" xfId="0" applyFont="1" applyFill="1" applyBorder="1" applyAlignment="1" applyProtection="1">
      <alignment horizontal="center" vertical="center"/>
      <protection locked="0" hidden="1"/>
    </xf>
    <xf numFmtId="0" fontId="19" fillId="0" borderId="66" xfId="0" applyFont="1" applyFill="1" applyBorder="1" applyAlignment="1" applyProtection="1">
      <alignment horizontal="center" vertical="center"/>
      <protection locked="0" hidden="1"/>
    </xf>
    <xf numFmtId="0" fontId="19" fillId="0" borderId="91" xfId="0" applyFont="1" applyFill="1" applyBorder="1" applyAlignment="1" applyProtection="1">
      <alignment horizontal="center" vertical="center"/>
      <protection locked="0" hidden="1"/>
    </xf>
    <xf numFmtId="0" fontId="23" fillId="14" borderId="327" xfId="0" applyNumberFormat="1" applyFont="1" applyFill="1" applyBorder="1" applyAlignment="1" applyProtection="1">
      <alignment horizontal="center" vertical="center"/>
      <protection locked="0"/>
    </xf>
    <xf numFmtId="0" fontId="65" fillId="0" borderId="330" xfId="0" applyFont="1" applyBorder="1" applyAlignment="1" applyProtection="1">
      <alignment horizontal="center" vertical="center" wrapText="1"/>
      <protection locked="0"/>
    </xf>
    <xf numFmtId="0" fontId="65" fillId="0" borderId="330" xfId="0" applyFont="1" applyBorder="1" applyAlignment="1" applyProtection="1">
      <alignment horizontal="left" vertical="center" wrapText="1"/>
      <protection locked="0"/>
    </xf>
    <xf numFmtId="0" fontId="219" fillId="0" borderId="92" xfId="0" applyFont="1" applyBorder="1" applyAlignment="1">
      <alignment vertical="center"/>
    </xf>
    <xf numFmtId="0" fontId="19" fillId="16" borderId="57" xfId="0" applyFont="1" applyFill="1" applyBorder="1" applyAlignment="1" applyProtection="1">
      <alignment horizontal="center" vertical="center" wrapText="1"/>
      <protection hidden="1"/>
    </xf>
    <xf numFmtId="0" fontId="0" fillId="0" borderId="327" xfId="0" applyBorder="1" applyProtection="1">
      <protection hidden="1"/>
    </xf>
    <xf numFmtId="0" fontId="6" fillId="2" borderId="337" xfId="0" applyFont="1" applyFill="1" applyBorder="1" applyAlignment="1" applyProtection="1">
      <alignment horizontal="left" vertical="center" wrapText="1" indent="1"/>
      <protection hidden="1"/>
    </xf>
    <xf numFmtId="0" fontId="6" fillId="2" borderId="328" xfId="0" applyFont="1" applyFill="1" applyBorder="1" applyAlignment="1" applyProtection="1">
      <alignment horizontal="left" vertical="center" wrapText="1" indent="1"/>
      <protection hidden="1"/>
    </xf>
    <xf numFmtId="0" fontId="0" fillId="0" borderId="330" xfId="0" applyBorder="1" applyAlignment="1" applyProtection="1">
      <alignment horizontal="left" vertical="center" indent="1"/>
      <protection hidden="1"/>
    </xf>
    <xf numFmtId="0" fontId="0" fillId="0" borderId="330" xfId="0" applyBorder="1" applyAlignment="1" applyProtection="1">
      <alignment vertical="center"/>
      <protection hidden="1"/>
    </xf>
    <xf numFmtId="0" fontId="20" fillId="14" borderId="0" xfId="0" applyFont="1" applyFill="1" applyAlignment="1" applyProtection="1">
      <alignment horizontal="center"/>
      <protection hidden="1"/>
    </xf>
    <xf numFmtId="0" fontId="20" fillId="14" borderId="0" xfId="0" applyFont="1" applyFill="1" applyProtection="1">
      <protection hidden="1"/>
    </xf>
    <xf numFmtId="0" fontId="20" fillId="5" borderId="0" xfId="0" applyFont="1" applyFill="1" applyProtection="1">
      <protection hidden="1"/>
    </xf>
    <xf numFmtId="0" fontId="20" fillId="5" borderId="24" xfId="0" applyFont="1" applyFill="1" applyBorder="1" applyAlignment="1" applyProtection="1">
      <alignment vertical="center"/>
      <protection hidden="1"/>
    </xf>
    <xf numFmtId="168" fontId="20" fillId="5" borderId="24" xfId="0" applyNumberFormat="1" applyFont="1" applyFill="1" applyBorder="1" applyAlignment="1" applyProtection="1">
      <alignment vertical="center"/>
      <protection hidden="1"/>
    </xf>
    <xf numFmtId="2" fontId="20" fillId="52" borderId="0" xfId="0" applyNumberFormat="1" applyFont="1" applyFill="1" applyProtection="1">
      <protection hidden="1"/>
    </xf>
    <xf numFmtId="2" fontId="20" fillId="52" borderId="0" xfId="0" applyNumberFormat="1" applyFont="1" applyFill="1" applyAlignment="1" applyProtection="1">
      <alignment horizontal="right" vertical="center"/>
      <protection hidden="1"/>
    </xf>
    <xf numFmtId="0" fontId="19" fillId="0" borderId="0" xfId="0" applyFont="1" applyAlignment="1" applyProtection="1">
      <alignment horizontal="center" vertical="center"/>
      <protection hidden="1"/>
    </xf>
    <xf numFmtId="0" fontId="45" fillId="14" borderId="2" xfId="0" applyFont="1" applyFill="1" applyBorder="1" applyAlignment="1" applyProtection="1">
      <alignment horizontal="center" vertical="center" wrapText="1"/>
      <protection hidden="1"/>
    </xf>
    <xf numFmtId="0" fontId="12" fillId="14" borderId="2" xfId="0" applyFont="1" applyFill="1" applyBorder="1" applyAlignment="1" applyProtection="1">
      <alignment horizontal="center" vertical="center" wrapText="1"/>
      <protection hidden="1"/>
    </xf>
    <xf numFmtId="0" fontId="132" fillId="2" borderId="0" xfId="0" applyFont="1" applyFill="1" applyAlignment="1">
      <alignment horizontal="center" vertical="center"/>
    </xf>
    <xf numFmtId="0" fontId="47" fillId="2" borderId="0" xfId="0" applyFont="1" applyFill="1" applyBorder="1" applyAlignment="1" applyProtection="1">
      <alignment horizontal="left" vertical="center" wrapText="1"/>
      <protection hidden="1"/>
    </xf>
    <xf numFmtId="2" fontId="129" fillId="5" borderId="65" xfId="0" applyNumberFormat="1" applyFont="1" applyFill="1" applyBorder="1" applyAlignment="1" applyProtection="1">
      <alignment horizontal="right" vertical="top"/>
      <protection hidden="1"/>
    </xf>
    <xf numFmtId="2" fontId="129" fillId="5" borderId="59" xfId="0" applyNumberFormat="1" applyFont="1" applyFill="1" applyBorder="1" applyAlignment="1" applyProtection="1">
      <alignment horizontal="right" vertical="top"/>
      <protection hidden="1"/>
    </xf>
    <xf numFmtId="0" fontId="126" fillId="0" borderId="0" xfId="0" applyFont="1" applyFill="1" applyBorder="1" applyAlignment="1" applyProtection="1">
      <alignment vertical="center"/>
      <protection hidden="1"/>
    </xf>
    <xf numFmtId="0" fontId="20" fillId="2" borderId="0" xfId="0" applyFont="1" applyFill="1" applyBorder="1" applyAlignment="1" applyProtection="1">
      <alignment horizontal="left" vertical="center"/>
      <protection hidden="1"/>
    </xf>
    <xf numFmtId="2" fontId="28" fillId="0" borderId="330" xfId="0" applyNumberFormat="1" applyFont="1" applyFill="1" applyBorder="1" applyAlignment="1" applyProtection="1">
      <alignment horizontal="center" vertical="center" wrapText="1"/>
      <protection locked="0"/>
    </xf>
    <xf numFmtId="0" fontId="111" fillId="2" borderId="0" xfId="0" applyFont="1" applyFill="1" applyAlignment="1" applyProtection="1">
      <alignment horizontal="center" vertical="center"/>
    </xf>
    <xf numFmtId="0" fontId="168" fillId="2" borderId="0" xfId="0" applyFont="1" applyFill="1" applyAlignment="1" applyProtection="1">
      <alignment horizontal="left" vertical="center" wrapText="1"/>
    </xf>
    <xf numFmtId="0" fontId="0" fillId="2" borderId="0" xfId="0" applyFont="1" applyFill="1" applyAlignment="1">
      <alignment horizontal="left" vertical="center" wrapText="1"/>
    </xf>
    <xf numFmtId="0" fontId="132" fillId="2" borderId="0" xfId="0" applyFont="1" applyFill="1" applyAlignment="1">
      <alignment horizontal="center" vertical="center"/>
    </xf>
    <xf numFmtId="0" fontId="47" fillId="2" borderId="0" xfId="0" applyFont="1" applyFill="1" applyBorder="1" applyAlignment="1" applyProtection="1">
      <alignment horizontal="left" vertical="center" wrapText="1"/>
      <protection hidden="1"/>
    </xf>
    <xf numFmtId="0" fontId="20" fillId="16" borderId="213" xfId="0" applyFont="1" applyFill="1" applyBorder="1" applyAlignment="1" applyProtection="1">
      <alignment horizontal="center" vertical="center"/>
    </xf>
    <xf numFmtId="0" fontId="20" fillId="16" borderId="215" xfId="0" applyFont="1" applyFill="1" applyBorder="1" applyAlignment="1" applyProtection="1">
      <alignment horizontal="center" vertical="center"/>
    </xf>
    <xf numFmtId="0" fontId="20" fillId="16" borderId="214" xfId="0" applyFont="1" applyFill="1" applyBorder="1" applyAlignment="1" applyProtection="1">
      <alignment horizontal="center" vertical="center"/>
    </xf>
    <xf numFmtId="0" fontId="20" fillId="16" borderId="92" xfId="0" applyFont="1" applyFill="1" applyBorder="1" applyAlignment="1" applyProtection="1">
      <alignment horizontal="center" vertical="center"/>
    </xf>
    <xf numFmtId="0" fontId="20" fillId="16" borderId="0" xfId="0" applyFont="1" applyFill="1" applyBorder="1" applyAlignment="1" applyProtection="1">
      <alignment horizontal="center" vertical="center"/>
    </xf>
    <xf numFmtId="0" fontId="20" fillId="16" borderId="66" xfId="0" applyFont="1" applyFill="1" applyBorder="1" applyAlignment="1" applyProtection="1">
      <alignment horizontal="center" vertical="center"/>
    </xf>
    <xf numFmtId="0" fontId="20" fillId="8" borderId="213" xfId="0" applyFont="1" applyFill="1" applyBorder="1" applyAlignment="1" applyProtection="1">
      <alignment horizontal="center" vertical="center" wrapText="1"/>
      <protection hidden="1"/>
    </xf>
    <xf numFmtId="0" fontId="20" fillId="8" borderId="214" xfId="0" applyFont="1" applyFill="1" applyBorder="1" applyAlignment="1" applyProtection="1">
      <alignment horizontal="center" vertical="center" wrapText="1"/>
      <protection hidden="1"/>
    </xf>
    <xf numFmtId="0" fontId="20" fillId="8" borderId="56" xfId="0" applyFont="1" applyFill="1" applyBorder="1" applyAlignment="1" applyProtection="1">
      <alignment horizontal="center" vertical="center" wrapText="1"/>
      <protection hidden="1"/>
    </xf>
    <xf numFmtId="0" fontId="20" fillId="8" borderId="25" xfId="0" applyFont="1" applyFill="1" applyBorder="1" applyAlignment="1" applyProtection="1">
      <alignment horizontal="center" vertical="center" wrapText="1"/>
      <protection hidden="1"/>
    </xf>
    <xf numFmtId="0" fontId="19" fillId="8" borderId="56" xfId="0" applyFont="1" applyFill="1" applyBorder="1" applyAlignment="1" applyProtection="1">
      <alignment horizontal="center" vertical="center" wrapText="1"/>
      <protection hidden="1"/>
    </xf>
    <xf numFmtId="0" fontId="19" fillId="8" borderId="25" xfId="0" applyFont="1" applyFill="1" applyBorder="1" applyAlignment="1" applyProtection="1">
      <alignment horizontal="center" vertical="center" wrapText="1"/>
      <protection hidden="1"/>
    </xf>
    <xf numFmtId="0" fontId="19" fillId="16" borderId="57" xfId="0" applyFont="1" applyFill="1" applyBorder="1" applyAlignment="1" applyProtection="1">
      <alignment horizontal="center" vertical="center"/>
      <protection hidden="1"/>
    </xf>
    <xf numFmtId="0" fontId="19" fillId="16" borderId="65" xfId="0" applyFont="1" applyFill="1" applyBorder="1" applyAlignment="1" applyProtection="1">
      <alignment horizontal="center" vertical="center"/>
      <protection hidden="1"/>
    </xf>
    <xf numFmtId="0" fontId="45" fillId="16" borderId="213" xfId="0" applyFont="1" applyFill="1" applyBorder="1" applyAlignment="1" applyProtection="1">
      <alignment horizontal="center" vertical="center"/>
      <protection hidden="1"/>
    </xf>
    <xf numFmtId="0" fontId="45" fillId="16" borderId="214" xfId="0" applyFont="1" applyFill="1" applyBorder="1" applyAlignment="1" applyProtection="1">
      <alignment horizontal="center" vertical="center"/>
      <protection hidden="1"/>
    </xf>
    <xf numFmtId="0" fontId="19" fillId="16" borderId="56" xfId="0" applyFont="1" applyFill="1" applyBorder="1" applyAlignment="1" applyProtection="1">
      <alignment horizontal="center"/>
      <protection hidden="1"/>
    </xf>
    <xf numFmtId="0" fontId="19" fillId="16" borderId="25" xfId="0" applyFont="1" applyFill="1" applyBorder="1" applyAlignment="1" applyProtection="1">
      <alignment horizontal="center"/>
      <protection hidden="1"/>
    </xf>
    <xf numFmtId="0" fontId="116" fillId="0" borderId="92" xfId="0" applyFont="1" applyBorder="1" applyAlignment="1" applyProtection="1">
      <alignment horizontal="left" vertical="center" textRotation="90" wrapText="1"/>
      <protection hidden="1"/>
    </xf>
    <xf numFmtId="0" fontId="116" fillId="0" borderId="24" xfId="0" applyFont="1" applyBorder="1" applyAlignment="1" applyProtection="1">
      <alignment horizontal="center" vertical="top" wrapText="1"/>
    </xf>
    <xf numFmtId="0" fontId="116" fillId="0" borderId="0" xfId="0" applyFont="1" applyBorder="1" applyAlignment="1" applyProtection="1">
      <alignment horizontal="center" vertical="top" wrapText="1"/>
    </xf>
    <xf numFmtId="0" fontId="48" fillId="16" borderId="213" xfId="0" applyFont="1" applyFill="1" applyBorder="1" applyAlignment="1" applyProtection="1">
      <alignment horizontal="center" vertical="center" wrapText="1"/>
      <protection hidden="1"/>
    </xf>
    <xf numFmtId="0" fontId="48" fillId="16" borderId="215" xfId="0" applyFont="1" applyFill="1" applyBorder="1" applyAlignment="1" applyProtection="1">
      <alignment horizontal="center" vertical="center" wrapText="1"/>
      <protection hidden="1"/>
    </xf>
    <xf numFmtId="0" fontId="48" fillId="16" borderId="92" xfId="0" applyFont="1" applyFill="1" applyBorder="1" applyAlignment="1" applyProtection="1">
      <alignment horizontal="center" vertical="center" wrapText="1"/>
      <protection hidden="1"/>
    </xf>
    <xf numFmtId="0" fontId="48" fillId="16" borderId="0" xfId="0" applyFont="1" applyFill="1" applyBorder="1" applyAlignment="1" applyProtection="1">
      <alignment horizontal="center" vertical="center" wrapText="1"/>
      <protection hidden="1"/>
    </xf>
    <xf numFmtId="0" fontId="20" fillId="16" borderId="57" xfId="0" applyFont="1" applyFill="1" applyBorder="1" applyAlignment="1" applyProtection="1">
      <alignment horizontal="center" vertical="center" wrapText="1"/>
      <protection hidden="1"/>
    </xf>
    <xf numFmtId="0" fontId="20" fillId="16" borderId="65" xfId="0" applyFont="1" applyFill="1" applyBorder="1" applyAlignment="1" applyProtection="1">
      <alignment horizontal="center" vertical="center" wrapText="1"/>
      <protection hidden="1"/>
    </xf>
    <xf numFmtId="0" fontId="20" fillId="16" borderId="57" xfId="0" applyFont="1" applyFill="1" applyBorder="1" applyAlignment="1" applyProtection="1">
      <alignment horizontal="center" vertical="center"/>
    </xf>
    <xf numFmtId="0" fontId="20" fillId="16" borderId="65" xfId="0" applyFont="1" applyFill="1" applyBorder="1" applyAlignment="1" applyProtection="1">
      <alignment horizontal="center" vertical="center"/>
    </xf>
    <xf numFmtId="0" fontId="157" fillId="0" borderId="0" xfId="0" applyFont="1" applyAlignment="1" applyProtection="1">
      <alignment horizontal="left" vertical="center" textRotation="90" wrapText="1"/>
    </xf>
    <xf numFmtId="0" fontId="20" fillId="16" borderId="213" xfId="0" applyFont="1" applyFill="1" applyBorder="1" applyAlignment="1" applyProtection="1">
      <alignment horizontal="center" vertical="center"/>
      <protection hidden="1"/>
    </xf>
    <xf numFmtId="0" fontId="20" fillId="16" borderId="215" xfId="0" applyFont="1" applyFill="1" applyBorder="1" applyAlignment="1" applyProtection="1">
      <alignment horizontal="center" vertical="center"/>
      <protection hidden="1"/>
    </xf>
    <xf numFmtId="0" fontId="20" fillId="16" borderId="214" xfId="0" applyFont="1" applyFill="1" applyBorder="1" applyAlignment="1" applyProtection="1">
      <alignment horizontal="center" vertical="center"/>
      <protection hidden="1"/>
    </xf>
    <xf numFmtId="0" fontId="20" fillId="16" borderId="92" xfId="0" applyFont="1" applyFill="1" applyBorder="1" applyAlignment="1" applyProtection="1">
      <alignment horizontal="center" vertical="center"/>
      <protection hidden="1"/>
    </xf>
    <xf numFmtId="0" fontId="20" fillId="16" borderId="0" xfId="0" applyFont="1" applyFill="1" applyBorder="1" applyAlignment="1" applyProtection="1">
      <alignment horizontal="center" vertical="center"/>
      <protection hidden="1"/>
    </xf>
    <xf numFmtId="0" fontId="20" fillId="16" borderId="66" xfId="0" applyFont="1" applyFill="1" applyBorder="1" applyAlignment="1" applyProtection="1">
      <alignment horizontal="center" vertical="center"/>
      <protection hidden="1"/>
    </xf>
    <xf numFmtId="0" fontId="52" fillId="0" borderId="223" xfId="0" applyFont="1" applyBorder="1" applyAlignment="1">
      <alignment horizontal="right" vertical="center" indent="1"/>
    </xf>
    <xf numFmtId="0" fontId="52" fillId="0" borderId="224" xfId="0" applyFont="1" applyBorder="1" applyAlignment="1">
      <alignment horizontal="right" vertical="center" indent="1"/>
    </xf>
    <xf numFmtId="167" fontId="52" fillId="0" borderId="224" xfId="0" applyNumberFormat="1" applyFont="1" applyBorder="1" applyAlignment="1" applyProtection="1">
      <alignment horizontal="left" vertical="center"/>
      <protection locked="0"/>
    </xf>
    <xf numFmtId="167" fontId="52" fillId="0" borderId="225" xfId="0" applyNumberFormat="1" applyFont="1" applyBorder="1" applyAlignment="1" applyProtection="1">
      <alignment horizontal="left" vertical="center"/>
      <protection locked="0"/>
    </xf>
    <xf numFmtId="0" fontId="21" fillId="0" borderId="218" xfId="0" applyFont="1" applyFill="1" applyBorder="1" applyAlignment="1">
      <alignment horizontal="center" vertical="top"/>
    </xf>
    <xf numFmtId="0" fontId="21" fillId="0" borderId="219" xfId="0" applyFont="1" applyFill="1" applyBorder="1" applyAlignment="1">
      <alignment horizontal="center" vertical="top"/>
    </xf>
    <xf numFmtId="0" fontId="52" fillId="0" borderId="220" xfId="0" applyFont="1" applyBorder="1" applyAlignment="1">
      <alignment horizontal="right" vertical="center" indent="1"/>
    </xf>
    <xf numFmtId="0" fontId="52" fillId="0" borderId="0" xfId="0" applyFont="1" applyBorder="1" applyAlignment="1">
      <alignment horizontal="right" vertical="center" indent="1"/>
    </xf>
    <xf numFmtId="167" fontId="52" fillId="0" borderId="35" xfId="0" applyNumberFormat="1" applyFont="1" applyBorder="1" applyAlignment="1" applyProtection="1">
      <alignment horizontal="left" vertical="center"/>
      <protection locked="0"/>
    </xf>
    <xf numFmtId="167" fontId="52" fillId="0" borderId="221" xfId="0" applyNumberFormat="1" applyFont="1" applyBorder="1" applyAlignment="1" applyProtection="1">
      <alignment horizontal="left" vertical="center"/>
      <protection locked="0"/>
    </xf>
    <xf numFmtId="167" fontId="52" fillId="0" borderId="120" xfId="0" applyNumberFormat="1" applyFont="1" applyBorder="1" applyAlignment="1" applyProtection="1">
      <alignment horizontal="left" vertical="center"/>
      <protection locked="0"/>
    </xf>
    <xf numFmtId="167" fontId="52" fillId="0" borderId="222" xfId="0" applyNumberFormat="1" applyFont="1" applyBorder="1" applyAlignment="1" applyProtection="1">
      <alignment horizontal="left" vertical="center"/>
      <protection locked="0"/>
    </xf>
    <xf numFmtId="0" fontId="21" fillId="0" borderId="213" xfId="0" applyFont="1" applyBorder="1" applyAlignment="1">
      <alignment horizontal="left" vertical="center"/>
    </xf>
    <xf numFmtId="0" fontId="21" fillId="0" borderId="214" xfId="0" applyFont="1" applyBorder="1" applyAlignment="1">
      <alignment horizontal="left" vertical="center"/>
    </xf>
    <xf numFmtId="0" fontId="0" fillId="0" borderId="116" xfId="0" applyBorder="1" applyAlignment="1" applyProtection="1">
      <alignment horizontal="left" vertical="center" indent="1"/>
      <protection locked="0"/>
    </xf>
    <xf numFmtId="0" fontId="0" fillId="0" borderId="35" xfId="0" applyBorder="1" applyAlignment="1" applyProtection="1">
      <alignment horizontal="left" vertical="center" indent="1"/>
      <protection locked="0"/>
    </xf>
    <xf numFmtId="0" fontId="0" fillId="0" borderId="216" xfId="0" applyBorder="1" applyAlignment="1" applyProtection="1">
      <alignment horizontal="left" vertical="center" indent="1"/>
      <protection locked="0"/>
    </xf>
    <xf numFmtId="0" fontId="13" fillId="0" borderId="92" xfId="0" applyFont="1" applyBorder="1" applyAlignment="1" applyProtection="1">
      <alignment horizontal="center" vertical="center"/>
      <protection locked="0"/>
    </xf>
    <xf numFmtId="0" fontId="13" fillId="0" borderId="66" xfId="0" applyFont="1" applyBorder="1" applyAlignment="1" applyProtection="1">
      <alignment horizontal="center" vertical="center"/>
      <protection locked="0"/>
    </xf>
    <xf numFmtId="0" fontId="13" fillId="0" borderId="51"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0" fillId="0" borderId="72" xfId="0" applyBorder="1" applyAlignment="1" applyProtection="1">
      <alignment horizontal="left" vertical="center" indent="1"/>
      <protection locked="0"/>
    </xf>
    <xf numFmtId="0" fontId="0" fillId="0" borderId="120" xfId="0" applyBorder="1" applyAlignment="1" applyProtection="1">
      <alignment horizontal="left" vertical="center" indent="1"/>
      <protection locked="0"/>
    </xf>
    <xf numFmtId="0" fontId="0" fillId="0" borderId="154" xfId="0" applyBorder="1" applyAlignment="1" applyProtection="1">
      <alignment horizontal="left" vertical="center" indent="1"/>
      <protection locked="0"/>
    </xf>
    <xf numFmtId="0" fontId="0" fillId="0" borderId="110" xfId="0" applyBorder="1" applyAlignment="1" applyProtection="1">
      <alignment horizontal="left" vertical="center" indent="1"/>
      <protection locked="0"/>
    </xf>
    <xf numFmtId="0" fontId="0" fillId="0" borderId="107" xfId="0" applyBorder="1" applyAlignment="1" applyProtection="1">
      <alignment horizontal="left" vertical="center" indent="1"/>
      <protection locked="0"/>
    </xf>
    <xf numFmtId="0" fontId="0" fillId="0" borderId="112" xfId="0" applyBorder="1" applyAlignment="1" applyProtection="1">
      <alignment horizontal="left" vertical="center" indent="1"/>
      <protection locked="0"/>
    </xf>
    <xf numFmtId="0" fontId="21" fillId="0" borderId="215" xfId="0" applyFont="1" applyBorder="1" applyAlignment="1">
      <alignment horizontal="left" vertical="center"/>
    </xf>
    <xf numFmtId="0" fontId="27" fillId="0" borderId="215" xfId="0" applyFont="1" applyFill="1" applyBorder="1" applyAlignment="1">
      <alignment horizontal="left" vertical="top" wrapText="1"/>
    </xf>
    <xf numFmtId="0" fontId="27" fillId="0" borderId="214" xfId="0" applyFont="1" applyFill="1" applyBorder="1" applyAlignment="1">
      <alignment horizontal="left" vertical="top" wrapText="1"/>
    </xf>
    <xf numFmtId="0" fontId="46" fillId="0" borderId="72" xfId="0" applyFont="1" applyBorder="1" applyAlignment="1" applyProtection="1">
      <alignment horizontal="left" vertical="center" indent="1"/>
      <protection locked="0"/>
    </xf>
    <xf numFmtId="0" fontId="46" fillId="0" borderId="120" xfId="0" applyFont="1" applyBorder="1" applyAlignment="1" applyProtection="1">
      <alignment horizontal="left" vertical="center" indent="1"/>
      <protection locked="0"/>
    </xf>
    <xf numFmtId="0" fontId="46" fillId="0" borderId="154" xfId="0" applyFont="1" applyBorder="1" applyAlignment="1" applyProtection="1">
      <alignment horizontal="left" vertical="center" indent="1"/>
      <protection locked="0"/>
    </xf>
    <xf numFmtId="0" fontId="0" fillId="0" borderId="215" xfId="0" applyBorder="1" applyAlignment="1">
      <alignment horizontal="left" vertical="center" wrapText="1" indent="1"/>
    </xf>
    <xf numFmtId="0" fontId="0" fillId="0" borderId="0" xfId="0" applyBorder="1" applyAlignment="1">
      <alignment horizontal="left" vertical="center" wrapText="1" indent="1"/>
    </xf>
    <xf numFmtId="0" fontId="0" fillId="0" borderId="212" xfId="0" applyBorder="1" applyAlignment="1">
      <alignment horizontal="left" vertical="center" wrapText="1" indent="1"/>
    </xf>
    <xf numFmtId="0" fontId="46" fillId="0" borderId="144" xfId="0" applyFont="1" applyBorder="1" applyAlignment="1" applyProtection="1">
      <alignment horizontal="left" vertical="center"/>
      <protection locked="0"/>
    </xf>
    <xf numFmtId="0" fontId="46" fillId="0" borderId="153" xfId="0" applyFont="1" applyBorder="1" applyAlignment="1" applyProtection="1">
      <alignment horizontal="left" vertical="center"/>
      <protection locked="0"/>
    </xf>
    <xf numFmtId="0" fontId="46" fillId="0" borderId="120" xfId="0" applyFont="1" applyBorder="1" applyAlignment="1" applyProtection="1">
      <alignment horizontal="left" vertical="center"/>
      <protection locked="0"/>
    </xf>
    <xf numFmtId="0" fontId="46" fillId="0" borderId="154" xfId="0" applyFont="1" applyBorder="1" applyAlignment="1" applyProtection="1">
      <alignment horizontal="left" vertical="center"/>
      <protection locked="0"/>
    </xf>
    <xf numFmtId="0" fontId="46" fillId="0" borderId="110" xfId="0" applyFont="1" applyBorder="1" applyAlignment="1" applyProtection="1">
      <alignment horizontal="left" vertical="center" indent="1"/>
      <protection locked="0"/>
    </xf>
    <xf numFmtId="0" fontId="46" fillId="0" borderId="107" xfId="0" applyFont="1" applyBorder="1" applyAlignment="1" applyProtection="1">
      <alignment horizontal="left" vertical="center" indent="1"/>
      <protection locked="0"/>
    </xf>
    <xf numFmtId="0" fontId="46" fillId="0" borderId="112" xfId="0" applyFont="1" applyBorder="1" applyAlignment="1" applyProtection="1">
      <alignment horizontal="left" vertical="center" indent="1"/>
      <protection locked="0"/>
    </xf>
    <xf numFmtId="0" fontId="46" fillId="0" borderId="107" xfId="0" applyFont="1" applyBorder="1" applyAlignment="1" applyProtection="1">
      <alignment horizontal="left" vertical="center"/>
      <protection locked="0"/>
    </xf>
    <xf numFmtId="0" fontId="46" fillId="0" borderId="112" xfId="0" applyFont="1" applyBorder="1" applyAlignment="1" applyProtection="1">
      <alignment horizontal="left" vertical="center"/>
      <protection locked="0"/>
    </xf>
    <xf numFmtId="0" fontId="46" fillId="0" borderId="116" xfId="0" applyFont="1" applyBorder="1" applyAlignment="1" applyProtection="1">
      <alignment horizontal="left" vertical="center" indent="1"/>
      <protection locked="0"/>
    </xf>
    <xf numFmtId="0" fontId="46" fillId="0" borderId="35" xfId="0" applyFont="1" applyBorder="1" applyAlignment="1" applyProtection="1">
      <alignment horizontal="left" vertical="center" indent="1"/>
      <protection locked="0"/>
    </xf>
    <xf numFmtId="0" fontId="46" fillId="0" borderId="216" xfId="0" applyFont="1" applyBorder="1" applyAlignment="1" applyProtection="1">
      <alignment horizontal="left" vertical="center" indent="1"/>
      <protection locked="0"/>
    </xf>
    <xf numFmtId="0" fontId="48" fillId="22" borderId="18" xfId="0" applyFont="1" applyFill="1" applyBorder="1" applyAlignment="1" applyProtection="1">
      <alignment horizontal="left" vertical="center" indent="1"/>
    </xf>
    <xf numFmtId="0" fontId="0" fillId="0" borderId="71" xfId="0" applyFont="1" applyBorder="1" applyAlignment="1" applyProtection="1">
      <alignment horizontal="left" vertical="center" indent="1"/>
      <protection locked="0"/>
    </xf>
    <xf numFmtId="49" fontId="52" fillId="0" borderId="71" xfId="0" applyNumberFormat="1" applyFont="1" applyBorder="1" applyAlignment="1" applyProtection="1">
      <alignment horizontal="center" vertical="center"/>
      <protection locked="0"/>
    </xf>
    <xf numFmtId="0" fontId="0" fillId="0" borderId="109" xfId="0" applyFont="1" applyBorder="1" applyAlignment="1" applyProtection="1">
      <alignment horizontal="left" vertical="center" indent="1"/>
      <protection locked="0"/>
    </xf>
    <xf numFmtId="49" fontId="52" fillId="0" borderId="109" xfId="0" applyNumberFormat="1" applyFont="1" applyBorder="1" applyAlignment="1" applyProtection="1">
      <alignment horizontal="center" vertical="center"/>
      <protection locked="0"/>
    </xf>
    <xf numFmtId="0" fontId="20" fillId="22" borderId="58" xfId="0" applyFont="1" applyFill="1" applyBorder="1" applyAlignment="1">
      <alignment horizontal="left" vertical="center"/>
    </xf>
    <xf numFmtId="0" fontId="20" fillId="22" borderId="18" xfId="0" applyFont="1" applyFill="1" applyBorder="1" applyAlignment="1">
      <alignment horizontal="left" vertical="center"/>
    </xf>
    <xf numFmtId="0" fontId="20" fillId="22" borderId="22" xfId="0" applyFont="1" applyFill="1" applyBorder="1" applyAlignment="1">
      <alignment horizontal="left" vertical="center"/>
    </xf>
    <xf numFmtId="0" fontId="46" fillId="0" borderId="51" xfId="0" applyFont="1" applyBorder="1" applyAlignment="1" applyProtection="1">
      <alignment horizontal="left" vertical="center"/>
      <protection locked="0"/>
    </xf>
    <xf numFmtId="0" fontId="46" fillId="0" borderId="212" xfId="0" applyFont="1" applyBorder="1" applyAlignment="1" applyProtection="1">
      <alignment horizontal="left" vertical="center"/>
      <protection locked="0"/>
    </xf>
    <xf numFmtId="0" fontId="46" fillId="0" borderId="21" xfId="0" applyFont="1" applyBorder="1" applyAlignment="1" applyProtection="1">
      <alignment horizontal="left" vertical="center"/>
      <protection locked="0"/>
    </xf>
    <xf numFmtId="0" fontId="122" fillId="0" borderId="51" xfId="5"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1" fillId="0" borderId="213" xfId="0" applyFont="1" applyBorder="1" applyAlignment="1">
      <alignment horizontal="left" vertical="top"/>
    </xf>
    <xf numFmtId="0" fontId="21" fillId="0" borderId="215" xfId="0" applyFont="1" applyBorder="1" applyAlignment="1">
      <alignment horizontal="left" vertical="top"/>
    </xf>
    <xf numFmtId="0" fontId="21" fillId="0" borderId="214" xfId="0" applyFont="1" applyBorder="1" applyAlignment="1">
      <alignment horizontal="left" vertical="top"/>
    </xf>
    <xf numFmtId="49" fontId="52" fillId="0" borderId="74" xfId="0" applyNumberFormat="1" applyFont="1" applyBorder="1" applyAlignment="1" applyProtection="1">
      <alignment horizontal="center" vertical="center"/>
      <protection locked="0"/>
    </xf>
    <xf numFmtId="169" fontId="52" fillId="0" borderId="51" xfId="0" applyNumberFormat="1" applyFont="1" applyFill="1" applyBorder="1" applyAlignment="1" applyProtection="1">
      <alignment horizontal="center" vertical="center"/>
      <protection locked="0"/>
    </xf>
    <xf numFmtId="169" fontId="52" fillId="0" borderId="21" xfId="0" applyNumberFormat="1" applyFont="1" applyFill="1" applyBorder="1" applyAlignment="1" applyProtection="1">
      <alignment horizontal="center" vertical="center"/>
      <protection locked="0"/>
    </xf>
    <xf numFmtId="3" fontId="52" fillId="0" borderId="212" xfId="0" applyNumberFormat="1" applyFont="1" applyFill="1" applyBorder="1" applyAlignment="1" applyProtection="1">
      <alignment horizontal="center" vertical="center"/>
      <protection locked="0"/>
    </xf>
    <xf numFmtId="3" fontId="52" fillId="0" borderId="21" xfId="0" applyNumberFormat="1" applyFont="1" applyFill="1" applyBorder="1" applyAlignment="1" applyProtection="1">
      <alignment horizontal="center" vertical="center"/>
      <protection locked="0"/>
    </xf>
    <xf numFmtId="0" fontId="72" fillId="0" borderId="51" xfId="0" applyFont="1" applyFill="1" applyBorder="1" applyAlignment="1" applyProtection="1">
      <protection locked="0" hidden="1"/>
    </xf>
    <xf numFmtId="0" fontId="72" fillId="0" borderId="212" xfId="0" applyFont="1" applyFill="1" applyBorder="1" applyAlignment="1" applyProtection="1">
      <protection locked="0" hidden="1"/>
    </xf>
    <xf numFmtId="0" fontId="72" fillId="0" borderId="21" xfId="0" applyFont="1" applyFill="1" applyBorder="1" applyAlignment="1" applyProtection="1">
      <protection locked="0" hidden="1"/>
    </xf>
    <xf numFmtId="0" fontId="46" fillId="0" borderId="51" xfId="0" applyFont="1" applyBorder="1" applyAlignment="1" applyProtection="1">
      <alignment horizontal="left" indent="1"/>
      <protection locked="0"/>
    </xf>
    <xf numFmtId="0" fontId="46" fillId="0" borderId="212" xfId="0" applyFont="1" applyBorder="1" applyAlignment="1" applyProtection="1">
      <alignment horizontal="left" indent="1"/>
      <protection locked="0"/>
    </xf>
    <xf numFmtId="0" fontId="46" fillId="0" borderId="21" xfId="0" applyFont="1" applyBorder="1" applyAlignment="1" applyProtection="1">
      <alignment horizontal="left" indent="1"/>
      <protection locked="0"/>
    </xf>
    <xf numFmtId="0" fontId="0" fillId="22" borderId="2" xfId="0" applyFill="1" applyBorder="1" applyAlignment="1">
      <alignment horizontal="left" vertical="center"/>
    </xf>
    <xf numFmtId="0" fontId="21" fillId="0" borderId="0" xfId="0" applyFont="1" applyBorder="1" applyAlignment="1">
      <alignment horizontal="center" vertical="center"/>
    </xf>
    <xf numFmtId="0" fontId="0" fillId="0" borderId="74" xfId="0" applyFont="1" applyBorder="1" applyAlignment="1" applyProtection="1">
      <alignment horizontal="left" vertical="center" indent="1"/>
      <protection locked="0"/>
    </xf>
    <xf numFmtId="0" fontId="186" fillId="0" borderId="0" xfId="0" applyFont="1" applyBorder="1" applyAlignment="1" applyProtection="1">
      <alignment horizontal="right" vertical="center"/>
      <protection locked="0"/>
    </xf>
    <xf numFmtId="0" fontId="168" fillId="0" borderId="0" xfId="0" applyFont="1" applyBorder="1" applyAlignment="1" applyProtection="1">
      <alignment horizontal="right" vertical="center"/>
      <protection locked="0"/>
    </xf>
    <xf numFmtId="14" fontId="117" fillId="0" borderId="0" xfId="0" applyNumberFormat="1" applyFont="1" applyFill="1" applyBorder="1" applyAlignment="1" applyProtection="1">
      <alignment horizontal="left"/>
      <protection locked="0" hidden="1"/>
    </xf>
    <xf numFmtId="1" fontId="7" fillId="2" borderId="0" xfId="0" applyNumberFormat="1" applyFont="1" applyFill="1" applyBorder="1" applyAlignment="1" applyProtection="1">
      <alignment horizontal="center" vertical="center" wrapText="1"/>
      <protection hidden="1"/>
    </xf>
    <xf numFmtId="1" fontId="118" fillId="2" borderId="0" xfId="0" applyNumberFormat="1" applyFont="1" applyFill="1" applyBorder="1" applyAlignment="1" applyProtection="1">
      <alignment horizontal="center" vertical="center"/>
      <protection hidden="1"/>
    </xf>
    <xf numFmtId="1" fontId="119" fillId="0" borderId="0" xfId="0" applyNumberFormat="1" applyFont="1" applyFill="1" applyBorder="1" applyAlignment="1" applyProtection="1">
      <alignment horizontal="center" vertical="center"/>
      <protection locked="0"/>
    </xf>
    <xf numFmtId="0" fontId="120" fillId="0" borderId="0" xfId="0" applyFont="1" applyFill="1" applyAlignment="1" applyProtection="1">
      <protection locked="0"/>
    </xf>
    <xf numFmtId="0" fontId="21" fillId="0" borderId="0" xfId="0" applyFon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14" fontId="186" fillId="0" borderId="0" xfId="0" quotePrefix="1" applyNumberFormat="1" applyFont="1" applyAlignment="1" applyProtection="1">
      <alignment horizontal="left" vertical="center"/>
      <protection locked="0"/>
    </xf>
    <xf numFmtId="0" fontId="186" fillId="0" borderId="0" xfId="0" applyFont="1" applyAlignment="1" applyProtection="1">
      <alignment horizontal="left" vertical="center"/>
      <protection locked="0"/>
    </xf>
    <xf numFmtId="49" fontId="121" fillId="0" borderId="212" xfId="0" applyNumberFormat="1" applyFont="1" applyFill="1" applyBorder="1" applyAlignment="1" applyProtection="1">
      <alignment horizontal="center" vertical="center"/>
      <protection locked="0"/>
    </xf>
    <xf numFmtId="1" fontId="20" fillId="22" borderId="58" xfId="0" applyNumberFormat="1" applyFont="1" applyFill="1" applyBorder="1" applyAlignment="1" applyProtection="1">
      <alignment horizontal="left" vertical="center"/>
    </xf>
    <xf numFmtId="1" fontId="20" fillId="22" borderId="18" xfId="0" applyNumberFormat="1" applyFont="1" applyFill="1" applyBorder="1" applyAlignment="1" applyProtection="1">
      <alignment horizontal="left" vertical="center"/>
    </xf>
    <xf numFmtId="1" fontId="20" fillId="22" borderId="22" xfId="0" applyNumberFormat="1" applyFont="1" applyFill="1" applyBorder="1" applyAlignment="1" applyProtection="1">
      <alignment horizontal="left" vertical="center"/>
    </xf>
    <xf numFmtId="1" fontId="20" fillId="0" borderId="51" xfId="0" applyNumberFormat="1" applyFont="1" applyFill="1" applyBorder="1" applyAlignment="1" applyProtection="1">
      <alignment horizontal="center" vertical="center"/>
      <protection locked="0"/>
    </xf>
    <xf numFmtId="1" fontId="20" fillId="0" borderId="21" xfId="0" applyNumberFormat="1" applyFont="1" applyFill="1" applyBorder="1" applyAlignment="1" applyProtection="1">
      <alignment horizontal="center" vertical="center"/>
      <protection locked="0"/>
    </xf>
    <xf numFmtId="1" fontId="20" fillId="0" borderId="51" xfId="0" applyNumberFormat="1" applyFont="1" applyFill="1" applyBorder="1" applyAlignment="1" applyProtection="1">
      <alignment horizontal="left" vertical="center" indent="2"/>
      <protection locked="0"/>
    </xf>
    <xf numFmtId="1" fontId="20" fillId="0" borderId="212" xfId="0" applyNumberFormat="1" applyFont="1" applyFill="1" applyBorder="1" applyAlignment="1" applyProtection="1">
      <alignment horizontal="left" vertical="center" indent="2"/>
      <protection locked="0"/>
    </xf>
    <xf numFmtId="49" fontId="52" fillId="0" borderId="51" xfId="0" applyNumberFormat="1" applyFont="1" applyFill="1" applyBorder="1" applyAlignment="1" applyProtection="1">
      <alignment horizontal="left" vertical="center" indent="1"/>
      <protection locked="0"/>
    </xf>
    <xf numFmtId="49" fontId="52" fillId="0" borderId="212" xfId="0" applyNumberFormat="1" applyFont="1" applyFill="1" applyBorder="1" applyAlignment="1" applyProtection="1">
      <alignment horizontal="left" vertical="center" indent="1"/>
      <protection locked="0"/>
    </xf>
    <xf numFmtId="49" fontId="52" fillId="0" borderId="21" xfId="0" applyNumberFormat="1" applyFont="1" applyFill="1" applyBorder="1" applyAlignment="1" applyProtection="1">
      <alignment horizontal="left" vertical="center" indent="1"/>
      <protection locked="0"/>
    </xf>
    <xf numFmtId="0" fontId="5" fillId="0" borderId="0" xfId="0" applyFont="1" applyFill="1" applyBorder="1" applyAlignment="1" applyProtection="1">
      <alignment horizontal="right" wrapText="1"/>
      <protection hidden="1"/>
    </xf>
    <xf numFmtId="49" fontId="125" fillId="0" borderId="0" xfId="0" applyNumberFormat="1" applyFont="1" applyFill="1" applyBorder="1" applyAlignment="1" applyProtection="1">
      <alignment horizontal="left"/>
      <protection locked="0"/>
    </xf>
    <xf numFmtId="166" fontId="45" fillId="2" borderId="6" xfId="0" applyNumberFormat="1" applyFont="1" applyFill="1" applyBorder="1" applyAlignment="1" applyProtection="1">
      <alignment horizontal="center" vertical="center" wrapText="1"/>
      <protection hidden="1"/>
    </xf>
    <xf numFmtId="166" fontId="45" fillId="2" borderId="58" xfId="0" applyNumberFormat="1" applyFont="1" applyFill="1" applyBorder="1" applyAlignment="1" applyProtection="1">
      <alignment horizontal="center" vertical="center" wrapText="1"/>
      <protection hidden="1"/>
    </xf>
    <xf numFmtId="0" fontId="19" fillId="2" borderId="5" xfId="0" applyFont="1" applyFill="1" applyBorder="1" applyAlignment="1" applyProtection="1">
      <alignment horizontal="center" vertical="center" wrapText="1"/>
      <protection hidden="1"/>
    </xf>
    <xf numFmtId="1" fontId="50" fillId="2" borderId="45" xfId="0" applyNumberFormat="1" applyFont="1" applyFill="1" applyBorder="1" applyAlignment="1" applyProtection="1">
      <alignment horizontal="right" vertical="center"/>
      <protection hidden="1"/>
    </xf>
    <xf numFmtId="0" fontId="126" fillId="0" borderId="0" xfId="0" applyNumberFormat="1" applyFont="1" applyFill="1" applyBorder="1" applyAlignment="1" applyProtection="1">
      <alignment horizontal="left" vertical="center" wrapText="1"/>
      <protection locked="0" hidden="1"/>
    </xf>
    <xf numFmtId="2" fontId="20" fillId="0" borderId="26" xfId="0" applyNumberFormat="1" applyFont="1" applyBorder="1" applyAlignment="1" applyProtection="1">
      <alignment horizontal="center" vertical="center"/>
      <protection hidden="1"/>
    </xf>
    <xf numFmtId="0" fontId="20" fillId="0" borderId="191" xfId="0" applyFont="1" applyBorder="1" applyAlignment="1" applyProtection="1">
      <alignment horizontal="center" vertical="center"/>
      <protection hidden="1"/>
    </xf>
    <xf numFmtId="0" fontId="47" fillId="0" borderId="6" xfId="0" applyFont="1" applyBorder="1" applyAlignment="1" applyProtection="1">
      <alignment horizontal="center" vertical="center" wrapText="1"/>
      <protection hidden="1"/>
    </xf>
    <xf numFmtId="0" fontId="47" fillId="0" borderId="179" xfId="0" applyFont="1" applyBorder="1" applyAlignment="1" applyProtection="1">
      <alignment horizontal="center" vertical="center" wrapText="1"/>
      <protection hidden="1"/>
    </xf>
    <xf numFmtId="0" fontId="20" fillId="2" borderId="12" xfId="0" applyFont="1" applyFill="1" applyBorder="1" applyAlignment="1" applyProtection="1">
      <alignment horizontal="left" vertical="center" wrapText="1" indent="2"/>
      <protection hidden="1"/>
    </xf>
    <xf numFmtId="0" fontId="20" fillId="2" borderId="10" xfId="0" applyFont="1" applyFill="1" applyBorder="1" applyAlignment="1" applyProtection="1">
      <alignment horizontal="left" indent="2"/>
      <protection hidden="1"/>
    </xf>
    <xf numFmtId="0" fontId="77" fillId="2" borderId="183" xfId="0" applyNumberFormat="1" applyFont="1" applyFill="1" applyBorder="1" applyAlignment="1" applyProtection="1">
      <alignment horizontal="center" vertical="center" wrapText="1"/>
      <protection hidden="1"/>
    </xf>
    <xf numFmtId="0" fontId="21" fillId="2" borderId="184" xfId="0" applyFont="1" applyFill="1" applyBorder="1" applyAlignment="1" applyProtection="1">
      <alignment horizontal="right"/>
      <protection hidden="1"/>
    </xf>
    <xf numFmtId="0" fontId="0" fillId="0" borderId="344" xfId="0" applyBorder="1" applyProtection="1">
      <protection hidden="1"/>
    </xf>
    <xf numFmtId="0" fontId="19" fillId="5" borderId="185" xfId="0" applyFont="1" applyFill="1" applyBorder="1" applyAlignment="1" applyProtection="1">
      <alignment horizontal="left" vertical="top" indent="2"/>
      <protection locked="0" hidden="1"/>
    </xf>
    <xf numFmtId="0" fontId="0" fillId="0" borderId="186" xfId="0" applyBorder="1" applyProtection="1">
      <protection locked="0" hidden="1"/>
    </xf>
    <xf numFmtId="0" fontId="0" fillId="0" borderId="187" xfId="0" applyBorder="1" applyProtection="1">
      <protection locked="0" hidden="1"/>
    </xf>
    <xf numFmtId="0" fontId="0" fillId="0" borderId="66" xfId="0" applyBorder="1" applyProtection="1">
      <protection locked="0" hidden="1"/>
    </xf>
    <xf numFmtId="0" fontId="77" fillId="2" borderId="188" xfId="0" applyNumberFormat="1" applyFont="1" applyFill="1" applyBorder="1" applyAlignment="1" applyProtection="1">
      <alignment horizontal="center" vertical="center"/>
      <protection hidden="1"/>
    </xf>
    <xf numFmtId="0" fontId="77" fillId="2" borderId="189" xfId="0" applyNumberFormat="1" applyFont="1" applyFill="1" applyBorder="1" applyAlignment="1" applyProtection="1">
      <alignment horizontal="center" vertical="center"/>
      <protection hidden="1"/>
    </xf>
    <xf numFmtId="0" fontId="21" fillId="5" borderId="190" xfId="0" applyFont="1" applyFill="1" applyBorder="1" applyAlignment="1" applyProtection="1">
      <alignment horizontal="left" vertical="top"/>
      <protection hidden="1"/>
    </xf>
    <xf numFmtId="0" fontId="0" fillId="0" borderId="327" xfId="0" applyBorder="1" applyProtection="1">
      <protection hidden="1"/>
    </xf>
    <xf numFmtId="0" fontId="20" fillId="2" borderId="26" xfId="0" applyFont="1" applyFill="1" applyBorder="1" applyAlignment="1" applyProtection="1">
      <alignment horizontal="center" vertical="center"/>
      <protection hidden="1"/>
    </xf>
    <xf numFmtId="0" fontId="20" fillId="2" borderId="191" xfId="0" applyFont="1" applyFill="1" applyBorder="1" applyAlignment="1" applyProtection="1">
      <alignment horizontal="center" vertical="center"/>
      <protection hidden="1"/>
    </xf>
    <xf numFmtId="0" fontId="209" fillId="0" borderId="0" xfId="0" applyFont="1" applyAlignment="1" applyProtection="1">
      <alignment horizontal="center"/>
      <protection hidden="1"/>
    </xf>
    <xf numFmtId="0" fontId="20" fillId="2" borderId="355" xfId="0" applyFont="1" applyFill="1" applyBorder="1" applyAlignment="1" applyProtection="1">
      <alignment horizontal="center" vertical="center"/>
      <protection hidden="1"/>
    </xf>
    <xf numFmtId="0" fontId="20" fillId="2" borderId="356" xfId="0" applyFont="1" applyFill="1" applyBorder="1" applyAlignment="1" applyProtection="1">
      <alignment horizontal="center" vertical="center"/>
      <protection hidden="1"/>
    </xf>
    <xf numFmtId="0" fontId="35" fillId="2" borderId="27" xfId="42" applyFont="1" applyFill="1" applyBorder="1" applyAlignment="1" applyProtection="1">
      <alignment horizontal="left" vertical="center" wrapText="1"/>
      <protection hidden="1"/>
    </xf>
    <xf numFmtId="170" fontId="29" fillId="2" borderId="55" xfId="4" applyNumberFormat="1" applyFont="1" applyFill="1" applyBorder="1" applyAlignment="1" applyProtection="1">
      <alignment vertical="center"/>
      <protection hidden="1"/>
    </xf>
    <xf numFmtId="170" fontId="29" fillId="2" borderId="62" xfId="4" applyNumberFormat="1" applyFont="1" applyFill="1" applyBorder="1" applyAlignment="1" applyProtection="1">
      <alignment vertical="center"/>
      <protection hidden="1"/>
    </xf>
    <xf numFmtId="0" fontId="35" fillId="2" borderId="0" xfId="42" applyFont="1" applyFill="1" applyBorder="1" applyAlignment="1" applyProtection="1">
      <alignment horizontal="right" vertical="center" wrapText="1"/>
      <protection hidden="1"/>
    </xf>
    <xf numFmtId="0" fontId="35" fillId="2" borderId="342" xfId="42" applyFont="1" applyFill="1" applyBorder="1" applyAlignment="1" applyProtection="1">
      <alignment horizontal="right" vertical="center" wrapText="1"/>
      <protection hidden="1"/>
    </xf>
    <xf numFmtId="4" fontId="28" fillId="5" borderId="25" xfId="42" applyNumberFormat="1" applyFont="1" applyFill="1" applyBorder="1" applyAlignment="1" applyProtection="1">
      <alignment horizontal="right" vertical="center"/>
      <protection locked="0"/>
    </xf>
    <xf numFmtId="4" fontId="28" fillId="5" borderId="66" xfId="42" applyNumberFormat="1" applyFont="1" applyFill="1" applyBorder="1" applyAlignment="1" applyProtection="1">
      <alignment horizontal="right" vertical="center"/>
      <protection locked="0"/>
    </xf>
    <xf numFmtId="4" fontId="28" fillId="5" borderId="57" xfId="42" applyNumberFormat="1" applyFont="1" applyFill="1" applyBorder="1" applyAlignment="1" applyProtection="1">
      <alignment horizontal="right" vertical="center"/>
      <protection locked="0"/>
    </xf>
    <xf numFmtId="4" fontId="28" fillId="5" borderId="65" xfId="42" applyNumberFormat="1" applyFont="1" applyFill="1" applyBorder="1" applyAlignment="1" applyProtection="1">
      <alignment horizontal="right" vertical="center"/>
      <protection locked="0"/>
    </xf>
    <xf numFmtId="170" fontId="29" fillId="2" borderId="55" xfId="4" applyNumberFormat="1" applyFont="1" applyFill="1" applyBorder="1" applyAlignment="1" applyProtection="1">
      <alignment horizontal="right" vertical="center"/>
      <protection hidden="1"/>
    </xf>
    <xf numFmtId="170" fontId="29" fillId="2" borderId="62" xfId="4" applyNumberFormat="1" applyFont="1" applyFill="1" applyBorder="1" applyAlignment="1" applyProtection="1">
      <alignment horizontal="right" vertical="center"/>
      <protection hidden="1"/>
    </xf>
    <xf numFmtId="4" fontId="28" fillId="5" borderId="1" xfId="42" applyNumberFormat="1" applyFont="1" applyFill="1" applyBorder="1" applyAlignment="1" applyProtection="1">
      <alignment horizontal="right" vertical="center"/>
      <protection locked="0"/>
    </xf>
    <xf numFmtId="170" fontId="24" fillId="2" borderId="271" xfId="4" applyNumberFormat="1" applyFont="1" applyFill="1" applyBorder="1" applyAlignment="1" applyProtection="1">
      <alignment vertical="center"/>
      <protection hidden="1"/>
    </xf>
    <xf numFmtId="170" fontId="24" fillId="2" borderId="46" xfId="4" applyNumberFormat="1" applyFont="1" applyFill="1" applyBorder="1" applyAlignment="1" applyProtection="1">
      <alignment vertical="center"/>
      <protection hidden="1"/>
    </xf>
    <xf numFmtId="170" fontId="29" fillId="2" borderId="46" xfId="4" applyNumberFormat="1" applyFont="1" applyFill="1" applyBorder="1" applyAlignment="1" applyProtection="1">
      <alignment vertical="center"/>
      <protection hidden="1"/>
    </xf>
    <xf numFmtId="0" fontId="35" fillId="2" borderId="288" xfId="42" applyFont="1" applyFill="1" applyBorder="1" applyAlignment="1" applyProtection="1">
      <alignment horizontal="center" vertical="center"/>
      <protection hidden="1"/>
    </xf>
    <xf numFmtId="0" fontId="35" fillId="2" borderId="19" xfId="42" applyFont="1" applyFill="1" applyBorder="1" applyAlignment="1" applyProtection="1">
      <alignment horizontal="center" vertical="center"/>
      <protection hidden="1"/>
    </xf>
    <xf numFmtId="0" fontId="29" fillId="2" borderId="286" xfId="42" applyFont="1" applyFill="1" applyBorder="1" applyProtection="1">
      <protection hidden="1"/>
    </xf>
    <xf numFmtId="0" fontId="29" fillId="2" borderId="287" xfId="42" applyFont="1" applyFill="1" applyBorder="1" applyProtection="1">
      <protection hidden="1"/>
    </xf>
    <xf numFmtId="0" fontId="35" fillId="2" borderId="212" xfId="42" applyFont="1" applyFill="1" applyBorder="1" applyAlignment="1" applyProtection="1">
      <alignment horizontal="left" vertical="center" wrapText="1"/>
      <protection hidden="1"/>
    </xf>
    <xf numFmtId="0" fontId="35" fillId="2" borderId="21" xfId="42" applyFont="1" applyFill="1" applyBorder="1" applyAlignment="1" applyProtection="1">
      <alignment horizontal="left" vertical="center" wrapText="1"/>
      <protection hidden="1"/>
    </xf>
    <xf numFmtId="0" fontId="35" fillId="2" borderId="215" xfId="42" applyFont="1" applyFill="1" applyBorder="1" applyAlignment="1" applyProtection="1">
      <alignment vertical="center" wrapText="1"/>
      <protection hidden="1"/>
    </xf>
    <xf numFmtId="0" fontId="35" fillId="2" borderId="25" xfId="42" applyFont="1" applyFill="1" applyBorder="1" applyAlignment="1" applyProtection="1">
      <alignment vertical="center" wrapText="1"/>
      <protection hidden="1"/>
    </xf>
    <xf numFmtId="4" fontId="28" fillId="5" borderId="21" xfId="42" applyNumberFormat="1" applyFont="1" applyFill="1" applyBorder="1" applyAlignment="1" applyProtection="1">
      <alignment horizontal="right" vertical="center"/>
      <protection locked="0"/>
    </xf>
    <xf numFmtId="0" fontId="30" fillId="26" borderId="212" xfId="42" applyNumberFormat="1" applyFont="1" applyFill="1" applyBorder="1" applyAlignment="1" applyProtection="1">
      <alignment horizontal="right" vertical="center" wrapText="1"/>
      <protection hidden="1"/>
    </xf>
    <xf numFmtId="0" fontId="30" fillId="26" borderId="275" xfId="42" applyNumberFormat="1" applyFont="1" applyFill="1" applyBorder="1" applyAlignment="1" applyProtection="1">
      <alignment horizontal="right" vertical="center" wrapText="1"/>
      <protection hidden="1"/>
    </xf>
    <xf numFmtId="0" fontId="5" fillId="2" borderId="0" xfId="42" applyFont="1" applyFill="1" applyAlignment="1" applyProtection="1">
      <alignment horizontal="left" vertical="center" wrapText="1" indent="1"/>
      <protection hidden="1"/>
    </xf>
    <xf numFmtId="1" fontId="170" fillId="2" borderId="0" xfId="42" applyNumberFormat="1" applyFont="1" applyFill="1" applyAlignment="1" applyProtection="1">
      <alignment horizontal="center" vertical="center"/>
      <protection hidden="1"/>
    </xf>
    <xf numFmtId="0" fontId="170" fillId="2" borderId="0" xfId="42" applyNumberFormat="1" applyFont="1" applyFill="1" applyAlignment="1" applyProtection="1">
      <alignment horizontal="center" vertical="center"/>
      <protection hidden="1"/>
    </xf>
    <xf numFmtId="0" fontId="10" fillId="2" borderId="0" xfId="42" applyFont="1" applyFill="1" applyAlignment="1" applyProtection="1">
      <alignment horizontal="center"/>
      <protection hidden="1"/>
    </xf>
    <xf numFmtId="0" fontId="10" fillId="2" borderId="0" xfId="42" applyFont="1" applyFill="1" applyAlignment="1" applyProtection="1">
      <alignment horizontal="right"/>
      <protection hidden="1"/>
    </xf>
    <xf numFmtId="0" fontId="68" fillId="2" borderId="0" xfId="42" applyFont="1" applyFill="1" applyAlignment="1" applyProtection="1">
      <alignment horizontal="center"/>
      <protection hidden="1"/>
    </xf>
    <xf numFmtId="0" fontId="35" fillId="2" borderId="269" xfId="42" applyFont="1" applyFill="1" applyBorder="1" applyAlignment="1" applyProtection="1">
      <alignment horizontal="center" vertical="center" wrapText="1"/>
      <protection hidden="1"/>
    </xf>
    <xf numFmtId="0" fontId="35" fillId="2" borderId="270" xfId="42" applyFont="1" applyFill="1" applyBorder="1" applyAlignment="1" applyProtection="1">
      <alignment horizontal="center" vertical="center" wrapText="1"/>
      <protection hidden="1"/>
    </xf>
    <xf numFmtId="0" fontId="24" fillId="2" borderId="271" xfId="42" applyFont="1" applyFill="1" applyBorder="1" applyAlignment="1" applyProtection="1">
      <alignment horizontal="center" vertical="center" wrapText="1"/>
      <protection hidden="1"/>
    </xf>
    <xf numFmtId="0" fontId="24" fillId="2" borderId="46" xfId="42" applyFont="1" applyFill="1" applyBorder="1" applyAlignment="1" applyProtection="1">
      <alignment horizontal="center" vertical="center" wrapText="1"/>
      <protection hidden="1"/>
    </xf>
    <xf numFmtId="0" fontId="29" fillId="2" borderId="357" xfId="42" applyFont="1" applyFill="1" applyBorder="1" applyAlignment="1" applyProtection="1">
      <alignment vertical="center"/>
      <protection hidden="1"/>
    </xf>
    <xf numFmtId="0" fontId="29" fillId="2" borderId="344" xfId="42" applyFont="1" applyFill="1" applyBorder="1" applyAlignment="1" applyProtection="1">
      <alignment vertical="center"/>
      <protection hidden="1"/>
    </xf>
    <xf numFmtId="4" fontId="24" fillId="0" borderId="57" xfId="42" applyNumberFormat="1" applyFont="1" applyFill="1" applyBorder="1" applyAlignment="1" applyProtection="1">
      <alignment horizontal="right" vertical="center"/>
    </xf>
    <xf numFmtId="4" fontId="24" fillId="0" borderId="1" xfId="42" applyNumberFormat="1" applyFont="1" applyFill="1" applyBorder="1" applyAlignment="1" applyProtection="1">
      <alignment horizontal="right" vertical="center"/>
    </xf>
    <xf numFmtId="170" fontId="24" fillId="2" borderId="55" xfId="4" applyNumberFormat="1" applyFont="1" applyFill="1" applyBorder="1" applyAlignment="1" applyProtection="1">
      <alignment horizontal="right" vertical="center"/>
      <protection hidden="1"/>
    </xf>
    <xf numFmtId="170" fontId="24" fillId="2" borderId="46" xfId="4" applyNumberFormat="1" applyFont="1" applyFill="1" applyBorder="1" applyAlignment="1" applyProtection="1">
      <alignment horizontal="right" vertical="center"/>
      <protection hidden="1"/>
    </xf>
    <xf numFmtId="0" fontId="30" fillId="2" borderId="212" xfId="42" applyFont="1" applyFill="1" applyBorder="1" applyAlignment="1" applyProtection="1">
      <alignment horizontal="left" vertical="center" wrapText="1"/>
      <protection hidden="1"/>
    </xf>
    <xf numFmtId="0" fontId="30" fillId="2" borderId="21" xfId="42" applyFont="1" applyFill="1" applyBorder="1" applyAlignment="1" applyProtection="1">
      <alignment horizontal="left" vertical="center" wrapText="1"/>
      <protection hidden="1"/>
    </xf>
    <xf numFmtId="4" fontId="28" fillId="5" borderId="25" xfId="42" applyNumberFormat="1" applyFont="1" applyFill="1" applyBorder="1" applyAlignment="1" applyProtection="1">
      <alignment horizontal="center" vertical="center"/>
      <protection locked="0"/>
    </xf>
    <xf numFmtId="4" fontId="28" fillId="5" borderId="21" xfId="42" applyNumberFormat="1" applyFont="1" applyFill="1" applyBorder="1" applyAlignment="1" applyProtection="1">
      <alignment horizontal="center" vertical="center"/>
      <protection locked="0"/>
    </xf>
    <xf numFmtId="4" fontId="28" fillId="5" borderId="57" xfId="42" applyNumberFormat="1" applyFont="1" applyFill="1" applyBorder="1" applyAlignment="1" applyProtection="1">
      <alignment horizontal="center" vertical="center"/>
      <protection locked="0"/>
    </xf>
    <xf numFmtId="4" fontId="28" fillId="5" borderId="1" xfId="42" applyNumberFormat="1" applyFont="1" applyFill="1" applyBorder="1" applyAlignment="1" applyProtection="1">
      <alignment horizontal="center" vertical="center"/>
      <protection locked="0"/>
    </xf>
    <xf numFmtId="0" fontId="35" fillId="2" borderId="18" xfId="42" applyFont="1" applyFill="1" applyBorder="1" applyAlignment="1" applyProtection="1">
      <alignment vertical="center" wrapText="1"/>
      <protection hidden="1"/>
    </xf>
    <xf numFmtId="0" fontId="35" fillId="2" borderId="22" xfId="42" applyFont="1" applyFill="1" applyBorder="1" applyAlignment="1" applyProtection="1">
      <alignment vertical="center" wrapText="1"/>
      <protection hidden="1"/>
    </xf>
    <xf numFmtId="0" fontId="35" fillId="2" borderId="357" xfId="42" applyFont="1" applyFill="1" applyBorder="1" applyAlignment="1" applyProtection="1">
      <alignment vertical="center" wrapText="1"/>
      <protection hidden="1"/>
    </xf>
    <xf numFmtId="0" fontId="35" fillId="2" borderId="344" xfId="42" applyFont="1" applyFill="1" applyBorder="1" applyAlignment="1" applyProtection="1">
      <alignment vertical="center" wrapText="1"/>
      <protection hidden="1"/>
    </xf>
    <xf numFmtId="4" fontId="24" fillId="2" borderId="274" xfId="42" applyNumberFormat="1" applyFont="1" applyFill="1" applyBorder="1" applyAlignment="1" applyProtection="1">
      <alignment horizontal="right" vertical="center"/>
      <protection hidden="1"/>
    </xf>
    <xf numFmtId="4" fontId="24" fillId="2" borderId="1" xfId="42" applyNumberFormat="1" applyFont="1" applyFill="1" applyBorder="1" applyAlignment="1" applyProtection="1">
      <alignment horizontal="right" vertical="center"/>
      <protection hidden="1"/>
    </xf>
    <xf numFmtId="0" fontId="133" fillId="2" borderId="330" xfId="42" applyFont="1" applyFill="1" applyBorder="1" applyAlignment="1" applyProtection="1">
      <alignment horizontal="left" vertical="center" indent="2"/>
      <protection hidden="1"/>
    </xf>
    <xf numFmtId="2" fontId="1" fillId="2" borderId="2" xfId="42" applyNumberFormat="1" applyFont="1" applyFill="1" applyBorder="1" applyAlignment="1" applyProtection="1">
      <alignment horizontal="center" vertical="center"/>
      <protection hidden="1"/>
    </xf>
    <xf numFmtId="2" fontId="1" fillId="2" borderId="58" xfId="42" applyNumberFormat="1" applyFont="1" applyFill="1" applyBorder="1" applyAlignment="1" applyProtection="1">
      <alignment horizontal="center" vertical="center"/>
      <protection hidden="1"/>
    </xf>
    <xf numFmtId="2" fontId="1" fillId="2" borderId="22" xfId="42" applyNumberFormat="1" applyFont="1" applyFill="1" applyBorder="1" applyAlignment="1" applyProtection="1">
      <alignment horizontal="center" vertical="center"/>
      <protection hidden="1"/>
    </xf>
    <xf numFmtId="0" fontId="23" fillId="2" borderId="28" xfId="42" applyFont="1" applyFill="1" applyBorder="1" applyAlignment="1" applyProtection="1">
      <alignment horizontal="right" wrapText="1"/>
      <protection locked="0"/>
    </xf>
    <xf numFmtId="0" fontId="44" fillId="2" borderId="2" xfId="42" applyFont="1" applyFill="1" applyBorder="1" applyAlignment="1" applyProtection="1">
      <alignment horizontal="center" vertical="center"/>
      <protection hidden="1"/>
    </xf>
    <xf numFmtId="0" fontId="24" fillId="2" borderId="2" xfId="42" applyFont="1" applyFill="1" applyBorder="1" applyAlignment="1" applyProtection="1">
      <alignment horizontal="center" vertical="center"/>
      <protection hidden="1"/>
    </xf>
    <xf numFmtId="0" fontId="24" fillId="2" borderId="58" xfId="42" applyFont="1" applyFill="1" applyBorder="1" applyAlignment="1" applyProtection="1">
      <alignment horizontal="center" vertical="center"/>
      <protection hidden="1"/>
    </xf>
    <xf numFmtId="0" fontId="24" fillId="2" borderId="22" xfId="42" applyFont="1" applyFill="1" applyBorder="1" applyAlignment="1" applyProtection="1">
      <alignment horizontal="center" vertical="center"/>
      <protection hidden="1"/>
    </xf>
    <xf numFmtId="0" fontId="23" fillId="2" borderId="330" xfId="42" applyFont="1" applyFill="1" applyBorder="1" applyAlignment="1" applyProtection="1">
      <alignment horizontal="left" vertical="center" indent="2"/>
      <protection hidden="1"/>
    </xf>
    <xf numFmtId="0" fontId="23" fillId="14" borderId="2" xfId="42" applyFont="1" applyFill="1" applyBorder="1" applyAlignment="1" applyProtection="1">
      <alignment horizontal="center" vertical="center"/>
      <protection locked="0" hidden="1"/>
    </xf>
    <xf numFmtId="0" fontId="43" fillId="14" borderId="58" xfId="42" applyFont="1" applyFill="1" applyBorder="1" applyAlignment="1" applyProtection="1">
      <alignment horizontal="center"/>
      <protection locked="0" hidden="1"/>
    </xf>
    <xf numFmtId="0" fontId="43" fillId="14" borderId="22" xfId="42" applyFont="1" applyFill="1" applyBorder="1" applyAlignment="1" applyProtection="1">
      <alignment horizontal="center"/>
      <protection locked="0" hidden="1"/>
    </xf>
    <xf numFmtId="0" fontId="210" fillId="25" borderId="277" xfId="42" applyFont="1" applyFill="1" applyBorder="1" applyAlignment="1">
      <alignment horizontal="left" vertical="center" wrapText="1"/>
    </xf>
    <xf numFmtId="0" fontId="210" fillId="25" borderId="278" xfId="42" applyFont="1" applyFill="1" applyBorder="1" applyAlignment="1">
      <alignment horizontal="left" vertical="center" wrapText="1"/>
    </xf>
    <xf numFmtId="0" fontId="210" fillId="25" borderId="276" xfId="42" applyFont="1" applyFill="1" applyBorder="1" applyAlignment="1">
      <alignment horizontal="left" vertical="center" wrapText="1"/>
    </xf>
    <xf numFmtId="0" fontId="23" fillId="2" borderId="346" xfId="42" applyFont="1" applyFill="1" applyBorder="1" applyAlignment="1" applyProtection="1">
      <alignment horizontal="left"/>
      <protection locked="0"/>
    </xf>
    <xf numFmtId="0" fontId="0" fillId="14" borderId="334" xfId="66" applyNumberFormat="1" applyFont="1" applyFill="1" applyBorder="1" applyAlignment="1" applyProtection="1">
      <alignment horizontal="left" vertical="center" indent="1"/>
      <protection locked="0"/>
    </xf>
    <xf numFmtId="0" fontId="0" fillId="14" borderId="18" xfId="66" applyNumberFormat="1" applyFont="1" applyFill="1" applyBorder="1" applyAlignment="1" applyProtection="1">
      <alignment horizontal="left" vertical="center" indent="1"/>
      <protection locked="0"/>
    </xf>
    <xf numFmtId="0" fontId="0" fillId="14" borderId="22" xfId="66" applyNumberFormat="1" applyFont="1" applyFill="1" applyBorder="1" applyAlignment="1" applyProtection="1">
      <alignment horizontal="left" vertical="center" indent="1"/>
      <protection locked="0"/>
    </xf>
    <xf numFmtId="0" fontId="12" fillId="0" borderId="58" xfId="66" applyNumberFormat="1" applyFont="1" applyFill="1" applyBorder="1" applyAlignment="1" applyProtection="1">
      <alignment horizontal="left" vertical="center" indent="1"/>
      <protection locked="0"/>
    </xf>
    <xf numFmtId="0" fontId="12" fillId="0" borderId="18" xfId="66" applyNumberFormat="1" applyFont="1" applyFill="1" applyBorder="1" applyAlignment="1" applyProtection="1">
      <alignment horizontal="left" vertical="center" indent="1"/>
      <protection locked="0"/>
    </xf>
    <xf numFmtId="0" fontId="12" fillId="0" borderId="22" xfId="66" applyNumberFormat="1" applyFont="1" applyFill="1" applyBorder="1" applyAlignment="1" applyProtection="1">
      <alignment horizontal="left" vertical="center" indent="1"/>
      <protection locked="0"/>
    </xf>
    <xf numFmtId="1" fontId="190" fillId="0" borderId="0" xfId="66" applyNumberFormat="1" applyFont="1" applyFill="1" applyBorder="1" applyAlignment="1" applyProtection="1">
      <alignment horizontal="center"/>
    </xf>
    <xf numFmtId="0" fontId="19" fillId="0" borderId="2" xfId="66" applyNumberFormat="1" applyFont="1" applyFill="1" applyBorder="1" applyAlignment="1" applyProtection="1">
      <alignment horizontal="center" vertical="center"/>
      <protection locked="0"/>
    </xf>
    <xf numFmtId="0" fontId="2" fillId="14" borderId="2" xfId="66" applyNumberFormat="1" applyFont="1" applyFill="1" applyBorder="1" applyAlignment="1" applyProtection="1">
      <alignment horizontal="left" vertical="center" indent="1"/>
      <protection locked="0"/>
    </xf>
    <xf numFmtId="0" fontId="12" fillId="0" borderId="58" xfId="66" applyNumberFormat="1" applyFont="1" applyFill="1" applyBorder="1" applyAlignment="1" applyProtection="1">
      <alignment vertical="center"/>
      <protection locked="0"/>
    </xf>
    <xf numFmtId="0" fontId="12" fillId="0" borderId="22" xfId="66" applyNumberFormat="1" applyFont="1" applyFill="1" applyBorder="1" applyAlignment="1" applyProtection="1">
      <alignment vertical="center"/>
      <protection locked="0"/>
    </xf>
    <xf numFmtId="0" fontId="12" fillId="14" borderId="58" xfId="66" applyNumberFormat="1" applyFont="1" applyFill="1" applyBorder="1" applyAlignment="1" applyProtection="1">
      <alignment vertical="center"/>
      <protection locked="0"/>
    </xf>
    <xf numFmtId="0" fontId="12" fillId="14" borderId="22" xfId="66" applyNumberFormat="1" applyFont="1" applyFill="1" applyBorder="1" applyAlignment="1" applyProtection="1">
      <alignment vertical="center"/>
      <protection locked="0"/>
    </xf>
    <xf numFmtId="14" fontId="2" fillId="14" borderId="330" xfId="67" applyNumberFormat="1" applyFont="1" applyFill="1" applyBorder="1" applyAlignment="1" applyProtection="1">
      <alignment horizontal="left" vertical="center" indent="1"/>
      <protection locked="0"/>
    </xf>
    <xf numFmtId="0" fontId="197" fillId="0" borderId="0" xfId="66" applyNumberFormat="1" applyFont="1" applyFill="1" applyBorder="1" applyAlignment="1" applyProtection="1">
      <alignment horizontal="center" vertical="center"/>
      <protection locked="0"/>
    </xf>
    <xf numFmtId="0" fontId="0" fillId="14" borderId="334" xfId="67" applyNumberFormat="1" applyFont="1" applyFill="1" applyBorder="1" applyAlignment="1" applyProtection="1">
      <alignment horizontal="left" vertical="center" indent="1"/>
      <protection locked="0"/>
    </xf>
    <xf numFmtId="0" fontId="2" fillId="14" borderId="18" xfId="67" applyNumberFormat="1" applyFont="1" applyFill="1" applyBorder="1" applyAlignment="1" applyProtection="1">
      <alignment horizontal="left" vertical="center" indent="1"/>
      <protection locked="0"/>
    </xf>
    <xf numFmtId="0" fontId="2" fillId="14" borderId="22" xfId="67" applyNumberFormat="1" applyFont="1" applyFill="1" applyBorder="1" applyAlignment="1" applyProtection="1">
      <alignment horizontal="left" vertical="center" indent="1"/>
      <protection locked="0"/>
    </xf>
    <xf numFmtId="0" fontId="2" fillId="14" borderId="334" xfId="67" applyNumberFormat="1" applyFont="1" applyFill="1" applyBorder="1" applyAlignment="1" applyProtection="1">
      <alignment horizontal="left" vertical="center" indent="1"/>
      <protection locked="0"/>
    </xf>
    <xf numFmtId="0" fontId="2" fillId="0" borderId="334" xfId="67" applyNumberFormat="1" applyFont="1" applyFill="1" applyBorder="1" applyAlignment="1" applyProtection="1">
      <alignment horizontal="left" vertical="center" indent="1"/>
      <protection locked="0"/>
    </xf>
    <xf numFmtId="0" fontId="2" fillId="0" borderId="18" xfId="67" applyNumberFormat="1" applyFont="1" applyFill="1" applyBorder="1" applyAlignment="1" applyProtection="1">
      <alignment horizontal="left" vertical="center" indent="1"/>
      <protection locked="0"/>
    </xf>
    <xf numFmtId="0" fontId="2" fillId="0" borderId="22" xfId="67" applyNumberFormat="1" applyFont="1" applyFill="1" applyBorder="1" applyAlignment="1" applyProtection="1">
      <alignment horizontal="left" vertical="center" indent="1"/>
      <protection locked="0"/>
    </xf>
    <xf numFmtId="0" fontId="0" fillId="14" borderId="330" xfId="67" applyNumberFormat="1" applyFont="1" applyFill="1" applyBorder="1" applyAlignment="1" applyProtection="1">
      <alignment horizontal="left" vertical="center" indent="1"/>
      <protection locked="0"/>
    </xf>
    <xf numFmtId="0" fontId="2" fillId="14" borderId="330" xfId="67" applyNumberFormat="1" applyFont="1" applyFill="1" applyBorder="1" applyAlignment="1" applyProtection="1">
      <alignment horizontal="left" vertical="center" indent="1"/>
      <protection locked="0"/>
    </xf>
    <xf numFmtId="0" fontId="2" fillId="0" borderId="56" xfId="66" applyNumberFormat="1" applyFont="1" applyFill="1" applyBorder="1" applyAlignment="1" applyProtection="1">
      <alignment horizontal="left" vertical="center" indent="1"/>
    </xf>
    <xf numFmtId="0" fontId="2" fillId="0" borderId="24" xfId="66" applyNumberFormat="1" applyFont="1" applyFill="1" applyBorder="1" applyAlignment="1" applyProtection="1">
      <alignment horizontal="left" vertical="center" indent="1"/>
    </xf>
    <xf numFmtId="0" fontId="2" fillId="0" borderId="51" xfId="66" applyNumberFormat="1" applyFont="1" applyFill="1" applyBorder="1" applyAlignment="1" applyProtection="1">
      <alignment horizontal="left" vertical="center" indent="1"/>
    </xf>
    <xf numFmtId="0" fontId="2" fillId="0" borderId="20" xfId="66" applyNumberFormat="1" applyFont="1" applyFill="1" applyBorder="1" applyAlignment="1" applyProtection="1">
      <alignment horizontal="left" vertical="center" indent="1"/>
    </xf>
    <xf numFmtId="0" fontId="2" fillId="0" borderId="57" xfId="66" applyNumberFormat="1" applyFont="1" applyFill="1" applyBorder="1" applyAlignment="1" applyProtection="1">
      <alignment horizontal="center" vertical="center"/>
    </xf>
    <xf numFmtId="0" fontId="2" fillId="0" borderId="326" xfId="66" applyNumberFormat="1" applyFont="1" applyFill="1" applyBorder="1" applyAlignment="1" applyProtection="1">
      <alignment horizontal="center" vertical="center"/>
    </xf>
    <xf numFmtId="0" fontId="202" fillId="0" borderId="0" xfId="66" applyNumberFormat="1" applyFont="1" applyFill="1" applyBorder="1" applyAlignment="1" applyProtection="1">
      <alignment horizontal="right" vertical="center"/>
    </xf>
    <xf numFmtId="0" fontId="12" fillId="14" borderId="2" xfId="66" applyNumberFormat="1" applyFont="1" applyFill="1" applyBorder="1" applyAlignment="1" applyProtection="1">
      <alignment vertical="center" wrapText="1"/>
      <protection locked="0"/>
    </xf>
    <xf numFmtId="0" fontId="94" fillId="0" borderId="334" xfId="66" applyNumberFormat="1" applyFont="1" applyFill="1" applyBorder="1" applyAlignment="1" applyProtection="1">
      <alignment horizontal="center" vertical="center"/>
    </xf>
    <xf numFmtId="0" fontId="94" fillId="0" borderId="18" xfId="66" applyNumberFormat="1" applyFont="1" applyFill="1" applyBorder="1" applyAlignment="1" applyProtection="1">
      <alignment horizontal="center" vertical="center"/>
    </xf>
    <xf numFmtId="0" fontId="94" fillId="0" borderId="22" xfId="66" applyNumberFormat="1" applyFont="1" applyFill="1" applyBorder="1" applyAlignment="1" applyProtection="1">
      <alignment horizontal="center" vertical="center"/>
    </xf>
    <xf numFmtId="171" fontId="0" fillId="14" borderId="330" xfId="67" applyNumberFormat="1" applyFont="1" applyFill="1" applyBorder="1" applyAlignment="1" applyProtection="1">
      <alignment horizontal="left" vertical="center" indent="1"/>
      <protection locked="0"/>
    </xf>
    <xf numFmtId="171" fontId="2" fillId="14" borderId="330" xfId="67" applyNumberFormat="1" applyFont="1" applyFill="1" applyBorder="1" applyAlignment="1" applyProtection="1">
      <alignment horizontal="left" vertical="center" indent="1"/>
      <protection locked="0"/>
    </xf>
    <xf numFmtId="0" fontId="2" fillId="0" borderId="2" xfId="66" applyNumberFormat="1" applyFont="1" applyFill="1" applyBorder="1" applyAlignment="1" applyProtection="1">
      <alignment horizontal="center" vertical="center" textRotation="90" wrapText="1"/>
      <protection locked="0"/>
    </xf>
    <xf numFmtId="0" fontId="12" fillId="0" borderId="334" xfId="67" applyFont="1" applyBorder="1" applyAlignment="1" applyProtection="1">
      <alignment vertical="center"/>
      <protection locked="0"/>
    </xf>
    <xf numFmtId="0" fontId="12" fillId="0" borderId="22" xfId="67" applyFont="1" applyBorder="1" applyAlignment="1" applyProtection="1">
      <alignment vertical="center"/>
      <protection locked="0"/>
    </xf>
    <xf numFmtId="0" fontId="12" fillId="0" borderId="334" xfId="67" quotePrefix="1" applyFont="1" applyBorder="1" applyAlignment="1" applyProtection="1">
      <alignment vertical="center"/>
      <protection locked="0"/>
    </xf>
    <xf numFmtId="0" fontId="12" fillId="14" borderId="2" xfId="66" applyNumberFormat="1" applyFont="1" applyFill="1" applyBorder="1" applyAlignment="1" applyProtection="1">
      <alignment horizontal="left" vertical="center" wrapText="1"/>
      <protection locked="0"/>
    </xf>
    <xf numFmtId="0" fontId="190" fillId="0" borderId="58" xfId="66" applyNumberFormat="1" applyFont="1" applyFill="1" applyBorder="1" applyAlignment="1" applyProtection="1">
      <alignment horizontal="center" vertical="center"/>
    </xf>
    <xf numFmtId="0" fontId="190" fillId="0" borderId="18" xfId="66" applyNumberFormat="1" applyFont="1" applyFill="1" applyBorder="1" applyAlignment="1" applyProtection="1">
      <alignment horizontal="center" vertical="center"/>
    </xf>
    <xf numFmtId="0" fontId="190" fillId="0" borderId="22" xfId="66" applyNumberFormat="1" applyFont="1" applyFill="1" applyBorder="1" applyAlignment="1" applyProtection="1">
      <alignment horizontal="center" vertical="center"/>
    </xf>
    <xf numFmtId="0" fontId="2" fillId="0" borderId="339" xfId="66" applyNumberFormat="1" applyFont="1" applyFill="1" applyBorder="1" applyAlignment="1" applyProtection="1">
      <alignment horizontal="center" vertical="center" textRotation="90" wrapText="1"/>
      <protection locked="0"/>
    </xf>
    <xf numFmtId="0" fontId="2" fillId="0" borderId="65" xfId="66" applyNumberFormat="1" applyFont="1" applyFill="1" applyBorder="1" applyAlignment="1" applyProtection="1">
      <alignment horizontal="center" vertical="center" textRotation="90" wrapText="1"/>
      <protection locked="0"/>
    </xf>
    <xf numFmtId="0" fontId="2" fillId="0" borderId="326" xfId="66" applyNumberFormat="1" applyFont="1" applyFill="1" applyBorder="1" applyAlignment="1" applyProtection="1">
      <alignment horizontal="center" vertical="center" textRotation="90" wrapText="1"/>
      <protection locked="0"/>
    </xf>
    <xf numFmtId="0" fontId="197" fillId="0" borderId="0" xfId="66" applyNumberFormat="1" applyFont="1" applyFill="1" applyBorder="1" applyAlignment="1" applyProtection="1">
      <alignment horizontal="left" vertical="center" wrapText="1"/>
    </xf>
    <xf numFmtId="0" fontId="2" fillId="0" borderId="58" xfId="66" applyNumberFormat="1" applyFont="1" applyFill="1" applyBorder="1" applyAlignment="1" applyProtection="1">
      <alignment horizontal="center" vertical="center"/>
    </xf>
    <xf numFmtId="0" fontId="2" fillId="0" borderId="18" xfId="66" applyNumberFormat="1" applyFont="1" applyFill="1" applyBorder="1" applyAlignment="1" applyProtection="1">
      <alignment horizontal="center" vertical="center"/>
    </xf>
    <xf numFmtId="0" fontId="2" fillId="0" borderId="22" xfId="66" applyNumberFormat="1" applyFont="1" applyFill="1" applyBorder="1" applyAlignment="1" applyProtection="1">
      <alignment horizontal="center" vertical="center"/>
    </xf>
    <xf numFmtId="0" fontId="198" fillId="0" borderId="212" xfId="66" applyNumberFormat="1" applyFont="1" applyFill="1" applyBorder="1" applyAlignment="1" applyProtection="1">
      <alignment horizontal="center" vertical="center"/>
    </xf>
    <xf numFmtId="0" fontId="2" fillId="14" borderId="58" xfId="66" applyNumberFormat="1" applyFont="1" applyFill="1" applyBorder="1" applyAlignment="1" applyProtection="1">
      <alignment horizontal="left" vertical="center" indent="1"/>
      <protection locked="0"/>
    </xf>
    <xf numFmtId="0" fontId="2" fillId="14" borderId="18" xfId="66" applyNumberFormat="1" applyFont="1" applyFill="1" applyBorder="1" applyAlignment="1" applyProtection="1">
      <alignment horizontal="left" vertical="center" indent="1"/>
      <protection locked="0"/>
    </xf>
    <xf numFmtId="0" fontId="2" fillId="14" borderId="22" xfId="66" applyNumberFormat="1" applyFont="1" applyFill="1" applyBorder="1" applyAlignment="1" applyProtection="1">
      <alignment horizontal="left" vertical="center" indent="1"/>
      <protection locked="0"/>
    </xf>
    <xf numFmtId="0" fontId="0" fillId="0" borderId="0" xfId="66" applyNumberFormat="1" applyFont="1" applyFill="1" applyBorder="1" applyAlignment="1" applyProtection="1">
      <alignment horizontal="right" vertical="center"/>
    </xf>
    <xf numFmtId="0" fontId="2" fillId="0" borderId="0" xfId="66" applyNumberFormat="1" applyFont="1" applyFill="1" applyBorder="1" applyAlignment="1" applyProtection="1">
      <alignment horizontal="right" vertical="center"/>
    </xf>
    <xf numFmtId="0" fontId="196" fillId="0" borderId="2" xfId="66" applyNumberFormat="1" applyFont="1" applyFill="1" applyBorder="1" applyAlignment="1" applyProtection="1">
      <alignment horizontal="center" vertical="center" wrapText="1"/>
      <protection locked="0"/>
    </xf>
    <xf numFmtId="0" fontId="12" fillId="0" borderId="92" xfId="66" quotePrefix="1" applyNumberFormat="1" applyFont="1" applyFill="1" applyBorder="1" applyAlignment="1" applyProtection="1">
      <alignment horizontal="left" vertical="center"/>
    </xf>
    <xf numFmtId="0" fontId="12" fillId="0" borderId="0" xfId="66" quotePrefix="1" applyNumberFormat="1" applyFont="1" applyFill="1" applyBorder="1" applyAlignment="1" applyProtection="1">
      <alignment horizontal="left" vertical="center"/>
    </xf>
    <xf numFmtId="49" fontId="157" fillId="0" borderId="0" xfId="0" applyNumberFormat="1" applyFont="1" applyAlignment="1">
      <alignment horizontal="left"/>
    </xf>
    <xf numFmtId="0" fontId="157" fillId="0" borderId="0" xfId="0" applyNumberFormat="1" applyFont="1" applyAlignment="1">
      <alignment horizontal="left"/>
    </xf>
    <xf numFmtId="0" fontId="20" fillId="0" borderId="0" xfId="0" applyFont="1" applyAlignment="1">
      <alignment horizontal="right"/>
    </xf>
    <xf numFmtId="0" fontId="38" fillId="0" borderId="60" xfId="0" applyNumberFormat="1" applyFont="1" applyFill="1" applyBorder="1" applyAlignment="1" applyProtection="1">
      <alignment horizontal="center" vertical="center" wrapText="1"/>
      <protection locked="0"/>
    </xf>
    <xf numFmtId="0" fontId="23" fillId="0" borderId="70" xfId="0" applyNumberFormat="1" applyFont="1" applyFill="1" applyBorder="1" applyAlignment="1" applyProtection="1">
      <alignment horizontal="center" vertical="center" wrapText="1"/>
      <protection locked="0"/>
    </xf>
    <xf numFmtId="0" fontId="23" fillId="0" borderId="61"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65" xfId="0" applyNumberFormat="1" applyFont="1" applyFill="1" applyBorder="1" applyAlignment="1" applyProtection="1">
      <alignment horizontal="center" vertical="center" wrapText="1"/>
      <protection locked="0"/>
    </xf>
    <xf numFmtId="0" fontId="23" fillId="0" borderId="59" xfId="0" applyNumberFormat="1" applyFont="1" applyFill="1" applyBorder="1" applyAlignment="1" applyProtection="1">
      <alignment horizontal="center" vertical="center" wrapText="1"/>
      <protection locked="0"/>
    </xf>
    <xf numFmtId="12" fontId="44" fillId="0" borderId="44" xfId="0" applyNumberFormat="1" applyFont="1" applyFill="1" applyBorder="1" applyAlignment="1" applyProtection="1">
      <alignment horizontal="left" vertical="center" wrapText="1" indent="1"/>
      <protection locked="0"/>
    </xf>
    <xf numFmtId="12" fontId="44" fillId="0" borderId="65" xfId="0" applyNumberFormat="1" applyFont="1" applyFill="1" applyBorder="1" applyAlignment="1" applyProtection="1">
      <alignment horizontal="left" vertical="center" wrapText="1" indent="1"/>
      <protection locked="0"/>
    </xf>
    <xf numFmtId="12" fontId="44" fillId="0" borderId="59" xfId="0" applyNumberFormat="1" applyFont="1" applyFill="1" applyBorder="1" applyAlignment="1" applyProtection="1">
      <alignment horizontal="left" vertical="center" wrapText="1" indent="1"/>
      <protection locked="0"/>
    </xf>
    <xf numFmtId="0" fontId="23" fillId="0" borderId="44" xfId="0" applyFont="1" applyFill="1" applyBorder="1" applyAlignment="1" applyProtection="1">
      <alignment horizontal="center" vertical="center" wrapText="1"/>
      <protection locked="0"/>
    </xf>
    <xf numFmtId="0" fontId="23" fillId="0" borderId="65" xfId="0" applyFont="1" applyFill="1" applyBorder="1" applyAlignment="1" applyProtection="1">
      <alignment horizontal="center" vertical="center" wrapText="1"/>
      <protection locked="0"/>
    </xf>
    <xf numFmtId="0" fontId="23" fillId="0" borderId="59" xfId="0" applyFont="1" applyFill="1" applyBorder="1" applyAlignment="1" applyProtection="1">
      <alignment horizontal="center" vertical="center" wrapText="1"/>
      <protection locked="0"/>
    </xf>
    <xf numFmtId="0" fontId="35" fillId="0" borderId="44" xfId="0" applyFont="1" applyFill="1" applyBorder="1" applyAlignment="1" applyProtection="1">
      <alignment vertical="center" wrapText="1"/>
      <protection locked="0"/>
    </xf>
    <xf numFmtId="0" fontId="35" fillId="0" borderId="65" xfId="0" applyFont="1" applyFill="1" applyBorder="1" applyAlignment="1" applyProtection="1">
      <alignment vertical="center" wrapText="1"/>
      <protection locked="0"/>
    </xf>
    <xf numFmtId="0" fontId="35" fillId="0" borderId="59" xfId="0" applyFont="1" applyFill="1" applyBorder="1" applyAlignment="1" applyProtection="1">
      <alignment vertical="center" wrapText="1"/>
      <protection locked="0"/>
    </xf>
    <xf numFmtId="2" fontId="44" fillId="5" borderId="44" xfId="0" applyNumberFormat="1" applyFont="1" applyFill="1" applyBorder="1" applyAlignment="1" applyProtection="1">
      <alignment horizontal="right" vertical="center" wrapText="1"/>
      <protection hidden="1"/>
    </xf>
    <xf numFmtId="2" fontId="44" fillId="5" borderId="65" xfId="0" applyNumberFormat="1" applyFont="1" applyFill="1" applyBorder="1" applyAlignment="1" applyProtection="1">
      <alignment horizontal="right" vertical="center" wrapText="1"/>
      <protection hidden="1"/>
    </xf>
    <xf numFmtId="2" fontId="44" fillId="5" borderId="59" xfId="0" applyNumberFormat="1" applyFont="1" applyFill="1" applyBorder="1" applyAlignment="1" applyProtection="1">
      <alignment horizontal="right" vertical="center" wrapText="1"/>
      <protection hidden="1"/>
    </xf>
    <xf numFmtId="2" fontId="44" fillId="5" borderId="44" xfId="0" applyNumberFormat="1" applyFont="1" applyFill="1" applyBorder="1" applyAlignment="1" applyProtection="1">
      <alignment horizontal="right"/>
      <protection hidden="1"/>
    </xf>
    <xf numFmtId="2" fontId="44" fillId="5" borderId="65" xfId="0" applyNumberFormat="1" applyFont="1" applyFill="1" applyBorder="1" applyAlignment="1" applyProtection="1">
      <alignment horizontal="right"/>
      <protection hidden="1"/>
    </xf>
    <xf numFmtId="2" fontId="58" fillId="5" borderId="44" xfId="0" applyNumberFormat="1" applyFont="1" applyFill="1" applyBorder="1" applyAlignment="1" applyProtection="1">
      <alignment horizontal="right" vertical="center"/>
      <protection hidden="1"/>
    </xf>
    <xf numFmtId="2" fontId="58" fillId="5" borderId="65" xfId="0" applyNumberFormat="1" applyFont="1" applyFill="1" applyBorder="1" applyAlignment="1" applyProtection="1">
      <alignment horizontal="right" vertical="center"/>
      <protection hidden="1"/>
    </xf>
    <xf numFmtId="2" fontId="58" fillId="5" borderId="59" xfId="0" applyNumberFormat="1" applyFont="1" applyFill="1" applyBorder="1" applyAlignment="1" applyProtection="1">
      <alignment horizontal="right" vertical="center"/>
      <protection hidden="1"/>
    </xf>
    <xf numFmtId="2" fontId="58" fillId="5" borderId="44" xfId="0" applyNumberFormat="1" applyFont="1" applyFill="1" applyBorder="1" applyAlignment="1" applyProtection="1">
      <alignment horizontal="center" vertical="center"/>
      <protection hidden="1"/>
    </xf>
    <xf numFmtId="2" fontId="58" fillId="5" borderId="65" xfId="0" applyNumberFormat="1" applyFont="1" applyFill="1" applyBorder="1" applyAlignment="1" applyProtection="1">
      <alignment horizontal="center" vertical="center"/>
      <protection hidden="1"/>
    </xf>
    <xf numFmtId="2" fontId="58" fillId="5" borderId="59" xfId="0" applyNumberFormat="1" applyFont="1" applyFill="1" applyBorder="1" applyAlignment="1" applyProtection="1">
      <alignment horizontal="center" vertical="center"/>
      <protection hidden="1"/>
    </xf>
    <xf numFmtId="49" fontId="55" fillId="0" borderId="39" xfId="0" applyNumberFormat="1" applyFont="1" applyFill="1" applyBorder="1" applyAlignment="1" applyProtection="1">
      <alignment vertical="top" wrapText="1"/>
      <protection locked="0"/>
    </xf>
    <xf numFmtId="2" fontId="129" fillId="5" borderId="65" xfId="0" applyNumberFormat="1" applyFont="1" applyFill="1" applyBorder="1" applyAlignment="1" applyProtection="1">
      <alignment horizontal="right" vertical="top"/>
      <protection hidden="1"/>
    </xf>
    <xf numFmtId="2" fontId="129" fillId="5" borderId="59" xfId="0" applyNumberFormat="1" applyFont="1" applyFill="1" applyBorder="1" applyAlignment="1" applyProtection="1">
      <alignment horizontal="right" vertical="top"/>
      <protection hidden="1"/>
    </xf>
    <xf numFmtId="12" fontId="38" fillId="0" borderId="44" xfId="0" applyNumberFormat="1" applyFont="1" applyFill="1" applyBorder="1" applyAlignment="1" applyProtection="1">
      <alignment horizontal="left" vertical="center" wrapText="1" indent="1"/>
      <protection locked="0"/>
    </xf>
    <xf numFmtId="12" fontId="38" fillId="0" borderId="65" xfId="0" applyNumberFormat="1" applyFont="1" applyFill="1" applyBorder="1" applyAlignment="1" applyProtection="1">
      <alignment horizontal="left" vertical="center" wrapText="1" indent="1"/>
      <protection locked="0"/>
    </xf>
    <xf numFmtId="12" fontId="38" fillId="0" borderId="59" xfId="0" applyNumberFormat="1" applyFont="1" applyFill="1" applyBorder="1" applyAlignment="1" applyProtection="1">
      <alignment horizontal="left" vertical="center" wrapText="1" indent="1"/>
      <protection locked="0"/>
    </xf>
    <xf numFmtId="0" fontId="43" fillId="0" borderId="44" xfId="0" applyNumberFormat="1" applyFont="1" applyFill="1" applyBorder="1" applyAlignment="1" applyProtection="1">
      <alignment horizontal="center" vertical="center" wrapText="1"/>
      <protection locked="0"/>
    </xf>
    <xf numFmtId="0" fontId="43" fillId="0" borderId="65" xfId="0" applyNumberFormat="1" applyFont="1" applyFill="1" applyBorder="1" applyAlignment="1" applyProtection="1">
      <alignment horizontal="center" vertical="center" wrapText="1"/>
      <protection locked="0"/>
    </xf>
    <xf numFmtId="0" fontId="43" fillId="0" borderId="59"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protection locked="0"/>
    </xf>
    <xf numFmtId="0" fontId="23" fillId="0" borderId="65" xfId="0" applyNumberFormat="1" applyFont="1" applyFill="1" applyBorder="1" applyAlignment="1" applyProtection="1">
      <alignment horizontal="center" vertical="center"/>
      <protection locked="0"/>
    </xf>
    <xf numFmtId="0" fontId="23" fillId="0" borderId="59" xfId="0" applyNumberFormat="1" applyFont="1" applyFill="1" applyBorder="1" applyAlignment="1" applyProtection="1">
      <alignment horizontal="center" vertical="center"/>
      <protection locked="0"/>
    </xf>
    <xf numFmtId="2" fontId="58" fillId="5" borderId="48" xfId="0" applyNumberFormat="1" applyFont="1" applyFill="1" applyBorder="1" applyAlignment="1" applyProtection="1">
      <alignment horizontal="right" vertical="center"/>
      <protection hidden="1"/>
    </xf>
    <xf numFmtId="0" fontId="24" fillId="0" borderId="44" xfId="0" applyFont="1" applyFill="1" applyBorder="1" applyAlignment="1" applyProtection="1">
      <alignment horizontal="center" vertical="center" wrapText="1"/>
      <protection locked="0"/>
    </xf>
    <xf numFmtId="0" fontId="24" fillId="0" borderId="326" xfId="0" applyFont="1" applyFill="1" applyBorder="1" applyAlignment="1" applyProtection="1">
      <alignment horizontal="center" vertical="center" wrapText="1"/>
      <protection locked="0"/>
    </xf>
    <xf numFmtId="0" fontId="28" fillId="0" borderId="339" xfId="0" applyFont="1" applyFill="1" applyBorder="1" applyAlignment="1" applyProtection="1">
      <alignment horizontal="center" vertical="center" textRotation="90" wrapText="1"/>
      <protection locked="0"/>
    </xf>
    <xf numFmtId="0" fontId="28" fillId="0" borderId="65" xfId="0" applyFont="1" applyFill="1" applyBorder="1" applyAlignment="1" applyProtection="1">
      <alignment horizontal="center" vertical="center" textRotation="90" wrapText="1"/>
      <protection locked="0"/>
    </xf>
    <xf numFmtId="0" fontId="28" fillId="0" borderId="59" xfId="0" applyFont="1" applyFill="1" applyBorder="1" applyAlignment="1" applyProtection="1">
      <alignment horizontal="center" vertical="center" textRotation="90" wrapText="1"/>
      <protection locked="0"/>
    </xf>
    <xf numFmtId="0" fontId="38" fillId="0" borderId="70" xfId="0" applyNumberFormat="1" applyFont="1" applyFill="1" applyBorder="1" applyAlignment="1" applyProtection="1">
      <alignment horizontal="center" vertical="center" wrapText="1"/>
      <protection locked="0"/>
    </xf>
    <xf numFmtId="0" fontId="38" fillId="0" borderId="61" xfId="0" applyNumberFormat="1" applyFont="1" applyFill="1" applyBorder="1" applyAlignment="1" applyProtection="1">
      <alignment horizontal="center" vertical="center" wrapText="1"/>
      <protection locked="0"/>
    </xf>
    <xf numFmtId="0" fontId="43" fillId="0" borderId="65" xfId="0" applyNumberFormat="1" applyFont="1" applyFill="1" applyBorder="1" applyAlignment="1" applyProtection="1">
      <alignment vertical="center" wrapText="1"/>
      <protection locked="0"/>
    </xf>
    <xf numFmtId="0" fontId="43" fillId="0" borderId="59" xfId="0" applyNumberFormat="1" applyFont="1" applyFill="1" applyBorder="1" applyAlignment="1" applyProtection="1">
      <alignment vertical="center" wrapText="1"/>
      <protection locked="0"/>
    </xf>
    <xf numFmtId="2" fontId="44" fillId="0" borderId="65" xfId="0" applyNumberFormat="1" applyFont="1" applyFill="1" applyBorder="1" applyAlignment="1" applyProtection="1">
      <alignment horizontal="right" vertical="center" wrapText="1"/>
      <protection locked="0"/>
    </xf>
    <xf numFmtId="2" fontId="44" fillId="0" borderId="59" xfId="0" applyNumberFormat="1" applyFont="1" applyFill="1" applyBorder="1" applyAlignment="1" applyProtection="1">
      <alignment horizontal="right" vertical="center" wrapText="1"/>
      <protection locked="0"/>
    </xf>
    <xf numFmtId="0" fontId="43" fillId="0" borderId="44" xfId="0" applyNumberFormat="1" applyFont="1" applyFill="1" applyBorder="1" applyAlignment="1" applyProtection="1">
      <alignment vertical="center" wrapText="1"/>
      <protection locked="0"/>
    </xf>
    <xf numFmtId="2" fontId="44" fillId="0" borderId="44" xfId="0" applyNumberFormat="1" applyFont="1" applyFill="1" applyBorder="1" applyAlignment="1" applyProtection="1">
      <alignment horizontal="right" vertical="center" wrapText="1"/>
      <protection locked="0"/>
    </xf>
    <xf numFmtId="49" fontId="97" fillId="2" borderId="45" xfId="0" applyNumberFormat="1" applyFont="1" applyFill="1" applyBorder="1" applyAlignment="1" applyProtection="1">
      <alignment horizontal="center" vertical="center"/>
      <protection hidden="1"/>
    </xf>
    <xf numFmtId="0" fontId="97" fillId="2" borderId="45" xfId="0" applyNumberFormat="1" applyFont="1" applyFill="1" applyBorder="1" applyAlignment="1" applyProtection="1">
      <alignment horizontal="center" vertical="center"/>
      <protection hidden="1"/>
    </xf>
    <xf numFmtId="0" fontId="35" fillId="0" borderId="44" xfId="0" applyFont="1" applyFill="1" applyBorder="1" applyAlignment="1" applyProtection="1">
      <alignment horizontal="left" vertical="center" wrapText="1"/>
      <protection locked="0"/>
    </xf>
    <xf numFmtId="0" fontId="35" fillId="0" borderId="65" xfId="0" applyFont="1" applyFill="1" applyBorder="1" applyAlignment="1" applyProtection="1">
      <alignment horizontal="left" vertical="center" wrapText="1"/>
      <protection locked="0"/>
    </xf>
    <xf numFmtId="0" fontId="35" fillId="0" borderId="59" xfId="0" applyFont="1" applyFill="1" applyBorder="1" applyAlignment="1" applyProtection="1">
      <alignment horizontal="left" vertical="center" wrapText="1"/>
      <protection locked="0"/>
    </xf>
    <xf numFmtId="0" fontId="23" fillId="0" borderId="94"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wrapText="1"/>
      <protection locked="0"/>
    </xf>
    <xf numFmtId="0" fontId="23" fillId="0" borderId="47" xfId="0"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textRotation="90" wrapText="1"/>
      <protection locked="0"/>
    </xf>
    <xf numFmtId="0" fontId="35" fillId="0" borderId="59" xfId="0" applyFont="1" applyFill="1" applyBorder="1" applyAlignment="1" applyProtection="1">
      <alignment horizontal="center" vertical="center" textRotation="90" wrapText="1"/>
      <protection locked="0"/>
    </xf>
    <xf numFmtId="49" fontId="55" fillId="0" borderId="43" xfId="0" applyNumberFormat="1" applyFont="1" applyFill="1" applyBorder="1" applyAlignment="1" applyProtection="1">
      <alignment vertical="top" wrapText="1"/>
      <protection locked="0"/>
    </xf>
    <xf numFmtId="49" fontId="55" fillId="0" borderId="62" xfId="0" applyNumberFormat="1" applyFont="1" applyFill="1" applyBorder="1" applyAlignment="1" applyProtection="1">
      <alignment vertical="top" wrapText="1"/>
      <protection locked="0"/>
    </xf>
    <xf numFmtId="49" fontId="55" fillId="0" borderId="8" xfId="0" applyNumberFormat="1" applyFont="1" applyFill="1" applyBorder="1" applyAlignment="1" applyProtection="1">
      <alignment vertical="top" wrapText="1"/>
      <protection locked="0"/>
    </xf>
    <xf numFmtId="2" fontId="44" fillId="5" borderId="44" xfId="0" applyNumberFormat="1" applyFont="1" applyFill="1" applyBorder="1" applyAlignment="1" applyProtection="1">
      <alignment horizontal="right" vertical="center"/>
      <protection hidden="1"/>
    </xf>
    <xf numFmtId="2" fontId="44" fillId="5" borderId="65" xfId="0" applyNumberFormat="1" applyFont="1" applyFill="1" applyBorder="1" applyAlignment="1" applyProtection="1">
      <alignment horizontal="right" vertical="center"/>
      <protection hidden="1"/>
    </xf>
    <xf numFmtId="2" fontId="44" fillId="5" borderId="59" xfId="0" applyNumberFormat="1" applyFont="1" applyFill="1" applyBorder="1" applyAlignment="1" applyProtection="1">
      <alignment horizontal="right" vertical="center"/>
      <protection hidden="1"/>
    </xf>
    <xf numFmtId="0" fontId="23" fillId="0" borderId="65" xfId="0" applyFont="1" applyFill="1" applyBorder="1" applyAlignment="1" applyProtection="1">
      <alignment horizontal="center" vertical="center" textRotation="90" wrapText="1"/>
      <protection locked="0"/>
    </xf>
    <xf numFmtId="0" fontId="23" fillId="0" borderId="59" xfId="0" applyFont="1" applyFill="1" applyBorder="1" applyAlignment="1" applyProtection="1">
      <alignment horizontal="center" vertical="center" textRotation="90" wrapText="1"/>
      <protection locked="0"/>
    </xf>
    <xf numFmtId="2" fontId="44" fillId="0" borderId="44" xfId="0" applyNumberFormat="1" applyFont="1" applyFill="1" applyBorder="1" applyAlignment="1" applyProtection="1">
      <alignment horizontal="right" vertical="center" wrapText="1"/>
      <protection locked="0" hidden="1"/>
    </xf>
    <xf numFmtId="2" fontId="44" fillId="0" borderId="65" xfId="0" applyNumberFormat="1" applyFont="1" applyFill="1" applyBorder="1" applyAlignment="1" applyProtection="1">
      <alignment horizontal="right" vertical="center" wrapText="1"/>
      <protection locked="0" hidden="1"/>
    </xf>
    <xf numFmtId="2" fontId="44" fillId="0" borderId="59" xfId="0" applyNumberFormat="1" applyFont="1" applyFill="1" applyBorder="1" applyAlignment="1" applyProtection="1">
      <alignment horizontal="right" vertical="center" wrapText="1"/>
      <protection locked="0" hidden="1"/>
    </xf>
    <xf numFmtId="14" fontId="112" fillId="0" borderId="0" xfId="0" applyNumberFormat="1" applyFont="1" applyFill="1" applyBorder="1" applyAlignment="1" applyProtection="1">
      <alignment horizontal="left" vertical="center"/>
      <protection locked="0" hidden="1"/>
    </xf>
    <xf numFmtId="0" fontId="53" fillId="14" borderId="16" xfId="0" applyFont="1" applyFill="1" applyBorder="1" applyAlignment="1" applyProtection="1">
      <alignment horizontal="right" vertical="center"/>
      <protection hidden="1"/>
    </xf>
    <xf numFmtId="0" fontId="53" fillId="14" borderId="171" xfId="0" applyFont="1" applyFill="1" applyBorder="1" applyAlignment="1" applyProtection="1">
      <alignment horizontal="right" vertical="center"/>
      <protection hidden="1"/>
    </xf>
    <xf numFmtId="49" fontId="20" fillId="7" borderId="334" xfId="0" applyNumberFormat="1" applyFont="1" applyFill="1" applyBorder="1" applyAlignment="1" applyProtection="1">
      <alignment horizontal="center" vertical="center"/>
      <protection hidden="1"/>
    </xf>
    <xf numFmtId="49" fontId="20" fillId="7" borderId="18" xfId="0" applyNumberFormat="1" applyFont="1" applyFill="1" applyBorder="1" applyAlignment="1" applyProtection="1">
      <alignment horizontal="center" vertical="center"/>
      <protection hidden="1"/>
    </xf>
    <xf numFmtId="49" fontId="20" fillId="7" borderId="180" xfId="0" applyNumberFormat="1" applyFont="1" applyFill="1" applyBorder="1" applyAlignment="1" applyProtection="1">
      <alignment horizontal="center" vertical="center"/>
      <protection hidden="1"/>
    </xf>
    <xf numFmtId="0" fontId="126" fillId="0" borderId="45" xfId="0" applyFont="1" applyFill="1" applyBorder="1" applyAlignment="1" applyProtection="1">
      <alignment horizontal="right" vertical="center"/>
      <protection hidden="1"/>
    </xf>
    <xf numFmtId="0" fontId="52" fillId="17" borderId="163" xfId="0" applyFont="1" applyFill="1" applyBorder="1" applyAlignment="1" applyProtection="1">
      <alignment horizontal="center" vertical="center" wrapText="1"/>
      <protection hidden="1"/>
    </xf>
    <xf numFmtId="0" fontId="52" fillId="17" borderId="164" xfId="0" applyFont="1" applyFill="1" applyBorder="1" applyAlignment="1" applyProtection="1">
      <alignment horizontal="center" vertical="center" wrapText="1"/>
      <protection hidden="1"/>
    </xf>
    <xf numFmtId="49" fontId="20" fillId="3" borderId="58" xfId="0" applyNumberFormat="1" applyFont="1" applyFill="1" applyBorder="1" applyAlignment="1" applyProtection="1">
      <alignment horizontal="center" vertical="center"/>
      <protection hidden="1"/>
    </xf>
    <xf numFmtId="0" fontId="20" fillId="3" borderId="180" xfId="0" applyNumberFormat="1" applyFont="1" applyFill="1" applyBorder="1" applyAlignment="1" applyProtection="1">
      <alignment horizontal="center" vertical="center"/>
      <protection hidden="1"/>
    </xf>
    <xf numFmtId="14" fontId="112" fillId="0" borderId="0" xfId="0" applyNumberFormat="1" applyFont="1" applyFill="1" applyBorder="1" applyAlignment="1" applyProtection="1">
      <alignment horizontal="left" wrapText="1"/>
      <protection locked="0" hidden="1"/>
    </xf>
    <xf numFmtId="0" fontId="52" fillId="5" borderId="175" xfId="0" applyFont="1" applyFill="1" applyBorder="1" applyAlignment="1" applyProtection="1">
      <alignment horizontal="center" vertical="center" wrapText="1"/>
      <protection hidden="1"/>
    </xf>
    <xf numFmtId="0" fontId="52" fillId="5" borderId="90" xfId="0" applyFont="1" applyFill="1" applyBorder="1" applyAlignment="1" applyProtection="1">
      <alignment horizontal="center" vertical="center" wrapText="1"/>
      <protection hidden="1"/>
    </xf>
    <xf numFmtId="0" fontId="52" fillId="5" borderId="51" xfId="0" applyFont="1" applyFill="1" applyBorder="1" applyAlignment="1" applyProtection="1">
      <alignment horizontal="center" vertical="center" wrapText="1"/>
      <protection hidden="1"/>
    </xf>
    <xf numFmtId="0" fontId="52" fillId="5" borderId="192" xfId="0" applyFont="1" applyFill="1" applyBorder="1" applyAlignment="1" applyProtection="1">
      <alignment horizontal="center" vertical="center" wrapText="1"/>
      <protection hidden="1"/>
    </xf>
    <xf numFmtId="49" fontId="20" fillId="5" borderId="17" xfId="0" applyNumberFormat="1" applyFont="1" applyFill="1" applyBorder="1" applyAlignment="1" applyProtection="1">
      <alignment horizontal="center" vertical="center"/>
      <protection hidden="1"/>
    </xf>
    <xf numFmtId="49" fontId="20" fillId="5" borderId="18" xfId="0" applyNumberFormat="1" applyFont="1" applyFill="1" applyBorder="1" applyAlignment="1" applyProtection="1">
      <alignment horizontal="center" vertical="center"/>
      <protection hidden="1"/>
    </xf>
    <xf numFmtId="49" fontId="20" fillId="5" borderId="22" xfId="0" applyNumberFormat="1" applyFont="1" applyFill="1" applyBorder="1" applyAlignment="1" applyProtection="1">
      <alignment horizontal="center" vertical="center"/>
      <protection hidden="1"/>
    </xf>
    <xf numFmtId="49" fontId="20" fillId="7" borderId="51" xfId="0" applyNumberFormat="1" applyFont="1" applyFill="1" applyBorder="1" applyAlignment="1" applyProtection="1">
      <alignment horizontal="center" vertical="center"/>
      <protection hidden="1"/>
    </xf>
    <xf numFmtId="49" fontId="20" fillId="7" borderId="20" xfId="0" applyNumberFormat="1" applyFont="1" applyFill="1" applyBorder="1" applyAlignment="1" applyProtection="1">
      <alignment horizontal="center" vertical="center"/>
      <protection hidden="1"/>
    </xf>
    <xf numFmtId="49" fontId="20" fillId="7" borderId="21" xfId="0" applyNumberFormat="1" applyFont="1" applyFill="1" applyBorder="1" applyAlignment="1" applyProtection="1">
      <alignment horizontal="center" vertical="center"/>
      <protection hidden="1"/>
    </xf>
    <xf numFmtId="0" fontId="20" fillId="3" borderId="58" xfId="0" applyFont="1" applyFill="1" applyBorder="1" applyAlignment="1" applyProtection="1">
      <alignment horizontal="center" vertical="center"/>
      <protection hidden="1"/>
    </xf>
    <xf numFmtId="0" fontId="20" fillId="3" borderId="180" xfId="0" applyFont="1" applyFill="1" applyBorder="1" applyAlignment="1" applyProtection="1">
      <alignment horizontal="center" vertical="center"/>
      <protection hidden="1"/>
    </xf>
    <xf numFmtId="0" fontId="13" fillId="4" borderId="58" xfId="0" applyFont="1" applyFill="1" applyBorder="1" applyAlignment="1" applyProtection="1">
      <alignment horizontal="center" vertical="center"/>
      <protection hidden="1"/>
    </xf>
    <xf numFmtId="0" fontId="13" fillId="4" borderId="180" xfId="0" applyFont="1" applyFill="1" applyBorder="1" applyAlignment="1" applyProtection="1">
      <alignment horizontal="center" vertical="center"/>
      <protection hidden="1"/>
    </xf>
    <xf numFmtId="0" fontId="53" fillId="14" borderId="89" xfId="0" applyFont="1" applyFill="1" applyBorder="1" applyAlignment="1" applyProtection="1">
      <alignment horizontal="left" vertical="center"/>
      <protection hidden="1"/>
    </xf>
    <xf numFmtId="0" fontId="53" fillId="14" borderId="286" xfId="0" applyFont="1" applyFill="1" applyBorder="1" applyAlignment="1" applyProtection="1">
      <alignment horizontal="left" vertical="center"/>
      <protection hidden="1"/>
    </xf>
    <xf numFmtId="0" fontId="53" fillId="14" borderId="20" xfId="0" applyFont="1" applyFill="1" applyBorder="1" applyAlignment="1" applyProtection="1">
      <alignment horizontal="left" vertical="center"/>
      <protection hidden="1"/>
    </xf>
    <xf numFmtId="0" fontId="53" fillId="14" borderId="212" xfId="0" applyFont="1" applyFill="1" applyBorder="1" applyAlignment="1" applyProtection="1">
      <alignment horizontal="left" vertical="center"/>
      <protection hidden="1"/>
    </xf>
    <xf numFmtId="0" fontId="48" fillId="4" borderId="353" xfId="0" applyNumberFormat="1" applyFont="1" applyFill="1" applyBorder="1" applyAlignment="1" applyProtection="1">
      <alignment horizontal="center" vertical="center"/>
      <protection hidden="1"/>
    </xf>
    <xf numFmtId="0" fontId="48" fillId="4" borderId="276" xfId="0" applyNumberFormat="1" applyFont="1" applyFill="1" applyBorder="1" applyAlignment="1" applyProtection="1">
      <alignment horizontal="center" vertical="center"/>
      <protection hidden="1"/>
    </xf>
    <xf numFmtId="0" fontId="52" fillId="5" borderId="345" xfId="0" applyFont="1" applyFill="1" applyBorder="1" applyAlignment="1" applyProtection="1">
      <alignment horizontal="center" vertical="center" wrapText="1"/>
      <protection hidden="1"/>
    </xf>
    <xf numFmtId="0" fontId="53" fillId="14" borderId="125" xfId="0" applyFont="1" applyFill="1" applyBorder="1" applyAlignment="1" applyProtection="1">
      <alignment horizontal="right" vertical="center"/>
      <protection hidden="1"/>
    </xf>
    <xf numFmtId="0" fontId="53" fillId="14" borderId="89" xfId="0" applyFont="1" applyFill="1" applyBorder="1" applyAlignment="1" applyProtection="1">
      <alignment horizontal="right" vertical="center"/>
      <protection hidden="1"/>
    </xf>
    <xf numFmtId="0" fontId="53" fillId="14" borderId="19" xfId="0" applyFont="1" applyFill="1" applyBorder="1" applyAlignment="1" applyProtection="1">
      <alignment horizontal="right" vertical="center"/>
      <protection hidden="1"/>
    </xf>
    <xf numFmtId="0" fontId="53" fillId="14" borderId="20" xfId="0" applyFont="1" applyFill="1" applyBorder="1" applyAlignment="1" applyProtection="1">
      <alignment horizontal="right" vertical="center"/>
      <protection hidden="1"/>
    </xf>
    <xf numFmtId="168" fontId="48" fillId="4" borderId="58" xfId="0" applyNumberFormat="1" applyFont="1" applyFill="1" applyBorder="1" applyAlignment="1" applyProtection="1">
      <alignment horizontal="center" vertical="center"/>
      <protection hidden="1"/>
    </xf>
    <xf numFmtId="168" fontId="48" fillId="4" borderId="180" xfId="0" applyNumberFormat="1" applyFont="1" applyFill="1" applyBorder="1" applyAlignment="1" applyProtection="1">
      <alignment horizontal="center" vertical="center"/>
      <protection hidden="1"/>
    </xf>
    <xf numFmtId="49" fontId="20" fillId="7" borderId="17" xfId="0" applyNumberFormat="1" applyFont="1" applyFill="1" applyBorder="1" applyAlignment="1" applyProtection="1">
      <alignment horizontal="center" vertical="center"/>
      <protection hidden="1"/>
    </xf>
    <xf numFmtId="168" fontId="48" fillId="4" borderId="348" xfId="0" applyNumberFormat="1" applyFont="1" applyFill="1" applyBorder="1" applyAlignment="1" applyProtection="1">
      <alignment horizontal="center" vertical="center"/>
      <protection hidden="1"/>
    </xf>
    <xf numFmtId="168" fontId="48" fillId="4" borderId="349" xfId="0" applyNumberFormat="1" applyFont="1" applyFill="1" applyBorder="1" applyAlignment="1" applyProtection="1">
      <alignment horizontal="center" vertical="center"/>
      <protection hidden="1"/>
    </xf>
    <xf numFmtId="0" fontId="13" fillId="14" borderId="376" xfId="0" applyFont="1" applyFill="1" applyBorder="1" applyAlignment="1" applyProtection="1">
      <alignment horizontal="center" vertical="center"/>
      <protection hidden="1"/>
    </xf>
    <xf numFmtId="0" fontId="13" fillId="14" borderId="378" xfId="0" applyFont="1" applyFill="1" applyBorder="1" applyAlignment="1" applyProtection="1">
      <alignment horizontal="center" vertical="center"/>
      <protection hidden="1"/>
    </xf>
    <xf numFmtId="0" fontId="53" fillId="14" borderId="377" xfId="0" applyFont="1" applyFill="1" applyBorder="1" applyAlignment="1" applyProtection="1">
      <alignment horizontal="center" vertical="center"/>
      <protection hidden="1"/>
    </xf>
    <xf numFmtId="0" fontId="53" fillId="14" borderId="379" xfId="0" applyFont="1" applyFill="1" applyBorder="1" applyAlignment="1" applyProtection="1">
      <alignment horizontal="center" vertical="center"/>
      <protection hidden="1"/>
    </xf>
    <xf numFmtId="0" fontId="9" fillId="14" borderId="0" xfId="0" applyFont="1" applyFill="1" applyBorder="1" applyAlignment="1" applyProtection="1">
      <alignment horizontal="left" vertical="center"/>
      <protection locked="0" hidden="1"/>
    </xf>
    <xf numFmtId="0" fontId="20" fillId="4" borderId="125" xfId="0" applyFont="1" applyFill="1" applyBorder="1" applyAlignment="1" applyProtection="1">
      <alignment horizontal="center" vertical="center"/>
      <protection hidden="1"/>
    </xf>
    <xf numFmtId="0" fontId="20" fillId="4" borderId="89" xfId="0" applyFont="1" applyFill="1" applyBorder="1" applyAlignment="1" applyProtection="1">
      <alignment horizontal="center" vertical="center"/>
      <protection hidden="1"/>
    </xf>
    <xf numFmtId="0" fontId="20" fillId="4" borderId="90" xfId="0" applyFont="1" applyFill="1" applyBorder="1" applyAlignment="1" applyProtection="1">
      <alignment horizontal="center" vertical="center"/>
      <protection hidden="1"/>
    </xf>
    <xf numFmtId="0" fontId="20" fillId="4" borderId="19" xfId="0" applyFont="1" applyFill="1" applyBorder="1" applyAlignment="1" applyProtection="1">
      <alignment horizontal="center" vertical="center"/>
      <protection hidden="1"/>
    </xf>
    <xf numFmtId="0" fontId="20" fillId="4" borderId="20" xfId="0" applyFont="1" applyFill="1" applyBorder="1" applyAlignment="1" applyProtection="1">
      <alignment horizontal="center" vertical="center"/>
      <protection hidden="1"/>
    </xf>
    <xf numFmtId="0" fontId="20" fillId="4" borderId="192" xfId="0" applyFont="1" applyFill="1" applyBorder="1" applyAlignment="1" applyProtection="1">
      <alignment horizontal="center" vertical="center"/>
      <protection hidden="1"/>
    </xf>
    <xf numFmtId="0" fontId="12" fillId="5" borderId="195" xfId="0" applyFont="1" applyFill="1" applyBorder="1" applyAlignment="1" applyProtection="1">
      <alignment horizontal="center" vertical="center" wrapText="1"/>
      <protection hidden="1"/>
    </xf>
    <xf numFmtId="0" fontId="12" fillId="5" borderId="174" xfId="0" applyFont="1" applyFill="1" applyBorder="1" applyAlignment="1" applyProtection="1">
      <alignment horizontal="center" vertical="center" wrapText="1"/>
      <protection hidden="1"/>
    </xf>
    <xf numFmtId="0" fontId="12" fillId="5" borderId="55" xfId="0" applyFont="1" applyFill="1" applyBorder="1" applyAlignment="1" applyProtection="1">
      <alignment horizontal="center" vertical="center" wrapText="1"/>
      <protection hidden="1"/>
    </xf>
    <xf numFmtId="0" fontId="12" fillId="5" borderId="46" xfId="0" applyFont="1" applyFill="1" applyBorder="1" applyAlignment="1" applyProtection="1">
      <alignment horizontal="center" vertical="center" wrapText="1"/>
      <protection hidden="1"/>
    </xf>
    <xf numFmtId="0" fontId="12" fillId="5" borderId="115" xfId="0" applyFont="1" applyFill="1" applyBorder="1" applyAlignment="1" applyProtection="1">
      <alignment horizontal="center" vertical="center" wrapText="1"/>
      <protection hidden="1"/>
    </xf>
    <xf numFmtId="0" fontId="12" fillId="5" borderId="209" xfId="0" applyFont="1" applyFill="1" applyBorder="1" applyAlignment="1" applyProtection="1">
      <alignment horizontal="center" vertical="center" wrapText="1"/>
      <protection hidden="1"/>
    </xf>
    <xf numFmtId="0" fontId="12" fillId="5" borderId="57" xfId="0" applyFont="1" applyFill="1" applyBorder="1" applyAlignment="1" applyProtection="1">
      <alignment horizontal="center" vertical="center" wrapText="1"/>
      <protection hidden="1"/>
    </xf>
    <xf numFmtId="0" fontId="12" fillId="5" borderId="326"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right" vertical="center"/>
      <protection hidden="1"/>
    </xf>
    <xf numFmtId="0" fontId="48" fillId="5" borderId="17" xfId="0" applyFont="1" applyFill="1" applyBorder="1" applyAlignment="1" applyProtection="1">
      <alignment horizontal="right" vertical="center" wrapText="1" indent="1"/>
      <protection hidden="1"/>
    </xf>
    <xf numFmtId="0" fontId="48" fillId="5" borderId="22" xfId="0" applyFont="1" applyFill="1" applyBorder="1" applyAlignment="1" applyProtection="1">
      <alignment horizontal="right" vertical="center" wrapText="1" indent="1"/>
      <protection hidden="1"/>
    </xf>
    <xf numFmtId="0" fontId="48" fillId="5" borderId="11" xfId="0" applyFont="1" applyFill="1" applyBorder="1" applyAlignment="1" applyProtection="1">
      <alignment horizontal="center" vertical="center" textRotation="90" wrapText="1"/>
      <protection hidden="1"/>
    </xf>
    <xf numFmtId="0" fontId="48" fillId="5" borderId="70" xfId="0" applyFont="1" applyFill="1" applyBorder="1" applyAlignment="1" applyProtection="1">
      <alignment horizontal="center" vertical="center" textRotation="90" wrapText="1"/>
      <protection hidden="1"/>
    </xf>
    <xf numFmtId="0" fontId="48" fillId="5" borderId="95" xfId="0" applyFont="1" applyFill="1" applyBorder="1" applyAlignment="1" applyProtection="1">
      <alignment horizontal="center" vertical="center" textRotation="90" wrapText="1"/>
      <protection hidden="1"/>
    </xf>
    <xf numFmtId="0" fontId="20" fillId="4" borderId="193" xfId="0" applyFont="1" applyFill="1" applyBorder="1" applyAlignment="1" applyProtection="1">
      <alignment horizontal="center" vertical="center"/>
      <protection hidden="1"/>
    </xf>
    <xf numFmtId="0" fontId="20" fillId="4" borderId="194" xfId="0" applyFont="1" applyFill="1" applyBorder="1" applyAlignment="1" applyProtection="1">
      <alignment horizontal="center" vertical="center"/>
      <protection hidden="1"/>
    </xf>
    <xf numFmtId="0" fontId="20" fillId="4" borderId="171" xfId="0" applyFont="1" applyFill="1" applyBorder="1" applyAlignment="1" applyProtection="1">
      <alignment horizontal="center" vertical="center"/>
      <protection hidden="1"/>
    </xf>
    <xf numFmtId="0" fontId="20" fillId="4" borderId="172" xfId="0" applyFont="1" applyFill="1" applyBorder="1" applyAlignment="1" applyProtection="1">
      <alignment horizontal="center" vertical="center"/>
      <protection hidden="1"/>
    </xf>
    <xf numFmtId="0" fontId="20" fillId="7" borderId="211" xfId="0" applyFont="1" applyFill="1" applyBorder="1" applyAlignment="1" applyProtection="1">
      <alignment horizontal="center" vertical="center" textRotation="90" wrapText="1"/>
      <protection hidden="1"/>
    </xf>
    <xf numFmtId="0" fontId="20" fillId="7" borderId="164" xfId="0" applyFont="1" applyFill="1" applyBorder="1" applyAlignment="1" applyProtection="1">
      <alignment horizontal="center" vertical="center" textRotation="90" wrapText="1"/>
      <protection hidden="1"/>
    </xf>
    <xf numFmtId="0" fontId="20" fillId="5" borderId="17" xfId="0" applyFont="1" applyFill="1" applyBorder="1" applyAlignment="1" applyProtection="1">
      <alignment horizontal="right" vertical="center" wrapText="1" indent="1"/>
      <protection hidden="1"/>
    </xf>
    <xf numFmtId="0" fontId="20" fillId="5" borderId="22" xfId="0" applyFont="1" applyFill="1" applyBorder="1" applyAlignment="1" applyProtection="1">
      <alignment horizontal="right" vertical="center" wrapText="1" indent="1"/>
      <protection hidden="1"/>
    </xf>
    <xf numFmtId="0" fontId="13" fillId="5" borderId="328" xfId="0" applyFont="1" applyFill="1" applyBorder="1" applyAlignment="1" applyProtection="1">
      <alignment horizontal="center" vertical="center" textRotation="90" wrapText="1"/>
      <protection hidden="1"/>
    </xf>
    <xf numFmtId="0" fontId="13" fillId="5" borderId="372" xfId="0" applyFont="1" applyFill="1" applyBorder="1" applyAlignment="1" applyProtection="1">
      <alignment horizontal="center" vertical="center" textRotation="90" wrapText="1"/>
      <protection hidden="1"/>
    </xf>
    <xf numFmtId="0" fontId="13" fillId="5" borderId="134" xfId="0" applyFont="1" applyFill="1" applyBorder="1" applyAlignment="1" applyProtection="1">
      <alignment horizontal="center" vertical="center" textRotation="90" wrapText="1"/>
      <protection hidden="1"/>
    </xf>
    <xf numFmtId="0" fontId="20" fillId="8" borderId="17" xfId="0" applyFont="1" applyFill="1" applyBorder="1" applyAlignment="1" applyProtection="1">
      <alignment horizontal="right" vertical="center" wrapText="1" indent="1"/>
      <protection hidden="1"/>
    </xf>
    <xf numFmtId="0" fontId="20" fillId="8" borderId="22" xfId="0" applyFont="1" applyFill="1" applyBorder="1" applyAlignment="1" applyProtection="1">
      <alignment horizontal="right" vertical="center" wrapText="1" indent="1"/>
      <protection hidden="1"/>
    </xf>
    <xf numFmtId="0" fontId="13" fillId="8" borderId="328" xfId="0" applyFont="1" applyFill="1" applyBorder="1" applyAlignment="1" applyProtection="1">
      <alignment horizontal="center" vertical="center" textRotation="90" wrapText="1"/>
      <protection hidden="1"/>
    </xf>
    <xf numFmtId="0" fontId="13" fillId="8" borderId="372" xfId="0" applyFont="1" applyFill="1" applyBorder="1" applyAlignment="1" applyProtection="1">
      <alignment horizontal="center" vertical="center" textRotation="90" wrapText="1"/>
      <protection hidden="1"/>
    </xf>
    <xf numFmtId="0" fontId="13" fillId="8" borderId="95" xfId="0" applyFont="1" applyFill="1" applyBorder="1" applyAlignment="1" applyProtection="1">
      <alignment horizontal="center" vertical="center" textRotation="90" wrapText="1"/>
      <protection hidden="1"/>
    </xf>
    <xf numFmtId="0" fontId="20" fillId="7" borderId="17" xfId="0" applyFont="1" applyFill="1" applyBorder="1" applyAlignment="1" applyProtection="1">
      <alignment horizontal="right" vertical="center" wrapText="1"/>
      <protection hidden="1"/>
    </xf>
    <xf numFmtId="0" fontId="20" fillId="7" borderId="22" xfId="0" applyFont="1" applyFill="1" applyBorder="1" applyAlignment="1" applyProtection="1">
      <alignment horizontal="right" vertical="center" wrapText="1"/>
      <protection hidden="1"/>
    </xf>
    <xf numFmtId="0" fontId="216" fillId="0" borderId="265" xfId="0" applyFont="1" applyFill="1" applyBorder="1" applyAlignment="1" applyProtection="1">
      <alignment horizontal="center" vertical="center"/>
      <protection hidden="1"/>
    </xf>
    <xf numFmtId="0" fontId="10" fillId="13" borderId="269" xfId="0" applyFont="1" applyFill="1" applyBorder="1" applyAlignment="1" applyProtection="1">
      <alignment horizontal="center" vertical="center"/>
      <protection hidden="1"/>
    </xf>
    <xf numFmtId="0" fontId="10" fillId="13" borderId="272" xfId="0" applyFont="1" applyFill="1" applyBorder="1" applyAlignment="1" applyProtection="1">
      <alignment horizontal="center" vertical="center"/>
      <protection hidden="1"/>
    </xf>
    <xf numFmtId="0" fontId="10" fillId="12" borderId="269" xfId="0" applyFont="1" applyFill="1" applyBorder="1" applyAlignment="1" applyProtection="1">
      <alignment horizontal="center" vertical="center" wrapText="1"/>
      <protection hidden="1"/>
    </xf>
    <xf numFmtId="0" fontId="10" fillId="12" borderId="272" xfId="0" applyFont="1" applyFill="1" applyBorder="1" applyAlignment="1" applyProtection="1">
      <alignment horizontal="center" vertical="center" wrapText="1"/>
      <protection hidden="1"/>
    </xf>
    <xf numFmtId="0" fontId="10" fillId="12" borderId="179" xfId="0" applyFont="1" applyFill="1" applyBorder="1" applyAlignment="1" applyProtection="1">
      <alignment horizontal="center" vertical="center" wrapText="1"/>
      <protection hidden="1"/>
    </xf>
    <xf numFmtId="0" fontId="20" fillId="4" borderId="19" xfId="0" applyFont="1" applyFill="1" applyBorder="1" applyAlignment="1" applyProtection="1">
      <alignment horizontal="right" vertical="center" wrapText="1"/>
      <protection hidden="1"/>
    </xf>
    <xf numFmtId="0" fontId="20" fillId="4" borderId="327" xfId="0" applyFont="1" applyFill="1" applyBorder="1" applyAlignment="1" applyProtection="1">
      <alignment horizontal="right" vertical="center" wrapText="1"/>
      <protection hidden="1"/>
    </xf>
    <xf numFmtId="0" fontId="35" fillId="0" borderId="0" xfId="0" applyNumberFormat="1" applyFont="1" applyFill="1" applyBorder="1" applyAlignment="1" applyProtection="1">
      <alignment vertical="top" wrapText="1"/>
      <protection locked="0"/>
    </xf>
    <xf numFmtId="0" fontId="35" fillId="0" borderId="0" xfId="0" applyFont="1" applyAlignment="1">
      <alignment vertical="top" wrapText="1"/>
    </xf>
    <xf numFmtId="0" fontId="17" fillId="0" borderId="0" xfId="0" applyNumberFormat="1" applyFont="1" applyFill="1" applyBorder="1" applyAlignment="1" applyProtection="1">
      <alignment vertical="top" wrapText="1"/>
      <protection locked="0"/>
    </xf>
    <xf numFmtId="0" fontId="17" fillId="0" borderId="0" xfId="0" applyFont="1" applyAlignment="1">
      <alignment vertical="top" wrapText="1"/>
    </xf>
    <xf numFmtId="0" fontId="17" fillId="0" borderId="0" xfId="0" applyNumberFormat="1" applyFont="1" applyFill="1" applyBorder="1" applyAlignment="1" applyProtection="1">
      <alignment horizontal="left" vertical="top" wrapText="1"/>
      <protection locked="0"/>
    </xf>
    <xf numFmtId="1" fontId="36" fillId="0" borderId="0" xfId="0" applyNumberFormat="1" applyFont="1" applyFill="1" applyBorder="1" applyAlignment="1" applyProtection="1">
      <alignment horizontal="center" vertical="center"/>
      <protection hidden="1"/>
    </xf>
    <xf numFmtId="0" fontId="38" fillId="5" borderId="288" xfId="0" applyNumberFormat="1" applyFont="1" applyFill="1" applyBorder="1" applyAlignment="1" applyProtection="1">
      <alignment horizontal="center" vertical="center" wrapText="1"/>
      <protection hidden="1"/>
    </xf>
    <xf numFmtId="0" fontId="38" fillId="5" borderId="287" xfId="0" applyNumberFormat="1" applyFont="1" applyFill="1" applyBorder="1" applyAlignment="1" applyProtection="1">
      <alignment horizontal="center" vertical="center" wrapText="1"/>
      <protection hidden="1"/>
    </xf>
    <xf numFmtId="0" fontId="38" fillId="5" borderId="371" xfId="0" applyNumberFormat="1" applyFont="1" applyFill="1" applyBorder="1" applyAlignment="1" applyProtection="1">
      <alignment horizontal="center" vertical="center" wrapText="1"/>
      <protection hidden="1"/>
    </xf>
    <xf numFmtId="0" fontId="38" fillId="5" borderId="66" xfId="0" applyNumberFormat="1" applyFont="1" applyFill="1" applyBorder="1" applyAlignment="1" applyProtection="1">
      <alignment horizontal="center" vertical="center" wrapText="1"/>
      <protection hidden="1"/>
    </xf>
    <xf numFmtId="0" fontId="38" fillId="5" borderId="319" xfId="0" applyNumberFormat="1" applyFont="1" applyFill="1" applyBorder="1" applyAlignment="1" applyProtection="1">
      <alignment horizontal="center" vertical="center" wrapText="1"/>
      <protection hidden="1"/>
    </xf>
    <xf numFmtId="0" fontId="38" fillId="5" borderId="285" xfId="0" applyNumberFormat="1" applyFont="1" applyFill="1" applyBorder="1" applyAlignment="1" applyProtection="1">
      <alignment horizontal="center" vertical="center" wrapText="1"/>
      <protection hidden="1"/>
    </xf>
    <xf numFmtId="0" fontId="24" fillId="5" borderId="286" xfId="0" applyNumberFormat="1" applyFont="1" applyFill="1" applyBorder="1" applyAlignment="1" applyProtection="1">
      <alignment horizontal="center" vertical="center"/>
      <protection hidden="1"/>
    </xf>
    <xf numFmtId="0" fontId="24" fillId="5" borderId="196" xfId="0" applyNumberFormat="1" applyFont="1" applyFill="1" applyBorder="1" applyAlignment="1" applyProtection="1">
      <alignment horizontal="center" vertical="center"/>
      <protection hidden="1"/>
    </xf>
    <xf numFmtId="0" fontId="37" fillId="5" borderId="287" xfId="0" applyNumberFormat="1" applyFont="1" applyFill="1" applyBorder="1" applyAlignment="1" applyProtection="1">
      <alignment horizontal="center" vertical="center" textRotation="90" wrapText="1"/>
      <protection hidden="1"/>
    </xf>
    <xf numFmtId="0" fontId="37" fillId="5" borderId="66" xfId="0" applyNumberFormat="1" applyFont="1" applyFill="1" applyBorder="1" applyAlignment="1" applyProtection="1">
      <alignment horizontal="center" vertical="center" textRotation="90" wrapText="1"/>
      <protection hidden="1"/>
    </xf>
    <xf numFmtId="0" fontId="37" fillId="5" borderId="285" xfId="0" applyNumberFormat="1" applyFont="1" applyFill="1" applyBorder="1" applyAlignment="1" applyProtection="1">
      <alignment horizontal="center" vertical="center" textRotation="90" wrapText="1"/>
      <protection hidden="1"/>
    </xf>
    <xf numFmtId="0" fontId="37" fillId="5" borderId="274" xfId="0" applyNumberFormat="1" applyFont="1" applyFill="1" applyBorder="1" applyAlignment="1" applyProtection="1">
      <alignment horizontal="center" vertical="center" textRotation="90" wrapText="1"/>
      <protection hidden="1"/>
    </xf>
    <xf numFmtId="0" fontId="37" fillId="5" borderId="65" xfId="0" applyNumberFormat="1" applyFont="1" applyFill="1" applyBorder="1" applyAlignment="1" applyProtection="1">
      <alignment horizontal="center" vertical="center" textRotation="90" wrapText="1"/>
      <protection hidden="1"/>
    </xf>
    <xf numFmtId="0" fontId="37" fillId="5" borderId="299" xfId="0" applyNumberFormat="1" applyFont="1" applyFill="1" applyBorder="1" applyAlignment="1" applyProtection="1">
      <alignment horizontal="center" vertical="center" textRotation="90" wrapText="1"/>
      <protection hidden="1"/>
    </xf>
    <xf numFmtId="0" fontId="37" fillId="5" borderId="271" xfId="0" applyFont="1" applyFill="1" applyBorder="1" applyAlignment="1" applyProtection="1">
      <alignment horizontal="center" vertical="center" textRotation="90"/>
      <protection hidden="1"/>
    </xf>
    <xf numFmtId="0" fontId="37" fillId="5" borderId="62" xfId="0" applyFont="1" applyFill="1" applyBorder="1" applyAlignment="1" applyProtection="1">
      <alignment horizontal="center" vertical="center" textRotation="90"/>
      <protection hidden="1"/>
    </xf>
    <xf numFmtId="0" fontId="37" fillId="5" borderId="46" xfId="0" applyFont="1" applyFill="1" applyBorder="1" applyAlignment="1" applyProtection="1">
      <alignment horizontal="center" vertical="center" textRotation="90"/>
      <protection hidden="1"/>
    </xf>
    <xf numFmtId="0" fontId="24" fillId="11" borderId="348" xfId="0" applyNumberFormat="1" applyFont="1" applyFill="1" applyBorder="1" applyAlignment="1" applyProtection="1">
      <alignment horizontal="center" vertical="center"/>
      <protection hidden="1"/>
    </xf>
    <xf numFmtId="0" fontId="24" fillId="11" borderId="215" xfId="0" applyNumberFormat="1" applyFont="1" applyFill="1" applyBorder="1" applyAlignment="1" applyProtection="1">
      <alignment horizontal="center" vertical="center"/>
      <protection hidden="1"/>
    </xf>
    <xf numFmtId="0" fontId="24" fillId="11" borderId="296" xfId="0" applyNumberFormat="1" applyFont="1" applyFill="1" applyBorder="1" applyAlignment="1" applyProtection="1">
      <alignment horizontal="center" vertical="center"/>
      <protection hidden="1"/>
    </xf>
    <xf numFmtId="0" fontId="24" fillId="11" borderId="212" xfId="0" applyNumberFormat="1" applyFont="1" applyFill="1" applyBorder="1" applyAlignment="1" applyProtection="1">
      <alignment horizontal="center" vertical="center"/>
      <protection hidden="1"/>
    </xf>
    <xf numFmtId="0" fontId="24" fillId="11" borderId="150" xfId="0" applyNumberFormat="1" applyFont="1" applyFill="1" applyBorder="1" applyAlignment="1" applyProtection="1">
      <alignment horizontal="center" vertical="center"/>
      <protection hidden="1"/>
    </xf>
    <xf numFmtId="0" fontId="23" fillId="5" borderId="334" xfId="0" applyNumberFormat="1" applyFont="1" applyFill="1" applyBorder="1" applyAlignment="1" applyProtection="1">
      <alignment horizontal="center" vertical="center"/>
      <protection hidden="1"/>
    </xf>
    <xf numFmtId="0" fontId="23" fillId="5" borderId="18" xfId="0" applyNumberFormat="1" applyFont="1" applyFill="1" applyBorder="1" applyAlignment="1" applyProtection="1">
      <alignment horizontal="center" vertical="center"/>
      <protection hidden="1"/>
    </xf>
    <xf numFmtId="0" fontId="23" fillId="5" borderId="200" xfId="0" applyNumberFormat="1" applyFont="1" applyFill="1" applyBorder="1" applyAlignment="1" applyProtection="1">
      <alignment horizontal="center" vertical="center"/>
      <protection hidden="1"/>
    </xf>
    <xf numFmtId="0" fontId="30" fillId="5" borderId="338" xfId="0" applyNumberFormat="1" applyFont="1" applyFill="1" applyBorder="1" applyAlignment="1" applyProtection="1">
      <alignment horizontal="center" vertical="center"/>
      <protection hidden="1"/>
    </xf>
    <xf numFmtId="0" fontId="30" fillId="5" borderId="27" xfId="0" applyNumberFormat="1" applyFont="1" applyFill="1" applyBorder="1" applyAlignment="1" applyProtection="1">
      <alignment horizontal="center" vertical="center"/>
      <protection hidden="1"/>
    </xf>
    <xf numFmtId="0" fontId="30" fillId="5" borderId="199" xfId="0" applyNumberFormat="1" applyFont="1" applyFill="1" applyBorder="1" applyAlignment="1" applyProtection="1">
      <alignment horizontal="center" vertical="center"/>
      <protection hidden="1"/>
    </xf>
    <xf numFmtId="1" fontId="19" fillId="19" borderId="329" xfId="0" applyNumberFormat="1" applyFont="1" applyFill="1" applyBorder="1" applyAlignment="1" applyProtection="1">
      <alignment horizontal="center" vertical="center" wrapText="1"/>
      <protection hidden="1"/>
    </xf>
    <xf numFmtId="1" fontId="19" fillId="19" borderId="215" xfId="0" applyNumberFormat="1" applyFont="1" applyFill="1" applyBorder="1" applyAlignment="1" applyProtection="1">
      <alignment horizontal="center" vertical="center" wrapText="1"/>
      <protection hidden="1"/>
    </xf>
    <xf numFmtId="1" fontId="19" fillId="19" borderId="349" xfId="0" applyNumberFormat="1" applyFont="1" applyFill="1" applyBorder="1" applyAlignment="1" applyProtection="1">
      <alignment horizontal="center" vertical="center" wrapText="1"/>
      <protection hidden="1"/>
    </xf>
    <xf numFmtId="1" fontId="19" fillId="19" borderId="371" xfId="0" applyNumberFormat="1" applyFont="1" applyFill="1" applyBorder="1" applyAlignment="1" applyProtection="1">
      <alignment horizontal="center" vertical="center" wrapText="1"/>
      <protection hidden="1"/>
    </xf>
    <xf numFmtId="1" fontId="19" fillId="19" borderId="0" xfId="0" applyNumberFormat="1" applyFont="1" applyFill="1" applyBorder="1" applyAlignment="1" applyProtection="1">
      <alignment horizontal="center" vertical="center" wrapText="1"/>
      <protection hidden="1"/>
    </xf>
    <xf numFmtId="1" fontId="19" fillId="19" borderId="91" xfId="0" applyNumberFormat="1" applyFont="1" applyFill="1" applyBorder="1" applyAlignment="1" applyProtection="1">
      <alignment horizontal="center" vertical="center" wrapText="1"/>
      <protection hidden="1"/>
    </xf>
    <xf numFmtId="1" fontId="19" fillId="19" borderId="19" xfId="0" applyNumberFormat="1" applyFont="1" applyFill="1" applyBorder="1" applyAlignment="1" applyProtection="1">
      <alignment horizontal="center" vertical="center" wrapText="1"/>
      <protection hidden="1"/>
    </xf>
    <xf numFmtId="1" fontId="19" fillId="19" borderId="212" xfId="0" applyNumberFormat="1" applyFont="1" applyFill="1" applyBorder="1" applyAlignment="1" applyProtection="1">
      <alignment horizontal="center" vertical="center" wrapText="1"/>
      <protection hidden="1"/>
    </xf>
    <xf numFmtId="1" fontId="19" fillId="19" borderId="192" xfId="0" applyNumberFormat="1" applyFont="1" applyFill="1" applyBorder="1" applyAlignment="1" applyProtection="1">
      <alignment horizontal="center" vertical="center" wrapText="1"/>
      <protection hidden="1"/>
    </xf>
    <xf numFmtId="1" fontId="19" fillId="19" borderId="211" xfId="0" applyNumberFormat="1" applyFont="1" applyFill="1" applyBorder="1" applyAlignment="1" applyProtection="1">
      <alignment horizontal="center" vertical="center" wrapText="1"/>
      <protection hidden="1"/>
    </xf>
    <xf numFmtId="1" fontId="19" fillId="19" borderId="162" xfId="0" applyNumberFormat="1" applyFont="1" applyFill="1" applyBorder="1" applyAlignment="1" applyProtection="1">
      <alignment horizontal="center" vertical="center" wrapText="1"/>
      <protection hidden="1"/>
    </xf>
    <xf numFmtId="1" fontId="19" fillId="19" borderId="164" xfId="0" applyNumberFormat="1" applyFont="1" applyFill="1" applyBorder="1" applyAlignment="1" applyProtection="1">
      <alignment horizontal="center" vertical="center" wrapText="1"/>
      <protection hidden="1"/>
    </xf>
    <xf numFmtId="1" fontId="19" fillId="5" borderId="334" xfId="0" applyNumberFormat="1" applyFont="1" applyFill="1" applyBorder="1" applyAlignment="1" applyProtection="1">
      <alignment horizontal="center" vertical="center"/>
      <protection hidden="1"/>
    </xf>
    <xf numFmtId="1" fontId="19" fillId="5" borderId="18" xfId="0" applyNumberFormat="1" applyFont="1" applyFill="1" applyBorder="1" applyAlignment="1" applyProtection="1">
      <alignment horizontal="center" vertical="center"/>
      <protection hidden="1"/>
    </xf>
    <xf numFmtId="1" fontId="19" fillId="5" borderId="329" xfId="0" applyNumberFormat="1" applyFont="1" applyFill="1" applyBorder="1" applyAlignment="1" applyProtection="1">
      <alignment horizontal="center" vertical="center"/>
      <protection hidden="1"/>
    </xf>
    <xf numFmtId="1" fontId="19" fillId="5" borderId="215" xfId="0" applyNumberFormat="1" applyFont="1" applyFill="1" applyBorder="1" applyAlignment="1" applyProtection="1">
      <alignment horizontal="center" vertical="center"/>
      <protection hidden="1"/>
    </xf>
    <xf numFmtId="1" fontId="19" fillId="5" borderId="357" xfId="0" applyNumberFormat="1" applyFont="1" applyFill="1" applyBorder="1" applyAlignment="1" applyProtection="1">
      <alignment horizontal="center" vertical="center"/>
      <protection hidden="1"/>
    </xf>
    <xf numFmtId="1" fontId="19" fillId="5" borderId="349" xfId="0" applyNumberFormat="1" applyFont="1" applyFill="1" applyBorder="1" applyAlignment="1" applyProtection="1">
      <alignment horizontal="center" vertical="center"/>
      <protection hidden="1"/>
    </xf>
    <xf numFmtId="1" fontId="19" fillId="3" borderId="337" xfId="0" applyNumberFormat="1" applyFont="1" applyFill="1" applyBorder="1" applyAlignment="1" applyProtection="1">
      <alignment horizontal="center" vertical="center"/>
      <protection hidden="1"/>
    </xf>
    <xf numFmtId="1" fontId="19" fillId="3" borderId="330" xfId="0" applyNumberFormat="1" applyFont="1" applyFill="1" applyBorder="1" applyAlignment="1" applyProtection="1">
      <alignment horizontal="center" vertical="center"/>
      <protection hidden="1"/>
    </xf>
    <xf numFmtId="1" fontId="19" fillId="3" borderId="331" xfId="0" applyNumberFormat="1" applyFont="1" applyFill="1" applyBorder="1" applyAlignment="1" applyProtection="1">
      <alignment horizontal="center" vertical="center"/>
      <protection hidden="1"/>
    </xf>
    <xf numFmtId="1" fontId="19" fillId="3" borderId="22" xfId="0" applyNumberFormat="1" applyFont="1" applyFill="1" applyBorder="1" applyAlignment="1" applyProtection="1">
      <alignment horizontal="center" vertical="center"/>
      <protection hidden="1"/>
    </xf>
    <xf numFmtId="1" fontId="0" fillId="5" borderId="337" xfId="0" applyNumberFormat="1" applyFont="1" applyFill="1" applyBorder="1" applyAlignment="1" applyProtection="1">
      <alignment horizontal="center" vertical="center"/>
      <protection hidden="1"/>
    </xf>
    <xf numFmtId="1" fontId="0" fillId="5" borderId="22" xfId="0" applyNumberFormat="1" applyFont="1" applyFill="1" applyBorder="1" applyAlignment="1" applyProtection="1">
      <alignment horizontal="center" vertical="center"/>
      <protection hidden="1"/>
    </xf>
    <xf numFmtId="1" fontId="0" fillId="5" borderId="330" xfId="0" applyNumberFormat="1" applyFont="1" applyFill="1" applyBorder="1" applyAlignment="1" applyProtection="1">
      <alignment horizontal="center" vertical="center"/>
      <protection hidden="1"/>
    </xf>
    <xf numFmtId="1" fontId="0" fillId="5" borderId="331" xfId="0" applyNumberFormat="1" applyFont="1" applyFill="1" applyBorder="1" applyAlignment="1" applyProtection="1">
      <alignment horizontal="center" vertical="center"/>
      <protection hidden="1"/>
    </xf>
    <xf numFmtId="1" fontId="19" fillId="22" borderId="337" xfId="0" applyNumberFormat="1" applyFont="1" applyFill="1" applyBorder="1" applyAlignment="1" applyProtection="1">
      <alignment horizontal="center" vertical="center"/>
      <protection hidden="1"/>
    </xf>
    <xf numFmtId="1" fontId="19" fillId="22" borderId="22" xfId="0" applyNumberFormat="1" applyFont="1" applyFill="1" applyBorder="1" applyAlignment="1" applyProtection="1">
      <alignment horizontal="center" vertical="center"/>
      <protection hidden="1"/>
    </xf>
    <xf numFmtId="1" fontId="19" fillId="22" borderId="330" xfId="0" applyNumberFormat="1" applyFont="1" applyFill="1" applyBorder="1" applyAlignment="1" applyProtection="1">
      <alignment horizontal="center" vertical="center"/>
      <protection hidden="1"/>
    </xf>
    <xf numFmtId="1" fontId="19" fillId="22" borderId="331" xfId="0" applyNumberFormat="1" applyFont="1" applyFill="1" applyBorder="1" applyAlignment="1" applyProtection="1">
      <alignment horizontal="center" vertical="center"/>
      <protection hidden="1"/>
    </xf>
    <xf numFmtId="1" fontId="19" fillId="5" borderId="337" xfId="0" applyNumberFormat="1" applyFont="1" applyFill="1" applyBorder="1" applyAlignment="1" applyProtection="1">
      <alignment horizontal="center" vertical="center"/>
      <protection hidden="1"/>
    </xf>
    <xf numFmtId="1" fontId="19" fillId="5" borderId="22" xfId="0" applyNumberFormat="1" applyFont="1" applyFill="1" applyBorder="1" applyAlignment="1" applyProtection="1">
      <alignment horizontal="center" vertical="center"/>
      <protection hidden="1"/>
    </xf>
    <xf numFmtId="1" fontId="19" fillId="5" borderId="330" xfId="0" applyNumberFormat="1" applyFont="1" applyFill="1" applyBorder="1" applyAlignment="1" applyProtection="1">
      <alignment horizontal="center" vertical="center"/>
      <protection hidden="1"/>
    </xf>
    <xf numFmtId="1" fontId="19" fillId="5" borderId="331" xfId="0" applyNumberFormat="1" applyFont="1" applyFill="1" applyBorder="1" applyAlignment="1" applyProtection="1">
      <alignment horizontal="center" vertical="center"/>
      <protection hidden="1"/>
    </xf>
    <xf numFmtId="14" fontId="112" fillId="0" borderId="45" xfId="0" applyNumberFormat="1" applyFont="1" applyFill="1" applyBorder="1" applyAlignment="1" applyProtection="1">
      <alignment horizontal="left" wrapText="1"/>
      <protection locked="0" hidden="1"/>
    </xf>
    <xf numFmtId="0" fontId="0" fillId="5" borderId="269" xfId="0" applyFill="1" applyBorder="1" applyAlignment="1" applyProtection="1">
      <alignment horizontal="center" vertical="center"/>
      <protection hidden="1"/>
    </xf>
    <xf numFmtId="0" fontId="0" fillId="5" borderId="272" xfId="0" applyFill="1" applyBorder="1" applyAlignment="1" applyProtection="1">
      <alignment horizontal="center" vertical="center"/>
      <protection hidden="1"/>
    </xf>
    <xf numFmtId="0" fontId="0" fillId="5" borderId="179" xfId="0" applyFill="1" applyBorder="1" applyAlignment="1" applyProtection="1">
      <alignment horizontal="center" vertical="center"/>
      <protection hidden="1"/>
    </xf>
    <xf numFmtId="0" fontId="19" fillId="13" borderId="334" xfId="0" applyFont="1" applyFill="1" applyBorder="1" applyAlignment="1" applyProtection="1">
      <alignment horizontal="center" vertical="center"/>
      <protection hidden="1"/>
    </xf>
    <xf numFmtId="0" fontId="19" fillId="13" borderId="18" xfId="0" applyFont="1" applyFill="1" applyBorder="1" applyAlignment="1" applyProtection="1">
      <alignment horizontal="center" vertical="center"/>
      <protection hidden="1"/>
    </xf>
    <xf numFmtId="0" fontId="19" fillId="13" borderId="180" xfId="0" applyFont="1" applyFill="1" applyBorder="1" applyAlignment="1" applyProtection="1">
      <alignment horizontal="center" vertical="center"/>
      <protection hidden="1"/>
    </xf>
    <xf numFmtId="1" fontId="20" fillId="4" borderId="91" xfId="0" applyNumberFormat="1" applyFont="1" applyFill="1" applyBorder="1" applyAlignment="1" applyProtection="1">
      <alignment horizontal="right" vertical="center" indent="1"/>
      <protection hidden="1"/>
    </xf>
    <xf numFmtId="1" fontId="20" fillId="4" borderId="192" xfId="0" applyNumberFormat="1" applyFont="1" applyFill="1" applyBorder="1" applyAlignment="1" applyProtection="1">
      <alignment horizontal="right" vertical="center" indent="1"/>
      <protection hidden="1"/>
    </xf>
    <xf numFmtId="1" fontId="29" fillId="22" borderId="17" xfId="0" applyNumberFormat="1" applyFont="1" applyFill="1" applyBorder="1" applyAlignment="1" applyProtection="1">
      <alignment horizontal="center" vertical="center"/>
      <protection hidden="1"/>
    </xf>
    <xf numFmtId="1" fontId="29" fillId="22" borderId="18" xfId="0" applyNumberFormat="1" applyFont="1" applyFill="1" applyBorder="1" applyAlignment="1" applyProtection="1">
      <alignment horizontal="center" vertical="center"/>
      <protection hidden="1"/>
    </xf>
    <xf numFmtId="1" fontId="29" fillId="22" borderId="180" xfId="0" applyNumberFormat="1" applyFont="1" applyFill="1" applyBorder="1" applyAlignment="1" applyProtection="1">
      <alignment horizontal="center" vertical="center"/>
      <protection hidden="1"/>
    </xf>
    <xf numFmtId="1" fontId="23" fillId="22" borderId="269" xfId="0" applyNumberFormat="1" applyFont="1" applyFill="1" applyBorder="1" applyAlignment="1" applyProtection="1">
      <alignment horizontal="center" vertical="center"/>
      <protection hidden="1"/>
    </xf>
    <xf numFmtId="1" fontId="23" fillId="22" borderId="272" xfId="0" applyNumberFormat="1" applyFont="1" applyFill="1" applyBorder="1" applyAlignment="1" applyProtection="1">
      <alignment horizontal="center" vertical="center"/>
      <protection hidden="1"/>
    </xf>
    <xf numFmtId="1" fontId="23" fillId="22" borderId="179" xfId="0" applyNumberFormat="1" applyFont="1" applyFill="1" applyBorder="1" applyAlignment="1" applyProtection="1">
      <alignment horizontal="center" vertical="center"/>
      <protection hidden="1"/>
    </xf>
    <xf numFmtId="1" fontId="13" fillId="4" borderId="91" xfId="0" applyNumberFormat="1" applyFont="1" applyFill="1" applyBorder="1" applyAlignment="1" applyProtection="1">
      <alignment horizontal="right" vertical="center" indent="1"/>
      <protection hidden="1"/>
    </xf>
    <xf numFmtId="1" fontId="13" fillId="4" borderId="192" xfId="0" applyNumberFormat="1" applyFont="1" applyFill="1" applyBorder="1" applyAlignment="1" applyProtection="1">
      <alignment horizontal="right" vertical="center" indent="1"/>
      <protection hidden="1"/>
    </xf>
    <xf numFmtId="1" fontId="20" fillId="3" borderId="19" xfId="0" applyNumberFormat="1" applyFont="1" applyFill="1" applyBorder="1" applyAlignment="1" applyProtection="1">
      <alignment horizontal="center" vertical="center"/>
      <protection hidden="1"/>
    </xf>
    <xf numFmtId="1" fontId="20" fillId="3" borderId="212" xfId="0" applyNumberFormat="1" applyFont="1" applyFill="1" applyBorder="1" applyAlignment="1" applyProtection="1">
      <alignment horizontal="center" vertical="center"/>
      <protection hidden="1"/>
    </xf>
    <xf numFmtId="1" fontId="20" fillId="3" borderId="192" xfId="0" applyNumberFormat="1" applyFont="1" applyFill="1" applyBorder="1" applyAlignment="1" applyProtection="1">
      <alignment horizontal="center" vertical="center"/>
      <protection hidden="1"/>
    </xf>
    <xf numFmtId="1" fontId="19" fillId="5" borderId="19" xfId="0" applyNumberFormat="1" applyFont="1" applyFill="1" applyBorder="1" applyAlignment="1" applyProtection="1">
      <alignment horizontal="center" vertical="center"/>
      <protection hidden="1"/>
    </xf>
    <xf numFmtId="1" fontId="19" fillId="5" borderId="212" xfId="0" applyNumberFormat="1" applyFont="1" applyFill="1" applyBorder="1" applyAlignment="1" applyProtection="1">
      <alignment horizontal="center" vertical="center"/>
      <protection hidden="1"/>
    </xf>
    <xf numFmtId="1" fontId="19" fillId="5" borderId="192" xfId="0" applyNumberFormat="1" applyFont="1" applyFill="1" applyBorder="1" applyAlignment="1" applyProtection="1">
      <alignment horizontal="center" vertical="center"/>
      <protection hidden="1"/>
    </xf>
    <xf numFmtId="1" fontId="0" fillId="5" borderId="17" xfId="0" applyNumberFormat="1" applyFont="1" applyFill="1" applyBorder="1" applyAlignment="1" applyProtection="1">
      <alignment horizontal="center" vertical="center"/>
      <protection hidden="1"/>
    </xf>
    <xf numFmtId="1" fontId="0" fillId="5" borderId="18" xfId="0" applyNumberFormat="1" applyFont="1" applyFill="1" applyBorder="1" applyAlignment="1" applyProtection="1">
      <alignment horizontal="center" vertical="center"/>
      <protection hidden="1"/>
    </xf>
    <xf numFmtId="1" fontId="0" fillId="5" borderId="180" xfId="0" applyNumberFormat="1" applyFont="1" applyFill="1" applyBorder="1" applyAlignment="1" applyProtection="1">
      <alignment horizontal="center" vertical="center"/>
      <protection hidden="1"/>
    </xf>
    <xf numFmtId="0" fontId="24" fillId="22" borderId="17" xfId="0" applyNumberFormat="1" applyFont="1" applyFill="1" applyBorder="1" applyAlignment="1" applyProtection="1">
      <alignment horizontal="right" vertical="center" indent="1"/>
      <protection hidden="1"/>
    </xf>
    <xf numFmtId="0" fontId="24" fillId="22" borderId="180" xfId="0" applyNumberFormat="1" applyFont="1" applyFill="1" applyBorder="1" applyAlignment="1" applyProtection="1">
      <alignment horizontal="right" vertical="center" indent="1"/>
      <protection hidden="1"/>
    </xf>
    <xf numFmtId="0" fontId="52" fillId="5" borderId="16" xfId="0" applyFont="1" applyFill="1" applyBorder="1" applyAlignment="1" applyProtection="1">
      <alignment horizontal="center" vertical="center" wrapText="1"/>
      <protection hidden="1"/>
    </xf>
    <xf numFmtId="0" fontId="52" fillId="5" borderId="272" xfId="0" applyFont="1" applyFill="1" applyBorder="1" applyAlignment="1" applyProtection="1">
      <alignment horizontal="center" vertical="center" wrapText="1"/>
      <protection hidden="1"/>
    </xf>
    <xf numFmtId="0" fontId="52" fillId="5" borderId="171" xfId="0" applyFont="1" applyFill="1" applyBorder="1" applyAlignment="1" applyProtection="1">
      <alignment horizontal="center" vertical="center" wrapText="1"/>
      <protection hidden="1"/>
    </xf>
    <xf numFmtId="0" fontId="52" fillId="5" borderId="179" xfId="0" applyFont="1" applyFill="1" applyBorder="1" applyAlignment="1" applyProtection="1">
      <alignment horizontal="center" vertical="center" wrapText="1"/>
      <protection hidden="1"/>
    </xf>
    <xf numFmtId="0" fontId="19" fillId="13" borderId="17" xfId="0" applyFont="1" applyFill="1" applyBorder="1" applyAlignment="1" applyProtection="1">
      <alignment horizontal="center" vertical="center"/>
      <protection hidden="1"/>
    </xf>
    <xf numFmtId="1" fontId="0" fillId="5" borderId="19" xfId="0" applyNumberFormat="1" applyFont="1" applyFill="1" applyBorder="1" applyAlignment="1" applyProtection="1">
      <alignment horizontal="center" vertical="center"/>
      <protection hidden="1"/>
    </xf>
    <xf numFmtId="1" fontId="0" fillId="5" borderId="212" xfId="0" applyNumberFormat="1" applyFont="1" applyFill="1" applyBorder="1" applyAlignment="1" applyProtection="1">
      <alignment horizontal="center" vertical="center"/>
      <protection hidden="1"/>
    </xf>
    <xf numFmtId="1" fontId="0" fillId="5" borderId="192" xfId="0" applyNumberFormat="1" applyFont="1" applyFill="1" applyBorder="1" applyAlignment="1" applyProtection="1">
      <alignment horizontal="center" vertical="center"/>
      <protection hidden="1"/>
    </xf>
    <xf numFmtId="1" fontId="19" fillId="5" borderId="17" xfId="0" applyNumberFormat="1" applyFont="1" applyFill="1" applyBorder="1" applyAlignment="1" applyProtection="1">
      <alignment horizontal="center" vertical="center"/>
      <protection hidden="1"/>
    </xf>
    <xf numFmtId="1" fontId="19" fillId="5" borderId="180" xfId="0" applyNumberFormat="1" applyFont="1" applyFill="1" applyBorder="1" applyAlignment="1" applyProtection="1">
      <alignment horizontal="center" vertical="center"/>
      <protection hidden="1"/>
    </xf>
    <xf numFmtId="1" fontId="48" fillId="3" borderId="337" xfId="0" applyNumberFormat="1" applyFont="1" applyFill="1" applyBorder="1" applyAlignment="1" applyProtection="1">
      <alignment horizontal="center" vertical="center"/>
      <protection hidden="1"/>
    </xf>
    <xf numFmtId="1" fontId="48" fillId="3" borderId="22" xfId="0" applyNumberFormat="1" applyFont="1" applyFill="1" applyBorder="1" applyAlignment="1" applyProtection="1">
      <alignment horizontal="center" vertical="center"/>
      <protection hidden="1"/>
    </xf>
    <xf numFmtId="1" fontId="48" fillId="3" borderId="330" xfId="0" applyNumberFormat="1" applyFont="1" applyFill="1" applyBorder="1" applyAlignment="1" applyProtection="1">
      <alignment horizontal="center" vertical="center"/>
      <protection hidden="1"/>
    </xf>
    <xf numFmtId="1" fontId="48" fillId="3" borderId="331" xfId="0" applyNumberFormat="1" applyFont="1" applyFill="1" applyBorder="1" applyAlignment="1" applyProtection="1">
      <alignment horizontal="center" vertical="center"/>
      <protection hidden="1"/>
    </xf>
    <xf numFmtId="1" fontId="20" fillId="3" borderId="349" xfId="0" applyNumberFormat="1" applyFont="1" applyFill="1" applyBorder="1" applyAlignment="1" applyProtection="1">
      <alignment horizontal="center" vertical="center"/>
      <protection hidden="1"/>
    </xf>
    <xf numFmtId="0" fontId="46" fillId="5" borderId="269" xfId="0" applyFont="1" applyFill="1" applyBorder="1" applyAlignment="1" applyProtection="1">
      <alignment horizontal="center" vertical="center"/>
      <protection hidden="1"/>
    </xf>
    <xf numFmtId="0" fontId="46" fillId="5" borderId="272" xfId="0" applyFont="1" applyFill="1" applyBorder="1" applyAlignment="1" applyProtection="1">
      <alignment horizontal="center" vertical="center"/>
      <protection hidden="1"/>
    </xf>
    <xf numFmtId="0" fontId="46" fillId="5" borderId="179" xfId="0" applyFont="1" applyFill="1" applyBorder="1" applyAlignment="1" applyProtection="1">
      <alignment horizontal="center" vertical="center"/>
      <protection hidden="1"/>
    </xf>
    <xf numFmtId="0" fontId="19" fillId="20" borderId="205" xfId="0" applyFont="1" applyFill="1" applyBorder="1" applyAlignment="1" applyProtection="1">
      <alignment horizontal="center" vertical="center"/>
      <protection hidden="1"/>
    </xf>
    <xf numFmtId="0" fontId="19" fillId="20" borderId="212" xfId="0" applyFont="1" applyFill="1" applyBorder="1" applyAlignment="1" applyProtection="1">
      <alignment horizontal="center" vertical="center"/>
      <protection hidden="1"/>
    </xf>
    <xf numFmtId="0" fontId="19" fillId="20" borderId="192" xfId="0" applyFont="1" applyFill="1" applyBorder="1" applyAlignment="1" applyProtection="1">
      <alignment horizontal="center" vertical="center"/>
      <protection hidden="1"/>
    </xf>
    <xf numFmtId="1" fontId="19" fillId="5" borderId="329" xfId="0" applyNumberFormat="1" applyFont="1" applyFill="1" applyBorder="1" applyAlignment="1" applyProtection="1">
      <alignment horizontal="center" vertical="center" wrapText="1"/>
      <protection hidden="1"/>
    </xf>
    <xf numFmtId="1" fontId="19" fillId="5" borderId="215" xfId="0" applyNumberFormat="1" applyFont="1" applyFill="1" applyBorder="1" applyAlignment="1" applyProtection="1">
      <alignment horizontal="center" vertical="center" wrapText="1"/>
      <protection hidden="1"/>
    </xf>
    <xf numFmtId="1" fontId="19" fillId="5" borderId="349" xfId="0" applyNumberFormat="1" applyFont="1" applyFill="1" applyBorder="1" applyAlignment="1" applyProtection="1">
      <alignment horizontal="center" vertical="center" wrapText="1"/>
      <protection hidden="1"/>
    </xf>
    <xf numFmtId="1" fontId="19" fillId="5" borderId="371" xfId="0" applyNumberFormat="1" applyFont="1" applyFill="1" applyBorder="1" applyAlignment="1" applyProtection="1">
      <alignment horizontal="center" vertical="center" wrapText="1"/>
      <protection hidden="1"/>
    </xf>
    <xf numFmtId="1" fontId="19" fillId="5" borderId="0" xfId="0" applyNumberFormat="1" applyFont="1" applyFill="1" applyBorder="1" applyAlignment="1" applyProtection="1">
      <alignment horizontal="center" vertical="center" wrapText="1"/>
      <protection hidden="1"/>
    </xf>
    <xf numFmtId="1" fontId="19" fillId="5" borderId="91" xfId="0" applyNumberFormat="1" applyFont="1" applyFill="1" applyBorder="1" applyAlignment="1" applyProtection="1">
      <alignment horizontal="center" vertical="center" wrapText="1"/>
      <protection hidden="1"/>
    </xf>
    <xf numFmtId="1" fontId="19" fillId="5" borderId="19" xfId="0" applyNumberFormat="1" applyFont="1" applyFill="1" applyBorder="1" applyAlignment="1" applyProtection="1">
      <alignment horizontal="center" vertical="center" wrapText="1"/>
      <protection hidden="1"/>
    </xf>
    <xf numFmtId="1" fontId="19" fillId="5" borderId="212" xfId="0" applyNumberFormat="1" applyFont="1" applyFill="1" applyBorder="1" applyAlignment="1" applyProtection="1">
      <alignment horizontal="center" vertical="center" wrapText="1"/>
      <protection hidden="1"/>
    </xf>
    <xf numFmtId="1" fontId="19" fillId="5" borderId="192" xfId="0" applyNumberFormat="1" applyFont="1" applyFill="1" applyBorder="1" applyAlignment="1" applyProtection="1">
      <alignment horizontal="center" vertical="center" wrapText="1"/>
      <protection hidden="1"/>
    </xf>
    <xf numFmtId="1" fontId="19" fillId="5" borderId="211" xfId="0" applyNumberFormat="1" applyFont="1" applyFill="1" applyBorder="1" applyAlignment="1" applyProtection="1">
      <alignment horizontal="center" vertical="center" wrapText="1"/>
      <protection hidden="1"/>
    </xf>
    <xf numFmtId="1" fontId="19" fillId="5" borderId="162" xfId="0" applyNumberFormat="1" applyFont="1" applyFill="1" applyBorder="1" applyAlignment="1" applyProtection="1">
      <alignment horizontal="center" vertical="center" wrapText="1"/>
      <protection hidden="1"/>
    </xf>
    <xf numFmtId="1" fontId="19" fillId="5" borderId="164" xfId="0" applyNumberFormat="1" applyFont="1" applyFill="1" applyBorder="1" applyAlignment="1" applyProtection="1">
      <alignment horizontal="center" vertical="center" wrapText="1"/>
      <protection hidden="1"/>
    </xf>
    <xf numFmtId="1" fontId="19" fillId="20" borderId="329" xfId="0" applyNumberFormat="1" applyFont="1" applyFill="1" applyBorder="1" applyAlignment="1" applyProtection="1">
      <alignment horizontal="center" vertical="center"/>
      <protection hidden="1"/>
    </xf>
    <xf numFmtId="1" fontId="19" fillId="20" borderId="215" xfId="0" applyNumberFormat="1" applyFont="1" applyFill="1" applyBorder="1" applyAlignment="1" applyProtection="1">
      <alignment horizontal="center" vertical="center"/>
      <protection hidden="1"/>
    </xf>
    <xf numFmtId="1" fontId="19" fillId="20" borderId="344" xfId="0" applyNumberFormat="1" applyFont="1" applyFill="1" applyBorder="1" applyAlignment="1" applyProtection="1">
      <alignment horizontal="center" vertical="center"/>
      <protection hidden="1"/>
    </xf>
    <xf numFmtId="1" fontId="19" fillId="20" borderId="19" xfId="0" applyNumberFormat="1" applyFont="1" applyFill="1" applyBorder="1" applyAlignment="1" applyProtection="1">
      <alignment horizontal="center" vertical="center"/>
      <protection hidden="1"/>
    </xf>
    <xf numFmtId="1" fontId="19" fillId="20" borderId="212" xfId="0" applyNumberFormat="1" applyFont="1" applyFill="1" applyBorder="1" applyAlignment="1" applyProtection="1">
      <alignment horizontal="center" vertical="center"/>
      <protection hidden="1"/>
    </xf>
    <xf numFmtId="1" fontId="19" fillId="20" borderId="327" xfId="0" applyNumberFormat="1" applyFont="1" applyFill="1" applyBorder="1" applyAlignment="1" applyProtection="1">
      <alignment horizontal="center" vertical="center"/>
      <protection hidden="1"/>
    </xf>
    <xf numFmtId="1" fontId="20" fillId="3" borderId="337" xfId="0" applyNumberFormat="1" applyFont="1" applyFill="1" applyBorder="1" applyAlignment="1" applyProtection="1">
      <alignment horizontal="center" vertical="center"/>
      <protection hidden="1"/>
    </xf>
    <xf numFmtId="1" fontId="20" fillId="3" borderId="22" xfId="0" applyNumberFormat="1" applyFont="1" applyFill="1" applyBorder="1" applyAlignment="1" applyProtection="1">
      <alignment horizontal="center" vertical="center"/>
      <protection hidden="1"/>
    </xf>
    <xf numFmtId="1" fontId="20" fillId="3" borderId="330" xfId="0" applyNumberFormat="1" applyFont="1" applyFill="1" applyBorder="1" applyAlignment="1" applyProtection="1">
      <alignment horizontal="center" vertical="center"/>
      <protection hidden="1"/>
    </xf>
    <xf numFmtId="1" fontId="20" fillId="3" borderId="331" xfId="0" applyNumberFormat="1" applyFont="1" applyFill="1" applyBorder="1" applyAlignment="1" applyProtection="1">
      <alignment horizontal="center" vertical="center"/>
      <protection hidden="1"/>
    </xf>
    <xf numFmtId="1" fontId="13" fillId="3" borderId="62" xfId="0" applyNumberFormat="1" applyFont="1" applyFill="1" applyBorder="1" applyAlignment="1" applyProtection="1">
      <alignment horizontal="center" vertical="center"/>
      <protection hidden="1"/>
    </xf>
    <xf numFmtId="1" fontId="13" fillId="3" borderId="46" xfId="0" applyNumberFormat="1" applyFont="1" applyFill="1" applyBorder="1" applyAlignment="1" applyProtection="1">
      <alignment horizontal="center" vertical="center"/>
      <protection hidden="1"/>
    </xf>
    <xf numFmtId="1" fontId="20" fillId="3" borderId="344" xfId="0" applyNumberFormat="1" applyFont="1" applyFill="1" applyBorder="1" applyAlignment="1" applyProtection="1">
      <alignment horizontal="center" vertical="center"/>
      <protection hidden="1"/>
    </xf>
    <xf numFmtId="1" fontId="20" fillId="3" borderId="327" xfId="0" applyNumberFormat="1" applyFont="1" applyFill="1" applyBorder="1" applyAlignment="1" applyProtection="1">
      <alignment horizontal="center" vertical="center"/>
      <protection hidden="1"/>
    </xf>
    <xf numFmtId="1" fontId="20" fillId="4" borderId="162" xfId="0" applyNumberFormat="1" applyFont="1" applyFill="1" applyBorder="1" applyAlignment="1" applyProtection="1">
      <alignment horizontal="center" vertical="center"/>
      <protection hidden="1"/>
    </xf>
    <xf numFmtId="1" fontId="20" fillId="4" borderId="164" xfId="0" applyNumberFormat="1" applyFont="1" applyFill="1" applyBorder="1" applyAlignment="1" applyProtection="1">
      <alignment horizontal="center" vertical="center"/>
      <protection hidden="1"/>
    </xf>
    <xf numFmtId="1" fontId="52" fillId="5" borderId="269" xfId="0" applyNumberFormat="1" applyFont="1" applyFill="1" applyBorder="1" applyAlignment="1" applyProtection="1">
      <alignment horizontal="center" vertical="center"/>
      <protection hidden="1"/>
    </xf>
    <xf numFmtId="1" fontId="52" fillId="5" borderId="272" xfId="0" applyNumberFormat="1" applyFont="1" applyFill="1" applyBorder="1" applyAlignment="1" applyProtection="1">
      <alignment horizontal="center" vertical="center"/>
      <protection hidden="1"/>
    </xf>
    <xf numFmtId="1" fontId="52" fillId="5" borderId="270" xfId="0" applyNumberFormat="1" applyFont="1" applyFill="1" applyBorder="1" applyAlignment="1" applyProtection="1">
      <alignment horizontal="center" vertical="center"/>
      <protection hidden="1"/>
    </xf>
    <xf numFmtId="1" fontId="19" fillId="53" borderId="334" xfId="0" applyNumberFormat="1" applyFont="1" applyFill="1" applyBorder="1" applyAlignment="1" applyProtection="1">
      <alignment horizontal="center" vertical="center"/>
      <protection hidden="1"/>
    </xf>
    <xf numFmtId="1" fontId="19" fillId="53" borderId="18" xfId="0" applyNumberFormat="1" applyFont="1" applyFill="1" applyBorder="1" applyAlignment="1" applyProtection="1">
      <alignment horizontal="center" vertical="center"/>
      <protection hidden="1"/>
    </xf>
    <xf numFmtId="1" fontId="19" fillId="5" borderId="328" xfId="0" applyNumberFormat="1" applyFont="1" applyFill="1" applyBorder="1" applyAlignment="1" applyProtection="1">
      <alignment horizontal="center" vertical="center" wrapText="1"/>
      <protection hidden="1"/>
    </xf>
    <xf numFmtId="1" fontId="19" fillId="5" borderId="372" xfId="0" applyNumberFormat="1" applyFont="1" applyFill="1" applyBorder="1" applyAlignment="1" applyProtection="1">
      <alignment horizontal="center" vertical="center" wrapText="1"/>
      <protection hidden="1"/>
    </xf>
    <xf numFmtId="1" fontId="19" fillId="5" borderId="134" xfId="0" applyNumberFormat="1" applyFont="1" applyFill="1" applyBorder="1" applyAlignment="1" applyProtection="1">
      <alignment horizontal="center" vertical="center" wrapText="1"/>
      <protection hidden="1"/>
    </xf>
    <xf numFmtId="1" fontId="20" fillId="5" borderId="271" xfId="0" applyNumberFormat="1" applyFont="1" applyFill="1" applyBorder="1" applyAlignment="1" applyProtection="1">
      <alignment horizontal="center" vertical="center" wrapText="1"/>
      <protection hidden="1"/>
    </xf>
    <xf numFmtId="1" fontId="20" fillId="5" borderId="62" xfId="0" applyNumberFormat="1" applyFont="1" applyFill="1" applyBorder="1" applyAlignment="1" applyProtection="1">
      <alignment horizontal="center" vertical="center" wrapText="1"/>
      <protection hidden="1"/>
    </xf>
    <xf numFmtId="1" fontId="20" fillId="5" borderId="46" xfId="0" applyNumberFormat="1" applyFont="1" applyFill="1" applyBorder="1" applyAlignment="1" applyProtection="1">
      <alignment horizontal="center" vertical="center" wrapText="1"/>
      <protection hidden="1"/>
    </xf>
    <xf numFmtId="1" fontId="48" fillId="3" borderId="17" xfId="0" applyNumberFormat="1" applyFont="1" applyFill="1" applyBorder="1" applyAlignment="1" applyProtection="1">
      <alignment horizontal="center" vertical="center"/>
      <protection hidden="1"/>
    </xf>
    <xf numFmtId="1" fontId="48" fillId="3" borderId="18" xfId="0" applyNumberFormat="1" applyFont="1" applyFill="1" applyBorder="1" applyAlignment="1" applyProtection="1">
      <alignment horizontal="center" vertical="center"/>
      <protection hidden="1"/>
    </xf>
    <xf numFmtId="1" fontId="48" fillId="3" borderId="180" xfId="0" applyNumberFormat="1" applyFont="1" applyFill="1" applyBorder="1" applyAlignment="1" applyProtection="1">
      <alignment horizontal="center" vertical="center"/>
      <protection hidden="1"/>
    </xf>
    <xf numFmtId="1" fontId="52" fillId="5" borderId="163" xfId="0" applyNumberFormat="1" applyFont="1" applyFill="1" applyBorder="1" applyAlignment="1" applyProtection="1">
      <alignment horizontal="center" vertical="center" wrapText="1"/>
      <protection hidden="1"/>
    </xf>
    <xf numFmtId="1" fontId="52" fillId="5" borderId="162" xfId="0" applyNumberFormat="1" applyFont="1" applyFill="1" applyBorder="1" applyAlignment="1" applyProtection="1">
      <alignment horizontal="center" vertical="center" wrapText="1"/>
      <protection hidden="1"/>
    </xf>
    <xf numFmtId="1" fontId="52" fillId="5" borderId="164" xfId="0" applyNumberFormat="1" applyFont="1" applyFill="1" applyBorder="1" applyAlignment="1" applyProtection="1">
      <alignment horizontal="center" vertical="center" wrapText="1"/>
      <protection hidden="1"/>
    </xf>
    <xf numFmtId="1" fontId="19" fillId="20" borderId="205" xfId="0" applyNumberFormat="1" applyFont="1" applyFill="1" applyBorder="1" applyAlignment="1" applyProtection="1">
      <alignment horizontal="center" vertical="center"/>
      <protection hidden="1"/>
    </xf>
    <xf numFmtId="1" fontId="13" fillId="3" borderId="162" xfId="0" applyNumberFormat="1" applyFont="1" applyFill="1" applyBorder="1" applyAlignment="1" applyProtection="1">
      <alignment horizontal="right" vertical="center" indent="1"/>
      <protection hidden="1"/>
    </xf>
    <xf numFmtId="1" fontId="13" fillId="3" borderId="164" xfId="0" applyNumberFormat="1" applyFont="1" applyFill="1" applyBorder="1" applyAlignment="1" applyProtection="1">
      <alignment horizontal="right" vertical="center" indent="1"/>
      <protection hidden="1"/>
    </xf>
    <xf numFmtId="1" fontId="78" fillId="22" borderId="17" xfId="0" applyNumberFormat="1" applyFont="1" applyFill="1" applyBorder="1" applyAlignment="1" applyProtection="1">
      <alignment horizontal="center" vertical="center"/>
      <protection hidden="1"/>
    </xf>
    <xf numFmtId="1" fontId="78" fillId="22" borderId="18" xfId="0" applyNumberFormat="1" applyFont="1" applyFill="1" applyBorder="1" applyAlignment="1" applyProtection="1">
      <alignment horizontal="center" vertical="center"/>
      <protection hidden="1"/>
    </xf>
    <xf numFmtId="1" fontId="78" fillId="22" borderId="180" xfId="0" applyNumberFormat="1" applyFont="1" applyFill="1" applyBorder="1" applyAlignment="1" applyProtection="1">
      <alignment horizontal="center" vertical="center"/>
      <protection hidden="1"/>
    </xf>
    <xf numFmtId="1" fontId="52" fillId="5" borderId="179" xfId="0" applyNumberFormat="1" applyFont="1" applyFill="1" applyBorder="1" applyAlignment="1" applyProtection="1">
      <alignment horizontal="center" vertical="center"/>
      <protection hidden="1"/>
    </xf>
    <xf numFmtId="1" fontId="19" fillId="53" borderId="212" xfId="0" applyNumberFormat="1" applyFont="1" applyFill="1" applyBorder="1" applyAlignment="1" applyProtection="1">
      <alignment horizontal="center" vertical="center"/>
      <protection hidden="1"/>
    </xf>
    <xf numFmtId="1" fontId="19" fillId="53" borderId="150" xfId="0" applyNumberFormat="1" applyFont="1" applyFill="1" applyBorder="1" applyAlignment="1" applyProtection="1">
      <alignment horizontal="center" vertical="center"/>
      <protection hidden="1"/>
    </xf>
    <xf numFmtId="1" fontId="20" fillId="5" borderId="339" xfId="0" applyNumberFormat="1" applyFont="1" applyFill="1" applyBorder="1" applyAlignment="1" applyProtection="1">
      <alignment horizontal="center" vertical="center"/>
      <protection hidden="1"/>
    </xf>
    <xf numFmtId="1" fontId="20" fillId="5" borderId="326" xfId="0" applyNumberFormat="1" applyFont="1" applyFill="1" applyBorder="1" applyAlignment="1" applyProtection="1">
      <alignment horizontal="center" vertical="center"/>
      <protection hidden="1"/>
    </xf>
    <xf numFmtId="0" fontId="93" fillId="4" borderId="16" xfId="0" applyFont="1" applyFill="1" applyBorder="1" applyAlignment="1" applyProtection="1">
      <alignment horizontal="center" vertical="center"/>
      <protection hidden="1"/>
    </xf>
    <xf numFmtId="0" fontId="93" fillId="4" borderId="171" xfId="0" applyFont="1" applyFill="1" applyBorder="1" applyAlignment="1" applyProtection="1">
      <alignment horizontal="center" vertical="center"/>
      <protection hidden="1"/>
    </xf>
    <xf numFmtId="0" fontId="93" fillId="4" borderId="272" xfId="0" applyFont="1" applyFill="1" applyBorder="1" applyAlignment="1" applyProtection="1">
      <alignment horizontal="center" vertical="center"/>
      <protection hidden="1"/>
    </xf>
    <xf numFmtId="0" fontId="93" fillId="4" borderId="179" xfId="0" applyFont="1" applyFill="1" applyBorder="1" applyAlignment="1" applyProtection="1">
      <alignment horizontal="center" vertical="center"/>
      <protection hidden="1"/>
    </xf>
    <xf numFmtId="0" fontId="93" fillId="4" borderId="269" xfId="0" applyFont="1" applyFill="1" applyBorder="1" applyAlignment="1" applyProtection="1">
      <alignment horizontal="center" vertical="center"/>
      <protection hidden="1"/>
    </xf>
    <xf numFmtId="0" fontId="13" fillId="14" borderId="163" xfId="0" applyFont="1" applyFill="1" applyBorder="1" applyAlignment="1" applyProtection="1">
      <alignment horizontal="center" vertical="center" wrapText="1"/>
      <protection hidden="1"/>
    </xf>
    <xf numFmtId="0" fontId="13" fillId="14" borderId="164" xfId="0" applyFont="1" applyFill="1" applyBorder="1" applyAlignment="1" applyProtection="1">
      <alignment horizontal="center" vertical="center" wrapText="1"/>
      <protection hidden="1"/>
    </xf>
    <xf numFmtId="1" fontId="20" fillId="5" borderId="57" xfId="0" applyNumberFormat="1" applyFont="1" applyFill="1" applyBorder="1" applyAlignment="1" applyProtection="1">
      <alignment horizontal="center" vertical="center"/>
      <protection hidden="1"/>
    </xf>
    <xf numFmtId="1" fontId="20" fillId="5" borderId="1" xfId="0" applyNumberFormat="1" applyFont="1" applyFill="1" applyBorder="1" applyAlignment="1" applyProtection="1">
      <alignment horizontal="center" vertical="center"/>
      <protection hidden="1"/>
    </xf>
    <xf numFmtId="1" fontId="10" fillId="5" borderId="55" xfId="0" applyNumberFormat="1" applyFont="1" applyFill="1" applyBorder="1" applyAlignment="1" applyProtection="1">
      <alignment horizontal="center" vertical="center" textRotation="90"/>
      <protection hidden="1"/>
    </xf>
    <xf numFmtId="1" fontId="10" fillId="5" borderId="46" xfId="0" applyNumberFormat="1" applyFont="1" applyFill="1" applyBorder="1" applyAlignment="1" applyProtection="1">
      <alignment horizontal="center" vertical="center" textRotation="90"/>
      <protection hidden="1"/>
    </xf>
    <xf numFmtId="1" fontId="20" fillId="5" borderId="25" xfId="0" applyNumberFormat="1" applyFont="1" applyFill="1" applyBorder="1" applyAlignment="1" applyProtection="1">
      <alignment horizontal="center" vertical="center"/>
      <protection hidden="1"/>
    </xf>
    <xf numFmtId="1" fontId="20" fillId="5" borderId="21" xfId="0" applyNumberFormat="1" applyFont="1" applyFill="1" applyBorder="1" applyAlignment="1" applyProtection="1">
      <alignment horizontal="center" vertical="center"/>
      <protection hidden="1"/>
    </xf>
    <xf numFmtId="0" fontId="94" fillId="5" borderId="69" xfId="0" applyFont="1" applyFill="1" applyBorder="1" applyAlignment="1" applyProtection="1">
      <alignment horizontal="center" vertical="center" wrapText="1"/>
      <protection hidden="1"/>
    </xf>
    <xf numFmtId="0" fontId="94" fillId="5" borderId="134" xfId="0" applyFont="1" applyFill="1" applyBorder="1" applyAlignment="1" applyProtection="1">
      <alignment horizontal="center" vertical="center" wrapText="1"/>
      <protection hidden="1"/>
    </xf>
    <xf numFmtId="0" fontId="43" fillId="14" borderId="17" xfId="0" applyFont="1" applyFill="1" applyBorder="1" applyAlignment="1">
      <alignment horizontal="right" vertical="center" indent="1"/>
    </xf>
    <xf numFmtId="0" fontId="43" fillId="14" borderId="22" xfId="0" applyFont="1" applyFill="1" applyBorder="1" applyAlignment="1">
      <alignment horizontal="right" vertical="center" indent="1"/>
    </xf>
    <xf numFmtId="0" fontId="43" fillId="0" borderId="17" xfId="0" applyFont="1" applyFill="1" applyBorder="1" applyAlignment="1" applyProtection="1">
      <alignment horizontal="right" vertical="center" indent="1"/>
      <protection locked="0"/>
    </xf>
    <xf numFmtId="0" fontId="43" fillId="0" borderId="22" xfId="0" applyFont="1" applyFill="1" applyBorder="1" applyAlignment="1" applyProtection="1">
      <alignment horizontal="right" vertical="center" indent="1"/>
      <protection locked="0"/>
    </xf>
    <xf numFmtId="0" fontId="43" fillId="0" borderId="26" xfId="0" applyFont="1" applyFill="1" applyBorder="1" applyAlignment="1" applyProtection="1">
      <alignment horizontal="right" vertical="center" indent="1"/>
      <protection locked="0"/>
    </xf>
    <xf numFmtId="0" fontId="43" fillId="0" borderId="36" xfId="0" applyFont="1" applyFill="1" applyBorder="1" applyAlignment="1" applyProtection="1">
      <alignment horizontal="right" vertical="center" indent="1"/>
      <protection locked="0"/>
    </xf>
    <xf numFmtId="0" fontId="38" fillId="49" borderId="17" xfId="0" applyFont="1" applyFill="1" applyBorder="1" applyAlignment="1">
      <alignment horizontal="right" vertical="center" indent="1"/>
    </xf>
    <xf numFmtId="0" fontId="38" fillId="49" borderId="22" xfId="0" applyFont="1" applyFill="1" applyBorder="1" applyAlignment="1">
      <alignment horizontal="right" vertical="center" indent="1"/>
    </xf>
    <xf numFmtId="0" fontId="43" fillId="14" borderId="17" xfId="0" applyFont="1" applyFill="1" applyBorder="1" applyAlignment="1">
      <alignment horizontal="right" vertical="center"/>
    </xf>
    <xf numFmtId="0" fontId="43" fillId="14" borderId="22" xfId="0" applyFont="1" applyFill="1" applyBorder="1" applyAlignment="1">
      <alignment horizontal="right" vertical="center"/>
    </xf>
    <xf numFmtId="1" fontId="179" fillId="0" borderId="45" xfId="61" applyNumberFormat="1" applyFont="1" applyFill="1" applyBorder="1" applyAlignment="1" applyProtection="1">
      <alignment horizontal="center" vertical="center"/>
      <protection locked="0" hidden="1"/>
    </xf>
    <xf numFmtId="1" fontId="179" fillId="0" borderId="345" xfId="61" applyNumberFormat="1" applyFont="1" applyFill="1" applyBorder="1" applyAlignment="1" applyProtection="1">
      <alignment horizontal="center" vertical="center"/>
      <protection locked="0" hidden="1"/>
    </xf>
    <xf numFmtId="1" fontId="20" fillId="49" borderId="51" xfId="0" applyNumberFormat="1" applyFont="1" applyFill="1" applyBorder="1" applyAlignment="1" applyProtection="1">
      <alignment horizontal="right" vertical="center"/>
      <protection hidden="1"/>
    </xf>
    <xf numFmtId="1" fontId="20" fillId="49" borderId="20" xfId="0" applyNumberFormat="1" applyFont="1" applyFill="1" applyBorder="1" applyAlignment="1" applyProtection="1">
      <alignment horizontal="right" vertical="center"/>
      <protection hidden="1"/>
    </xf>
    <xf numFmtId="1" fontId="20" fillId="49" borderId="212" xfId="0" applyNumberFormat="1" applyFont="1" applyFill="1" applyBorder="1" applyAlignment="1" applyProtection="1">
      <alignment horizontal="right" vertical="center"/>
      <protection hidden="1"/>
    </xf>
    <xf numFmtId="1" fontId="20" fillId="49" borderId="91" xfId="0" applyNumberFormat="1" applyFont="1" applyFill="1" applyBorder="1" applyAlignment="1" applyProtection="1">
      <alignment horizontal="right" vertical="center"/>
      <protection hidden="1"/>
    </xf>
    <xf numFmtId="0" fontId="20" fillId="49" borderId="19" xfId="0" applyFont="1" applyFill="1" applyBorder="1" applyAlignment="1" applyProtection="1">
      <alignment horizontal="right" vertical="center" indent="2"/>
      <protection hidden="1"/>
    </xf>
    <xf numFmtId="0" fontId="20" fillId="49" borderId="21" xfId="0" applyFont="1" applyFill="1" applyBorder="1" applyAlignment="1" applyProtection="1">
      <alignment horizontal="right" vertical="center" indent="2"/>
      <protection hidden="1"/>
    </xf>
    <xf numFmtId="0" fontId="20" fillId="14" borderId="26" xfId="0" applyFont="1" applyFill="1" applyBorder="1" applyAlignment="1" applyProtection="1">
      <alignment horizontal="right" vertical="center" indent="1"/>
      <protection hidden="1"/>
    </xf>
    <xf numFmtId="0" fontId="20" fillId="14" borderId="36" xfId="0" applyFont="1" applyFill="1" applyBorder="1" applyAlignment="1" applyProtection="1">
      <alignment horizontal="right" vertical="center" indent="1"/>
      <protection hidden="1"/>
    </xf>
    <xf numFmtId="0" fontId="13" fillId="0" borderId="0" xfId="0" applyNumberFormat="1" applyFont="1" applyFill="1" applyBorder="1" applyAlignment="1" applyProtection="1">
      <alignment horizontal="right" vertical="center"/>
      <protection hidden="1"/>
    </xf>
    <xf numFmtId="0" fontId="0" fillId="5" borderId="269" xfId="0" applyFont="1" applyFill="1" applyBorder="1" applyAlignment="1" applyProtection="1">
      <alignment horizontal="center" vertical="center" wrapText="1"/>
      <protection hidden="1"/>
    </xf>
    <xf numFmtId="0" fontId="0" fillId="5" borderId="272" xfId="0" applyFont="1" applyFill="1" applyBorder="1" applyAlignment="1" applyProtection="1">
      <alignment horizontal="center" vertical="center" wrapText="1"/>
      <protection hidden="1"/>
    </xf>
    <xf numFmtId="0" fontId="0" fillId="5" borderId="179" xfId="0" applyFont="1" applyFill="1" applyBorder="1" applyAlignment="1" applyProtection="1">
      <alignment horizontal="center" vertical="center" wrapText="1"/>
      <protection hidden="1"/>
    </xf>
    <xf numFmtId="0" fontId="19" fillId="20" borderId="172" xfId="0" applyFont="1" applyFill="1" applyBorder="1" applyAlignment="1" applyProtection="1">
      <alignment horizontal="center" vertical="center"/>
      <protection hidden="1"/>
    </xf>
    <xf numFmtId="0" fontId="19" fillId="20" borderId="18" xfId="0" applyFont="1" applyFill="1" applyBorder="1" applyAlignment="1" applyProtection="1">
      <alignment horizontal="center" vertical="center"/>
      <protection hidden="1"/>
    </xf>
    <xf numFmtId="0" fontId="19" fillId="20" borderId="180" xfId="0" applyFont="1" applyFill="1" applyBorder="1" applyAlignment="1" applyProtection="1">
      <alignment horizontal="center" vertical="center"/>
      <protection hidden="1"/>
    </xf>
    <xf numFmtId="0" fontId="19" fillId="20" borderId="349" xfId="0" applyFont="1" applyFill="1" applyBorder="1" applyAlignment="1" applyProtection="1">
      <alignment horizontal="center" vertical="center" wrapText="1"/>
      <protection hidden="1"/>
    </xf>
    <xf numFmtId="0" fontId="19" fillId="20" borderId="91" xfId="0" applyFont="1" applyFill="1" applyBorder="1" applyAlignment="1" applyProtection="1">
      <alignment horizontal="center" vertical="center" wrapText="1"/>
      <protection hidden="1"/>
    </xf>
    <xf numFmtId="0" fontId="20" fillId="3" borderId="387" xfId="0" applyFont="1" applyFill="1" applyBorder="1" applyAlignment="1" applyProtection="1">
      <alignment horizontal="right" vertical="center" indent="1"/>
      <protection hidden="1"/>
    </xf>
    <xf numFmtId="0" fontId="20" fillId="3" borderId="192" xfId="0" applyFont="1" applyFill="1" applyBorder="1" applyAlignment="1" applyProtection="1">
      <alignment horizontal="right" vertical="center" indent="1"/>
      <protection hidden="1"/>
    </xf>
    <xf numFmtId="0" fontId="19" fillId="5" borderId="337" xfId="0" applyFont="1" applyFill="1" applyBorder="1" applyAlignment="1" applyProtection="1">
      <alignment horizontal="center" vertical="center"/>
      <protection hidden="1"/>
    </xf>
    <xf numFmtId="0" fontId="19" fillId="5" borderId="330" xfId="0" applyFont="1" applyFill="1" applyBorder="1" applyAlignment="1" applyProtection="1">
      <alignment horizontal="center" vertical="center"/>
      <protection hidden="1"/>
    </xf>
    <xf numFmtId="0" fontId="19" fillId="5" borderId="331" xfId="0" applyFont="1" applyFill="1" applyBorder="1" applyAlignment="1" applyProtection="1">
      <alignment horizontal="center" vertical="center"/>
      <protection hidden="1"/>
    </xf>
    <xf numFmtId="0" fontId="19" fillId="20" borderId="329" xfId="0" applyFont="1" applyFill="1" applyBorder="1" applyAlignment="1" applyProtection="1">
      <alignment horizontal="center" vertical="center" wrapText="1"/>
      <protection hidden="1"/>
    </xf>
    <xf numFmtId="0" fontId="19" fillId="20" borderId="215" xfId="0" applyFont="1" applyFill="1" applyBorder="1" applyAlignment="1" applyProtection="1">
      <alignment horizontal="center" vertical="center" wrapText="1"/>
      <protection hidden="1"/>
    </xf>
    <xf numFmtId="0" fontId="19" fillId="20" borderId="371" xfId="0" applyFont="1" applyFill="1" applyBorder="1" applyAlignment="1" applyProtection="1">
      <alignment horizontal="center" vertical="center" wrapText="1"/>
      <protection hidden="1"/>
    </xf>
    <xf numFmtId="0" fontId="19" fillId="20" borderId="0" xfId="0" applyFont="1" applyFill="1" applyBorder="1" applyAlignment="1" applyProtection="1">
      <alignment horizontal="center" vertical="center" wrapText="1"/>
      <protection hidden="1"/>
    </xf>
    <xf numFmtId="0" fontId="19" fillId="20" borderId="19" xfId="0" applyFont="1" applyFill="1" applyBorder="1" applyAlignment="1" applyProtection="1">
      <alignment horizontal="center" vertical="center" wrapText="1"/>
      <protection hidden="1"/>
    </xf>
    <xf numFmtId="0" fontId="19" fillId="20" borderId="212" xfId="0" applyFont="1" applyFill="1" applyBorder="1" applyAlignment="1" applyProtection="1">
      <alignment horizontal="center" vertical="center" wrapText="1"/>
      <protection hidden="1"/>
    </xf>
    <xf numFmtId="0" fontId="19" fillId="20" borderId="192" xfId="0" applyFont="1" applyFill="1" applyBorder="1" applyAlignment="1" applyProtection="1">
      <alignment horizontal="center" vertical="center" wrapText="1"/>
      <protection hidden="1"/>
    </xf>
    <xf numFmtId="0" fontId="19" fillId="3" borderId="329" xfId="0" applyFont="1" applyFill="1" applyBorder="1" applyAlignment="1" applyProtection="1">
      <alignment horizontal="center" vertical="center"/>
      <protection hidden="1"/>
    </xf>
    <xf numFmtId="0" fontId="19" fillId="3" borderId="215" xfId="0" applyFont="1" applyFill="1" applyBorder="1" applyAlignment="1" applyProtection="1">
      <alignment horizontal="center" vertical="center"/>
      <protection hidden="1"/>
    </xf>
    <xf numFmtId="0" fontId="19" fillId="3" borderId="349" xfId="0" applyFont="1" applyFill="1" applyBorder="1" applyAlignment="1" applyProtection="1">
      <alignment horizontal="center" vertical="center"/>
      <protection hidden="1"/>
    </xf>
    <xf numFmtId="0" fontId="19" fillId="3" borderId="19" xfId="0" applyFont="1" applyFill="1" applyBorder="1" applyAlignment="1" applyProtection="1">
      <alignment horizontal="center" vertical="center"/>
      <protection hidden="1"/>
    </xf>
    <xf numFmtId="0" fontId="19" fillId="3" borderId="212" xfId="0" applyFont="1" applyFill="1" applyBorder="1" applyAlignment="1" applyProtection="1">
      <alignment horizontal="center" vertical="center"/>
      <protection hidden="1"/>
    </xf>
    <xf numFmtId="0" fontId="19" fillId="3" borderId="192" xfId="0" applyFont="1" applyFill="1" applyBorder="1" applyAlignment="1" applyProtection="1">
      <alignment horizontal="center" vertical="center"/>
      <protection hidden="1"/>
    </xf>
    <xf numFmtId="0" fontId="20" fillId="5" borderId="337" xfId="0" applyFont="1" applyFill="1" applyBorder="1" applyAlignment="1" applyProtection="1">
      <alignment horizontal="center" vertical="center"/>
      <protection hidden="1"/>
    </xf>
    <xf numFmtId="0" fontId="20" fillId="5" borderId="330" xfId="0" applyFont="1" applyFill="1" applyBorder="1" applyAlignment="1" applyProtection="1">
      <alignment horizontal="center" vertical="center"/>
      <protection hidden="1"/>
    </xf>
    <xf numFmtId="0" fontId="20" fillId="5" borderId="331" xfId="0" applyFont="1" applyFill="1" applyBorder="1" applyAlignment="1" applyProtection="1">
      <alignment horizontal="center" vertical="center"/>
      <protection hidden="1"/>
    </xf>
    <xf numFmtId="0" fontId="19" fillId="3" borderId="337" xfId="0" applyFont="1" applyFill="1" applyBorder="1" applyAlignment="1" applyProtection="1">
      <alignment horizontal="center" vertical="center"/>
      <protection hidden="1"/>
    </xf>
    <xf numFmtId="0" fontId="19" fillId="3" borderId="330" xfId="0" applyFont="1" applyFill="1" applyBorder="1" applyAlignment="1" applyProtection="1">
      <alignment horizontal="center" vertical="center"/>
      <protection hidden="1"/>
    </xf>
    <xf numFmtId="0" fontId="19" fillId="3" borderId="331" xfId="0" applyFont="1" applyFill="1" applyBorder="1" applyAlignment="1" applyProtection="1">
      <alignment horizontal="center" vertical="center"/>
      <protection hidden="1"/>
    </xf>
    <xf numFmtId="0" fontId="13" fillId="5" borderId="11" xfId="0" applyFont="1" applyFill="1" applyBorder="1" applyAlignment="1" applyProtection="1">
      <alignment horizontal="center" vertical="center" textRotation="90" wrapText="1"/>
      <protection hidden="1"/>
    </xf>
    <xf numFmtId="0" fontId="13" fillId="5" borderId="70" xfId="0" applyFont="1" applyFill="1" applyBorder="1" applyAlignment="1" applyProtection="1">
      <alignment horizontal="center" vertical="center" textRotation="90" wrapText="1"/>
      <protection hidden="1"/>
    </xf>
    <xf numFmtId="0" fontId="13" fillId="5" borderId="95" xfId="0" applyFont="1" applyFill="1" applyBorder="1" applyAlignment="1" applyProtection="1">
      <alignment horizontal="center" vertical="center" textRotation="90" wrapText="1"/>
      <protection hidden="1"/>
    </xf>
    <xf numFmtId="0" fontId="20" fillId="14" borderId="17" xfId="0" applyFont="1" applyFill="1" applyBorder="1" applyAlignment="1" applyProtection="1">
      <alignment horizontal="right" vertical="center" wrapText="1" indent="1"/>
      <protection hidden="1"/>
    </xf>
    <xf numFmtId="0" fontId="20" fillId="14" borderId="22" xfId="0" applyFont="1" applyFill="1" applyBorder="1" applyAlignment="1" applyProtection="1">
      <alignment horizontal="right" vertical="center" wrapText="1" indent="1"/>
      <protection hidden="1"/>
    </xf>
    <xf numFmtId="0" fontId="20" fillId="4" borderId="17" xfId="0" applyFont="1" applyFill="1" applyBorder="1" applyAlignment="1" applyProtection="1">
      <alignment horizontal="right" vertical="center" wrapText="1"/>
      <protection hidden="1"/>
    </xf>
    <xf numFmtId="0" fontId="20" fillId="4" borderId="22" xfId="0" applyFont="1" applyFill="1" applyBorder="1" applyAlignment="1" applyProtection="1">
      <alignment horizontal="right" vertical="center" wrapText="1"/>
      <protection hidden="1"/>
    </xf>
    <xf numFmtId="0" fontId="20" fillId="5" borderId="26" xfId="0" applyFont="1" applyFill="1" applyBorder="1" applyAlignment="1" applyProtection="1">
      <alignment horizontal="right" vertical="center" wrapText="1" indent="1"/>
      <protection hidden="1"/>
    </xf>
    <xf numFmtId="0" fontId="20" fillId="5" borderId="36" xfId="0" applyFont="1" applyFill="1" applyBorder="1" applyAlignment="1" applyProtection="1">
      <alignment horizontal="right" vertical="center" wrapText="1" indent="1"/>
      <protection hidden="1"/>
    </xf>
    <xf numFmtId="0" fontId="13" fillId="4" borderId="171" xfId="0" applyFont="1" applyFill="1" applyBorder="1" applyAlignment="1" applyProtection="1">
      <alignment horizontal="center" vertical="center"/>
      <protection hidden="1"/>
    </xf>
    <xf numFmtId="0" fontId="13" fillId="4" borderId="272" xfId="0" applyFont="1" applyFill="1" applyBorder="1" applyAlignment="1" applyProtection="1">
      <alignment horizontal="center" vertical="center"/>
      <protection hidden="1"/>
    </xf>
    <xf numFmtId="0" fontId="13" fillId="4" borderId="89" xfId="0" applyFont="1" applyFill="1" applyBorder="1" applyAlignment="1" applyProtection="1">
      <alignment horizontal="center" vertical="center"/>
      <protection hidden="1"/>
    </xf>
    <xf numFmtId="0" fontId="13" fillId="4" borderId="125" xfId="0" applyFont="1" applyFill="1" applyBorder="1" applyAlignment="1" applyProtection="1">
      <alignment horizontal="center" vertical="center"/>
      <protection hidden="1"/>
    </xf>
    <xf numFmtId="0" fontId="13" fillId="4" borderId="90" xfId="0" applyFont="1" applyFill="1" applyBorder="1" applyAlignment="1" applyProtection="1">
      <alignment horizontal="center" vertical="center"/>
      <protection hidden="1"/>
    </xf>
    <xf numFmtId="0" fontId="13" fillId="4" borderId="19" xfId="0" applyFont="1" applyFill="1" applyBorder="1" applyAlignment="1" applyProtection="1">
      <alignment horizontal="center" vertical="center"/>
      <protection hidden="1"/>
    </xf>
    <xf numFmtId="0" fontId="13" fillId="4" borderId="20" xfId="0" applyFont="1" applyFill="1" applyBorder="1" applyAlignment="1" applyProtection="1">
      <alignment horizontal="center" vertical="center"/>
      <protection hidden="1"/>
    </xf>
    <xf numFmtId="0" fontId="13" fillId="4" borderId="192" xfId="0" applyFont="1" applyFill="1" applyBorder="1" applyAlignment="1" applyProtection="1">
      <alignment horizontal="center" vertical="center"/>
      <protection hidden="1"/>
    </xf>
    <xf numFmtId="0" fontId="13" fillId="4" borderId="17" xfId="0" applyFont="1" applyFill="1" applyBorder="1" applyAlignment="1" applyProtection="1">
      <alignment horizontal="center" vertical="center"/>
      <protection hidden="1"/>
    </xf>
    <xf numFmtId="0" fontId="13" fillId="4" borderId="18" xfId="0" applyFont="1" applyFill="1" applyBorder="1" applyAlignment="1" applyProtection="1">
      <alignment horizontal="center" vertical="center"/>
      <protection hidden="1"/>
    </xf>
    <xf numFmtId="0" fontId="13" fillId="4" borderId="200" xfId="0" applyFont="1" applyFill="1" applyBorder="1" applyAlignment="1" applyProtection="1">
      <alignment horizontal="center" vertical="center"/>
      <protection hidden="1"/>
    </xf>
    <xf numFmtId="0" fontId="13" fillId="4" borderId="172" xfId="0" applyFont="1" applyFill="1" applyBorder="1" applyAlignment="1" applyProtection="1">
      <alignment horizontal="center" vertical="center"/>
      <protection hidden="1"/>
    </xf>
    <xf numFmtId="0" fontId="48" fillId="5" borderId="17" xfId="0" applyFont="1" applyFill="1" applyBorder="1" applyAlignment="1" applyProtection="1">
      <alignment horizontal="center" vertical="center" wrapText="1"/>
      <protection hidden="1"/>
    </xf>
    <xf numFmtId="0" fontId="48" fillId="5" borderId="22" xfId="0" applyFont="1" applyFill="1" applyBorder="1" applyAlignment="1" applyProtection="1">
      <alignment horizontal="center" vertical="center" wrapText="1"/>
      <protection hidden="1"/>
    </xf>
    <xf numFmtId="0" fontId="111" fillId="0" borderId="0" xfId="0" applyFont="1" applyBorder="1" applyAlignment="1" applyProtection="1">
      <alignment horizontal="center" vertical="center"/>
      <protection hidden="1"/>
    </xf>
    <xf numFmtId="0" fontId="111" fillId="0" borderId="91" xfId="0" applyFont="1" applyBorder="1" applyAlignment="1" applyProtection="1">
      <alignment horizontal="center" vertical="center"/>
      <protection hidden="1"/>
    </xf>
    <xf numFmtId="0" fontId="111" fillId="0" borderId="45" xfId="0" applyFont="1" applyBorder="1" applyAlignment="1" applyProtection="1">
      <alignment horizontal="center" vertical="center"/>
      <protection hidden="1"/>
    </xf>
    <xf numFmtId="0" fontId="111" fillId="0" borderId="345" xfId="0" applyFont="1" applyBorder="1" applyAlignment="1" applyProtection="1">
      <alignment horizontal="center" vertical="center"/>
      <protection hidden="1"/>
    </xf>
    <xf numFmtId="0" fontId="41" fillId="0" borderId="0" xfId="0" applyNumberFormat="1" applyFont="1" applyFill="1" applyBorder="1" applyAlignment="1" applyProtection="1">
      <alignment horizontal="right" vertical="center"/>
      <protection hidden="1"/>
    </xf>
    <xf numFmtId="0" fontId="24" fillId="5" borderId="89" xfId="0" applyNumberFormat="1" applyFont="1" applyFill="1" applyBorder="1" applyAlignment="1" applyProtection="1">
      <alignment horizontal="center" vertical="center"/>
      <protection hidden="1"/>
    </xf>
    <xf numFmtId="0" fontId="37" fillId="5" borderId="236" xfId="0" applyNumberFormat="1" applyFont="1" applyFill="1" applyBorder="1" applyAlignment="1" applyProtection="1">
      <alignment horizontal="center" vertical="center" textRotation="90" wrapText="1"/>
      <protection hidden="1"/>
    </xf>
    <xf numFmtId="0" fontId="37" fillId="5" borderId="237" xfId="0" applyNumberFormat="1" applyFont="1" applyFill="1" applyBorder="1" applyAlignment="1" applyProtection="1">
      <alignment horizontal="center" vertical="center" textRotation="90" wrapText="1"/>
      <protection hidden="1"/>
    </xf>
    <xf numFmtId="0" fontId="24" fillId="24" borderId="89" xfId="0" applyNumberFormat="1" applyFont="1" applyFill="1" applyBorder="1" applyAlignment="1" applyProtection="1">
      <alignment horizontal="center" vertical="center" wrapText="1"/>
      <protection hidden="1"/>
    </xf>
    <xf numFmtId="0" fontId="24" fillId="24" borderId="181" xfId="0" applyNumberFormat="1" applyFont="1" applyFill="1" applyBorder="1" applyAlignment="1" applyProtection="1">
      <alignment horizontal="center" vertical="center" wrapText="1"/>
      <protection hidden="1"/>
    </xf>
    <xf numFmtId="0" fontId="24" fillId="24" borderId="0" xfId="0" applyNumberFormat="1" applyFont="1" applyFill="1" applyBorder="1" applyAlignment="1" applyProtection="1">
      <alignment horizontal="center" vertical="center" wrapText="1"/>
      <protection hidden="1"/>
    </xf>
    <xf numFmtId="0" fontId="24" fillId="24" borderId="66" xfId="0" applyNumberFormat="1" applyFont="1" applyFill="1" applyBorder="1" applyAlignment="1" applyProtection="1">
      <alignment horizontal="center" vertical="center" wrapText="1"/>
      <protection hidden="1"/>
    </xf>
    <xf numFmtId="0" fontId="38" fillId="5" borderId="286" xfId="0" applyNumberFormat="1" applyFont="1" applyFill="1" applyBorder="1" applyAlignment="1" applyProtection="1">
      <alignment horizontal="center" vertical="center" wrapText="1"/>
      <protection hidden="1"/>
    </xf>
    <xf numFmtId="0" fontId="38" fillId="5" borderId="49" xfId="0" applyNumberFormat="1" applyFont="1" applyFill="1" applyBorder="1" applyAlignment="1" applyProtection="1">
      <alignment horizontal="center" vertical="center" wrapText="1"/>
      <protection hidden="1"/>
    </xf>
    <xf numFmtId="0" fontId="38" fillId="5" borderId="0" xfId="0" applyNumberFormat="1" applyFont="1" applyFill="1" applyBorder="1" applyAlignment="1" applyProtection="1">
      <alignment horizontal="center" vertical="center" wrapText="1"/>
      <protection hidden="1"/>
    </xf>
    <xf numFmtId="0" fontId="38" fillId="9" borderId="97" xfId="0" applyNumberFormat="1" applyFont="1" applyFill="1" applyBorder="1" applyAlignment="1" applyProtection="1">
      <alignment horizontal="center" vertical="center"/>
      <protection hidden="1"/>
    </xf>
    <xf numFmtId="0" fontId="38" fillId="9" borderId="98" xfId="0" applyNumberFormat="1" applyFont="1" applyFill="1" applyBorder="1" applyAlignment="1" applyProtection="1">
      <alignment horizontal="center" vertical="center"/>
      <protection hidden="1"/>
    </xf>
    <xf numFmtId="0" fontId="38" fillId="9" borderId="101" xfId="0" applyNumberFormat="1" applyFont="1" applyFill="1" applyBorder="1" applyAlignment="1" applyProtection="1">
      <alignment horizontal="center" vertical="center"/>
      <protection hidden="1"/>
    </xf>
    <xf numFmtId="0" fontId="38" fillId="52" borderId="17" xfId="0" applyNumberFormat="1" applyFont="1" applyFill="1" applyBorder="1" applyAlignment="1" applyProtection="1">
      <alignment horizontal="center" vertical="center"/>
      <protection hidden="1"/>
    </xf>
    <xf numFmtId="0" fontId="38" fillId="52" borderId="18" xfId="0" applyNumberFormat="1" applyFont="1" applyFill="1" applyBorder="1" applyAlignment="1" applyProtection="1">
      <alignment horizontal="center" vertical="center"/>
      <protection hidden="1"/>
    </xf>
    <xf numFmtId="0" fontId="29" fillId="5" borderId="18" xfId="0" applyNumberFormat="1" applyFont="1" applyFill="1" applyBorder="1" applyAlignment="1" applyProtection="1">
      <alignment horizontal="center" vertical="center" wrapText="1"/>
      <protection hidden="1"/>
    </xf>
    <xf numFmtId="0" fontId="23" fillId="14" borderId="18" xfId="0" applyNumberFormat="1" applyFont="1" applyFill="1" applyBorder="1" applyAlignment="1" applyProtection="1">
      <alignment horizontal="center" vertical="center"/>
      <protection hidden="1"/>
    </xf>
    <xf numFmtId="0" fontId="23" fillId="14" borderId="22" xfId="0" applyNumberFormat="1" applyFont="1" applyFill="1" applyBorder="1" applyAlignment="1" applyProtection="1">
      <alignment horizontal="center" vertical="center"/>
      <protection hidden="1"/>
    </xf>
    <xf numFmtId="0" fontId="29" fillId="24" borderId="25" xfId="0" applyNumberFormat="1" applyFont="1" applyFill="1" applyBorder="1" applyAlignment="1" applyProtection="1">
      <alignment horizontal="center" vertical="center" wrapText="1"/>
      <protection hidden="1"/>
    </xf>
    <xf numFmtId="0" fontId="29" fillId="24" borderId="66" xfId="0" applyNumberFormat="1" applyFont="1" applyFill="1" applyBorder="1" applyAlignment="1" applyProtection="1">
      <alignment horizontal="center" vertical="center" wrapText="1"/>
      <protection hidden="1"/>
    </xf>
    <xf numFmtId="0" fontId="29" fillId="24" borderId="57" xfId="0" applyNumberFormat="1" applyFont="1" applyFill="1" applyBorder="1" applyAlignment="1" applyProtection="1">
      <alignment horizontal="center" vertical="center" wrapText="1"/>
      <protection hidden="1"/>
    </xf>
    <xf numFmtId="0" fontId="29" fillId="24" borderId="65" xfId="0" applyNumberFormat="1" applyFont="1" applyFill="1" applyBorder="1" applyAlignment="1" applyProtection="1">
      <alignment horizontal="center" vertical="center" wrapText="1"/>
      <protection hidden="1"/>
    </xf>
    <xf numFmtId="0" fontId="44" fillId="24" borderId="57" xfId="0" applyNumberFormat="1" applyFont="1" applyFill="1" applyBorder="1" applyAlignment="1" applyProtection="1">
      <alignment horizontal="center" vertical="center" wrapText="1"/>
      <protection hidden="1"/>
    </xf>
    <xf numFmtId="0" fontId="44" fillId="24" borderId="65" xfId="0" applyNumberFormat="1" applyFont="1" applyFill="1" applyBorder="1" applyAlignment="1" applyProtection="1">
      <alignment horizontal="center" vertical="center" wrapText="1"/>
      <protection hidden="1"/>
    </xf>
    <xf numFmtId="0" fontId="23" fillId="5" borderId="24" xfId="0" applyNumberFormat="1" applyFont="1" applyFill="1" applyBorder="1" applyAlignment="1" applyProtection="1">
      <alignment horizontal="center" vertical="center"/>
      <protection hidden="1"/>
    </xf>
    <xf numFmtId="0" fontId="23" fillId="5" borderId="25" xfId="0" applyNumberFormat="1" applyFont="1" applyFill="1" applyBorder="1" applyAlignment="1" applyProtection="1">
      <alignment horizontal="center" vertical="center"/>
      <protection hidden="1"/>
    </xf>
    <xf numFmtId="0" fontId="44" fillId="52" borderId="17" xfId="0" applyFont="1" applyFill="1" applyBorder="1" applyAlignment="1" applyProtection="1">
      <alignment horizontal="center" vertical="center"/>
      <protection hidden="1"/>
    </xf>
    <xf numFmtId="0" fontId="44" fillId="52" borderId="18" xfId="0" applyFont="1" applyFill="1" applyBorder="1" applyAlignment="1" applyProtection="1">
      <alignment horizontal="center" vertical="center"/>
      <protection hidden="1"/>
    </xf>
    <xf numFmtId="0" fontId="44" fillId="52" borderId="22" xfId="0" applyFont="1" applyFill="1" applyBorder="1" applyAlignment="1" applyProtection="1">
      <alignment horizontal="center" vertical="center"/>
      <protection hidden="1"/>
    </xf>
    <xf numFmtId="0" fontId="16" fillId="14" borderId="70" xfId="0" applyFont="1" applyFill="1" applyBorder="1" applyAlignment="1">
      <alignment horizontal="center" vertical="center" textRotation="90" wrapText="1"/>
    </xf>
    <xf numFmtId="0" fontId="16" fillId="14" borderId="134" xfId="0" applyFont="1" applyFill="1" applyBorder="1" applyAlignment="1">
      <alignment horizontal="center" vertical="center" textRotation="90" wrapText="1"/>
    </xf>
    <xf numFmtId="0" fontId="16" fillId="14" borderId="11" xfId="0" applyFont="1" applyFill="1" applyBorder="1" applyAlignment="1">
      <alignment horizontal="center" vertical="center" textRotation="90" wrapText="1"/>
    </xf>
    <xf numFmtId="0" fontId="24" fillId="22" borderId="19" xfId="0" applyNumberFormat="1" applyFont="1" applyFill="1" applyBorder="1" applyAlignment="1" applyProtection="1">
      <alignment horizontal="center" vertical="center"/>
      <protection hidden="1"/>
    </xf>
    <xf numFmtId="0" fontId="24" fillId="22" borderId="212" xfId="0" applyNumberFormat="1" applyFont="1" applyFill="1" applyBorder="1" applyAlignment="1" applyProtection="1">
      <alignment horizontal="center" vertical="center"/>
      <protection hidden="1"/>
    </xf>
    <xf numFmtId="0" fontId="24" fillId="22" borderId="21" xfId="0" applyNumberFormat="1" applyFont="1" applyFill="1" applyBorder="1" applyAlignment="1" applyProtection="1">
      <alignment horizontal="center" vertical="center"/>
      <protection hidden="1"/>
    </xf>
    <xf numFmtId="0" fontId="44" fillId="52" borderId="19" xfId="0" applyNumberFormat="1" applyFont="1" applyFill="1" applyBorder="1" applyAlignment="1" applyProtection="1">
      <alignment horizontal="center" vertical="center"/>
      <protection hidden="1"/>
    </xf>
    <xf numFmtId="0" fontId="44" fillId="52" borderId="212" xfId="0" applyNumberFormat="1" applyFont="1" applyFill="1" applyBorder="1" applyAlignment="1" applyProtection="1">
      <alignment horizontal="center" vertical="center"/>
      <protection hidden="1"/>
    </xf>
    <xf numFmtId="0" fontId="44" fillId="52" borderId="21" xfId="0" applyNumberFormat="1" applyFont="1" applyFill="1" applyBorder="1" applyAlignment="1" applyProtection="1">
      <alignment horizontal="center" vertical="center"/>
      <protection hidden="1"/>
    </xf>
    <xf numFmtId="0" fontId="44" fillId="52" borderId="300" xfId="0" applyNumberFormat="1" applyFont="1" applyFill="1" applyBorder="1" applyAlignment="1" applyProtection="1">
      <alignment horizontal="center" vertical="center"/>
      <protection hidden="1"/>
    </xf>
    <xf numFmtId="0" fontId="44" fillId="52" borderId="301" xfId="0" applyNumberFormat="1" applyFont="1" applyFill="1" applyBorder="1" applyAlignment="1" applyProtection="1">
      <alignment horizontal="center" vertical="center"/>
      <protection hidden="1"/>
    </xf>
    <xf numFmtId="0" fontId="44" fillId="52" borderId="135" xfId="0" applyNumberFormat="1" applyFont="1" applyFill="1" applyBorder="1" applyAlignment="1" applyProtection="1">
      <alignment horizontal="center" vertical="center"/>
      <protection hidden="1"/>
    </xf>
    <xf numFmtId="0" fontId="48" fillId="52" borderId="300" xfId="0" applyFont="1" applyFill="1" applyBorder="1" applyAlignment="1" applyProtection="1">
      <alignment horizontal="center" vertical="center"/>
      <protection hidden="1"/>
    </xf>
    <xf numFmtId="0" fontId="48" fillId="52" borderId="301" xfId="0" applyFont="1" applyFill="1" applyBorder="1" applyAlignment="1" applyProtection="1">
      <alignment horizontal="center" vertical="center"/>
      <protection hidden="1"/>
    </xf>
    <xf numFmtId="0" fontId="48" fillId="52" borderId="135" xfId="0" applyFont="1" applyFill="1" applyBorder="1" applyAlignment="1" applyProtection="1">
      <alignment horizontal="center" vertical="center"/>
      <protection hidden="1"/>
    </xf>
    <xf numFmtId="0" fontId="31" fillId="14" borderId="230" xfId="0" applyFont="1" applyFill="1" applyBorder="1" applyAlignment="1">
      <alignment horizontal="left" vertical="center" indent="1"/>
    </xf>
    <xf numFmtId="0" fontId="31" fillId="14" borderId="129" xfId="0" applyFont="1" applyFill="1" applyBorder="1" applyAlignment="1">
      <alignment horizontal="left" vertical="center" indent="1"/>
    </xf>
    <xf numFmtId="0" fontId="31" fillId="14" borderId="155" xfId="0" applyFont="1" applyFill="1" applyBorder="1" applyAlignment="1">
      <alignment horizontal="left" vertical="center" indent="1"/>
    </xf>
    <xf numFmtId="0" fontId="31" fillId="14" borderId="227" xfId="0" applyFont="1" applyFill="1" applyBorder="1" applyAlignment="1">
      <alignment horizontal="left" vertical="center" indent="1"/>
    </xf>
    <xf numFmtId="0" fontId="31" fillId="14" borderId="120" xfId="0" applyFont="1" applyFill="1" applyBorder="1" applyAlignment="1">
      <alignment horizontal="left" vertical="center" indent="1"/>
    </xf>
    <xf numFmtId="0" fontId="31" fillId="14" borderId="154" xfId="0" applyFont="1" applyFill="1" applyBorder="1" applyAlignment="1">
      <alignment horizontal="left" vertical="center" indent="1"/>
    </xf>
    <xf numFmtId="0" fontId="31" fillId="14" borderId="321" xfId="0" applyFont="1" applyFill="1" applyBorder="1" applyAlignment="1">
      <alignment horizontal="left" vertical="center" indent="1"/>
    </xf>
    <xf numFmtId="0" fontId="31" fillId="14" borderId="322" xfId="0" applyFont="1" applyFill="1" applyBorder="1" applyAlignment="1">
      <alignment horizontal="left" vertical="center" indent="1"/>
    </xf>
    <xf numFmtId="0" fontId="31" fillId="14" borderId="323" xfId="0" applyFont="1" applyFill="1" applyBorder="1" applyAlignment="1">
      <alignment horizontal="left" vertical="center" indent="1"/>
    </xf>
    <xf numFmtId="0" fontId="24" fillId="4" borderId="19" xfId="0" applyNumberFormat="1" applyFont="1" applyFill="1" applyBorder="1" applyAlignment="1" applyProtection="1">
      <alignment horizontal="right" vertical="center"/>
      <protection hidden="1"/>
    </xf>
    <xf numFmtId="0" fontId="24" fillId="4" borderId="212" xfId="0" applyNumberFormat="1" applyFont="1" applyFill="1" applyBorder="1" applyAlignment="1" applyProtection="1">
      <alignment horizontal="right" vertical="center"/>
      <protection hidden="1"/>
    </xf>
    <xf numFmtId="0" fontId="24" fillId="4" borderId="21" xfId="0" applyNumberFormat="1" applyFont="1" applyFill="1" applyBorder="1" applyAlignment="1" applyProtection="1">
      <alignment horizontal="right" vertical="center"/>
      <protection hidden="1"/>
    </xf>
    <xf numFmtId="0" fontId="128" fillId="14" borderId="11" xfId="0" applyFont="1" applyFill="1" applyBorder="1" applyAlignment="1">
      <alignment horizontal="center" textRotation="90" wrapText="1"/>
    </xf>
    <xf numFmtId="0" fontId="128" fillId="14" borderId="70" xfId="0" applyFont="1" applyFill="1" applyBorder="1" applyAlignment="1">
      <alignment horizontal="center" textRotation="90" wrapText="1"/>
    </xf>
    <xf numFmtId="0" fontId="128" fillId="14" borderId="61" xfId="0" applyFont="1" applyFill="1" applyBorder="1" applyAlignment="1">
      <alignment horizontal="center" textRotation="90" wrapText="1"/>
    </xf>
    <xf numFmtId="0" fontId="128" fillId="14" borderId="60" xfId="0" applyFont="1" applyFill="1" applyBorder="1" applyAlignment="1">
      <alignment horizontal="center" vertical="center" textRotation="90"/>
    </xf>
    <xf numFmtId="0" fontId="128" fillId="14" borderId="70" xfId="0" applyFont="1" applyFill="1" applyBorder="1" applyAlignment="1">
      <alignment horizontal="center" vertical="center" textRotation="90"/>
    </xf>
    <xf numFmtId="0" fontId="128" fillId="14" borderId="61" xfId="0" applyFont="1" applyFill="1" applyBorder="1" applyAlignment="1">
      <alignment horizontal="center" vertical="center" textRotation="90"/>
    </xf>
    <xf numFmtId="0" fontId="37" fillId="5" borderId="178" xfId="0" applyFont="1" applyFill="1" applyBorder="1" applyAlignment="1" applyProtection="1">
      <alignment horizontal="center" vertical="center" textRotation="90"/>
      <protection hidden="1"/>
    </xf>
    <xf numFmtId="0" fontId="23" fillId="5" borderId="22" xfId="0" applyNumberFormat="1" applyFont="1" applyFill="1" applyBorder="1" applyAlignment="1" applyProtection="1">
      <alignment horizontal="center" vertical="center"/>
      <protection hidden="1"/>
    </xf>
    <xf numFmtId="0" fontId="29" fillId="24" borderId="21" xfId="0" applyNumberFormat="1" applyFont="1" applyFill="1" applyBorder="1" applyAlignment="1" applyProtection="1">
      <alignment horizontal="center" vertical="center" wrapText="1"/>
      <protection hidden="1"/>
    </xf>
    <xf numFmtId="0" fontId="29" fillId="24" borderId="96" xfId="0" applyNumberFormat="1" applyFont="1" applyFill="1" applyBorder="1" applyAlignment="1" applyProtection="1">
      <alignment horizontal="center" vertical="center" wrapText="1"/>
      <protection hidden="1"/>
    </xf>
    <xf numFmtId="0" fontId="44" fillId="24" borderId="96" xfId="0" applyNumberFormat="1" applyFont="1" applyFill="1" applyBorder="1" applyAlignment="1" applyProtection="1">
      <alignment horizontal="center" vertical="center" wrapText="1"/>
      <protection hidden="1"/>
    </xf>
    <xf numFmtId="0" fontId="23" fillId="5" borderId="27" xfId="0" applyNumberFormat="1" applyFont="1" applyFill="1" applyBorder="1" applyAlignment="1" applyProtection="1">
      <alignment horizontal="center" vertical="center"/>
      <protection hidden="1"/>
    </xf>
    <xf numFmtId="0" fontId="23" fillId="5" borderId="36" xfId="0" applyNumberFormat="1" applyFont="1" applyFill="1" applyBorder="1" applyAlignment="1" applyProtection="1">
      <alignment horizontal="center" vertical="center"/>
      <protection hidden="1"/>
    </xf>
    <xf numFmtId="1" fontId="158" fillId="0" borderId="0" xfId="0" applyNumberFormat="1" applyFont="1" applyFill="1" applyBorder="1" applyAlignment="1" applyProtection="1">
      <alignment horizontal="center" vertical="center"/>
      <protection hidden="1"/>
    </xf>
    <xf numFmtId="0" fontId="29" fillId="5" borderId="89" xfId="0" applyNumberFormat="1" applyFont="1" applyFill="1" applyBorder="1" applyAlignment="1" applyProtection="1">
      <alignment horizontal="center" vertical="center"/>
      <protection hidden="1"/>
    </xf>
    <xf numFmtId="0" fontId="29" fillId="5" borderId="286" xfId="0" applyNumberFormat="1" applyFont="1" applyFill="1" applyBorder="1" applyAlignment="1" applyProtection="1">
      <alignment horizontal="center" vertical="center"/>
      <protection hidden="1"/>
    </xf>
    <xf numFmtId="0" fontId="37" fillId="5" borderId="238" xfId="0" applyNumberFormat="1" applyFont="1" applyFill="1" applyBorder="1" applyAlignment="1" applyProtection="1">
      <alignment horizontal="center" vertical="center" textRotation="90" wrapText="1"/>
      <protection hidden="1"/>
    </xf>
    <xf numFmtId="0" fontId="38" fillId="14" borderId="288" xfId="0" applyNumberFormat="1" applyFont="1" applyFill="1" applyBorder="1" applyAlignment="1" applyProtection="1">
      <alignment horizontal="center" vertical="center" wrapText="1"/>
      <protection hidden="1"/>
    </xf>
    <xf numFmtId="0" fontId="38" fillId="14" borderId="286" xfId="0" applyNumberFormat="1" applyFont="1" applyFill="1" applyBorder="1" applyAlignment="1" applyProtection="1">
      <alignment horizontal="center" vertical="center" wrapText="1"/>
      <protection hidden="1"/>
    </xf>
    <xf numFmtId="0" fontId="38" fillId="14" borderId="287" xfId="0" applyNumberFormat="1" applyFont="1" applyFill="1" applyBorder="1" applyAlignment="1" applyProtection="1">
      <alignment horizontal="center" vertical="center" wrapText="1"/>
      <protection hidden="1"/>
    </xf>
    <xf numFmtId="0" fontId="38" fillId="14" borderId="49" xfId="0" applyNumberFormat="1" applyFont="1" applyFill="1" applyBorder="1" applyAlignment="1" applyProtection="1">
      <alignment horizontal="center" vertical="center" wrapText="1"/>
      <protection hidden="1"/>
    </xf>
    <xf numFmtId="0" fontId="38" fillId="14" borderId="0" xfId="0" applyNumberFormat="1" applyFont="1" applyFill="1" applyBorder="1" applyAlignment="1" applyProtection="1">
      <alignment horizontal="center" vertical="center" wrapText="1"/>
      <protection hidden="1"/>
    </xf>
    <xf numFmtId="0" fontId="38" fillId="14" borderId="66" xfId="0" applyNumberFormat="1" applyFont="1" applyFill="1" applyBorder="1" applyAlignment="1" applyProtection="1">
      <alignment horizontal="center" vertical="center" wrapText="1"/>
      <protection hidden="1"/>
    </xf>
    <xf numFmtId="0" fontId="38" fillId="14" borderId="319" xfId="0" applyNumberFormat="1" applyFont="1" applyFill="1" applyBorder="1" applyAlignment="1" applyProtection="1">
      <alignment horizontal="center" vertical="center" wrapText="1"/>
      <protection hidden="1"/>
    </xf>
    <xf numFmtId="0" fontId="38" fillId="14" borderId="265" xfId="0" applyNumberFormat="1" applyFont="1" applyFill="1" applyBorder="1" applyAlignment="1" applyProtection="1">
      <alignment horizontal="center" vertical="center" wrapText="1"/>
      <protection hidden="1"/>
    </xf>
    <xf numFmtId="0" fontId="38" fillId="14" borderId="285" xfId="0" applyNumberFormat="1" applyFont="1" applyFill="1" applyBorder="1" applyAlignment="1" applyProtection="1">
      <alignment horizontal="center" vertical="center" wrapText="1"/>
      <protection hidden="1"/>
    </xf>
    <xf numFmtId="0" fontId="10" fillId="13" borderId="179" xfId="0" applyFont="1" applyFill="1" applyBorder="1" applyAlignment="1" applyProtection="1">
      <alignment horizontal="center" vertical="center"/>
      <protection hidden="1"/>
    </xf>
    <xf numFmtId="0" fontId="10" fillId="12" borderId="166" xfId="0" applyFont="1" applyFill="1" applyBorder="1" applyAlignment="1" applyProtection="1">
      <alignment horizontal="center" wrapText="1"/>
      <protection hidden="1"/>
    </xf>
    <xf numFmtId="0" fontId="129" fillId="0" borderId="0" xfId="0" applyNumberFormat="1" applyFont="1" applyFill="1" applyBorder="1" applyAlignment="1" applyProtection="1">
      <alignment horizontal="center" vertical="center"/>
      <protection hidden="1"/>
    </xf>
    <xf numFmtId="1" fontId="180" fillId="0" borderId="0" xfId="0" applyNumberFormat="1" applyFont="1" applyFill="1" applyBorder="1" applyAlignment="1" applyProtection="1">
      <alignment horizontal="center" vertical="center"/>
      <protection hidden="1"/>
    </xf>
    <xf numFmtId="0" fontId="180" fillId="0" borderId="0" xfId="0" applyNumberFormat="1" applyFont="1" applyFill="1" applyBorder="1" applyAlignment="1" applyProtection="1">
      <alignment horizontal="center" vertical="center"/>
      <protection hidden="1"/>
    </xf>
    <xf numFmtId="0" fontId="38" fillId="14" borderId="125" xfId="0" applyNumberFormat="1" applyFont="1" applyFill="1" applyBorder="1" applyAlignment="1" applyProtection="1">
      <alignment horizontal="center" vertical="center" wrapText="1"/>
      <protection hidden="1"/>
    </xf>
    <xf numFmtId="0" fontId="38" fillId="14" borderId="181" xfId="0" applyNumberFormat="1" applyFont="1" applyFill="1" applyBorder="1" applyAlignment="1" applyProtection="1">
      <alignment horizontal="center" vertical="center" wrapText="1"/>
      <protection hidden="1"/>
    </xf>
    <xf numFmtId="0" fontId="38" fillId="14" borderId="197" xfId="0" applyNumberFormat="1" applyFont="1" applyFill="1" applyBorder="1" applyAlignment="1" applyProtection="1">
      <alignment horizontal="center" vertical="center" wrapText="1"/>
      <protection hidden="1"/>
    </xf>
    <xf numFmtId="0" fontId="38" fillId="14" borderId="198" xfId="0" applyNumberFormat="1" applyFont="1" applyFill="1" applyBorder="1" applyAlignment="1" applyProtection="1">
      <alignment horizontal="center" vertical="center" wrapText="1"/>
      <protection hidden="1"/>
    </xf>
    <xf numFmtId="0" fontId="37" fillId="5" borderId="31" xfId="0" applyNumberFormat="1" applyFont="1" applyFill="1" applyBorder="1" applyAlignment="1" applyProtection="1">
      <alignment horizontal="center" vertical="center" textRotation="90" wrapText="1"/>
      <protection hidden="1"/>
    </xf>
    <xf numFmtId="0" fontId="37" fillId="5" borderId="96" xfId="0" applyNumberFormat="1" applyFont="1" applyFill="1" applyBorder="1" applyAlignment="1" applyProtection="1">
      <alignment horizontal="center" vertical="center" textRotation="90" wrapText="1"/>
      <protection hidden="1"/>
    </xf>
    <xf numFmtId="0" fontId="24" fillId="12" borderId="24" xfId="0" applyNumberFormat="1" applyFont="1" applyFill="1" applyBorder="1" applyAlignment="1" applyProtection="1">
      <alignment horizontal="center" vertical="center"/>
      <protection hidden="1"/>
    </xf>
    <xf numFmtId="0" fontId="24" fillId="12" borderId="173" xfId="0" applyNumberFormat="1" applyFont="1" applyFill="1" applyBorder="1" applyAlignment="1" applyProtection="1">
      <alignment horizontal="center" vertical="center"/>
      <protection hidden="1"/>
    </xf>
    <xf numFmtId="0" fontId="29" fillId="4" borderId="195" xfId="0" applyNumberFormat="1" applyFont="1" applyFill="1" applyBorder="1" applyAlignment="1" applyProtection="1">
      <alignment horizontal="center" vertical="center" textRotation="90" wrapText="1"/>
      <protection hidden="1"/>
    </xf>
    <xf numFmtId="0" fontId="29" fillId="4" borderId="158" xfId="0" applyNumberFormat="1" applyFont="1" applyFill="1" applyBorder="1" applyAlignment="1" applyProtection="1">
      <alignment horizontal="center" vertical="center" textRotation="90" wrapText="1"/>
      <protection hidden="1"/>
    </xf>
    <xf numFmtId="0" fontId="29" fillId="4" borderId="174" xfId="0" applyNumberFormat="1" applyFont="1" applyFill="1" applyBorder="1" applyAlignment="1" applyProtection="1">
      <alignment horizontal="center" vertical="center" textRotation="90" wrapText="1"/>
      <protection hidden="1"/>
    </xf>
    <xf numFmtId="0" fontId="38" fillId="5" borderId="17" xfId="0" applyNumberFormat="1" applyFont="1" applyFill="1" applyBorder="1" applyAlignment="1" applyProtection="1">
      <alignment horizontal="left" vertical="center" indent="2"/>
      <protection hidden="1"/>
    </xf>
    <xf numFmtId="0" fontId="38" fillId="5" borderId="22" xfId="0" applyNumberFormat="1" applyFont="1" applyFill="1" applyBorder="1" applyAlignment="1" applyProtection="1">
      <alignment horizontal="left" vertical="center" indent="2"/>
      <protection hidden="1"/>
    </xf>
    <xf numFmtId="0" fontId="38" fillId="5" borderId="17" xfId="0" applyNumberFormat="1" applyFont="1" applyFill="1" applyBorder="1" applyAlignment="1" applyProtection="1">
      <alignment horizontal="left" vertical="center" wrapText="1" indent="2"/>
    </xf>
    <xf numFmtId="0" fontId="38" fillId="5" borderId="22" xfId="0" applyNumberFormat="1" applyFont="1" applyFill="1" applyBorder="1" applyAlignment="1" applyProtection="1">
      <alignment horizontal="left" vertical="center" wrapText="1" indent="2"/>
    </xf>
    <xf numFmtId="0" fontId="29" fillId="4" borderId="57" xfId="0" applyNumberFormat="1" applyFont="1" applyFill="1" applyBorder="1" applyAlignment="1" applyProtection="1">
      <alignment horizontal="center" vertical="center" textRotation="90" wrapText="1"/>
      <protection hidden="1"/>
    </xf>
    <xf numFmtId="0" fontId="29" fillId="4" borderId="65" xfId="0" applyNumberFormat="1" applyFont="1" applyFill="1" applyBorder="1" applyAlignment="1" applyProtection="1">
      <alignment horizontal="center" vertical="center" textRotation="90" wrapText="1"/>
      <protection hidden="1"/>
    </xf>
    <xf numFmtId="0" fontId="29" fillId="4" borderId="1" xfId="0" applyNumberFormat="1" applyFont="1" applyFill="1" applyBorder="1" applyAlignment="1" applyProtection="1">
      <alignment horizontal="center" vertical="center" textRotation="90" wrapText="1"/>
      <protection hidden="1"/>
    </xf>
    <xf numFmtId="0" fontId="29" fillId="5" borderId="18" xfId="0" applyNumberFormat="1" applyFont="1" applyFill="1" applyBorder="1" applyAlignment="1" applyProtection="1">
      <alignment horizontal="center" vertical="center"/>
      <protection hidden="1"/>
    </xf>
    <xf numFmtId="0" fontId="23" fillId="14" borderId="27" xfId="0" applyNumberFormat="1" applyFont="1" applyFill="1" applyBorder="1" applyAlignment="1" applyProtection="1">
      <alignment horizontal="center" vertical="center"/>
      <protection hidden="1"/>
    </xf>
    <xf numFmtId="0" fontId="23" fillId="14" borderId="36" xfId="0" applyNumberFormat="1" applyFont="1" applyFill="1" applyBorder="1" applyAlignment="1" applyProtection="1">
      <alignment horizontal="center" vertical="center"/>
      <protection hidden="1"/>
    </xf>
    <xf numFmtId="0" fontId="38" fillId="5" borderId="125" xfId="0" applyNumberFormat="1" applyFont="1" applyFill="1" applyBorder="1" applyAlignment="1" applyProtection="1">
      <alignment horizontal="center" vertical="center" wrapText="1"/>
      <protection hidden="1"/>
    </xf>
    <xf numFmtId="0" fontId="38" fillId="5" borderId="181" xfId="0" applyNumberFormat="1" applyFont="1" applyFill="1" applyBorder="1" applyAlignment="1" applyProtection="1">
      <alignment horizontal="center" vertical="center" wrapText="1"/>
      <protection hidden="1"/>
    </xf>
    <xf numFmtId="0" fontId="38" fillId="5" borderId="197" xfId="0" applyNumberFormat="1" applyFont="1" applyFill="1" applyBorder="1" applyAlignment="1" applyProtection="1">
      <alignment horizontal="center" vertical="center" wrapText="1"/>
      <protection hidden="1"/>
    </xf>
    <xf numFmtId="0" fontId="38" fillId="5" borderId="198" xfId="0" applyNumberFormat="1" applyFont="1" applyFill="1" applyBorder="1" applyAlignment="1" applyProtection="1">
      <alignment horizontal="center" vertical="center" wrapText="1"/>
      <protection hidden="1"/>
    </xf>
    <xf numFmtId="0" fontId="37" fillId="5" borderId="181" xfId="0" applyNumberFormat="1" applyFont="1" applyFill="1" applyBorder="1" applyAlignment="1" applyProtection="1">
      <alignment horizontal="center" vertical="center" textRotation="90" wrapText="1"/>
      <protection hidden="1"/>
    </xf>
    <xf numFmtId="0" fontId="37" fillId="5" borderId="198" xfId="0" applyNumberFormat="1" applyFont="1" applyFill="1" applyBorder="1" applyAlignment="1" applyProtection="1">
      <alignment horizontal="center" vertical="center" textRotation="90" wrapText="1"/>
      <protection hidden="1"/>
    </xf>
    <xf numFmtId="0" fontId="24" fillId="5" borderId="175" xfId="0" applyNumberFormat="1" applyFont="1" applyFill="1" applyBorder="1" applyAlignment="1" applyProtection="1">
      <alignment horizontal="center" vertical="center"/>
      <protection hidden="1"/>
    </xf>
    <xf numFmtId="0" fontId="37" fillId="5" borderId="324" xfId="0" applyFont="1" applyFill="1" applyBorder="1" applyAlignment="1" applyProtection="1">
      <alignment horizontal="center" vertical="center" textRotation="90"/>
      <protection hidden="1"/>
    </xf>
    <xf numFmtId="0" fontId="24" fillId="12" borderId="56" xfId="0" applyNumberFormat="1" applyFont="1" applyFill="1" applyBorder="1" applyAlignment="1" applyProtection="1">
      <alignment horizontal="center" vertical="center"/>
      <protection hidden="1"/>
    </xf>
    <xf numFmtId="0" fontId="24" fillId="12" borderId="296" xfId="0" applyNumberFormat="1" applyFont="1" applyFill="1" applyBorder="1" applyAlignment="1" applyProtection="1">
      <alignment horizontal="center" vertical="center"/>
      <protection hidden="1"/>
    </xf>
    <xf numFmtId="0" fontId="29" fillId="5" borderId="58" xfId="0" applyNumberFormat="1" applyFont="1" applyFill="1" applyBorder="1" applyAlignment="1" applyProtection="1">
      <alignment horizontal="center" vertical="center" wrapText="1"/>
      <protection hidden="1"/>
    </xf>
    <xf numFmtId="0" fontId="29" fillId="4" borderId="299" xfId="0" applyNumberFormat="1" applyFont="1" applyFill="1" applyBorder="1" applyAlignment="1" applyProtection="1">
      <alignment horizontal="center" vertical="center" textRotation="90" wrapText="1"/>
      <protection hidden="1"/>
    </xf>
    <xf numFmtId="0" fontId="29" fillId="4" borderId="206" xfId="0" applyNumberFormat="1" applyFont="1" applyFill="1" applyBorder="1" applyAlignment="1" applyProtection="1">
      <alignment horizontal="center" vertical="center" textRotation="90" wrapText="1"/>
      <protection hidden="1"/>
    </xf>
    <xf numFmtId="0" fontId="23" fillId="5" borderId="58" xfId="0" applyNumberFormat="1" applyFont="1" applyFill="1" applyBorder="1" applyAlignment="1" applyProtection="1">
      <alignment horizontal="center" vertical="center"/>
      <protection hidden="1"/>
    </xf>
    <xf numFmtId="0" fontId="23" fillId="5" borderId="133" xfId="0" applyNumberFormat="1" applyFont="1" applyFill="1" applyBorder="1" applyAlignment="1" applyProtection="1">
      <alignment horizontal="center" vertical="center"/>
      <protection hidden="1"/>
    </xf>
    <xf numFmtId="0" fontId="217" fillId="0" borderId="0" xfId="0" applyNumberFormat="1" applyFont="1" applyFill="1" applyBorder="1" applyAlignment="1" applyProtection="1">
      <alignment horizontal="right" vertical="center"/>
      <protection hidden="1"/>
    </xf>
    <xf numFmtId="1" fontId="36" fillId="0" borderId="0" xfId="0" applyNumberFormat="1" applyFont="1" applyFill="1" applyBorder="1" applyAlignment="1" applyProtection="1">
      <alignment horizontal="center" vertical="center"/>
      <protection locked="0" hidden="1"/>
    </xf>
    <xf numFmtId="0" fontId="26" fillId="0" borderId="265" xfId="0" applyNumberFormat="1" applyFont="1" applyFill="1" applyBorder="1" applyAlignment="1" applyProtection="1">
      <alignment horizontal="left" vertical="center"/>
      <protection locked="0" hidden="1"/>
    </xf>
    <xf numFmtId="0" fontId="176" fillId="0" borderId="265" xfId="0" applyNumberFormat="1" applyFont="1" applyFill="1" applyBorder="1" applyAlignment="1" applyProtection="1">
      <alignment horizontal="left" vertical="center"/>
      <protection locked="0" hidden="1"/>
    </xf>
    <xf numFmtId="0" fontId="38" fillId="14" borderId="89" xfId="0" applyNumberFormat="1" applyFont="1" applyFill="1" applyBorder="1" applyAlignment="1" applyProtection="1">
      <alignment horizontal="center" vertical="center" wrapText="1"/>
      <protection hidden="1"/>
    </xf>
    <xf numFmtId="0" fontId="38" fillId="14" borderId="45" xfId="0" applyNumberFormat="1" applyFont="1" applyFill="1" applyBorder="1" applyAlignment="1" applyProtection="1">
      <alignment horizontal="center" vertical="center" wrapText="1"/>
      <protection hidden="1"/>
    </xf>
    <xf numFmtId="0" fontId="24" fillId="53" borderId="6" xfId="0" applyNumberFormat="1" applyFont="1" applyFill="1" applyBorder="1" applyAlignment="1" applyProtection="1">
      <alignment horizontal="center" vertical="center"/>
      <protection hidden="1"/>
    </xf>
    <xf numFmtId="0" fontId="24" fillId="53" borderId="272" xfId="0" applyNumberFormat="1" applyFont="1" applyFill="1" applyBorder="1" applyAlignment="1" applyProtection="1">
      <alignment horizontal="center" vertical="center"/>
      <protection hidden="1"/>
    </xf>
    <xf numFmtId="0" fontId="24" fillId="53" borderId="246" xfId="0" applyNumberFormat="1" applyFont="1" applyFill="1" applyBorder="1" applyAlignment="1" applyProtection="1">
      <alignment horizontal="center" vertical="center"/>
      <protection hidden="1"/>
    </xf>
    <xf numFmtId="0" fontId="102" fillId="5" borderId="204" xfId="0" applyNumberFormat="1" applyFont="1" applyFill="1" applyBorder="1" applyAlignment="1" applyProtection="1">
      <alignment horizontal="center" vertical="center"/>
      <protection hidden="1"/>
    </xf>
    <xf numFmtId="0" fontId="102" fillId="5" borderId="196" xfId="0" applyNumberFormat="1" applyFont="1" applyFill="1" applyBorder="1" applyAlignment="1" applyProtection="1">
      <alignment horizontal="center" vertical="center"/>
      <protection hidden="1"/>
    </xf>
    <xf numFmtId="0" fontId="102" fillId="5" borderId="205" xfId="0" applyNumberFormat="1" applyFont="1" applyFill="1" applyBorder="1" applyAlignment="1" applyProtection="1">
      <alignment horizontal="center" vertical="center"/>
      <protection hidden="1"/>
    </xf>
    <xf numFmtId="0" fontId="102" fillId="5" borderId="150" xfId="0" applyNumberFormat="1" applyFont="1" applyFill="1" applyBorder="1" applyAlignment="1" applyProtection="1">
      <alignment horizontal="center" vertical="center"/>
      <protection hidden="1"/>
    </xf>
    <xf numFmtId="0" fontId="138" fillId="5" borderId="236" xfId="0" applyNumberFormat="1" applyFont="1" applyFill="1" applyBorder="1" applyAlignment="1" applyProtection="1">
      <alignment horizontal="center" vertical="center" textRotation="90" wrapText="1"/>
      <protection hidden="1"/>
    </xf>
    <xf numFmtId="0" fontId="138" fillId="5" borderId="237" xfId="0" applyNumberFormat="1" applyFont="1" applyFill="1" applyBorder="1" applyAlignment="1" applyProtection="1">
      <alignment horizontal="center" vertical="center" textRotation="90" wrapText="1"/>
      <protection hidden="1"/>
    </xf>
    <xf numFmtId="0" fontId="138" fillId="5" borderId="238" xfId="0" applyNumberFormat="1" applyFont="1" applyFill="1" applyBorder="1" applyAlignment="1" applyProtection="1">
      <alignment horizontal="center" vertical="center" textRotation="90" wrapText="1"/>
      <protection hidden="1"/>
    </xf>
    <xf numFmtId="0" fontId="30" fillId="5" borderId="133" xfId="0" applyNumberFormat="1" applyFont="1" applyFill="1" applyBorder="1" applyAlignment="1" applyProtection="1">
      <alignment horizontal="center" vertical="center"/>
      <protection hidden="1"/>
    </xf>
    <xf numFmtId="0" fontId="24" fillId="5" borderId="70" xfId="0" applyNumberFormat="1" applyFont="1" applyFill="1" applyBorder="1" applyAlignment="1" applyProtection="1">
      <alignment horizontal="center" vertical="center" textRotation="90"/>
      <protection hidden="1"/>
    </xf>
    <xf numFmtId="0" fontId="29" fillId="5" borderId="11" xfId="0" applyNumberFormat="1" applyFont="1" applyFill="1" applyBorder="1" applyAlignment="1" applyProtection="1">
      <alignment horizontal="center" vertical="center" textRotation="90" wrapText="1"/>
      <protection hidden="1"/>
    </xf>
    <xf numFmtId="0" fontId="29" fillId="5" borderId="70" xfId="0" applyNumberFormat="1" applyFont="1" applyFill="1" applyBorder="1" applyAlignment="1" applyProtection="1">
      <alignment horizontal="center" vertical="center" textRotation="90" wrapText="1"/>
      <protection hidden="1"/>
    </xf>
    <xf numFmtId="0" fontId="29" fillId="5" borderId="134" xfId="0" applyNumberFormat="1" applyFont="1" applyFill="1" applyBorder="1" applyAlignment="1" applyProtection="1">
      <alignment horizontal="center" vertical="center" textRotation="90" wrapText="1"/>
      <protection hidden="1"/>
    </xf>
    <xf numFmtId="0" fontId="35" fillId="0" borderId="0" xfId="0" applyFont="1" applyAlignment="1">
      <alignment vertical="top"/>
    </xf>
    <xf numFmtId="0" fontId="35" fillId="0" borderId="0" xfId="0" applyNumberFormat="1" applyFont="1" applyFill="1" applyBorder="1" applyAlignment="1" applyProtection="1">
      <alignment horizontal="left" vertical="top" wrapText="1"/>
      <protection locked="0"/>
    </xf>
    <xf numFmtId="0" fontId="24" fillId="5" borderId="178" xfId="0" applyFont="1" applyFill="1" applyBorder="1" applyAlignment="1" applyProtection="1">
      <alignment horizontal="center" vertical="center"/>
      <protection hidden="1"/>
    </xf>
    <xf numFmtId="0" fontId="24" fillId="5" borderId="62" xfId="0" applyFont="1" applyFill="1" applyBorder="1" applyAlignment="1" applyProtection="1">
      <alignment horizontal="center" vertical="center"/>
      <protection hidden="1"/>
    </xf>
    <xf numFmtId="0" fontId="24" fillId="5" borderId="46" xfId="0" applyFont="1" applyFill="1" applyBorder="1" applyAlignment="1" applyProtection="1">
      <alignment horizontal="center" vertical="center"/>
      <protection hidden="1"/>
    </xf>
    <xf numFmtId="0" fontId="24" fillId="14" borderId="2" xfId="0" applyNumberFormat="1" applyFont="1" applyFill="1" applyBorder="1" applyAlignment="1" applyProtection="1">
      <alignment horizontal="center" vertical="center"/>
      <protection hidden="1"/>
    </xf>
    <xf numFmtId="0" fontId="24" fillId="14" borderId="156" xfId="0" applyNumberFormat="1" applyFont="1" applyFill="1" applyBorder="1" applyAlignment="1" applyProtection="1">
      <alignment horizontal="center" vertical="center"/>
      <protection hidden="1"/>
    </xf>
    <xf numFmtId="0" fontId="102" fillId="5" borderId="115" xfId="0" applyNumberFormat="1" applyFont="1" applyFill="1" applyBorder="1" applyAlignment="1" applyProtection="1">
      <alignment horizontal="center" textRotation="90"/>
      <protection hidden="1"/>
    </xf>
    <xf numFmtId="0" fontId="102" fillId="5" borderId="103" xfId="0" applyNumberFormat="1" applyFont="1" applyFill="1" applyBorder="1" applyAlignment="1" applyProtection="1">
      <alignment horizontal="center" textRotation="90"/>
      <protection hidden="1"/>
    </xf>
    <xf numFmtId="0" fontId="102" fillId="5" borderId="202" xfId="0" applyNumberFormat="1" applyFont="1" applyFill="1" applyBorder="1" applyAlignment="1" applyProtection="1">
      <alignment horizontal="center" textRotation="90"/>
      <protection hidden="1"/>
    </xf>
    <xf numFmtId="0" fontId="102" fillId="5" borderId="195" xfId="0" applyNumberFormat="1" applyFont="1" applyFill="1" applyBorder="1" applyAlignment="1" applyProtection="1">
      <alignment horizontal="center" textRotation="90"/>
      <protection hidden="1"/>
    </xf>
    <xf numFmtId="0" fontId="102" fillId="5" borderId="158" xfId="0" applyNumberFormat="1" applyFont="1" applyFill="1" applyBorder="1" applyAlignment="1" applyProtection="1">
      <alignment horizontal="center" textRotation="90"/>
      <protection hidden="1"/>
    </xf>
    <xf numFmtId="0" fontId="102" fillId="5" borderId="206" xfId="0" applyNumberFormat="1" applyFont="1" applyFill="1" applyBorder="1" applyAlignment="1" applyProtection="1">
      <alignment horizontal="center" textRotation="90"/>
      <protection hidden="1"/>
    </xf>
    <xf numFmtId="0" fontId="29" fillId="5" borderId="57" xfId="0" applyNumberFormat="1" applyFont="1" applyFill="1" applyBorder="1" applyAlignment="1" applyProtection="1">
      <alignment horizontal="center" vertical="center"/>
      <protection hidden="1"/>
    </xf>
    <xf numFmtId="0" fontId="29" fillId="5" borderId="195" xfId="0" applyNumberFormat="1" applyFont="1" applyFill="1" applyBorder="1" applyAlignment="1" applyProtection="1">
      <alignment horizontal="center" vertical="center"/>
      <protection hidden="1"/>
    </xf>
    <xf numFmtId="0" fontId="29" fillId="9" borderId="115" xfId="0" applyNumberFormat="1" applyFont="1" applyFill="1" applyBorder="1" applyAlignment="1" applyProtection="1">
      <alignment horizontal="center" vertical="center"/>
      <protection hidden="1"/>
    </xf>
    <xf numFmtId="0" fontId="29" fillId="9" borderId="57" xfId="0" applyNumberFormat="1" applyFont="1" applyFill="1" applyBorder="1" applyAlignment="1" applyProtection="1">
      <alignment horizontal="center" vertical="center"/>
      <protection hidden="1"/>
    </xf>
    <xf numFmtId="0" fontId="29" fillId="9" borderId="195" xfId="0" applyNumberFormat="1" applyFont="1" applyFill="1" applyBorder="1" applyAlignment="1" applyProtection="1">
      <alignment horizontal="center" vertical="center"/>
      <protection hidden="1"/>
    </xf>
    <xf numFmtId="0" fontId="37" fillId="24" borderId="25" xfId="0" applyNumberFormat="1" applyFont="1" applyFill="1" applyBorder="1" applyAlignment="1" applyProtection="1">
      <alignment horizontal="center" vertical="center" wrapText="1"/>
      <protection hidden="1"/>
    </xf>
    <xf numFmtId="0" fontId="37" fillId="24" borderId="66" xfId="0" applyNumberFormat="1" applyFont="1" applyFill="1" applyBorder="1" applyAlignment="1" applyProtection="1">
      <alignment horizontal="center" vertical="center" wrapText="1"/>
      <protection hidden="1"/>
    </xf>
    <xf numFmtId="0" fontId="37" fillId="24" borderId="198" xfId="0" applyNumberFormat="1" applyFont="1" applyFill="1" applyBorder="1" applyAlignment="1" applyProtection="1">
      <alignment horizontal="center" vertical="center" wrapText="1"/>
      <protection hidden="1"/>
    </xf>
    <xf numFmtId="0" fontId="37" fillId="24" borderId="57" xfId="0" applyNumberFormat="1" applyFont="1" applyFill="1" applyBorder="1" applyAlignment="1" applyProtection="1">
      <alignment horizontal="center" vertical="center" wrapText="1"/>
      <protection hidden="1"/>
    </xf>
    <xf numFmtId="0" fontId="37" fillId="24" borderId="65" xfId="0" applyNumberFormat="1" applyFont="1" applyFill="1" applyBorder="1" applyAlignment="1" applyProtection="1">
      <alignment horizontal="center" vertical="center" wrapText="1"/>
      <protection hidden="1"/>
    </xf>
    <xf numFmtId="0" fontId="37" fillId="24" borderId="96" xfId="0" applyNumberFormat="1" applyFont="1" applyFill="1" applyBorder="1" applyAlignment="1" applyProtection="1">
      <alignment horizontal="center" vertical="center" wrapText="1"/>
      <protection hidden="1"/>
    </xf>
    <xf numFmtId="0" fontId="184" fillId="5" borderId="215" xfId="0" applyNumberFormat="1" applyFont="1" applyFill="1" applyBorder="1" applyAlignment="1" applyProtection="1">
      <alignment horizontal="center" vertical="center" wrapText="1"/>
      <protection hidden="1"/>
    </xf>
    <xf numFmtId="0" fontId="184" fillId="5" borderId="265" xfId="0" applyNumberFormat="1" applyFont="1" applyFill="1" applyBorder="1" applyAlignment="1" applyProtection="1">
      <alignment horizontal="center" vertical="center" wrapText="1"/>
      <protection hidden="1"/>
    </xf>
    <xf numFmtId="0" fontId="23" fillId="0" borderId="286" xfId="0" applyNumberFormat="1" applyFont="1" applyFill="1" applyBorder="1" applyAlignment="1" applyProtection="1">
      <alignment horizontal="left" vertical="center" wrapText="1"/>
      <protection locked="0"/>
    </xf>
    <xf numFmtId="0" fontId="24" fillId="0" borderId="271" xfId="0" applyFont="1" applyFill="1" applyBorder="1" applyAlignment="1" applyProtection="1">
      <alignment horizontal="center"/>
      <protection locked="0" hidden="1"/>
    </xf>
    <xf numFmtId="0" fontId="24" fillId="0" borderId="62" xfId="0" applyFont="1" applyFill="1" applyBorder="1" applyAlignment="1" applyProtection="1">
      <alignment horizontal="center"/>
      <protection locked="0" hidden="1"/>
    </xf>
    <xf numFmtId="0" fontId="24" fillId="0" borderId="63" xfId="0" applyFont="1" applyFill="1" applyBorder="1" applyAlignment="1" applyProtection="1">
      <alignment horizontal="center"/>
      <protection locked="0" hidden="1"/>
    </xf>
    <xf numFmtId="0" fontId="24" fillId="5" borderId="11" xfId="0" applyNumberFormat="1" applyFont="1" applyFill="1" applyBorder="1" applyAlignment="1" applyProtection="1">
      <alignment horizontal="center" vertical="center" textRotation="90"/>
      <protection hidden="1"/>
    </xf>
    <xf numFmtId="0" fontId="24" fillId="5" borderId="134" xfId="0" applyNumberFormat="1" applyFont="1" applyFill="1" applyBorder="1" applyAlignment="1" applyProtection="1">
      <alignment horizontal="center" vertical="center" textRotation="90"/>
      <protection hidden="1"/>
    </xf>
    <xf numFmtId="0" fontId="29" fillId="5" borderId="58" xfId="0" applyNumberFormat="1" applyFont="1" applyFill="1" applyBorder="1" applyAlignment="1" applyProtection="1">
      <alignment horizontal="center" vertical="center"/>
      <protection hidden="1"/>
    </xf>
    <xf numFmtId="0" fontId="29" fillId="5" borderId="22" xfId="0" applyNumberFormat="1" applyFont="1" applyFill="1" applyBorder="1" applyAlignment="1" applyProtection="1">
      <alignment horizontal="center" vertical="center"/>
      <protection hidden="1"/>
    </xf>
    <xf numFmtId="0" fontId="29" fillId="9" borderId="58" xfId="0" applyNumberFormat="1" applyFont="1" applyFill="1" applyBorder="1" applyAlignment="1" applyProtection="1">
      <alignment horizontal="center" vertical="center"/>
      <protection hidden="1"/>
    </xf>
    <xf numFmtId="0" fontId="29" fillId="9" borderId="18" xfId="0" applyNumberFormat="1" applyFont="1" applyFill="1" applyBorder="1" applyAlignment="1" applyProtection="1">
      <alignment horizontal="center" vertical="center"/>
      <protection hidden="1"/>
    </xf>
    <xf numFmtId="0" fontId="29" fillId="9" borderId="200" xfId="0" applyNumberFormat="1" applyFont="1" applyFill="1" applyBorder="1" applyAlignment="1" applyProtection="1">
      <alignment horizontal="center" vertical="center"/>
      <protection hidden="1"/>
    </xf>
    <xf numFmtId="0" fontId="187" fillId="52" borderId="0" xfId="0" applyFont="1" applyFill="1" applyAlignment="1">
      <alignment horizontal="right" vertical="center"/>
    </xf>
    <xf numFmtId="0" fontId="38" fillId="5" borderId="89" xfId="0" applyNumberFormat="1" applyFont="1" applyFill="1" applyBorder="1" applyAlignment="1" applyProtection="1">
      <alignment horizontal="center" vertical="center" wrapText="1"/>
      <protection hidden="1"/>
    </xf>
    <xf numFmtId="0" fontId="38" fillId="5" borderId="45" xfId="0" applyNumberFormat="1" applyFont="1" applyFill="1" applyBorder="1" applyAlignment="1" applyProtection="1">
      <alignment horizontal="center" vertical="center" wrapText="1"/>
      <protection hidden="1"/>
    </xf>
    <xf numFmtId="0" fontId="38" fillId="5" borderId="265" xfId="0" applyNumberFormat="1" applyFont="1" applyFill="1" applyBorder="1" applyAlignment="1" applyProtection="1">
      <alignment horizontal="center" vertical="center" wrapText="1"/>
      <protection hidden="1"/>
    </xf>
    <xf numFmtId="0" fontId="24" fillId="5" borderId="6" xfId="0" applyNumberFormat="1" applyFont="1" applyFill="1" applyBorder="1" applyAlignment="1" applyProtection="1">
      <alignment horizontal="center" vertical="center"/>
      <protection hidden="1"/>
    </xf>
    <xf numFmtId="0" fontId="24" fillId="5" borderId="272" xfId="0" applyNumberFormat="1" applyFont="1" applyFill="1" applyBorder="1" applyAlignment="1" applyProtection="1">
      <alignment horizontal="center" vertical="center"/>
      <protection hidden="1"/>
    </xf>
    <xf numFmtId="0" fontId="24" fillId="5" borderId="246" xfId="0" applyNumberFormat="1" applyFont="1" applyFill="1" applyBorder="1" applyAlignment="1" applyProtection="1">
      <alignment horizontal="center" vertical="center"/>
      <protection hidden="1"/>
    </xf>
    <xf numFmtId="0" fontId="24" fillId="11" borderId="2" xfId="0" applyNumberFormat="1" applyFont="1" applyFill="1" applyBorder="1" applyAlignment="1" applyProtection="1">
      <alignment horizontal="center" vertical="center"/>
      <protection hidden="1"/>
    </xf>
    <xf numFmtId="0" fontId="24" fillId="11" borderId="156" xfId="0" applyNumberFormat="1" applyFont="1" applyFill="1" applyBorder="1" applyAlignment="1" applyProtection="1">
      <alignment horizontal="center" vertical="center"/>
      <protection hidden="1"/>
    </xf>
    <xf numFmtId="0" fontId="24" fillId="5" borderId="11" xfId="0" applyNumberFormat="1" applyFont="1" applyFill="1" applyBorder="1" applyAlignment="1" applyProtection="1">
      <alignment horizontal="center" vertical="center" textRotation="90" wrapText="1"/>
      <protection hidden="1"/>
    </xf>
    <xf numFmtId="0" fontId="24" fillId="5" borderId="70" xfId="0" applyNumberFormat="1" applyFont="1" applyFill="1" applyBorder="1" applyAlignment="1" applyProtection="1">
      <alignment horizontal="center" vertical="center" textRotation="90" wrapText="1"/>
      <protection hidden="1"/>
    </xf>
    <xf numFmtId="0" fontId="24" fillId="5" borderId="134" xfId="0" applyNumberFormat="1" applyFont="1" applyFill="1" applyBorder="1" applyAlignment="1" applyProtection="1">
      <alignment horizontal="center" vertical="center" textRotation="90" wrapText="1"/>
      <protection hidden="1"/>
    </xf>
    <xf numFmtId="0" fontId="28" fillId="0" borderId="0" xfId="0" applyNumberFormat="1" applyFont="1" applyFill="1" applyBorder="1" applyAlignment="1" applyProtection="1">
      <alignment vertical="top" wrapText="1"/>
      <protection locked="0"/>
    </xf>
    <xf numFmtId="0" fontId="28" fillId="0" borderId="0" xfId="0" applyFont="1" applyAlignment="1">
      <alignment vertical="top" wrapText="1"/>
    </xf>
    <xf numFmtId="0" fontId="28" fillId="0" borderId="0" xfId="0" applyFont="1" applyAlignment="1">
      <alignment vertical="top"/>
    </xf>
    <xf numFmtId="0" fontId="29" fillId="24" borderId="198" xfId="0" applyNumberFormat="1" applyFont="1" applyFill="1" applyBorder="1" applyAlignment="1" applyProtection="1">
      <alignment horizontal="center" vertical="center" wrapText="1"/>
      <protection hidden="1"/>
    </xf>
    <xf numFmtId="0" fontId="37" fillId="5" borderId="215" xfId="0" applyNumberFormat="1" applyFont="1" applyFill="1" applyBorder="1" applyAlignment="1" applyProtection="1">
      <alignment horizontal="center" vertical="center" wrapText="1"/>
      <protection hidden="1"/>
    </xf>
    <xf numFmtId="0" fontId="37" fillId="5" borderId="265" xfId="0" applyNumberFormat="1" applyFont="1" applyFill="1" applyBorder="1" applyAlignment="1" applyProtection="1">
      <alignment horizontal="center" vertical="center" wrapText="1"/>
      <protection hidden="1"/>
    </xf>
    <xf numFmtId="0" fontId="37" fillId="5" borderId="328" xfId="0" applyNumberFormat="1" applyFont="1" applyFill="1" applyBorder="1" applyAlignment="1" applyProtection="1">
      <alignment horizontal="center" vertical="center" wrapText="1"/>
      <protection hidden="1"/>
    </xf>
    <xf numFmtId="0" fontId="37" fillId="5" borderId="95" xfId="0" applyNumberFormat="1" applyFont="1" applyFill="1" applyBorder="1" applyAlignment="1" applyProtection="1">
      <alignment horizontal="center" vertical="center" wrapText="1"/>
      <protection hidden="1"/>
    </xf>
    <xf numFmtId="0" fontId="37" fillId="5" borderId="329" xfId="0" applyNumberFormat="1" applyFont="1" applyFill="1" applyBorder="1" applyAlignment="1" applyProtection="1">
      <alignment horizontal="center" vertical="center" wrapText="1"/>
      <protection hidden="1"/>
    </xf>
    <xf numFmtId="0" fontId="37" fillId="5" borderId="319" xfId="0" applyNumberFormat="1" applyFont="1" applyFill="1" applyBorder="1" applyAlignment="1" applyProtection="1">
      <alignment horizontal="center" vertical="center" wrapText="1"/>
      <protection hidden="1"/>
    </xf>
    <xf numFmtId="0" fontId="17" fillId="0" borderId="0" xfId="0" applyFont="1" applyAlignment="1">
      <alignment vertical="top"/>
    </xf>
    <xf numFmtId="0" fontId="24" fillId="5" borderId="171" xfId="0" applyNumberFormat="1" applyFont="1" applyFill="1" applyBorder="1" applyAlignment="1" applyProtection="1">
      <alignment horizontal="center" vertical="center"/>
      <protection hidden="1"/>
    </xf>
    <xf numFmtId="0" fontId="38" fillId="5" borderId="11" xfId="0" applyNumberFormat="1" applyFont="1" applyFill="1" applyBorder="1" applyAlignment="1" applyProtection="1">
      <alignment horizontal="center" vertical="center" textRotation="90" wrapText="1"/>
      <protection hidden="1"/>
    </xf>
    <xf numFmtId="0" fontId="38" fillId="5" borderId="70" xfId="0" applyNumberFormat="1" applyFont="1" applyFill="1" applyBorder="1" applyAlignment="1" applyProtection="1">
      <alignment horizontal="center" vertical="center" textRotation="90" wrapText="1"/>
      <protection hidden="1"/>
    </xf>
    <xf numFmtId="0" fontId="38" fillId="5" borderId="134" xfId="0" applyNumberFormat="1" applyFont="1" applyFill="1" applyBorder="1" applyAlignment="1" applyProtection="1">
      <alignment horizontal="center" vertical="center" textRotation="90" wrapText="1"/>
      <protection hidden="1"/>
    </xf>
    <xf numFmtId="0" fontId="38" fillId="5" borderId="95" xfId="0" applyNumberFormat="1" applyFont="1" applyFill="1" applyBorder="1" applyAlignment="1" applyProtection="1">
      <alignment horizontal="center" vertical="center" textRotation="90" wrapText="1"/>
      <protection hidden="1"/>
    </xf>
    <xf numFmtId="0" fontId="24" fillId="11" borderId="58" xfId="0" applyNumberFormat="1" applyFont="1" applyFill="1" applyBorder="1" applyAlignment="1" applyProtection="1">
      <alignment horizontal="center" vertical="center"/>
      <protection hidden="1"/>
    </xf>
    <xf numFmtId="0" fontId="29" fillId="5" borderId="115" xfId="0" applyNumberFormat="1" applyFont="1" applyFill="1" applyBorder="1" applyAlignment="1" applyProtection="1">
      <alignment horizontal="center" vertical="center"/>
      <protection hidden="1"/>
    </xf>
    <xf numFmtId="0" fontId="29" fillId="9" borderId="56" xfId="0" applyNumberFormat="1" applyFont="1" applyFill="1" applyBorder="1" applyAlignment="1" applyProtection="1">
      <alignment horizontal="center" vertical="center"/>
      <protection hidden="1"/>
    </xf>
    <xf numFmtId="14" fontId="205" fillId="0" borderId="0" xfId="0" applyNumberFormat="1" applyFont="1" applyFill="1" applyBorder="1" applyAlignment="1" applyProtection="1">
      <alignment horizontal="left" wrapText="1"/>
      <protection locked="0" hidden="1"/>
    </xf>
    <xf numFmtId="0" fontId="13" fillId="14" borderId="0" xfId="0" applyFont="1" applyFill="1" applyAlignment="1" applyProtection="1">
      <alignment horizontal="center"/>
      <protection hidden="1"/>
    </xf>
    <xf numFmtId="0" fontId="0" fillId="14" borderId="2" xfId="0" applyFill="1" applyBorder="1" applyAlignment="1" applyProtection="1">
      <alignment horizontal="center" vertical="center"/>
      <protection hidden="1"/>
    </xf>
    <xf numFmtId="0" fontId="53" fillId="0" borderId="0" xfId="0" applyFont="1" applyBorder="1" applyAlignment="1" applyProtection="1">
      <alignment horizontal="center" vertical="center" wrapText="1"/>
      <protection hidden="1"/>
    </xf>
    <xf numFmtId="0" fontId="53" fillId="0" borderId="20" xfId="0" applyFont="1" applyBorder="1" applyAlignment="1" applyProtection="1">
      <alignment horizontal="center" vertical="center" wrapText="1"/>
      <protection hidden="1"/>
    </xf>
    <xf numFmtId="0" fontId="13" fillId="0" borderId="20" xfId="0" applyFont="1" applyBorder="1" applyAlignment="1" applyProtection="1">
      <alignment horizontal="center" vertical="center"/>
      <protection hidden="1"/>
    </xf>
    <xf numFmtId="0" fontId="0" fillId="0" borderId="58" xfId="0" applyBorder="1" applyAlignment="1" applyProtection="1">
      <alignment horizontal="left" indent="1"/>
      <protection hidden="1"/>
    </xf>
    <xf numFmtId="0" fontId="0" fillId="0" borderId="22" xfId="0" applyBorder="1" applyAlignment="1" applyProtection="1">
      <alignment horizontal="left" indent="1"/>
      <protection hidden="1"/>
    </xf>
    <xf numFmtId="0" fontId="53" fillId="0" borderId="20" xfId="0" applyFont="1" applyBorder="1" applyAlignment="1" applyProtection="1">
      <alignment horizontal="center" vertical="center"/>
      <protection hidden="1"/>
    </xf>
    <xf numFmtId="0" fontId="20" fillId="0" borderId="0" xfId="0" applyFont="1" applyAlignment="1" applyProtection="1">
      <alignment horizontal="center" vertical="center"/>
      <protection hidden="1"/>
    </xf>
    <xf numFmtId="0" fontId="0" fillId="0" borderId="2" xfId="0" applyBorder="1" applyAlignment="1" applyProtection="1">
      <alignment horizontal="left" indent="1"/>
      <protection hidden="1"/>
    </xf>
  </cellXfs>
  <cellStyles count="68">
    <cellStyle name="20% - akcent 1 2" xfId="6" xr:uid="{00000000-0005-0000-0000-000000000000}"/>
    <cellStyle name="20% - akcent 2 2" xfId="7" xr:uid="{00000000-0005-0000-0000-000001000000}"/>
    <cellStyle name="20% - akcent 3 2" xfId="8" xr:uid="{00000000-0005-0000-0000-000002000000}"/>
    <cellStyle name="20% - akcent 4 2" xfId="9" xr:uid="{00000000-0005-0000-0000-000003000000}"/>
    <cellStyle name="20% - akcent 5 2" xfId="10" xr:uid="{00000000-0005-0000-0000-000004000000}"/>
    <cellStyle name="20% - akcent 6 2" xfId="11" xr:uid="{00000000-0005-0000-0000-000005000000}"/>
    <cellStyle name="40% - akcent 1 2" xfId="12" xr:uid="{00000000-0005-0000-0000-000006000000}"/>
    <cellStyle name="40% - akcent 2 2" xfId="13" xr:uid="{00000000-0005-0000-0000-000007000000}"/>
    <cellStyle name="40% - akcent 3 2" xfId="14" xr:uid="{00000000-0005-0000-0000-000008000000}"/>
    <cellStyle name="40% - akcent 4 2" xfId="15" xr:uid="{00000000-0005-0000-0000-000009000000}"/>
    <cellStyle name="40% - akcent 5 2" xfId="16" xr:uid="{00000000-0005-0000-0000-00000A000000}"/>
    <cellStyle name="40% - akcent 6 2" xfId="17" xr:uid="{00000000-0005-0000-0000-00000B000000}"/>
    <cellStyle name="60% - akcent 1 2" xfId="18" xr:uid="{00000000-0005-0000-0000-00000C000000}"/>
    <cellStyle name="60% - akcent 2 2" xfId="19" xr:uid="{00000000-0005-0000-0000-00000D000000}"/>
    <cellStyle name="60% - akcent 3 2" xfId="20" xr:uid="{00000000-0005-0000-0000-00000E000000}"/>
    <cellStyle name="60% - akcent 4 2" xfId="21" xr:uid="{00000000-0005-0000-0000-00000F000000}"/>
    <cellStyle name="60% - akcent 5 2" xfId="22" xr:uid="{00000000-0005-0000-0000-000010000000}"/>
    <cellStyle name="60% - akcent 6 2" xfId="23" xr:uid="{00000000-0005-0000-0000-000011000000}"/>
    <cellStyle name="Akcent 1 2" xfId="24" xr:uid="{00000000-0005-0000-0000-000012000000}"/>
    <cellStyle name="Akcent 2 2" xfId="25" xr:uid="{00000000-0005-0000-0000-000013000000}"/>
    <cellStyle name="Akcent 3 2" xfId="26" xr:uid="{00000000-0005-0000-0000-000014000000}"/>
    <cellStyle name="Akcent 4 2" xfId="27" xr:uid="{00000000-0005-0000-0000-000015000000}"/>
    <cellStyle name="Akcent 5 2" xfId="28" xr:uid="{00000000-0005-0000-0000-000016000000}"/>
    <cellStyle name="Akcent 6 2" xfId="29" xr:uid="{00000000-0005-0000-0000-000017000000}"/>
    <cellStyle name="Dane wejściowe 2" xfId="30" xr:uid="{00000000-0005-0000-0000-000018000000}"/>
    <cellStyle name="Dane wyjściowe 2" xfId="31" xr:uid="{00000000-0005-0000-0000-000019000000}"/>
    <cellStyle name="Dobre 2" xfId="32" xr:uid="{00000000-0005-0000-0000-00001A000000}"/>
    <cellStyle name="Dziesiętny 2" xfId="1" xr:uid="{00000000-0005-0000-0000-00001B000000}"/>
    <cellStyle name="Dziesiętny 2 2" xfId="3" xr:uid="{00000000-0005-0000-0000-00001C000000}"/>
    <cellStyle name="Hiperłącze" xfId="5" builtinId="8"/>
    <cellStyle name="Hiperłącze 2" xfId="33" xr:uid="{00000000-0005-0000-0000-00001E000000}"/>
    <cellStyle name="Komórka połączona 2" xfId="34" xr:uid="{00000000-0005-0000-0000-00001F000000}"/>
    <cellStyle name="Komórka zaznaczona 2" xfId="35" xr:uid="{00000000-0005-0000-0000-000020000000}"/>
    <cellStyle name="Nagłówek 1 2" xfId="36" xr:uid="{00000000-0005-0000-0000-000021000000}"/>
    <cellStyle name="Nagłówek 2 2" xfId="37" xr:uid="{00000000-0005-0000-0000-000022000000}"/>
    <cellStyle name="Nagłówek 3 2" xfId="38" xr:uid="{00000000-0005-0000-0000-000023000000}"/>
    <cellStyle name="Nagłówek 4 2" xfId="39" xr:uid="{00000000-0005-0000-0000-000024000000}"/>
    <cellStyle name="Neutralne 2" xfId="40" xr:uid="{00000000-0005-0000-0000-000025000000}"/>
    <cellStyle name="Normalny" xfId="0" builtinId="0"/>
    <cellStyle name="Normalny 2" xfId="41" xr:uid="{00000000-0005-0000-0000-000027000000}"/>
    <cellStyle name="Normalny 2 2" xfId="42" xr:uid="{00000000-0005-0000-0000-000028000000}"/>
    <cellStyle name="Normalny 2 2 2" xfId="43" xr:uid="{00000000-0005-0000-0000-000029000000}"/>
    <cellStyle name="Normalny 2 2 3" xfId="44" xr:uid="{00000000-0005-0000-0000-00002A000000}"/>
    <cellStyle name="Normalny 2 2 4" xfId="45" xr:uid="{00000000-0005-0000-0000-00002B000000}"/>
    <cellStyle name="Normalny 2 2 4 2" xfId="46" xr:uid="{00000000-0005-0000-0000-00002C000000}"/>
    <cellStyle name="Normalny 2 2 4 3" xfId="47" xr:uid="{00000000-0005-0000-0000-00002D000000}"/>
    <cellStyle name="Normalny 2 2 5" xfId="48" xr:uid="{00000000-0005-0000-0000-00002E000000}"/>
    <cellStyle name="Normalny 2 3" xfId="49" xr:uid="{00000000-0005-0000-0000-00002F000000}"/>
    <cellStyle name="Normalny 2 4" xfId="50" xr:uid="{00000000-0005-0000-0000-000030000000}"/>
    <cellStyle name="Normalny 2 5" xfId="51" xr:uid="{00000000-0005-0000-0000-000031000000}"/>
    <cellStyle name="Normalny 3" xfId="52" xr:uid="{00000000-0005-0000-0000-000032000000}"/>
    <cellStyle name="Normalny 4" xfId="53" xr:uid="{00000000-0005-0000-0000-000033000000}"/>
    <cellStyle name="Normalny 5" xfId="54" xr:uid="{00000000-0005-0000-0000-000034000000}"/>
    <cellStyle name="Normalny 6" xfId="55" xr:uid="{00000000-0005-0000-0000-000035000000}"/>
    <cellStyle name="Normalny 7" xfId="64" xr:uid="{00000000-0005-0000-0000-000036000000}"/>
    <cellStyle name="Normalny 8" xfId="66" xr:uid="{00000000-0005-0000-0000-000037000000}"/>
    <cellStyle name="Normalny 8 3" xfId="67" xr:uid="{00000000-0005-0000-0000-000038000000}"/>
    <cellStyle name="Obliczenia 2" xfId="56" xr:uid="{00000000-0005-0000-0000-000039000000}"/>
    <cellStyle name="Suma 2" xfId="57" xr:uid="{00000000-0005-0000-0000-00003A000000}"/>
    <cellStyle name="Tekst objaśnienia 2" xfId="58" xr:uid="{00000000-0005-0000-0000-00003B000000}"/>
    <cellStyle name="Tekst ostrzeżenia 2" xfId="59" xr:uid="{00000000-0005-0000-0000-00003C000000}"/>
    <cellStyle name="Tytuł 2" xfId="60" xr:uid="{00000000-0005-0000-0000-00003D000000}"/>
    <cellStyle name="Uwaga 2" xfId="61" xr:uid="{00000000-0005-0000-0000-00003E000000}"/>
    <cellStyle name="Uwaga 2 2" xfId="65" xr:uid="{00000000-0005-0000-0000-00003F000000}"/>
    <cellStyle name="Walutowy 2" xfId="2" xr:uid="{00000000-0005-0000-0000-000040000000}"/>
    <cellStyle name="Walutowy 2 2" xfId="4" xr:uid="{00000000-0005-0000-0000-000041000000}"/>
    <cellStyle name="Walutowy 3" xfId="62" xr:uid="{00000000-0005-0000-0000-000042000000}"/>
    <cellStyle name="Złe 2" xfId="63" xr:uid="{00000000-0005-0000-0000-000043000000}"/>
  </cellStyles>
  <dxfs count="0"/>
  <tableStyles count="0" defaultTableStyle="TableStyleMedium9" defaultPivotStyle="PivotStyleLight16"/>
  <colors>
    <mruColors>
      <color rgb="FFFFFFCC"/>
      <color rgb="FFCCFFFF"/>
      <color rgb="FF99CCFF"/>
      <color rgb="FFCBFDB9"/>
      <color rgb="FF0000FF"/>
      <color rgb="FFCCCCFF"/>
      <color rgb="FF7030A0"/>
      <color rgb="FFFDE9D9"/>
      <color rgb="FF66FF66"/>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06/relationships/attachedToolbars" Target="attachedToolbars.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1</xdr:colOff>
      <xdr:row>0</xdr:row>
      <xdr:rowOff>291042</xdr:rowOff>
    </xdr:from>
    <xdr:to>
      <xdr:col>9</xdr:col>
      <xdr:colOff>36450</xdr:colOff>
      <xdr:row>1</xdr:row>
      <xdr:rowOff>74084</xdr:rowOff>
    </xdr:to>
    <xdr:pic>
      <xdr:nvPicPr>
        <xdr:cNvPr id="3" name="Obraz 2" descr="muzyka.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biLevel thresh="25000"/>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6604001" y="291042"/>
          <a:ext cx="2131949" cy="1402292"/>
        </a:xfrm>
        <a:prstGeom prst="rect">
          <a:avLst/>
        </a:prstGeom>
      </xdr:spPr>
    </xdr:pic>
    <xdr:clientData/>
  </xdr:twoCellAnchor>
  <xdr:twoCellAnchor editAs="oneCell">
    <xdr:from>
      <xdr:col>1</xdr:col>
      <xdr:colOff>219076</xdr:colOff>
      <xdr:row>0</xdr:row>
      <xdr:rowOff>1556619</xdr:rowOff>
    </xdr:from>
    <xdr:to>
      <xdr:col>2</xdr:col>
      <xdr:colOff>609600</xdr:colOff>
      <xdr:row>2</xdr:row>
      <xdr:rowOff>66114</xdr:rowOff>
    </xdr:to>
    <xdr:pic>
      <xdr:nvPicPr>
        <xdr:cNvPr id="2" name="Obraz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3401" y="1556619"/>
          <a:ext cx="1438274" cy="862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SP/Organizacja%20roku%20szkolnego/OrganizacjaZSP%202016-17/kal.terminarz%20201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lendarz"/>
      <sheetName val="Kalendarz (2)"/>
      <sheetName val="terminarz"/>
      <sheetName val="terminarz kl I"/>
      <sheetName val="term.gimnaz"/>
      <sheetName val="term matura"/>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00FF00"/>
  </sheetPr>
  <dimension ref="A1:D46"/>
  <sheetViews>
    <sheetView zoomScaleNormal="100" zoomScaleSheetLayoutView="100" workbookViewId="0">
      <selection activeCell="D32" sqref="D32"/>
    </sheetView>
  </sheetViews>
  <sheetFormatPr defaultColWidth="9.140625" defaultRowHeight="12.75"/>
  <cols>
    <col min="1" max="1" width="5.42578125" style="552" customWidth="1"/>
    <col min="2" max="2" width="6.85546875" style="552" customWidth="1"/>
    <col min="3" max="3" width="9.28515625" style="552" customWidth="1"/>
    <col min="4" max="4" width="95.42578125" style="552" customWidth="1"/>
    <col min="5" max="16384" width="9.140625" style="552"/>
  </cols>
  <sheetData>
    <row r="1" spans="1:4" ht="21.75" customHeight="1">
      <c r="A1" s="2492" t="s">
        <v>1106</v>
      </c>
      <c r="B1" s="2492"/>
      <c r="C1" s="2492"/>
      <c r="D1" s="2492"/>
    </row>
    <row r="2" spans="1:4" ht="54.75" customHeight="1">
      <c r="A2" s="617"/>
      <c r="B2" s="617"/>
      <c r="C2" s="2493" t="s">
        <v>761</v>
      </c>
      <c r="D2" s="2493"/>
    </row>
    <row r="3" spans="1:4" ht="15.75" customHeight="1">
      <c r="A3" s="618"/>
      <c r="B3" s="618"/>
      <c r="C3" s="619" t="s">
        <v>413</v>
      </c>
      <c r="D3" s="1740" t="s">
        <v>647</v>
      </c>
    </row>
    <row r="4" spans="1:4" ht="33.75" customHeight="1">
      <c r="A4" s="618"/>
      <c r="B4" s="618"/>
      <c r="C4" s="620"/>
      <c r="D4" s="1741" t="s">
        <v>939</v>
      </c>
    </row>
    <row r="5" spans="1:4" ht="20.25" customHeight="1">
      <c r="A5" s="618"/>
      <c r="B5" s="618"/>
      <c r="C5" s="620"/>
      <c r="D5" s="1742" t="s">
        <v>874</v>
      </c>
    </row>
    <row r="6" spans="1:4" ht="25.5">
      <c r="A6" s="618"/>
      <c r="B6" s="618"/>
      <c r="C6" s="620"/>
      <c r="D6" s="1742" t="s">
        <v>414</v>
      </c>
    </row>
    <row r="7" spans="1:4" ht="36.75" customHeight="1">
      <c r="A7" s="618"/>
      <c r="B7" s="618"/>
      <c r="C7" s="620"/>
      <c r="D7" s="1743" t="s">
        <v>875</v>
      </c>
    </row>
    <row r="8" spans="1:4" ht="45.75" customHeight="1">
      <c r="A8" s="618"/>
      <c r="B8" s="618"/>
      <c r="C8" s="620"/>
      <c r="D8" s="1744" t="s">
        <v>762</v>
      </c>
    </row>
    <row r="9" spans="1:4" ht="25.5">
      <c r="A9" s="618"/>
      <c r="B9" s="618"/>
      <c r="C9" s="620"/>
      <c r="D9" s="1742" t="s">
        <v>759</v>
      </c>
    </row>
    <row r="10" spans="1:4" ht="19.5" customHeight="1">
      <c r="A10" s="618"/>
      <c r="B10" s="618"/>
      <c r="C10" s="620"/>
      <c r="D10" s="1743" t="s">
        <v>648</v>
      </c>
    </row>
    <row r="11" spans="1:4" ht="19.5" customHeight="1">
      <c r="A11" s="618"/>
      <c r="B11" s="618"/>
      <c r="C11" s="620"/>
      <c r="D11" s="1745" t="s">
        <v>940</v>
      </c>
    </row>
    <row r="12" spans="1:4" ht="17.649999999999999" customHeight="1">
      <c r="A12" s="1354" t="s">
        <v>415</v>
      </c>
      <c r="B12" s="1354"/>
      <c r="C12" s="1354"/>
      <c r="D12" s="621"/>
    </row>
    <row r="13" spans="1:4">
      <c r="A13" s="1351" t="s">
        <v>559</v>
      </c>
      <c r="B13" s="1351"/>
      <c r="C13" s="621"/>
      <c r="D13" s="1352"/>
    </row>
    <row r="14" spans="1:4" ht="17.25" customHeight="1">
      <c r="B14" s="1353" t="s">
        <v>758</v>
      </c>
      <c r="C14" s="1353"/>
      <c r="D14" s="621"/>
    </row>
    <row r="15" spans="1:4">
      <c r="A15" s="622" t="s">
        <v>36</v>
      </c>
      <c r="B15" s="623" t="s">
        <v>33</v>
      </c>
      <c r="C15" s="624" t="s">
        <v>98</v>
      </c>
      <c r="D15" s="624"/>
    </row>
    <row r="16" spans="1:4">
      <c r="A16" s="622" t="s">
        <v>37</v>
      </c>
      <c r="B16" s="623" t="s">
        <v>33</v>
      </c>
      <c r="C16" s="624" t="s">
        <v>416</v>
      </c>
      <c r="D16" s="624"/>
    </row>
    <row r="17" spans="1:4">
      <c r="A17" s="622"/>
      <c r="B17" s="623"/>
      <c r="C17" s="624" t="s">
        <v>417</v>
      </c>
      <c r="D17" s="624"/>
    </row>
    <row r="18" spans="1:4">
      <c r="A18" s="622"/>
      <c r="B18" s="623"/>
      <c r="C18" s="624" t="s">
        <v>418</v>
      </c>
      <c r="D18" s="624"/>
    </row>
    <row r="19" spans="1:4">
      <c r="A19" s="622"/>
      <c r="B19" s="623"/>
      <c r="C19" s="624" t="s">
        <v>419</v>
      </c>
      <c r="D19" s="624"/>
    </row>
    <row r="20" spans="1:4">
      <c r="A20" s="622"/>
      <c r="B20" s="623"/>
      <c r="C20" s="624" t="s">
        <v>420</v>
      </c>
      <c r="D20" s="624"/>
    </row>
    <row r="21" spans="1:4">
      <c r="A21" s="622"/>
      <c r="B21" s="623"/>
      <c r="C21" s="624" t="s">
        <v>421</v>
      </c>
      <c r="D21" s="624"/>
    </row>
    <row r="22" spans="1:4">
      <c r="A22" s="622"/>
      <c r="B22" s="623"/>
      <c r="C22" s="624" t="s">
        <v>422</v>
      </c>
      <c r="D22" s="624"/>
    </row>
    <row r="23" spans="1:4">
      <c r="A23" s="622"/>
      <c r="B23" s="623"/>
      <c r="C23" s="624" t="s">
        <v>423</v>
      </c>
      <c r="D23" s="624"/>
    </row>
    <row r="24" spans="1:4" ht="12" customHeight="1">
      <c r="A24" s="622"/>
      <c r="B24" s="623"/>
      <c r="C24" s="624" t="s">
        <v>424</v>
      </c>
      <c r="D24" s="624"/>
    </row>
    <row r="25" spans="1:4" ht="12" customHeight="1">
      <c r="A25" s="622">
        <v>16</v>
      </c>
      <c r="B25" s="1125" t="s">
        <v>33</v>
      </c>
      <c r="C25" s="624" t="s">
        <v>941</v>
      </c>
      <c r="D25" s="624"/>
    </row>
    <row r="26" spans="1:4">
      <c r="A26" s="622" t="s">
        <v>539</v>
      </c>
      <c r="B26" s="623" t="s">
        <v>33</v>
      </c>
      <c r="C26" s="624" t="s">
        <v>538</v>
      </c>
      <c r="D26" s="624"/>
    </row>
    <row r="27" spans="1:4">
      <c r="A27" s="622"/>
      <c r="B27" s="623"/>
      <c r="C27" s="624" t="s">
        <v>543</v>
      </c>
      <c r="D27" s="624"/>
    </row>
    <row r="28" spans="1:4">
      <c r="A28" s="622" t="s">
        <v>540</v>
      </c>
      <c r="B28" s="623" t="s">
        <v>33</v>
      </c>
      <c r="C28" s="624" t="s">
        <v>425</v>
      </c>
      <c r="D28" s="935"/>
    </row>
    <row r="29" spans="1:4" ht="16.5" customHeight="1">
      <c r="A29" s="933" t="s">
        <v>550</v>
      </c>
      <c r="B29" s="934" t="s">
        <v>33</v>
      </c>
      <c r="C29" s="935" t="s">
        <v>549</v>
      </c>
    </row>
    <row r="30" spans="1:4" s="1738" customFormat="1" ht="29.25" customHeight="1">
      <c r="A30" s="1351" t="s">
        <v>430</v>
      </c>
      <c r="C30" s="1738" t="s">
        <v>642</v>
      </c>
    </row>
    <row r="31" spans="1:4" ht="15.75">
      <c r="A31" s="625" t="s">
        <v>429</v>
      </c>
      <c r="B31" s="625"/>
      <c r="C31" s="625"/>
    </row>
    <row r="32" spans="1:4" ht="15.75">
      <c r="C32" s="1346" t="s">
        <v>876</v>
      </c>
      <c r="D32" s="1347"/>
    </row>
    <row r="33" spans="1:4" ht="15.75">
      <c r="C33" s="1348" t="s">
        <v>649</v>
      </c>
      <c r="D33" s="1349"/>
    </row>
    <row r="34" spans="1:4" ht="15.75">
      <c r="C34" s="1194" t="s">
        <v>879</v>
      </c>
      <c r="D34" s="1195"/>
    </row>
    <row r="35" spans="1:4" ht="60" customHeight="1">
      <c r="A35" s="1202" t="s">
        <v>661</v>
      </c>
      <c r="C35" s="2494" t="s">
        <v>760</v>
      </c>
      <c r="D35" s="2494"/>
    </row>
    <row r="36" spans="1:4" ht="13.5" customHeight="1">
      <c r="A36" s="1202"/>
      <c r="B36" s="1347"/>
      <c r="C36" s="1362" t="s">
        <v>776</v>
      </c>
      <c r="D36" s="626"/>
    </row>
    <row r="37" spans="1:4" ht="14.65" customHeight="1">
      <c r="A37" s="1202"/>
      <c r="B37" s="1350"/>
      <c r="C37" s="1361" t="s">
        <v>778</v>
      </c>
      <c r="D37" s="1355"/>
    </row>
    <row r="38" spans="1:4" ht="15" customHeight="1">
      <c r="B38" s="1739"/>
      <c r="C38" s="1361" t="s">
        <v>873</v>
      </c>
      <c r="D38" s="626"/>
    </row>
    <row r="40" spans="1:4" ht="28.5">
      <c r="A40" s="1905" t="s">
        <v>961</v>
      </c>
      <c r="B40" s="1904"/>
      <c r="C40" s="1904"/>
      <c r="D40" s="1906" t="s">
        <v>995</v>
      </c>
    </row>
    <row r="41" spans="1:4" ht="36.75" customHeight="1">
      <c r="A41" s="2495" t="s">
        <v>1022</v>
      </c>
      <c r="B41" s="2495"/>
      <c r="C41" s="2496" t="s">
        <v>1023</v>
      </c>
      <c r="D41" s="2496"/>
    </row>
    <row r="42" spans="1:4" ht="23.25" customHeight="1">
      <c r="A42" s="2485"/>
      <c r="B42" s="2485"/>
      <c r="C42" s="2490" t="s">
        <v>1107</v>
      </c>
      <c r="D42" s="2486"/>
    </row>
    <row r="43" spans="1:4" ht="21" customHeight="1">
      <c r="D43" s="627" t="s">
        <v>426</v>
      </c>
    </row>
    <row r="44" spans="1:4" ht="18" customHeight="1">
      <c r="C44" s="1356" t="s">
        <v>427</v>
      </c>
      <c r="D44" s="1357"/>
    </row>
    <row r="45" spans="1:4">
      <c r="C45" s="1358"/>
      <c r="D45" s="1357" t="s">
        <v>777</v>
      </c>
    </row>
    <row r="46" spans="1:4">
      <c r="C46" s="1358"/>
      <c r="D46" s="1358"/>
    </row>
  </sheetData>
  <sheetProtection algorithmName="SHA-512" hashValue="D/Usux5n4LsM3lURezdM0eLdc3HU0WHfwtyLNCYQGKEOD03wfmElItfq2wQR0lSc6UNE1WfwtkNcxJrdYRzF5A==" saltValue="geb1BHYja4VFWpJkLwHk4g==" spinCount="100000" sheet="1" objects="1" scenarios="1"/>
  <mergeCells count="5">
    <mergeCell ref="A1:D1"/>
    <mergeCell ref="C2:D2"/>
    <mergeCell ref="C35:D35"/>
    <mergeCell ref="A41:B41"/>
    <mergeCell ref="C41:D41"/>
  </mergeCells>
  <pageMargins left="0.75" right="0.75" top="1" bottom="1" header="0.5" footer="0.5"/>
  <pageSetup paperSize="9" scale="75" orientation="portrait" horizontalDpi="4294967293" verticalDpi="4294967293" r:id="rId1"/>
  <headerFooter alignWithMargins="0">
    <oddFooter>&amp;L&amp;7CEA - arkusz organizacyjny na rok szkolny 2017/18    nr teczki: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9">
    <tabColor rgb="FFFFFF00"/>
  </sheetPr>
  <dimension ref="B1:X23"/>
  <sheetViews>
    <sheetView showGridLines="0" view="pageBreakPreview" zoomScale="70" zoomScaleNormal="90" zoomScaleSheetLayoutView="70" workbookViewId="0">
      <selection activeCell="K3" sqref="K3:N3"/>
    </sheetView>
  </sheetViews>
  <sheetFormatPr defaultRowHeight="12.75"/>
  <cols>
    <col min="1" max="1" width="5" customWidth="1"/>
    <col min="2" max="2" width="30.85546875" customWidth="1"/>
    <col min="3" max="18" width="5.7109375" customWidth="1"/>
    <col min="19" max="19" width="6.5703125" customWidth="1"/>
    <col min="20" max="20" width="5.7109375" customWidth="1"/>
    <col min="21" max="21" width="10.5703125" customWidth="1"/>
    <col min="22" max="22" width="16.140625" customWidth="1"/>
  </cols>
  <sheetData>
    <row r="1" spans="2:24" ht="15.75">
      <c r="Q1" s="1853">
        <f>wizyt!$B$1</f>
        <v>0</v>
      </c>
      <c r="R1" s="2881" t="str">
        <f>wizyt!$D$1</f>
        <v>.</v>
      </c>
      <c r="S1" s="2881"/>
      <c r="T1" s="2881"/>
      <c r="U1" s="2881"/>
    </row>
    <row r="2" spans="2:24" s="1" customFormat="1" ht="32.25" customHeight="1" thickBot="1">
      <c r="B2" s="578" t="str">
        <f>wizyt!C3</f>
        <v>??</v>
      </c>
      <c r="C2" s="2876" t="s">
        <v>28</v>
      </c>
      <c r="D2" s="2876"/>
      <c r="E2" s="2876"/>
      <c r="F2" s="2876"/>
      <c r="G2" s="2876"/>
      <c r="H2" s="2876"/>
      <c r="I2" s="2876"/>
      <c r="J2" s="2876"/>
      <c r="K2" s="2489" t="str">
        <f>wizyt!H3</f>
        <v>2021/2022</v>
      </c>
      <c r="L2" s="2489"/>
      <c r="M2" s="2489"/>
      <c r="N2" s="2489"/>
      <c r="O2" s="2489"/>
      <c r="P2" s="2489"/>
      <c r="Q2" s="2489"/>
      <c r="R2" s="2489"/>
      <c r="S2" s="2200"/>
      <c r="T2" s="2200"/>
      <c r="U2" s="224"/>
    </row>
    <row r="3" spans="2:24" s="1" customFormat="1" ht="24.95" customHeight="1" thickBot="1">
      <c r="B3" s="427" t="s">
        <v>318</v>
      </c>
      <c r="C3" s="2871" t="s">
        <v>323</v>
      </c>
      <c r="D3" s="2872"/>
      <c r="E3" s="2872"/>
      <c r="F3" s="584">
        <f>SUM(C9:J9)</f>
        <v>0</v>
      </c>
      <c r="G3" s="1897"/>
      <c r="H3" s="1897"/>
      <c r="I3" s="584"/>
      <c r="J3" s="584"/>
      <c r="K3" s="2871" t="s">
        <v>324</v>
      </c>
      <c r="L3" s="2872"/>
      <c r="M3" s="2872"/>
      <c r="N3" s="2872"/>
      <c r="O3" s="582">
        <f>SUM(K9:P9)</f>
        <v>0</v>
      </c>
      <c r="P3" s="583"/>
      <c r="Q3" s="425"/>
      <c r="R3" s="426"/>
      <c r="S3" s="426"/>
      <c r="T3" s="426"/>
      <c r="U3" s="426"/>
      <c r="V3" s="1985" t="str">
        <f>wizyt!H3</f>
        <v>2021/2022</v>
      </c>
    </row>
    <row r="4" spans="2:24" ht="27" customHeight="1">
      <c r="B4" s="225" t="s">
        <v>76</v>
      </c>
      <c r="C4" s="2873" t="s">
        <v>231</v>
      </c>
      <c r="D4" s="2874"/>
      <c r="E4" s="2874"/>
      <c r="F4" s="2874"/>
      <c r="G4" s="2874"/>
      <c r="H4" s="2874"/>
      <c r="I4" s="2874"/>
      <c r="J4" s="2875"/>
      <c r="K4" s="2886" t="s">
        <v>200</v>
      </c>
      <c r="L4" s="2887"/>
      <c r="M4" s="2888"/>
      <c r="N4" s="2889" t="s">
        <v>201</v>
      </c>
      <c r="O4" s="2890"/>
      <c r="P4" s="2891"/>
      <c r="Q4" s="2882" t="s">
        <v>29</v>
      </c>
      <c r="R4" s="2883"/>
      <c r="S4" s="2238"/>
      <c r="T4" s="2238"/>
      <c r="V4" s="2877" t="s">
        <v>191</v>
      </c>
    </row>
    <row r="5" spans="2:24" ht="24.95" customHeight="1">
      <c r="B5" s="226" t="s">
        <v>77</v>
      </c>
      <c r="C5" s="220" t="s">
        <v>4</v>
      </c>
      <c r="D5" s="221" t="s">
        <v>5</v>
      </c>
      <c r="E5" s="221" t="s">
        <v>6</v>
      </c>
      <c r="F5" s="221" t="s">
        <v>8</v>
      </c>
      <c r="G5" s="1898" t="s">
        <v>7</v>
      </c>
      <c r="H5" s="1898" t="s">
        <v>9</v>
      </c>
      <c r="I5" s="221" t="s">
        <v>910</v>
      </c>
      <c r="J5" s="221" t="s">
        <v>911</v>
      </c>
      <c r="K5" s="407" t="s">
        <v>4</v>
      </c>
      <c r="L5" s="219" t="s">
        <v>5</v>
      </c>
      <c r="M5" s="219" t="s">
        <v>6</v>
      </c>
      <c r="N5" s="221" t="s">
        <v>8</v>
      </c>
      <c r="O5" s="221" t="s">
        <v>7</v>
      </c>
      <c r="P5" s="221" t="s">
        <v>9</v>
      </c>
      <c r="Q5" s="2884"/>
      <c r="R5" s="2885"/>
      <c r="S5" s="2238"/>
      <c r="T5" s="2238"/>
      <c r="V5" s="2878"/>
    </row>
    <row r="6" spans="2:24" ht="24.95" customHeight="1">
      <c r="B6" s="1994" t="s">
        <v>974</v>
      </c>
      <c r="C6" s="2152"/>
      <c r="D6" s="2153"/>
      <c r="E6" s="2153"/>
      <c r="F6" s="2153"/>
      <c r="G6" s="2153"/>
      <c r="H6" s="2153"/>
      <c r="I6" s="2153"/>
      <c r="J6" s="2153"/>
      <c r="K6" s="2154"/>
      <c r="L6" s="2153"/>
      <c r="M6" s="2153"/>
      <c r="N6" s="2153"/>
      <c r="O6" s="2153"/>
      <c r="P6" s="2153"/>
      <c r="Q6" s="2879">
        <f>SUM(C6:P6)</f>
        <v>0</v>
      </c>
      <c r="R6" s="2880"/>
      <c r="S6" s="2239"/>
      <c r="T6" s="2239"/>
      <c r="U6" s="2243" t="s">
        <v>974</v>
      </c>
      <c r="V6" s="2000">
        <f>Q6+U17</f>
        <v>0</v>
      </c>
    </row>
    <row r="7" spans="2:24" ht="24.95" customHeight="1">
      <c r="B7" s="226" t="s">
        <v>196</v>
      </c>
      <c r="C7" s="216"/>
      <c r="D7" s="216"/>
      <c r="E7" s="216"/>
      <c r="F7" s="216"/>
      <c r="G7" s="1899"/>
      <c r="H7" s="1899"/>
      <c r="I7" s="216"/>
      <c r="J7" s="216"/>
      <c r="K7" s="408"/>
      <c r="L7" s="216"/>
      <c r="M7" s="216"/>
      <c r="N7" s="216"/>
      <c r="O7" s="216"/>
      <c r="P7" s="216"/>
      <c r="Q7" s="2892">
        <f>SUM(C7:P7)</f>
        <v>0</v>
      </c>
      <c r="R7" s="2893"/>
      <c r="S7" s="762"/>
      <c r="T7" s="762"/>
      <c r="U7" s="2243" t="s">
        <v>196</v>
      </c>
      <c r="V7" s="2001">
        <f>Q7+U18</f>
        <v>0</v>
      </c>
      <c r="W7" s="532"/>
      <c r="X7" s="532"/>
    </row>
    <row r="8" spans="2:24" ht="24.95" customHeight="1">
      <c r="B8" s="226" t="s">
        <v>197</v>
      </c>
      <c r="C8" s="217"/>
      <c r="D8" s="217"/>
      <c r="E8" s="217"/>
      <c r="F8" s="217"/>
      <c r="G8" s="217"/>
      <c r="H8" s="217"/>
      <c r="I8" s="217"/>
      <c r="J8" s="217"/>
      <c r="K8" s="409"/>
      <c r="L8" s="217"/>
      <c r="M8" s="217"/>
      <c r="N8" s="217"/>
      <c r="O8" s="217"/>
      <c r="P8" s="218"/>
      <c r="Q8" s="2892">
        <f>SUM(C8:P8)</f>
        <v>0</v>
      </c>
      <c r="R8" s="2893"/>
      <c r="S8" s="762"/>
      <c r="T8" s="762"/>
      <c r="U8" s="2243" t="s">
        <v>197</v>
      </c>
      <c r="V8" s="2001">
        <f>Q8+U19</f>
        <v>0</v>
      </c>
      <c r="W8" s="532"/>
      <c r="X8" s="532"/>
    </row>
    <row r="9" spans="2:24" ht="24.95" customHeight="1">
      <c r="B9" s="227" t="s">
        <v>109</v>
      </c>
      <c r="C9" s="222">
        <f>SUM(C7:C8)</f>
        <v>0</v>
      </c>
      <c r="D9" s="223">
        <f t="shared" ref="D9:P9" si="0">SUM(D7:D8)</f>
        <v>0</v>
      </c>
      <c r="E9" s="223">
        <f t="shared" si="0"/>
        <v>0</v>
      </c>
      <c r="F9" s="223">
        <f t="shared" si="0"/>
        <v>0</v>
      </c>
      <c r="G9" s="223">
        <f t="shared" si="0"/>
        <v>0</v>
      </c>
      <c r="H9" s="223">
        <f t="shared" si="0"/>
        <v>0</v>
      </c>
      <c r="I9" s="223">
        <f t="shared" si="0"/>
        <v>0</v>
      </c>
      <c r="J9" s="223">
        <f t="shared" si="0"/>
        <v>0</v>
      </c>
      <c r="K9" s="410">
        <f t="shared" si="0"/>
        <v>0</v>
      </c>
      <c r="L9" s="223">
        <f t="shared" si="0"/>
        <v>0</v>
      </c>
      <c r="M9" s="223">
        <f t="shared" si="0"/>
        <v>0</v>
      </c>
      <c r="N9" s="223">
        <f t="shared" si="0"/>
        <v>0</v>
      </c>
      <c r="O9" s="223">
        <f t="shared" si="0"/>
        <v>0</v>
      </c>
      <c r="P9" s="223">
        <f t="shared" si="0"/>
        <v>0</v>
      </c>
      <c r="Q9" s="2894">
        <f>SUM(Q7:Q8)</f>
        <v>0</v>
      </c>
      <c r="R9" s="2895"/>
      <c r="S9" s="2240"/>
      <c r="T9" s="2240"/>
      <c r="U9" s="2243" t="s">
        <v>1019</v>
      </c>
      <c r="V9" s="2002">
        <f>SUM(V7:V8)</f>
        <v>0</v>
      </c>
      <c r="W9" s="532"/>
      <c r="X9" s="532"/>
    </row>
    <row r="10" spans="2:24" ht="24.95" customHeight="1">
      <c r="B10" s="226" t="s">
        <v>198</v>
      </c>
      <c r="C10" s="228" t="str">
        <f>IF(C9=0,"",C7/C9)</f>
        <v/>
      </c>
      <c r="D10" s="228" t="str">
        <f t="shared" ref="D10:Q10" si="1">IF(D9=0,"",D7/D9)</f>
        <v/>
      </c>
      <c r="E10" s="228" t="str">
        <f t="shared" si="1"/>
        <v/>
      </c>
      <c r="F10" s="228" t="str">
        <f t="shared" si="1"/>
        <v/>
      </c>
      <c r="G10" s="228" t="str">
        <f t="shared" ref="G10:H10" si="2">IF(G9=0,"",G7/G9)</f>
        <v/>
      </c>
      <c r="H10" s="228" t="str">
        <f t="shared" si="2"/>
        <v/>
      </c>
      <c r="I10" s="228" t="str">
        <f t="shared" si="1"/>
        <v/>
      </c>
      <c r="J10" s="228" t="str">
        <f t="shared" si="1"/>
        <v/>
      </c>
      <c r="K10" s="411" t="str">
        <f t="shared" si="1"/>
        <v/>
      </c>
      <c r="L10" s="229" t="str">
        <f t="shared" si="1"/>
        <v/>
      </c>
      <c r="M10" s="229" t="str">
        <f t="shared" si="1"/>
        <v/>
      </c>
      <c r="N10" s="228" t="str">
        <f>IF(N9=0,"",N7/N9)</f>
        <v/>
      </c>
      <c r="O10" s="228" t="str">
        <f t="shared" si="1"/>
        <v/>
      </c>
      <c r="P10" s="228" t="str">
        <f t="shared" si="1"/>
        <v/>
      </c>
      <c r="Q10" s="2907" t="str">
        <f t="shared" si="1"/>
        <v/>
      </c>
      <c r="R10" s="2908"/>
      <c r="S10" s="2241"/>
      <c r="T10" s="2241"/>
      <c r="U10" s="2243" t="s">
        <v>198</v>
      </c>
      <c r="V10" s="2003" t="str">
        <f>IF(V9=0,"",V7/V9)</f>
        <v/>
      </c>
      <c r="W10" s="532"/>
      <c r="X10" s="532"/>
    </row>
    <row r="11" spans="2:24" ht="24.95" customHeight="1" thickBot="1">
      <c r="B11" s="1987" t="s">
        <v>199</v>
      </c>
      <c r="C11" s="1988" t="str">
        <f>IF(C9=0,"",C8/C9)</f>
        <v/>
      </c>
      <c r="D11" s="1988" t="str">
        <f t="shared" ref="D11:Q11" si="3">IF(D9=0,"",D8/D9)</f>
        <v/>
      </c>
      <c r="E11" s="1988" t="str">
        <f t="shared" si="3"/>
        <v/>
      </c>
      <c r="F11" s="1988" t="str">
        <f t="shared" si="3"/>
        <v/>
      </c>
      <c r="G11" s="1988" t="str">
        <f t="shared" ref="G11:H11" si="4">IF(G9=0,"",G8/G9)</f>
        <v/>
      </c>
      <c r="H11" s="1988" t="str">
        <f t="shared" si="4"/>
        <v/>
      </c>
      <c r="I11" s="1988" t="str">
        <f t="shared" si="3"/>
        <v/>
      </c>
      <c r="J11" s="1988" t="str">
        <f t="shared" si="3"/>
        <v/>
      </c>
      <c r="K11" s="1989" t="str">
        <f t="shared" si="3"/>
        <v/>
      </c>
      <c r="L11" s="1990" t="str">
        <f t="shared" si="3"/>
        <v/>
      </c>
      <c r="M11" s="1990" t="str">
        <f t="shared" si="3"/>
        <v/>
      </c>
      <c r="N11" s="1988" t="str">
        <f>IF(N9=0,"",N8/N9)</f>
        <v/>
      </c>
      <c r="O11" s="1988" t="str">
        <f t="shared" si="3"/>
        <v/>
      </c>
      <c r="P11" s="1988" t="str">
        <f t="shared" si="3"/>
        <v/>
      </c>
      <c r="Q11" s="2910" t="str">
        <f t="shared" si="3"/>
        <v/>
      </c>
      <c r="R11" s="2911"/>
      <c r="S11" s="2241"/>
      <c r="T11" s="2241"/>
      <c r="U11" s="2243" t="s">
        <v>199</v>
      </c>
      <c r="V11" s="2004" t="str">
        <f>IF(V9=0,"",V8/V9)</f>
        <v/>
      </c>
      <c r="W11" s="532"/>
      <c r="X11" s="532"/>
    </row>
    <row r="12" spans="2:24" ht="24.95" customHeight="1" thickBot="1">
      <c r="B12" s="1995" t="s">
        <v>975</v>
      </c>
      <c r="C12" s="2158"/>
      <c r="D12" s="2158"/>
      <c r="E12" s="2158"/>
      <c r="F12" s="2158"/>
      <c r="G12" s="2158"/>
      <c r="H12" s="2158"/>
      <c r="I12" s="2158"/>
      <c r="J12" s="2158"/>
      <c r="K12" s="2158"/>
      <c r="L12" s="2158"/>
      <c r="M12" s="2158"/>
      <c r="N12" s="2158"/>
      <c r="O12" s="2158"/>
      <c r="P12" s="2158"/>
      <c r="Q12" s="2900">
        <f>SUM(C12:P12)</f>
        <v>0</v>
      </c>
      <c r="R12" s="2901"/>
      <c r="S12" s="2242"/>
      <c r="T12" s="2242"/>
      <c r="U12" s="2244" t="s">
        <v>975</v>
      </c>
      <c r="V12" s="2005">
        <f>Q12+U23</f>
        <v>0</v>
      </c>
      <c r="W12" s="532"/>
      <c r="X12" s="532"/>
    </row>
    <row r="13" spans="2:24" ht="17.25" customHeight="1" thickBot="1">
      <c r="V13" s="532"/>
    </row>
    <row r="14" spans="2:24" ht="22.5" customHeight="1" thickBot="1">
      <c r="B14" s="427" t="s">
        <v>319</v>
      </c>
      <c r="C14" s="2871" t="s">
        <v>317</v>
      </c>
      <c r="D14" s="2872"/>
      <c r="E14" s="2872"/>
      <c r="F14" s="2872"/>
      <c r="G14" s="2872"/>
      <c r="H14" s="2872"/>
      <c r="I14" s="582">
        <f>SUM(C20:L20)</f>
        <v>0</v>
      </c>
      <c r="J14" s="584"/>
      <c r="K14" s="584"/>
      <c r="L14" s="583"/>
      <c r="M14" s="2903" t="s">
        <v>321</v>
      </c>
      <c r="N14" s="2904"/>
      <c r="O14" s="2904"/>
      <c r="P14" s="2896">
        <f>SUM(M20:R20)</f>
        <v>0</v>
      </c>
      <c r="Q14" s="2896"/>
      <c r="R14" s="2897"/>
      <c r="S14" s="2912" t="s">
        <v>1024</v>
      </c>
      <c r="T14" s="2914">
        <f>SUM(S20:T20)</f>
        <v>0</v>
      </c>
      <c r="U14" s="224"/>
      <c r="V14" s="532"/>
    </row>
    <row r="15" spans="2:24" ht="17.25" customHeight="1">
      <c r="B15" s="1996" t="s">
        <v>322</v>
      </c>
      <c r="C15" s="2890" t="s">
        <v>320</v>
      </c>
      <c r="D15" s="2890"/>
      <c r="E15" s="2890"/>
      <c r="F15" s="2890"/>
      <c r="G15" s="2890"/>
      <c r="H15" s="2890"/>
      <c r="I15" s="2909" t="s">
        <v>288</v>
      </c>
      <c r="J15" s="2874"/>
      <c r="K15" s="2874"/>
      <c r="L15" s="2875"/>
      <c r="M15" s="2905"/>
      <c r="N15" s="2906"/>
      <c r="O15" s="2906"/>
      <c r="P15" s="2898"/>
      <c r="Q15" s="2898"/>
      <c r="R15" s="2899"/>
      <c r="S15" s="2913"/>
      <c r="T15" s="2915"/>
      <c r="U15" s="2883" t="s">
        <v>75</v>
      </c>
      <c r="V15" s="532"/>
    </row>
    <row r="16" spans="2:24" ht="24.95" customHeight="1" thickBot="1">
      <c r="B16" s="1997" t="s">
        <v>77</v>
      </c>
      <c r="C16" s="220" t="s">
        <v>4</v>
      </c>
      <c r="D16" s="221" t="s">
        <v>5</v>
      </c>
      <c r="E16" s="221" t="s">
        <v>6</v>
      </c>
      <c r="F16" s="221" t="s">
        <v>8</v>
      </c>
      <c r="G16" s="221" t="s">
        <v>7</v>
      </c>
      <c r="H16" s="402" t="s">
        <v>9</v>
      </c>
      <c r="I16" s="585" t="s">
        <v>4</v>
      </c>
      <c r="J16" s="221" t="s">
        <v>5</v>
      </c>
      <c r="K16" s="221" t="s">
        <v>6</v>
      </c>
      <c r="L16" s="586" t="s">
        <v>8</v>
      </c>
      <c r="M16" s="407" t="s">
        <v>4</v>
      </c>
      <c r="N16" s="219" t="s">
        <v>5</v>
      </c>
      <c r="O16" s="219" t="s">
        <v>6</v>
      </c>
      <c r="P16" s="219" t="s">
        <v>8</v>
      </c>
      <c r="Q16" s="219" t="s">
        <v>7</v>
      </c>
      <c r="R16" s="2218" t="s">
        <v>9</v>
      </c>
      <c r="S16" s="2223" t="s">
        <v>4</v>
      </c>
      <c r="T16" s="2224" t="s">
        <v>5</v>
      </c>
      <c r="U16" s="2902"/>
      <c r="V16" s="532"/>
    </row>
    <row r="17" spans="2:22" ht="24.95" customHeight="1">
      <c r="B17" s="2006" t="s">
        <v>976</v>
      </c>
      <c r="C17" s="2152"/>
      <c r="D17" s="2153"/>
      <c r="E17" s="2153"/>
      <c r="F17" s="2153"/>
      <c r="G17" s="2153"/>
      <c r="H17" s="2155"/>
      <c r="I17" s="2154"/>
      <c r="J17" s="2153"/>
      <c r="K17" s="2153"/>
      <c r="L17" s="2156"/>
      <c r="M17" s="2154"/>
      <c r="N17" s="2153"/>
      <c r="O17" s="2153"/>
      <c r="P17" s="2153"/>
      <c r="Q17" s="2153"/>
      <c r="R17" s="2155"/>
      <c r="S17" s="2225"/>
      <c r="T17" s="2226"/>
      <c r="U17" s="2219">
        <f>SUM(C17:T17)</f>
        <v>0</v>
      </c>
      <c r="V17" s="532"/>
    </row>
    <row r="18" spans="2:22" ht="24.95" customHeight="1">
      <c r="B18" s="1997" t="s">
        <v>196</v>
      </c>
      <c r="C18" s="216"/>
      <c r="D18" s="216"/>
      <c r="E18" s="216"/>
      <c r="F18" s="216"/>
      <c r="G18" s="216"/>
      <c r="H18" s="403"/>
      <c r="I18" s="408"/>
      <c r="J18" s="216"/>
      <c r="K18" s="216"/>
      <c r="L18" s="587"/>
      <c r="M18" s="408"/>
      <c r="N18" s="216"/>
      <c r="O18" s="216"/>
      <c r="P18" s="216"/>
      <c r="Q18" s="216"/>
      <c r="R18" s="403"/>
      <c r="S18" s="2227"/>
      <c r="T18" s="2228"/>
      <c r="U18" s="2219">
        <f>SUM(C18:T18)</f>
        <v>0</v>
      </c>
      <c r="V18" s="532"/>
    </row>
    <row r="19" spans="2:22" ht="24.95" customHeight="1">
      <c r="B19" s="1997" t="s">
        <v>197</v>
      </c>
      <c r="C19" s="217"/>
      <c r="D19" s="217"/>
      <c r="E19" s="217"/>
      <c r="F19" s="217"/>
      <c r="G19" s="217"/>
      <c r="H19" s="404"/>
      <c r="I19" s="409"/>
      <c r="J19" s="217"/>
      <c r="K19" s="217"/>
      <c r="L19" s="588"/>
      <c r="M19" s="409"/>
      <c r="N19" s="217"/>
      <c r="O19" s="217"/>
      <c r="P19" s="217"/>
      <c r="Q19" s="217"/>
      <c r="R19" s="2213"/>
      <c r="S19" s="2227"/>
      <c r="T19" s="2228"/>
      <c r="U19" s="2201">
        <f>SUM(C19:T19)</f>
        <v>0</v>
      </c>
      <c r="V19" s="532"/>
    </row>
    <row r="20" spans="2:22" ht="24.95" customHeight="1">
      <c r="B20" s="1998" t="s">
        <v>109</v>
      </c>
      <c r="C20" s="222">
        <f>SUM(C18:C19)</f>
        <v>0</v>
      </c>
      <c r="D20" s="223">
        <f t="shared" ref="D20:T20" si="5">SUM(D18:D19)</f>
        <v>0</v>
      </c>
      <c r="E20" s="223">
        <f t="shared" si="5"/>
        <v>0</v>
      </c>
      <c r="F20" s="223">
        <f>SUM(F18:F19)</f>
        <v>0</v>
      </c>
      <c r="G20" s="223">
        <f t="shared" si="5"/>
        <v>0</v>
      </c>
      <c r="H20" s="405">
        <f t="shared" si="5"/>
        <v>0</v>
      </c>
      <c r="I20" s="410">
        <f t="shared" si="5"/>
        <v>0</v>
      </c>
      <c r="J20" s="223">
        <f t="shared" si="5"/>
        <v>0</v>
      </c>
      <c r="K20" s="223">
        <f t="shared" si="5"/>
        <v>0</v>
      </c>
      <c r="L20" s="589">
        <f t="shared" si="5"/>
        <v>0</v>
      </c>
      <c r="M20" s="410">
        <f t="shared" si="5"/>
        <v>0</v>
      </c>
      <c r="N20" s="223">
        <f t="shared" si="5"/>
        <v>0</v>
      </c>
      <c r="O20" s="223">
        <f t="shared" si="5"/>
        <v>0</v>
      </c>
      <c r="P20" s="223">
        <f t="shared" si="5"/>
        <v>0</v>
      </c>
      <c r="Q20" s="223">
        <f t="shared" si="5"/>
        <v>0</v>
      </c>
      <c r="R20" s="2214">
        <f t="shared" si="5"/>
        <v>0</v>
      </c>
      <c r="S20" s="2232">
        <f t="shared" si="5"/>
        <v>0</v>
      </c>
      <c r="T20" s="2233">
        <f t="shared" si="5"/>
        <v>0</v>
      </c>
      <c r="U20" s="2220">
        <f>SUM(U18:U19)</f>
        <v>0</v>
      </c>
      <c r="V20" s="532"/>
    </row>
    <row r="21" spans="2:22" ht="24.95" customHeight="1">
      <c r="B21" s="1997" t="s">
        <v>198</v>
      </c>
      <c r="C21" s="228" t="str">
        <f t="shared" ref="C21:L21" si="6">IF(C20=0,"",C18/C20)</f>
        <v/>
      </c>
      <c r="D21" s="228" t="str">
        <f t="shared" si="6"/>
        <v/>
      </c>
      <c r="E21" s="228" t="str">
        <f t="shared" si="6"/>
        <v/>
      </c>
      <c r="F21" s="228" t="str">
        <f t="shared" si="6"/>
        <v/>
      </c>
      <c r="G21" s="228" t="str">
        <f t="shared" si="6"/>
        <v/>
      </c>
      <c r="H21" s="406" t="str">
        <f t="shared" si="6"/>
        <v/>
      </c>
      <c r="I21" s="590" t="str">
        <f t="shared" si="6"/>
        <v/>
      </c>
      <c r="J21" s="228" t="str">
        <f t="shared" si="6"/>
        <v/>
      </c>
      <c r="K21" s="228" t="str">
        <f t="shared" si="6"/>
        <v/>
      </c>
      <c r="L21" s="591" t="str">
        <f t="shared" si="6"/>
        <v/>
      </c>
      <c r="M21" s="411" t="str">
        <f t="shared" ref="M21:U21" si="7">IF(M20=0,"",M18/M20)</f>
        <v/>
      </c>
      <c r="N21" s="229" t="str">
        <f t="shared" si="7"/>
        <v/>
      </c>
      <c r="O21" s="229" t="str">
        <f t="shared" si="7"/>
        <v/>
      </c>
      <c r="P21" s="229" t="str">
        <f t="shared" si="7"/>
        <v/>
      </c>
      <c r="Q21" s="229" t="str">
        <f t="shared" si="7"/>
        <v/>
      </c>
      <c r="R21" s="2215" t="str">
        <f t="shared" si="7"/>
        <v/>
      </c>
      <c r="S21" s="2234" t="str">
        <f t="shared" ref="S21:T21" si="8">IF(S20=0,"",S18/S20)</f>
        <v/>
      </c>
      <c r="T21" s="2235" t="str">
        <f t="shared" si="8"/>
        <v/>
      </c>
      <c r="U21" s="2202" t="str">
        <f t="shared" si="7"/>
        <v/>
      </c>
      <c r="V21" s="532"/>
    </row>
    <row r="22" spans="2:22" ht="24.95" customHeight="1" thickBot="1">
      <c r="B22" s="1999" t="s">
        <v>199</v>
      </c>
      <c r="C22" s="1988" t="str">
        <f t="shared" ref="C22:L22" si="9">IF(C20=0,"",C19/C20)</f>
        <v/>
      </c>
      <c r="D22" s="1988" t="str">
        <f t="shared" si="9"/>
        <v/>
      </c>
      <c r="E22" s="1988" t="str">
        <f t="shared" si="9"/>
        <v/>
      </c>
      <c r="F22" s="1988" t="str">
        <f t="shared" si="9"/>
        <v/>
      </c>
      <c r="G22" s="1988" t="str">
        <f t="shared" si="9"/>
        <v/>
      </c>
      <c r="H22" s="1991" t="str">
        <f t="shared" si="9"/>
        <v/>
      </c>
      <c r="I22" s="1992" t="str">
        <f t="shared" si="9"/>
        <v/>
      </c>
      <c r="J22" s="1988" t="str">
        <f t="shared" si="9"/>
        <v/>
      </c>
      <c r="K22" s="1988" t="str">
        <f t="shared" si="9"/>
        <v/>
      </c>
      <c r="L22" s="1993" t="str">
        <f t="shared" si="9"/>
        <v/>
      </c>
      <c r="M22" s="1989" t="str">
        <f t="shared" ref="M22:U22" si="10">IF(M20=0,"",M19/M20)</f>
        <v/>
      </c>
      <c r="N22" s="1990" t="str">
        <f t="shared" si="10"/>
        <v/>
      </c>
      <c r="O22" s="1990" t="str">
        <f t="shared" si="10"/>
        <v/>
      </c>
      <c r="P22" s="1990" t="str">
        <f t="shared" si="10"/>
        <v/>
      </c>
      <c r="Q22" s="1990" t="str">
        <f t="shared" si="10"/>
        <v/>
      </c>
      <c r="R22" s="2216" t="str">
        <f t="shared" si="10"/>
        <v/>
      </c>
      <c r="S22" s="2236" t="str">
        <f t="shared" ref="S22:T22" si="11">IF(S20=0,"",S19/S20)</f>
        <v/>
      </c>
      <c r="T22" s="2237" t="str">
        <f t="shared" si="11"/>
        <v/>
      </c>
      <c r="U22" s="2221" t="str">
        <f t="shared" si="10"/>
        <v/>
      </c>
      <c r="V22" s="532"/>
    </row>
    <row r="23" spans="2:22" ht="25.5" customHeight="1" thickBot="1">
      <c r="B23" s="1995" t="s">
        <v>975</v>
      </c>
      <c r="C23" s="2157"/>
      <c r="D23" s="2157"/>
      <c r="E23" s="2157"/>
      <c r="F23" s="2157"/>
      <c r="G23" s="2157"/>
      <c r="H23" s="2217"/>
      <c r="I23" s="2230"/>
      <c r="J23" s="2157"/>
      <c r="K23" s="2157"/>
      <c r="L23" s="2231"/>
      <c r="M23" s="2229"/>
      <c r="N23" s="2157"/>
      <c r="O23" s="2157"/>
      <c r="P23" s="2157"/>
      <c r="Q23" s="2157"/>
      <c r="R23" s="2217"/>
      <c r="S23" s="2230"/>
      <c r="T23" s="2231"/>
      <c r="U23" s="2222">
        <f>SUM(C23:T23)</f>
        <v>0</v>
      </c>
    </row>
  </sheetData>
  <sheetProtection algorithmName="SHA-512" hashValue="x2uxWwl+13yWyvbUKgKwpFgQ97eR+jaA/rvCROlccGsFrBxvQS//HWNU1Na9hcdWhcA4ZyVqJS3MfKpl69U91w==" saltValue="jlELUtOTAObz7CBEnKMTqw==" spinCount="100000" sheet="1" objects="1" scenarios="1"/>
  <mergeCells count="24">
    <mergeCell ref="U15:U16"/>
    <mergeCell ref="M14:O15"/>
    <mergeCell ref="Q10:R10"/>
    <mergeCell ref="C15:H15"/>
    <mergeCell ref="I15:L15"/>
    <mergeCell ref="Q11:R11"/>
    <mergeCell ref="S14:S15"/>
    <mergeCell ref="T14:T15"/>
    <mergeCell ref="Q8:R8"/>
    <mergeCell ref="Q9:R9"/>
    <mergeCell ref="P14:R15"/>
    <mergeCell ref="C14:H14"/>
    <mergeCell ref="Q7:R7"/>
    <mergeCell ref="Q12:R12"/>
    <mergeCell ref="R1:U1"/>
    <mergeCell ref="K3:N3"/>
    <mergeCell ref="Q4:R5"/>
    <mergeCell ref="K4:M4"/>
    <mergeCell ref="N4:P4"/>
    <mergeCell ref="C3:E3"/>
    <mergeCell ref="C4:J4"/>
    <mergeCell ref="C2:J2"/>
    <mergeCell ref="V4:V5"/>
    <mergeCell ref="Q6:R6"/>
  </mergeCells>
  <phoneticPr fontId="12" type="noConversion"/>
  <printOptions horizontalCentered="1"/>
  <pageMargins left="0.51181102362204722" right="0.51181102362204722" top="1.5354330708661419" bottom="0.74803149606299213" header="0.31496062992125984" footer="0.31496062992125984"/>
  <pageSetup paperSize="9" scale="70" orientation="landscape" r:id="rId1"/>
  <headerFooter>
    <oddFooter>&amp;L&amp;7CEA - arkusz organizacyjny na rok szkolny 2018/19    nr teczki: &amp;F</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0">
    <tabColor rgb="FFFFFF00"/>
    <pageSetUpPr fitToPage="1"/>
  </sheetPr>
  <dimension ref="B1:O32"/>
  <sheetViews>
    <sheetView showGridLines="0" view="pageBreakPreview" zoomScale="86" zoomScaleNormal="100" zoomScaleSheetLayoutView="86" workbookViewId="0">
      <selection activeCell="O10" sqref="O10"/>
    </sheetView>
  </sheetViews>
  <sheetFormatPr defaultRowHeight="12.75"/>
  <cols>
    <col min="1" max="1" width="4.5703125" customWidth="1"/>
    <col min="2" max="2" width="7" customWidth="1"/>
    <col min="3" max="3" width="20.42578125" customWidth="1"/>
    <col min="4" max="11" width="9.7109375" customWidth="1"/>
    <col min="12" max="12" width="13.140625" customWidth="1"/>
    <col min="13" max="13" width="9.140625" customWidth="1"/>
    <col min="14" max="14" width="9.140625" style="535" customWidth="1"/>
    <col min="15" max="15" width="2.85546875" customWidth="1"/>
  </cols>
  <sheetData>
    <row r="1" spans="2:15" ht="27.75" customHeight="1">
      <c r="B1" s="460" t="str">
        <f>wizyt!C3</f>
        <v>??</v>
      </c>
      <c r="C1" s="433"/>
      <c r="D1" s="2931" t="s">
        <v>969</v>
      </c>
      <c r="E1" s="2931"/>
      <c r="F1" s="2931"/>
      <c r="G1" s="2931"/>
      <c r="H1" s="2931"/>
      <c r="I1" s="2931"/>
      <c r="J1" s="2916">
        <v>2020</v>
      </c>
      <c r="K1" s="2916"/>
      <c r="L1" s="1786"/>
    </row>
    <row r="2" spans="2:15" ht="11.25" customHeight="1" thickBot="1">
      <c r="B2" s="436"/>
      <c r="C2" s="436"/>
      <c r="D2" s="1787"/>
      <c r="E2" s="1787"/>
      <c r="F2" s="1787"/>
      <c r="G2" s="1787"/>
      <c r="H2" s="1787"/>
      <c r="I2" s="1787"/>
      <c r="J2" s="1787"/>
      <c r="K2" s="1787"/>
      <c r="L2" s="1787"/>
    </row>
    <row r="3" spans="2:15" ht="24.95" customHeight="1">
      <c r="B3" s="299"/>
      <c r="C3" s="471"/>
      <c r="D3" s="2939" t="s">
        <v>283</v>
      </c>
      <c r="E3" s="2939"/>
      <c r="F3" s="2939"/>
      <c r="G3" s="2939"/>
      <c r="H3" s="2939"/>
      <c r="I3" s="2939"/>
      <c r="J3" s="2917" t="s">
        <v>284</v>
      </c>
      <c r="K3" s="2918"/>
      <c r="L3" s="2919"/>
    </row>
    <row r="4" spans="2:15" ht="20.25" customHeight="1">
      <c r="B4" s="299"/>
      <c r="C4" s="299"/>
      <c r="D4" s="2937" t="s">
        <v>341</v>
      </c>
      <c r="E4" s="2938"/>
      <c r="F4" s="2938" t="s">
        <v>342</v>
      </c>
      <c r="G4" s="2938"/>
      <c r="H4" s="2938" t="s">
        <v>29</v>
      </c>
      <c r="I4" s="2940"/>
      <c r="J4" s="2920"/>
      <c r="K4" s="2921"/>
      <c r="L4" s="2922"/>
    </row>
    <row r="5" spans="2:15" s="1" customFormat="1" ht="28.5" customHeight="1">
      <c r="B5" s="1777"/>
      <c r="C5" s="1778"/>
      <c r="D5" s="1779" t="s">
        <v>909</v>
      </c>
      <c r="E5" s="2923" t="s">
        <v>340</v>
      </c>
      <c r="F5" s="1780" t="s">
        <v>909</v>
      </c>
      <c r="G5" s="2923" t="s">
        <v>340</v>
      </c>
      <c r="H5" s="2927" t="s">
        <v>343</v>
      </c>
      <c r="I5" s="2925" t="s">
        <v>340</v>
      </c>
      <c r="J5" s="1781" t="s">
        <v>909</v>
      </c>
      <c r="K5" s="2929" t="s">
        <v>434</v>
      </c>
      <c r="L5" s="2925" t="s">
        <v>551</v>
      </c>
      <c r="N5" s="536"/>
    </row>
    <row r="6" spans="2:15" s="1" customFormat="1" ht="12.75" customHeight="1" thickBot="1">
      <c r="B6" s="504"/>
      <c r="C6" s="505"/>
      <c r="D6" s="1782"/>
      <c r="E6" s="2924"/>
      <c r="F6" s="1783"/>
      <c r="G6" s="2924"/>
      <c r="H6" s="2928"/>
      <c r="I6" s="2926"/>
      <c r="J6" s="1784"/>
      <c r="K6" s="2930"/>
      <c r="L6" s="2926"/>
      <c r="N6" s="536"/>
    </row>
    <row r="7" spans="2:15" ht="24.95" customHeight="1">
      <c r="B7" s="501"/>
      <c r="C7" s="1785" t="s">
        <v>28</v>
      </c>
      <c r="D7" s="455">
        <f t="shared" ref="D7:I7" si="0">SUM(D8:D10)</f>
        <v>0</v>
      </c>
      <c r="E7" s="488">
        <f t="shared" si="0"/>
        <v>0</v>
      </c>
      <c r="F7" s="489">
        <f t="shared" si="0"/>
        <v>0</v>
      </c>
      <c r="G7" s="490">
        <f t="shared" si="0"/>
        <v>0</v>
      </c>
      <c r="H7" s="454">
        <f t="shared" si="0"/>
        <v>0</v>
      </c>
      <c r="I7" s="488">
        <f t="shared" si="0"/>
        <v>0</v>
      </c>
      <c r="J7" s="456">
        <f>SUM(J8:J10)</f>
        <v>0</v>
      </c>
      <c r="K7" s="455">
        <f>SUM(K8:K10)</f>
        <v>0</v>
      </c>
      <c r="L7" s="497">
        <f>SUM(L8:L10)</f>
        <v>0</v>
      </c>
      <c r="M7" s="531"/>
      <c r="N7" s="537"/>
      <c r="O7" s="1"/>
    </row>
    <row r="8" spans="2:15" s="444" customFormat="1" ht="24.95" customHeight="1">
      <c r="B8" s="2932" t="s">
        <v>259</v>
      </c>
      <c r="C8" s="2933"/>
      <c r="D8" s="438"/>
      <c r="E8" s="439"/>
      <c r="F8" s="491"/>
      <c r="G8" s="492"/>
      <c r="H8" s="442"/>
      <c r="I8" s="439"/>
      <c r="J8" s="498"/>
      <c r="K8" s="472"/>
      <c r="L8" s="499"/>
      <c r="M8" s="543"/>
      <c r="N8" s="537"/>
      <c r="O8" s="534"/>
    </row>
    <row r="9" spans="2:15" ht="24.95" customHeight="1">
      <c r="B9" s="2932" t="s">
        <v>258</v>
      </c>
      <c r="C9" s="2933"/>
      <c r="D9" s="438"/>
      <c r="E9" s="439"/>
      <c r="F9" s="491"/>
      <c r="G9" s="492"/>
      <c r="H9" s="669"/>
      <c r="I9" s="439"/>
      <c r="J9" s="498"/>
      <c r="K9" s="472"/>
      <c r="L9" s="499"/>
      <c r="M9" s="543"/>
      <c r="N9" s="537"/>
      <c r="O9" s="1"/>
    </row>
    <row r="10" spans="2:15" ht="24.95" customHeight="1">
      <c r="B10" s="2932" t="s">
        <v>333</v>
      </c>
      <c r="C10" s="2933"/>
      <c r="D10" s="438">
        <f t="shared" ref="D10:L10" si="1">SUM(D11:D30)</f>
        <v>0</v>
      </c>
      <c r="E10" s="492">
        <f t="shared" si="1"/>
        <v>0</v>
      </c>
      <c r="F10" s="442">
        <f t="shared" si="1"/>
        <v>0</v>
      </c>
      <c r="G10" s="439">
        <f t="shared" si="1"/>
        <v>0</v>
      </c>
      <c r="H10" s="491">
        <f t="shared" si="1"/>
        <v>0</v>
      </c>
      <c r="I10" s="503">
        <f t="shared" si="1"/>
        <v>0</v>
      </c>
      <c r="J10" s="440">
        <f t="shared" si="1"/>
        <v>0</v>
      </c>
      <c r="K10" s="438">
        <f t="shared" si="1"/>
        <v>0</v>
      </c>
      <c r="L10" s="441">
        <f t="shared" si="1"/>
        <v>0</v>
      </c>
      <c r="M10" s="543"/>
      <c r="N10" s="537"/>
      <c r="O10" s="1"/>
    </row>
    <row r="11" spans="2:15" ht="20.100000000000001" customHeight="1">
      <c r="B11" s="2934" t="s">
        <v>332</v>
      </c>
      <c r="C11" s="467" t="s">
        <v>239</v>
      </c>
      <c r="D11" s="445"/>
      <c r="E11" s="446"/>
      <c r="F11" s="493"/>
      <c r="G11" s="494"/>
      <c r="H11" s="1189">
        <f>SUM(D11,F11)</f>
        <v>0</v>
      </c>
      <c r="I11" s="1190">
        <f>SUM(E11,G11)</f>
        <v>0</v>
      </c>
      <c r="J11" s="447"/>
      <c r="K11" s="445"/>
      <c r="L11" s="448"/>
      <c r="M11" s="543"/>
      <c r="N11" s="536"/>
      <c r="O11" s="1"/>
    </row>
    <row r="12" spans="2:15" ht="20.100000000000001" customHeight="1">
      <c r="B12" s="2935"/>
      <c r="C12" s="502" t="s">
        <v>240</v>
      </c>
      <c r="D12" s="445"/>
      <c r="E12" s="446"/>
      <c r="F12" s="493"/>
      <c r="G12" s="494"/>
      <c r="H12" s="1189">
        <f t="shared" ref="H12:H30" si="2">SUM(D12,F12)</f>
        <v>0</v>
      </c>
      <c r="I12" s="1190">
        <f t="shared" ref="I12:I30" si="3">SUM(E12,G12)</f>
        <v>0</v>
      </c>
      <c r="J12" s="447"/>
      <c r="K12" s="445"/>
      <c r="L12" s="448"/>
      <c r="M12" s="543"/>
      <c r="N12" s="536"/>
      <c r="O12" s="1"/>
    </row>
    <row r="13" spans="2:15" ht="20.100000000000001" customHeight="1">
      <c r="B13" s="2935"/>
      <c r="C13" s="469" t="s">
        <v>241</v>
      </c>
      <c r="D13" s="445"/>
      <c r="E13" s="446"/>
      <c r="F13" s="493"/>
      <c r="G13" s="494"/>
      <c r="H13" s="1189">
        <f t="shared" si="2"/>
        <v>0</v>
      </c>
      <c r="I13" s="1190">
        <f t="shared" si="3"/>
        <v>0</v>
      </c>
      <c r="J13" s="447"/>
      <c r="K13" s="445"/>
      <c r="L13" s="448"/>
      <c r="M13" s="543"/>
      <c r="N13" s="536"/>
      <c r="O13" s="1"/>
    </row>
    <row r="14" spans="2:15" ht="20.100000000000001" customHeight="1">
      <c r="B14" s="2935"/>
      <c r="C14" s="469" t="s">
        <v>242</v>
      </c>
      <c r="D14" s="445"/>
      <c r="E14" s="446"/>
      <c r="F14" s="493"/>
      <c r="G14" s="494"/>
      <c r="H14" s="1189">
        <f t="shared" si="2"/>
        <v>0</v>
      </c>
      <c r="I14" s="1190">
        <f t="shared" si="3"/>
        <v>0</v>
      </c>
      <c r="J14" s="447"/>
      <c r="K14" s="445"/>
      <c r="L14" s="448"/>
      <c r="M14" s="543"/>
      <c r="N14" s="536"/>
      <c r="O14" s="1"/>
    </row>
    <row r="15" spans="2:15" ht="20.100000000000001" customHeight="1">
      <c r="B15" s="2935"/>
      <c r="C15" s="469" t="s">
        <v>243</v>
      </c>
      <c r="D15" s="445"/>
      <c r="E15" s="446"/>
      <c r="F15" s="493"/>
      <c r="G15" s="494"/>
      <c r="H15" s="1189">
        <f t="shared" si="2"/>
        <v>0</v>
      </c>
      <c r="I15" s="1190">
        <f t="shared" si="3"/>
        <v>0</v>
      </c>
      <c r="J15" s="447"/>
      <c r="K15" s="445"/>
      <c r="L15" s="448"/>
      <c r="M15" s="543"/>
      <c r="N15" s="536"/>
      <c r="O15" s="1"/>
    </row>
    <row r="16" spans="2:15" ht="20.100000000000001" customHeight="1">
      <c r="B16" s="2935"/>
      <c r="C16" s="469" t="s">
        <v>244</v>
      </c>
      <c r="D16" s="445"/>
      <c r="E16" s="446"/>
      <c r="F16" s="493"/>
      <c r="G16" s="494"/>
      <c r="H16" s="1189">
        <f t="shared" si="2"/>
        <v>0</v>
      </c>
      <c r="I16" s="1190">
        <f t="shared" si="3"/>
        <v>0</v>
      </c>
      <c r="J16" s="447"/>
      <c r="K16" s="445"/>
      <c r="L16" s="448"/>
      <c r="M16" s="543"/>
      <c r="N16" s="536"/>
      <c r="O16" s="1"/>
    </row>
    <row r="17" spans="2:15" ht="20.100000000000001" customHeight="1">
      <c r="B17" s="2935"/>
      <c r="C17" s="469" t="s">
        <v>245</v>
      </c>
      <c r="D17" s="445"/>
      <c r="E17" s="446"/>
      <c r="F17" s="493"/>
      <c r="G17" s="494"/>
      <c r="H17" s="1189">
        <f t="shared" si="2"/>
        <v>0</v>
      </c>
      <c r="I17" s="1190">
        <f t="shared" si="3"/>
        <v>0</v>
      </c>
      <c r="J17" s="447"/>
      <c r="K17" s="445"/>
      <c r="L17" s="448"/>
      <c r="M17" s="543"/>
      <c r="N17" s="536"/>
      <c r="O17" s="1"/>
    </row>
    <row r="18" spans="2:15" ht="20.100000000000001" customHeight="1">
      <c r="B18" s="2935"/>
      <c r="C18" s="469" t="s">
        <v>246</v>
      </c>
      <c r="D18" s="445"/>
      <c r="E18" s="446"/>
      <c r="F18" s="493"/>
      <c r="G18" s="494"/>
      <c r="H18" s="1189">
        <f t="shared" si="2"/>
        <v>0</v>
      </c>
      <c r="I18" s="1190">
        <f t="shared" si="3"/>
        <v>0</v>
      </c>
      <c r="J18" s="447"/>
      <c r="K18" s="445"/>
      <c r="L18" s="448"/>
      <c r="M18" s="543"/>
      <c r="N18" s="536"/>
      <c r="O18" s="1"/>
    </row>
    <row r="19" spans="2:15" ht="20.100000000000001" customHeight="1">
      <c r="B19" s="2935"/>
      <c r="C19" s="469" t="s">
        <v>247</v>
      </c>
      <c r="D19" s="445"/>
      <c r="E19" s="446"/>
      <c r="F19" s="493"/>
      <c r="G19" s="494"/>
      <c r="H19" s="1189">
        <f t="shared" si="2"/>
        <v>0</v>
      </c>
      <c r="I19" s="1190">
        <f t="shared" si="3"/>
        <v>0</v>
      </c>
      <c r="J19" s="447"/>
      <c r="K19" s="445"/>
      <c r="L19" s="448"/>
      <c r="M19" s="543"/>
      <c r="N19" s="536"/>
      <c r="O19" s="1"/>
    </row>
    <row r="20" spans="2:15" ht="20.100000000000001" customHeight="1">
      <c r="B20" s="2935"/>
      <c r="C20" s="469" t="s">
        <v>248</v>
      </c>
      <c r="D20" s="445"/>
      <c r="E20" s="446"/>
      <c r="F20" s="493"/>
      <c r="G20" s="494"/>
      <c r="H20" s="1189">
        <f t="shared" si="2"/>
        <v>0</v>
      </c>
      <c r="I20" s="1190">
        <f t="shared" si="3"/>
        <v>0</v>
      </c>
      <c r="J20" s="447"/>
      <c r="K20" s="445"/>
      <c r="L20" s="448"/>
      <c r="M20" s="543"/>
      <c r="N20" s="536"/>
      <c r="O20" s="1"/>
    </row>
    <row r="21" spans="2:15" ht="20.100000000000001" customHeight="1">
      <c r="B21" s="2935"/>
      <c r="C21" s="469" t="s">
        <v>249</v>
      </c>
      <c r="D21" s="445"/>
      <c r="E21" s="446"/>
      <c r="F21" s="493"/>
      <c r="G21" s="494"/>
      <c r="H21" s="1189">
        <f t="shared" si="2"/>
        <v>0</v>
      </c>
      <c r="I21" s="1190">
        <f t="shared" si="3"/>
        <v>0</v>
      </c>
      <c r="J21" s="447"/>
      <c r="K21" s="445"/>
      <c r="L21" s="448"/>
      <c r="M21" s="543"/>
      <c r="N21" s="536"/>
      <c r="O21" s="1"/>
    </row>
    <row r="22" spans="2:15" ht="20.100000000000001" customHeight="1">
      <c r="B22" s="2935"/>
      <c r="C22" s="469" t="s">
        <v>250</v>
      </c>
      <c r="D22" s="445"/>
      <c r="E22" s="446"/>
      <c r="F22" s="493"/>
      <c r="G22" s="494"/>
      <c r="H22" s="1189">
        <f t="shared" si="2"/>
        <v>0</v>
      </c>
      <c r="I22" s="1190">
        <f t="shared" si="3"/>
        <v>0</v>
      </c>
      <c r="J22" s="447"/>
      <c r="K22" s="445"/>
      <c r="L22" s="448"/>
      <c r="M22" s="543"/>
      <c r="N22" s="536"/>
      <c r="O22" s="1"/>
    </row>
    <row r="23" spans="2:15" ht="20.100000000000001" customHeight="1">
      <c r="B23" s="2935"/>
      <c r="C23" s="469" t="s">
        <v>251</v>
      </c>
      <c r="D23" s="445"/>
      <c r="E23" s="446"/>
      <c r="F23" s="493"/>
      <c r="G23" s="494"/>
      <c r="H23" s="1189">
        <f t="shared" si="2"/>
        <v>0</v>
      </c>
      <c r="I23" s="1190">
        <f t="shared" si="3"/>
        <v>0</v>
      </c>
      <c r="J23" s="447"/>
      <c r="K23" s="445"/>
      <c r="L23" s="448"/>
      <c r="M23" s="543"/>
      <c r="N23" s="536"/>
      <c r="O23" s="1"/>
    </row>
    <row r="24" spans="2:15" ht="20.100000000000001" customHeight="1">
      <c r="B24" s="2935"/>
      <c r="C24" s="469" t="s">
        <v>252</v>
      </c>
      <c r="D24" s="445"/>
      <c r="E24" s="446"/>
      <c r="F24" s="493"/>
      <c r="G24" s="494"/>
      <c r="H24" s="1189">
        <f t="shared" si="2"/>
        <v>0</v>
      </c>
      <c r="I24" s="1190">
        <f t="shared" si="3"/>
        <v>0</v>
      </c>
      <c r="J24" s="447"/>
      <c r="K24" s="445"/>
      <c r="L24" s="448"/>
      <c r="M24" s="543"/>
      <c r="N24" s="536"/>
      <c r="O24" s="1"/>
    </row>
    <row r="25" spans="2:15" ht="20.100000000000001" customHeight="1">
      <c r="B25" s="2935"/>
      <c r="C25" s="469" t="s">
        <v>253</v>
      </c>
      <c r="D25" s="445"/>
      <c r="E25" s="446"/>
      <c r="F25" s="493"/>
      <c r="G25" s="494"/>
      <c r="H25" s="1189">
        <f t="shared" si="2"/>
        <v>0</v>
      </c>
      <c r="I25" s="1190">
        <f t="shared" si="3"/>
        <v>0</v>
      </c>
      <c r="J25" s="447"/>
      <c r="K25" s="445"/>
      <c r="L25" s="448"/>
      <c r="M25" s="543"/>
      <c r="N25" s="536"/>
      <c r="O25" s="1"/>
    </row>
    <row r="26" spans="2:15" ht="20.100000000000001" customHeight="1">
      <c r="B26" s="2935"/>
      <c r="C26" s="469" t="s">
        <v>254</v>
      </c>
      <c r="D26" s="445"/>
      <c r="E26" s="446"/>
      <c r="F26" s="493"/>
      <c r="G26" s="494"/>
      <c r="H26" s="1189">
        <f t="shared" si="2"/>
        <v>0</v>
      </c>
      <c r="I26" s="1190">
        <f t="shared" si="3"/>
        <v>0</v>
      </c>
      <c r="J26" s="447"/>
      <c r="K26" s="445"/>
      <c r="L26" s="448"/>
      <c r="M26" s="543"/>
      <c r="N26" s="536"/>
      <c r="O26" s="1"/>
    </row>
    <row r="27" spans="2:15" ht="20.100000000000001" customHeight="1">
      <c r="B27" s="2935"/>
      <c r="C27" s="469" t="s">
        <v>255</v>
      </c>
      <c r="D27" s="445"/>
      <c r="E27" s="446"/>
      <c r="F27" s="493"/>
      <c r="G27" s="494"/>
      <c r="H27" s="1189">
        <f t="shared" si="2"/>
        <v>0</v>
      </c>
      <c r="I27" s="1190">
        <f t="shared" si="3"/>
        <v>0</v>
      </c>
      <c r="J27" s="447"/>
      <c r="K27" s="445"/>
      <c r="L27" s="448"/>
      <c r="M27" s="543"/>
      <c r="N27" s="536"/>
      <c r="O27" s="1"/>
    </row>
    <row r="28" spans="2:15" ht="20.100000000000001" customHeight="1">
      <c r="B28" s="2935"/>
      <c r="C28" s="469" t="s">
        <v>256</v>
      </c>
      <c r="D28" s="445"/>
      <c r="E28" s="446"/>
      <c r="F28" s="493"/>
      <c r="G28" s="494"/>
      <c r="H28" s="1189">
        <f t="shared" si="2"/>
        <v>0</v>
      </c>
      <c r="I28" s="1190">
        <f t="shared" si="3"/>
        <v>0</v>
      </c>
      <c r="J28" s="447"/>
      <c r="K28" s="445"/>
      <c r="L28" s="448"/>
      <c r="M28" s="543"/>
      <c r="N28" s="536"/>
      <c r="O28" s="1"/>
    </row>
    <row r="29" spans="2:15" ht="20.100000000000001" customHeight="1">
      <c r="B29" s="2935"/>
      <c r="C29" s="469" t="s">
        <v>257</v>
      </c>
      <c r="D29" s="445"/>
      <c r="E29" s="446"/>
      <c r="F29" s="493"/>
      <c r="G29" s="494"/>
      <c r="H29" s="1189">
        <f t="shared" si="2"/>
        <v>0</v>
      </c>
      <c r="I29" s="1190">
        <f t="shared" si="3"/>
        <v>0</v>
      </c>
      <c r="J29" s="447"/>
      <c r="K29" s="445"/>
      <c r="L29" s="448"/>
      <c r="M29" s="543"/>
      <c r="N29" s="536"/>
      <c r="O29" s="1"/>
    </row>
    <row r="30" spans="2:15" ht="20.100000000000001" customHeight="1" thickBot="1">
      <c r="B30" s="2936"/>
      <c r="C30" s="470" t="s">
        <v>159</v>
      </c>
      <c r="D30" s="451"/>
      <c r="E30" s="452"/>
      <c r="F30" s="495"/>
      <c r="G30" s="496"/>
      <c r="H30" s="1191">
        <f t="shared" si="2"/>
        <v>0</v>
      </c>
      <c r="I30" s="1192">
        <f t="shared" si="3"/>
        <v>0</v>
      </c>
      <c r="J30" s="453"/>
      <c r="K30" s="451"/>
      <c r="L30" s="500"/>
      <c r="M30" s="543"/>
      <c r="N30" s="536"/>
      <c r="O30" s="1"/>
    </row>
    <row r="31" spans="2:15" ht="30" customHeight="1"/>
    <row r="32" spans="2:15" ht="30" customHeight="1"/>
  </sheetData>
  <sheetProtection algorithmName="SHA-512" hashValue="OAWxYNHSyimNodhO6qMcbNaAetCKydxFqUYUMh3mFAMMgjivnOzvpMdbl3xQwXyp24Xnh9MQD7DwAFrY4Am1Zw==" saltValue="+QdZpChwzNNqGAkYMKB2HQ==" spinCount="100000" sheet="1" objects="1" scenarios="1" formatRows="0"/>
  <mergeCells count="17">
    <mergeCell ref="B10:C10"/>
    <mergeCell ref="B11:B30"/>
    <mergeCell ref="D4:E4"/>
    <mergeCell ref="F4:G4"/>
    <mergeCell ref="D3:I3"/>
    <mergeCell ref="B8:C8"/>
    <mergeCell ref="B9:C9"/>
    <mergeCell ref="H4:I4"/>
    <mergeCell ref="J1:K1"/>
    <mergeCell ref="J3:L4"/>
    <mergeCell ref="E5:E6"/>
    <mergeCell ref="G5:G6"/>
    <mergeCell ref="I5:I6"/>
    <mergeCell ref="H5:H6"/>
    <mergeCell ref="K5:K6"/>
    <mergeCell ref="L5:L6"/>
    <mergeCell ref="D1:I1"/>
  </mergeCells>
  <phoneticPr fontId="12" type="noConversion"/>
  <printOptions horizontalCentered="1"/>
  <pageMargins left="0.9055118110236221" right="0.1140625" top="0.74803149606299213" bottom="0.74803149606299213" header="0.31496062992125984" footer="0.31496062992125984"/>
  <pageSetup paperSize="9" scale="79" orientation="portrait" r:id="rId1"/>
  <headerFooter>
    <oddFooter>&amp;L&amp;7CEA - arkusz organizacyjny na rok szkolny 2018/19    nr teczki: &amp;F</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00FF"/>
    <pageSetUpPr fitToPage="1"/>
  </sheetPr>
  <dimension ref="B1:I53"/>
  <sheetViews>
    <sheetView showGridLines="0" zoomScaleNormal="100" zoomScaleSheetLayoutView="86" workbookViewId="0">
      <selection activeCell="D40" sqref="D40:I49"/>
    </sheetView>
  </sheetViews>
  <sheetFormatPr defaultRowHeight="12.75"/>
  <cols>
    <col min="1" max="1" width="8" customWidth="1"/>
    <col min="2" max="2" width="10.28515625" customWidth="1"/>
    <col min="3" max="3" width="23.7109375" customWidth="1"/>
    <col min="4" max="9" width="12.7109375" customWidth="1"/>
  </cols>
  <sheetData>
    <row r="1" spans="2:9" ht="34.5" customHeight="1">
      <c r="B1" s="466"/>
      <c r="C1" s="548"/>
      <c r="D1" s="548"/>
      <c r="E1" s="548"/>
      <c r="F1" s="548"/>
      <c r="G1" s="548"/>
      <c r="H1" s="548"/>
      <c r="I1" s="548"/>
    </row>
    <row r="2" spans="2:9" s="1" customFormat="1" ht="44.45" customHeight="1" thickBot="1">
      <c r="B2" s="2245" t="str">
        <f>wizyt!C3</f>
        <v>??</v>
      </c>
      <c r="C2" s="2246"/>
      <c r="D2" s="2955" t="s">
        <v>1105</v>
      </c>
      <c r="E2" s="2955"/>
      <c r="F2" s="2955"/>
      <c r="G2" s="2955"/>
      <c r="H2" s="2955"/>
      <c r="I2" s="2955"/>
    </row>
    <row r="3" spans="2:9" ht="34.5" customHeight="1">
      <c r="B3" s="460"/>
      <c r="C3" s="436"/>
      <c r="D3" s="2956" t="s">
        <v>1025</v>
      </c>
      <c r="E3" s="2957"/>
      <c r="F3" s="2957"/>
      <c r="G3" s="2958" t="s">
        <v>1026</v>
      </c>
      <c r="H3" s="2959"/>
      <c r="I3" s="2960"/>
    </row>
    <row r="4" spans="2:9" ht="36.75" customHeight="1" thickBot="1">
      <c r="B4" s="2247"/>
      <c r="C4" s="2248"/>
      <c r="D4" s="2249" t="s">
        <v>1027</v>
      </c>
      <c r="E4" s="2250" t="s">
        <v>434</v>
      </c>
      <c r="F4" s="2251" t="s">
        <v>1028</v>
      </c>
      <c r="G4" s="2249" t="s">
        <v>1027</v>
      </c>
      <c r="H4" s="2250" t="s">
        <v>434</v>
      </c>
      <c r="I4" s="2252" t="s">
        <v>1028</v>
      </c>
    </row>
    <row r="5" spans="2:9" ht="24.95" customHeight="1">
      <c r="B5" s="2961" t="s">
        <v>1029</v>
      </c>
      <c r="C5" s="2962"/>
      <c r="D5" s="2253">
        <f t="shared" ref="D5:I5" si="0">D6+D7+D10+D39+D50</f>
        <v>34</v>
      </c>
      <c r="E5" s="2253">
        <f t="shared" si="0"/>
        <v>14</v>
      </c>
      <c r="F5" s="2254">
        <f t="shared" si="0"/>
        <v>10</v>
      </c>
      <c r="G5" s="2255">
        <f t="shared" si="0"/>
        <v>0</v>
      </c>
      <c r="H5" s="2253">
        <f t="shared" si="0"/>
        <v>0</v>
      </c>
      <c r="I5" s="2253">
        <f t="shared" si="0"/>
        <v>0</v>
      </c>
    </row>
    <row r="6" spans="2:9" ht="24.95" customHeight="1">
      <c r="B6" s="2943" t="s">
        <v>259</v>
      </c>
      <c r="C6" s="2944"/>
      <c r="D6" s="2256">
        <v>4</v>
      </c>
      <c r="E6" s="2256">
        <v>2</v>
      </c>
      <c r="F6" s="2257">
        <v>2</v>
      </c>
      <c r="G6" s="2258"/>
      <c r="H6" s="2256"/>
      <c r="I6" s="2259"/>
    </row>
    <row r="7" spans="2:9" ht="24.95" customHeight="1">
      <c r="B7" s="2953" t="s">
        <v>258</v>
      </c>
      <c r="C7" s="2954"/>
      <c r="D7" s="2260">
        <f t="shared" ref="D7:I7" si="1">SUM(D8:D9)</f>
        <v>30</v>
      </c>
      <c r="E7" s="2260">
        <f t="shared" si="1"/>
        <v>12</v>
      </c>
      <c r="F7" s="2261">
        <f t="shared" si="1"/>
        <v>8</v>
      </c>
      <c r="G7" s="2262">
        <f t="shared" si="1"/>
        <v>0</v>
      </c>
      <c r="H7" s="2260">
        <f t="shared" si="1"/>
        <v>0</v>
      </c>
      <c r="I7" s="2260">
        <f t="shared" si="1"/>
        <v>0</v>
      </c>
    </row>
    <row r="8" spans="2:9" ht="24.95" customHeight="1">
      <c r="B8" s="2941" t="s">
        <v>332</v>
      </c>
      <c r="C8" s="2263" t="s">
        <v>1030</v>
      </c>
      <c r="D8" s="2264">
        <v>15</v>
      </c>
      <c r="E8" s="2265">
        <v>3</v>
      </c>
      <c r="F8" s="2266">
        <v>1</v>
      </c>
      <c r="G8" s="2267"/>
      <c r="H8" s="2268"/>
      <c r="I8" s="2269"/>
    </row>
    <row r="9" spans="2:9" ht="24.95" customHeight="1">
      <c r="B9" s="2942"/>
      <c r="C9" s="2263" t="s">
        <v>1031</v>
      </c>
      <c r="D9" s="2264">
        <v>15</v>
      </c>
      <c r="E9" s="2265">
        <v>9</v>
      </c>
      <c r="F9" s="2266">
        <v>7</v>
      </c>
      <c r="G9" s="2267"/>
      <c r="H9" s="2268"/>
      <c r="I9" s="2269"/>
    </row>
    <row r="10" spans="2:9" ht="24.95" customHeight="1">
      <c r="B10" s="2943" t="s">
        <v>333</v>
      </c>
      <c r="C10" s="2944"/>
      <c r="D10" s="2270">
        <f t="shared" ref="D10:I10" si="2">SUM(D11:D38)</f>
        <v>0</v>
      </c>
      <c r="E10" s="2270">
        <f t="shared" si="2"/>
        <v>0</v>
      </c>
      <c r="F10" s="2271">
        <f t="shared" si="2"/>
        <v>0</v>
      </c>
      <c r="G10" s="2272">
        <f t="shared" si="2"/>
        <v>0</v>
      </c>
      <c r="H10" s="2270">
        <f t="shared" si="2"/>
        <v>0</v>
      </c>
      <c r="I10" s="2270">
        <f t="shared" si="2"/>
        <v>0</v>
      </c>
    </row>
    <row r="11" spans="2:9" s="444" customFormat="1" ht="15.95" customHeight="1">
      <c r="B11" s="2945" t="s">
        <v>332</v>
      </c>
      <c r="C11" s="2273" t="s">
        <v>239</v>
      </c>
      <c r="D11" s="2268"/>
      <c r="E11" s="2268"/>
      <c r="F11" s="2266"/>
      <c r="G11" s="2267"/>
      <c r="H11" s="2268"/>
      <c r="I11" s="2274"/>
    </row>
    <row r="12" spans="2:9" ht="15.95" customHeight="1">
      <c r="B12" s="2946"/>
      <c r="C12" s="2275" t="s">
        <v>240</v>
      </c>
      <c r="D12" s="2276"/>
      <c r="E12" s="2276"/>
      <c r="F12" s="2277"/>
      <c r="G12" s="2278"/>
      <c r="H12" s="2276"/>
      <c r="I12" s="2274"/>
    </row>
    <row r="13" spans="2:9" ht="15.95" customHeight="1">
      <c r="B13" s="2946"/>
      <c r="C13" s="2275" t="s">
        <v>360</v>
      </c>
      <c r="D13" s="2276"/>
      <c r="E13" s="2276"/>
      <c r="F13" s="2277"/>
      <c r="G13" s="2278"/>
      <c r="H13" s="2276"/>
      <c r="I13" s="2274"/>
    </row>
    <row r="14" spans="2:9" ht="15.95" customHeight="1">
      <c r="B14" s="2946"/>
      <c r="C14" s="2275" t="s">
        <v>618</v>
      </c>
      <c r="D14" s="2276"/>
      <c r="E14" s="2276"/>
      <c r="F14" s="2277"/>
      <c r="G14" s="2278"/>
      <c r="H14" s="2276"/>
      <c r="I14" s="2274"/>
    </row>
    <row r="15" spans="2:9" ht="15.95" customHeight="1">
      <c r="B15" s="2946"/>
      <c r="C15" s="2275" t="s">
        <v>1032</v>
      </c>
      <c r="D15" s="2276"/>
      <c r="E15" s="2276"/>
      <c r="F15" s="2277"/>
      <c r="G15" s="2278"/>
      <c r="H15" s="2276"/>
      <c r="I15" s="2274"/>
    </row>
    <row r="16" spans="2:9" ht="15.95" customHeight="1">
      <c r="B16" s="2946"/>
      <c r="C16" s="2275" t="s">
        <v>1033</v>
      </c>
      <c r="D16" s="2276"/>
      <c r="E16" s="2276"/>
      <c r="F16" s="2277"/>
      <c r="G16" s="2278"/>
      <c r="H16" s="2276"/>
      <c r="I16" s="2274"/>
    </row>
    <row r="17" spans="2:9" ht="15.95" customHeight="1">
      <c r="B17" s="2946"/>
      <c r="C17" s="2275" t="s">
        <v>1034</v>
      </c>
      <c r="D17" s="2276"/>
      <c r="E17" s="2276"/>
      <c r="F17" s="2277"/>
      <c r="G17" s="2278"/>
      <c r="H17" s="2276"/>
      <c r="I17" s="2274"/>
    </row>
    <row r="18" spans="2:9" ht="15.95" customHeight="1">
      <c r="B18" s="2946"/>
      <c r="C18" s="2275" t="s">
        <v>615</v>
      </c>
      <c r="D18" s="2276"/>
      <c r="E18" s="2276"/>
      <c r="F18" s="2277"/>
      <c r="G18" s="2278"/>
      <c r="H18" s="2276"/>
      <c r="I18" s="2274"/>
    </row>
    <row r="19" spans="2:9" ht="15.95" customHeight="1">
      <c r="B19" s="2946"/>
      <c r="C19" s="2275" t="s">
        <v>1035</v>
      </c>
      <c r="D19" s="2276"/>
      <c r="E19" s="2276"/>
      <c r="F19" s="2277"/>
      <c r="G19" s="2278"/>
      <c r="H19" s="2276"/>
      <c r="I19" s="2274"/>
    </row>
    <row r="20" spans="2:9" ht="15.95" customHeight="1">
      <c r="B20" s="2946"/>
      <c r="C20" s="2275" t="s">
        <v>1036</v>
      </c>
      <c r="D20" s="2276"/>
      <c r="E20" s="2276"/>
      <c r="F20" s="2277"/>
      <c r="G20" s="2278"/>
      <c r="H20" s="2276"/>
      <c r="I20" s="2274"/>
    </row>
    <row r="21" spans="2:9" ht="15.95" customHeight="1">
      <c r="B21" s="2946"/>
      <c r="C21" s="2275" t="s">
        <v>1037</v>
      </c>
      <c r="D21" s="2276"/>
      <c r="E21" s="2276"/>
      <c r="F21" s="2277"/>
      <c r="G21" s="2278"/>
      <c r="H21" s="2276"/>
      <c r="I21" s="2274"/>
    </row>
    <row r="22" spans="2:9" ht="15.95" customHeight="1">
      <c r="B22" s="2946"/>
      <c r="C22" s="2275" t="s">
        <v>244</v>
      </c>
      <c r="D22" s="2276"/>
      <c r="E22" s="2276"/>
      <c r="F22" s="2277"/>
      <c r="G22" s="2278"/>
      <c r="H22" s="2276"/>
      <c r="I22" s="2274"/>
    </row>
    <row r="23" spans="2:9" ht="15.95" customHeight="1">
      <c r="B23" s="2946"/>
      <c r="C23" s="2275" t="s">
        <v>245</v>
      </c>
      <c r="D23" s="2276"/>
      <c r="E23" s="2276"/>
      <c r="F23" s="2277"/>
      <c r="G23" s="2278"/>
      <c r="H23" s="2276"/>
      <c r="I23" s="2274"/>
    </row>
    <row r="24" spans="2:9" ht="15.95" customHeight="1">
      <c r="B24" s="2946"/>
      <c r="C24" s="2275" t="s">
        <v>246</v>
      </c>
      <c r="D24" s="2276"/>
      <c r="E24" s="2276"/>
      <c r="F24" s="2277"/>
      <c r="G24" s="2278"/>
      <c r="H24" s="2276"/>
      <c r="I24" s="2274"/>
    </row>
    <row r="25" spans="2:9" ht="15.95" customHeight="1">
      <c r="B25" s="2946"/>
      <c r="C25" s="2275" t="s">
        <v>247</v>
      </c>
      <c r="D25" s="2276"/>
      <c r="E25" s="2276"/>
      <c r="F25" s="2277"/>
      <c r="G25" s="2278"/>
      <c r="H25" s="2276"/>
      <c r="I25" s="2274"/>
    </row>
    <row r="26" spans="2:9" ht="15.95" customHeight="1">
      <c r="B26" s="2946"/>
      <c r="C26" s="2275" t="s">
        <v>248</v>
      </c>
      <c r="D26" s="2276"/>
      <c r="E26" s="2276"/>
      <c r="F26" s="2277"/>
      <c r="G26" s="2278"/>
      <c r="H26" s="2276"/>
      <c r="I26" s="2274"/>
    </row>
    <row r="27" spans="2:9" ht="15.95" customHeight="1">
      <c r="B27" s="2946"/>
      <c r="C27" s="2275" t="s">
        <v>249</v>
      </c>
      <c r="D27" s="2276"/>
      <c r="E27" s="2276"/>
      <c r="F27" s="2277"/>
      <c r="G27" s="2278"/>
      <c r="H27" s="2276"/>
      <c r="I27" s="2274"/>
    </row>
    <row r="28" spans="2:9" ht="15.95" customHeight="1">
      <c r="B28" s="2946"/>
      <c r="C28" s="2275" t="s">
        <v>250</v>
      </c>
      <c r="D28" s="2276"/>
      <c r="E28" s="2276"/>
      <c r="F28" s="2277"/>
      <c r="G28" s="2278"/>
      <c r="H28" s="2276"/>
      <c r="I28" s="2274"/>
    </row>
    <row r="29" spans="2:9" ht="15.95" customHeight="1">
      <c r="B29" s="2946"/>
      <c r="C29" s="2275" t="s">
        <v>251</v>
      </c>
      <c r="D29" s="2276"/>
      <c r="E29" s="2276"/>
      <c r="F29" s="2277"/>
      <c r="G29" s="2278"/>
      <c r="H29" s="2276"/>
      <c r="I29" s="2274"/>
    </row>
    <row r="30" spans="2:9" ht="15.95" customHeight="1">
      <c r="B30" s="2946"/>
      <c r="C30" s="2275" t="s">
        <v>252</v>
      </c>
      <c r="D30" s="2276"/>
      <c r="E30" s="2276"/>
      <c r="F30" s="2277"/>
      <c r="G30" s="2278"/>
      <c r="H30" s="2276"/>
      <c r="I30" s="2274"/>
    </row>
    <row r="31" spans="2:9" ht="15.95" customHeight="1">
      <c r="B31" s="2946"/>
      <c r="C31" s="2275" t="s">
        <v>253</v>
      </c>
      <c r="D31" s="2276"/>
      <c r="E31" s="2276"/>
      <c r="F31" s="2277"/>
      <c r="G31" s="2278"/>
      <c r="H31" s="2276"/>
      <c r="I31" s="2274"/>
    </row>
    <row r="32" spans="2:9" ht="15.95" customHeight="1">
      <c r="B32" s="2946"/>
      <c r="C32" s="2275" t="s">
        <v>576</v>
      </c>
      <c r="D32" s="2276"/>
      <c r="E32" s="2276"/>
      <c r="F32" s="2277"/>
      <c r="G32" s="2278"/>
      <c r="H32" s="2276"/>
      <c r="I32" s="2274"/>
    </row>
    <row r="33" spans="2:9" ht="15.95" customHeight="1">
      <c r="B33" s="2946"/>
      <c r="C33" s="2275" t="s">
        <v>255</v>
      </c>
      <c r="D33" s="2276"/>
      <c r="E33" s="2276"/>
      <c r="F33" s="2277"/>
      <c r="G33" s="2278"/>
      <c r="H33" s="2276"/>
      <c r="I33" s="2274"/>
    </row>
    <row r="34" spans="2:9" ht="15.95" customHeight="1">
      <c r="B34" s="2946"/>
      <c r="C34" s="2275" t="s">
        <v>256</v>
      </c>
      <c r="D34" s="2276"/>
      <c r="E34" s="2276"/>
      <c r="F34" s="2277"/>
      <c r="G34" s="2278"/>
      <c r="H34" s="2276"/>
      <c r="I34" s="2274"/>
    </row>
    <row r="35" spans="2:9" ht="15.95" customHeight="1">
      <c r="B35" s="2946"/>
      <c r="C35" s="2275" t="s">
        <v>257</v>
      </c>
      <c r="D35" s="2276"/>
      <c r="E35" s="2276"/>
      <c r="F35" s="2277"/>
      <c r="G35" s="2278"/>
      <c r="H35" s="2276"/>
      <c r="I35" s="2274"/>
    </row>
    <row r="36" spans="2:9" ht="15.95" customHeight="1">
      <c r="B36" s="2946"/>
      <c r="C36" s="2275" t="s">
        <v>241</v>
      </c>
      <c r="D36" s="2276"/>
      <c r="E36" s="2276"/>
      <c r="F36" s="2277"/>
      <c r="G36" s="2278"/>
      <c r="H36" s="2276"/>
      <c r="I36" s="2274"/>
    </row>
    <row r="37" spans="2:9" ht="15.95" customHeight="1">
      <c r="B37" s="2946"/>
      <c r="C37" s="2275" t="s">
        <v>243</v>
      </c>
      <c r="D37" s="2276"/>
      <c r="E37" s="2276"/>
      <c r="F37" s="2277"/>
      <c r="G37" s="2278"/>
      <c r="H37" s="2276"/>
      <c r="I37" s="2274"/>
    </row>
    <row r="38" spans="2:9" ht="15.95" customHeight="1">
      <c r="B38" s="2947"/>
      <c r="C38" s="2275" t="s">
        <v>242</v>
      </c>
      <c r="D38" s="2276"/>
      <c r="E38" s="2276"/>
      <c r="F38" s="2277"/>
      <c r="G38" s="2278"/>
      <c r="H38" s="2276"/>
      <c r="I38" s="2274"/>
    </row>
    <row r="39" spans="2:9" ht="21.75" customHeight="1">
      <c r="B39" s="2948" t="s">
        <v>1038</v>
      </c>
      <c r="C39" s="2949"/>
      <c r="D39" s="2279">
        <f t="shared" ref="D39:I39" si="3">SUM(D40:D49)</f>
        <v>0</v>
      </c>
      <c r="E39" s="2279">
        <f t="shared" si="3"/>
        <v>0</v>
      </c>
      <c r="F39" s="2280">
        <f t="shared" si="3"/>
        <v>0</v>
      </c>
      <c r="G39" s="2281">
        <f t="shared" si="3"/>
        <v>0</v>
      </c>
      <c r="H39" s="2279">
        <f t="shared" si="3"/>
        <v>0</v>
      </c>
      <c r="I39" s="2279">
        <f t="shared" si="3"/>
        <v>0</v>
      </c>
    </row>
    <row r="40" spans="2:9" ht="14.25">
      <c r="B40" s="2950" t="s">
        <v>1039</v>
      </c>
      <c r="C40" s="2282" t="s">
        <v>1040</v>
      </c>
      <c r="D40" s="2283"/>
      <c r="E40" s="2283"/>
      <c r="F40" s="2284"/>
      <c r="G40" s="2278"/>
      <c r="H40" s="2276"/>
      <c r="I40" s="2274"/>
    </row>
    <row r="41" spans="2:9" ht="14.25">
      <c r="B41" s="2951"/>
      <c r="C41" s="2282" t="s">
        <v>1041</v>
      </c>
      <c r="D41" s="2283"/>
      <c r="E41" s="2283"/>
      <c r="F41" s="2284"/>
      <c r="G41" s="2278"/>
      <c r="H41" s="2276"/>
      <c r="I41" s="2274"/>
    </row>
    <row r="42" spans="2:9" ht="15.95" customHeight="1">
      <c r="B42" s="2951"/>
      <c r="C42" s="2282" t="s">
        <v>1042</v>
      </c>
      <c r="D42" s="2283"/>
      <c r="E42" s="2283"/>
      <c r="F42" s="2284"/>
      <c r="G42" s="2278"/>
      <c r="H42" s="2276"/>
      <c r="I42" s="2274"/>
    </row>
    <row r="43" spans="2:9" ht="14.25">
      <c r="B43" s="2951"/>
      <c r="C43" s="2282" t="s">
        <v>1043</v>
      </c>
      <c r="D43" s="2283"/>
      <c r="E43" s="2283"/>
      <c r="F43" s="2284"/>
      <c r="G43" s="2278"/>
      <c r="H43" s="2276"/>
      <c r="I43" s="2274"/>
    </row>
    <row r="44" spans="2:9" ht="14.25">
      <c r="B44" s="2951"/>
      <c r="C44" s="2282" t="s">
        <v>1044</v>
      </c>
      <c r="D44" s="2283"/>
      <c r="E44" s="2283"/>
      <c r="F44" s="2284"/>
      <c r="G44" s="2278"/>
      <c r="H44" s="2276"/>
      <c r="I44" s="2274"/>
    </row>
    <row r="45" spans="2:9" ht="14.25">
      <c r="B45" s="2951"/>
      <c r="C45" s="2282" t="s">
        <v>1045</v>
      </c>
      <c r="D45" s="2283"/>
      <c r="E45" s="2283"/>
      <c r="F45" s="2284"/>
      <c r="G45" s="2278"/>
      <c r="H45" s="2276"/>
      <c r="I45" s="2274"/>
    </row>
    <row r="46" spans="2:9" ht="14.25">
      <c r="B46" s="2951"/>
      <c r="C46" s="2282" t="s">
        <v>1046</v>
      </c>
      <c r="D46" s="2283"/>
      <c r="E46" s="2283"/>
      <c r="F46" s="2284"/>
      <c r="G46" s="2278"/>
      <c r="H46" s="2276"/>
      <c r="I46" s="2274"/>
    </row>
    <row r="47" spans="2:9" ht="14.25">
      <c r="B47" s="2951"/>
      <c r="C47" s="2282" t="s">
        <v>1047</v>
      </c>
      <c r="D47" s="2283"/>
      <c r="E47" s="2283"/>
      <c r="F47" s="2284"/>
      <c r="G47" s="2278"/>
      <c r="H47" s="2276"/>
      <c r="I47" s="2274"/>
    </row>
    <row r="48" spans="2:9" ht="14.25">
      <c r="B48" s="2951"/>
      <c r="C48" s="2282" t="s">
        <v>1048</v>
      </c>
      <c r="D48" s="2283"/>
      <c r="E48" s="2283"/>
      <c r="F48" s="2284"/>
      <c r="G48" s="2278"/>
      <c r="H48" s="2276"/>
      <c r="I48" s="2274"/>
    </row>
    <row r="49" spans="2:9" ht="15" thickBot="1">
      <c r="B49" s="2952"/>
      <c r="C49" s="2285" t="s">
        <v>652</v>
      </c>
      <c r="D49" s="2283"/>
      <c r="E49" s="2283"/>
      <c r="F49" s="2284"/>
      <c r="G49" s="2278"/>
      <c r="H49" s="2276"/>
      <c r="I49" s="2274"/>
    </row>
    <row r="50" spans="2:9" ht="15.75" thickBot="1">
      <c r="C50" s="2286" t="s">
        <v>159</v>
      </c>
      <c r="D50" s="2287">
        <f>SUM(D51:D53)</f>
        <v>0</v>
      </c>
      <c r="E50" s="2287">
        <f>SUM(E51:E53)</f>
        <v>0</v>
      </c>
      <c r="F50" s="2288">
        <f>SUM(F51:F53)</f>
        <v>0</v>
      </c>
      <c r="G50" s="2289">
        <f>SUM(G51:G53)</f>
        <v>0</v>
      </c>
      <c r="H50" s="2287">
        <f>SUM(H51:H53)</f>
        <v>0</v>
      </c>
      <c r="I50" s="2287">
        <f>SUM(G50:H50)</f>
        <v>0</v>
      </c>
    </row>
    <row r="51" spans="2:9" ht="14.25">
      <c r="C51" s="547"/>
      <c r="D51" s="2290"/>
      <c r="E51" s="2290"/>
      <c r="F51" s="2291"/>
      <c r="G51" s="2292"/>
      <c r="H51" s="2293"/>
      <c r="I51" s="2294"/>
    </row>
    <row r="52" spans="2:9" ht="14.25">
      <c r="C52" s="1824"/>
      <c r="D52" s="2293"/>
      <c r="E52" s="2293"/>
      <c r="F52" s="2295"/>
      <c r="G52" s="2292"/>
      <c r="H52" s="2293"/>
      <c r="I52" s="2274"/>
    </row>
    <row r="53" spans="2:9" ht="14.25">
      <c r="C53" s="1824"/>
      <c r="D53" s="2293"/>
      <c r="E53" s="2293"/>
      <c r="F53" s="2295"/>
      <c r="G53" s="2292"/>
      <c r="H53" s="2293"/>
      <c r="I53" s="2274"/>
    </row>
  </sheetData>
  <sheetProtection algorithmName="SHA-512" hashValue="W7wwb42XwUlY2sv8aBGpOkP5YOhOS7BOw2rVhgTK4CjK+xZp09qWx1AwuFwxeKDaMUeanMqxbLaKsX0qhd9T+A==" saltValue="yxn/Tf75E1pecLW4IpMwkw==" spinCount="100000" sheet="1" objects="1" scenarios="1"/>
  <mergeCells count="11">
    <mergeCell ref="B7:C7"/>
    <mergeCell ref="D2:I2"/>
    <mergeCell ref="D3:F3"/>
    <mergeCell ref="G3:I3"/>
    <mergeCell ref="B5:C5"/>
    <mergeCell ref="B6:C6"/>
    <mergeCell ref="B8:B9"/>
    <mergeCell ref="B10:C10"/>
    <mergeCell ref="B11:B38"/>
    <mergeCell ref="B39:C39"/>
    <mergeCell ref="B40:B49"/>
  </mergeCells>
  <printOptions horizontalCentered="1"/>
  <pageMargins left="0.70866141732283472" right="0.70866141732283472" top="0.74803149606299213" bottom="0.74803149606299213" header="0.31496062992125984" footer="0.31496062992125984"/>
  <pageSetup paperSize="9" scale="75" orientation="portrait" r:id="rId1"/>
  <headerFooter>
    <oddFooter xml:space="preserve">&amp;C&amp;6Organizacja roku szkolnego 2011/12 szkoły &amp;F Strona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FF"/>
    <pageSetUpPr fitToPage="1"/>
  </sheetPr>
  <dimension ref="B1:K51"/>
  <sheetViews>
    <sheetView showGridLines="0" zoomScaleNormal="100" zoomScaleSheetLayoutView="100" workbookViewId="0">
      <selection activeCell="S34" sqref="S34"/>
    </sheetView>
  </sheetViews>
  <sheetFormatPr defaultColWidth="9.28515625" defaultRowHeight="12.75"/>
  <cols>
    <col min="1" max="1" width="4.5703125" style="3" customWidth="1"/>
    <col min="2" max="2" width="4.42578125" style="3" customWidth="1"/>
    <col min="3" max="3" width="28.140625" style="3" customWidth="1"/>
    <col min="4" max="7" width="6.7109375" style="3" customWidth="1"/>
    <col min="8" max="8" width="9" style="3" customWidth="1"/>
    <col min="9" max="9" width="10.7109375" style="3" customWidth="1"/>
    <col min="10" max="10" width="11.85546875" style="3" customWidth="1"/>
    <col min="11" max="12" width="9.28515625" style="3" customWidth="1"/>
    <col min="13" max="16384" width="9.28515625" style="3"/>
  </cols>
  <sheetData>
    <row r="1" spans="2:11" ht="32.25" customHeight="1">
      <c r="B1" s="2296" t="s">
        <v>1049</v>
      </c>
      <c r="C1" s="2297"/>
      <c r="D1" s="2297"/>
      <c r="E1" s="2297"/>
      <c r="F1" s="2297"/>
      <c r="G1" s="2297"/>
      <c r="H1" s="2297"/>
      <c r="I1" s="2297"/>
      <c r="J1" s="2297"/>
    </row>
    <row r="2" spans="2:11" ht="18">
      <c r="B2" s="235"/>
      <c r="C2" s="236" t="str">
        <f>wizyt!C3</f>
        <v>??</v>
      </c>
      <c r="D2" s="237"/>
      <c r="E2" s="237"/>
      <c r="F2" s="238"/>
    </row>
    <row r="3" spans="2:11" ht="20.25">
      <c r="B3" s="238"/>
      <c r="E3" s="239"/>
      <c r="F3" s="238"/>
      <c r="H3" s="2203" t="s">
        <v>113</v>
      </c>
      <c r="I3" s="295" t="str">
        <f>wizyt!H3</f>
        <v>2021/2022</v>
      </c>
    </row>
    <row r="4" spans="2:11" ht="18.75" customHeight="1">
      <c r="B4" s="241"/>
      <c r="C4" s="2968" t="s">
        <v>1050</v>
      </c>
      <c r="D4" s="2968"/>
      <c r="E4" s="2968"/>
      <c r="F4" s="2968"/>
      <c r="G4" s="2968"/>
      <c r="H4" s="2968"/>
      <c r="I4" s="2968"/>
      <c r="J4" s="2968"/>
    </row>
    <row r="5" spans="2:11" ht="27" customHeight="1" thickBot="1">
      <c r="B5" s="2298" t="s">
        <v>1051</v>
      </c>
      <c r="C5" s="2299"/>
      <c r="D5" s="2300"/>
      <c r="E5" s="2300"/>
      <c r="F5" s="238"/>
    </row>
    <row r="6" spans="2:11" ht="12.75" customHeight="1">
      <c r="B6" s="2969" t="s">
        <v>218</v>
      </c>
      <c r="C6" s="2970"/>
      <c r="D6" s="2975"/>
      <c r="E6" s="2975"/>
      <c r="F6" s="2975"/>
      <c r="G6" s="2976"/>
      <c r="H6" s="2977" t="s">
        <v>232</v>
      </c>
      <c r="I6" s="2980" t="s">
        <v>233</v>
      </c>
      <c r="J6" s="2983" t="s">
        <v>74</v>
      </c>
    </row>
    <row r="7" spans="2:11" ht="12.75" customHeight="1">
      <c r="B7" s="2971"/>
      <c r="C7" s="2972"/>
      <c r="D7" s="2986" t="s">
        <v>284</v>
      </c>
      <c r="E7" s="2987"/>
      <c r="F7" s="2987"/>
      <c r="G7" s="2988"/>
      <c r="H7" s="2978"/>
      <c r="I7" s="2981"/>
      <c r="J7" s="2984"/>
    </row>
    <row r="8" spans="2:11" ht="12.75" customHeight="1">
      <c r="B8" s="2971"/>
      <c r="C8" s="2972"/>
      <c r="D8" s="2989"/>
      <c r="E8" s="2989"/>
      <c r="F8" s="2989"/>
      <c r="G8" s="2990"/>
      <c r="H8" s="2978"/>
      <c r="I8" s="2981"/>
      <c r="J8" s="2984"/>
    </row>
    <row r="9" spans="2:11" ht="12.75" customHeight="1">
      <c r="B9" s="2971"/>
      <c r="C9" s="2972"/>
      <c r="D9" s="2205" t="s">
        <v>4</v>
      </c>
      <c r="E9" s="2301" t="s">
        <v>5</v>
      </c>
      <c r="F9" s="2302" t="s">
        <v>6</v>
      </c>
      <c r="G9" s="431" t="s">
        <v>8</v>
      </c>
      <c r="H9" s="2978"/>
      <c r="I9" s="2981"/>
      <c r="J9" s="2984"/>
    </row>
    <row r="10" spans="2:11" ht="12.75" customHeight="1">
      <c r="B10" s="2971"/>
      <c r="C10" s="2972"/>
      <c r="D10" s="2991" t="s">
        <v>1052</v>
      </c>
      <c r="E10" s="2992"/>
      <c r="F10" s="2992"/>
      <c r="G10" s="2993"/>
      <c r="H10" s="2978"/>
      <c r="I10" s="2981"/>
      <c r="J10" s="2984"/>
    </row>
    <row r="11" spans="2:11" ht="12.75" customHeight="1">
      <c r="B11" s="2971"/>
      <c r="C11" s="2972"/>
      <c r="D11" s="2465">
        <f>'kalendarz  A'!$F$30</f>
        <v>13</v>
      </c>
      <c r="E11" s="2465">
        <f>'kalendarz  A'!$F$30</f>
        <v>13</v>
      </c>
      <c r="F11" s="2465">
        <f>'kalendarz  A'!$F$30</f>
        <v>13</v>
      </c>
      <c r="G11" s="2465">
        <f>'kalendarz  A'!F31</f>
        <v>6</v>
      </c>
      <c r="H11" s="2978"/>
      <c r="I11" s="2981"/>
      <c r="J11" s="2984"/>
    </row>
    <row r="12" spans="2:11" ht="16.5" customHeight="1" thickBot="1">
      <c r="B12" s="2973"/>
      <c r="C12" s="2974"/>
      <c r="D12" s="2994" t="s">
        <v>1053</v>
      </c>
      <c r="E12" s="2995"/>
      <c r="F12" s="2995"/>
      <c r="G12" s="2996"/>
      <c r="H12" s="2979"/>
      <c r="I12" s="2982"/>
      <c r="J12" s="2985"/>
    </row>
    <row r="13" spans="2:11" ht="27" customHeight="1" thickBot="1">
      <c r="B13" s="388"/>
      <c r="C13" s="2204" t="s">
        <v>202</v>
      </c>
      <c r="D13" s="2304">
        <f>D15+D14</f>
        <v>21.666666666666664</v>
      </c>
      <c r="E13" s="2305">
        <f>E15+E14</f>
        <v>18.666666666666664</v>
      </c>
      <c r="F13" s="2305">
        <f>F15+F14</f>
        <v>22.666666666666664</v>
      </c>
      <c r="G13" s="2306">
        <f>G15+G14</f>
        <v>11.666666666666666</v>
      </c>
      <c r="H13" s="2307">
        <f>SUM(D13:G13)</f>
        <v>74.666666666666657</v>
      </c>
      <c r="I13" s="2308">
        <f>SUM(I14:I15)</f>
        <v>888.99999999999989</v>
      </c>
      <c r="J13" s="390"/>
      <c r="K13" s="538"/>
    </row>
    <row r="14" spans="2:11" ht="23.25" customHeight="1">
      <c r="B14" s="2309"/>
      <c r="C14" s="429" t="s">
        <v>1054</v>
      </c>
      <c r="D14" s="2310">
        <f>SUM(D17:D33)</f>
        <v>17.666666666666664</v>
      </c>
      <c r="E14" s="2310">
        <f>SUM(E17:E33)</f>
        <v>17.666666666666664</v>
      </c>
      <c r="F14" s="2310">
        <f>SUM(F17:F33)</f>
        <v>20.666666666666664</v>
      </c>
      <c r="G14" s="2311">
        <f>SUM(G17:G33)</f>
        <v>11.666666666666666</v>
      </c>
      <c r="H14" s="2312">
        <f>SUM(D14:G14)</f>
        <v>67.666666666666657</v>
      </c>
      <c r="I14" s="2313">
        <f>D14*$D$11+E14*$E$11+F14*$F$11+G14*$G$11</f>
        <v>797.99999999999989</v>
      </c>
      <c r="J14" s="392"/>
      <c r="K14" s="538"/>
    </row>
    <row r="15" spans="2:11" ht="21" customHeight="1">
      <c r="B15" s="2314"/>
      <c r="C15" s="2315" t="s">
        <v>1055</v>
      </c>
      <c r="D15" s="2316">
        <f>SUM(D35:D43)</f>
        <v>4</v>
      </c>
      <c r="E15" s="2317">
        <f>SUM(E35:E43)</f>
        <v>1</v>
      </c>
      <c r="F15" s="2317">
        <f>SUM(F35:F43)</f>
        <v>2</v>
      </c>
      <c r="G15" s="2318">
        <f>SUM(G35:G43)</f>
        <v>0</v>
      </c>
      <c r="H15" s="2319">
        <f>SUM(D15:G15)</f>
        <v>7</v>
      </c>
      <c r="I15" s="2320">
        <f>D15*$D$11+E15*$E$11+F15*$F$11+G15*$G$11</f>
        <v>91</v>
      </c>
      <c r="J15" s="2321"/>
      <c r="K15" s="538"/>
    </row>
    <row r="16" spans="2:11" ht="19.5" customHeight="1">
      <c r="B16" s="2322"/>
      <c r="C16" s="2323" t="s">
        <v>1056</v>
      </c>
      <c r="D16" s="652"/>
      <c r="E16" s="652"/>
      <c r="F16" s="652"/>
      <c r="G16" s="652"/>
      <c r="H16" s="652"/>
      <c r="I16" s="2324"/>
      <c r="J16" s="2325"/>
      <c r="K16" s="538"/>
    </row>
    <row r="17" spans="2:11" s="78" customFormat="1" ht="14.1" customHeight="1">
      <c r="B17" s="2326">
        <v>1</v>
      </c>
      <c r="C17" s="1689" t="s">
        <v>327</v>
      </c>
      <c r="D17" s="2327">
        <v>2</v>
      </c>
      <c r="E17" s="2328">
        <v>2</v>
      </c>
      <c r="F17" s="2328">
        <v>2</v>
      </c>
      <c r="G17" s="2329">
        <v>2</v>
      </c>
      <c r="H17" s="2330">
        <f>SUM(D17:G17)</f>
        <v>8</v>
      </c>
      <c r="I17" s="2331">
        <f>D17*$D$11+E17*$E$11+F17*$F$11+G17*$G$11</f>
        <v>90</v>
      </c>
      <c r="J17" s="232"/>
      <c r="K17" s="538"/>
    </row>
    <row r="18" spans="2:11" s="78" customFormat="1" ht="14.1" customHeight="1">
      <c r="B18" s="2332">
        <v>2</v>
      </c>
      <c r="C18" s="396" t="s">
        <v>262</v>
      </c>
      <c r="D18" s="2333">
        <v>1</v>
      </c>
      <c r="E18" s="2334">
        <v>1</v>
      </c>
      <c r="F18" s="2334">
        <v>1</v>
      </c>
      <c r="G18" s="2335">
        <v>1</v>
      </c>
      <c r="H18" s="2336">
        <f>SUM(D18:G18)</f>
        <v>4</v>
      </c>
      <c r="I18" s="2337">
        <f>D18*$D$11+E18*$E$11+F18*$F$11+G18*$G$11</f>
        <v>45</v>
      </c>
      <c r="J18" s="397"/>
      <c r="K18" s="538"/>
    </row>
    <row r="19" spans="2:11" s="78" customFormat="1" ht="14.1" customHeight="1">
      <c r="B19" s="2332">
        <v>3</v>
      </c>
      <c r="C19" s="396" t="s">
        <v>261</v>
      </c>
      <c r="D19" s="2333">
        <v>0.66666666666666663</v>
      </c>
      <c r="E19" s="2334">
        <v>0.66666666666666663</v>
      </c>
      <c r="F19" s="2334">
        <v>0.66666666666666663</v>
      </c>
      <c r="G19" s="2335">
        <v>0.66666666666666663</v>
      </c>
      <c r="H19" s="2336">
        <f t="shared" ref="H19:H33" si="0">SUM(D19:G19)</f>
        <v>2.6666666666666665</v>
      </c>
      <c r="I19" s="2337">
        <f t="shared" ref="I19:I30" si="1">D19*$D$11+E19*$E$11+F19*$F$11+G19*$G$11</f>
        <v>30</v>
      </c>
      <c r="J19" s="397"/>
      <c r="K19" s="538"/>
    </row>
    <row r="20" spans="2:11" s="78" customFormat="1" ht="14.1" customHeight="1">
      <c r="B20" s="2332">
        <v>4</v>
      </c>
      <c r="C20" s="396" t="s">
        <v>275</v>
      </c>
      <c r="D20" s="2333">
        <v>1</v>
      </c>
      <c r="E20" s="2334">
        <v>1</v>
      </c>
      <c r="F20" s="2334">
        <v>1</v>
      </c>
      <c r="G20" s="2335">
        <v>1</v>
      </c>
      <c r="H20" s="2336">
        <f t="shared" si="0"/>
        <v>4</v>
      </c>
      <c r="I20" s="2337">
        <f t="shared" si="1"/>
        <v>45</v>
      </c>
      <c r="J20" s="397"/>
      <c r="K20" s="538"/>
    </row>
    <row r="21" spans="2:11" s="78" customFormat="1" ht="14.1" customHeight="1">
      <c r="B21" s="2332">
        <v>5</v>
      </c>
      <c r="C21" s="396" t="s">
        <v>276</v>
      </c>
      <c r="D21" s="2333">
        <v>1</v>
      </c>
      <c r="E21" s="2334">
        <v>1</v>
      </c>
      <c r="F21" s="2334">
        <v>1</v>
      </c>
      <c r="G21" s="2335"/>
      <c r="H21" s="2336">
        <f t="shared" si="0"/>
        <v>3</v>
      </c>
      <c r="I21" s="2337">
        <f t="shared" si="1"/>
        <v>39</v>
      </c>
      <c r="J21" s="397"/>
      <c r="K21" s="538"/>
    </row>
    <row r="22" spans="2:11" s="78" customFormat="1" ht="25.5" customHeight="1">
      <c r="B22" s="2332">
        <v>6</v>
      </c>
      <c r="C22" s="2338" t="s">
        <v>1057</v>
      </c>
      <c r="D22" s="2333"/>
      <c r="E22" s="2334">
        <v>1</v>
      </c>
      <c r="F22" s="2334">
        <v>1</v>
      </c>
      <c r="G22" s="2335">
        <v>1</v>
      </c>
      <c r="H22" s="2336">
        <f>SUM(D22:G22)</f>
        <v>3</v>
      </c>
      <c r="I22" s="2337">
        <f>D22*$D$11+E22*$E$11+F22*$F$11+G22*$G$11</f>
        <v>32</v>
      </c>
      <c r="J22" s="397"/>
      <c r="K22" s="538"/>
    </row>
    <row r="23" spans="2:11" s="78" customFormat="1" ht="14.1" customHeight="1">
      <c r="B23" s="2332">
        <v>7</v>
      </c>
      <c r="C23" s="396" t="s">
        <v>1058</v>
      </c>
      <c r="D23" s="2333"/>
      <c r="E23" s="2334"/>
      <c r="F23" s="2334">
        <v>1</v>
      </c>
      <c r="G23" s="2335"/>
      <c r="H23" s="2336">
        <f>SUM(D23:G23)</f>
        <v>1</v>
      </c>
      <c r="I23" s="2337">
        <f>D23*$D$11+E23*$E$11+F23*$F$11+G23*$G$11</f>
        <v>13</v>
      </c>
      <c r="J23" s="397"/>
      <c r="K23" s="538"/>
    </row>
    <row r="24" spans="2:11" s="78" customFormat="1" ht="14.1" customHeight="1">
      <c r="B24" s="2332">
        <v>8</v>
      </c>
      <c r="C24" s="396" t="s">
        <v>1059</v>
      </c>
      <c r="D24" s="2333">
        <v>2</v>
      </c>
      <c r="E24" s="2334"/>
      <c r="F24" s="2334"/>
      <c r="G24" s="2335"/>
      <c r="H24" s="2336">
        <f>SUM(D24:G24)</f>
        <v>2</v>
      </c>
      <c r="I24" s="2337">
        <f>D24*$D$11+E24*$E$11+F24*$F$11+G24*$G$11</f>
        <v>26</v>
      </c>
      <c r="J24" s="397"/>
      <c r="K24" s="538"/>
    </row>
    <row r="25" spans="2:11" s="78" customFormat="1" ht="14.1" customHeight="1">
      <c r="B25" s="2332">
        <v>9</v>
      </c>
      <c r="C25" s="396" t="s">
        <v>277</v>
      </c>
      <c r="D25" s="2333"/>
      <c r="E25" s="2334">
        <v>2</v>
      </c>
      <c r="F25" s="2334">
        <v>2</v>
      </c>
      <c r="G25" s="2335"/>
      <c r="H25" s="2336">
        <f t="shared" si="0"/>
        <v>4</v>
      </c>
      <c r="I25" s="2337">
        <f t="shared" si="1"/>
        <v>52</v>
      </c>
      <c r="J25" s="397"/>
      <c r="K25" s="538"/>
    </row>
    <row r="26" spans="2:11" s="78" customFormat="1" ht="14.1" customHeight="1">
      <c r="B26" s="2332">
        <v>10</v>
      </c>
      <c r="C26" s="396" t="s">
        <v>375</v>
      </c>
      <c r="D26" s="2333">
        <v>3</v>
      </c>
      <c r="E26" s="2334">
        <v>3</v>
      </c>
      <c r="F26" s="2334">
        <v>3</v>
      </c>
      <c r="G26" s="2335"/>
      <c r="H26" s="2336">
        <f t="shared" si="0"/>
        <v>9</v>
      </c>
      <c r="I26" s="2337">
        <f t="shared" si="1"/>
        <v>117</v>
      </c>
      <c r="J26" s="397"/>
      <c r="K26" s="538"/>
    </row>
    <row r="27" spans="2:11" s="78" customFormat="1" ht="14.1" customHeight="1">
      <c r="B27" s="2332">
        <v>11</v>
      </c>
      <c r="C27" s="396" t="s">
        <v>282</v>
      </c>
      <c r="D27" s="2333">
        <v>2</v>
      </c>
      <c r="E27" s="2334">
        <v>2</v>
      </c>
      <c r="F27" s="2334">
        <v>2</v>
      </c>
      <c r="G27" s="2335">
        <v>2</v>
      </c>
      <c r="H27" s="2336">
        <f t="shared" si="0"/>
        <v>8</v>
      </c>
      <c r="I27" s="2337">
        <f t="shared" si="1"/>
        <v>90</v>
      </c>
      <c r="J27" s="397"/>
      <c r="K27" s="538"/>
    </row>
    <row r="28" spans="2:11" s="78" customFormat="1" ht="14.1" customHeight="1">
      <c r="B28" s="2332">
        <v>12</v>
      </c>
      <c r="C28" s="396" t="s">
        <v>268</v>
      </c>
      <c r="D28" s="2333">
        <v>2</v>
      </c>
      <c r="E28" s="2334"/>
      <c r="F28" s="2334"/>
      <c r="G28" s="2335"/>
      <c r="H28" s="2336">
        <f t="shared" si="0"/>
        <v>2</v>
      </c>
      <c r="I28" s="2337">
        <f t="shared" si="1"/>
        <v>26</v>
      </c>
      <c r="J28" s="397"/>
      <c r="K28" s="538"/>
    </row>
    <row r="29" spans="2:11" s="78" customFormat="1" ht="14.1" customHeight="1">
      <c r="B29" s="2332">
        <v>13</v>
      </c>
      <c r="C29" s="396" t="s">
        <v>269</v>
      </c>
      <c r="D29" s="2333"/>
      <c r="E29" s="2334">
        <v>2</v>
      </c>
      <c r="F29" s="2334">
        <v>2</v>
      </c>
      <c r="G29" s="2335"/>
      <c r="H29" s="2336">
        <f t="shared" si="0"/>
        <v>4</v>
      </c>
      <c r="I29" s="2337">
        <f t="shared" si="1"/>
        <v>52</v>
      </c>
      <c r="J29" s="397"/>
      <c r="K29" s="538"/>
    </row>
    <row r="30" spans="2:11" s="78" customFormat="1" ht="14.1" customHeight="1">
      <c r="B30" s="2332">
        <v>14</v>
      </c>
      <c r="C30" s="396" t="s">
        <v>1060</v>
      </c>
      <c r="D30" s="2333">
        <v>2</v>
      </c>
      <c r="E30" s="2334">
        <v>2</v>
      </c>
      <c r="F30" s="2334">
        <v>2</v>
      </c>
      <c r="G30" s="2335">
        <v>2</v>
      </c>
      <c r="H30" s="2336">
        <f t="shared" si="0"/>
        <v>8</v>
      </c>
      <c r="I30" s="2337">
        <f t="shared" si="1"/>
        <v>90</v>
      </c>
      <c r="J30" s="397"/>
      <c r="K30" s="538"/>
    </row>
    <row r="31" spans="2:11" s="78" customFormat="1" ht="14.1" customHeight="1">
      <c r="B31" s="2332">
        <v>15</v>
      </c>
      <c r="C31" s="2339" t="s">
        <v>1061</v>
      </c>
      <c r="D31" s="2333">
        <v>1</v>
      </c>
      <c r="E31" s="2334"/>
      <c r="F31" s="2334"/>
      <c r="G31" s="2335"/>
      <c r="H31" s="2336">
        <f>SUM(D31:G31)</f>
        <v>1</v>
      </c>
      <c r="I31" s="2337">
        <f>D31*$D$11+E31*$E$11+F31*$F$11+G31*$G$11</f>
        <v>13</v>
      </c>
      <c r="J31" s="397"/>
      <c r="K31" s="538"/>
    </row>
    <row r="32" spans="2:11" s="78" customFormat="1" ht="14.1" customHeight="1">
      <c r="B32" s="2332">
        <v>16</v>
      </c>
      <c r="C32" s="2339" t="s">
        <v>1062</v>
      </c>
      <c r="D32" s="2333"/>
      <c r="E32" s="2334"/>
      <c r="F32" s="2334"/>
      <c r="G32" s="2335"/>
      <c r="H32" s="2336">
        <f>SUM(D32:G32)</f>
        <v>0</v>
      </c>
      <c r="I32" s="2337">
        <f>D32*$D$11+E32*$E$11+F32*$F$11+G32*$G$11</f>
        <v>0</v>
      </c>
      <c r="J32" s="397"/>
      <c r="K32" s="538"/>
    </row>
    <row r="33" spans="2:11" s="78" customFormat="1" ht="14.1" customHeight="1">
      <c r="B33" s="2332">
        <v>17</v>
      </c>
      <c r="C33" s="2340" t="s">
        <v>271</v>
      </c>
      <c r="D33" s="2341"/>
      <c r="E33" s="2342"/>
      <c r="F33" s="2342">
        <v>2</v>
      </c>
      <c r="G33" s="2343">
        <v>2</v>
      </c>
      <c r="H33" s="2344">
        <f t="shared" si="0"/>
        <v>4</v>
      </c>
      <c r="I33" s="2345">
        <f>D33*$D$11+E33*$E$11+F33*$F$11+G33*$G$11</f>
        <v>38</v>
      </c>
      <c r="J33" s="430"/>
      <c r="K33" s="538"/>
    </row>
    <row r="34" spans="2:11" ht="27.75" customHeight="1">
      <c r="B34" s="2346"/>
      <c r="C34" s="2347" t="s">
        <v>1063</v>
      </c>
      <c r="D34" s="2348"/>
      <c r="E34" s="2348"/>
      <c r="F34" s="2348"/>
      <c r="G34" s="2348"/>
      <c r="H34" s="2349"/>
      <c r="I34" s="2350"/>
      <c r="J34" s="2351"/>
      <c r="K34" s="538"/>
    </row>
    <row r="35" spans="2:11" ht="14.1" customHeight="1">
      <c r="B35" s="2326">
        <v>18</v>
      </c>
      <c r="C35" s="2352" t="s">
        <v>729</v>
      </c>
      <c r="D35" s="2327"/>
      <c r="E35" s="2328"/>
      <c r="F35" s="2328">
        <v>1</v>
      </c>
      <c r="G35" s="2329"/>
      <c r="H35" s="2330">
        <f>SUM(D35:G35)</f>
        <v>1</v>
      </c>
      <c r="I35" s="2331">
        <f>D35*$D$11+E35*$E$11+F35*$F$11+G35*$G$11</f>
        <v>13</v>
      </c>
      <c r="J35" s="2353"/>
      <c r="K35" s="538"/>
    </row>
    <row r="36" spans="2:11" ht="14.1" customHeight="1">
      <c r="B36" s="2332">
        <v>19</v>
      </c>
      <c r="C36" s="2354" t="s">
        <v>1064</v>
      </c>
      <c r="D36" s="2355">
        <v>1</v>
      </c>
      <c r="E36" s="2356">
        <v>1</v>
      </c>
      <c r="F36" s="2356">
        <v>1</v>
      </c>
      <c r="G36" s="2357"/>
      <c r="H36" s="2336">
        <f>SUM(D36:G36)</f>
        <v>3</v>
      </c>
      <c r="I36" s="2337">
        <f>D36*$D$11+E36*$E$11+F36*$F$11+G36*$G$11</f>
        <v>39</v>
      </c>
      <c r="J36" s="231"/>
      <c r="K36" s="538"/>
    </row>
    <row r="37" spans="2:11" ht="14.1" customHeight="1">
      <c r="B37" s="2332">
        <v>20</v>
      </c>
      <c r="C37" s="2354" t="s">
        <v>1061</v>
      </c>
      <c r="D37" s="2355">
        <v>2</v>
      </c>
      <c r="E37" s="2356"/>
      <c r="F37" s="2356"/>
      <c r="G37" s="2357"/>
      <c r="H37" s="2336">
        <f t="shared" ref="H37:H42" si="2">SUM(D37:G37)</f>
        <v>2</v>
      </c>
      <c r="I37" s="2337">
        <f t="shared" ref="I37:I42" si="3">D37*$D$11+E37*$E$11+F37*$F$11+G37*$G$11</f>
        <v>26</v>
      </c>
      <c r="J37" s="231"/>
      <c r="K37" s="538"/>
    </row>
    <row r="38" spans="2:11" ht="14.1" customHeight="1">
      <c r="B38" s="2332">
        <v>21</v>
      </c>
      <c r="C38" s="2354" t="s">
        <v>1065</v>
      </c>
      <c r="D38" s="2355">
        <v>1</v>
      </c>
      <c r="E38" s="2356"/>
      <c r="F38" s="2356"/>
      <c r="G38" s="2357"/>
      <c r="H38" s="2336">
        <f t="shared" si="2"/>
        <v>1</v>
      </c>
      <c r="I38" s="2337">
        <f t="shared" si="3"/>
        <v>13</v>
      </c>
      <c r="J38" s="231"/>
      <c r="K38" s="538"/>
    </row>
    <row r="39" spans="2:11" ht="14.1" customHeight="1">
      <c r="B39" s="2332">
        <v>22</v>
      </c>
      <c r="C39" s="2354"/>
      <c r="D39" s="2355"/>
      <c r="E39" s="2356"/>
      <c r="F39" s="2356"/>
      <c r="G39" s="2357"/>
      <c r="H39" s="2336">
        <f t="shared" si="2"/>
        <v>0</v>
      </c>
      <c r="I39" s="2337">
        <f t="shared" si="3"/>
        <v>0</v>
      </c>
      <c r="J39" s="231"/>
      <c r="K39" s="538"/>
    </row>
    <row r="40" spans="2:11" ht="14.1" customHeight="1">
      <c r="B40" s="2332">
        <v>23</v>
      </c>
      <c r="C40" s="2354"/>
      <c r="D40" s="2355"/>
      <c r="E40" s="2356"/>
      <c r="F40" s="2356"/>
      <c r="G40" s="2357"/>
      <c r="H40" s="2336">
        <f t="shared" si="2"/>
        <v>0</v>
      </c>
      <c r="I40" s="2337">
        <f t="shared" si="3"/>
        <v>0</v>
      </c>
      <c r="J40" s="231"/>
      <c r="K40" s="538"/>
    </row>
    <row r="41" spans="2:11" ht="14.1" customHeight="1">
      <c r="B41" s="2332">
        <v>24</v>
      </c>
      <c r="C41" s="2354"/>
      <c r="D41" s="2355"/>
      <c r="E41" s="2356"/>
      <c r="F41" s="2356"/>
      <c r="G41" s="2357"/>
      <c r="H41" s="2336">
        <f t="shared" si="2"/>
        <v>0</v>
      </c>
      <c r="I41" s="2337">
        <f t="shared" si="3"/>
        <v>0</v>
      </c>
      <c r="J41" s="231"/>
      <c r="K41" s="538"/>
    </row>
    <row r="42" spans="2:11" ht="14.1" customHeight="1">
      <c r="B42" s="2332">
        <v>25</v>
      </c>
      <c r="C42" s="2358"/>
      <c r="D42" s="2355"/>
      <c r="E42" s="2356"/>
      <c r="F42" s="2356"/>
      <c r="G42" s="2357"/>
      <c r="H42" s="2336">
        <f t="shared" si="2"/>
        <v>0</v>
      </c>
      <c r="I42" s="2337">
        <f t="shared" si="3"/>
        <v>0</v>
      </c>
      <c r="J42" s="231"/>
      <c r="K42" s="538"/>
    </row>
    <row r="43" spans="2:11" ht="14.1" customHeight="1" thickBot="1">
      <c r="B43" s="2359">
        <v>26</v>
      </c>
      <c r="C43" s="2360"/>
      <c r="D43" s="2361"/>
      <c r="E43" s="2362"/>
      <c r="F43" s="2362"/>
      <c r="G43" s="2363"/>
      <c r="H43" s="2364">
        <f>SUM(D43:G43)</f>
        <v>0</v>
      </c>
      <c r="I43" s="2365">
        <f>D43*$D$11+E43*$E$11+F43*$F$11+G43*$G$11</f>
        <v>0</v>
      </c>
      <c r="J43" s="246"/>
      <c r="K43" s="538"/>
    </row>
    <row r="44" spans="2:11">
      <c r="B44" s="8"/>
      <c r="C44" s="2963"/>
      <c r="D44" s="2964"/>
      <c r="E44" s="2964"/>
    </row>
    <row r="45" spans="2:11">
      <c r="C45" s="2965"/>
      <c r="D45" s="2966"/>
      <c r="E45" s="2966"/>
    </row>
    <row r="46" spans="2:11">
      <c r="C46" s="2967"/>
      <c r="D46" s="2966"/>
      <c r="E46" s="2966"/>
    </row>
    <row r="47" spans="2:11">
      <c r="C47" s="9"/>
      <c r="D47" s="10"/>
      <c r="E47" s="10"/>
    </row>
    <row r="48" spans="2:11">
      <c r="C48" s="4"/>
      <c r="D48" s="5"/>
      <c r="E48" s="5"/>
    </row>
    <row r="49" spans="3:5">
      <c r="C49" s="4"/>
      <c r="D49" s="5"/>
      <c r="E49" s="5"/>
    </row>
    <row r="50" spans="3:5">
      <c r="C50" s="4"/>
      <c r="D50" s="5"/>
      <c r="E50" s="5"/>
    </row>
    <row r="51" spans="3:5">
      <c r="C51" s="8"/>
      <c r="D51" s="8"/>
      <c r="E51" s="8"/>
    </row>
  </sheetData>
  <sheetProtection algorithmName="SHA-512" hashValue="5/CNa7fqODocvBAF1x0+uuV+DEp9BMmU7Ku3G7ali7B7wZmoOBQWXhBCnh00EydZXNDg62p+tcIh6xgUEj/ZIQ==" saltValue="78PjWYmaHF1emF74aVyndQ==" spinCount="100000" sheet="1" objects="1" scenarios="1"/>
  <mergeCells count="12">
    <mergeCell ref="C44:E44"/>
    <mergeCell ref="C45:E45"/>
    <mergeCell ref="C46:E46"/>
    <mergeCell ref="C4:J4"/>
    <mergeCell ref="B6:C12"/>
    <mergeCell ref="D6:G6"/>
    <mergeCell ref="H6:H12"/>
    <mergeCell ref="I6:I12"/>
    <mergeCell ref="J6:J12"/>
    <mergeCell ref="D7:G8"/>
    <mergeCell ref="D10:G10"/>
    <mergeCell ref="D12:G12"/>
  </mergeCells>
  <printOptions horizontalCentered="1"/>
  <pageMargins left="0.94488188976377963" right="0.39370078740157483" top="0.9055118110236221" bottom="0.70866141732283472" header="0.51181102362204722" footer="0.51181102362204722"/>
  <pageSetup paperSize="9" scale="94" orientation="portrait" r:id="rId1"/>
  <headerFooter alignWithMargins="0">
    <oddFooter xml:space="preserve">&amp;C&amp;6Organizacja roku szkolnego 2011/12 szkoły &amp;F Strona &amp;P&amp;8 </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słownik!$A$2:$A$150</xm:f>
          </x14:formula1>
          <xm:sqref>C35:C43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tabColor rgb="FFFF0000"/>
    <pageSetUpPr fitToPage="1"/>
  </sheetPr>
  <dimension ref="B1:BE42"/>
  <sheetViews>
    <sheetView showGridLines="0" view="pageBreakPreview" topLeftCell="B3" zoomScale="90" zoomScaleNormal="100" zoomScaleSheetLayoutView="90" workbookViewId="0">
      <selection activeCell="BI16" sqref="BI16"/>
    </sheetView>
  </sheetViews>
  <sheetFormatPr defaultRowHeight="12.75"/>
  <cols>
    <col min="1" max="1" width="4.7109375" customWidth="1"/>
    <col min="2" max="2" width="4.42578125" customWidth="1"/>
    <col min="3" max="3" width="30.7109375" customWidth="1"/>
    <col min="4" max="56" width="2.7109375" customWidth="1"/>
    <col min="57" max="57" width="10.85546875" customWidth="1"/>
  </cols>
  <sheetData>
    <row r="1" spans="2:57" ht="30.75" customHeight="1">
      <c r="B1" s="2077" t="s">
        <v>996</v>
      </c>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c r="AT1" s="2036"/>
      <c r="AU1" s="2036"/>
      <c r="AV1" s="2036"/>
      <c r="AW1" s="2036"/>
      <c r="AX1" s="2036"/>
      <c r="AY1" s="2036"/>
      <c r="AZ1" s="2036"/>
      <c r="BA1" s="2036"/>
      <c r="BB1" s="2036"/>
      <c r="BC1" s="2036"/>
      <c r="BD1" s="2036"/>
      <c r="BE1" s="2036"/>
    </row>
    <row r="2" spans="2:57" ht="39" customHeight="1" thickBot="1">
      <c r="B2" s="214"/>
      <c r="C2" s="506" t="str">
        <f>wizyt!C3</f>
        <v>??</v>
      </c>
      <c r="G2" s="480"/>
      <c r="H2" s="480"/>
      <c r="I2" s="480"/>
      <c r="J2" s="480"/>
      <c r="K2" s="480"/>
      <c r="L2" s="480"/>
      <c r="M2" s="480"/>
      <c r="N2" s="480"/>
      <c r="O2" s="480"/>
      <c r="P2" s="480"/>
      <c r="Q2" s="480"/>
      <c r="R2" s="2055"/>
      <c r="S2" s="2056"/>
      <c r="T2" s="2056"/>
      <c r="U2" s="2056"/>
      <c r="V2" s="2056"/>
      <c r="W2" s="2056"/>
      <c r="X2" s="2055"/>
      <c r="Y2" s="2055"/>
      <c r="Z2" s="2055"/>
      <c r="AA2" s="2055"/>
      <c r="AB2" s="2055"/>
      <c r="AC2" s="2064" t="s">
        <v>997</v>
      </c>
      <c r="AD2" s="2064"/>
      <c r="AE2" s="2064"/>
      <c r="AF2" s="2055" t="str">
        <f>wizyt!H3</f>
        <v>2021/2022</v>
      </c>
      <c r="AG2" s="2055"/>
      <c r="AH2" s="2055"/>
      <c r="AI2" s="2055"/>
      <c r="AJ2" s="2055"/>
      <c r="AK2" s="2055"/>
      <c r="AL2" s="2055"/>
      <c r="AM2" s="2055"/>
      <c r="AN2" s="2055"/>
      <c r="AO2" s="2055"/>
      <c r="AP2" s="480"/>
      <c r="AQ2" s="480"/>
      <c r="AR2" s="480"/>
      <c r="AS2" s="480"/>
      <c r="AT2" s="480"/>
      <c r="AU2" s="480"/>
      <c r="AV2" s="480"/>
      <c r="AW2" s="480"/>
      <c r="AX2" s="480"/>
      <c r="AY2" s="480"/>
      <c r="AZ2" s="480"/>
      <c r="BA2" s="1853">
        <f>wizyt!$B$1</f>
        <v>0</v>
      </c>
      <c r="BB2" s="3031" t="str">
        <f>wizyt!$D$1</f>
        <v>.</v>
      </c>
      <c r="BC2" s="3031"/>
      <c r="BD2" s="3031"/>
      <c r="BE2" s="3031"/>
    </row>
    <row r="3" spans="2:57" ht="30" customHeight="1" thickBot="1">
      <c r="B3" s="487"/>
      <c r="C3" s="2060" t="s">
        <v>325</v>
      </c>
      <c r="D3" s="3032" t="s">
        <v>346</v>
      </c>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33"/>
      <c r="AZ3" s="3033"/>
      <c r="BA3" s="3033"/>
      <c r="BB3" s="3033"/>
      <c r="BC3" s="3033"/>
      <c r="BD3" s="3033"/>
      <c r="BE3" s="3034"/>
    </row>
    <row r="4" spans="2:57" ht="14.25" customHeight="1">
      <c r="B4" s="513"/>
      <c r="C4" s="510" t="s">
        <v>337</v>
      </c>
      <c r="D4" s="3035" t="s">
        <v>283</v>
      </c>
      <c r="E4" s="3036"/>
      <c r="F4" s="3036"/>
      <c r="G4" s="3036"/>
      <c r="H4" s="3036"/>
      <c r="I4" s="3036"/>
      <c r="J4" s="3036"/>
      <c r="K4" s="3036"/>
      <c r="L4" s="3036"/>
      <c r="M4" s="3036"/>
      <c r="N4" s="3036"/>
      <c r="O4" s="3036"/>
      <c r="P4" s="3036"/>
      <c r="Q4" s="3036"/>
      <c r="R4" s="3036"/>
      <c r="S4" s="3036"/>
      <c r="T4" s="3036"/>
      <c r="U4" s="3036"/>
      <c r="V4" s="3036"/>
      <c r="W4" s="3036"/>
      <c r="X4" s="3036"/>
      <c r="Y4" s="3036"/>
      <c r="Z4" s="3036"/>
      <c r="AA4" s="3036"/>
      <c r="AB4" s="3036"/>
      <c r="AC4" s="3036"/>
      <c r="AD4" s="3036"/>
      <c r="AE4" s="3036"/>
      <c r="AF4" s="3036"/>
      <c r="AG4" s="3036"/>
      <c r="AH4" s="3036"/>
      <c r="AI4" s="3036"/>
      <c r="AJ4" s="3036"/>
      <c r="AK4" s="3036"/>
      <c r="AL4" s="3036"/>
      <c r="AM4" s="3036"/>
      <c r="AN4" s="3036"/>
      <c r="AO4" s="3036"/>
      <c r="AP4" s="3036"/>
      <c r="AQ4" s="3036"/>
      <c r="AR4" s="3036"/>
      <c r="AS4" s="3036"/>
      <c r="AT4" s="3036"/>
      <c r="AU4" s="3036"/>
      <c r="AV4" s="3036"/>
      <c r="AW4" s="3036"/>
      <c r="AX4" s="3036"/>
      <c r="AY4" s="3036"/>
      <c r="AZ4" s="3036"/>
      <c r="BA4" s="3036"/>
      <c r="BB4" s="3036"/>
      <c r="BC4" s="3036"/>
      <c r="BD4" s="3036"/>
      <c r="BE4" s="3037"/>
    </row>
    <row r="5" spans="2:57" ht="14.25" customHeight="1">
      <c r="B5" s="518"/>
      <c r="C5" s="519" t="s">
        <v>316</v>
      </c>
      <c r="D5" s="3009" t="s">
        <v>347</v>
      </c>
      <c r="E5" s="3010"/>
      <c r="F5" s="3010"/>
      <c r="G5" s="3010"/>
      <c r="H5" s="3010"/>
      <c r="I5" s="3010"/>
      <c r="J5" s="3010"/>
      <c r="K5" s="3010"/>
      <c r="L5" s="3010"/>
      <c r="M5" s="3010"/>
      <c r="N5" s="3010"/>
      <c r="O5" s="3010"/>
      <c r="P5" s="3010"/>
      <c r="Q5" s="3010"/>
      <c r="R5" s="3010"/>
      <c r="S5" s="3010"/>
      <c r="T5" s="3010"/>
      <c r="U5" s="3010"/>
      <c r="V5" s="3010"/>
      <c r="W5" s="3010"/>
      <c r="X5" s="3010"/>
      <c r="Y5" s="3010"/>
      <c r="Z5" s="3010"/>
      <c r="AA5" s="3010"/>
      <c r="AB5" s="3010"/>
      <c r="AC5" s="3010"/>
      <c r="AD5" s="3010"/>
      <c r="AE5" s="3010"/>
      <c r="AF5" s="3010"/>
      <c r="AG5" s="3010"/>
      <c r="AH5" s="3011" t="s">
        <v>348</v>
      </c>
      <c r="AI5" s="3012"/>
      <c r="AJ5" s="3012"/>
      <c r="AK5" s="3013"/>
      <c r="AL5" s="3013"/>
      <c r="AM5" s="3013"/>
      <c r="AN5" s="3012"/>
      <c r="AO5" s="3012"/>
      <c r="AP5" s="3013"/>
      <c r="AQ5" s="3013"/>
      <c r="AR5" s="3013"/>
      <c r="AS5" s="3012"/>
      <c r="AT5" s="3012"/>
      <c r="AU5" s="3013"/>
      <c r="AV5" s="3013"/>
      <c r="AW5" s="3013"/>
      <c r="AX5" s="3012"/>
      <c r="AY5" s="3012"/>
      <c r="AZ5" s="3013"/>
      <c r="BA5" s="3014"/>
      <c r="BB5" s="2997" t="s">
        <v>345</v>
      </c>
      <c r="BC5" s="2998"/>
      <c r="BD5" s="2999"/>
      <c r="BE5" s="3006" t="s">
        <v>350</v>
      </c>
    </row>
    <row r="6" spans="2:57" ht="14.25" customHeight="1">
      <c r="B6" s="514"/>
      <c r="C6" s="2026" t="s">
        <v>25</v>
      </c>
      <c r="D6" s="3027" t="s">
        <v>4</v>
      </c>
      <c r="E6" s="3028"/>
      <c r="F6" s="3028"/>
      <c r="G6" s="3029"/>
      <c r="H6" s="3030"/>
      <c r="I6" s="3027" t="s">
        <v>5</v>
      </c>
      <c r="J6" s="3028"/>
      <c r="K6" s="3028"/>
      <c r="L6" s="3029"/>
      <c r="M6" s="3030"/>
      <c r="N6" s="3027" t="s">
        <v>6</v>
      </c>
      <c r="O6" s="3028"/>
      <c r="P6" s="3028"/>
      <c r="Q6" s="3029"/>
      <c r="R6" s="3030"/>
      <c r="S6" s="3027" t="s">
        <v>8</v>
      </c>
      <c r="T6" s="3028"/>
      <c r="U6" s="3028"/>
      <c r="V6" s="3029"/>
      <c r="W6" s="3030"/>
      <c r="X6" s="3027" t="s">
        <v>7</v>
      </c>
      <c r="Y6" s="3028"/>
      <c r="Z6" s="3028"/>
      <c r="AA6" s="3029"/>
      <c r="AB6" s="3030"/>
      <c r="AC6" s="3027" t="s">
        <v>9</v>
      </c>
      <c r="AD6" s="3028"/>
      <c r="AE6" s="3028"/>
      <c r="AF6" s="3029"/>
      <c r="AG6" s="3030"/>
      <c r="AH6" s="3027" t="s">
        <v>4</v>
      </c>
      <c r="AI6" s="3028"/>
      <c r="AJ6" s="3028"/>
      <c r="AK6" s="3029"/>
      <c r="AL6" s="3030"/>
      <c r="AM6" s="3027" t="s">
        <v>5</v>
      </c>
      <c r="AN6" s="3028"/>
      <c r="AO6" s="3028"/>
      <c r="AP6" s="3029"/>
      <c r="AQ6" s="3030"/>
      <c r="AR6" s="3027" t="s">
        <v>6</v>
      </c>
      <c r="AS6" s="3028"/>
      <c r="AT6" s="3028"/>
      <c r="AU6" s="3029"/>
      <c r="AV6" s="3030"/>
      <c r="AW6" s="3027" t="s">
        <v>8</v>
      </c>
      <c r="AX6" s="3028"/>
      <c r="AY6" s="3028"/>
      <c r="AZ6" s="3029"/>
      <c r="BA6" s="3030"/>
      <c r="BB6" s="3000"/>
      <c r="BC6" s="3001"/>
      <c r="BD6" s="3002"/>
      <c r="BE6" s="3007"/>
    </row>
    <row r="7" spans="2:57" ht="14.25" customHeight="1">
      <c r="B7" s="514"/>
      <c r="C7" s="2026" t="s">
        <v>338</v>
      </c>
      <c r="D7" s="3019">
        <f>liczbaucz!C20</f>
        <v>0</v>
      </c>
      <c r="E7" s="3020"/>
      <c r="F7" s="3020"/>
      <c r="G7" s="3021"/>
      <c r="H7" s="3022"/>
      <c r="I7" s="3019">
        <f>liczbaucz!D20</f>
        <v>0</v>
      </c>
      <c r="J7" s="3020"/>
      <c r="K7" s="3020"/>
      <c r="L7" s="3021"/>
      <c r="M7" s="3022"/>
      <c r="N7" s="3019">
        <f>liczbaucz!E20</f>
        <v>0</v>
      </c>
      <c r="O7" s="3020"/>
      <c r="P7" s="3020"/>
      <c r="Q7" s="3021"/>
      <c r="R7" s="3022"/>
      <c r="S7" s="3019">
        <f>liczbaucz!F20</f>
        <v>0</v>
      </c>
      <c r="T7" s="3020"/>
      <c r="U7" s="3020"/>
      <c r="V7" s="3021"/>
      <c r="W7" s="3022"/>
      <c r="X7" s="3019">
        <f>liczbaucz!G20</f>
        <v>0</v>
      </c>
      <c r="Y7" s="3020"/>
      <c r="Z7" s="3020"/>
      <c r="AA7" s="3021"/>
      <c r="AB7" s="3022"/>
      <c r="AC7" s="3019">
        <f>liczbaucz!H20</f>
        <v>0</v>
      </c>
      <c r="AD7" s="3020"/>
      <c r="AE7" s="3020"/>
      <c r="AF7" s="3021"/>
      <c r="AG7" s="3022"/>
      <c r="AH7" s="3019">
        <f>liczbaucz!I20</f>
        <v>0</v>
      </c>
      <c r="AI7" s="3020"/>
      <c r="AJ7" s="3020"/>
      <c r="AK7" s="3021"/>
      <c r="AL7" s="3022"/>
      <c r="AM7" s="3019">
        <f>liczbaucz!J20</f>
        <v>0</v>
      </c>
      <c r="AN7" s="3020"/>
      <c r="AO7" s="3020"/>
      <c r="AP7" s="3021"/>
      <c r="AQ7" s="3022"/>
      <c r="AR7" s="3019">
        <f>liczbaucz!K20</f>
        <v>0</v>
      </c>
      <c r="AS7" s="3020"/>
      <c r="AT7" s="3020"/>
      <c r="AU7" s="3021"/>
      <c r="AV7" s="3022"/>
      <c r="AW7" s="3019">
        <f>liczbaucz!L20</f>
        <v>0</v>
      </c>
      <c r="AX7" s="3020"/>
      <c r="AY7" s="3020"/>
      <c r="AZ7" s="3021"/>
      <c r="BA7" s="3022"/>
      <c r="BB7" s="3000"/>
      <c r="BC7" s="3001"/>
      <c r="BD7" s="3002"/>
      <c r="BE7" s="3007"/>
    </row>
    <row r="8" spans="2:57" ht="14.25" customHeight="1">
      <c r="B8" s="514"/>
      <c r="C8" s="2026" t="s">
        <v>974</v>
      </c>
      <c r="D8" s="3019">
        <f>liczbaucz!C17</f>
        <v>0</v>
      </c>
      <c r="E8" s="3020"/>
      <c r="F8" s="3020"/>
      <c r="G8" s="3021"/>
      <c r="H8" s="3022"/>
      <c r="I8" s="3019">
        <f>liczbaucz!D17</f>
        <v>0</v>
      </c>
      <c r="J8" s="3020"/>
      <c r="K8" s="3020"/>
      <c r="L8" s="3021"/>
      <c r="M8" s="3022"/>
      <c r="N8" s="3019">
        <f>liczbaucz!E17</f>
        <v>0</v>
      </c>
      <c r="O8" s="3020"/>
      <c r="P8" s="3020"/>
      <c r="Q8" s="3021"/>
      <c r="R8" s="3022"/>
      <c r="S8" s="3019">
        <f>liczbaucz!F17</f>
        <v>0</v>
      </c>
      <c r="T8" s="3020"/>
      <c r="U8" s="3020"/>
      <c r="V8" s="3021"/>
      <c r="W8" s="3022"/>
      <c r="X8" s="3019">
        <f>liczbaucz!G17</f>
        <v>0</v>
      </c>
      <c r="Y8" s="3020"/>
      <c r="Z8" s="3020"/>
      <c r="AA8" s="3021"/>
      <c r="AB8" s="3022"/>
      <c r="AC8" s="3019">
        <f>liczbaucz!H17</f>
        <v>0</v>
      </c>
      <c r="AD8" s="3020"/>
      <c r="AE8" s="3020"/>
      <c r="AF8" s="3021"/>
      <c r="AG8" s="3022"/>
      <c r="AH8" s="3019">
        <f>liczbaucz!I17</f>
        <v>0</v>
      </c>
      <c r="AI8" s="3020"/>
      <c r="AJ8" s="3020"/>
      <c r="AK8" s="3021"/>
      <c r="AL8" s="3022"/>
      <c r="AM8" s="3019">
        <f>liczbaucz!J17</f>
        <v>0</v>
      </c>
      <c r="AN8" s="3020"/>
      <c r="AO8" s="3020"/>
      <c r="AP8" s="3021"/>
      <c r="AQ8" s="3022"/>
      <c r="AR8" s="3019">
        <f>liczbaucz!K17</f>
        <v>0</v>
      </c>
      <c r="AS8" s="3020"/>
      <c r="AT8" s="3020"/>
      <c r="AU8" s="3021"/>
      <c r="AV8" s="3022"/>
      <c r="AW8" s="3019">
        <f>liczbaucz!L17</f>
        <v>0</v>
      </c>
      <c r="AX8" s="3020"/>
      <c r="AY8" s="3020"/>
      <c r="AZ8" s="3021"/>
      <c r="BA8" s="3022"/>
      <c r="BB8" s="3000"/>
      <c r="BC8" s="3001"/>
      <c r="BD8" s="3002"/>
      <c r="BE8" s="3007"/>
    </row>
    <row r="9" spans="2:57" ht="14.25" customHeight="1">
      <c r="B9" s="2146"/>
      <c r="C9" s="2150" t="s">
        <v>1011</v>
      </c>
      <c r="D9" s="2159"/>
      <c r="E9" s="2162"/>
      <c r="F9" s="2162"/>
      <c r="G9" s="2160"/>
      <c r="H9" s="2161"/>
      <c r="I9" s="2159"/>
      <c r="J9" s="2162"/>
      <c r="K9" s="2162"/>
      <c r="L9" s="2160"/>
      <c r="M9" s="2161"/>
      <c r="N9" s="2159"/>
      <c r="O9" s="2162"/>
      <c r="P9" s="2162"/>
      <c r="Q9" s="2160"/>
      <c r="R9" s="2161"/>
      <c r="S9" s="2159"/>
      <c r="T9" s="2162"/>
      <c r="U9" s="2162"/>
      <c r="V9" s="2160"/>
      <c r="W9" s="2161"/>
      <c r="X9" s="2159"/>
      <c r="Y9" s="2162"/>
      <c r="Z9" s="2162"/>
      <c r="AA9" s="2160"/>
      <c r="AB9" s="2161"/>
      <c r="AC9" s="2159"/>
      <c r="AD9" s="2162"/>
      <c r="AE9" s="2162"/>
      <c r="AF9" s="2160"/>
      <c r="AG9" s="2161"/>
      <c r="AH9" s="2159"/>
      <c r="AI9" s="2162"/>
      <c r="AJ9" s="2162"/>
      <c r="AK9" s="2160"/>
      <c r="AL9" s="2161"/>
      <c r="AM9" s="2159"/>
      <c r="AN9" s="2162"/>
      <c r="AO9" s="2162"/>
      <c r="AP9" s="2160"/>
      <c r="AQ9" s="2161"/>
      <c r="AR9" s="2159"/>
      <c r="AS9" s="2162"/>
      <c r="AT9" s="2162"/>
      <c r="AU9" s="2160"/>
      <c r="AV9" s="2161"/>
      <c r="AW9" s="2159"/>
      <c r="AX9" s="2162"/>
      <c r="AY9" s="2162"/>
      <c r="AZ9" s="2160"/>
      <c r="BA9" s="2161"/>
      <c r="BB9" s="3003"/>
      <c r="BC9" s="3004"/>
      <c r="BD9" s="3005"/>
      <c r="BE9" s="3008"/>
    </row>
    <row r="10" spans="2:57" ht="16.5" customHeight="1">
      <c r="B10" s="2146"/>
      <c r="C10" s="2078" t="s">
        <v>339</v>
      </c>
      <c r="D10" s="3023">
        <f>COUNTA(D12:H37)</f>
        <v>0</v>
      </c>
      <c r="E10" s="3024"/>
      <c r="F10" s="3024"/>
      <c r="G10" s="3025"/>
      <c r="H10" s="3026"/>
      <c r="I10" s="3015">
        <f t="shared" ref="I10" si="0">COUNTA(I12:M37)</f>
        <v>0</v>
      </c>
      <c r="J10" s="3018"/>
      <c r="K10" s="3018"/>
      <c r="L10" s="3016"/>
      <c r="M10" s="3017"/>
      <c r="N10" s="3015">
        <f t="shared" ref="N10" si="1">COUNTA(N12:R37)</f>
        <v>0</v>
      </c>
      <c r="O10" s="3018"/>
      <c r="P10" s="3018"/>
      <c r="Q10" s="3016"/>
      <c r="R10" s="3017"/>
      <c r="S10" s="3015">
        <f t="shared" ref="S10" si="2">COUNTA(S12:W37)</f>
        <v>0</v>
      </c>
      <c r="T10" s="3018"/>
      <c r="U10" s="3018"/>
      <c r="V10" s="3016"/>
      <c r="W10" s="3017"/>
      <c r="X10" s="3015">
        <f t="shared" ref="X10" si="3">COUNTA(X12:AB37)</f>
        <v>0</v>
      </c>
      <c r="Y10" s="3018"/>
      <c r="Z10" s="3018"/>
      <c r="AA10" s="3016"/>
      <c r="AB10" s="3017"/>
      <c r="AC10" s="3015">
        <f t="shared" ref="AC10" si="4">COUNTA(AC12:AG37)</f>
        <v>0</v>
      </c>
      <c r="AD10" s="3018"/>
      <c r="AE10" s="3018"/>
      <c r="AF10" s="3016"/>
      <c r="AG10" s="3017"/>
      <c r="AH10" s="3015">
        <f>COUNTA(AH12:AL37)</f>
        <v>0</v>
      </c>
      <c r="AI10" s="3018"/>
      <c r="AJ10" s="3018"/>
      <c r="AK10" s="3016"/>
      <c r="AL10" s="3017"/>
      <c r="AM10" s="3015">
        <f t="shared" ref="AM10" si="5">COUNTA(AM12:AQ37)</f>
        <v>0</v>
      </c>
      <c r="AN10" s="3018"/>
      <c r="AO10" s="3018"/>
      <c r="AP10" s="3016"/>
      <c r="AQ10" s="3017"/>
      <c r="AR10" s="3015">
        <f t="shared" ref="AR10" si="6">COUNTA(AR12:AV37)</f>
        <v>0</v>
      </c>
      <c r="AS10" s="3018"/>
      <c r="AT10" s="3018"/>
      <c r="AU10" s="3016"/>
      <c r="AV10" s="3017"/>
      <c r="AW10" s="3015">
        <f t="shared" ref="AW10" si="7">COUNTA(AW12:BA37)</f>
        <v>0</v>
      </c>
      <c r="AX10" s="3018"/>
      <c r="AY10" s="3018"/>
      <c r="AZ10" s="3016"/>
      <c r="BA10" s="3017"/>
      <c r="BB10" s="3015">
        <f t="shared" ref="BB10" si="8">COUNTA(BB12:BD37)</f>
        <v>0</v>
      </c>
      <c r="BC10" s="3016"/>
      <c r="BD10" s="3017"/>
      <c r="BE10" s="3038">
        <f t="shared" ref="BE10" si="9">SUM(BE12:BE37)</f>
        <v>0</v>
      </c>
    </row>
    <row r="11" spans="2:57" ht="16.5" customHeight="1">
      <c r="B11" s="2145" t="s">
        <v>2</v>
      </c>
      <c r="C11" s="2027" t="s">
        <v>1013</v>
      </c>
      <c r="D11" s="2033">
        <v>1</v>
      </c>
      <c r="E11" s="2170">
        <v>2</v>
      </c>
      <c r="F11" s="2170">
        <v>3</v>
      </c>
      <c r="G11" s="2034">
        <v>4</v>
      </c>
      <c r="H11" s="2035">
        <v>5</v>
      </c>
      <c r="I11" s="2033">
        <v>1</v>
      </c>
      <c r="J11" s="2170">
        <v>2</v>
      </c>
      <c r="K11" s="2170">
        <v>3</v>
      </c>
      <c r="L11" s="2034">
        <v>4</v>
      </c>
      <c r="M11" s="2035">
        <v>5</v>
      </c>
      <c r="N11" s="2033">
        <v>1</v>
      </c>
      <c r="O11" s="2170">
        <v>2</v>
      </c>
      <c r="P11" s="2170">
        <v>3</v>
      </c>
      <c r="Q11" s="2034">
        <v>4</v>
      </c>
      <c r="R11" s="2035">
        <v>5</v>
      </c>
      <c r="S11" s="2033">
        <v>1</v>
      </c>
      <c r="T11" s="2170">
        <v>2</v>
      </c>
      <c r="U11" s="2170">
        <v>3</v>
      </c>
      <c r="V11" s="2034">
        <v>4</v>
      </c>
      <c r="W11" s="2035">
        <v>5</v>
      </c>
      <c r="X11" s="2033">
        <v>1</v>
      </c>
      <c r="Y11" s="2170">
        <v>2</v>
      </c>
      <c r="Z11" s="2170">
        <v>3</v>
      </c>
      <c r="AA11" s="2034">
        <v>4</v>
      </c>
      <c r="AB11" s="2035">
        <v>5</v>
      </c>
      <c r="AC11" s="2033">
        <v>1</v>
      </c>
      <c r="AD11" s="2170">
        <v>2</v>
      </c>
      <c r="AE11" s="2170">
        <v>3</v>
      </c>
      <c r="AF11" s="2034">
        <v>4</v>
      </c>
      <c r="AG11" s="2035">
        <v>5</v>
      </c>
      <c r="AH11" s="2033">
        <v>1</v>
      </c>
      <c r="AI11" s="2170">
        <v>2</v>
      </c>
      <c r="AJ11" s="2170">
        <v>3</v>
      </c>
      <c r="AK11" s="2034">
        <v>4</v>
      </c>
      <c r="AL11" s="2035">
        <v>5</v>
      </c>
      <c r="AM11" s="2033">
        <v>1</v>
      </c>
      <c r="AN11" s="2170">
        <v>2</v>
      </c>
      <c r="AO11" s="2170">
        <v>3</v>
      </c>
      <c r="AP11" s="2034">
        <v>4</v>
      </c>
      <c r="AQ11" s="2035">
        <v>5</v>
      </c>
      <c r="AR11" s="2033">
        <v>1</v>
      </c>
      <c r="AS11" s="2170">
        <v>2</v>
      </c>
      <c r="AT11" s="2170">
        <v>3</v>
      </c>
      <c r="AU11" s="2034">
        <v>4</v>
      </c>
      <c r="AV11" s="2035">
        <v>5</v>
      </c>
      <c r="AW11" s="2033">
        <v>1</v>
      </c>
      <c r="AX11" s="2170">
        <v>2</v>
      </c>
      <c r="AY11" s="2170">
        <v>3</v>
      </c>
      <c r="AZ11" s="2034">
        <v>4</v>
      </c>
      <c r="BA11" s="2035">
        <v>5</v>
      </c>
      <c r="BB11" s="2033">
        <v>1</v>
      </c>
      <c r="BC11" s="2034">
        <v>2</v>
      </c>
      <c r="BD11" s="2035">
        <v>3</v>
      </c>
      <c r="BE11" s="3039"/>
    </row>
    <row r="12" spans="2:57" ht="12.95" customHeight="1">
      <c r="B12" s="515">
        <v>1</v>
      </c>
      <c r="C12" s="2028" t="s">
        <v>235</v>
      </c>
      <c r="D12" s="2080"/>
      <c r="E12" s="2120"/>
      <c r="F12" s="2120"/>
      <c r="G12" s="2081"/>
      <c r="H12" s="2082"/>
      <c r="I12" s="2080"/>
      <c r="J12" s="2120"/>
      <c r="K12" s="2120"/>
      <c r="L12" s="2081"/>
      <c r="M12" s="2082"/>
      <c r="N12" s="2080"/>
      <c r="O12" s="2120"/>
      <c r="P12" s="2120"/>
      <c r="Q12" s="2081"/>
      <c r="R12" s="2082"/>
      <c r="S12" s="2080"/>
      <c r="T12" s="2120"/>
      <c r="U12" s="2120"/>
      <c r="V12" s="2081"/>
      <c r="W12" s="2082"/>
      <c r="X12" s="2080"/>
      <c r="Y12" s="2120"/>
      <c r="Z12" s="2120"/>
      <c r="AA12" s="2081"/>
      <c r="AB12" s="2082"/>
      <c r="AC12" s="2080"/>
      <c r="AD12" s="2120"/>
      <c r="AE12" s="2120"/>
      <c r="AF12" s="2081"/>
      <c r="AG12" s="2082"/>
      <c r="AH12" s="2080"/>
      <c r="AI12" s="2120"/>
      <c r="AJ12" s="2120"/>
      <c r="AK12" s="2081"/>
      <c r="AL12" s="2082"/>
      <c r="AM12" s="2080"/>
      <c r="AN12" s="2120"/>
      <c r="AO12" s="2120"/>
      <c r="AP12" s="2081"/>
      <c r="AQ12" s="2082"/>
      <c r="AR12" s="2080"/>
      <c r="AS12" s="2120"/>
      <c r="AT12" s="2120"/>
      <c r="AU12" s="2081"/>
      <c r="AV12" s="2082"/>
      <c r="AW12" s="2080"/>
      <c r="AX12" s="2120"/>
      <c r="AY12" s="2120"/>
      <c r="AZ12" s="2081"/>
      <c r="BA12" s="2082"/>
      <c r="BB12" s="2080"/>
      <c r="BC12" s="2081"/>
      <c r="BD12" s="2082"/>
      <c r="BE12" s="2032">
        <f>COUNTA(D12:BD12)</f>
        <v>0</v>
      </c>
    </row>
    <row r="13" spans="2:57" ht="12.95" customHeight="1">
      <c r="B13" s="515">
        <v>2</v>
      </c>
      <c r="C13" s="2028" t="s">
        <v>280</v>
      </c>
      <c r="D13" s="2080"/>
      <c r="E13" s="2120"/>
      <c r="F13" s="2120"/>
      <c r="G13" s="2081"/>
      <c r="H13" s="2082"/>
      <c r="I13" s="2080"/>
      <c r="J13" s="2120"/>
      <c r="K13" s="2120"/>
      <c r="L13" s="2081"/>
      <c r="M13" s="2082"/>
      <c r="N13" s="2080"/>
      <c r="O13" s="2120"/>
      <c r="P13" s="2120"/>
      <c r="Q13" s="2081"/>
      <c r="R13" s="2082"/>
      <c r="S13" s="2080"/>
      <c r="T13" s="2120"/>
      <c r="U13" s="2120"/>
      <c r="V13" s="2081"/>
      <c r="W13" s="2082"/>
      <c r="X13" s="2080"/>
      <c r="Y13" s="2120"/>
      <c r="Z13" s="2120"/>
      <c r="AA13" s="2081"/>
      <c r="AB13" s="2082"/>
      <c r="AC13" s="2080"/>
      <c r="AD13" s="2120"/>
      <c r="AE13" s="2120"/>
      <c r="AF13" s="2081"/>
      <c r="AG13" s="2082"/>
      <c r="AH13" s="2080"/>
      <c r="AI13" s="2120"/>
      <c r="AJ13" s="2120"/>
      <c r="AK13" s="2081"/>
      <c r="AL13" s="2082"/>
      <c r="AM13" s="2080"/>
      <c r="AN13" s="2120"/>
      <c r="AO13" s="2120"/>
      <c r="AP13" s="2081"/>
      <c r="AQ13" s="2082"/>
      <c r="AR13" s="2080"/>
      <c r="AS13" s="2120"/>
      <c r="AT13" s="2120"/>
      <c r="AU13" s="2081"/>
      <c r="AV13" s="2082"/>
      <c r="AW13" s="2080"/>
      <c r="AX13" s="2120"/>
      <c r="AY13" s="2120"/>
      <c r="AZ13" s="2081"/>
      <c r="BA13" s="2082"/>
      <c r="BB13" s="2080"/>
      <c r="BC13" s="2081"/>
      <c r="BD13" s="2082"/>
      <c r="BE13" s="2032">
        <f t="shared" ref="BE13:BE37" si="10">COUNTA(D13:BD13)</f>
        <v>0</v>
      </c>
    </row>
    <row r="14" spans="2:57" ht="12.95" customHeight="1">
      <c r="B14" s="515">
        <v>3</v>
      </c>
      <c r="C14" s="2028" t="s">
        <v>267</v>
      </c>
      <c r="D14" s="2080"/>
      <c r="E14" s="2120"/>
      <c r="F14" s="2120"/>
      <c r="G14" s="2081"/>
      <c r="H14" s="2082"/>
      <c r="I14" s="2080"/>
      <c r="J14" s="2120"/>
      <c r="K14" s="2120"/>
      <c r="L14" s="2081"/>
      <c r="M14" s="2082"/>
      <c r="N14" s="2080"/>
      <c r="O14" s="2120"/>
      <c r="P14" s="2120"/>
      <c r="Q14" s="2081"/>
      <c r="R14" s="2082"/>
      <c r="S14" s="2080"/>
      <c r="T14" s="2120"/>
      <c r="U14" s="2120"/>
      <c r="V14" s="2081"/>
      <c r="W14" s="2082"/>
      <c r="X14" s="2080"/>
      <c r="Y14" s="2120"/>
      <c r="Z14" s="2120"/>
      <c r="AA14" s="2081"/>
      <c r="AB14" s="2082"/>
      <c r="AC14" s="2080"/>
      <c r="AD14" s="2120"/>
      <c r="AE14" s="2120"/>
      <c r="AF14" s="2081"/>
      <c r="AG14" s="2082"/>
      <c r="AH14" s="2080"/>
      <c r="AI14" s="2120"/>
      <c r="AJ14" s="2120"/>
      <c r="AK14" s="2081"/>
      <c r="AL14" s="2082"/>
      <c r="AM14" s="2080"/>
      <c r="AN14" s="2120"/>
      <c r="AO14" s="2120"/>
      <c r="AP14" s="2081"/>
      <c r="AQ14" s="2082"/>
      <c r="AR14" s="2080"/>
      <c r="AS14" s="2120"/>
      <c r="AT14" s="2120"/>
      <c r="AU14" s="2081"/>
      <c r="AV14" s="2082"/>
      <c r="AW14" s="2080"/>
      <c r="AX14" s="2120"/>
      <c r="AY14" s="2120"/>
      <c r="AZ14" s="2081"/>
      <c r="BA14" s="2082"/>
      <c r="BB14" s="2080"/>
      <c r="BC14" s="2081"/>
      <c r="BD14" s="2082"/>
      <c r="BE14" s="2032">
        <f t="shared" si="10"/>
        <v>0</v>
      </c>
    </row>
    <row r="15" spans="2:57" ht="12.95" customHeight="1">
      <c r="B15" s="515">
        <v>4</v>
      </c>
      <c r="C15" s="2028" t="s">
        <v>289</v>
      </c>
      <c r="D15" s="2080"/>
      <c r="E15" s="2120"/>
      <c r="F15" s="2120"/>
      <c r="G15" s="2081"/>
      <c r="H15" s="2082"/>
      <c r="I15" s="2080"/>
      <c r="J15" s="2120"/>
      <c r="K15" s="2120"/>
      <c r="L15" s="2081"/>
      <c r="M15" s="2082"/>
      <c r="N15" s="2080"/>
      <c r="O15" s="2120"/>
      <c r="P15" s="2120"/>
      <c r="Q15" s="2081"/>
      <c r="R15" s="2082"/>
      <c r="S15" s="2080"/>
      <c r="T15" s="2120"/>
      <c r="U15" s="2120"/>
      <c r="V15" s="2081"/>
      <c r="W15" s="2082"/>
      <c r="X15" s="2080"/>
      <c r="Y15" s="2120"/>
      <c r="Z15" s="2120"/>
      <c r="AA15" s="2081"/>
      <c r="AB15" s="2082"/>
      <c r="AC15" s="2080"/>
      <c r="AD15" s="2120"/>
      <c r="AE15" s="2120"/>
      <c r="AF15" s="2081"/>
      <c r="AG15" s="2082"/>
      <c r="AH15" s="2080"/>
      <c r="AI15" s="2120"/>
      <c r="AJ15" s="2120"/>
      <c r="AK15" s="2081"/>
      <c r="AL15" s="2082"/>
      <c r="AM15" s="2080"/>
      <c r="AN15" s="2120"/>
      <c r="AO15" s="2120"/>
      <c r="AP15" s="2081"/>
      <c r="AQ15" s="2082"/>
      <c r="AR15" s="2080"/>
      <c r="AS15" s="2120"/>
      <c r="AT15" s="2120"/>
      <c r="AU15" s="2081"/>
      <c r="AV15" s="2082"/>
      <c r="AW15" s="2080"/>
      <c r="AX15" s="2120"/>
      <c r="AY15" s="2120"/>
      <c r="AZ15" s="2081"/>
      <c r="BA15" s="2082"/>
      <c r="BB15" s="2080"/>
      <c r="BC15" s="2081"/>
      <c r="BD15" s="2082"/>
      <c r="BE15" s="2032">
        <f t="shared" si="10"/>
        <v>0</v>
      </c>
    </row>
    <row r="16" spans="2:57" ht="12.95" customHeight="1">
      <c r="B16" s="515">
        <v>5</v>
      </c>
      <c r="C16" s="2028" t="s">
        <v>234</v>
      </c>
      <c r="D16" s="2080"/>
      <c r="E16" s="2120"/>
      <c r="F16" s="2120"/>
      <c r="G16" s="2081"/>
      <c r="H16" s="2082"/>
      <c r="I16" s="2080"/>
      <c r="J16" s="2120"/>
      <c r="K16" s="2120"/>
      <c r="L16" s="2081"/>
      <c r="M16" s="2082"/>
      <c r="N16" s="2080"/>
      <c r="O16" s="2120"/>
      <c r="P16" s="2120"/>
      <c r="Q16" s="2081"/>
      <c r="R16" s="2082"/>
      <c r="S16" s="2080"/>
      <c r="T16" s="2120"/>
      <c r="U16" s="2120"/>
      <c r="V16" s="2081"/>
      <c r="W16" s="2082"/>
      <c r="X16" s="2080"/>
      <c r="Y16" s="2120"/>
      <c r="Z16" s="2120"/>
      <c r="AA16" s="2081"/>
      <c r="AB16" s="2082"/>
      <c r="AC16" s="2080"/>
      <c r="AD16" s="2120"/>
      <c r="AE16" s="2120"/>
      <c r="AF16" s="2081"/>
      <c r="AG16" s="2082"/>
      <c r="AH16" s="2080"/>
      <c r="AI16" s="2120"/>
      <c r="AJ16" s="2120"/>
      <c r="AK16" s="2081"/>
      <c r="AL16" s="2082"/>
      <c r="AM16" s="2080"/>
      <c r="AN16" s="2120"/>
      <c r="AO16" s="2120"/>
      <c r="AP16" s="2081"/>
      <c r="AQ16" s="2082"/>
      <c r="AR16" s="2080"/>
      <c r="AS16" s="2120"/>
      <c r="AT16" s="2120"/>
      <c r="AU16" s="2081"/>
      <c r="AV16" s="2082"/>
      <c r="AW16" s="2080"/>
      <c r="AX16" s="2120"/>
      <c r="AY16" s="2120"/>
      <c r="AZ16" s="2081"/>
      <c r="BA16" s="2082"/>
      <c r="BB16" s="2080"/>
      <c r="BC16" s="2081"/>
      <c r="BD16" s="2082"/>
      <c r="BE16" s="2032">
        <f t="shared" si="10"/>
        <v>0</v>
      </c>
    </row>
    <row r="17" spans="2:57" ht="12.95" customHeight="1">
      <c r="B17" s="515">
        <v>6</v>
      </c>
      <c r="C17" s="2029" t="s">
        <v>169</v>
      </c>
      <c r="D17" s="2080"/>
      <c r="E17" s="2120"/>
      <c r="F17" s="2120"/>
      <c r="G17" s="2081"/>
      <c r="H17" s="2082"/>
      <c r="I17" s="2080"/>
      <c r="J17" s="2120"/>
      <c r="K17" s="2120"/>
      <c r="L17" s="2081"/>
      <c r="M17" s="2082"/>
      <c r="N17" s="2080"/>
      <c r="O17" s="2120"/>
      <c r="P17" s="2120"/>
      <c r="Q17" s="2081"/>
      <c r="R17" s="2082"/>
      <c r="S17" s="2080"/>
      <c r="T17" s="2120"/>
      <c r="U17" s="2120"/>
      <c r="V17" s="2081"/>
      <c r="W17" s="2082"/>
      <c r="X17" s="2080"/>
      <c r="Y17" s="2120"/>
      <c r="Z17" s="2120"/>
      <c r="AA17" s="2081"/>
      <c r="AB17" s="2082"/>
      <c r="AC17" s="2080"/>
      <c r="AD17" s="2120"/>
      <c r="AE17" s="2120"/>
      <c r="AF17" s="2081"/>
      <c r="AG17" s="2082"/>
      <c r="AH17" s="2080"/>
      <c r="AI17" s="2120"/>
      <c r="AJ17" s="2120"/>
      <c r="AK17" s="2081"/>
      <c r="AL17" s="2082"/>
      <c r="AM17" s="2080"/>
      <c r="AN17" s="2120"/>
      <c r="AO17" s="2120"/>
      <c r="AP17" s="2081"/>
      <c r="AQ17" s="2082"/>
      <c r="AR17" s="2080"/>
      <c r="AS17" s="2120"/>
      <c r="AT17" s="2120"/>
      <c r="AU17" s="2081"/>
      <c r="AV17" s="2082"/>
      <c r="AW17" s="2080"/>
      <c r="AX17" s="2120"/>
      <c r="AY17" s="2120"/>
      <c r="AZ17" s="2081"/>
      <c r="BA17" s="2082"/>
      <c r="BB17" s="2080"/>
      <c r="BC17" s="2081"/>
      <c r="BD17" s="2082"/>
      <c r="BE17" s="2032">
        <f t="shared" si="10"/>
        <v>0</v>
      </c>
    </row>
    <row r="18" spans="2:57" ht="12.95" customHeight="1">
      <c r="B18" s="515">
        <v>7</v>
      </c>
      <c r="C18" s="2029" t="s">
        <v>349</v>
      </c>
      <c r="D18" s="2080"/>
      <c r="E18" s="2120"/>
      <c r="F18" s="2120"/>
      <c r="G18" s="2081"/>
      <c r="H18" s="2082"/>
      <c r="I18" s="2080"/>
      <c r="J18" s="2120"/>
      <c r="K18" s="2120"/>
      <c r="L18" s="2081"/>
      <c r="M18" s="2082"/>
      <c r="N18" s="2080"/>
      <c r="O18" s="2120"/>
      <c r="P18" s="2120"/>
      <c r="Q18" s="2081"/>
      <c r="R18" s="2082"/>
      <c r="S18" s="2080"/>
      <c r="T18" s="2120"/>
      <c r="U18" s="2120"/>
      <c r="V18" s="2081"/>
      <c r="W18" s="2082"/>
      <c r="X18" s="2080"/>
      <c r="Y18" s="2120"/>
      <c r="Z18" s="2120"/>
      <c r="AA18" s="2081"/>
      <c r="AB18" s="2082"/>
      <c r="AC18" s="2080"/>
      <c r="AD18" s="2120"/>
      <c r="AE18" s="2120"/>
      <c r="AF18" s="2081"/>
      <c r="AG18" s="2082"/>
      <c r="AH18" s="2080"/>
      <c r="AI18" s="2120"/>
      <c r="AJ18" s="2120"/>
      <c r="AK18" s="2081"/>
      <c r="AL18" s="2082"/>
      <c r="AM18" s="2080"/>
      <c r="AN18" s="2120"/>
      <c r="AO18" s="2120"/>
      <c r="AP18" s="2081"/>
      <c r="AQ18" s="2082"/>
      <c r="AR18" s="2080"/>
      <c r="AS18" s="2120"/>
      <c r="AT18" s="2120"/>
      <c r="AU18" s="2081"/>
      <c r="AV18" s="2082"/>
      <c r="AW18" s="2080"/>
      <c r="AX18" s="2120"/>
      <c r="AY18" s="2120"/>
      <c r="AZ18" s="2081"/>
      <c r="BA18" s="2082"/>
      <c r="BB18" s="2080"/>
      <c r="BC18" s="2081"/>
      <c r="BD18" s="2082"/>
      <c r="BE18" s="2032">
        <f t="shared" si="10"/>
        <v>0</v>
      </c>
    </row>
    <row r="19" spans="2:57" ht="12.95" customHeight="1">
      <c r="B19" s="515">
        <v>8</v>
      </c>
      <c r="C19" s="2028" t="s">
        <v>563</v>
      </c>
      <c r="D19" s="2080"/>
      <c r="E19" s="2120"/>
      <c r="F19" s="2120"/>
      <c r="G19" s="2081"/>
      <c r="H19" s="2082"/>
      <c r="I19" s="2080"/>
      <c r="J19" s="2120"/>
      <c r="K19" s="2120"/>
      <c r="L19" s="2081"/>
      <c r="M19" s="2082"/>
      <c r="N19" s="2080"/>
      <c r="O19" s="2120"/>
      <c r="P19" s="2120"/>
      <c r="Q19" s="2081"/>
      <c r="R19" s="2082"/>
      <c r="S19" s="2080"/>
      <c r="T19" s="2120"/>
      <c r="U19" s="2120"/>
      <c r="V19" s="2081"/>
      <c r="W19" s="2082"/>
      <c r="X19" s="2080"/>
      <c r="Y19" s="2120"/>
      <c r="Z19" s="2120"/>
      <c r="AA19" s="2081"/>
      <c r="AB19" s="2082"/>
      <c r="AC19" s="2080"/>
      <c r="AD19" s="2120"/>
      <c r="AE19" s="2120"/>
      <c r="AF19" s="2081"/>
      <c r="AG19" s="2082"/>
      <c r="AH19" s="2080"/>
      <c r="AI19" s="2120"/>
      <c r="AJ19" s="2120"/>
      <c r="AK19" s="2081"/>
      <c r="AL19" s="2082"/>
      <c r="AM19" s="2080"/>
      <c r="AN19" s="2120"/>
      <c r="AO19" s="2120"/>
      <c r="AP19" s="2081"/>
      <c r="AQ19" s="2082"/>
      <c r="AR19" s="2080"/>
      <c r="AS19" s="2120"/>
      <c r="AT19" s="2120"/>
      <c r="AU19" s="2081"/>
      <c r="AV19" s="2082"/>
      <c r="AW19" s="2080"/>
      <c r="AX19" s="2120"/>
      <c r="AY19" s="2120"/>
      <c r="AZ19" s="2081"/>
      <c r="BA19" s="2082"/>
      <c r="BB19" s="2080"/>
      <c r="BC19" s="2081"/>
      <c r="BD19" s="2082"/>
      <c r="BE19" s="2032">
        <f t="shared" si="10"/>
        <v>0</v>
      </c>
    </row>
    <row r="20" spans="2:57" ht="12.95" customHeight="1">
      <c r="B20" s="515">
        <v>9</v>
      </c>
      <c r="C20" s="2030"/>
      <c r="D20" s="2080"/>
      <c r="E20" s="2120"/>
      <c r="F20" s="2120"/>
      <c r="G20" s="2081"/>
      <c r="H20" s="2082"/>
      <c r="I20" s="2080"/>
      <c r="J20" s="2120"/>
      <c r="K20" s="2120"/>
      <c r="L20" s="2081"/>
      <c r="M20" s="2082"/>
      <c r="N20" s="2080"/>
      <c r="O20" s="2120"/>
      <c r="P20" s="2120"/>
      <c r="Q20" s="2081"/>
      <c r="R20" s="2082"/>
      <c r="S20" s="2080"/>
      <c r="T20" s="2120"/>
      <c r="U20" s="2120"/>
      <c r="V20" s="2081"/>
      <c r="W20" s="2082"/>
      <c r="X20" s="2080"/>
      <c r="Y20" s="2120"/>
      <c r="Z20" s="2120"/>
      <c r="AA20" s="2081"/>
      <c r="AB20" s="2082"/>
      <c r="AC20" s="2080"/>
      <c r="AD20" s="2120"/>
      <c r="AE20" s="2120"/>
      <c r="AF20" s="2081"/>
      <c r="AG20" s="2082"/>
      <c r="AH20" s="2080"/>
      <c r="AI20" s="2120"/>
      <c r="AJ20" s="2120"/>
      <c r="AK20" s="2081"/>
      <c r="AL20" s="2082"/>
      <c r="AM20" s="2080"/>
      <c r="AN20" s="2120"/>
      <c r="AO20" s="2120"/>
      <c r="AP20" s="2081"/>
      <c r="AQ20" s="2082"/>
      <c r="AR20" s="2080"/>
      <c r="AS20" s="2120"/>
      <c r="AT20" s="2120"/>
      <c r="AU20" s="2081"/>
      <c r="AV20" s="2082"/>
      <c r="AW20" s="2080"/>
      <c r="AX20" s="2120"/>
      <c r="AY20" s="2120"/>
      <c r="AZ20" s="2081"/>
      <c r="BA20" s="2082"/>
      <c r="BB20" s="2080"/>
      <c r="BC20" s="2081"/>
      <c r="BD20" s="2082"/>
      <c r="BE20" s="2032">
        <f t="shared" si="10"/>
        <v>0</v>
      </c>
    </row>
    <row r="21" spans="2:57" ht="12.95" customHeight="1">
      <c r="B21" s="515">
        <v>10</v>
      </c>
      <c r="C21" s="2030"/>
      <c r="D21" s="2080"/>
      <c r="E21" s="2120"/>
      <c r="F21" s="2120"/>
      <c r="G21" s="2081"/>
      <c r="H21" s="2082"/>
      <c r="I21" s="2080"/>
      <c r="J21" s="2120"/>
      <c r="K21" s="2120"/>
      <c r="L21" s="2081"/>
      <c r="M21" s="2082"/>
      <c r="N21" s="2080"/>
      <c r="O21" s="2120"/>
      <c r="P21" s="2120"/>
      <c r="Q21" s="2081"/>
      <c r="R21" s="2082"/>
      <c r="S21" s="2080"/>
      <c r="T21" s="2120"/>
      <c r="U21" s="2120"/>
      <c r="V21" s="2081"/>
      <c r="W21" s="2082"/>
      <c r="X21" s="2080"/>
      <c r="Y21" s="2120"/>
      <c r="Z21" s="2120"/>
      <c r="AA21" s="2081"/>
      <c r="AB21" s="2082"/>
      <c r="AC21" s="2080"/>
      <c r="AD21" s="2120"/>
      <c r="AE21" s="2120"/>
      <c r="AF21" s="2081"/>
      <c r="AG21" s="2082"/>
      <c r="AH21" s="2080"/>
      <c r="AI21" s="2120"/>
      <c r="AJ21" s="2120"/>
      <c r="AK21" s="2081"/>
      <c r="AL21" s="2082"/>
      <c r="AM21" s="2080"/>
      <c r="AN21" s="2120"/>
      <c r="AO21" s="2120"/>
      <c r="AP21" s="2081"/>
      <c r="AQ21" s="2082"/>
      <c r="AR21" s="2080"/>
      <c r="AS21" s="2120"/>
      <c r="AT21" s="2120"/>
      <c r="AU21" s="2081"/>
      <c r="AV21" s="2082"/>
      <c r="AW21" s="2080"/>
      <c r="AX21" s="2120"/>
      <c r="AY21" s="2120"/>
      <c r="AZ21" s="2081"/>
      <c r="BA21" s="2082"/>
      <c r="BB21" s="2080"/>
      <c r="BC21" s="2081"/>
      <c r="BD21" s="2082"/>
      <c r="BE21" s="2032">
        <f t="shared" si="10"/>
        <v>0</v>
      </c>
    </row>
    <row r="22" spans="2:57" ht="12.95" customHeight="1">
      <c r="B22" s="515">
        <v>11</v>
      </c>
      <c r="C22" s="2030"/>
      <c r="D22" s="2080"/>
      <c r="E22" s="2120"/>
      <c r="F22" s="2120"/>
      <c r="G22" s="2081"/>
      <c r="H22" s="2082"/>
      <c r="I22" s="2080"/>
      <c r="J22" s="2120"/>
      <c r="K22" s="2120"/>
      <c r="L22" s="2081"/>
      <c r="M22" s="2082"/>
      <c r="N22" s="2080"/>
      <c r="O22" s="2120"/>
      <c r="P22" s="2120"/>
      <c r="Q22" s="2081"/>
      <c r="R22" s="2082"/>
      <c r="S22" s="2080"/>
      <c r="T22" s="2120"/>
      <c r="U22" s="2120"/>
      <c r="V22" s="2081"/>
      <c r="W22" s="2082"/>
      <c r="X22" s="2080"/>
      <c r="Y22" s="2120"/>
      <c r="Z22" s="2120"/>
      <c r="AA22" s="2081"/>
      <c r="AB22" s="2082"/>
      <c r="AC22" s="2080"/>
      <c r="AD22" s="2120"/>
      <c r="AE22" s="2120"/>
      <c r="AF22" s="2081"/>
      <c r="AG22" s="2082"/>
      <c r="AH22" s="2080"/>
      <c r="AI22" s="2120"/>
      <c r="AJ22" s="2120"/>
      <c r="AK22" s="2081"/>
      <c r="AL22" s="2082"/>
      <c r="AM22" s="2080"/>
      <c r="AN22" s="2120"/>
      <c r="AO22" s="2120"/>
      <c r="AP22" s="2081"/>
      <c r="AQ22" s="2082"/>
      <c r="AR22" s="2080"/>
      <c r="AS22" s="2120"/>
      <c r="AT22" s="2120"/>
      <c r="AU22" s="2081"/>
      <c r="AV22" s="2082"/>
      <c r="AW22" s="2080"/>
      <c r="AX22" s="2120"/>
      <c r="AY22" s="2120"/>
      <c r="AZ22" s="2081"/>
      <c r="BA22" s="2082"/>
      <c r="BB22" s="2080"/>
      <c r="BC22" s="2081"/>
      <c r="BD22" s="2082"/>
      <c r="BE22" s="2032">
        <f t="shared" si="10"/>
        <v>0</v>
      </c>
    </row>
    <row r="23" spans="2:57" ht="12.95" customHeight="1">
      <c r="B23" s="515">
        <v>12</v>
      </c>
      <c r="C23" s="2030"/>
      <c r="D23" s="2080"/>
      <c r="E23" s="2120"/>
      <c r="F23" s="2120"/>
      <c r="G23" s="2081"/>
      <c r="H23" s="2082"/>
      <c r="I23" s="2080"/>
      <c r="J23" s="2120"/>
      <c r="K23" s="2120"/>
      <c r="L23" s="2081"/>
      <c r="M23" s="2082"/>
      <c r="N23" s="2080"/>
      <c r="O23" s="2120"/>
      <c r="P23" s="2120"/>
      <c r="Q23" s="2081"/>
      <c r="R23" s="2082"/>
      <c r="S23" s="2080"/>
      <c r="T23" s="2120"/>
      <c r="U23" s="2120"/>
      <c r="V23" s="2081"/>
      <c r="W23" s="2082"/>
      <c r="X23" s="2080"/>
      <c r="Y23" s="2120"/>
      <c r="Z23" s="2120"/>
      <c r="AA23" s="2081"/>
      <c r="AB23" s="2082"/>
      <c r="AC23" s="2080"/>
      <c r="AD23" s="2120"/>
      <c r="AE23" s="2120"/>
      <c r="AF23" s="2081"/>
      <c r="AG23" s="2082"/>
      <c r="AH23" s="2080"/>
      <c r="AI23" s="2120"/>
      <c r="AJ23" s="2120"/>
      <c r="AK23" s="2081"/>
      <c r="AL23" s="2082"/>
      <c r="AM23" s="2080"/>
      <c r="AN23" s="2120"/>
      <c r="AO23" s="2120"/>
      <c r="AP23" s="2081"/>
      <c r="AQ23" s="2082"/>
      <c r="AR23" s="2080"/>
      <c r="AS23" s="2120"/>
      <c r="AT23" s="2120"/>
      <c r="AU23" s="2081"/>
      <c r="AV23" s="2082"/>
      <c r="AW23" s="2080"/>
      <c r="AX23" s="2120"/>
      <c r="AY23" s="2120"/>
      <c r="AZ23" s="2081"/>
      <c r="BA23" s="2082"/>
      <c r="BB23" s="2080"/>
      <c r="BC23" s="2081"/>
      <c r="BD23" s="2082"/>
      <c r="BE23" s="2032">
        <f t="shared" si="10"/>
        <v>0</v>
      </c>
    </row>
    <row r="24" spans="2:57" ht="12.95" customHeight="1">
      <c r="B24" s="515">
        <v>13</v>
      </c>
      <c r="C24" s="2030"/>
      <c r="D24" s="2080"/>
      <c r="E24" s="2120"/>
      <c r="F24" s="2120"/>
      <c r="G24" s="2081"/>
      <c r="H24" s="2082"/>
      <c r="I24" s="2080"/>
      <c r="J24" s="2120"/>
      <c r="K24" s="2120"/>
      <c r="L24" s="2081"/>
      <c r="M24" s="2082"/>
      <c r="N24" s="2080"/>
      <c r="O24" s="2120"/>
      <c r="P24" s="2120"/>
      <c r="Q24" s="2081"/>
      <c r="R24" s="2082"/>
      <c r="S24" s="2080"/>
      <c r="T24" s="2120"/>
      <c r="U24" s="2120"/>
      <c r="V24" s="2081"/>
      <c r="W24" s="2082"/>
      <c r="X24" s="2080"/>
      <c r="Y24" s="2120"/>
      <c r="Z24" s="2120"/>
      <c r="AA24" s="2081"/>
      <c r="AB24" s="2082"/>
      <c r="AC24" s="2080"/>
      <c r="AD24" s="2120"/>
      <c r="AE24" s="2120"/>
      <c r="AF24" s="2081"/>
      <c r="AG24" s="2082"/>
      <c r="AH24" s="2080"/>
      <c r="AI24" s="2120"/>
      <c r="AJ24" s="2120"/>
      <c r="AK24" s="2081"/>
      <c r="AL24" s="2082"/>
      <c r="AM24" s="2080"/>
      <c r="AN24" s="2120"/>
      <c r="AO24" s="2120"/>
      <c r="AP24" s="2081"/>
      <c r="AQ24" s="2082"/>
      <c r="AR24" s="2080"/>
      <c r="AS24" s="2120"/>
      <c r="AT24" s="2120"/>
      <c r="AU24" s="2081"/>
      <c r="AV24" s="2082"/>
      <c r="AW24" s="2080"/>
      <c r="AX24" s="2120"/>
      <c r="AY24" s="2120"/>
      <c r="AZ24" s="2081"/>
      <c r="BA24" s="2082"/>
      <c r="BB24" s="2080"/>
      <c r="BC24" s="2081"/>
      <c r="BD24" s="2082"/>
      <c r="BE24" s="2032">
        <f t="shared" si="10"/>
        <v>0</v>
      </c>
    </row>
    <row r="25" spans="2:57" ht="12.95" customHeight="1">
      <c r="B25" s="515">
        <v>14</v>
      </c>
      <c r="C25" s="2030"/>
      <c r="D25" s="2080"/>
      <c r="E25" s="2120"/>
      <c r="F25" s="2120"/>
      <c r="G25" s="2081"/>
      <c r="H25" s="2082"/>
      <c r="I25" s="2080"/>
      <c r="J25" s="2120"/>
      <c r="K25" s="2120"/>
      <c r="L25" s="2081"/>
      <c r="M25" s="2082"/>
      <c r="N25" s="2080"/>
      <c r="O25" s="2120"/>
      <c r="P25" s="2120"/>
      <c r="Q25" s="2081"/>
      <c r="R25" s="2082"/>
      <c r="S25" s="2080"/>
      <c r="T25" s="2120"/>
      <c r="U25" s="2120"/>
      <c r="V25" s="2081"/>
      <c r="W25" s="2082"/>
      <c r="X25" s="2080"/>
      <c r="Y25" s="2120"/>
      <c r="Z25" s="2120"/>
      <c r="AA25" s="2081"/>
      <c r="AB25" s="2082"/>
      <c r="AC25" s="2080"/>
      <c r="AD25" s="2120"/>
      <c r="AE25" s="2120"/>
      <c r="AF25" s="2081"/>
      <c r="AG25" s="2082"/>
      <c r="AH25" s="2080"/>
      <c r="AI25" s="2120"/>
      <c r="AJ25" s="2120"/>
      <c r="AK25" s="2081"/>
      <c r="AL25" s="2082"/>
      <c r="AM25" s="2080"/>
      <c r="AN25" s="2120"/>
      <c r="AO25" s="2120"/>
      <c r="AP25" s="2081"/>
      <c r="AQ25" s="2082"/>
      <c r="AR25" s="2080"/>
      <c r="AS25" s="2120"/>
      <c r="AT25" s="2120"/>
      <c r="AU25" s="2081"/>
      <c r="AV25" s="2082"/>
      <c r="AW25" s="2080"/>
      <c r="AX25" s="2120"/>
      <c r="AY25" s="2120"/>
      <c r="AZ25" s="2081"/>
      <c r="BA25" s="2082"/>
      <c r="BB25" s="2080"/>
      <c r="BC25" s="2081"/>
      <c r="BD25" s="2082"/>
      <c r="BE25" s="2032">
        <f t="shared" si="10"/>
        <v>0</v>
      </c>
    </row>
    <row r="26" spans="2:57" ht="12.95" customHeight="1">
      <c r="B26" s="515">
        <v>15</v>
      </c>
      <c r="C26" s="2030"/>
      <c r="D26" s="2080"/>
      <c r="E26" s="2120"/>
      <c r="F26" s="2120"/>
      <c r="G26" s="2081"/>
      <c r="H26" s="2082"/>
      <c r="I26" s="2080"/>
      <c r="J26" s="2120"/>
      <c r="K26" s="2120"/>
      <c r="L26" s="2081"/>
      <c r="M26" s="2082"/>
      <c r="N26" s="2080"/>
      <c r="O26" s="2120"/>
      <c r="P26" s="2120"/>
      <c r="Q26" s="2081"/>
      <c r="R26" s="2082"/>
      <c r="S26" s="2080"/>
      <c r="T26" s="2120"/>
      <c r="U26" s="2120"/>
      <c r="V26" s="2081"/>
      <c r="W26" s="2082"/>
      <c r="X26" s="2080"/>
      <c r="Y26" s="2120"/>
      <c r="Z26" s="2120"/>
      <c r="AA26" s="2081"/>
      <c r="AB26" s="2082"/>
      <c r="AC26" s="2080"/>
      <c r="AD26" s="2120"/>
      <c r="AE26" s="2120"/>
      <c r="AF26" s="2081"/>
      <c r="AG26" s="2082"/>
      <c r="AH26" s="2080"/>
      <c r="AI26" s="2120"/>
      <c r="AJ26" s="2120"/>
      <c r="AK26" s="2081"/>
      <c r="AL26" s="2082"/>
      <c r="AM26" s="2080"/>
      <c r="AN26" s="2120"/>
      <c r="AO26" s="2120"/>
      <c r="AP26" s="2081"/>
      <c r="AQ26" s="2082"/>
      <c r="AR26" s="2080"/>
      <c r="AS26" s="2120"/>
      <c r="AT26" s="2120"/>
      <c r="AU26" s="2081"/>
      <c r="AV26" s="2082"/>
      <c r="AW26" s="2080"/>
      <c r="AX26" s="2120"/>
      <c r="AY26" s="2120"/>
      <c r="AZ26" s="2081"/>
      <c r="BA26" s="2082"/>
      <c r="BB26" s="2080"/>
      <c r="BC26" s="2081"/>
      <c r="BD26" s="2082"/>
      <c r="BE26" s="2032">
        <f t="shared" si="10"/>
        <v>0</v>
      </c>
    </row>
    <row r="27" spans="2:57" ht="12.95" customHeight="1">
      <c r="B27" s="515">
        <v>16</v>
      </c>
      <c r="C27" s="2030"/>
      <c r="D27" s="2080"/>
      <c r="E27" s="2120"/>
      <c r="F27" s="2120"/>
      <c r="G27" s="2081"/>
      <c r="H27" s="2082"/>
      <c r="I27" s="2080"/>
      <c r="J27" s="2120"/>
      <c r="K27" s="2120"/>
      <c r="L27" s="2081"/>
      <c r="M27" s="2082"/>
      <c r="N27" s="2080"/>
      <c r="O27" s="2120"/>
      <c r="P27" s="2120"/>
      <c r="Q27" s="2081"/>
      <c r="R27" s="2082"/>
      <c r="S27" s="2080"/>
      <c r="T27" s="2120"/>
      <c r="U27" s="2120"/>
      <c r="V27" s="2081"/>
      <c r="W27" s="2082"/>
      <c r="X27" s="2080"/>
      <c r="Y27" s="2120"/>
      <c r="Z27" s="2120"/>
      <c r="AA27" s="2081"/>
      <c r="AB27" s="2082"/>
      <c r="AC27" s="2080"/>
      <c r="AD27" s="2120"/>
      <c r="AE27" s="2120"/>
      <c r="AF27" s="2081"/>
      <c r="AG27" s="2082"/>
      <c r="AH27" s="2080"/>
      <c r="AI27" s="2120"/>
      <c r="AJ27" s="2120"/>
      <c r="AK27" s="2081"/>
      <c r="AL27" s="2082"/>
      <c r="AM27" s="2080"/>
      <c r="AN27" s="2120"/>
      <c r="AO27" s="2120"/>
      <c r="AP27" s="2081"/>
      <c r="AQ27" s="2082"/>
      <c r="AR27" s="2080"/>
      <c r="AS27" s="2120"/>
      <c r="AT27" s="2120"/>
      <c r="AU27" s="2081"/>
      <c r="AV27" s="2082"/>
      <c r="AW27" s="2080"/>
      <c r="AX27" s="2120"/>
      <c r="AY27" s="2120"/>
      <c r="AZ27" s="2081"/>
      <c r="BA27" s="2082"/>
      <c r="BB27" s="2080"/>
      <c r="BC27" s="2081"/>
      <c r="BD27" s="2082"/>
      <c r="BE27" s="2032">
        <f t="shared" si="10"/>
        <v>0</v>
      </c>
    </row>
    <row r="28" spans="2:57" ht="12.95" customHeight="1">
      <c r="B28" s="515">
        <v>17</v>
      </c>
      <c r="C28" s="2030"/>
      <c r="D28" s="2080"/>
      <c r="E28" s="2120"/>
      <c r="F28" s="2120"/>
      <c r="G28" s="2081"/>
      <c r="H28" s="2082"/>
      <c r="I28" s="2080"/>
      <c r="J28" s="2120"/>
      <c r="K28" s="2120"/>
      <c r="L28" s="2081"/>
      <c r="M28" s="2082"/>
      <c r="N28" s="2080"/>
      <c r="O28" s="2120"/>
      <c r="P28" s="2120"/>
      <c r="Q28" s="2081"/>
      <c r="R28" s="2082"/>
      <c r="S28" s="2080"/>
      <c r="T28" s="2120"/>
      <c r="U28" s="2120"/>
      <c r="V28" s="2081"/>
      <c r="W28" s="2082"/>
      <c r="X28" s="2080"/>
      <c r="Y28" s="2120"/>
      <c r="Z28" s="2120"/>
      <c r="AA28" s="2081"/>
      <c r="AB28" s="2082"/>
      <c r="AC28" s="2080"/>
      <c r="AD28" s="2120"/>
      <c r="AE28" s="2120"/>
      <c r="AF28" s="2081"/>
      <c r="AG28" s="2082"/>
      <c r="AH28" s="2080"/>
      <c r="AI28" s="2120"/>
      <c r="AJ28" s="2120"/>
      <c r="AK28" s="2081"/>
      <c r="AL28" s="2082"/>
      <c r="AM28" s="2080"/>
      <c r="AN28" s="2120"/>
      <c r="AO28" s="2120"/>
      <c r="AP28" s="2081"/>
      <c r="AQ28" s="2082"/>
      <c r="AR28" s="2080"/>
      <c r="AS28" s="2120"/>
      <c r="AT28" s="2120"/>
      <c r="AU28" s="2081"/>
      <c r="AV28" s="2082"/>
      <c r="AW28" s="2080"/>
      <c r="AX28" s="2120"/>
      <c r="AY28" s="2120"/>
      <c r="AZ28" s="2081"/>
      <c r="BA28" s="2082"/>
      <c r="BB28" s="2080"/>
      <c r="BC28" s="2081"/>
      <c r="BD28" s="2082"/>
      <c r="BE28" s="2032">
        <f t="shared" si="10"/>
        <v>0</v>
      </c>
    </row>
    <row r="29" spans="2:57" ht="12.95" customHeight="1">
      <c r="B29" s="515">
        <v>18</v>
      </c>
      <c r="C29" s="2030"/>
      <c r="D29" s="2080"/>
      <c r="E29" s="2120"/>
      <c r="F29" s="2120"/>
      <c r="G29" s="2081"/>
      <c r="H29" s="2082"/>
      <c r="I29" s="2080"/>
      <c r="J29" s="2120"/>
      <c r="K29" s="2120"/>
      <c r="L29" s="2081"/>
      <c r="M29" s="2082"/>
      <c r="N29" s="2080"/>
      <c r="O29" s="2120"/>
      <c r="P29" s="2120"/>
      <c r="Q29" s="2081"/>
      <c r="R29" s="2082"/>
      <c r="S29" s="2080"/>
      <c r="T29" s="2120"/>
      <c r="U29" s="2120"/>
      <c r="V29" s="2081"/>
      <c r="W29" s="2082"/>
      <c r="X29" s="2080"/>
      <c r="Y29" s="2120"/>
      <c r="Z29" s="2120"/>
      <c r="AA29" s="2081"/>
      <c r="AB29" s="2082"/>
      <c r="AC29" s="2080"/>
      <c r="AD29" s="2120"/>
      <c r="AE29" s="2120"/>
      <c r="AF29" s="2081"/>
      <c r="AG29" s="2082"/>
      <c r="AH29" s="2080"/>
      <c r="AI29" s="2120"/>
      <c r="AJ29" s="2120"/>
      <c r="AK29" s="2081"/>
      <c r="AL29" s="2082"/>
      <c r="AM29" s="2080"/>
      <c r="AN29" s="2120"/>
      <c r="AO29" s="2120"/>
      <c r="AP29" s="2081"/>
      <c r="AQ29" s="2082"/>
      <c r="AR29" s="2080"/>
      <c r="AS29" s="2120"/>
      <c r="AT29" s="2120"/>
      <c r="AU29" s="2081"/>
      <c r="AV29" s="2082"/>
      <c r="AW29" s="2080"/>
      <c r="AX29" s="2120"/>
      <c r="AY29" s="2120"/>
      <c r="AZ29" s="2081"/>
      <c r="BA29" s="2082"/>
      <c r="BB29" s="2080"/>
      <c r="BC29" s="2081"/>
      <c r="BD29" s="2082"/>
      <c r="BE29" s="2032">
        <f t="shared" si="10"/>
        <v>0</v>
      </c>
    </row>
    <row r="30" spans="2:57" ht="12.95" customHeight="1">
      <c r="B30" s="515">
        <v>19</v>
      </c>
      <c r="C30" s="2030"/>
      <c r="D30" s="2080"/>
      <c r="E30" s="2120"/>
      <c r="F30" s="2120"/>
      <c r="G30" s="2081"/>
      <c r="H30" s="2082"/>
      <c r="I30" s="2080"/>
      <c r="J30" s="2120"/>
      <c r="K30" s="2120"/>
      <c r="L30" s="2081"/>
      <c r="M30" s="2082"/>
      <c r="N30" s="2080"/>
      <c r="O30" s="2120"/>
      <c r="P30" s="2120"/>
      <c r="Q30" s="2081"/>
      <c r="R30" s="2082"/>
      <c r="S30" s="2080"/>
      <c r="T30" s="2120"/>
      <c r="U30" s="2120"/>
      <c r="V30" s="2081"/>
      <c r="W30" s="2082"/>
      <c r="X30" s="2080"/>
      <c r="Y30" s="2120"/>
      <c r="Z30" s="2120"/>
      <c r="AA30" s="2081"/>
      <c r="AB30" s="2082"/>
      <c r="AC30" s="2080"/>
      <c r="AD30" s="2120"/>
      <c r="AE30" s="2120"/>
      <c r="AF30" s="2081"/>
      <c r="AG30" s="2082"/>
      <c r="AH30" s="2080"/>
      <c r="AI30" s="2120"/>
      <c r="AJ30" s="2120"/>
      <c r="AK30" s="2081"/>
      <c r="AL30" s="2082"/>
      <c r="AM30" s="2080"/>
      <c r="AN30" s="2120"/>
      <c r="AO30" s="2120"/>
      <c r="AP30" s="2081"/>
      <c r="AQ30" s="2082"/>
      <c r="AR30" s="2080"/>
      <c r="AS30" s="2120"/>
      <c r="AT30" s="2120"/>
      <c r="AU30" s="2081"/>
      <c r="AV30" s="2082"/>
      <c r="AW30" s="2080"/>
      <c r="AX30" s="2120"/>
      <c r="AY30" s="2120"/>
      <c r="AZ30" s="2081"/>
      <c r="BA30" s="2082"/>
      <c r="BB30" s="2080"/>
      <c r="BC30" s="2081"/>
      <c r="BD30" s="2082"/>
      <c r="BE30" s="2032">
        <f t="shared" si="10"/>
        <v>0</v>
      </c>
    </row>
    <row r="31" spans="2:57" ht="12.95" customHeight="1">
      <c r="B31" s="515">
        <v>20</v>
      </c>
      <c r="C31" s="2030"/>
      <c r="D31" s="2080"/>
      <c r="E31" s="2120"/>
      <c r="F31" s="2120"/>
      <c r="G31" s="2081"/>
      <c r="H31" s="2082"/>
      <c r="I31" s="2080"/>
      <c r="J31" s="2120"/>
      <c r="K31" s="2120"/>
      <c r="L31" s="2081"/>
      <c r="M31" s="2082"/>
      <c r="N31" s="2080"/>
      <c r="O31" s="2120"/>
      <c r="P31" s="2120"/>
      <c r="Q31" s="2081"/>
      <c r="R31" s="2082"/>
      <c r="S31" s="2080"/>
      <c r="T31" s="2120"/>
      <c r="U31" s="2120"/>
      <c r="V31" s="2081"/>
      <c r="W31" s="2082"/>
      <c r="X31" s="2080"/>
      <c r="Y31" s="2120"/>
      <c r="Z31" s="2120"/>
      <c r="AA31" s="2081"/>
      <c r="AB31" s="2082"/>
      <c r="AC31" s="2080"/>
      <c r="AD31" s="2120"/>
      <c r="AE31" s="2120"/>
      <c r="AF31" s="2081"/>
      <c r="AG31" s="2082"/>
      <c r="AH31" s="2080"/>
      <c r="AI31" s="2120"/>
      <c r="AJ31" s="2120"/>
      <c r="AK31" s="2081"/>
      <c r="AL31" s="2082"/>
      <c r="AM31" s="2080"/>
      <c r="AN31" s="2120"/>
      <c r="AO31" s="2120"/>
      <c r="AP31" s="2081"/>
      <c r="AQ31" s="2082"/>
      <c r="AR31" s="2080"/>
      <c r="AS31" s="2120"/>
      <c r="AT31" s="2120"/>
      <c r="AU31" s="2081"/>
      <c r="AV31" s="2082"/>
      <c r="AW31" s="2080"/>
      <c r="AX31" s="2120"/>
      <c r="AY31" s="2120"/>
      <c r="AZ31" s="2081"/>
      <c r="BA31" s="2082"/>
      <c r="BB31" s="2080"/>
      <c r="BC31" s="2081"/>
      <c r="BD31" s="2082"/>
      <c r="BE31" s="2032">
        <f t="shared" si="10"/>
        <v>0</v>
      </c>
    </row>
    <row r="32" spans="2:57" ht="12.95" customHeight="1">
      <c r="B32" s="515">
        <v>21</v>
      </c>
      <c r="C32" s="2030"/>
      <c r="D32" s="2080"/>
      <c r="E32" s="2120"/>
      <c r="F32" s="2120"/>
      <c r="G32" s="2081"/>
      <c r="H32" s="2082"/>
      <c r="I32" s="2080"/>
      <c r="J32" s="2120"/>
      <c r="K32" s="2120"/>
      <c r="L32" s="2081"/>
      <c r="M32" s="2082"/>
      <c r="N32" s="2080"/>
      <c r="O32" s="2120"/>
      <c r="P32" s="2120"/>
      <c r="Q32" s="2081"/>
      <c r="R32" s="2082"/>
      <c r="S32" s="2080"/>
      <c r="T32" s="2120"/>
      <c r="U32" s="2120"/>
      <c r="V32" s="2081"/>
      <c r="W32" s="2082"/>
      <c r="X32" s="2080"/>
      <c r="Y32" s="2120"/>
      <c r="Z32" s="2120"/>
      <c r="AA32" s="2081"/>
      <c r="AB32" s="2082"/>
      <c r="AC32" s="2080"/>
      <c r="AD32" s="2120"/>
      <c r="AE32" s="2120"/>
      <c r="AF32" s="2081"/>
      <c r="AG32" s="2082"/>
      <c r="AH32" s="2080"/>
      <c r="AI32" s="2120"/>
      <c r="AJ32" s="2120"/>
      <c r="AK32" s="2081"/>
      <c r="AL32" s="2082"/>
      <c r="AM32" s="2080"/>
      <c r="AN32" s="2120"/>
      <c r="AO32" s="2120"/>
      <c r="AP32" s="2081"/>
      <c r="AQ32" s="2082"/>
      <c r="AR32" s="2080"/>
      <c r="AS32" s="2120"/>
      <c r="AT32" s="2120"/>
      <c r="AU32" s="2081"/>
      <c r="AV32" s="2082"/>
      <c r="AW32" s="2080"/>
      <c r="AX32" s="2120"/>
      <c r="AY32" s="2120"/>
      <c r="AZ32" s="2081"/>
      <c r="BA32" s="2082"/>
      <c r="BB32" s="2080"/>
      <c r="BC32" s="2081"/>
      <c r="BD32" s="2082"/>
      <c r="BE32" s="2032">
        <f t="shared" si="10"/>
        <v>0</v>
      </c>
    </row>
    <row r="33" spans="2:57" ht="12.95" customHeight="1">
      <c r="B33" s="515">
        <v>22</v>
      </c>
      <c r="C33" s="2030"/>
      <c r="D33" s="2080"/>
      <c r="E33" s="2120"/>
      <c r="F33" s="2120"/>
      <c r="G33" s="2081"/>
      <c r="H33" s="2082"/>
      <c r="I33" s="2080"/>
      <c r="J33" s="2120"/>
      <c r="K33" s="2120"/>
      <c r="L33" s="2081"/>
      <c r="M33" s="2082"/>
      <c r="N33" s="2080"/>
      <c r="O33" s="2120"/>
      <c r="P33" s="2120"/>
      <c r="Q33" s="2081"/>
      <c r="R33" s="2082"/>
      <c r="S33" s="2080"/>
      <c r="T33" s="2120"/>
      <c r="U33" s="2120"/>
      <c r="V33" s="2081"/>
      <c r="W33" s="2082"/>
      <c r="X33" s="2080"/>
      <c r="Y33" s="2120"/>
      <c r="Z33" s="2120"/>
      <c r="AA33" s="2081"/>
      <c r="AB33" s="2082"/>
      <c r="AC33" s="2080"/>
      <c r="AD33" s="2120"/>
      <c r="AE33" s="2120"/>
      <c r="AF33" s="2081"/>
      <c r="AG33" s="2082"/>
      <c r="AH33" s="2080"/>
      <c r="AI33" s="2120"/>
      <c r="AJ33" s="2120"/>
      <c r="AK33" s="2081"/>
      <c r="AL33" s="2082"/>
      <c r="AM33" s="2080"/>
      <c r="AN33" s="2120"/>
      <c r="AO33" s="2120"/>
      <c r="AP33" s="2081"/>
      <c r="AQ33" s="2082"/>
      <c r="AR33" s="2080"/>
      <c r="AS33" s="2120"/>
      <c r="AT33" s="2120"/>
      <c r="AU33" s="2081"/>
      <c r="AV33" s="2082"/>
      <c r="AW33" s="2080"/>
      <c r="AX33" s="2120"/>
      <c r="AY33" s="2120"/>
      <c r="AZ33" s="2081"/>
      <c r="BA33" s="2082"/>
      <c r="BB33" s="2080"/>
      <c r="BC33" s="2081"/>
      <c r="BD33" s="2082"/>
      <c r="BE33" s="2032">
        <f t="shared" si="10"/>
        <v>0</v>
      </c>
    </row>
    <row r="34" spans="2:57" ht="12.95" customHeight="1">
      <c r="B34" s="515">
        <v>23</v>
      </c>
      <c r="C34" s="2030"/>
      <c r="D34" s="2080"/>
      <c r="E34" s="2120"/>
      <c r="F34" s="2120"/>
      <c r="G34" s="2081"/>
      <c r="H34" s="2082"/>
      <c r="I34" s="2080"/>
      <c r="J34" s="2120"/>
      <c r="K34" s="2120"/>
      <c r="L34" s="2081"/>
      <c r="M34" s="2082"/>
      <c r="N34" s="2080"/>
      <c r="O34" s="2120"/>
      <c r="P34" s="2120"/>
      <c r="Q34" s="2081"/>
      <c r="R34" s="2082"/>
      <c r="S34" s="2080"/>
      <c r="T34" s="2120"/>
      <c r="U34" s="2120"/>
      <c r="V34" s="2081"/>
      <c r="W34" s="2082"/>
      <c r="X34" s="2080"/>
      <c r="Y34" s="2120"/>
      <c r="Z34" s="2120"/>
      <c r="AA34" s="2081"/>
      <c r="AB34" s="2082"/>
      <c r="AC34" s="2080"/>
      <c r="AD34" s="2120"/>
      <c r="AE34" s="2120"/>
      <c r="AF34" s="2081"/>
      <c r="AG34" s="2082"/>
      <c r="AH34" s="2080"/>
      <c r="AI34" s="2120"/>
      <c r="AJ34" s="2120"/>
      <c r="AK34" s="2081"/>
      <c r="AL34" s="2082"/>
      <c r="AM34" s="2080"/>
      <c r="AN34" s="2120"/>
      <c r="AO34" s="2120"/>
      <c r="AP34" s="2081"/>
      <c r="AQ34" s="2082"/>
      <c r="AR34" s="2080"/>
      <c r="AS34" s="2120"/>
      <c r="AT34" s="2120"/>
      <c r="AU34" s="2081"/>
      <c r="AV34" s="2082"/>
      <c r="AW34" s="2080"/>
      <c r="AX34" s="2120"/>
      <c r="AY34" s="2120"/>
      <c r="AZ34" s="2081"/>
      <c r="BA34" s="2082"/>
      <c r="BB34" s="2080"/>
      <c r="BC34" s="2081"/>
      <c r="BD34" s="2082"/>
      <c r="BE34" s="2032">
        <f t="shared" si="10"/>
        <v>0</v>
      </c>
    </row>
    <row r="35" spans="2:57" ht="12.95" customHeight="1">
      <c r="B35" s="515">
        <v>24</v>
      </c>
      <c r="C35" s="2030"/>
      <c r="D35" s="2080"/>
      <c r="E35" s="2120"/>
      <c r="F35" s="2120"/>
      <c r="G35" s="2081"/>
      <c r="H35" s="2082"/>
      <c r="I35" s="2080"/>
      <c r="J35" s="2120"/>
      <c r="K35" s="2120"/>
      <c r="L35" s="2081"/>
      <c r="M35" s="2082"/>
      <c r="N35" s="2080"/>
      <c r="O35" s="2120"/>
      <c r="P35" s="2120"/>
      <c r="Q35" s="2081"/>
      <c r="R35" s="2082"/>
      <c r="S35" s="2080"/>
      <c r="T35" s="2120"/>
      <c r="U35" s="2120"/>
      <c r="V35" s="2081"/>
      <c r="W35" s="2082"/>
      <c r="X35" s="2080"/>
      <c r="Y35" s="2120"/>
      <c r="Z35" s="2120"/>
      <c r="AA35" s="2081"/>
      <c r="AB35" s="2082"/>
      <c r="AC35" s="2080"/>
      <c r="AD35" s="2120"/>
      <c r="AE35" s="2120"/>
      <c r="AF35" s="2081"/>
      <c r="AG35" s="2082"/>
      <c r="AH35" s="2080"/>
      <c r="AI35" s="2120"/>
      <c r="AJ35" s="2120"/>
      <c r="AK35" s="2081"/>
      <c r="AL35" s="2082"/>
      <c r="AM35" s="2080"/>
      <c r="AN35" s="2120"/>
      <c r="AO35" s="2120"/>
      <c r="AP35" s="2081"/>
      <c r="AQ35" s="2082"/>
      <c r="AR35" s="2080"/>
      <c r="AS35" s="2120"/>
      <c r="AT35" s="2120"/>
      <c r="AU35" s="2081"/>
      <c r="AV35" s="2082"/>
      <c r="AW35" s="2080"/>
      <c r="AX35" s="2120"/>
      <c r="AY35" s="2120"/>
      <c r="AZ35" s="2081"/>
      <c r="BA35" s="2082"/>
      <c r="BB35" s="2080"/>
      <c r="BC35" s="2081"/>
      <c r="BD35" s="2082"/>
      <c r="BE35" s="2032">
        <f t="shared" si="10"/>
        <v>0</v>
      </c>
    </row>
    <row r="36" spans="2:57" ht="12.95" customHeight="1">
      <c r="B36" s="515">
        <v>25</v>
      </c>
      <c r="C36" s="2030"/>
      <c r="D36" s="2080"/>
      <c r="E36" s="2120"/>
      <c r="F36" s="2120"/>
      <c r="G36" s="2081"/>
      <c r="H36" s="2082"/>
      <c r="I36" s="2080"/>
      <c r="J36" s="2120"/>
      <c r="K36" s="2120"/>
      <c r="L36" s="2081"/>
      <c r="M36" s="2082"/>
      <c r="N36" s="2080"/>
      <c r="O36" s="2120"/>
      <c r="P36" s="2120"/>
      <c r="Q36" s="2081"/>
      <c r="R36" s="2082"/>
      <c r="S36" s="2080"/>
      <c r="T36" s="2120"/>
      <c r="U36" s="2120"/>
      <c r="V36" s="2081"/>
      <c r="W36" s="2082"/>
      <c r="X36" s="2080"/>
      <c r="Y36" s="2120"/>
      <c r="Z36" s="2120"/>
      <c r="AA36" s="2081"/>
      <c r="AB36" s="2082"/>
      <c r="AC36" s="2080"/>
      <c r="AD36" s="2120"/>
      <c r="AE36" s="2120"/>
      <c r="AF36" s="2081"/>
      <c r="AG36" s="2082"/>
      <c r="AH36" s="2080"/>
      <c r="AI36" s="2120"/>
      <c r="AJ36" s="2120"/>
      <c r="AK36" s="2081"/>
      <c r="AL36" s="2082"/>
      <c r="AM36" s="2080"/>
      <c r="AN36" s="2120"/>
      <c r="AO36" s="2120"/>
      <c r="AP36" s="2081"/>
      <c r="AQ36" s="2082"/>
      <c r="AR36" s="2080"/>
      <c r="AS36" s="2120"/>
      <c r="AT36" s="2120"/>
      <c r="AU36" s="2081"/>
      <c r="AV36" s="2082"/>
      <c r="AW36" s="2080"/>
      <c r="AX36" s="2120"/>
      <c r="AY36" s="2120"/>
      <c r="AZ36" s="2081"/>
      <c r="BA36" s="2082"/>
      <c r="BB36" s="2080"/>
      <c r="BC36" s="2081"/>
      <c r="BD36" s="2082"/>
      <c r="BE36" s="2032">
        <f t="shared" si="10"/>
        <v>0</v>
      </c>
    </row>
    <row r="37" spans="2:57" ht="12.95" customHeight="1" thickBot="1">
      <c r="B37" s="517">
        <v>26</v>
      </c>
      <c r="C37" s="2031"/>
      <c r="D37" s="2090"/>
      <c r="E37" s="2129"/>
      <c r="F37" s="2129"/>
      <c r="G37" s="2091"/>
      <c r="H37" s="2092"/>
      <c r="I37" s="2090"/>
      <c r="J37" s="2129"/>
      <c r="K37" s="2129"/>
      <c r="L37" s="2091"/>
      <c r="M37" s="2092"/>
      <c r="N37" s="2090"/>
      <c r="O37" s="2129"/>
      <c r="P37" s="2129"/>
      <c r="Q37" s="2091"/>
      <c r="R37" s="2092"/>
      <c r="S37" s="2090"/>
      <c r="T37" s="2129"/>
      <c r="U37" s="2129"/>
      <c r="V37" s="2091"/>
      <c r="W37" s="2092"/>
      <c r="X37" s="2090"/>
      <c r="Y37" s="2129"/>
      <c r="Z37" s="2129"/>
      <c r="AA37" s="2091"/>
      <c r="AB37" s="2092"/>
      <c r="AC37" s="2090"/>
      <c r="AD37" s="2129"/>
      <c r="AE37" s="2129"/>
      <c r="AF37" s="2091"/>
      <c r="AG37" s="2092"/>
      <c r="AH37" s="2090"/>
      <c r="AI37" s="2129"/>
      <c r="AJ37" s="2129"/>
      <c r="AK37" s="2091"/>
      <c r="AL37" s="2092"/>
      <c r="AM37" s="2090"/>
      <c r="AN37" s="2129"/>
      <c r="AO37" s="2129"/>
      <c r="AP37" s="2091"/>
      <c r="AQ37" s="2092"/>
      <c r="AR37" s="2090"/>
      <c r="AS37" s="2129"/>
      <c r="AT37" s="2129"/>
      <c r="AU37" s="2091"/>
      <c r="AV37" s="2092"/>
      <c r="AW37" s="2090"/>
      <c r="AX37" s="2129"/>
      <c r="AY37" s="2129"/>
      <c r="AZ37" s="2091"/>
      <c r="BA37" s="2092"/>
      <c r="BB37" s="2090"/>
      <c r="BC37" s="2091"/>
      <c r="BD37" s="2092"/>
      <c r="BE37" s="2062">
        <f t="shared" si="10"/>
        <v>0</v>
      </c>
    </row>
    <row r="38" spans="2:57">
      <c r="B38" s="516"/>
    </row>
    <row r="39" spans="2:57">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2:57">
      <c r="C40" s="2"/>
      <c r="D40" s="484"/>
      <c r="E40" s="484"/>
      <c r="F40" s="484"/>
      <c r="G40" s="484"/>
      <c r="H40" s="484"/>
      <c r="I40" s="484"/>
      <c r="J40" s="484"/>
      <c r="K40" s="484"/>
      <c r="L40" s="484"/>
      <c r="M40" s="484"/>
      <c r="N40" s="484"/>
      <c r="O40" s="484"/>
      <c r="P40" s="484"/>
      <c r="Q40" s="484"/>
      <c r="R40" s="484"/>
      <c r="S40" s="484"/>
      <c r="T40" s="484"/>
      <c r="U40" s="484"/>
      <c r="V40" s="484"/>
      <c r="W40" s="484"/>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2:57">
      <c r="C41" s="2"/>
      <c r="D41" s="485"/>
      <c r="E41" s="485"/>
      <c r="F41" s="485"/>
      <c r="G41" s="485"/>
      <c r="H41" s="485"/>
      <c r="I41" s="485"/>
      <c r="J41" s="485"/>
      <c r="K41" s="485"/>
      <c r="L41" s="485"/>
      <c r="M41" s="485"/>
      <c r="N41" s="485"/>
      <c r="O41" s="485"/>
      <c r="P41" s="485"/>
      <c r="Q41" s="485"/>
      <c r="R41" s="485"/>
      <c r="S41" s="485"/>
      <c r="T41" s="485"/>
      <c r="U41" s="485"/>
      <c r="V41" s="485"/>
      <c r="W41" s="485"/>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2:57">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sheetData>
  <sheetProtection algorithmName="SHA-512" hashValue="gtGkQQ1G6l+z90cKCFzVWczGyGOTsAx8sF7FzGxfFM1BokLZpztFGdtJbKgvINOroB7xB3bZMX3P6XKJZnlHJg==" saltValue="Pe/FF6eeeSipN5dd6YNC8w==" spinCount="100000" sheet="1" objects="1" scenarios="1" formatRows="0"/>
  <sortState xmlns:xlrd2="http://schemas.microsoft.com/office/spreadsheetml/2017/richdata2" ref="C10:C22">
    <sortCondition ref="C10"/>
  </sortState>
  <mergeCells count="49">
    <mergeCell ref="BB2:BE2"/>
    <mergeCell ref="AW10:BA10"/>
    <mergeCell ref="AR10:AV10"/>
    <mergeCell ref="AM10:AQ10"/>
    <mergeCell ref="AW8:BA8"/>
    <mergeCell ref="D3:BE3"/>
    <mergeCell ref="D4:BE4"/>
    <mergeCell ref="BE10:BE11"/>
    <mergeCell ref="X6:AB6"/>
    <mergeCell ref="S6:W6"/>
    <mergeCell ref="N6:R6"/>
    <mergeCell ref="I6:M6"/>
    <mergeCell ref="D6:H6"/>
    <mergeCell ref="AW6:BA6"/>
    <mergeCell ref="AR6:AV6"/>
    <mergeCell ref="AM6:AQ6"/>
    <mergeCell ref="AH6:AL6"/>
    <mergeCell ref="AC6:AG6"/>
    <mergeCell ref="AR8:AV8"/>
    <mergeCell ref="AM8:AQ8"/>
    <mergeCell ref="AH10:AL10"/>
    <mergeCell ref="AH8:AL8"/>
    <mergeCell ref="AC10:AG10"/>
    <mergeCell ref="AC8:AG8"/>
    <mergeCell ref="N7:R7"/>
    <mergeCell ref="I7:M7"/>
    <mergeCell ref="D7:H7"/>
    <mergeCell ref="X10:AB10"/>
    <mergeCell ref="X8:AB8"/>
    <mergeCell ref="S10:W10"/>
    <mergeCell ref="S8:W8"/>
    <mergeCell ref="N10:R10"/>
    <mergeCell ref="N8:R8"/>
    <mergeCell ref="BB5:BD9"/>
    <mergeCell ref="BE5:BE9"/>
    <mergeCell ref="D5:AG5"/>
    <mergeCell ref="AH5:BA5"/>
    <mergeCell ref="BB10:BD10"/>
    <mergeCell ref="I10:M10"/>
    <mergeCell ref="I8:M8"/>
    <mergeCell ref="D10:H10"/>
    <mergeCell ref="D8:H8"/>
    <mergeCell ref="AW7:BA7"/>
    <mergeCell ref="AR7:AV7"/>
    <mergeCell ref="AM7:AQ7"/>
    <mergeCell ref="AC7:AG7"/>
    <mergeCell ref="AH7:AL7"/>
    <mergeCell ref="X7:AB7"/>
    <mergeCell ref="S7:W7"/>
  </mergeCells>
  <phoneticPr fontId="12" type="noConversion"/>
  <printOptions horizontalCentered="1"/>
  <pageMargins left="0.59055118110236227" right="0.51181102362204722" top="1.1811023622047245" bottom="0.98425196850393704" header="0.51181102362204722" footer="0.51181102362204722"/>
  <pageSetup paperSize="9" scale="72" orientation="landscape" horizontalDpi="4294967293" verticalDpi="4294967293" r:id="rId1"/>
  <headerFooter alignWithMargins="0">
    <oddFooter>&amp;L&amp;7CEA - arkusz organizacyjny na rok szkolny 2018/19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słownik!$A$2:$A$150</xm:f>
          </x14:formula1>
          <xm:sqref>C20:C37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tabColor rgb="FFFF0000"/>
    <pageSetUpPr fitToPage="1"/>
  </sheetPr>
  <dimension ref="B1:AZ66"/>
  <sheetViews>
    <sheetView showGridLines="0" view="pageBreakPreview" topLeftCell="A22" zoomScale="80" zoomScaleNormal="90" zoomScaleSheetLayoutView="80" workbookViewId="0">
      <selection activeCell="BA36" sqref="BA36"/>
    </sheetView>
  </sheetViews>
  <sheetFormatPr defaultRowHeight="12.75"/>
  <cols>
    <col min="1" max="1" width="4.7109375" customWidth="1"/>
    <col min="2" max="2" width="4.42578125" customWidth="1"/>
    <col min="3" max="3" width="30.7109375" customWidth="1"/>
    <col min="4" max="48" width="2.7109375" customWidth="1"/>
    <col min="49" max="49" width="10.85546875" customWidth="1"/>
  </cols>
  <sheetData>
    <row r="1" spans="2:49" ht="30.75" customHeight="1">
      <c r="B1" s="2077" t="s">
        <v>996</v>
      </c>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c r="AT1" s="2036"/>
      <c r="AU1" s="2036"/>
      <c r="AV1" s="2036"/>
      <c r="AW1" s="2036"/>
    </row>
    <row r="2" spans="2:49" ht="30" customHeight="1" thickBot="1">
      <c r="B2" s="214"/>
      <c r="C2" s="506" t="str">
        <f>wizyt!C3</f>
        <v>??</v>
      </c>
      <c r="E2" s="480"/>
      <c r="F2" s="480"/>
      <c r="G2" s="480"/>
      <c r="H2" s="480"/>
      <c r="I2" s="480"/>
      <c r="J2" s="480"/>
      <c r="K2" s="480"/>
      <c r="L2" s="480"/>
      <c r="M2" s="480"/>
      <c r="N2" s="480"/>
      <c r="O2" s="480"/>
      <c r="P2" s="480"/>
      <c r="R2" s="2057"/>
      <c r="S2" s="2057"/>
      <c r="T2" s="2057"/>
      <c r="U2" s="2057"/>
      <c r="V2" s="2057"/>
      <c r="W2" s="2057"/>
      <c r="X2" s="2057"/>
      <c r="Y2" s="2057"/>
      <c r="Z2" s="2057"/>
      <c r="AA2" s="2059" t="s">
        <v>997</v>
      </c>
      <c r="AB2" s="2057" t="str">
        <f>wizyt!H3</f>
        <v>2021/2022</v>
      </c>
      <c r="AC2" s="2058"/>
      <c r="AD2" s="2058"/>
      <c r="AE2" s="2058"/>
      <c r="AF2" s="2058"/>
      <c r="AG2" s="2058"/>
      <c r="AH2" s="480"/>
      <c r="AI2" s="480"/>
      <c r="AJ2" s="480"/>
      <c r="AK2" s="480"/>
      <c r="AL2" s="480"/>
      <c r="AM2" s="480"/>
      <c r="AN2" s="480"/>
      <c r="AO2" s="480"/>
      <c r="AP2" s="480"/>
      <c r="AQ2" s="480"/>
      <c r="AR2" s="1853">
        <f>wizyt!$B$1</f>
        <v>0</v>
      </c>
      <c r="AS2" s="3031" t="str">
        <f>wizyt!$D$1</f>
        <v>.</v>
      </c>
      <c r="AT2" s="3031"/>
      <c r="AU2" s="3031"/>
      <c r="AV2" s="3031"/>
      <c r="AW2" s="3031"/>
    </row>
    <row r="3" spans="2:49" ht="32.65" customHeight="1" thickBot="1">
      <c r="B3" s="487"/>
      <c r="C3" s="2061" t="s">
        <v>555</v>
      </c>
      <c r="D3" s="3059" t="s">
        <v>346</v>
      </c>
      <c r="E3" s="3060"/>
      <c r="F3" s="3060"/>
      <c r="G3" s="3060"/>
      <c r="H3" s="3060"/>
      <c r="I3" s="3061"/>
      <c r="J3" s="3060"/>
      <c r="K3" s="3060"/>
      <c r="L3" s="3060"/>
      <c r="M3" s="3060"/>
      <c r="N3" s="3061"/>
      <c r="O3" s="3060"/>
      <c r="P3" s="3060"/>
      <c r="Q3" s="3060"/>
      <c r="R3" s="3060"/>
      <c r="S3" s="3060"/>
      <c r="T3" s="3060"/>
      <c r="U3" s="3060"/>
      <c r="V3" s="3060"/>
      <c r="W3" s="3060"/>
      <c r="X3" s="3060"/>
      <c r="Y3" s="3060"/>
      <c r="Z3" s="3060"/>
      <c r="AA3" s="3060"/>
      <c r="AB3" s="3060"/>
      <c r="AC3" s="3061"/>
      <c r="AD3" s="3060"/>
      <c r="AE3" s="3060"/>
      <c r="AF3" s="3060"/>
      <c r="AG3" s="3060"/>
      <c r="AH3" s="3061"/>
      <c r="AI3" s="3060"/>
      <c r="AJ3" s="3060"/>
      <c r="AK3" s="3060"/>
      <c r="AL3" s="3060"/>
      <c r="AM3" s="3061"/>
      <c r="AN3" s="3060"/>
      <c r="AO3" s="3060"/>
      <c r="AP3" s="3060"/>
      <c r="AQ3" s="3060"/>
      <c r="AR3" s="3061"/>
      <c r="AS3" s="3060"/>
      <c r="AT3" s="3060"/>
      <c r="AU3" s="3060"/>
      <c r="AV3" s="3060"/>
      <c r="AW3" s="3062"/>
    </row>
    <row r="4" spans="2:49" ht="14.25" customHeight="1">
      <c r="B4" s="513"/>
      <c r="C4" s="510" t="s">
        <v>337</v>
      </c>
      <c r="D4" s="3063" t="s">
        <v>283</v>
      </c>
      <c r="E4" s="3036"/>
      <c r="F4" s="3036"/>
      <c r="G4" s="3036"/>
      <c r="H4" s="3036"/>
      <c r="I4" s="3036"/>
      <c r="J4" s="3036"/>
      <c r="K4" s="3036"/>
      <c r="L4" s="3036"/>
      <c r="M4" s="3036"/>
      <c r="N4" s="3036"/>
      <c r="O4" s="3036"/>
      <c r="P4" s="3036"/>
      <c r="Q4" s="3036"/>
      <c r="R4" s="3036"/>
      <c r="S4" s="3036"/>
      <c r="T4" s="3036"/>
      <c r="U4" s="3036"/>
      <c r="V4" s="3036"/>
      <c r="W4" s="3036"/>
      <c r="X4" s="3036"/>
      <c r="Y4" s="3036"/>
      <c r="Z4" s="3036"/>
      <c r="AA4" s="3036"/>
      <c r="AB4" s="3036"/>
      <c r="AC4" s="3036"/>
      <c r="AD4" s="3036"/>
      <c r="AE4" s="3036"/>
      <c r="AF4" s="3036"/>
      <c r="AG4" s="3036"/>
      <c r="AH4" s="3036"/>
      <c r="AI4" s="3036"/>
      <c r="AJ4" s="3036"/>
      <c r="AK4" s="3036"/>
      <c r="AL4" s="3036"/>
      <c r="AM4" s="3036"/>
      <c r="AN4" s="3036"/>
      <c r="AO4" s="3036"/>
      <c r="AP4" s="3036"/>
      <c r="AQ4" s="3036"/>
      <c r="AR4" s="3036"/>
      <c r="AS4" s="3036"/>
      <c r="AT4" s="3036"/>
      <c r="AU4" s="3036"/>
      <c r="AV4" s="3036"/>
      <c r="AW4" s="3037"/>
    </row>
    <row r="5" spans="2:49" ht="14.25" customHeight="1">
      <c r="B5" s="518"/>
      <c r="C5" s="519" t="s">
        <v>316</v>
      </c>
      <c r="D5" s="3067" t="s">
        <v>959</v>
      </c>
      <c r="E5" s="3010"/>
      <c r="F5" s="3010"/>
      <c r="G5" s="3010"/>
      <c r="H5" s="3010"/>
      <c r="I5" s="3010"/>
      <c r="J5" s="3010"/>
      <c r="K5" s="3010"/>
      <c r="L5" s="3010"/>
      <c r="M5" s="3010"/>
      <c r="N5" s="3010"/>
      <c r="O5" s="3010"/>
      <c r="P5" s="3010"/>
      <c r="Q5" s="3010"/>
      <c r="R5" s="3010"/>
      <c r="S5" s="3010"/>
      <c r="T5" s="3010"/>
      <c r="U5" s="3010"/>
      <c r="V5" s="3010"/>
      <c r="W5" s="3010"/>
      <c r="X5" s="3010"/>
      <c r="Y5" s="3010"/>
      <c r="Z5" s="3010"/>
      <c r="AA5" s="3010"/>
      <c r="AB5" s="3010"/>
      <c r="AC5" s="3010"/>
      <c r="AD5" s="3010"/>
      <c r="AE5" s="3010"/>
      <c r="AF5" s="3010"/>
      <c r="AG5" s="3010"/>
      <c r="AH5" s="3010"/>
      <c r="AI5" s="3010"/>
      <c r="AJ5" s="3010"/>
      <c r="AK5" s="3010"/>
      <c r="AL5" s="3010"/>
      <c r="AM5" s="3010"/>
      <c r="AN5" s="3010"/>
      <c r="AO5" s="3010"/>
      <c r="AP5" s="3010"/>
      <c r="AQ5" s="3068"/>
      <c r="AR5" s="2997" t="s">
        <v>345</v>
      </c>
      <c r="AS5" s="2998"/>
      <c r="AT5" s="2998"/>
      <c r="AU5" s="2998"/>
      <c r="AV5" s="2999"/>
      <c r="AW5" s="3006" t="s">
        <v>350</v>
      </c>
    </row>
    <row r="6" spans="2:49" ht="14.25" customHeight="1">
      <c r="B6" s="514"/>
      <c r="C6" s="2026" t="s">
        <v>25</v>
      </c>
      <c r="D6" s="3051" t="s">
        <v>4</v>
      </c>
      <c r="E6" s="3052"/>
      <c r="F6" s="3052"/>
      <c r="G6" s="3052"/>
      <c r="H6" s="3053"/>
      <c r="I6" s="3051" t="s">
        <v>5</v>
      </c>
      <c r="J6" s="3052"/>
      <c r="K6" s="3052"/>
      <c r="L6" s="3052"/>
      <c r="M6" s="3053"/>
      <c r="N6" s="3051" t="s">
        <v>6</v>
      </c>
      <c r="O6" s="3052"/>
      <c r="P6" s="3052"/>
      <c r="Q6" s="3052"/>
      <c r="R6" s="3053"/>
      <c r="S6" s="3051" t="s">
        <v>8</v>
      </c>
      <c r="T6" s="3052"/>
      <c r="U6" s="3052"/>
      <c r="V6" s="3052"/>
      <c r="W6" s="3053"/>
      <c r="X6" s="3051" t="s">
        <v>7</v>
      </c>
      <c r="Y6" s="3052"/>
      <c r="Z6" s="3052"/>
      <c r="AA6" s="3052"/>
      <c r="AB6" s="3053"/>
      <c r="AC6" s="3051" t="s">
        <v>9</v>
      </c>
      <c r="AD6" s="3052"/>
      <c r="AE6" s="3052"/>
      <c r="AF6" s="3052"/>
      <c r="AG6" s="3053"/>
      <c r="AH6" s="3051" t="s">
        <v>910</v>
      </c>
      <c r="AI6" s="3052"/>
      <c r="AJ6" s="3052"/>
      <c r="AK6" s="3052"/>
      <c r="AL6" s="3053"/>
      <c r="AM6" s="3051" t="s">
        <v>911</v>
      </c>
      <c r="AN6" s="3052"/>
      <c r="AO6" s="3052"/>
      <c r="AP6" s="3052"/>
      <c r="AQ6" s="3053"/>
      <c r="AR6" s="3000"/>
      <c r="AS6" s="3001"/>
      <c r="AT6" s="3001"/>
      <c r="AU6" s="3001"/>
      <c r="AV6" s="3002"/>
      <c r="AW6" s="3007"/>
    </row>
    <row r="7" spans="2:49" ht="14.25" customHeight="1">
      <c r="B7" s="514"/>
      <c r="C7" s="2026" t="s">
        <v>338</v>
      </c>
      <c r="D7" s="3054">
        <f>liczbaucz!C9</f>
        <v>0</v>
      </c>
      <c r="E7" s="3055"/>
      <c r="F7" s="3055"/>
      <c r="G7" s="3055"/>
      <c r="H7" s="3056"/>
      <c r="I7" s="3054">
        <f>liczbaucz!D9</f>
        <v>0</v>
      </c>
      <c r="J7" s="3055"/>
      <c r="K7" s="3055"/>
      <c r="L7" s="3055"/>
      <c r="M7" s="3056"/>
      <c r="N7" s="3054">
        <f>liczbaucz!E9</f>
        <v>0</v>
      </c>
      <c r="O7" s="3055"/>
      <c r="P7" s="3055"/>
      <c r="Q7" s="3055"/>
      <c r="R7" s="3056"/>
      <c r="S7" s="3054">
        <f>liczbaucz!F9</f>
        <v>0</v>
      </c>
      <c r="T7" s="3055"/>
      <c r="U7" s="3055"/>
      <c r="V7" s="3055"/>
      <c r="W7" s="3056"/>
      <c r="X7" s="3054">
        <f>liczbaucz!G9</f>
        <v>0</v>
      </c>
      <c r="Y7" s="3055"/>
      <c r="Z7" s="3055"/>
      <c r="AA7" s="3055"/>
      <c r="AB7" s="3056"/>
      <c r="AC7" s="3054">
        <f>liczbaucz!H9</f>
        <v>0</v>
      </c>
      <c r="AD7" s="3055"/>
      <c r="AE7" s="3055"/>
      <c r="AF7" s="3055"/>
      <c r="AG7" s="3056"/>
      <c r="AH7" s="3054">
        <f>liczbaucz!I9</f>
        <v>0</v>
      </c>
      <c r="AI7" s="3055"/>
      <c r="AJ7" s="3055"/>
      <c r="AK7" s="3055"/>
      <c r="AL7" s="3056"/>
      <c r="AM7" s="3064">
        <f>liczbaucz!J9</f>
        <v>0</v>
      </c>
      <c r="AN7" s="3065"/>
      <c r="AO7" s="3065"/>
      <c r="AP7" s="3065"/>
      <c r="AQ7" s="3066"/>
      <c r="AR7" s="3000"/>
      <c r="AS7" s="3001"/>
      <c r="AT7" s="3001"/>
      <c r="AU7" s="3001"/>
      <c r="AV7" s="3002"/>
      <c r="AW7" s="3007"/>
    </row>
    <row r="8" spans="2:49" ht="14.25" customHeight="1">
      <c r="B8" s="514"/>
      <c r="C8" s="2026" t="s">
        <v>974</v>
      </c>
      <c r="D8" s="3054">
        <f>liczbaucz!C6</f>
        <v>0</v>
      </c>
      <c r="E8" s="3055"/>
      <c r="F8" s="3055"/>
      <c r="G8" s="3055"/>
      <c r="H8" s="3056"/>
      <c r="I8" s="3054">
        <f>liczbaucz!D6</f>
        <v>0</v>
      </c>
      <c r="J8" s="3055"/>
      <c r="K8" s="3055"/>
      <c r="L8" s="3055"/>
      <c r="M8" s="3056"/>
      <c r="N8" s="3054">
        <f>liczbaucz!E6</f>
        <v>0</v>
      </c>
      <c r="O8" s="3055"/>
      <c r="P8" s="3055"/>
      <c r="Q8" s="3055"/>
      <c r="R8" s="3056"/>
      <c r="S8" s="3054">
        <f>liczbaucz!F6</f>
        <v>0</v>
      </c>
      <c r="T8" s="3055"/>
      <c r="U8" s="3055"/>
      <c r="V8" s="3055"/>
      <c r="W8" s="3056"/>
      <c r="X8" s="3054">
        <f>liczbaucz!G6</f>
        <v>0</v>
      </c>
      <c r="Y8" s="3055"/>
      <c r="Z8" s="3055"/>
      <c r="AA8" s="3055"/>
      <c r="AB8" s="3056"/>
      <c r="AC8" s="3054">
        <f>liczbaucz!H6</f>
        <v>0</v>
      </c>
      <c r="AD8" s="3055"/>
      <c r="AE8" s="3055"/>
      <c r="AF8" s="3055"/>
      <c r="AG8" s="3056"/>
      <c r="AH8" s="3054">
        <f>liczbaucz!I6</f>
        <v>0</v>
      </c>
      <c r="AI8" s="3055"/>
      <c r="AJ8" s="3055"/>
      <c r="AK8" s="3055"/>
      <c r="AL8" s="3056"/>
      <c r="AM8" s="3054">
        <f>liczbaucz!J6</f>
        <v>0</v>
      </c>
      <c r="AN8" s="3055"/>
      <c r="AO8" s="3055"/>
      <c r="AP8" s="3055"/>
      <c r="AQ8" s="3056"/>
      <c r="AR8" s="3000"/>
      <c r="AS8" s="3001"/>
      <c r="AT8" s="3001"/>
      <c r="AU8" s="3001"/>
      <c r="AV8" s="3002"/>
      <c r="AW8" s="3007"/>
    </row>
    <row r="9" spans="2:49" ht="14.25" customHeight="1">
      <c r="B9" s="2146"/>
      <c r="C9" s="2150" t="s">
        <v>1012</v>
      </c>
      <c r="D9" s="2159"/>
      <c r="E9" s="2160"/>
      <c r="F9" s="2160"/>
      <c r="G9" s="2160"/>
      <c r="H9" s="2161"/>
      <c r="I9" s="2159"/>
      <c r="J9" s="2160"/>
      <c r="K9" s="2160"/>
      <c r="L9" s="2160"/>
      <c r="M9" s="2161"/>
      <c r="N9" s="2159"/>
      <c r="O9" s="2160"/>
      <c r="P9" s="2160"/>
      <c r="Q9" s="2160"/>
      <c r="R9" s="2161"/>
      <c r="S9" s="2159"/>
      <c r="T9" s="2160"/>
      <c r="U9" s="2160"/>
      <c r="V9" s="2160"/>
      <c r="W9" s="2161"/>
      <c r="X9" s="2159"/>
      <c r="Y9" s="2162"/>
      <c r="Z9" s="2160"/>
      <c r="AA9" s="2160"/>
      <c r="AB9" s="2161"/>
      <c r="AC9" s="2159"/>
      <c r="AD9" s="2162"/>
      <c r="AE9" s="2160"/>
      <c r="AF9" s="2160"/>
      <c r="AG9" s="2161"/>
      <c r="AH9" s="2159"/>
      <c r="AI9" s="2162"/>
      <c r="AJ9" s="2160"/>
      <c r="AK9" s="2160"/>
      <c r="AL9" s="2161"/>
      <c r="AM9" s="2159"/>
      <c r="AN9" s="2162"/>
      <c r="AO9" s="2160"/>
      <c r="AP9" s="2160"/>
      <c r="AQ9" s="2161"/>
      <c r="AR9" s="3003"/>
      <c r="AS9" s="3004"/>
      <c r="AT9" s="3004"/>
      <c r="AU9" s="3004"/>
      <c r="AV9" s="3005"/>
      <c r="AW9" s="3008"/>
    </row>
    <row r="10" spans="2:49" ht="16.5" customHeight="1">
      <c r="B10" s="3057" t="s">
        <v>339</v>
      </c>
      <c r="C10" s="3058"/>
      <c r="D10" s="3048">
        <f>COUNTA(D12:H19,D21:H55)+D20</f>
        <v>0</v>
      </c>
      <c r="E10" s="3049"/>
      <c r="F10" s="3049"/>
      <c r="G10" s="3049"/>
      <c r="H10" s="3050"/>
      <c r="I10" s="3048">
        <f>COUNTA(I12:M19,I21:M55)+I20</f>
        <v>0</v>
      </c>
      <c r="J10" s="3049"/>
      <c r="K10" s="3049"/>
      <c r="L10" s="3049"/>
      <c r="M10" s="3050"/>
      <c r="N10" s="3048">
        <f t="shared" ref="N10" si="0">COUNTA(N12:R19,N21:R55)+N20</f>
        <v>0</v>
      </c>
      <c r="O10" s="3049"/>
      <c r="P10" s="3049"/>
      <c r="Q10" s="3049"/>
      <c r="R10" s="3050"/>
      <c r="S10" s="3048">
        <f t="shared" ref="S10" si="1">COUNTA(S12:W19,S21:W55)+S20</f>
        <v>0</v>
      </c>
      <c r="T10" s="3049"/>
      <c r="U10" s="3049"/>
      <c r="V10" s="3049"/>
      <c r="W10" s="3050"/>
      <c r="X10" s="3048">
        <f t="shared" ref="X10" si="2">COUNTA(X12:AB19,X21:AB55)+X20</f>
        <v>0</v>
      </c>
      <c r="Y10" s="3049"/>
      <c r="Z10" s="3049"/>
      <c r="AA10" s="3049"/>
      <c r="AB10" s="3050"/>
      <c r="AC10" s="3048">
        <f>COUNTA(AC12:AG19,AC21:AG55)+AC20</f>
        <v>0</v>
      </c>
      <c r="AD10" s="3049"/>
      <c r="AE10" s="3049"/>
      <c r="AF10" s="3049"/>
      <c r="AG10" s="3050"/>
      <c r="AH10" s="3048">
        <f t="shared" ref="AH10" si="3">COUNTA(AH12:AL19,AH21:AL55)+AH20</f>
        <v>0</v>
      </c>
      <c r="AI10" s="3049"/>
      <c r="AJ10" s="3049"/>
      <c r="AK10" s="3049"/>
      <c r="AL10" s="3050"/>
      <c r="AM10" s="3048">
        <f>COUNTA(AM12:AQ19,AM21:AQ55)+AM20</f>
        <v>0</v>
      </c>
      <c r="AN10" s="3049"/>
      <c r="AO10" s="3049"/>
      <c r="AP10" s="3049"/>
      <c r="AQ10" s="3050"/>
      <c r="AR10" s="3048">
        <f>COUNTA(AR12:AV19,AR21:AV55)+AR20</f>
        <v>0</v>
      </c>
      <c r="AS10" s="3049"/>
      <c r="AT10" s="3049"/>
      <c r="AU10" s="3049"/>
      <c r="AV10" s="3050"/>
      <c r="AW10" s="3046">
        <f>SUM(AW12:AW55)</f>
        <v>0</v>
      </c>
    </row>
    <row r="11" spans="2:49" ht="16.5" customHeight="1">
      <c r="B11" s="2145" t="s">
        <v>2</v>
      </c>
      <c r="C11" s="2047" t="s">
        <v>1015</v>
      </c>
      <c r="D11" s="2052">
        <v>1</v>
      </c>
      <c r="E11" s="2046">
        <v>2</v>
      </c>
      <c r="F11" s="2046">
        <v>3</v>
      </c>
      <c r="G11" s="2046">
        <v>4</v>
      </c>
      <c r="H11" s="2053">
        <v>5</v>
      </c>
      <c r="I11" s="2052">
        <v>1</v>
      </c>
      <c r="J11" s="2046">
        <v>2</v>
      </c>
      <c r="K11" s="2046">
        <v>3</v>
      </c>
      <c r="L11" s="2046">
        <v>4</v>
      </c>
      <c r="M11" s="2053">
        <v>5</v>
      </c>
      <c r="N11" s="2052">
        <v>1</v>
      </c>
      <c r="O11" s="2046">
        <v>2</v>
      </c>
      <c r="P11" s="2046">
        <v>3</v>
      </c>
      <c r="Q11" s="2046">
        <v>4</v>
      </c>
      <c r="R11" s="2053">
        <v>5</v>
      </c>
      <c r="S11" s="2052">
        <v>1</v>
      </c>
      <c r="T11" s="2046">
        <v>2</v>
      </c>
      <c r="U11" s="2046">
        <v>3</v>
      </c>
      <c r="V11" s="2046">
        <v>4</v>
      </c>
      <c r="W11" s="2053">
        <v>5</v>
      </c>
      <c r="X11" s="2052">
        <v>1</v>
      </c>
      <c r="Y11" s="2046">
        <v>2</v>
      </c>
      <c r="Z11" s="2046">
        <v>3</v>
      </c>
      <c r="AA11" s="2046">
        <v>4</v>
      </c>
      <c r="AB11" s="2053">
        <v>5</v>
      </c>
      <c r="AC11" s="2052">
        <v>1</v>
      </c>
      <c r="AD11" s="2046">
        <v>2</v>
      </c>
      <c r="AE11" s="2046">
        <v>3</v>
      </c>
      <c r="AF11" s="2046">
        <v>4</v>
      </c>
      <c r="AG11" s="2053">
        <v>5</v>
      </c>
      <c r="AH11" s="2052">
        <v>1</v>
      </c>
      <c r="AI11" s="2046">
        <v>2</v>
      </c>
      <c r="AJ11" s="2046">
        <v>3</v>
      </c>
      <c r="AK11" s="2046">
        <v>4</v>
      </c>
      <c r="AL11" s="2053">
        <v>5</v>
      </c>
      <c r="AM11" s="2052">
        <v>1</v>
      </c>
      <c r="AN11" s="2046">
        <v>2</v>
      </c>
      <c r="AO11" s="2046">
        <v>3</v>
      </c>
      <c r="AP11" s="2046">
        <v>4</v>
      </c>
      <c r="AQ11" s="2053">
        <v>5</v>
      </c>
      <c r="AR11" s="2052">
        <v>1</v>
      </c>
      <c r="AS11" s="2046">
        <v>2</v>
      </c>
      <c r="AT11" s="2046">
        <v>3</v>
      </c>
      <c r="AU11" s="2046">
        <v>4</v>
      </c>
      <c r="AV11" s="2053">
        <v>5</v>
      </c>
      <c r="AW11" s="3047"/>
    </row>
    <row r="12" spans="2:49" ht="12.95" customHeight="1">
      <c r="B12" s="515">
        <v>1</v>
      </c>
      <c r="C12" s="2028" t="s">
        <v>235</v>
      </c>
      <c r="D12" s="2105"/>
      <c r="E12" s="2106"/>
      <c r="F12" s="2106"/>
      <c r="G12" s="2106"/>
      <c r="H12" s="2107"/>
      <c r="I12" s="2105"/>
      <c r="J12" s="2106"/>
      <c r="K12" s="2106"/>
      <c r="L12" s="2106"/>
      <c r="M12" s="2107"/>
      <c r="N12" s="2105"/>
      <c r="O12" s="2106"/>
      <c r="P12" s="2106"/>
      <c r="Q12" s="2106"/>
      <c r="R12" s="2107"/>
      <c r="S12" s="2105"/>
      <c r="T12" s="2106"/>
      <c r="U12" s="2106"/>
      <c r="V12" s="2106"/>
      <c r="W12" s="2107"/>
      <c r="X12" s="2105"/>
      <c r="Y12" s="2196"/>
      <c r="Z12" s="2106"/>
      <c r="AA12" s="2106"/>
      <c r="AB12" s="2107"/>
      <c r="AC12" s="2105"/>
      <c r="AD12" s="2196"/>
      <c r="AE12" s="2106"/>
      <c r="AF12" s="2106"/>
      <c r="AG12" s="2107"/>
      <c r="AH12" s="2105"/>
      <c r="AI12" s="2193"/>
      <c r="AJ12" s="2108"/>
      <c r="AK12" s="2108"/>
      <c r="AL12" s="2107"/>
      <c r="AM12" s="2109"/>
      <c r="AN12" s="2108"/>
      <c r="AO12" s="2108"/>
      <c r="AP12" s="2106"/>
      <c r="AQ12" s="2107"/>
      <c r="AR12" s="2109"/>
      <c r="AS12" s="2108"/>
      <c r="AT12" s="2108"/>
      <c r="AU12" s="2108"/>
      <c r="AV12" s="2107"/>
      <c r="AW12" s="2032">
        <f>COUNTA(D12:AV12)</f>
        <v>0</v>
      </c>
    </row>
    <row r="13" spans="2:49" ht="12.95" customHeight="1">
      <c r="B13" s="515">
        <v>2</v>
      </c>
      <c r="C13" s="2028" t="s">
        <v>280</v>
      </c>
      <c r="D13" s="2105"/>
      <c r="E13" s="2106"/>
      <c r="F13" s="2106"/>
      <c r="G13" s="2106"/>
      <c r="H13" s="2107"/>
      <c r="I13" s="2105"/>
      <c r="J13" s="2106"/>
      <c r="K13" s="2106"/>
      <c r="L13" s="2106"/>
      <c r="M13" s="2107"/>
      <c r="N13" s="2105"/>
      <c r="O13" s="2106"/>
      <c r="P13" s="2106"/>
      <c r="Q13" s="2106"/>
      <c r="R13" s="2107"/>
      <c r="S13" s="2105"/>
      <c r="T13" s="2106"/>
      <c r="U13" s="2106"/>
      <c r="V13" s="2106"/>
      <c r="W13" s="2107"/>
      <c r="X13" s="2105"/>
      <c r="Y13" s="2196"/>
      <c r="Z13" s="2106"/>
      <c r="AA13" s="2106"/>
      <c r="AB13" s="2107"/>
      <c r="AC13" s="2105"/>
      <c r="AD13" s="2196"/>
      <c r="AE13" s="2106"/>
      <c r="AF13" s="2106"/>
      <c r="AG13" s="2107"/>
      <c r="AH13" s="2105"/>
      <c r="AI13" s="2193"/>
      <c r="AJ13" s="2108"/>
      <c r="AK13" s="2108"/>
      <c r="AL13" s="2107"/>
      <c r="AM13" s="2109"/>
      <c r="AN13" s="2108"/>
      <c r="AO13" s="2108"/>
      <c r="AP13" s="2106"/>
      <c r="AQ13" s="2107"/>
      <c r="AR13" s="2109"/>
      <c r="AS13" s="2108"/>
      <c r="AT13" s="2108"/>
      <c r="AU13" s="2108"/>
      <c r="AV13" s="2107"/>
      <c r="AW13" s="2032">
        <f t="shared" ref="AW13:AW55" si="4">COUNTA(D13:AV13)</f>
        <v>0</v>
      </c>
    </row>
    <row r="14" spans="2:49" ht="12.95" customHeight="1">
      <c r="B14" s="515">
        <v>3</v>
      </c>
      <c r="C14" s="2028" t="s">
        <v>267</v>
      </c>
      <c r="D14" s="2105"/>
      <c r="E14" s="2106"/>
      <c r="F14" s="2106"/>
      <c r="G14" s="2106"/>
      <c r="H14" s="2107"/>
      <c r="I14" s="2105"/>
      <c r="J14" s="2106"/>
      <c r="K14" s="2106"/>
      <c r="L14" s="2106"/>
      <c r="M14" s="2107"/>
      <c r="N14" s="2105"/>
      <c r="O14" s="2106"/>
      <c r="P14" s="2106"/>
      <c r="Q14" s="2106"/>
      <c r="R14" s="2107"/>
      <c r="S14" s="2105"/>
      <c r="T14" s="2106"/>
      <c r="U14" s="2106"/>
      <c r="V14" s="2106"/>
      <c r="W14" s="2107"/>
      <c r="X14" s="2105"/>
      <c r="Y14" s="2196"/>
      <c r="Z14" s="2106"/>
      <c r="AA14" s="2106"/>
      <c r="AB14" s="2107"/>
      <c r="AC14" s="2105"/>
      <c r="AD14" s="2196"/>
      <c r="AE14" s="2106"/>
      <c r="AF14" s="2106"/>
      <c r="AG14" s="2107"/>
      <c r="AH14" s="2105"/>
      <c r="AI14" s="2193"/>
      <c r="AJ14" s="2108"/>
      <c r="AK14" s="2108"/>
      <c r="AL14" s="2107"/>
      <c r="AM14" s="2109"/>
      <c r="AN14" s="2108"/>
      <c r="AO14" s="2108"/>
      <c r="AP14" s="2106"/>
      <c r="AQ14" s="2107"/>
      <c r="AR14" s="2109"/>
      <c r="AS14" s="2108"/>
      <c r="AT14" s="2108"/>
      <c r="AU14" s="2108"/>
      <c r="AV14" s="2107"/>
      <c r="AW14" s="2032">
        <f t="shared" si="4"/>
        <v>0</v>
      </c>
    </row>
    <row r="15" spans="2:49" ht="12.95" customHeight="1">
      <c r="B15" s="515">
        <v>4</v>
      </c>
      <c r="C15" s="2028" t="s">
        <v>289</v>
      </c>
      <c r="D15" s="2105"/>
      <c r="E15" s="2106"/>
      <c r="F15" s="2106"/>
      <c r="G15" s="2106"/>
      <c r="H15" s="2107"/>
      <c r="I15" s="2105"/>
      <c r="J15" s="2106"/>
      <c r="K15" s="2106"/>
      <c r="L15" s="2106"/>
      <c r="M15" s="2107"/>
      <c r="N15" s="2105"/>
      <c r="O15" s="2106"/>
      <c r="P15" s="2106"/>
      <c r="Q15" s="2106"/>
      <c r="R15" s="2107"/>
      <c r="S15" s="2105"/>
      <c r="T15" s="2106"/>
      <c r="U15" s="2106"/>
      <c r="V15" s="2106"/>
      <c r="W15" s="2107"/>
      <c r="X15" s="2105"/>
      <c r="Y15" s="2196"/>
      <c r="Z15" s="2106"/>
      <c r="AA15" s="2106"/>
      <c r="AB15" s="2107"/>
      <c r="AC15" s="2105"/>
      <c r="AD15" s="2196"/>
      <c r="AE15" s="2106"/>
      <c r="AF15" s="2106"/>
      <c r="AG15" s="2107"/>
      <c r="AH15" s="2105"/>
      <c r="AI15" s="2193"/>
      <c r="AJ15" s="2108"/>
      <c r="AK15" s="2108"/>
      <c r="AL15" s="2107"/>
      <c r="AM15" s="2109"/>
      <c r="AN15" s="2108"/>
      <c r="AO15" s="2108"/>
      <c r="AP15" s="2106"/>
      <c r="AQ15" s="2107"/>
      <c r="AR15" s="2109"/>
      <c r="AS15" s="2108"/>
      <c r="AT15" s="2108"/>
      <c r="AU15" s="2108"/>
      <c r="AV15" s="2107"/>
      <c r="AW15" s="2032">
        <f t="shared" si="4"/>
        <v>0</v>
      </c>
    </row>
    <row r="16" spans="2:49" ht="12.95" customHeight="1">
      <c r="B16" s="515">
        <v>5</v>
      </c>
      <c r="C16" s="2028" t="s">
        <v>234</v>
      </c>
      <c r="D16" s="2105"/>
      <c r="E16" s="2106"/>
      <c r="F16" s="2106"/>
      <c r="G16" s="2106"/>
      <c r="H16" s="2107"/>
      <c r="I16" s="2105"/>
      <c r="J16" s="2106"/>
      <c r="K16" s="2106"/>
      <c r="L16" s="2106"/>
      <c r="M16" s="2107"/>
      <c r="N16" s="2105"/>
      <c r="O16" s="2106"/>
      <c r="P16" s="2106"/>
      <c r="Q16" s="2106"/>
      <c r="R16" s="2107"/>
      <c r="S16" s="2105"/>
      <c r="T16" s="2106"/>
      <c r="U16" s="2106"/>
      <c r="V16" s="2106"/>
      <c r="W16" s="2107"/>
      <c r="X16" s="2105"/>
      <c r="Y16" s="2196"/>
      <c r="Z16" s="2106"/>
      <c r="AA16" s="2106"/>
      <c r="AB16" s="2107"/>
      <c r="AC16" s="2105"/>
      <c r="AD16" s="2196"/>
      <c r="AE16" s="2106"/>
      <c r="AF16" s="2106"/>
      <c r="AG16" s="2107"/>
      <c r="AH16" s="2105"/>
      <c r="AI16" s="2193"/>
      <c r="AJ16" s="2108"/>
      <c r="AK16" s="2108"/>
      <c r="AL16" s="2107"/>
      <c r="AM16" s="2109"/>
      <c r="AN16" s="2108"/>
      <c r="AO16" s="2108"/>
      <c r="AP16" s="2106"/>
      <c r="AQ16" s="2107"/>
      <c r="AR16" s="2109"/>
      <c r="AS16" s="2108"/>
      <c r="AT16" s="2108"/>
      <c r="AU16" s="2108"/>
      <c r="AV16" s="2107"/>
      <c r="AW16" s="2032">
        <f t="shared" si="4"/>
        <v>0</v>
      </c>
    </row>
    <row r="17" spans="2:52" ht="12.95" customHeight="1">
      <c r="B17" s="515">
        <v>6</v>
      </c>
      <c r="C17" s="2029" t="s">
        <v>169</v>
      </c>
      <c r="D17" s="2105"/>
      <c r="E17" s="2106"/>
      <c r="F17" s="2106"/>
      <c r="G17" s="2106"/>
      <c r="H17" s="2107"/>
      <c r="I17" s="2105"/>
      <c r="J17" s="2106"/>
      <c r="K17" s="2106"/>
      <c r="L17" s="2106"/>
      <c r="M17" s="2107"/>
      <c r="N17" s="2105"/>
      <c r="O17" s="2106"/>
      <c r="P17" s="2106"/>
      <c r="Q17" s="2106"/>
      <c r="R17" s="2107"/>
      <c r="S17" s="2105"/>
      <c r="T17" s="2106"/>
      <c r="U17" s="2106"/>
      <c r="V17" s="2106"/>
      <c r="W17" s="2107"/>
      <c r="X17" s="2105"/>
      <c r="Y17" s="2196"/>
      <c r="Z17" s="2106"/>
      <c r="AA17" s="2106"/>
      <c r="AB17" s="2107"/>
      <c r="AC17" s="2105"/>
      <c r="AD17" s="2196"/>
      <c r="AE17" s="2106"/>
      <c r="AF17" s="2106"/>
      <c r="AG17" s="2107"/>
      <c r="AH17" s="2105"/>
      <c r="AI17" s="2193"/>
      <c r="AJ17" s="2108"/>
      <c r="AK17" s="2108"/>
      <c r="AL17" s="2107"/>
      <c r="AM17" s="2109"/>
      <c r="AN17" s="2108"/>
      <c r="AO17" s="2108"/>
      <c r="AP17" s="2106"/>
      <c r="AQ17" s="2107"/>
      <c r="AR17" s="2109"/>
      <c r="AS17" s="2108"/>
      <c r="AT17" s="2108"/>
      <c r="AU17" s="2108"/>
      <c r="AV17" s="2107"/>
      <c r="AW17" s="2032">
        <f t="shared" si="4"/>
        <v>0</v>
      </c>
    </row>
    <row r="18" spans="2:52" ht="12.95" customHeight="1">
      <c r="B18" s="515">
        <v>7</v>
      </c>
      <c r="C18" s="2029" t="s">
        <v>349</v>
      </c>
      <c r="D18" s="2105"/>
      <c r="E18" s="2106"/>
      <c r="F18" s="2106"/>
      <c r="G18" s="2106"/>
      <c r="H18" s="2107"/>
      <c r="I18" s="2105"/>
      <c r="J18" s="2106"/>
      <c r="K18" s="2106"/>
      <c r="L18" s="2106"/>
      <c r="M18" s="2107"/>
      <c r="N18" s="2105"/>
      <c r="O18" s="2106"/>
      <c r="P18" s="2106"/>
      <c r="Q18" s="2106"/>
      <c r="R18" s="2107"/>
      <c r="S18" s="2105"/>
      <c r="T18" s="2106"/>
      <c r="U18" s="2106"/>
      <c r="V18" s="2106"/>
      <c r="W18" s="2107"/>
      <c r="X18" s="2105"/>
      <c r="Y18" s="2196"/>
      <c r="Z18" s="2106"/>
      <c r="AA18" s="2106"/>
      <c r="AB18" s="2107"/>
      <c r="AC18" s="2105"/>
      <c r="AD18" s="2196"/>
      <c r="AE18" s="2106"/>
      <c r="AF18" s="2106"/>
      <c r="AG18" s="2107"/>
      <c r="AH18" s="2105"/>
      <c r="AI18" s="2193"/>
      <c r="AJ18" s="2108"/>
      <c r="AK18" s="2108"/>
      <c r="AL18" s="2107"/>
      <c r="AM18" s="2109"/>
      <c r="AN18" s="2108"/>
      <c r="AO18" s="2108"/>
      <c r="AP18" s="2106"/>
      <c r="AQ18" s="2107"/>
      <c r="AR18" s="2109"/>
      <c r="AS18" s="2108"/>
      <c r="AT18" s="2108"/>
      <c r="AU18" s="2108"/>
      <c r="AV18" s="2107"/>
      <c r="AW18" s="2032">
        <f t="shared" si="4"/>
        <v>0</v>
      </c>
    </row>
    <row r="19" spans="2:52" ht="12.95" customHeight="1">
      <c r="B19" s="515">
        <v>8</v>
      </c>
      <c r="C19" s="2048" t="s">
        <v>563</v>
      </c>
      <c r="D19" s="2105"/>
      <c r="E19" s="2106"/>
      <c r="F19" s="2106"/>
      <c r="G19" s="2106"/>
      <c r="H19" s="2107"/>
      <c r="I19" s="2105"/>
      <c r="J19" s="2106"/>
      <c r="K19" s="2106"/>
      <c r="L19" s="2106"/>
      <c r="M19" s="2107"/>
      <c r="N19" s="2105"/>
      <c r="O19" s="2106"/>
      <c r="P19" s="2106"/>
      <c r="Q19" s="2106"/>
      <c r="R19" s="2107"/>
      <c r="S19" s="2105"/>
      <c r="T19" s="2106"/>
      <c r="U19" s="2106"/>
      <c r="V19" s="2106"/>
      <c r="W19" s="2107"/>
      <c r="X19" s="2105"/>
      <c r="Y19" s="2196"/>
      <c r="Z19" s="2106"/>
      <c r="AA19" s="2106"/>
      <c r="AB19" s="2107"/>
      <c r="AC19" s="2105"/>
      <c r="AD19" s="2196"/>
      <c r="AE19" s="2106"/>
      <c r="AF19" s="2106"/>
      <c r="AG19" s="2107"/>
      <c r="AH19" s="2105"/>
      <c r="AI19" s="2193"/>
      <c r="AJ19" s="2108"/>
      <c r="AK19" s="2108"/>
      <c r="AL19" s="2107"/>
      <c r="AM19" s="2109"/>
      <c r="AN19" s="2108"/>
      <c r="AO19" s="2108"/>
      <c r="AP19" s="2106"/>
      <c r="AQ19" s="2107"/>
      <c r="AR19" s="2109"/>
      <c r="AS19" s="2108"/>
      <c r="AT19" s="2108"/>
      <c r="AU19" s="2108"/>
      <c r="AV19" s="2107"/>
      <c r="AW19" s="2032">
        <f t="shared" si="4"/>
        <v>0</v>
      </c>
      <c r="AZ19" s="2054"/>
    </row>
    <row r="20" spans="2:52" ht="12.95" customHeight="1">
      <c r="B20" s="515">
        <v>9</v>
      </c>
      <c r="C20" s="2079" t="s">
        <v>702</v>
      </c>
      <c r="D20" s="3040">
        <f>D57</f>
        <v>0</v>
      </c>
      <c r="E20" s="3041"/>
      <c r="F20" s="3041"/>
      <c r="G20" s="3041"/>
      <c r="H20" s="3042"/>
      <c r="I20" s="3040">
        <f t="shared" ref="I20:N20" si="5">I57</f>
        <v>0</v>
      </c>
      <c r="J20" s="3041"/>
      <c r="K20" s="3041"/>
      <c r="L20" s="3041"/>
      <c r="M20" s="3042"/>
      <c r="N20" s="3040">
        <f t="shared" si="5"/>
        <v>0</v>
      </c>
      <c r="O20" s="3041"/>
      <c r="P20" s="3041"/>
      <c r="Q20" s="3041"/>
      <c r="R20" s="3042"/>
      <c r="S20" s="2190"/>
      <c r="T20" s="2191"/>
      <c r="U20" s="2191"/>
      <c r="V20" s="2191"/>
      <c r="W20" s="2192"/>
      <c r="X20" s="2190"/>
      <c r="Y20" s="2191"/>
      <c r="Z20" s="2191"/>
      <c r="AA20" s="2191"/>
      <c r="AB20" s="2192"/>
      <c r="AC20" s="2187"/>
      <c r="AD20" s="2188"/>
      <c r="AE20" s="2188"/>
      <c r="AF20" s="2188"/>
      <c r="AG20" s="2189"/>
      <c r="AH20" s="2187"/>
      <c r="AI20" s="2188"/>
      <c r="AJ20" s="2188"/>
      <c r="AK20" s="2188"/>
      <c r="AL20" s="2189"/>
      <c r="AM20" s="2187"/>
      <c r="AN20" s="2199"/>
      <c r="AO20" s="2188"/>
      <c r="AP20" s="2188"/>
      <c r="AQ20" s="2189"/>
      <c r="AR20" s="2187"/>
      <c r="AS20" s="2188"/>
      <c r="AT20" s="2188"/>
      <c r="AU20" s="2188"/>
      <c r="AV20" s="2189"/>
      <c r="AW20" s="2032">
        <f>SUM(D20:AV20)</f>
        <v>0</v>
      </c>
    </row>
    <row r="21" spans="2:52" ht="12.95" customHeight="1">
      <c r="B21" s="515">
        <v>10</v>
      </c>
      <c r="C21" s="2029" t="s">
        <v>62</v>
      </c>
      <c r="D21" s="2105"/>
      <c r="E21" s="2106"/>
      <c r="F21" s="2106"/>
      <c r="G21" s="2106"/>
      <c r="H21" s="2107"/>
      <c r="I21" s="2105"/>
      <c r="J21" s="2106"/>
      <c r="K21" s="2106"/>
      <c r="L21" s="2106"/>
      <c r="M21" s="2107"/>
      <c r="N21" s="2105"/>
      <c r="O21" s="2106"/>
      <c r="P21" s="2106"/>
      <c r="Q21" s="2106"/>
      <c r="R21" s="2107"/>
      <c r="S21" s="2105"/>
      <c r="T21" s="2106"/>
      <c r="U21" s="2106"/>
      <c r="V21" s="2106"/>
      <c r="W21" s="2107"/>
      <c r="X21" s="2105"/>
      <c r="Y21" s="2196"/>
      <c r="Z21" s="2106"/>
      <c r="AA21" s="2106"/>
      <c r="AB21" s="2107"/>
      <c r="AC21" s="2105"/>
      <c r="AD21" s="2196"/>
      <c r="AE21" s="2106"/>
      <c r="AF21" s="2106"/>
      <c r="AG21" s="2107"/>
      <c r="AH21" s="2105"/>
      <c r="AI21" s="2193"/>
      <c r="AJ21" s="2108"/>
      <c r="AK21" s="2108"/>
      <c r="AL21" s="2107"/>
      <c r="AM21" s="2109"/>
      <c r="AN21" s="2108"/>
      <c r="AO21" s="2108"/>
      <c r="AP21" s="2106"/>
      <c r="AQ21" s="2107"/>
      <c r="AR21" s="2109"/>
      <c r="AS21" s="2108"/>
      <c r="AT21" s="2108"/>
      <c r="AU21" s="2108"/>
      <c r="AV21" s="2107"/>
      <c r="AW21" s="2032">
        <f t="shared" si="4"/>
        <v>0</v>
      </c>
    </row>
    <row r="22" spans="2:52" ht="12.95" customHeight="1">
      <c r="B22" s="515">
        <v>11</v>
      </c>
      <c r="C22" s="2029" t="s">
        <v>63</v>
      </c>
      <c r="D22" s="2105"/>
      <c r="E22" s="2106"/>
      <c r="F22" s="2106"/>
      <c r="G22" s="2106"/>
      <c r="H22" s="2107"/>
      <c r="I22" s="2105"/>
      <c r="J22" s="2106"/>
      <c r="K22" s="2106"/>
      <c r="L22" s="2106"/>
      <c r="M22" s="2107"/>
      <c r="N22" s="2105"/>
      <c r="O22" s="2106"/>
      <c r="P22" s="2106"/>
      <c r="Q22" s="2106"/>
      <c r="R22" s="2107"/>
      <c r="S22" s="2105"/>
      <c r="T22" s="2106"/>
      <c r="U22" s="2106"/>
      <c r="V22" s="2106"/>
      <c r="W22" s="2107"/>
      <c r="X22" s="2105"/>
      <c r="Y22" s="2196"/>
      <c r="Z22" s="2106"/>
      <c r="AA22" s="2106"/>
      <c r="AB22" s="2107"/>
      <c r="AC22" s="2105"/>
      <c r="AD22" s="2196"/>
      <c r="AE22" s="2106"/>
      <c r="AF22" s="2106"/>
      <c r="AG22" s="2107"/>
      <c r="AH22" s="2105"/>
      <c r="AI22" s="2193"/>
      <c r="AJ22" s="2108"/>
      <c r="AK22" s="2108"/>
      <c r="AL22" s="2107"/>
      <c r="AM22" s="2109"/>
      <c r="AN22" s="2108"/>
      <c r="AO22" s="2108"/>
      <c r="AP22" s="2106"/>
      <c r="AQ22" s="2107"/>
      <c r="AR22" s="2109"/>
      <c r="AS22" s="2108"/>
      <c r="AT22" s="2108"/>
      <c r="AU22" s="2108"/>
      <c r="AV22" s="2107"/>
      <c r="AW22" s="2032">
        <f t="shared" si="4"/>
        <v>0</v>
      </c>
    </row>
    <row r="23" spans="2:52" ht="12.95" customHeight="1">
      <c r="B23" s="515">
        <v>12</v>
      </c>
      <c r="C23" s="2029" t="s">
        <v>58</v>
      </c>
      <c r="D23" s="2105"/>
      <c r="E23" s="2106"/>
      <c r="F23" s="2106"/>
      <c r="G23" s="2106"/>
      <c r="H23" s="2107"/>
      <c r="I23" s="2105"/>
      <c r="J23" s="2106"/>
      <c r="K23" s="2106"/>
      <c r="L23" s="2106"/>
      <c r="M23" s="2107"/>
      <c r="N23" s="2105"/>
      <c r="O23" s="2106"/>
      <c r="P23" s="2106"/>
      <c r="Q23" s="2106"/>
      <c r="R23" s="2107"/>
      <c r="S23" s="2105"/>
      <c r="T23" s="2106"/>
      <c r="U23" s="2106"/>
      <c r="V23" s="2106"/>
      <c r="W23" s="2107"/>
      <c r="X23" s="2105"/>
      <c r="Y23" s="2196"/>
      <c r="Z23" s="2106"/>
      <c r="AA23" s="2106"/>
      <c r="AB23" s="2107"/>
      <c r="AC23" s="2105"/>
      <c r="AD23" s="2196"/>
      <c r="AE23" s="2106"/>
      <c r="AF23" s="2106"/>
      <c r="AG23" s="2107"/>
      <c r="AH23" s="2105"/>
      <c r="AI23" s="2193"/>
      <c r="AJ23" s="2108"/>
      <c r="AK23" s="2108"/>
      <c r="AL23" s="2107"/>
      <c r="AM23" s="2109"/>
      <c r="AN23" s="2108"/>
      <c r="AO23" s="2108"/>
      <c r="AP23" s="2106"/>
      <c r="AQ23" s="2107"/>
      <c r="AR23" s="2109"/>
      <c r="AS23" s="2108"/>
      <c r="AT23" s="2108"/>
      <c r="AU23" s="2108"/>
      <c r="AV23" s="2107"/>
      <c r="AW23" s="2032">
        <f t="shared" si="4"/>
        <v>0</v>
      </c>
    </row>
    <row r="24" spans="2:52" ht="12.95" customHeight="1">
      <c r="B24" s="515">
        <v>13</v>
      </c>
      <c r="C24" s="2029" t="s">
        <v>336</v>
      </c>
      <c r="D24" s="2105"/>
      <c r="E24" s="2106"/>
      <c r="F24" s="2106"/>
      <c r="G24" s="2106"/>
      <c r="H24" s="2107"/>
      <c r="I24" s="2105"/>
      <c r="J24" s="2106"/>
      <c r="K24" s="2106"/>
      <c r="L24" s="2106"/>
      <c r="M24" s="2107"/>
      <c r="N24" s="2105"/>
      <c r="O24" s="2106"/>
      <c r="P24" s="2106"/>
      <c r="Q24" s="2106"/>
      <c r="R24" s="2107"/>
      <c r="S24" s="2105"/>
      <c r="T24" s="2106"/>
      <c r="U24" s="2106"/>
      <c r="V24" s="2106"/>
      <c r="W24" s="2107"/>
      <c r="X24" s="2105"/>
      <c r="Y24" s="2196"/>
      <c r="Z24" s="2106"/>
      <c r="AA24" s="2106"/>
      <c r="AB24" s="2107"/>
      <c r="AC24" s="2105"/>
      <c r="AD24" s="2196"/>
      <c r="AE24" s="2106"/>
      <c r="AF24" s="2106"/>
      <c r="AG24" s="2107"/>
      <c r="AH24" s="2105"/>
      <c r="AI24" s="2193"/>
      <c r="AJ24" s="2108"/>
      <c r="AK24" s="2108"/>
      <c r="AL24" s="2107"/>
      <c r="AM24" s="2109"/>
      <c r="AN24" s="2108"/>
      <c r="AO24" s="2108"/>
      <c r="AP24" s="2106"/>
      <c r="AQ24" s="2107"/>
      <c r="AR24" s="2109"/>
      <c r="AS24" s="2108"/>
      <c r="AT24" s="2108"/>
      <c r="AU24" s="2108"/>
      <c r="AV24" s="2107"/>
      <c r="AW24" s="2032">
        <f t="shared" si="4"/>
        <v>0</v>
      </c>
    </row>
    <row r="25" spans="2:52" ht="12.95" customHeight="1">
      <c r="B25" s="515">
        <v>14</v>
      </c>
      <c r="C25" s="2029" t="s">
        <v>60</v>
      </c>
      <c r="D25" s="2105"/>
      <c r="E25" s="2106"/>
      <c r="F25" s="2106"/>
      <c r="G25" s="2106"/>
      <c r="H25" s="2107"/>
      <c r="I25" s="2105"/>
      <c r="J25" s="2106"/>
      <c r="K25" s="2106"/>
      <c r="L25" s="2106"/>
      <c r="M25" s="2107"/>
      <c r="N25" s="2105"/>
      <c r="O25" s="2106"/>
      <c r="P25" s="2106"/>
      <c r="Q25" s="2106"/>
      <c r="R25" s="2107"/>
      <c r="S25" s="2105"/>
      <c r="T25" s="2106"/>
      <c r="U25" s="2106"/>
      <c r="V25" s="2106"/>
      <c r="W25" s="2107"/>
      <c r="X25" s="2105"/>
      <c r="Y25" s="2196"/>
      <c r="Z25" s="2106"/>
      <c r="AA25" s="2106"/>
      <c r="AB25" s="2107"/>
      <c r="AC25" s="2105"/>
      <c r="AD25" s="2196"/>
      <c r="AE25" s="2106"/>
      <c r="AF25" s="2106"/>
      <c r="AG25" s="2107"/>
      <c r="AH25" s="2105"/>
      <c r="AI25" s="2193"/>
      <c r="AJ25" s="2108"/>
      <c r="AK25" s="2108"/>
      <c r="AL25" s="2107"/>
      <c r="AM25" s="2109"/>
      <c r="AN25" s="2108"/>
      <c r="AO25" s="2108"/>
      <c r="AP25" s="2106"/>
      <c r="AQ25" s="2107"/>
      <c r="AR25" s="2109"/>
      <c r="AS25" s="2108"/>
      <c r="AT25" s="2108"/>
      <c r="AU25" s="2108"/>
      <c r="AV25" s="2107"/>
      <c r="AW25" s="2032">
        <f t="shared" si="4"/>
        <v>0</v>
      </c>
    </row>
    <row r="26" spans="2:52" ht="12.95" customHeight="1">
      <c r="B26" s="515">
        <v>15</v>
      </c>
      <c r="C26" s="2029" t="s">
        <v>236</v>
      </c>
      <c r="D26" s="2105"/>
      <c r="E26" s="2106"/>
      <c r="F26" s="2106"/>
      <c r="G26" s="2106"/>
      <c r="H26" s="2107"/>
      <c r="I26" s="2105"/>
      <c r="J26" s="2106"/>
      <c r="K26" s="2106"/>
      <c r="L26" s="2106"/>
      <c r="M26" s="2107"/>
      <c r="N26" s="2105"/>
      <c r="O26" s="2106"/>
      <c r="P26" s="2106"/>
      <c r="Q26" s="2106"/>
      <c r="R26" s="2107"/>
      <c r="S26" s="2105"/>
      <c r="T26" s="2106"/>
      <c r="U26" s="2106"/>
      <c r="V26" s="2106"/>
      <c r="W26" s="2107"/>
      <c r="X26" s="2105"/>
      <c r="Y26" s="2196"/>
      <c r="Z26" s="2106"/>
      <c r="AA26" s="2106"/>
      <c r="AB26" s="2107"/>
      <c r="AC26" s="2105"/>
      <c r="AD26" s="2196"/>
      <c r="AE26" s="2106"/>
      <c r="AF26" s="2106"/>
      <c r="AG26" s="2107"/>
      <c r="AH26" s="2105"/>
      <c r="AI26" s="2193"/>
      <c r="AJ26" s="2108"/>
      <c r="AK26" s="2108"/>
      <c r="AL26" s="2107"/>
      <c r="AM26" s="2109"/>
      <c r="AN26" s="2108"/>
      <c r="AO26" s="2108"/>
      <c r="AP26" s="2106"/>
      <c r="AQ26" s="2107"/>
      <c r="AR26" s="2109"/>
      <c r="AS26" s="2108"/>
      <c r="AT26" s="2108"/>
      <c r="AU26" s="2108"/>
      <c r="AV26" s="2107"/>
      <c r="AW26" s="2032">
        <f t="shared" si="4"/>
        <v>0</v>
      </c>
    </row>
    <row r="27" spans="2:52" ht="12.95" customHeight="1">
      <c r="B27" s="515">
        <v>16</v>
      </c>
      <c r="C27" s="2029" t="s">
        <v>237</v>
      </c>
      <c r="D27" s="2105"/>
      <c r="E27" s="2106"/>
      <c r="F27" s="2106"/>
      <c r="G27" s="2106"/>
      <c r="H27" s="2107"/>
      <c r="I27" s="2105"/>
      <c r="J27" s="2106"/>
      <c r="K27" s="2106"/>
      <c r="L27" s="2106"/>
      <c r="M27" s="2107"/>
      <c r="N27" s="2105"/>
      <c r="O27" s="2106"/>
      <c r="P27" s="2106"/>
      <c r="Q27" s="2106"/>
      <c r="R27" s="2107"/>
      <c r="S27" s="2105"/>
      <c r="T27" s="2106"/>
      <c r="U27" s="2106"/>
      <c r="V27" s="2106"/>
      <c r="W27" s="2107"/>
      <c r="X27" s="2105"/>
      <c r="Y27" s="2196"/>
      <c r="Z27" s="2106"/>
      <c r="AA27" s="2106"/>
      <c r="AB27" s="2107"/>
      <c r="AC27" s="2105"/>
      <c r="AD27" s="2196"/>
      <c r="AE27" s="2106"/>
      <c r="AF27" s="2106"/>
      <c r="AG27" s="2107"/>
      <c r="AH27" s="2105"/>
      <c r="AI27" s="2193"/>
      <c r="AJ27" s="2108"/>
      <c r="AK27" s="2108"/>
      <c r="AL27" s="2107"/>
      <c r="AM27" s="2109"/>
      <c r="AN27" s="2108"/>
      <c r="AO27" s="2108"/>
      <c r="AP27" s="2106"/>
      <c r="AQ27" s="2107"/>
      <c r="AR27" s="2109"/>
      <c r="AS27" s="2108"/>
      <c r="AT27" s="2108"/>
      <c r="AU27" s="2108"/>
      <c r="AV27" s="2107"/>
      <c r="AW27" s="2032">
        <f t="shared" si="4"/>
        <v>0</v>
      </c>
    </row>
    <row r="28" spans="2:52" ht="12.95" customHeight="1">
      <c r="B28" s="515">
        <v>17</v>
      </c>
      <c r="C28" s="2029" t="s">
        <v>61</v>
      </c>
      <c r="D28" s="2105"/>
      <c r="E28" s="2106"/>
      <c r="F28" s="2106"/>
      <c r="G28" s="2106"/>
      <c r="H28" s="2107"/>
      <c r="I28" s="2105"/>
      <c r="J28" s="2106"/>
      <c r="K28" s="2106"/>
      <c r="L28" s="2106"/>
      <c r="M28" s="2107"/>
      <c r="N28" s="2105"/>
      <c r="O28" s="2106"/>
      <c r="P28" s="2106"/>
      <c r="Q28" s="2106"/>
      <c r="R28" s="2107"/>
      <c r="S28" s="2105"/>
      <c r="T28" s="2106"/>
      <c r="U28" s="2106"/>
      <c r="V28" s="2106"/>
      <c r="W28" s="2107"/>
      <c r="X28" s="2105"/>
      <c r="Y28" s="2196"/>
      <c r="Z28" s="2106"/>
      <c r="AA28" s="2106"/>
      <c r="AB28" s="2107"/>
      <c r="AC28" s="2105"/>
      <c r="AD28" s="2196"/>
      <c r="AE28" s="2106"/>
      <c r="AF28" s="2106"/>
      <c r="AG28" s="2107"/>
      <c r="AH28" s="2105"/>
      <c r="AI28" s="2193"/>
      <c r="AJ28" s="2108"/>
      <c r="AK28" s="2108"/>
      <c r="AL28" s="2107"/>
      <c r="AM28" s="2109"/>
      <c r="AN28" s="2108"/>
      <c r="AO28" s="2108"/>
      <c r="AP28" s="2106"/>
      <c r="AQ28" s="2107"/>
      <c r="AR28" s="2109"/>
      <c r="AS28" s="2108"/>
      <c r="AT28" s="2108"/>
      <c r="AU28" s="2108"/>
      <c r="AV28" s="2107"/>
      <c r="AW28" s="2032">
        <f t="shared" si="4"/>
        <v>0</v>
      </c>
    </row>
    <row r="29" spans="2:52" ht="12.95" customHeight="1">
      <c r="B29" s="515">
        <v>18</v>
      </c>
      <c r="C29" s="2029" t="s">
        <v>146</v>
      </c>
      <c r="D29" s="2105"/>
      <c r="E29" s="2106"/>
      <c r="F29" s="2106"/>
      <c r="G29" s="2106"/>
      <c r="H29" s="2107"/>
      <c r="I29" s="2105"/>
      <c r="J29" s="2106"/>
      <c r="K29" s="2106"/>
      <c r="L29" s="2106"/>
      <c r="M29" s="2107"/>
      <c r="N29" s="2105"/>
      <c r="O29" s="2106"/>
      <c r="P29" s="2106"/>
      <c r="Q29" s="2106"/>
      <c r="R29" s="2107"/>
      <c r="S29" s="2105"/>
      <c r="T29" s="2106"/>
      <c r="U29" s="2106"/>
      <c r="V29" s="2106"/>
      <c r="W29" s="2107"/>
      <c r="X29" s="2105"/>
      <c r="Y29" s="2196"/>
      <c r="Z29" s="2106"/>
      <c r="AA29" s="2106"/>
      <c r="AB29" s="2107"/>
      <c r="AC29" s="2105"/>
      <c r="AD29" s="2196"/>
      <c r="AE29" s="2106"/>
      <c r="AF29" s="2106"/>
      <c r="AG29" s="2107"/>
      <c r="AH29" s="2105"/>
      <c r="AI29" s="2193"/>
      <c r="AJ29" s="2108"/>
      <c r="AK29" s="2108"/>
      <c r="AL29" s="2107"/>
      <c r="AM29" s="2109"/>
      <c r="AN29" s="2108"/>
      <c r="AO29" s="2108"/>
      <c r="AP29" s="2106"/>
      <c r="AQ29" s="2107"/>
      <c r="AR29" s="2109"/>
      <c r="AS29" s="2108"/>
      <c r="AT29" s="2108"/>
      <c r="AU29" s="2108"/>
      <c r="AV29" s="2107"/>
      <c r="AW29" s="2032">
        <f t="shared" si="4"/>
        <v>0</v>
      </c>
    </row>
    <row r="30" spans="2:52" ht="12.95" customHeight="1">
      <c r="B30" s="515">
        <v>19</v>
      </c>
      <c r="C30" s="2029" t="s">
        <v>602</v>
      </c>
      <c r="D30" s="2105"/>
      <c r="E30" s="2106"/>
      <c r="F30" s="2106"/>
      <c r="G30" s="2106"/>
      <c r="H30" s="2107"/>
      <c r="I30" s="2105"/>
      <c r="J30" s="2106"/>
      <c r="K30" s="2106"/>
      <c r="L30" s="2106"/>
      <c r="M30" s="2107"/>
      <c r="N30" s="2105"/>
      <c r="O30" s="2106"/>
      <c r="P30" s="2106"/>
      <c r="Q30" s="2106"/>
      <c r="R30" s="2107"/>
      <c r="S30" s="2105"/>
      <c r="T30" s="2106"/>
      <c r="U30" s="2106"/>
      <c r="V30" s="2106"/>
      <c r="W30" s="2107"/>
      <c r="X30" s="2105"/>
      <c r="Y30" s="2196"/>
      <c r="Z30" s="2106"/>
      <c r="AA30" s="2106"/>
      <c r="AB30" s="2107"/>
      <c r="AC30" s="2105"/>
      <c r="AD30" s="2196"/>
      <c r="AE30" s="2106"/>
      <c r="AF30" s="2106"/>
      <c r="AG30" s="2107"/>
      <c r="AH30" s="2105"/>
      <c r="AI30" s="2193"/>
      <c r="AJ30" s="2108"/>
      <c r="AK30" s="2108"/>
      <c r="AL30" s="2107"/>
      <c r="AM30" s="2109"/>
      <c r="AN30" s="2108"/>
      <c r="AO30" s="2108"/>
      <c r="AP30" s="2106"/>
      <c r="AQ30" s="2107"/>
      <c r="AR30" s="2109"/>
      <c r="AS30" s="2108"/>
      <c r="AT30" s="2108"/>
      <c r="AU30" s="2108"/>
      <c r="AV30" s="2107"/>
      <c r="AW30" s="2032">
        <f t="shared" si="4"/>
        <v>0</v>
      </c>
    </row>
    <row r="31" spans="2:52" ht="12.95" customHeight="1">
      <c r="B31" s="515">
        <v>20</v>
      </c>
      <c r="C31" s="2029" t="s">
        <v>501</v>
      </c>
      <c r="D31" s="2105"/>
      <c r="E31" s="2106"/>
      <c r="F31" s="2106"/>
      <c r="G31" s="2106"/>
      <c r="H31" s="2107"/>
      <c r="I31" s="2105"/>
      <c r="J31" s="2106"/>
      <c r="K31" s="2106"/>
      <c r="L31" s="2106"/>
      <c r="M31" s="2107"/>
      <c r="N31" s="2105"/>
      <c r="O31" s="2106"/>
      <c r="P31" s="2106"/>
      <c r="Q31" s="2106"/>
      <c r="R31" s="2107"/>
      <c r="S31" s="2105"/>
      <c r="T31" s="2106"/>
      <c r="U31" s="2106"/>
      <c r="V31" s="2106"/>
      <c r="W31" s="2107"/>
      <c r="X31" s="2105"/>
      <c r="Y31" s="2196"/>
      <c r="Z31" s="2106"/>
      <c r="AA31" s="2106"/>
      <c r="AB31" s="2107"/>
      <c r="AC31" s="2105"/>
      <c r="AD31" s="2196"/>
      <c r="AE31" s="2106"/>
      <c r="AF31" s="2106"/>
      <c r="AG31" s="2107"/>
      <c r="AH31" s="2105"/>
      <c r="AI31" s="2193"/>
      <c r="AJ31" s="2108"/>
      <c r="AK31" s="2108"/>
      <c r="AL31" s="2107"/>
      <c r="AM31" s="2109"/>
      <c r="AN31" s="2108"/>
      <c r="AO31" s="2108"/>
      <c r="AP31" s="2106"/>
      <c r="AQ31" s="2107"/>
      <c r="AR31" s="2109"/>
      <c r="AS31" s="2108"/>
      <c r="AT31" s="2108"/>
      <c r="AU31" s="2108"/>
      <c r="AV31" s="2107"/>
      <c r="AW31" s="2032">
        <f t="shared" si="4"/>
        <v>0</v>
      </c>
    </row>
    <row r="32" spans="2:52" ht="12.95" customHeight="1">
      <c r="B32" s="515">
        <v>21</v>
      </c>
      <c r="C32" s="2029" t="s">
        <v>59</v>
      </c>
      <c r="D32" s="2110"/>
      <c r="E32" s="2111"/>
      <c r="F32" s="2111"/>
      <c r="G32" s="2111"/>
      <c r="H32" s="2112"/>
      <c r="I32" s="2110"/>
      <c r="J32" s="2111"/>
      <c r="K32" s="2111"/>
      <c r="L32" s="2111"/>
      <c r="M32" s="2112"/>
      <c r="N32" s="2110"/>
      <c r="O32" s="2111"/>
      <c r="P32" s="2111"/>
      <c r="Q32" s="2111"/>
      <c r="R32" s="2112"/>
      <c r="S32" s="2110"/>
      <c r="T32" s="2111"/>
      <c r="U32" s="2111"/>
      <c r="V32" s="2111"/>
      <c r="W32" s="2112"/>
      <c r="X32" s="2110"/>
      <c r="Y32" s="2197"/>
      <c r="Z32" s="2111"/>
      <c r="AA32" s="2111"/>
      <c r="AB32" s="2112"/>
      <c r="AC32" s="2110"/>
      <c r="AD32" s="2197"/>
      <c r="AE32" s="2111"/>
      <c r="AF32" s="2111"/>
      <c r="AG32" s="2112"/>
      <c r="AH32" s="2110"/>
      <c r="AI32" s="2194"/>
      <c r="AJ32" s="2113"/>
      <c r="AK32" s="2113"/>
      <c r="AL32" s="2112"/>
      <c r="AM32" s="2114"/>
      <c r="AN32" s="2113"/>
      <c r="AO32" s="2113"/>
      <c r="AP32" s="2111"/>
      <c r="AQ32" s="2112"/>
      <c r="AR32" s="2114"/>
      <c r="AS32" s="2113"/>
      <c r="AT32" s="2113"/>
      <c r="AU32" s="2113"/>
      <c r="AV32" s="2112"/>
      <c r="AW32" s="2032">
        <f t="shared" si="4"/>
        <v>0</v>
      </c>
    </row>
    <row r="33" spans="2:49" ht="12.95" customHeight="1">
      <c r="B33" s="515">
        <v>22</v>
      </c>
      <c r="C33" s="2049" t="s">
        <v>143</v>
      </c>
      <c r="D33" s="2110"/>
      <c r="E33" s="2111"/>
      <c r="F33" s="2111"/>
      <c r="G33" s="2111"/>
      <c r="H33" s="2112"/>
      <c r="I33" s="2110"/>
      <c r="J33" s="2111"/>
      <c r="K33" s="2111"/>
      <c r="L33" s="2111"/>
      <c r="M33" s="2112"/>
      <c r="N33" s="2110"/>
      <c r="O33" s="2111"/>
      <c r="P33" s="2111"/>
      <c r="Q33" s="2111"/>
      <c r="R33" s="2112"/>
      <c r="S33" s="2110"/>
      <c r="T33" s="2111"/>
      <c r="U33" s="2111"/>
      <c r="V33" s="2111"/>
      <c r="W33" s="2112"/>
      <c r="X33" s="2110"/>
      <c r="Y33" s="2197"/>
      <c r="Z33" s="2111"/>
      <c r="AA33" s="2111"/>
      <c r="AB33" s="2112"/>
      <c r="AC33" s="2110"/>
      <c r="AD33" s="2197"/>
      <c r="AE33" s="2111"/>
      <c r="AF33" s="2111"/>
      <c r="AG33" s="2112"/>
      <c r="AH33" s="2110"/>
      <c r="AI33" s="2194"/>
      <c r="AJ33" s="2113"/>
      <c r="AK33" s="2113"/>
      <c r="AL33" s="2112"/>
      <c r="AM33" s="2114"/>
      <c r="AN33" s="2113"/>
      <c r="AO33" s="2113"/>
      <c r="AP33" s="2111"/>
      <c r="AQ33" s="2112"/>
      <c r="AR33" s="2114"/>
      <c r="AS33" s="2113"/>
      <c r="AT33" s="2113"/>
      <c r="AU33" s="2113"/>
      <c r="AV33" s="2112"/>
      <c r="AW33" s="2032">
        <f t="shared" si="4"/>
        <v>0</v>
      </c>
    </row>
    <row r="34" spans="2:49" ht="12.95" customHeight="1">
      <c r="B34" s="515">
        <v>23</v>
      </c>
      <c r="C34" s="2050" t="s">
        <v>823</v>
      </c>
      <c r="D34" s="2110"/>
      <c r="E34" s="2111"/>
      <c r="F34" s="2111"/>
      <c r="G34" s="2111"/>
      <c r="H34" s="2112"/>
      <c r="I34" s="2110"/>
      <c r="J34" s="2111"/>
      <c r="K34" s="2111"/>
      <c r="L34" s="2111"/>
      <c r="M34" s="2112"/>
      <c r="N34" s="2110"/>
      <c r="O34" s="2111"/>
      <c r="P34" s="2111"/>
      <c r="Q34" s="2111"/>
      <c r="R34" s="2112"/>
      <c r="S34" s="2110"/>
      <c r="T34" s="2111"/>
      <c r="U34" s="2111"/>
      <c r="V34" s="2111"/>
      <c r="W34" s="2112"/>
      <c r="X34" s="2110"/>
      <c r="Y34" s="2197"/>
      <c r="Z34" s="2111"/>
      <c r="AA34" s="2111"/>
      <c r="AB34" s="2112"/>
      <c r="AC34" s="2110"/>
      <c r="AD34" s="2197"/>
      <c r="AE34" s="2111"/>
      <c r="AF34" s="2111"/>
      <c r="AG34" s="2112"/>
      <c r="AH34" s="2110"/>
      <c r="AI34" s="2194"/>
      <c r="AJ34" s="2113"/>
      <c r="AK34" s="2113"/>
      <c r="AL34" s="2112"/>
      <c r="AM34" s="2114"/>
      <c r="AN34" s="2113"/>
      <c r="AO34" s="2113"/>
      <c r="AP34" s="2111"/>
      <c r="AQ34" s="2112"/>
      <c r="AR34" s="2114"/>
      <c r="AS34" s="2113"/>
      <c r="AT34" s="2113"/>
      <c r="AU34" s="2113"/>
      <c r="AV34" s="2112"/>
      <c r="AW34" s="2032">
        <f t="shared" si="4"/>
        <v>0</v>
      </c>
    </row>
    <row r="35" spans="2:49" ht="12.95" customHeight="1">
      <c r="B35" s="515">
        <v>24</v>
      </c>
      <c r="C35" s="2050" t="s">
        <v>64</v>
      </c>
      <c r="D35" s="2110"/>
      <c r="E35" s="2111"/>
      <c r="F35" s="2111"/>
      <c r="G35" s="2111"/>
      <c r="H35" s="2112"/>
      <c r="I35" s="2110"/>
      <c r="J35" s="2111"/>
      <c r="K35" s="2111"/>
      <c r="L35" s="2111"/>
      <c r="M35" s="2112"/>
      <c r="N35" s="2110"/>
      <c r="O35" s="2111"/>
      <c r="P35" s="2111"/>
      <c r="Q35" s="2111"/>
      <c r="R35" s="2112"/>
      <c r="S35" s="2110"/>
      <c r="T35" s="2111"/>
      <c r="U35" s="2111"/>
      <c r="V35" s="2111"/>
      <c r="W35" s="2112"/>
      <c r="X35" s="2110"/>
      <c r="Y35" s="2197"/>
      <c r="Z35" s="2111"/>
      <c r="AA35" s="2111"/>
      <c r="AB35" s="2112"/>
      <c r="AC35" s="2110"/>
      <c r="AD35" s="2197"/>
      <c r="AE35" s="2111"/>
      <c r="AF35" s="2111"/>
      <c r="AG35" s="2112"/>
      <c r="AH35" s="2110"/>
      <c r="AI35" s="2194"/>
      <c r="AJ35" s="2113"/>
      <c r="AK35" s="2113"/>
      <c r="AL35" s="2112"/>
      <c r="AM35" s="2114"/>
      <c r="AN35" s="2113"/>
      <c r="AO35" s="2113"/>
      <c r="AP35" s="2111"/>
      <c r="AQ35" s="2112"/>
      <c r="AR35" s="2114"/>
      <c r="AS35" s="2113"/>
      <c r="AT35" s="2113"/>
      <c r="AU35" s="2113"/>
      <c r="AV35" s="2112"/>
      <c r="AW35" s="2032">
        <f t="shared" si="4"/>
        <v>0</v>
      </c>
    </row>
    <row r="36" spans="2:49" ht="12.95" customHeight="1">
      <c r="B36" s="515">
        <v>25</v>
      </c>
      <c r="C36" s="2050" t="s">
        <v>117</v>
      </c>
      <c r="D36" s="2110"/>
      <c r="E36" s="2111"/>
      <c r="F36" s="2111"/>
      <c r="G36" s="2111"/>
      <c r="H36" s="2112"/>
      <c r="I36" s="2110"/>
      <c r="J36" s="2111"/>
      <c r="K36" s="2111"/>
      <c r="L36" s="2111"/>
      <c r="M36" s="2112"/>
      <c r="N36" s="2110"/>
      <c r="O36" s="2111"/>
      <c r="P36" s="2111"/>
      <c r="Q36" s="2111"/>
      <c r="R36" s="2112"/>
      <c r="S36" s="2110"/>
      <c r="T36" s="2111"/>
      <c r="U36" s="2111"/>
      <c r="V36" s="2111"/>
      <c r="W36" s="2112"/>
      <c r="X36" s="2110"/>
      <c r="Y36" s="2197"/>
      <c r="Z36" s="2111"/>
      <c r="AA36" s="2111"/>
      <c r="AB36" s="2112"/>
      <c r="AC36" s="2110"/>
      <c r="AD36" s="2197"/>
      <c r="AE36" s="2111"/>
      <c r="AF36" s="2111"/>
      <c r="AG36" s="2112"/>
      <c r="AH36" s="2110"/>
      <c r="AI36" s="2194"/>
      <c r="AJ36" s="2113"/>
      <c r="AK36" s="2113"/>
      <c r="AL36" s="2112"/>
      <c r="AM36" s="2114"/>
      <c r="AN36" s="2113"/>
      <c r="AO36" s="2113"/>
      <c r="AP36" s="2111"/>
      <c r="AQ36" s="2112"/>
      <c r="AR36" s="2114"/>
      <c r="AS36" s="2113"/>
      <c r="AT36" s="2113"/>
      <c r="AU36" s="2113"/>
      <c r="AV36" s="2112"/>
      <c r="AW36" s="2032">
        <f t="shared" si="4"/>
        <v>0</v>
      </c>
    </row>
    <row r="37" spans="2:49" ht="12.95" customHeight="1">
      <c r="B37" s="515">
        <v>26</v>
      </c>
      <c r="C37" s="2029" t="s">
        <v>601</v>
      </c>
      <c r="D37" s="2110"/>
      <c r="E37" s="2111"/>
      <c r="F37" s="2111"/>
      <c r="G37" s="2111"/>
      <c r="H37" s="2112"/>
      <c r="I37" s="2110"/>
      <c r="J37" s="2111"/>
      <c r="K37" s="2111"/>
      <c r="L37" s="2111"/>
      <c r="M37" s="2112"/>
      <c r="N37" s="2110"/>
      <c r="O37" s="2111"/>
      <c r="P37" s="2111"/>
      <c r="Q37" s="2111"/>
      <c r="R37" s="2112"/>
      <c r="S37" s="2110"/>
      <c r="T37" s="2111"/>
      <c r="U37" s="2111"/>
      <c r="V37" s="2111"/>
      <c r="W37" s="2112"/>
      <c r="X37" s="2110"/>
      <c r="Y37" s="2197"/>
      <c r="Z37" s="2111"/>
      <c r="AA37" s="2111"/>
      <c r="AB37" s="2112"/>
      <c r="AC37" s="2110"/>
      <c r="AD37" s="2197"/>
      <c r="AE37" s="2111"/>
      <c r="AF37" s="2111"/>
      <c r="AG37" s="2112"/>
      <c r="AH37" s="2110"/>
      <c r="AI37" s="2194"/>
      <c r="AJ37" s="2113"/>
      <c r="AK37" s="2113"/>
      <c r="AL37" s="2112"/>
      <c r="AM37" s="2114"/>
      <c r="AN37" s="2113"/>
      <c r="AO37" s="2113"/>
      <c r="AP37" s="2111"/>
      <c r="AQ37" s="2112"/>
      <c r="AR37" s="2114"/>
      <c r="AS37" s="2113"/>
      <c r="AT37" s="2113"/>
      <c r="AU37" s="2113"/>
      <c r="AV37" s="2112"/>
      <c r="AW37" s="2032">
        <f t="shared" si="4"/>
        <v>0</v>
      </c>
    </row>
    <row r="38" spans="2:49" ht="12.95" customHeight="1">
      <c r="B38" s="515">
        <v>27</v>
      </c>
      <c r="C38" s="2030"/>
      <c r="D38" s="2110"/>
      <c r="E38" s="2111"/>
      <c r="F38" s="2111"/>
      <c r="G38" s="2111"/>
      <c r="H38" s="2112"/>
      <c r="I38" s="2110"/>
      <c r="J38" s="2111"/>
      <c r="K38" s="2111"/>
      <c r="L38" s="2111"/>
      <c r="M38" s="2112"/>
      <c r="N38" s="2110"/>
      <c r="O38" s="2111"/>
      <c r="P38" s="2111"/>
      <c r="Q38" s="2111"/>
      <c r="R38" s="2112"/>
      <c r="S38" s="2110"/>
      <c r="T38" s="2111"/>
      <c r="U38" s="2111"/>
      <c r="V38" s="2111"/>
      <c r="W38" s="2112"/>
      <c r="X38" s="2110"/>
      <c r="Y38" s="2197"/>
      <c r="Z38" s="2111"/>
      <c r="AA38" s="2111"/>
      <c r="AB38" s="2112"/>
      <c r="AC38" s="2110"/>
      <c r="AD38" s="2197"/>
      <c r="AE38" s="2111"/>
      <c r="AF38" s="2111"/>
      <c r="AG38" s="2112"/>
      <c r="AH38" s="2110"/>
      <c r="AI38" s="2194"/>
      <c r="AJ38" s="2113"/>
      <c r="AK38" s="2113"/>
      <c r="AL38" s="2112"/>
      <c r="AM38" s="2114"/>
      <c r="AN38" s="2113"/>
      <c r="AO38" s="2113"/>
      <c r="AP38" s="2111"/>
      <c r="AQ38" s="2112"/>
      <c r="AR38" s="2114"/>
      <c r="AS38" s="2113"/>
      <c r="AT38" s="2113"/>
      <c r="AU38" s="2113"/>
      <c r="AV38" s="2112"/>
      <c r="AW38" s="2032">
        <f t="shared" si="4"/>
        <v>0</v>
      </c>
    </row>
    <row r="39" spans="2:49" ht="12.95" customHeight="1">
      <c r="B39" s="515">
        <v>28</v>
      </c>
      <c r="C39" s="2030"/>
      <c r="D39" s="2110"/>
      <c r="E39" s="2111"/>
      <c r="F39" s="2111"/>
      <c r="G39" s="2111"/>
      <c r="H39" s="2112"/>
      <c r="I39" s="2110"/>
      <c r="J39" s="2111"/>
      <c r="K39" s="2111"/>
      <c r="L39" s="2111"/>
      <c r="M39" s="2112"/>
      <c r="N39" s="2110"/>
      <c r="O39" s="2111"/>
      <c r="P39" s="2111"/>
      <c r="Q39" s="2111"/>
      <c r="R39" s="2112"/>
      <c r="S39" s="2110"/>
      <c r="T39" s="2111"/>
      <c r="U39" s="2111"/>
      <c r="V39" s="2111"/>
      <c r="W39" s="2112"/>
      <c r="X39" s="2110"/>
      <c r="Y39" s="2197"/>
      <c r="Z39" s="2111"/>
      <c r="AA39" s="2111"/>
      <c r="AB39" s="2112"/>
      <c r="AC39" s="2110"/>
      <c r="AD39" s="2197"/>
      <c r="AE39" s="2111"/>
      <c r="AF39" s="2111"/>
      <c r="AG39" s="2112"/>
      <c r="AH39" s="2110"/>
      <c r="AI39" s="2194"/>
      <c r="AJ39" s="2113"/>
      <c r="AK39" s="2113"/>
      <c r="AL39" s="2112"/>
      <c r="AM39" s="2114"/>
      <c r="AN39" s="2113"/>
      <c r="AO39" s="2113"/>
      <c r="AP39" s="2111"/>
      <c r="AQ39" s="2112"/>
      <c r="AR39" s="2114"/>
      <c r="AS39" s="2113"/>
      <c r="AT39" s="2113"/>
      <c r="AU39" s="2113"/>
      <c r="AV39" s="2112"/>
      <c r="AW39" s="2032">
        <f t="shared" si="4"/>
        <v>0</v>
      </c>
    </row>
    <row r="40" spans="2:49" ht="12.95" customHeight="1">
      <c r="B40" s="515">
        <v>29</v>
      </c>
      <c r="C40" s="2030"/>
      <c r="D40" s="2110"/>
      <c r="E40" s="2111"/>
      <c r="F40" s="2111"/>
      <c r="G40" s="2111"/>
      <c r="H40" s="2112"/>
      <c r="I40" s="2110"/>
      <c r="J40" s="2111"/>
      <c r="K40" s="2111"/>
      <c r="L40" s="2111"/>
      <c r="M40" s="2112"/>
      <c r="N40" s="2110"/>
      <c r="O40" s="2111"/>
      <c r="P40" s="2111"/>
      <c r="Q40" s="2111"/>
      <c r="R40" s="2112"/>
      <c r="S40" s="2110"/>
      <c r="T40" s="2111"/>
      <c r="U40" s="2111"/>
      <c r="V40" s="2111"/>
      <c r="W40" s="2112"/>
      <c r="X40" s="2110"/>
      <c r="Y40" s="2197"/>
      <c r="Z40" s="2111"/>
      <c r="AA40" s="2111"/>
      <c r="AB40" s="2112"/>
      <c r="AC40" s="2110"/>
      <c r="AD40" s="2197"/>
      <c r="AE40" s="2111"/>
      <c r="AF40" s="2111"/>
      <c r="AG40" s="2112"/>
      <c r="AH40" s="2110"/>
      <c r="AI40" s="2194"/>
      <c r="AJ40" s="2113"/>
      <c r="AK40" s="2113"/>
      <c r="AL40" s="2112"/>
      <c r="AM40" s="2114"/>
      <c r="AN40" s="2113"/>
      <c r="AO40" s="2113"/>
      <c r="AP40" s="2111"/>
      <c r="AQ40" s="2112"/>
      <c r="AR40" s="2114"/>
      <c r="AS40" s="2113"/>
      <c r="AT40" s="2113"/>
      <c r="AU40" s="2113"/>
      <c r="AV40" s="2112"/>
      <c r="AW40" s="2032">
        <f t="shared" si="4"/>
        <v>0</v>
      </c>
    </row>
    <row r="41" spans="2:49" ht="12.95" customHeight="1">
      <c r="B41" s="515">
        <v>30</v>
      </c>
      <c r="C41" s="2030"/>
      <c r="D41" s="2110"/>
      <c r="E41" s="2111"/>
      <c r="F41" s="2111"/>
      <c r="G41" s="2111"/>
      <c r="H41" s="2112"/>
      <c r="I41" s="2110"/>
      <c r="J41" s="2111"/>
      <c r="K41" s="2111"/>
      <c r="L41" s="2111"/>
      <c r="M41" s="2112"/>
      <c r="N41" s="2110"/>
      <c r="O41" s="2111"/>
      <c r="P41" s="2111"/>
      <c r="Q41" s="2111"/>
      <c r="R41" s="2112"/>
      <c r="S41" s="2110"/>
      <c r="T41" s="2111"/>
      <c r="U41" s="2111"/>
      <c r="V41" s="2111"/>
      <c r="W41" s="2112"/>
      <c r="X41" s="2110"/>
      <c r="Y41" s="2197"/>
      <c r="Z41" s="2111"/>
      <c r="AA41" s="2111"/>
      <c r="AB41" s="2112"/>
      <c r="AC41" s="2110"/>
      <c r="AD41" s="2197"/>
      <c r="AE41" s="2111"/>
      <c r="AF41" s="2111"/>
      <c r="AG41" s="2112"/>
      <c r="AH41" s="2110"/>
      <c r="AI41" s="2194"/>
      <c r="AJ41" s="2113"/>
      <c r="AK41" s="2113"/>
      <c r="AL41" s="2112"/>
      <c r="AM41" s="2114"/>
      <c r="AN41" s="2113"/>
      <c r="AO41" s="2113"/>
      <c r="AP41" s="2111"/>
      <c r="AQ41" s="2112"/>
      <c r="AR41" s="2114"/>
      <c r="AS41" s="2113"/>
      <c r="AT41" s="2113"/>
      <c r="AU41" s="2113"/>
      <c r="AV41" s="2112"/>
      <c r="AW41" s="2032">
        <f t="shared" si="4"/>
        <v>0</v>
      </c>
    </row>
    <row r="42" spans="2:49" ht="12.95" customHeight="1">
      <c r="B42" s="515">
        <v>31</v>
      </c>
      <c r="C42" s="2030"/>
      <c r="D42" s="2110"/>
      <c r="E42" s="2111"/>
      <c r="F42" s="2111"/>
      <c r="G42" s="2111"/>
      <c r="H42" s="2112"/>
      <c r="I42" s="2110"/>
      <c r="J42" s="2111"/>
      <c r="K42" s="2111"/>
      <c r="L42" s="2111"/>
      <c r="M42" s="2112"/>
      <c r="N42" s="2110"/>
      <c r="O42" s="2111"/>
      <c r="P42" s="2111"/>
      <c r="Q42" s="2111"/>
      <c r="R42" s="2112"/>
      <c r="S42" s="2110"/>
      <c r="T42" s="2111"/>
      <c r="U42" s="2111"/>
      <c r="V42" s="2111"/>
      <c r="W42" s="2112"/>
      <c r="X42" s="2110"/>
      <c r="Y42" s="2197"/>
      <c r="Z42" s="2111"/>
      <c r="AA42" s="2111"/>
      <c r="AB42" s="2112"/>
      <c r="AC42" s="2110"/>
      <c r="AD42" s="2197"/>
      <c r="AE42" s="2111"/>
      <c r="AF42" s="2111"/>
      <c r="AG42" s="2112"/>
      <c r="AH42" s="2110"/>
      <c r="AI42" s="2194"/>
      <c r="AJ42" s="2113"/>
      <c r="AK42" s="2113"/>
      <c r="AL42" s="2112"/>
      <c r="AM42" s="2114"/>
      <c r="AN42" s="2113"/>
      <c r="AO42" s="2113"/>
      <c r="AP42" s="2111"/>
      <c r="AQ42" s="2112"/>
      <c r="AR42" s="2114"/>
      <c r="AS42" s="2113"/>
      <c r="AT42" s="2113"/>
      <c r="AU42" s="2113"/>
      <c r="AV42" s="2112"/>
      <c r="AW42" s="2032">
        <f t="shared" si="4"/>
        <v>0</v>
      </c>
    </row>
    <row r="43" spans="2:49" ht="12.95" customHeight="1">
      <c r="B43" s="515">
        <v>32</v>
      </c>
      <c r="C43" s="2030"/>
      <c r="D43" s="2110"/>
      <c r="E43" s="2111"/>
      <c r="F43" s="2111"/>
      <c r="G43" s="2111"/>
      <c r="H43" s="2112"/>
      <c r="I43" s="2110"/>
      <c r="J43" s="2111"/>
      <c r="K43" s="2111"/>
      <c r="L43" s="2111"/>
      <c r="M43" s="2112"/>
      <c r="N43" s="2110"/>
      <c r="O43" s="2111"/>
      <c r="P43" s="2111"/>
      <c r="Q43" s="2111"/>
      <c r="R43" s="2112"/>
      <c r="S43" s="2110"/>
      <c r="T43" s="2111"/>
      <c r="U43" s="2111"/>
      <c r="V43" s="2111"/>
      <c r="W43" s="2112"/>
      <c r="X43" s="2110"/>
      <c r="Y43" s="2197"/>
      <c r="Z43" s="2111"/>
      <c r="AA43" s="2111"/>
      <c r="AB43" s="2112"/>
      <c r="AC43" s="2110"/>
      <c r="AD43" s="2197"/>
      <c r="AE43" s="2111"/>
      <c r="AF43" s="2111"/>
      <c r="AG43" s="2112"/>
      <c r="AH43" s="2110"/>
      <c r="AI43" s="2194"/>
      <c r="AJ43" s="2113"/>
      <c r="AK43" s="2113"/>
      <c r="AL43" s="2112"/>
      <c r="AM43" s="2114"/>
      <c r="AN43" s="2113"/>
      <c r="AO43" s="2113"/>
      <c r="AP43" s="2111"/>
      <c r="AQ43" s="2112"/>
      <c r="AR43" s="2114"/>
      <c r="AS43" s="2113"/>
      <c r="AT43" s="2113"/>
      <c r="AU43" s="2113"/>
      <c r="AV43" s="2112"/>
      <c r="AW43" s="2032">
        <f t="shared" si="4"/>
        <v>0</v>
      </c>
    </row>
    <row r="44" spans="2:49" ht="12.95" customHeight="1">
      <c r="B44" s="515">
        <v>33</v>
      </c>
      <c r="C44" s="2030"/>
      <c r="D44" s="2110"/>
      <c r="E44" s="2111"/>
      <c r="F44" s="2111"/>
      <c r="G44" s="2111"/>
      <c r="H44" s="2112"/>
      <c r="I44" s="2110"/>
      <c r="J44" s="2111"/>
      <c r="K44" s="2111"/>
      <c r="L44" s="2111"/>
      <c r="M44" s="2112"/>
      <c r="N44" s="2110"/>
      <c r="O44" s="2111"/>
      <c r="P44" s="2111"/>
      <c r="Q44" s="2111"/>
      <c r="R44" s="2112"/>
      <c r="S44" s="2110"/>
      <c r="T44" s="2111"/>
      <c r="U44" s="2111"/>
      <c r="V44" s="2111"/>
      <c r="W44" s="2112"/>
      <c r="X44" s="2110"/>
      <c r="Y44" s="2197"/>
      <c r="Z44" s="2111"/>
      <c r="AA44" s="2111"/>
      <c r="AB44" s="2112"/>
      <c r="AC44" s="2110"/>
      <c r="AD44" s="2197"/>
      <c r="AE44" s="2111"/>
      <c r="AF44" s="2111"/>
      <c r="AG44" s="2112"/>
      <c r="AH44" s="2110"/>
      <c r="AI44" s="2194"/>
      <c r="AJ44" s="2113"/>
      <c r="AK44" s="2113"/>
      <c r="AL44" s="2112"/>
      <c r="AM44" s="2114"/>
      <c r="AN44" s="2113"/>
      <c r="AO44" s="2113"/>
      <c r="AP44" s="2111"/>
      <c r="AQ44" s="2112"/>
      <c r="AR44" s="2114"/>
      <c r="AS44" s="2113"/>
      <c r="AT44" s="2113"/>
      <c r="AU44" s="2113"/>
      <c r="AV44" s="2112"/>
      <c r="AW44" s="2032">
        <f t="shared" si="4"/>
        <v>0</v>
      </c>
    </row>
    <row r="45" spans="2:49" ht="12.95" customHeight="1">
      <c r="B45" s="515">
        <v>34</v>
      </c>
      <c r="C45" s="2030"/>
      <c r="D45" s="2110"/>
      <c r="E45" s="2111"/>
      <c r="F45" s="2111"/>
      <c r="G45" s="2111"/>
      <c r="H45" s="2112"/>
      <c r="I45" s="2110"/>
      <c r="J45" s="2111"/>
      <c r="K45" s="2111"/>
      <c r="L45" s="2111"/>
      <c r="M45" s="2112"/>
      <c r="N45" s="2110"/>
      <c r="O45" s="2111"/>
      <c r="P45" s="2111"/>
      <c r="Q45" s="2111"/>
      <c r="R45" s="2112"/>
      <c r="S45" s="2110"/>
      <c r="T45" s="2111"/>
      <c r="U45" s="2111"/>
      <c r="V45" s="2111"/>
      <c r="W45" s="2112"/>
      <c r="X45" s="2110"/>
      <c r="Y45" s="2197"/>
      <c r="Z45" s="2111"/>
      <c r="AA45" s="2111"/>
      <c r="AB45" s="2112"/>
      <c r="AC45" s="2110"/>
      <c r="AD45" s="2197"/>
      <c r="AE45" s="2111"/>
      <c r="AF45" s="2111"/>
      <c r="AG45" s="2112"/>
      <c r="AH45" s="2110"/>
      <c r="AI45" s="2194"/>
      <c r="AJ45" s="2113"/>
      <c r="AK45" s="2113"/>
      <c r="AL45" s="2112"/>
      <c r="AM45" s="2114"/>
      <c r="AN45" s="2113"/>
      <c r="AO45" s="2113"/>
      <c r="AP45" s="2111"/>
      <c r="AQ45" s="2112"/>
      <c r="AR45" s="2114"/>
      <c r="AS45" s="2113"/>
      <c r="AT45" s="2113"/>
      <c r="AU45" s="2113"/>
      <c r="AV45" s="2112"/>
      <c r="AW45" s="2032">
        <f t="shared" si="4"/>
        <v>0</v>
      </c>
    </row>
    <row r="46" spans="2:49" ht="12.95" customHeight="1">
      <c r="B46" s="515">
        <v>35</v>
      </c>
      <c r="C46" s="2030"/>
      <c r="D46" s="2110"/>
      <c r="E46" s="2111"/>
      <c r="F46" s="2111"/>
      <c r="G46" s="2111"/>
      <c r="H46" s="2112"/>
      <c r="I46" s="2110"/>
      <c r="J46" s="2111"/>
      <c r="K46" s="2111"/>
      <c r="L46" s="2111"/>
      <c r="M46" s="2112"/>
      <c r="N46" s="2110"/>
      <c r="O46" s="2111"/>
      <c r="P46" s="2111"/>
      <c r="Q46" s="2111"/>
      <c r="R46" s="2112"/>
      <c r="S46" s="2110"/>
      <c r="T46" s="2111"/>
      <c r="U46" s="2111"/>
      <c r="V46" s="2111"/>
      <c r="W46" s="2112"/>
      <c r="X46" s="2110"/>
      <c r="Y46" s="2197"/>
      <c r="Z46" s="2111"/>
      <c r="AA46" s="2111"/>
      <c r="AB46" s="2112"/>
      <c r="AC46" s="2110"/>
      <c r="AD46" s="2197"/>
      <c r="AE46" s="2111"/>
      <c r="AF46" s="2111"/>
      <c r="AG46" s="2112"/>
      <c r="AH46" s="2110"/>
      <c r="AI46" s="2194"/>
      <c r="AJ46" s="2113"/>
      <c r="AK46" s="2113"/>
      <c r="AL46" s="2112"/>
      <c r="AM46" s="2114"/>
      <c r="AN46" s="2113"/>
      <c r="AO46" s="2113"/>
      <c r="AP46" s="2111"/>
      <c r="AQ46" s="2112"/>
      <c r="AR46" s="2114"/>
      <c r="AS46" s="2113"/>
      <c r="AT46" s="2113"/>
      <c r="AU46" s="2113"/>
      <c r="AV46" s="2112"/>
      <c r="AW46" s="2032">
        <f t="shared" si="4"/>
        <v>0</v>
      </c>
    </row>
    <row r="47" spans="2:49" ht="12.95" customHeight="1">
      <c r="B47" s="515">
        <v>36</v>
      </c>
      <c r="C47" s="2030"/>
      <c r="D47" s="2110"/>
      <c r="E47" s="2111"/>
      <c r="F47" s="2111"/>
      <c r="G47" s="2111"/>
      <c r="H47" s="2112"/>
      <c r="I47" s="2110"/>
      <c r="J47" s="2111"/>
      <c r="K47" s="2111"/>
      <c r="L47" s="2111"/>
      <c r="M47" s="2112"/>
      <c r="N47" s="2110"/>
      <c r="O47" s="2111"/>
      <c r="P47" s="2111"/>
      <c r="Q47" s="2111"/>
      <c r="R47" s="2112"/>
      <c r="S47" s="2110"/>
      <c r="T47" s="2111"/>
      <c r="U47" s="2111"/>
      <c r="V47" s="2111"/>
      <c r="W47" s="2112"/>
      <c r="X47" s="2110"/>
      <c r="Y47" s="2197"/>
      <c r="Z47" s="2111"/>
      <c r="AA47" s="2111"/>
      <c r="AB47" s="2112"/>
      <c r="AC47" s="2110"/>
      <c r="AD47" s="2197"/>
      <c r="AE47" s="2111"/>
      <c r="AF47" s="2111"/>
      <c r="AG47" s="2112"/>
      <c r="AH47" s="2110"/>
      <c r="AI47" s="2194"/>
      <c r="AJ47" s="2113"/>
      <c r="AK47" s="2113"/>
      <c r="AL47" s="2112"/>
      <c r="AM47" s="2114"/>
      <c r="AN47" s="2113"/>
      <c r="AO47" s="2113"/>
      <c r="AP47" s="2111"/>
      <c r="AQ47" s="2112"/>
      <c r="AR47" s="2114"/>
      <c r="AS47" s="2113"/>
      <c r="AT47" s="2113"/>
      <c r="AU47" s="2113"/>
      <c r="AV47" s="2112"/>
      <c r="AW47" s="2032">
        <f t="shared" si="4"/>
        <v>0</v>
      </c>
    </row>
    <row r="48" spans="2:49" ht="12.95" customHeight="1">
      <c r="B48" s="515">
        <v>37</v>
      </c>
      <c r="C48" s="2030"/>
      <c r="D48" s="2110"/>
      <c r="E48" s="2111"/>
      <c r="F48" s="2111"/>
      <c r="G48" s="2111"/>
      <c r="H48" s="2112"/>
      <c r="I48" s="2110"/>
      <c r="J48" s="2111"/>
      <c r="K48" s="2111"/>
      <c r="L48" s="2111"/>
      <c r="M48" s="2112"/>
      <c r="N48" s="2110"/>
      <c r="O48" s="2111"/>
      <c r="P48" s="2111"/>
      <c r="Q48" s="2111"/>
      <c r="R48" s="2112"/>
      <c r="S48" s="2110"/>
      <c r="T48" s="2111"/>
      <c r="U48" s="2111"/>
      <c r="V48" s="2111"/>
      <c r="W48" s="2112"/>
      <c r="X48" s="2110"/>
      <c r="Y48" s="2197"/>
      <c r="Z48" s="2111"/>
      <c r="AA48" s="2111"/>
      <c r="AB48" s="2112"/>
      <c r="AC48" s="2110"/>
      <c r="AD48" s="2197"/>
      <c r="AE48" s="2111"/>
      <c r="AF48" s="2111"/>
      <c r="AG48" s="2112"/>
      <c r="AH48" s="2110"/>
      <c r="AI48" s="2194"/>
      <c r="AJ48" s="2113"/>
      <c r="AK48" s="2113"/>
      <c r="AL48" s="2112"/>
      <c r="AM48" s="2114"/>
      <c r="AN48" s="2113"/>
      <c r="AO48" s="2113"/>
      <c r="AP48" s="2111"/>
      <c r="AQ48" s="2112"/>
      <c r="AR48" s="2114"/>
      <c r="AS48" s="2113"/>
      <c r="AT48" s="2113"/>
      <c r="AU48" s="2113"/>
      <c r="AV48" s="2112"/>
      <c r="AW48" s="2032">
        <f t="shared" si="4"/>
        <v>0</v>
      </c>
    </row>
    <row r="49" spans="2:52" ht="12.95" customHeight="1">
      <c r="B49" s="515">
        <v>38</v>
      </c>
      <c r="C49" s="2030"/>
      <c r="D49" s="2110"/>
      <c r="E49" s="2111"/>
      <c r="F49" s="2111"/>
      <c r="G49" s="2111"/>
      <c r="H49" s="2112"/>
      <c r="I49" s="2110"/>
      <c r="J49" s="2111"/>
      <c r="K49" s="2111"/>
      <c r="L49" s="2111"/>
      <c r="M49" s="2112"/>
      <c r="N49" s="2110"/>
      <c r="O49" s="2111"/>
      <c r="P49" s="2111"/>
      <c r="Q49" s="2111"/>
      <c r="R49" s="2112"/>
      <c r="S49" s="2110"/>
      <c r="T49" s="2111"/>
      <c r="U49" s="2111"/>
      <c r="V49" s="2111"/>
      <c r="W49" s="2112"/>
      <c r="X49" s="2110"/>
      <c r="Y49" s="2197"/>
      <c r="Z49" s="2111"/>
      <c r="AA49" s="2111"/>
      <c r="AB49" s="2112"/>
      <c r="AC49" s="2110"/>
      <c r="AD49" s="2197"/>
      <c r="AE49" s="2111"/>
      <c r="AF49" s="2111"/>
      <c r="AG49" s="2112"/>
      <c r="AH49" s="2110"/>
      <c r="AI49" s="2194"/>
      <c r="AJ49" s="2113"/>
      <c r="AK49" s="2113"/>
      <c r="AL49" s="2112"/>
      <c r="AM49" s="2114"/>
      <c r="AN49" s="2113"/>
      <c r="AO49" s="2113"/>
      <c r="AP49" s="2111"/>
      <c r="AQ49" s="2112"/>
      <c r="AR49" s="2114"/>
      <c r="AS49" s="2113"/>
      <c r="AT49" s="2113"/>
      <c r="AU49" s="2113"/>
      <c r="AV49" s="2112"/>
      <c r="AW49" s="2032">
        <f t="shared" si="4"/>
        <v>0</v>
      </c>
    </row>
    <row r="50" spans="2:52" ht="12.95" customHeight="1">
      <c r="B50" s="515">
        <v>39</v>
      </c>
      <c r="C50" s="2030"/>
      <c r="D50" s="2110"/>
      <c r="E50" s="2111"/>
      <c r="F50" s="2111"/>
      <c r="G50" s="2111"/>
      <c r="H50" s="2112"/>
      <c r="I50" s="2110"/>
      <c r="J50" s="2111"/>
      <c r="K50" s="2111"/>
      <c r="L50" s="2111"/>
      <c r="M50" s="2112"/>
      <c r="N50" s="2110"/>
      <c r="O50" s="2111"/>
      <c r="P50" s="2111"/>
      <c r="Q50" s="2111"/>
      <c r="R50" s="2112"/>
      <c r="S50" s="2110"/>
      <c r="T50" s="2111"/>
      <c r="U50" s="2111"/>
      <c r="V50" s="2111"/>
      <c r="W50" s="2112"/>
      <c r="X50" s="2110"/>
      <c r="Y50" s="2197"/>
      <c r="Z50" s="2111"/>
      <c r="AA50" s="2111"/>
      <c r="AB50" s="2112"/>
      <c r="AC50" s="2110"/>
      <c r="AD50" s="2197"/>
      <c r="AE50" s="2111"/>
      <c r="AF50" s="2111"/>
      <c r="AG50" s="2112"/>
      <c r="AH50" s="2110"/>
      <c r="AI50" s="2194"/>
      <c r="AJ50" s="2113"/>
      <c r="AK50" s="2113"/>
      <c r="AL50" s="2112"/>
      <c r="AM50" s="2114"/>
      <c r="AN50" s="2113"/>
      <c r="AO50" s="2113"/>
      <c r="AP50" s="2111"/>
      <c r="AQ50" s="2112"/>
      <c r="AR50" s="2114"/>
      <c r="AS50" s="2113"/>
      <c r="AT50" s="2113"/>
      <c r="AU50" s="2113"/>
      <c r="AV50" s="2112"/>
      <c r="AW50" s="2032">
        <f t="shared" si="4"/>
        <v>0</v>
      </c>
    </row>
    <row r="51" spans="2:52" ht="12.95" customHeight="1">
      <c r="B51" s="515">
        <v>40</v>
      </c>
      <c r="C51" s="2030"/>
      <c r="D51" s="2110"/>
      <c r="E51" s="2111"/>
      <c r="F51" s="2111"/>
      <c r="G51" s="2111"/>
      <c r="H51" s="2112"/>
      <c r="I51" s="2110"/>
      <c r="J51" s="2111"/>
      <c r="K51" s="2111"/>
      <c r="L51" s="2111"/>
      <c r="M51" s="2112"/>
      <c r="N51" s="2110"/>
      <c r="O51" s="2111"/>
      <c r="P51" s="2111"/>
      <c r="Q51" s="2111"/>
      <c r="R51" s="2112"/>
      <c r="S51" s="2110"/>
      <c r="T51" s="2111"/>
      <c r="U51" s="2111"/>
      <c r="V51" s="2111"/>
      <c r="W51" s="2112"/>
      <c r="X51" s="2110"/>
      <c r="Y51" s="2197"/>
      <c r="Z51" s="2111"/>
      <c r="AA51" s="2111"/>
      <c r="AB51" s="2112"/>
      <c r="AC51" s="2110"/>
      <c r="AD51" s="2197"/>
      <c r="AE51" s="2111"/>
      <c r="AF51" s="2111"/>
      <c r="AG51" s="2112"/>
      <c r="AH51" s="2110"/>
      <c r="AI51" s="2194"/>
      <c r="AJ51" s="2113"/>
      <c r="AK51" s="2113"/>
      <c r="AL51" s="2112"/>
      <c r="AM51" s="2114"/>
      <c r="AN51" s="2113"/>
      <c r="AO51" s="2113"/>
      <c r="AP51" s="2111"/>
      <c r="AQ51" s="2112"/>
      <c r="AR51" s="2114"/>
      <c r="AS51" s="2113"/>
      <c r="AT51" s="2113"/>
      <c r="AU51" s="2113"/>
      <c r="AV51" s="2112"/>
      <c r="AW51" s="2032">
        <f t="shared" si="4"/>
        <v>0</v>
      </c>
    </row>
    <row r="52" spans="2:52" ht="12.95" customHeight="1">
      <c r="B52" s="515">
        <v>41</v>
      </c>
      <c r="C52" s="2030"/>
      <c r="D52" s="2110"/>
      <c r="E52" s="2111"/>
      <c r="F52" s="2111"/>
      <c r="G52" s="2111"/>
      <c r="H52" s="2112"/>
      <c r="I52" s="2110"/>
      <c r="J52" s="2111"/>
      <c r="K52" s="2111"/>
      <c r="L52" s="2111"/>
      <c r="M52" s="2112"/>
      <c r="N52" s="2110"/>
      <c r="O52" s="2111"/>
      <c r="P52" s="2111"/>
      <c r="Q52" s="2111"/>
      <c r="R52" s="2112"/>
      <c r="S52" s="2110"/>
      <c r="T52" s="2111"/>
      <c r="U52" s="2111"/>
      <c r="V52" s="2111"/>
      <c r="W52" s="2112"/>
      <c r="X52" s="2110"/>
      <c r="Y52" s="2197"/>
      <c r="Z52" s="2111"/>
      <c r="AA52" s="2111"/>
      <c r="AB52" s="2112"/>
      <c r="AC52" s="2110"/>
      <c r="AD52" s="2197"/>
      <c r="AE52" s="2111"/>
      <c r="AF52" s="2111"/>
      <c r="AG52" s="2112"/>
      <c r="AH52" s="2110"/>
      <c r="AI52" s="2194"/>
      <c r="AJ52" s="2113"/>
      <c r="AK52" s="2113"/>
      <c r="AL52" s="2112"/>
      <c r="AM52" s="2114"/>
      <c r="AN52" s="2113"/>
      <c r="AO52" s="2113"/>
      <c r="AP52" s="2111"/>
      <c r="AQ52" s="2112"/>
      <c r="AR52" s="2114"/>
      <c r="AS52" s="2113"/>
      <c r="AT52" s="2113"/>
      <c r="AU52" s="2113"/>
      <c r="AV52" s="2112"/>
      <c r="AW52" s="2032">
        <f t="shared" si="4"/>
        <v>0</v>
      </c>
    </row>
    <row r="53" spans="2:52" ht="12.95" customHeight="1">
      <c r="B53" s="515">
        <v>42</v>
      </c>
      <c r="C53" s="2030"/>
      <c r="D53" s="2110"/>
      <c r="E53" s="2111"/>
      <c r="F53" s="2111"/>
      <c r="G53" s="2111"/>
      <c r="H53" s="2112"/>
      <c r="I53" s="2110"/>
      <c r="J53" s="2111"/>
      <c r="K53" s="2111"/>
      <c r="L53" s="2111"/>
      <c r="M53" s="2112"/>
      <c r="N53" s="2110"/>
      <c r="O53" s="2111"/>
      <c r="P53" s="2111"/>
      <c r="Q53" s="2111"/>
      <c r="R53" s="2112"/>
      <c r="S53" s="2110"/>
      <c r="T53" s="2111"/>
      <c r="U53" s="2111"/>
      <c r="V53" s="2111"/>
      <c r="W53" s="2112"/>
      <c r="X53" s="2110"/>
      <c r="Y53" s="2197"/>
      <c r="Z53" s="2111"/>
      <c r="AA53" s="2111"/>
      <c r="AB53" s="2112"/>
      <c r="AC53" s="2110"/>
      <c r="AD53" s="2197"/>
      <c r="AE53" s="2111"/>
      <c r="AF53" s="2111"/>
      <c r="AG53" s="2112"/>
      <c r="AH53" s="2110"/>
      <c r="AI53" s="2194"/>
      <c r="AJ53" s="2113"/>
      <c r="AK53" s="2113"/>
      <c r="AL53" s="2112"/>
      <c r="AM53" s="2114"/>
      <c r="AN53" s="2113"/>
      <c r="AO53" s="2113"/>
      <c r="AP53" s="2111"/>
      <c r="AQ53" s="2112"/>
      <c r="AR53" s="2114"/>
      <c r="AS53" s="2113"/>
      <c r="AT53" s="2113"/>
      <c r="AU53" s="2113"/>
      <c r="AV53" s="2112"/>
      <c r="AW53" s="2032">
        <f t="shared" si="4"/>
        <v>0</v>
      </c>
    </row>
    <row r="54" spans="2:52" ht="12.95" customHeight="1">
      <c r="B54" s="515">
        <v>43</v>
      </c>
      <c r="C54" s="2030"/>
      <c r="D54" s="2110"/>
      <c r="E54" s="2111"/>
      <c r="F54" s="2111"/>
      <c r="G54" s="2111"/>
      <c r="H54" s="2112"/>
      <c r="I54" s="2110"/>
      <c r="J54" s="2111"/>
      <c r="K54" s="2111"/>
      <c r="L54" s="2111"/>
      <c r="M54" s="2112"/>
      <c r="N54" s="2110"/>
      <c r="O54" s="2111"/>
      <c r="P54" s="2111"/>
      <c r="Q54" s="2111"/>
      <c r="R54" s="2112"/>
      <c r="S54" s="2110"/>
      <c r="T54" s="2111"/>
      <c r="U54" s="2111"/>
      <c r="V54" s="2111"/>
      <c r="W54" s="2112"/>
      <c r="X54" s="2110"/>
      <c r="Y54" s="2197"/>
      <c r="Z54" s="2111"/>
      <c r="AA54" s="2111"/>
      <c r="AB54" s="2112"/>
      <c r="AC54" s="2110"/>
      <c r="AD54" s="2197"/>
      <c r="AE54" s="2111"/>
      <c r="AF54" s="2111"/>
      <c r="AG54" s="2112"/>
      <c r="AH54" s="2110"/>
      <c r="AI54" s="2194"/>
      <c r="AJ54" s="2113"/>
      <c r="AK54" s="2113"/>
      <c r="AL54" s="2112"/>
      <c r="AM54" s="2114"/>
      <c r="AN54" s="2113"/>
      <c r="AO54" s="2113"/>
      <c r="AP54" s="2111"/>
      <c r="AQ54" s="2112"/>
      <c r="AR54" s="2114"/>
      <c r="AS54" s="2113"/>
      <c r="AT54" s="2113"/>
      <c r="AU54" s="2113"/>
      <c r="AV54" s="2112"/>
      <c r="AW54" s="2032">
        <f t="shared" si="4"/>
        <v>0</v>
      </c>
    </row>
    <row r="55" spans="2:52" ht="12.95" customHeight="1" thickBot="1">
      <c r="B55" s="515">
        <v>44</v>
      </c>
      <c r="C55" s="2031"/>
      <c r="D55" s="2115"/>
      <c r="E55" s="2116"/>
      <c r="F55" s="2116"/>
      <c r="G55" s="2116"/>
      <c r="H55" s="2117"/>
      <c r="I55" s="2115"/>
      <c r="J55" s="2116"/>
      <c r="K55" s="2116"/>
      <c r="L55" s="2116"/>
      <c r="M55" s="2117"/>
      <c r="N55" s="2115"/>
      <c r="O55" s="2116"/>
      <c r="P55" s="2116"/>
      <c r="Q55" s="2116"/>
      <c r="R55" s="2117"/>
      <c r="S55" s="2115"/>
      <c r="T55" s="2116"/>
      <c r="U55" s="2116"/>
      <c r="V55" s="2116"/>
      <c r="W55" s="2117"/>
      <c r="X55" s="2115"/>
      <c r="Y55" s="2198"/>
      <c r="Z55" s="2116"/>
      <c r="AA55" s="2116"/>
      <c r="AB55" s="2117"/>
      <c r="AC55" s="2115"/>
      <c r="AD55" s="2198"/>
      <c r="AE55" s="2116"/>
      <c r="AF55" s="2116"/>
      <c r="AG55" s="2117"/>
      <c r="AH55" s="2115"/>
      <c r="AI55" s="2195"/>
      <c r="AJ55" s="2118"/>
      <c r="AK55" s="2118"/>
      <c r="AL55" s="2117"/>
      <c r="AM55" s="2119"/>
      <c r="AN55" s="2118"/>
      <c r="AO55" s="2118"/>
      <c r="AP55" s="2116"/>
      <c r="AQ55" s="2117"/>
      <c r="AR55" s="2119"/>
      <c r="AS55" s="2118"/>
      <c r="AT55" s="2118"/>
      <c r="AU55" s="2118"/>
      <c r="AV55" s="2117"/>
      <c r="AW55" s="2062">
        <f t="shared" si="4"/>
        <v>0</v>
      </c>
    </row>
    <row r="56" spans="2:52" ht="8.25" customHeight="1" thickBot="1">
      <c r="B56" s="516"/>
    </row>
    <row r="57" spans="2:52" ht="16.5" thickBot="1">
      <c r="B57" s="2038" t="s">
        <v>712</v>
      </c>
      <c r="C57" s="2039" t="s">
        <v>450</v>
      </c>
      <c r="D57" s="3043">
        <f>COUNTA(D58:H66)</f>
        <v>0</v>
      </c>
      <c r="E57" s="3044"/>
      <c r="F57" s="3044"/>
      <c r="G57" s="3044"/>
      <c r="H57" s="3045"/>
      <c r="I57" s="3043">
        <f>COUNTA(I58:M66)</f>
        <v>0</v>
      </c>
      <c r="J57" s="3044"/>
      <c r="K57" s="3044"/>
      <c r="L57" s="3044"/>
      <c r="M57" s="3045"/>
      <c r="N57" s="3043">
        <f t="shared" ref="N57" si="6">COUNTA(N58:R66)</f>
        <v>0</v>
      </c>
      <c r="O57" s="3044"/>
      <c r="P57" s="3044"/>
      <c r="Q57" s="3044"/>
      <c r="R57" s="3045"/>
      <c r="S57" s="1" t="s">
        <v>790</v>
      </c>
      <c r="T57" s="2037"/>
      <c r="U57" s="2037"/>
      <c r="V57" s="2037"/>
      <c r="W57" s="2037"/>
      <c r="X57" s="2037"/>
      <c r="Y57" s="2037"/>
      <c r="Z57" s="2037"/>
      <c r="AA57" s="2037"/>
      <c r="AB57" s="2037"/>
      <c r="AC57" s="2037"/>
      <c r="AD57" s="2037"/>
      <c r="AE57" s="2037"/>
      <c r="AF57" s="2037"/>
      <c r="AG57" s="444"/>
      <c r="AH57" s="1"/>
      <c r="AI57" s="1"/>
      <c r="AJ57" s="1"/>
      <c r="AK57" s="1"/>
      <c r="AL57" s="2"/>
      <c r="AM57" s="2"/>
      <c r="AN57" s="2"/>
      <c r="AO57" s="2"/>
      <c r="AP57" s="2"/>
      <c r="AQ57" s="2"/>
      <c r="AR57" s="2"/>
      <c r="AS57" s="2"/>
      <c r="AT57" s="2"/>
      <c r="AU57" s="2"/>
      <c r="AV57" s="2"/>
      <c r="AW57" s="2"/>
      <c r="AX57" s="2"/>
      <c r="AY57" s="2"/>
      <c r="AZ57" s="2"/>
    </row>
    <row r="58" spans="2:52" ht="13.5">
      <c r="B58" s="2040">
        <v>1</v>
      </c>
      <c r="C58" s="2041" t="s">
        <v>703</v>
      </c>
      <c r="D58" s="2093"/>
      <c r="E58" s="2094"/>
      <c r="F58" s="2094"/>
      <c r="G58" s="2094"/>
      <c r="H58" s="2095"/>
      <c r="I58" s="2093"/>
      <c r="J58" s="2094"/>
      <c r="K58" s="2094"/>
      <c r="L58" s="2094"/>
      <c r="M58" s="2095"/>
      <c r="N58" s="2093"/>
      <c r="O58" s="2094"/>
      <c r="P58" s="2094"/>
      <c r="Q58" s="2094"/>
      <c r="R58" s="2095"/>
      <c r="S58" s="1895"/>
      <c r="T58" s="1895"/>
      <c r="U58" s="1895"/>
      <c r="V58" s="1895"/>
      <c r="W58" s="1895"/>
      <c r="X58" s="1895"/>
      <c r="Y58" s="1895"/>
      <c r="Z58" s="1895"/>
      <c r="AA58" s="1895"/>
      <c r="AB58" s="1895"/>
      <c r="AC58" s="1895"/>
      <c r="AD58" s="1895"/>
      <c r="AE58" s="1895"/>
      <c r="AF58" s="1895"/>
      <c r="AG58" s="484"/>
      <c r="AH58" s="484"/>
      <c r="AI58" s="484"/>
      <c r="AJ58" s="484"/>
      <c r="AK58" s="484"/>
      <c r="AL58" s="2"/>
      <c r="AM58" s="2"/>
      <c r="AN58" s="2"/>
      <c r="AO58" s="2"/>
      <c r="AP58" s="2"/>
      <c r="AQ58" s="2"/>
      <c r="AR58" s="2"/>
      <c r="AS58" s="2"/>
      <c r="AT58" s="2"/>
      <c r="AU58" s="2"/>
      <c r="AV58" s="2"/>
      <c r="AW58" s="2"/>
      <c r="AX58" s="2"/>
      <c r="AY58" s="2"/>
      <c r="AZ58" s="2"/>
    </row>
    <row r="59" spans="2:52" ht="13.5">
      <c r="B59" s="2042">
        <v>2</v>
      </c>
      <c r="C59" s="2043" t="s">
        <v>704</v>
      </c>
      <c r="D59" s="2096"/>
      <c r="E59" s="2097"/>
      <c r="F59" s="2097"/>
      <c r="G59" s="2097"/>
      <c r="H59" s="2098"/>
      <c r="I59" s="2096"/>
      <c r="J59" s="2097"/>
      <c r="K59" s="2097"/>
      <c r="L59" s="2097"/>
      <c r="M59" s="2098"/>
      <c r="N59" s="2096"/>
      <c r="O59" s="2097"/>
      <c r="P59" s="2097"/>
      <c r="Q59" s="2097"/>
      <c r="R59" s="2098"/>
      <c r="S59" s="1895"/>
      <c r="T59" s="1895"/>
      <c r="U59" s="1895"/>
      <c r="V59" s="1895"/>
      <c r="W59" s="1895"/>
      <c r="X59" s="1895"/>
      <c r="Y59" s="1895"/>
      <c r="Z59" s="1895"/>
      <c r="AA59" s="1895"/>
      <c r="AB59" s="1895"/>
      <c r="AC59" s="1895"/>
      <c r="AD59" s="1895"/>
      <c r="AE59" s="1895"/>
      <c r="AF59" s="1895"/>
      <c r="AG59" s="485"/>
      <c r="AH59" s="485"/>
      <c r="AI59" s="485"/>
      <c r="AJ59" s="485"/>
      <c r="AK59" s="485"/>
      <c r="AL59" s="2"/>
      <c r="AM59" s="2"/>
      <c r="AN59" s="2"/>
      <c r="AO59" s="2"/>
      <c r="AP59" s="2"/>
      <c r="AQ59" s="2"/>
      <c r="AR59" s="2"/>
      <c r="AS59" s="2"/>
      <c r="AT59" s="2"/>
      <c r="AU59" s="2"/>
      <c r="AV59" s="2"/>
      <c r="AW59" s="2"/>
      <c r="AX59" s="2"/>
      <c r="AY59" s="2"/>
      <c r="AZ59" s="2"/>
    </row>
    <row r="60" spans="2:52" ht="13.5">
      <c r="B60" s="2042">
        <v>3</v>
      </c>
      <c r="C60" s="2043" t="s">
        <v>705</v>
      </c>
      <c r="D60" s="2096"/>
      <c r="E60" s="2097"/>
      <c r="F60" s="2097"/>
      <c r="G60" s="2097"/>
      <c r="H60" s="2098"/>
      <c r="I60" s="2096"/>
      <c r="J60" s="2097"/>
      <c r="K60" s="2097"/>
      <c r="L60" s="2097"/>
      <c r="M60" s="2098"/>
      <c r="N60" s="2096"/>
      <c r="O60" s="2097"/>
      <c r="P60" s="2097"/>
      <c r="Q60" s="2097"/>
      <c r="R60" s="2098"/>
      <c r="S60" s="1895"/>
      <c r="T60" s="1895"/>
      <c r="U60" s="1895"/>
      <c r="V60" s="1895"/>
      <c r="W60" s="1895"/>
      <c r="X60" s="1895"/>
      <c r="Y60" s="1895"/>
      <c r="Z60" s="1895"/>
      <c r="AA60" s="1895"/>
      <c r="AB60" s="1895"/>
      <c r="AC60" s="1895"/>
      <c r="AD60" s="1895"/>
      <c r="AE60" s="1895"/>
      <c r="AF60" s="1895"/>
      <c r="AG60" s="2"/>
      <c r="AH60" s="2"/>
      <c r="AI60" s="2"/>
      <c r="AJ60" s="2"/>
      <c r="AK60" s="2"/>
      <c r="AL60" s="2"/>
      <c r="AM60" s="2"/>
      <c r="AN60" s="2"/>
      <c r="AO60" s="2"/>
      <c r="AP60" s="2"/>
      <c r="AQ60" s="2"/>
      <c r="AR60" s="2"/>
      <c r="AS60" s="2"/>
      <c r="AT60" s="2"/>
      <c r="AU60" s="2"/>
      <c r="AV60" s="2"/>
      <c r="AW60" s="2"/>
      <c r="AX60" s="2"/>
      <c r="AY60" s="2"/>
      <c r="AZ60" s="2"/>
    </row>
    <row r="61" spans="2:52" ht="13.5">
      <c r="B61" s="2042">
        <v>4</v>
      </c>
      <c r="C61" s="2043" t="s">
        <v>706</v>
      </c>
      <c r="D61" s="2096"/>
      <c r="E61" s="2097"/>
      <c r="F61" s="2097"/>
      <c r="G61" s="2097"/>
      <c r="H61" s="2098"/>
      <c r="I61" s="2096"/>
      <c r="J61" s="2097"/>
      <c r="K61" s="2097"/>
      <c r="L61" s="2097"/>
      <c r="M61" s="2098"/>
      <c r="N61" s="2096"/>
      <c r="O61" s="2097"/>
      <c r="P61" s="2097"/>
      <c r="Q61" s="2097"/>
      <c r="R61" s="2098"/>
      <c r="S61" s="1895"/>
      <c r="T61" s="1895"/>
      <c r="U61" s="1895"/>
      <c r="V61" s="1895"/>
      <c r="W61" s="1895"/>
      <c r="X61" s="1895"/>
      <c r="Y61" s="1895"/>
      <c r="Z61" s="1895"/>
      <c r="AA61" s="1895"/>
      <c r="AB61" s="1895"/>
      <c r="AC61" s="1895"/>
      <c r="AD61" s="1895"/>
      <c r="AE61" s="1895"/>
      <c r="AF61" s="1895"/>
    </row>
    <row r="62" spans="2:52" ht="13.5">
      <c r="B62" s="2042">
        <v>5</v>
      </c>
      <c r="C62" s="2043" t="s">
        <v>707</v>
      </c>
      <c r="D62" s="2096"/>
      <c r="E62" s="2097"/>
      <c r="F62" s="2097"/>
      <c r="G62" s="2097"/>
      <c r="H62" s="2098"/>
      <c r="I62" s="2096"/>
      <c r="J62" s="2097"/>
      <c r="K62" s="2097"/>
      <c r="L62" s="2097"/>
      <c r="M62" s="2098"/>
      <c r="N62" s="2096"/>
      <c r="O62" s="2097"/>
      <c r="P62" s="2097"/>
      <c r="Q62" s="2097"/>
      <c r="R62" s="2098"/>
      <c r="S62" s="1895"/>
      <c r="T62" s="1895"/>
      <c r="U62" s="1895"/>
      <c r="V62" s="1895"/>
      <c r="W62" s="1895"/>
      <c r="X62" s="1895"/>
      <c r="Y62" s="1895"/>
      <c r="Z62" s="1895"/>
      <c r="AA62" s="1895"/>
      <c r="AB62" s="1895"/>
      <c r="AC62" s="1895"/>
      <c r="AD62" s="1895"/>
      <c r="AE62" s="1895"/>
      <c r="AF62" s="1895"/>
    </row>
    <row r="63" spans="2:52" ht="13.5">
      <c r="B63" s="2042">
        <v>6</v>
      </c>
      <c r="C63" s="2043" t="s">
        <v>708</v>
      </c>
      <c r="D63" s="2099"/>
      <c r="E63" s="2100"/>
      <c r="F63" s="2100"/>
      <c r="G63" s="2100"/>
      <c r="H63" s="2101"/>
      <c r="I63" s="2099"/>
      <c r="J63" s="2100"/>
      <c r="K63" s="2100"/>
      <c r="L63" s="2100"/>
      <c r="M63" s="2101"/>
      <c r="N63" s="2099"/>
      <c r="O63" s="2100"/>
      <c r="P63" s="2100"/>
      <c r="Q63" s="2100"/>
      <c r="R63" s="2101"/>
      <c r="S63" s="1896"/>
      <c r="T63" s="1896"/>
      <c r="U63" s="1896"/>
      <c r="V63" s="1896"/>
      <c r="W63" s="1896"/>
      <c r="X63" s="1896"/>
      <c r="Y63" s="1896"/>
      <c r="Z63" s="1896"/>
      <c r="AA63" s="1896"/>
      <c r="AB63" s="1896"/>
      <c r="AC63" s="1896"/>
      <c r="AD63" s="1896"/>
      <c r="AE63" s="1896"/>
      <c r="AF63" s="1896"/>
    </row>
    <row r="64" spans="2:52" ht="13.5">
      <c r="B64" s="2042">
        <v>7</v>
      </c>
      <c r="C64" s="2043" t="s">
        <v>709</v>
      </c>
      <c r="D64" s="2099"/>
      <c r="E64" s="2100"/>
      <c r="F64" s="2100"/>
      <c r="G64" s="2100"/>
      <c r="H64" s="2101"/>
      <c r="I64" s="2099"/>
      <c r="J64" s="2100"/>
      <c r="K64" s="2100"/>
      <c r="L64" s="2100"/>
      <c r="M64" s="2101"/>
      <c r="N64" s="2099"/>
      <c r="O64" s="2100"/>
      <c r="P64" s="2100"/>
      <c r="Q64" s="2100"/>
      <c r="R64" s="2101"/>
      <c r="S64" s="1896"/>
      <c r="T64" s="1896"/>
      <c r="U64" s="1896"/>
      <c r="V64" s="1896"/>
      <c r="W64" s="1896"/>
      <c r="X64" s="1896"/>
      <c r="Y64" s="1896"/>
      <c r="Z64" s="1896"/>
      <c r="AA64" s="1896"/>
      <c r="AB64" s="1896"/>
      <c r="AC64" s="1896"/>
      <c r="AD64" s="1896"/>
      <c r="AE64" s="1896"/>
      <c r="AF64" s="1896"/>
    </row>
    <row r="65" spans="2:32" ht="13.5">
      <c r="B65" s="2042">
        <v>8</v>
      </c>
      <c r="C65" s="2043" t="s">
        <v>944</v>
      </c>
      <c r="D65" s="2099"/>
      <c r="E65" s="2100"/>
      <c r="F65" s="2100"/>
      <c r="G65" s="2100"/>
      <c r="H65" s="2101"/>
      <c r="I65" s="2099"/>
      <c r="J65" s="2100"/>
      <c r="K65" s="2100"/>
      <c r="L65" s="2100"/>
      <c r="M65" s="2101"/>
      <c r="N65" s="2099"/>
      <c r="O65" s="2100"/>
      <c r="P65" s="2100"/>
      <c r="Q65" s="2100"/>
      <c r="R65" s="2101"/>
      <c r="S65" s="1896"/>
      <c r="T65" s="1896"/>
      <c r="U65" s="1896"/>
      <c r="V65" s="1896"/>
      <c r="W65" s="1896"/>
      <c r="X65" s="1896"/>
      <c r="Y65" s="1896"/>
      <c r="Z65" s="1896"/>
      <c r="AA65" s="1896"/>
      <c r="AB65" s="1896"/>
      <c r="AC65" s="1896"/>
      <c r="AD65" s="1896"/>
      <c r="AE65" s="1896"/>
      <c r="AF65" s="1896"/>
    </row>
    <row r="66" spans="2:32" ht="14.25" thickBot="1">
      <c r="B66" s="2044">
        <v>9</v>
      </c>
      <c r="C66" s="2045" t="s">
        <v>711</v>
      </c>
      <c r="D66" s="2102"/>
      <c r="E66" s="2103"/>
      <c r="F66" s="2103"/>
      <c r="G66" s="2103"/>
      <c r="H66" s="2104"/>
      <c r="I66" s="2102"/>
      <c r="J66" s="2103"/>
      <c r="K66" s="2103"/>
      <c r="L66" s="2103"/>
      <c r="M66" s="2104"/>
      <c r="N66" s="2102"/>
      <c r="O66" s="2103"/>
      <c r="P66" s="2103"/>
      <c r="Q66" s="2103"/>
      <c r="R66" s="2104"/>
      <c r="S66" s="1896"/>
      <c r="T66" s="1896"/>
      <c r="U66" s="1896"/>
      <c r="V66" s="1896"/>
      <c r="W66" s="1896"/>
      <c r="X66" s="1896"/>
      <c r="Y66" s="1896"/>
      <c r="Z66" s="1896"/>
      <c r="AA66" s="1896"/>
      <c r="AB66" s="1896"/>
      <c r="AC66" s="1896"/>
      <c r="AD66" s="1896"/>
      <c r="AE66" s="1896"/>
      <c r="AF66" s="1896"/>
    </row>
  </sheetData>
  <sheetProtection algorithmName="SHA-512" hashValue="D8LX0LWcfPZX4WC9XjWMNHT9JLyTbuqnBbhaUsg+hOSUtNyHWWHUBj0+NWGVgFEbFhh92SzsbYdbDsZwsKOEkQ==" saltValue="9fJTqWV3gzPACAazjwHSEA==" spinCount="100000" sheet="1" objects="1" scenarios="1" formatRows="0"/>
  <mergeCells count="47">
    <mergeCell ref="B10:C10"/>
    <mergeCell ref="AS2:AW2"/>
    <mergeCell ref="D3:AW3"/>
    <mergeCell ref="D4:AW4"/>
    <mergeCell ref="AM7:AQ7"/>
    <mergeCell ref="AH7:AL7"/>
    <mergeCell ref="AC7:AG7"/>
    <mergeCell ref="X7:AB7"/>
    <mergeCell ref="S7:W7"/>
    <mergeCell ref="N7:R7"/>
    <mergeCell ref="I7:M7"/>
    <mergeCell ref="D7:H7"/>
    <mergeCell ref="AM6:AQ6"/>
    <mergeCell ref="AH6:AL6"/>
    <mergeCell ref="AC6:AG6"/>
    <mergeCell ref="D5:AQ5"/>
    <mergeCell ref="S8:W8"/>
    <mergeCell ref="N8:R8"/>
    <mergeCell ref="I8:M8"/>
    <mergeCell ref="D8:H8"/>
    <mergeCell ref="AC10:AG10"/>
    <mergeCell ref="X10:AB10"/>
    <mergeCell ref="S10:W10"/>
    <mergeCell ref="N10:R10"/>
    <mergeCell ref="I10:M10"/>
    <mergeCell ref="AR5:AV9"/>
    <mergeCell ref="AW5:AW9"/>
    <mergeCell ref="AW10:AW11"/>
    <mergeCell ref="D10:H10"/>
    <mergeCell ref="AM10:AQ10"/>
    <mergeCell ref="AH10:AL10"/>
    <mergeCell ref="AR10:AV10"/>
    <mergeCell ref="X6:AB6"/>
    <mergeCell ref="S6:W6"/>
    <mergeCell ref="N6:R6"/>
    <mergeCell ref="I6:M6"/>
    <mergeCell ref="D6:H6"/>
    <mergeCell ref="AM8:AQ8"/>
    <mergeCell ref="AH8:AL8"/>
    <mergeCell ref="AC8:AG8"/>
    <mergeCell ref="X8:AB8"/>
    <mergeCell ref="N20:R20"/>
    <mergeCell ref="I20:M20"/>
    <mergeCell ref="D20:H20"/>
    <mergeCell ref="N57:R57"/>
    <mergeCell ref="I57:M57"/>
    <mergeCell ref="D57:H57"/>
  </mergeCells>
  <printOptions horizontalCentered="1"/>
  <pageMargins left="0.59055118110236227" right="0.51181102362204722" top="1.1811023622047245" bottom="0.98425196850393704" header="0.51181102362204722" footer="0.51181102362204722"/>
  <pageSetup paperSize="9" scale="55" orientation="portrait" horizontalDpi="4294967293" verticalDpi="4294967293" r:id="rId1"/>
  <headerFooter alignWithMargins="0">
    <oddFooter>&amp;L&amp;7CEA - arkusz organizacyjny na rok szkolny 2018/19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słownik!$A$2:$A$150</xm:f>
          </x14:formula1>
          <xm:sqref>C38:C55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38">
    <tabColor rgb="FFFF0000"/>
    <pageSetUpPr fitToPage="1"/>
  </sheetPr>
  <dimension ref="B1:AL47"/>
  <sheetViews>
    <sheetView showGridLines="0" view="pageBreakPreview" zoomScale="70" zoomScaleNormal="100" zoomScaleSheetLayoutView="70" workbookViewId="0">
      <selection activeCell="BH28" sqref="BH28"/>
    </sheetView>
  </sheetViews>
  <sheetFormatPr defaultColWidth="3.42578125" defaultRowHeight="12.75"/>
  <cols>
    <col min="1" max="1" width="4.7109375" customWidth="1"/>
    <col min="2" max="2" width="4.42578125" customWidth="1"/>
    <col min="3" max="3" width="30.140625" customWidth="1"/>
    <col min="4" max="37" width="2.7109375" customWidth="1"/>
    <col min="38" max="38" width="10.42578125" customWidth="1"/>
  </cols>
  <sheetData>
    <row r="1" spans="2:38" ht="30.75" customHeight="1">
      <c r="B1" s="2075" t="s">
        <v>1001</v>
      </c>
      <c r="C1" s="2076"/>
      <c r="D1" s="2076"/>
      <c r="E1" s="2076"/>
      <c r="F1" s="2076"/>
      <c r="G1" s="2076"/>
      <c r="H1" s="2076"/>
      <c r="I1" s="2076"/>
      <c r="J1" s="2076"/>
      <c r="K1" s="2076"/>
      <c r="L1" s="2076"/>
      <c r="M1" s="2076"/>
      <c r="N1" s="2076"/>
      <c r="O1" s="2076"/>
      <c r="P1" s="2076"/>
      <c r="Q1" s="2076"/>
      <c r="R1" s="2036"/>
      <c r="S1" s="2036"/>
      <c r="T1" s="2036"/>
      <c r="U1" s="2036"/>
      <c r="V1" s="2036"/>
      <c r="W1" s="2036"/>
      <c r="X1" s="2036"/>
      <c r="Y1" s="2036"/>
      <c r="Z1" s="2036"/>
      <c r="AA1" s="2036"/>
      <c r="AB1" s="2036"/>
      <c r="AC1" s="2036"/>
      <c r="AD1" s="2036"/>
      <c r="AE1" s="2036"/>
      <c r="AF1" s="2036" t="s">
        <v>1018</v>
      </c>
      <c r="AG1" s="2036"/>
      <c r="AH1" s="2036"/>
      <c r="AI1" s="2036"/>
      <c r="AJ1" s="2036"/>
      <c r="AK1" s="2036"/>
      <c r="AL1" s="2036"/>
    </row>
    <row r="2" spans="2:38" ht="31.5" customHeight="1" thickBot="1">
      <c r="B2" s="214"/>
      <c r="C2" s="520" t="str">
        <f>wizyt!C3</f>
        <v>??</v>
      </c>
      <c r="G2" s="480"/>
      <c r="H2" s="480"/>
      <c r="I2" s="480"/>
      <c r="J2" s="480"/>
      <c r="K2" s="480"/>
      <c r="L2" s="480"/>
      <c r="M2" s="480"/>
      <c r="N2" s="480"/>
      <c r="O2" s="480"/>
      <c r="P2" s="480"/>
      <c r="Q2" s="480"/>
      <c r="S2" s="480"/>
      <c r="T2" s="480"/>
      <c r="U2" s="480"/>
      <c r="V2" s="2063" t="s">
        <v>919</v>
      </c>
      <c r="W2" s="480" t="str">
        <f>wizyt!H3</f>
        <v>2021/2022</v>
      </c>
      <c r="AK2" s="1859">
        <f>wizyt!$B$1</f>
        <v>0</v>
      </c>
      <c r="AL2" s="2133" t="str">
        <f>wizyt!$D$1</f>
        <v>.</v>
      </c>
    </row>
    <row r="3" spans="2:38" ht="22.5" customHeight="1" thickBot="1">
      <c r="B3" s="487"/>
      <c r="C3" s="2074" t="s">
        <v>313</v>
      </c>
      <c r="D3" s="3074" t="s">
        <v>346</v>
      </c>
      <c r="E3" s="3075"/>
      <c r="F3" s="3075"/>
      <c r="G3" s="3075"/>
      <c r="H3" s="3075"/>
      <c r="I3" s="3075"/>
      <c r="J3" s="3075"/>
      <c r="K3" s="3075"/>
      <c r="L3" s="3075"/>
      <c r="M3" s="3075"/>
      <c r="N3" s="3075"/>
      <c r="O3" s="3075"/>
      <c r="P3" s="3075"/>
      <c r="Q3" s="3075"/>
      <c r="R3" s="3075"/>
      <c r="S3" s="3075"/>
      <c r="T3" s="3075"/>
      <c r="U3" s="3075"/>
      <c r="V3" s="3075"/>
      <c r="W3" s="3075"/>
      <c r="X3" s="3075"/>
      <c r="Y3" s="3075"/>
      <c r="Z3" s="3075"/>
      <c r="AA3" s="3075"/>
      <c r="AB3" s="3075"/>
      <c r="AC3" s="3075"/>
      <c r="AD3" s="3075"/>
      <c r="AE3" s="3075"/>
      <c r="AF3" s="3075"/>
      <c r="AG3" s="3075"/>
      <c r="AH3" s="3075"/>
      <c r="AI3" s="3075"/>
      <c r="AJ3" s="3075"/>
      <c r="AK3" s="3075"/>
      <c r="AL3" s="3076"/>
    </row>
    <row r="4" spans="2:38" ht="14.25" customHeight="1">
      <c r="B4" s="513"/>
      <c r="C4" s="510" t="s">
        <v>337</v>
      </c>
      <c r="D4" s="3077" t="s">
        <v>284</v>
      </c>
      <c r="E4" s="3078"/>
      <c r="F4" s="3078"/>
      <c r="G4" s="3078"/>
      <c r="H4" s="3078"/>
      <c r="I4" s="3078"/>
      <c r="J4" s="3078"/>
      <c r="K4" s="3078"/>
      <c r="L4" s="3078"/>
      <c r="M4" s="3078"/>
      <c r="N4" s="3078"/>
      <c r="O4" s="3078"/>
      <c r="P4" s="3078"/>
      <c r="Q4" s="3078"/>
      <c r="R4" s="3078"/>
      <c r="S4" s="3078"/>
      <c r="T4" s="3078"/>
      <c r="U4" s="3078"/>
      <c r="V4" s="3078"/>
      <c r="W4" s="3078"/>
      <c r="X4" s="3078"/>
      <c r="Y4" s="3078"/>
      <c r="Z4" s="3078"/>
      <c r="AA4" s="3078"/>
      <c r="AB4" s="3078"/>
      <c r="AC4" s="3078"/>
      <c r="AD4" s="3078"/>
      <c r="AE4" s="3078"/>
      <c r="AF4" s="3078"/>
      <c r="AG4" s="3078"/>
      <c r="AH4" s="3078"/>
      <c r="AI4" s="3078"/>
      <c r="AJ4" s="3078"/>
      <c r="AK4" s="3078"/>
      <c r="AL4" s="3079"/>
    </row>
    <row r="5" spans="2:38" ht="14.25" customHeight="1">
      <c r="B5" s="514"/>
      <c r="C5" s="511" t="s">
        <v>25</v>
      </c>
      <c r="D5" s="3027" t="s">
        <v>4</v>
      </c>
      <c r="E5" s="3028"/>
      <c r="F5" s="3028"/>
      <c r="G5" s="3029"/>
      <c r="H5" s="3030"/>
      <c r="I5" s="3027" t="s">
        <v>5</v>
      </c>
      <c r="J5" s="3028"/>
      <c r="K5" s="3028"/>
      <c r="L5" s="3029"/>
      <c r="M5" s="3030"/>
      <c r="N5" s="3027" t="s">
        <v>6</v>
      </c>
      <c r="O5" s="3028"/>
      <c r="P5" s="3028"/>
      <c r="Q5" s="3029"/>
      <c r="R5" s="3030"/>
      <c r="S5" s="3027" t="s">
        <v>8</v>
      </c>
      <c r="T5" s="3028"/>
      <c r="U5" s="3028"/>
      <c r="V5" s="3029"/>
      <c r="W5" s="3030"/>
      <c r="X5" s="3027" t="s">
        <v>7</v>
      </c>
      <c r="Y5" s="3028"/>
      <c r="Z5" s="3028"/>
      <c r="AA5" s="3029"/>
      <c r="AB5" s="3030"/>
      <c r="AC5" s="3027" t="s">
        <v>9</v>
      </c>
      <c r="AD5" s="3028"/>
      <c r="AE5" s="3028"/>
      <c r="AF5" s="3029"/>
      <c r="AG5" s="3030"/>
      <c r="AH5" s="3080" t="s">
        <v>345</v>
      </c>
      <c r="AI5" s="3081"/>
      <c r="AJ5" s="3081"/>
      <c r="AK5" s="3082"/>
      <c r="AL5" s="3089" t="s">
        <v>54</v>
      </c>
    </row>
    <row r="6" spans="2:38" ht="14.25" customHeight="1">
      <c r="B6" s="514"/>
      <c r="C6" s="511" t="s">
        <v>338</v>
      </c>
      <c r="D6" s="3019">
        <f>liczbaucz!M20</f>
        <v>0</v>
      </c>
      <c r="E6" s="3020"/>
      <c r="F6" s="3020"/>
      <c r="G6" s="3021"/>
      <c r="H6" s="3022"/>
      <c r="I6" s="3019">
        <f>liczbaucz!N20</f>
        <v>0</v>
      </c>
      <c r="J6" s="3020"/>
      <c r="K6" s="3020"/>
      <c r="L6" s="3021"/>
      <c r="M6" s="3022"/>
      <c r="N6" s="3019">
        <f>liczbaucz!O20</f>
        <v>0</v>
      </c>
      <c r="O6" s="3020"/>
      <c r="P6" s="3020"/>
      <c r="Q6" s="3021"/>
      <c r="R6" s="3022"/>
      <c r="S6" s="3019">
        <f>liczbaucz!P20</f>
        <v>0</v>
      </c>
      <c r="T6" s="3020"/>
      <c r="U6" s="3020"/>
      <c r="V6" s="3021"/>
      <c r="W6" s="3022"/>
      <c r="X6" s="3019">
        <f>liczbaucz!Q20</f>
        <v>0</v>
      </c>
      <c r="Y6" s="3020"/>
      <c r="Z6" s="3020"/>
      <c r="AA6" s="3021"/>
      <c r="AB6" s="3022"/>
      <c r="AC6" s="3019">
        <f>liczbaucz!R20</f>
        <v>0</v>
      </c>
      <c r="AD6" s="3020"/>
      <c r="AE6" s="3020"/>
      <c r="AF6" s="3021"/>
      <c r="AG6" s="3022"/>
      <c r="AH6" s="3083"/>
      <c r="AI6" s="3084"/>
      <c r="AJ6" s="3084"/>
      <c r="AK6" s="3085"/>
      <c r="AL6" s="3090"/>
    </row>
    <row r="7" spans="2:38" ht="14.25" customHeight="1">
      <c r="B7" s="514"/>
      <c r="C7" s="511" t="s">
        <v>974</v>
      </c>
      <c r="D7" s="3019">
        <f>liczbaucz!M17</f>
        <v>0</v>
      </c>
      <c r="E7" s="3020"/>
      <c r="F7" s="3020"/>
      <c r="G7" s="3021"/>
      <c r="H7" s="3022"/>
      <c r="I7" s="3019">
        <f>liczbaucz!N17</f>
        <v>0</v>
      </c>
      <c r="J7" s="3020"/>
      <c r="K7" s="3020"/>
      <c r="L7" s="3021"/>
      <c r="M7" s="3022"/>
      <c r="N7" s="3019">
        <f>liczbaucz!O17</f>
        <v>0</v>
      </c>
      <c r="O7" s="3020"/>
      <c r="P7" s="3020"/>
      <c r="Q7" s="3021"/>
      <c r="R7" s="3022"/>
      <c r="S7" s="3019">
        <f>liczbaucz!P17</f>
        <v>0</v>
      </c>
      <c r="T7" s="3020"/>
      <c r="U7" s="3020"/>
      <c r="V7" s="3021"/>
      <c r="W7" s="3022"/>
      <c r="X7" s="3019">
        <f>liczbaucz!Q17</f>
        <v>0</v>
      </c>
      <c r="Y7" s="3020"/>
      <c r="Z7" s="3020"/>
      <c r="AA7" s="3021"/>
      <c r="AB7" s="3022"/>
      <c r="AC7" s="3019">
        <f>liczbaucz!R17</f>
        <v>0</v>
      </c>
      <c r="AD7" s="3020"/>
      <c r="AE7" s="3020"/>
      <c r="AF7" s="3021"/>
      <c r="AG7" s="3022"/>
      <c r="AH7" s="3083"/>
      <c r="AI7" s="3084"/>
      <c r="AJ7" s="3084"/>
      <c r="AK7" s="3085"/>
      <c r="AL7" s="3090"/>
    </row>
    <row r="8" spans="2:38" ht="14.25" customHeight="1">
      <c r="B8" s="2146"/>
      <c r="C8" s="2151" t="s">
        <v>1011</v>
      </c>
      <c r="D8" s="2159"/>
      <c r="E8" s="2162"/>
      <c r="F8" s="2162"/>
      <c r="G8" s="2160"/>
      <c r="H8" s="2161"/>
      <c r="I8" s="2159"/>
      <c r="J8" s="2162"/>
      <c r="K8" s="2162"/>
      <c r="L8" s="2160"/>
      <c r="M8" s="2161"/>
      <c r="N8" s="2159"/>
      <c r="O8" s="2162"/>
      <c r="P8" s="2162"/>
      <c r="Q8" s="2160"/>
      <c r="R8" s="2161"/>
      <c r="S8" s="2159"/>
      <c r="T8" s="2162"/>
      <c r="U8" s="2162"/>
      <c r="V8" s="2160"/>
      <c r="W8" s="2161"/>
      <c r="X8" s="2159"/>
      <c r="Y8" s="2162"/>
      <c r="Z8" s="2162"/>
      <c r="AA8" s="2160"/>
      <c r="AB8" s="2161"/>
      <c r="AC8" s="2159"/>
      <c r="AD8" s="2162"/>
      <c r="AE8" s="2162"/>
      <c r="AF8" s="2160"/>
      <c r="AG8" s="2161"/>
      <c r="AH8" s="3086"/>
      <c r="AI8" s="3087"/>
      <c r="AJ8" s="3087"/>
      <c r="AK8" s="3088"/>
      <c r="AL8" s="3091"/>
    </row>
    <row r="9" spans="2:38" ht="16.5" customHeight="1">
      <c r="B9" s="2146"/>
      <c r="C9" s="2147" t="s">
        <v>339</v>
      </c>
      <c r="D9" s="3069"/>
      <c r="E9" s="3070"/>
      <c r="F9" s="3070"/>
      <c r="G9" s="3071"/>
      <c r="H9" s="3072"/>
      <c r="I9" s="3069">
        <f>COUNTA(I11:M42)</f>
        <v>0</v>
      </c>
      <c r="J9" s="3070"/>
      <c r="K9" s="3070"/>
      <c r="L9" s="3071"/>
      <c r="M9" s="3072"/>
      <c r="N9" s="3069">
        <f t="shared" ref="N9" si="0">COUNTA(N11:R42)</f>
        <v>0</v>
      </c>
      <c r="O9" s="3070"/>
      <c r="P9" s="3070"/>
      <c r="Q9" s="3071"/>
      <c r="R9" s="3072"/>
      <c r="S9" s="3069">
        <f t="shared" ref="S9" si="1">COUNTA(S11:W42)</f>
        <v>0</v>
      </c>
      <c r="T9" s="3070"/>
      <c r="U9" s="3070"/>
      <c r="V9" s="3071"/>
      <c r="W9" s="3072"/>
      <c r="X9" s="3069">
        <f t="shared" ref="X9" si="2">COUNTA(X11:AB42)</f>
        <v>0</v>
      </c>
      <c r="Y9" s="3070"/>
      <c r="Z9" s="3070"/>
      <c r="AA9" s="3071"/>
      <c r="AB9" s="3072"/>
      <c r="AC9" s="3069">
        <f t="shared" ref="AC9" si="3">COUNTA(AC11:AG42)</f>
        <v>0</v>
      </c>
      <c r="AD9" s="3070"/>
      <c r="AE9" s="3070"/>
      <c r="AF9" s="3071"/>
      <c r="AG9" s="3072"/>
      <c r="AH9" s="3069">
        <f>COUNTA(AH11:AK42)</f>
        <v>0</v>
      </c>
      <c r="AI9" s="3071"/>
      <c r="AJ9" s="3071"/>
      <c r="AK9" s="3072"/>
      <c r="AL9" s="3073">
        <f>SUM(AL11:AL42)</f>
        <v>0</v>
      </c>
    </row>
    <row r="10" spans="2:38" ht="16.5" customHeight="1">
      <c r="B10" s="2145" t="s">
        <v>2</v>
      </c>
      <c r="C10" s="512" t="s">
        <v>994</v>
      </c>
      <c r="D10" s="2033">
        <v>1</v>
      </c>
      <c r="E10" s="2170">
        <v>2</v>
      </c>
      <c r="F10" s="2170">
        <v>3</v>
      </c>
      <c r="G10" s="2034">
        <v>4</v>
      </c>
      <c r="H10" s="2035">
        <v>5</v>
      </c>
      <c r="I10" s="2033">
        <v>1</v>
      </c>
      <c r="J10" s="2170">
        <v>2</v>
      </c>
      <c r="K10" s="2170">
        <v>3</v>
      </c>
      <c r="L10" s="2034">
        <v>4</v>
      </c>
      <c r="M10" s="2035">
        <v>5</v>
      </c>
      <c r="N10" s="2033">
        <v>1</v>
      </c>
      <c r="O10" s="2170">
        <v>2</v>
      </c>
      <c r="P10" s="2170">
        <v>3</v>
      </c>
      <c r="Q10" s="2034">
        <v>4</v>
      </c>
      <c r="R10" s="2035">
        <v>5</v>
      </c>
      <c r="S10" s="2033">
        <v>1</v>
      </c>
      <c r="T10" s="2170">
        <v>2</v>
      </c>
      <c r="U10" s="2170">
        <v>3</v>
      </c>
      <c r="V10" s="2034">
        <v>4</v>
      </c>
      <c r="W10" s="2035">
        <v>5</v>
      </c>
      <c r="X10" s="2033">
        <v>1</v>
      </c>
      <c r="Y10" s="2170">
        <v>2</v>
      </c>
      <c r="Z10" s="2170">
        <v>3</v>
      </c>
      <c r="AA10" s="2034">
        <v>4</v>
      </c>
      <c r="AB10" s="2035">
        <v>5</v>
      </c>
      <c r="AC10" s="2033">
        <v>1</v>
      </c>
      <c r="AD10" s="2170">
        <v>2</v>
      </c>
      <c r="AE10" s="2170">
        <v>3</v>
      </c>
      <c r="AF10" s="2034">
        <v>4</v>
      </c>
      <c r="AG10" s="2035">
        <v>5</v>
      </c>
      <c r="AH10" s="2033">
        <v>1</v>
      </c>
      <c r="AI10" s="2034">
        <v>2</v>
      </c>
      <c r="AJ10" s="2034">
        <v>3</v>
      </c>
      <c r="AK10" s="2035">
        <v>4</v>
      </c>
      <c r="AL10" s="3050"/>
    </row>
    <row r="11" spans="2:38" ht="13.5">
      <c r="B11" s="515">
        <v>1</v>
      </c>
      <c r="C11" s="507" t="s">
        <v>265</v>
      </c>
      <c r="D11" s="2080"/>
      <c r="E11" s="2120"/>
      <c r="F11" s="2120"/>
      <c r="G11" s="2081"/>
      <c r="H11" s="2082"/>
      <c r="I11" s="2080"/>
      <c r="J11" s="2120"/>
      <c r="K11" s="2120"/>
      <c r="L11" s="2081"/>
      <c r="M11" s="2082"/>
      <c r="N11" s="2080"/>
      <c r="O11" s="2120"/>
      <c r="P11" s="2120"/>
      <c r="Q11" s="2081"/>
      <c r="R11" s="2082"/>
      <c r="S11" s="2080"/>
      <c r="T11" s="2120"/>
      <c r="U11" s="2120"/>
      <c r="V11" s="2081"/>
      <c r="W11" s="2082"/>
      <c r="X11" s="2080"/>
      <c r="Y11" s="2120"/>
      <c r="Z11" s="2120"/>
      <c r="AA11" s="2081"/>
      <c r="AB11" s="2082"/>
      <c r="AC11" s="2080"/>
      <c r="AD11" s="2120"/>
      <c r="AE11" s="2120"/>
      <c r="AF11" s="2081"/>
      <c r="AG11" s="2082"/>
      <c r="AH11" s="2080"/>
      <c r="AI11" s="2081"/>
      <c r="AJ11" s="2081"/>
      <c r="AK11" s="2082"/>
      <c r="AL11" s="2032">
        <f>COUNTA(D11:AK11)</f>
        <v>0</v>
      </c>
    </row>
    <row r="12" spans="2:38" ht="13.5">
      <c r="B12" s="515">
        <v>2</v>
      </c>
      <c r="C12" s="507" t="s">
        <v>289</v>
      </c>
      <c r="D12" s="2080"/>
      <c r="E12" s="2120"/>
      <c r="F12" s="2120"/>
      <c r="G12" s="2081"/>
      <c r="H12" s="2082"/>
      <c r="I12" s="2080"/>
      <c r="J12" s="2120"/>
      <c r="K12" s="2120"/>
      <c r="L12" s="2081"/>
      <c r="M12" s="2082"/>
      <c r="N12" s="2080"/>
      <c r="O12" s="2120"/>
      <c r="P12" s="2120"/>
      <c r="Q12" s="2081"/>
      <c r="R12" s="2082"/>
      <c r="S12" s="2080"/>
      <c r="T12" s="2120"/>
      <c r="U12" s="2120"/>
      <c r="V12" s="2081"/>
      <c r="W12" s="2082"/>
      <c r="X12" s="2080"/>
      <c r="Y12" s="2120"/>
      <c r="Z12" s="2120"/>
      <c r="AA12" s="2081"/>
      <c r="AB12" s="2082"/>
      <c r="AC12" s="2080"/>
      <c r="AD12" s="2120"/>
      <c r="AE12" s="2120"/>
      <c r="AF12" s="2081"/>
      <c r="AG12" s="2082"/>
      <c r="AH12" s="2080"/>
      <c r="AI12" s="2081"/>
      <c r="AJ12" s="2081"/>
      <c r="AK12" s="2082"/>
      <c r="AL12" s="2032">
        <f t="shared" ref="AL12:AL42" si="4">COUNTA(D12:AK12)</f>
        <v>0</v>
      </c>
    </row>
    <row r="13" spans="2:38" ht="13.5">
      <c r="B13" s="515">
        <v>3</v>
      </c>
      <c r="C13" s="507" t="s">
        <v>267</v>
      </c>
      <c r="D13" s="2080"/>
      <c r="E13" s="2120"/>
      <c r="F13" s="2120"/>
      <c r="G13" s="2081"/>
      <c r="H13" s="2082"/>
      <c r="I13" s="2080"/>
      <c r="J13" s="2120"/>
      <c r="K13" s="2120"/>
      <c r="L13" s="2081"/>
      <c r="M13" s="2082"/>
      <c r="N13" s="2080"/>
      <c r="O13" s="2120"/>
      <c r="P13" s="2120"/>
      <c r="Q13" s="2081"/>
      <c r="R13" s="2082"/>
      <c r="S13" s="2080"/>
      <c r="T13" s="2120"/>
      <c r="U13" s="2120"/>
      <c r="V13" s="2081"/>
      <c r="W13" s="2082"/>
      <c r="X13" s="2080"/>
      <c r="Y13" s="2120"/>
      <c r="Z13" s="2120"/>
      <c r="AA13" s="2081"/>
      <c r="AB13" s="2082"/>
      <c r="AC13" s="2080"/>
      <c r="AD13" s="2120"/>
      <c r="AE13" s="2120"/>
      <c r="AF13" s="2081"/>
      <c r="AG13" s="2082"/>
      <c r="AH13" s="2080"/>
      <c r="AI13" s="2081"/>
      <c r="AJ13" s="2081"/>
      <c r="AK13" s="2082"/>
      <c r="AL13" s="2032">
        <f t="shared" si="4"/>
        <v>0</v>
      </c>
    </row>
    <row r="14" spans="2:38" ht="13.5">
      <c r="B14" s="515">
        <v>4</v>
      </c>
      <c r="C14" s="507" t="s">
        <v>269</v>
      </c>
      <c r="D14" s="2080"/>
      <c r="E14" s="2120"/>
      <c r="F14" s="2120"/>
      <c r="G14" s="2081"/>
      <c r="H14" s="2082"/>
      <c r="I14" s="2080"/>
      <c r="J14" s="2120"/>
      <c r="K14" s="2120"/>
      <c r="L14" s="2081"/>
      <c r="M14" s="2082"/>
      <c r="N14" s="2080"/>
      <c r="O14" s="2120"/>
      <c r="P14" s="2120"/>
      <c r="Q14" s="2081"/>
      <c r="R14" s="2082"/>
      <c r="S14" s="2080"/>
      <c r="T14" s="2120"/>
      <c r="U14" s="2120"/>
      <c r="V14" s="2081"/>
      <c r="W14" s="2082"/>
      <c r="X14" s="2080"/>
      <c r="Y14" s="2120"/>
      <c r="Z14" s="2120"/>
      <c r="AA14" s="2081"/>
      <c r="AB14" s="2082"/>
      <c r="AC14" s="2080"/>
      <c r="AD14" s="2120"/>
      <c r="AE14" s="2120"/>
      <c r="AF14" s="2081"/>
      <c r="AG14" s="2082"/>
      <c r="AH14" s="2080"/>
      <c r="AI14" s="2081"/>
      <c r="AJ14" s="2081"/>
      <c r="AK14" s="2082"/>
      <c r="AL14" s="2032">
        <f t="shared" si="4"/>
        <v>0</v>
      </c>
    </row>
    <row r="15" spans="2:38" ht="13.5">
      <c r="B15" s="515">
        <v>5</v>
      </c>
      <c r="C15" s="507" t="s">
        <v>270</v>
      </c>
      <c r="D15" s="2080"/>
      <c r="E15" s="2120"/>
      <c r="F15" s="2120"/>
      <c r="G15" s="2081"/>
      <c r="H15" s="2082"/>
      <c r="I15" s="2080"/>
      <c r="J15" s="2120"/>
      <c r="K15" s="2120"/>
      <c r="L15" s="2081"/>
      <c r="M15" s="2082"/>
      <c r="N15" s="2080"/>
      <c r="O15" s="2120"/>
      <c r="P15" s="2120"/>
      <c r="Q15" s="2081"/>
      <c r="R15" s="2082"/>
      <c r="S15" s="2080"/>
      <c r="T15" s="2120"/>
      <c r="U15" s="2120"/>
      <c r="V15" s="2081"/>
      <c r="W15" s="2082"/>
      <c r="X15" s="2080"/>
      <c r="Y15" s="2120"/>
      <c r="Z15" s="2120"/>
      <c r="AA15" s="2081"/>
      <c r="AB15" s="2082"/>
      <c r="AC15" s="2080"/>
      <c r="AD15" s="2120"/>
      <c r="AE15" s="2120"/>
      <c r="AF15" s="2081"/>
      <c r="AG15" s="2082"/>
      <c r="AH15" s="2080"/>
      <c r="AI15" s="2081"/>
      <c r="AJ15" s="2081"/>
      <c r="AK15" s="2082"/>
      <c r="AL15" s="2032">
        <f t="shared" si="4"/>
        <v>0</v>
      </c>
    </row>
    <row r="16" spans="2:38" ht="13.5">
      <c r="B16" s="515">
        <v>6</v>
      </c>
      <c r="C16" s="507" t="s">
        <v>792</v>
      </c>
      <c r="D16" s="2080"/>
      <c r="E16" s="2120"/>
      <c r="F16" s="2120"/>
      <c r="G16" s="2081"/>
      <c r="H16" s="2082"/>
      <c r="I16" s="2080"/>
      <c r="J16" s="2120"/>
      <c r="K16" s="2120"/>
      <c r="L16" s="2081"/>
      <c r="M16" s="2082"/>
      <c r="N16" s="2080"/>
      <c r="O16" s="2120"/>
      <c r="P16" s="2120"/>
      <c r="Q16" s="2081"/>
      <c r="R16" s="2082"/>
      <c r="S16" s="2080"/>
      <c r="T16" s="2120"/>
      <c r="U16" s="2120"/>
      <c r="V16" s="2081"/>
      <c r="W16" s="2082"/>
      <c r="X16" s="2080"/>
      <c r="Y16" s="2120"/>
      <c r="Z16" s="2120"/>
      <c r="AA16" s="2081"/>
      <c r="AB16" s="2082"/>
      <c r="AC16" s="2080"/>
      <c r="AD16" s="2120"/>
      <c r="AE16" s="2120"/>
      <c r="AF16" s="2081"/>
      <c r="AG16" s="2082"/>
      <c r="AH16" s="2080"/>
      <c r="AI16" s="2081"/>
      <c r="AJ16" s="2081"/>
      <c r="AK16" s="2082"/>
      <c r="AL16" s="2032">
        <f t="shared" si="4"/>
        <v>0</v>
      </c>
    </row>
    <row r="17" spans="2:38" ht="13.5">
      <c r="B17" s="515">
        <v>7</v>
      </c>
      <c r="C17" s="507" t="s">
        <v>271</v>
      </c>
      <c r="D17" s="2080"/>
      <c r="E17" s="2120"/>
      <c r="F17" s="2120"/>
      <c r="G17" s="2081"/>
      <c r="H17" s="2082"/>
      <c r="I17" s="2080"/>
      <c r="J17" s="2120"/>
      <c r="K17" s="2120"/>
      <c r="L17" s="2081"/>
      <c r="M17" s="2082"/>
      <c r="N17" s="2080"/>
      <c r="O17" s="2120"/>
      <c r="P17" s="2120"/>
      <c r="Q17" s="2081"/>
      <c r="R17" s="2082"/>
      <c r="S17" s="2080"/>
      <c r="T17" s="2120"/>
      <c r="U17" s="2120"/>
      <c r="V17" s="2081"/>
      <c r="W17" s="2082"/>
      <c r="X17" s="2080"/>
      <c r="Y17" s="2120"/>
      <c r="Z17" s="2120"/>
      <c r="AA17" s="2081"/>
      <c r="AB17" s="2082"/>
      <c r="AC17" s="2080"/>
      <c r="AD17" s="2120"/>
      <c r="AE17" s="2120"/>
      <c r="AF17" s="2081"/>
      <c r="AG17" s="2082"/>
      <c r="AH17" s="2080"/>
      <c r="AI17" s="2081"/>
      <c r="AJ17" s="2081"/>
      <c r="AK17" s="2082"/>
      <c r="AL17" s="2032">
        <f t="shared" si="4"/>
        <v>0</v>
      </c>
    </row>
    <row r="18" spans="2:38" ht="13.5">
      <c r="B18" s="515">
        <v>8</v>
      </c>
      <c r="C18" s="507" t="s">
        <v>793</v>
      </c>
      <c r="D18" s="2080"/>
      <c r="E18" s="2120"/>
      <c r="F18" s="2120"/>
      <c r="G18" s="2081"/>
      <c r="H18" s="2082"/>
      <c r="I18" s="2080"/>
      <c r="J18" s="2120"/>
      <c r="K18" s="2120"/>
      <c r="L18" s="2081"/>
      <c r="M18" s="2082"/>
      <c r="N18" s="2080"/>
      <c r="O18" s="2120"/>
      <c r="P18" s="2120"/>
      <c r="Q18" s="2081"/>
      <c r="R18" s="2082"/>
      <c r="S18" s="2080"/>
      <c r="T18" s="2120"/>
      <c r="U18" s="2120"/>
      <c r="V18" s="2081"/>
      <c r="W18" s="2082"/>
      <c r="X18" s="2080"/>
      <c r="Y18" s="2120"/>
      <c r="Z18" s="2120"/>
      <c r="AA18" s="2081"/>
      <c r="AB18" s="2082"/>
      <c r="AC18" s="2080"/>
      <c r="AD18" s="2120"/>
      <c r="AE18" s="2120"/>
      <c r="AF18" s="2081"/>
      <c r="AG18" s="2082"/>
      <c r="AH18" s="2080"/>
      <c r="AI18" s="2081"/>
      <c r="AJ18" s="2081"/>
      <c r="AK18" s="2082"/>
      <c r="AL18" s="2032">
        <f t="shared" si="4"/>
        <v>0</v>
      </c>
    </row>
    <row r="19" spans="2:38" ht="13.5">
      <c r="B19" s="515">
        <v>9</v>
      </c>
      <c r="C19" s="507" t="s">
        <v>272</v>
      </c>
      <c r="D19" s="2080"/>
      <c r="E19" s="2120"/>
      <c r="F19" s="2120"/>
      <c r="G19" s="2081"/>
      <c r="H19" s="2082"/>
      <c r="I19" s="2080"/>
      <c r="J19" s="2120"/>
      <c r="K19" s="2120"/>
      <c r="L19" s="2081"/>
      <c r="M19" s="2082"/>
      <c r="N19" s="2080"/>
      <c r="O19" s="2120"/>
      <c r="P19" s="2120"/>
      <c r="Q19" s="2081"/>
      <c r="R19" s="2082"/>
      <c r="S19" s="2080"/>
      <c r="T19" s="2120"/>
      <c r="U19" s="2120"/>
      <c r="V19" s="2081"/>
      <c r="W19" s="2082"/>
      <c r="X19" s="2080"/>
      <c r="Y19" s="2120"/>
      <c r="Z19" s="2120"/>
      <c r="AA19" s="2081"/>
      <c r="AB19" s="2082"/>
      <c r="AC19" s="2080"/>
      <c r="AD19" s="2120"/>
      <c r="AE19" s="2120"/>
      <c r="AF19" s="2081"/>
      <c r="AG19" s="2082"/>
      <c r="AH19" s="2080"/>
      <c r="AI19" s="2081"/>
      <c r="AJ19" s="2081"/>
      <c r="AK19" s="2082"/>
      <c r="AL19" s="2032">
        <f t="shared" si="4"/>
        <v>0</v>
      </c>
    </row>
    <row r="20" spans="2:38" ht="13.5">
      <c r="B20" s="515">
        <v>10</v>
      </c>
      <c r="C20" s="507" t="s">
        <v>280</v>
      </c>
      <c r="D20" s="2080"/>
      <c r="E20" s="2120"/>
      <c r="F20" s="2120"/>
      <c r="G20" s="2081"/>
      <c r="H20" s="2082"/>
      <c r="I20" s="2080"/>
      <c r="J20" s="2120"/>
      <c r="K20" s="2120"/>
      <c r="L20" s="2081"/>
      <c r="M20" s="2082"/>
      <c r="N20" s="2080"/>
      <c r="O20" s="2120"/>
      <c r="P20" s="2120"/>
      <c r="Q20" s="2081"/>
      <c r="R20" s="2082"/>
      <c r="S20" s="2080"/>
      <c r="T20" s="2120"/>
      <c r="U20" s="2120"/>
      <c r="V20" s="2081"/>
      <c r="W20" s="2082"/>
      <c r="X20" s="2080"/>
      <c r="Y20" s="2120"/>
      <c r="Z20" s="2120"/>
      <c r="AA20" s="2081"/>
      <c r="AB20" s="2082"/>
      <c r="AC20" s="2080"/>
      <c r="AD20" s="2120"/>
      <c r="AE20" s="2120"/>
      <c r="AF20" s="2081"/>
      <c r="AG20" s="2082"/>
      <c r="AH20" s="2080"/>
      <c r="AI20" s="2081"/>
      <c r="AJ20" s="2081"/>
      <c r="AK20" s="2082"/>
      <c r="AL20" s="2032">
        <f t="shared" si="4"/>
        <v>0</v>
      </c>
    </row>
    <row r="21" spans="2:38" ht="13.5">
      <c r="B21" s="515">
        <v>11</v>
      </c>
      <c r="C21" s="507" t="s">
        <v>274</v>
      </c>
      <c r="D21" s="2080"/>
      <c r="E21" s="2120"/>
      <c r="F21" s="2120"/>
      <c r="G21" s="2081"/>
      <c r="H21" s="2082"/>
      <c r="I21" s="2080"/>
      <c r="J21" s="2120"/>
      <c r="K21" s="2120"/>
      <c r="L21" s="2081"/>
      <c r="M21" s="2082"/>
      <c r="N21" s="2080"/>
      <c r="O21" s="2120"/>
      <c r="P21" s="2120"/>
      <c r="Q21" s="2081"/>
      <c r="R21" s="2082"/>
      <c r="S21" s="2080"/>
      <c r="T21" s="2120"/>
      <c r="U21" s="2120"/>
      <c r="V21" s="2081"/>
      <c r="W21" s="2082"/>
      <c r="X21" s="2080"/>
      <c r="Y21" s="2120"/>
      <c r="Z21" s="2120"/>
      <c r="AA21" s="2081"/>
      <c r="AB21" s="2082"/>
      <c r="AC21" s="2080"/>
      <c r="AD21" s="2120"/>
      <c r="AE21" s="2120"/>
      <c r="AF21" s="2081"/>
      <c r="AG21" s="2082"/>
      <c r="AH21" s="2080"/>
      <c r="AI21" s="2081"/>
      <c r="AJ21" s="2081"/>
      <c r="AK21" s="2082"/>
      <c r="AL21" s="2032">
        <f t="shared" si="4"/>
        <v>0</v>
      </c>
    </row>
    <row r="22" spans="2:38" ht="13.5">
      <c r="B22" s="515">
        <v>12</v>
      </c>
      <c r="C22" s="507" t="s">
        <v>277</v>
      </c>
      <c r="D22" s="2080"/>
      <c r="E22" s="2120"/>
      <c r="F22" s="2120"/>
      <c r="G22" s="2081"/>
      <c r="H22" s="2082"/>
      <c r="I22" s="2080"/>
      <c r="J22" s="2120"/>
      <c r="K22" s="2120"/>
      <c r="L22" s="2081"/>
      <c r="M22" s="2082"/>
      <c r="N22" s="2080"/>
      <c r="O22" s="2120"/>
      <c r="P22" s="2120"/>
      <c r="Q22" s="2081"/>
      <c r="R22" s="2082"/>
      <c r="S22" s="2080"/>
      <c r="T22" s="2120"/>
      <c r="U22" s="2120"/>
      <c r="V22" s="2081"/>
      <c r="W22" s="2082"/>
      <c r="X22" s="2080"/>
      <c r="Y22" s="2120"/>
      <c r="Z22" s="2120"/>
      <c r="AA22" s="2081"/>
      <c r="AB22" s="2082"/>
      <c r="AC22" s="2080"/>
      <c r="AD22" s="2120"/>
      <c r="AE22" s="2120"/>
      <c r="AF22" s="2081"/>
      <c r="AG22" s="2082"/>
      <c r="AH22" s="2080"/>
      <c r="AI22" s="2081"/>
      <c r="AJ22" s="2081"/>
      <c r="AK22" s="2082"/>
      <c r="AL22" s="2032">
        <f t="shared" si="4"/>
        <v>0</v>
      </c>
    </row>
    <row r="23" spans="2:38" ht="13.5">
      <c r="B23" s="515">
        <v>13</v>
      </c>
      <c r="C23" s="1010" t="s">
        <v>572</v>
      </c>
      <c r="D23" s="2080"/>
      <c r="E23" s="2120"/>
      <c r="F23" s="2120"/>
      <c r="G23" s="2081"/>
      <c r="H23" s="2082"/>
      <c r="I23" s="2080"/>
      <c r="J23" s="2120"/>
      <c r="K23" s="2120"/>
      <c r="L23" s="2081"/>
      <c r="M23" s="2082"/>
      <c r="N23" s="2080"/>
      <c r="O23" s="2120"/>
      <c r="P23" s="2120"/>
      <c r="Q23" s="2081"/>
      <c r="R23" s="2082"/>
      <c r="S23" s="2080"/>
      <c r="T23" s="2120"/>
      <c r="U23" s="2120"/>
      <c r="V23" s="2081"/>
      <c r="W23" s="2082"/>
      <c r="X23" s="2080"/>
      <c r="Y23" s="2120"/>
      <c r="Z23" s="2120"/>
      <c r="AA23" s="2081"/>
      <c r="AB23" s="2082"/>
      <c r="AC23" s="2080"/>
      <c r="AD23" s="2120"/>
      <c r="AE23" s="2120"/>
      <c r="AF23" s="2081"/>
      <c r="AG23" s="2082"/>
      <c r="AH23" s="2080"/>
      <c r="AI23" s="2081"/>
      <c r="AJ23" s="2081"/>
      <c r="AK23" s="2082"/>
      <c r="AL23" s="2032">
        <f t="shared" si="4"/>
        <v>0</v>
      </c>
    </row>
    <row r="24" spans="2:38" ht="13.5">
      <c r="B24" s="515">
        <v>14</v>
      </c>
      <c r="C24" s="1132"/>
      <c r="D24" s="2080"/>
      <c r="E24" s="2120"/>
      <c r="F24" s="2120"/>
      <c r="G24" s="2081"/>
      <c r="H24" s="2082"/>
      <c r="I24" s="2080"/>
      <c r="J24" s="2120"/>
      <c r="K24" s="2120"/>
      <c r="L24" s="2081"/>
      <c r="M24" s="2082"/>
      <c r="N24" s="2080"/>
      <c r="O24" s="2120"/>
      <c r="P24" s="2120"/>
      <c r="Q24" s="2081"/>
      <c r="R24" s="2082"/>
      <c r="S24" s="2080"/>
      <c r="T24" s="2120"/>
      <c r="U24" s="2120"/>
      <c r="V24" s="2081"/>
      <c r="W24" s="2082"/>
      <c r="X24" s="2080"/>
      <c r="Y24" s="2120"/>
      <c r="Z24" s="2120"/>
      <c r="AA24" s="2081"/>
      <c r="AB24" s="2082"/>
      <c r="AC24" s="2080"/>
      <c r="AD24" s="2120"/>
      <c r="AE24" s="2120"/>
      <c r="AF24" s="2081"/>
      <c r="AG24" s="2082"/>
      <c r="AH24" s="2080"/>
      <c r="AI24" s="2081"/>
      <c r="AJ24" s="2081"/>
      <c r="AK24" s="2082"/>
      <c r="AL24" s="2032">
        <f t="shared" si="4"/>
        <v>0</v>
      </c>
    </row>
    <row r="25" spans="2:38" ht="13.5">
      <c r="B25" s="515">
        <v>15</v>
      </c>
      <c r="C25" s="1132"/>
      <c r="D25" s="2080"/>
      <c r="E25" s="2120"/>
      <c r="F25" s="2120"/>
      <c r="G25" s="2081"/>
      <c r="H25" s="2082"/>
      <c r="I25" s="2080"/>
      <c r="J25" s="2120"/>
      <c r="K25" s="2120"/>
      <c r="L25" s="2081"/>
      <c r="M25" s="2082"/>
      <c r="N25" s="2080"/>
      <c r="O25" s="2120"/>
      <c r="P25" s="2120"/>
      <c r="Q25" s="2081"/>
      <c r="R25" s="2082"/>
      <c r="S25" s="2080"/>
      <c r="T25" s="2120"/>
      <c r="U25" s="2120"/>
      <c r="V25" s="2081"/>
      <c r="W25" s="2082"/>
      <c r="X25" s="2080"/>
      <c r="Y25" s="2120"/>
      <c r="Z25" s="2120"/>
      <c r="AA25" s="2081"/>
      <c r="AB25" s="2082"/>
      <c r="AC25" s="2080"/>
      <c r="AD25" s="2120"/>
      <c r="AE25" s="2120"/>
      <c r="AF25" s="2081"/>
      <c r="AG25" s="2082"/>
      <c r="AH25" s="2080"/>
      <c r="AI25" s="2081"/>
      <c r="AJ25" s="2081"/>
      <c r="AK25" s="2082"/>
      <c r="AL25" s="2032">
        <f t="shared" si="4"/>
        <v>0</v>
      </c>
    </row>
    <row r="26" spans="2:38" ht="13.5">
      <c r="B26" s="515">
        <v>16</v>
      </c>
      <c r="C26" s="1132"/>
      <c r="D26" s="2080"/>
      <c r="E26" s="2120"/>
      <c r="F26" s="2120"/>
      <c r="G26" s="2081"/>
      <c r="H26" s="2082"/>
      <c r="I26" s="2080"/>
      <c r="J26" s="2120"/>
      <c r="K26" s="2120"/>
      <c r="L26" s="2081"/>
      <c r="M26" s="2082"/>
      <c r="N26" s="2080"/>
      <c r="O26" s="2120"/>
      <c r="P26" s="2120"/>
      <c r="Q26" s="2081"/>
      <c r="R26" s="2082"/>
      <c r="S26" s="2080"/>
      <c r="T26" s="2120"/>
      <c r="U26" s="2120"/>
      <c r="V26" s="2081"/>
      <c r="W26" s="2082"/>
      <c r="X26" s="2080"/>
      <c r="Y26" s="2120"/>
      <c r="Z26" s="2120"/>
      <c r="AA26" s="2081"/>
      <c r="AB26" s="2082"/>
      <c r="AC26" s="2080"/>
      <c r="AD26" s="2120"/>
      <c r="AE26" s="2120"/>
      <c r="AF26" s="2081"/>
      <c r="AG26" s="2082"/>
      <c r="AH26" s="2080"/>
      <c r="AI26" s="2081"/>
      <c r="AJ26" s="2081"/>
      <c r="AK26" s="2082"/>
      <c r="AL26" s="2032">
        <f t="shared" si="4"/>
        <v>0</v>
      </c>
    </row>
    <row r="27" spans="2:38" ht="13.5">
      <c r="B27" s="515">
        <v>17</v>
      </c>
      <c r="C27" s="1132"/>
      <c r="D27" s="2080"/>
      <c r="E27" s="2120"/>
      <c r="F27" s="2120"/>
      <c r="G27" s="2081"/>
      <c r="H27" s="2082"/>
      <c r="I27" s="2080"/>
      <c r="J27" s="2120"/>
      <c r="K27" s="2120"/>
      <c r="L27" s="2081"/>
      <c r="M27" s="2082"/>
      <c r="N27" s="2080"/>
      <c r="O27" s="2120"/>
      <c r="P27" s="2120"/>
      <c r="Q27" s="2081"/>
      <c r="R27" s="2082"/>
      <c r="S27" s="2080"/>
      <c r="T27" s="2120"/>
      <c r="U27" s="2120"/>
      <c r="V27" s="2081"/>
      <c r="W27" s="2082"/>
      <c r="X27" s="2080"/>
      <c r="Y27" s="2120"/>
      <c r="Z27" s="2120"/>
      <c r="AA27" s="2081"/>
      <c r="AB27" s="2082"/>
      <c r="AC27" s="2080"/>
      <c r="AD27" s="2120"/>
      <c r="AE27" s="2120"/>
      <c r="AF27" s="2081"/>
      <c r="AG27" s="2082"/>
      <c r="AH27" s="2080"/>
      <c r="AI27" s="2081"/>
      <c r="AJ27" s="2081"/>
      <c r="AK27" s="2082"/>
      <c r="AL27" s="2032">
        <f t="shared" si="4"/>
        <v>0</v>
      </c>
    </row>
    <row r="28" spans="2:38" ht="13.5">
      <c r="B28" s="515">
        <v>18</v>
      </c>
      <c r="C28" s="1132"/>
      <c r="D28" s="2080"/>
      <c r="E28" s="2120"/>
      <c r="F28" s="2120"/>
      <c r="G28" s="2081"/>
      <c r="H28" s="2082"/>
      <c r="I28" s="2080"/>
      <c r="J28" s="2120"/>
      <c r="K28" s="2120"/>
      <c r="L28" s="2081"/>
      <c r="M28" s="2082"/>
      <c r="N28" s="2080"/>
      <c r="O28" s="2120"/>
      <c r="P28" s="2120"/>
      <c r="Q28" s="2081"/>
      <c r="R28" s="2082"/>
      <c r="S28" s="2080"/>
      <c r="T28" s="2120"/>
      <c r="U28" s="2120"/>
      <c r="V28" s="2081"/>
      <c r="W28" s="2082"/>
      <c r="X28" s="2080"/>
      <c r="Y28" s="2120"/>
      <c r="Z28" s="2120"/>
      <c r="AA28" s="2081"/>
      <c r="AB28" s="2082"/>
      <c r="AC28" s="2080"/>
      <c r="AD28" s="2120"/>
      <c r="AE28" s="2120"/>
      <c r="AF28" s="2081"/>
      <c r="AG28" s="2082"/>
      <c r="AH28" s="2080"/>
      <c r="AI28" s="2081"/>
      <c r="AJ28" s="2081"/>
      <c r="AK28" s="2082"/>
      <c r="AL28" s="2032">
        <f t="shared" si="4"/>
        <v>0</v>
      </c>
    </row>
    <row r="29" spans="2:38" ht="13.5">
      <c r="B29" s="515">
        <v>19</v>
      </c>
      <c r="C29" s="1132"/>
      <c r="D29" s="2080"/>
      <c r="E29" s="2120"/>
      <c r="F29" s="2120"/>
      <c r="G29" s="2081"/>
      <c r="H29" s="2082"/>
      <c r="I29" s="2080"/>
      <c r="J29" s="2120"/>
      <c r="K29" s="2120"/>
      <c r="L29" s="2081"/>
      <c r="M29" s="2082"/>
      <c r="N29" s="2080"/>
      <c r="O29" s="2120"/>
      <c r="P29" s="2120"/>
      <c r="Q29" s="2081"/>
      <c r="R29" s="2082"/>
      <c r="S29" s="2080"/>
      <c r="T29" s="2120"/>
      <c r="U29" s="2120"/>
      <c r="V29" s="2081"/>
      <c r="W29" s="2082"/>
      <c r="X29" s="2080"/>
      <c r="Y29" s="2120"/>
      <c r="Z29" s="2120"/>
      <c r="AA29" s="2081"/>
      <c r="AB29" s="2082"/>
      <c r="AC29" s="2080"/>
      <c r="AD29" s="2120"/>
      <c r="AE29" s="2120"/>
      <c r="AF29" s="2081"/>
      <c r="AG29" s="2082"/>
      <c r="AH29" s="2080"/>
      <c r="AI29" s="2081"/>
      <c r="AJ29" s="2081"/>
      <c r="AK29" s="2082"/>
      <c r="AL29" s="2032">
        <f t="shared" si="4"/>
        <v>0</v>
      </c>
    </row>
    <row r="30" spans="2:38" ht="13.5">
      <c r="B30" s="515">
        <v>20</v>
      </c>
      <c r="C30" s="1132"/>
      <c r="D30" s="2080"/>
      <c r="E30" s="2120"/>
      <c r="F30" s="2120"/>
      <c r="G30" s="2081"/>
      <c r="H30" s="2082"/>
      <c r="I30" s="2080"/>
      <c r="J30" s="2120"/>
      <c r="K30" s="2120"/>
      <c r="L30" s="2081"/>
      <c r="M30" s="2082"/>
      <c r="N30" s="2080"/>
      <c r="O30" s="2120"/>
      <c r="P30" s="2120"/>
      <c r="Q30" s="2081"/>
      <c r="R30" s="2082"/>
      <c r="S30" s="2080"/>
      <c r="T30" s="2120"/>
      <c r="U30" s="2120"/>
      <c r="V30" s="2081"/>
      <c r="W30" s="2082"/>
      <c r="X30" s="2080"/>
      <c r="Y30" s="2120"/>
      <c r="Z30" s="2120"/>
      <c r="AA30" s="2081"/>
      <c r="AB30" s="2082"/>
      <c r="AC30" s="2080"/>
      <c r="AD30" s="2120"/>
      <c r="AE30" s="2120"/>
      <c r="AF30" s="2081"/>
      <c r="AG30" s="2082"/>
      <c r="AH30" s="2080"/>
      <c r="AI30" s="2081"/>
      <c r="AJ30" s="2081"/>
      <c r="AK30" s="2082"/>
      <c r="AL30" s="2032">
        <f t="shared" si="4"/>
        <v>0</v>
      </c>
    </row>
    <row r="31" spans="2:38" ht="13.5">
      <c r="B31" s="515">
        <v>21</v>
      </c>
      <c r="C31" s="1132"/>
      <c r="D31" s="2080"/>
      <c r="E31" s="2120"/>
      <c r="F31" s="2120"/>
      <c r="G31" s="2081"/>
      <c r="H31" s="2082"/>
      <c r="I31" s="2080"/>
      <c r="J31" s="2120"/>
      <c r="K31" s="2120"/>
      <c r="L31" s="2081"/>
      <c r="M31" s="2082"/>
      <c r="N31" s="2080"/>
      <c r="O31" s="2120"/>
      <c r="P31" s="2120"/>
      <c r="Q31" s="2081"/>
      <c r="R31" s="2082"/>
      <c r="S31" s="2080"/>
      <c r="T31" s="2120"/>
      <c r="U31" s="2120"/>
      <c r="V31" s="2081"/>
      <c r="W31" s="2082"/>
      <c r="X31" s="2080"/>
      <c r="Y31" s="2120"/>
      <c r="Z31" s="2120"/>
      <c r="AA31" s="2081"/>
      <c r="AB31" s="2082"/>
      <c r="AC31" s="2080"/>
      <c r="AD31" s="2120"/>
      <c r="AE31" s="2120"/>
      <c r="AF31" s="2081"/>
      <c r="AG31" s="2082"/>
      <c r="AH31" s="2080"/>
      <c r="AI31" s="2081"/>
      <c r="AJ31" s="2081"/>
      <c r="AK31" s="2082"/>
      <c r="AL31" s="2032">
        <f>COUNTA(D31:AK31)</f>
        <v>0</v>
      </c>
    </row>
    <row r="32" spans="2:38" ht="13.5">
      <c r="B32" s="515">
        <v>22</v>
      </c>
      <c r="C32" s="1132"/>
      <c r="D32" s="2080"/>
      <c r="E32" s="2120"/>
      <c r="F32" s="2120"/>
      <c r="G32" s="2081"/>
      <c r="H32" s="2082"/>
      <c r="I32" s="2080"/>
      <c r="J32" s="2120"/>
      <c r="K32" s="2120"/>
      <c r="L32" s="2081"/>
      <c r="M32" s="2082"/>
      <c r="N32" s="2080"/>
      <c r="O32" s="2120"/>
      <c r="P32" s="2120"/>
      <c r="Q32" s="2081"/>
      <c r="R32" s="2082"/>
      <c r="S32" s="2080"/>
      <c r="T32" s="2120"/>
      <c r="U32" s="2120"/>
      <c r="V32" s="2081"/>
      <c r="W32" s="2082"/>
      <c r="X32" s="2080"/>
      <c r="Y32" s="2120"/>
      <c r="Z32" s="2120"/>
      <c r="AA32" s="2081"/>
      <c r="AB32" s="2082"/>
      <c r="AC32" s="2080"/>
      <c r="AD32" s="2120"/>
      <c r="AE32" s="2120"/>
      <c r="AF32" s="2081"/>
      <c r="AG32" s="2082"/>
      <c r="AH32" s="2080"/>
      <c r="AI32" s="2081"/>
      <c r="AJ32" s="2081"/>
      <c r="AK32" s="2082"/>
      <c r="AL32" s="2032">
        <f t="shared" si="4"/>
        <v>0</v>
      </c>
    </row>
    <row r="33" spans="2:38" ht="13.5">
      <c r="B33" s="515">
        <v>23</v>
      </c>
      <c r="C33" s="1132"/>
      <c r="D33" s="2080"/>
      <c r="E33" s="2120"/>
      <c r="F33" s="2120"/>
      <c r="G33" s="2081"/>
      <c r="H33" s="2082"/>
      <c r="I33" s="2080"/>
      <c r="J33" s="2120"/>
      <c r="K33" s="2120"/>
      <c r="L33" s="2081"/>
      <c r="M33" s="2082"/>
      <c r="N33" s="2080"/>
      <c r="O33" s="2120"/>
      <c r="P33" s="2120"/>
      <c r="Q33" s="2081"/>
      <c r="R33" s="2082"/>
      <c r="S33" s="2080"/>
      <c r="T33" s="2120"/>
      <c r="U33" s="2120"/>
      <c r="V33" s="2081"/>
      <c r="W33" s="2082"/>
      <c r="X33" s="2080"/>
      <c r="Y33" s="2120"/>
      <c r="Z33" s="2120"/>
      <c r="AA33" s="2081"/>
      <c r="AB33" s="2082"/>
      <c r="AC33" s="2080"/>
      <c r="AD33" s="2120"/>
      <c r="AE33" s="2120"/>
      <c r="AF33" s="2081"/>
      <c r="AG33" s="2082"/>
      <c r="AH33" s="2080"/>
      <c r="AI33" s="2081"/>
      <c r="AJ33" s="2081"/>
      <c r="AK33" s="2082"/>
      <c r="AL33" s="2032">
        <f t="shared" si="4"/>
        <v>0</v>
      </c>
    </row>
    <row r="34" spans="2:38" ht="13.5">
      <c r="B34" s="515">
        <v>24</v>
      </c>
      <c r="C34" s="1132"/>
      <c r="D34" s="2080"/>
      <c r="E34" s="2120"/>
      <c r="F34" s="2120"/>
      <c r="G34" s="2081"/>
      <c r="H34" s="2082"/>
      <c r="I34" s="2080"/>
      <c r="J34" s="2120"/>
      <c r="K34" s="2120"/>
      <c r="L34" s="2081"/>
      <c r="M34" s="2082"/>
      <c r="N34" s="2080"/>
      <c r="O34" s="2120"/>
      <c r="P34" s="2120"/>
      <c r="Q34" s="2081"/>
      <c r="R34" s="2082"/>
      <c r="S34" s="2080"/>
      <c r="T34" s="2120"/>
      <c r="U34" s="2120"/>
      <c r="V34" s="2081"/>
      <c r="W34" s="2082"/>
      <c r="X34" s="2080"/>
      <c r="Y34" s="2120"/>
      <c r="Z34" s="2120"/>
      <c r="AA34" s="2081"/>
      <c r="AB34" s="2082"/>
      <c r="AC34" s="2080"/>
      <c r="AD34" s="2120"/>
      <c r="AE34" s="2120"/>
      <c r="AF34" s="2081"/>
      <c r="AG34" s="2082"/>
      <c r="AH34" s="2080"/>
      <c r="AI34" s="2081"/>
      <c r="AJ34" s="2081"/>
      <c r="AK34" s="2082"/>
      <c r="AL34" s="2032">
        <f t="shared" si="4"/>
        <v>0</v>
      </c>
    </row>
    <row r="35" spans="2:38" ht="12" customHeight="1">
      <c r="B35" s="515">
        <v>25</v>
      </c>
      <c r="C35" s="1132"/>
      <c r="D35" s="2080"/>
      <c r="E35" s="2120"/>
      <c r="F35" s="2120"/>
      <c r="G35" s="2081"/>
      <c r="H35" s="2082"/>
      <c r="I35" s="2080"/>
      <c r="J35" s="2120"/>
      <c r="K35" s="2120"/>
      <c r="L35" s="2081"/>
      <c r="M35" s="2082"/>
      <c r="N35" s="2080"/>
      <c r="O35" s="2120"/>
      <c r="P35" s="2120"/>
      <c r="Q35" s="2081"/>
      <c r="R35" s="2082"/>
      <c r="S35" s="2080"/>
      <c r="T35" s="2120"/>
      <c r="U35" s="2120"/>
      <c r="V35" s="2081"/>
      <c r="W35" s="2082"/>
      <c r="X35" s="2080"/>
      <c r="Y35" s="2120"/>
      <c r="Z35" s="2120"/>
      <c r="AA35" s="2081"/>
      <c r="AB35" s="2082"/>
      <c r="AC35" s="2080"/>
      <c r="AD35" s="2120"/>
      <c r="AE35" s="2120"/>
      <c r="AF35" s="2081"/>
      <c r="AG35" s="2082"/>
      <c r="AH35" s="2080"/>
      <c r="AI35" s="2081"/>
      <c r="AJ35" s="2081"/>
      <c r="AK35" s="2082"/>
      <c r="AL35" s="2032">
        <f t="shared" si="4"/>
        <v>0</v>
      </c>
    </row>
    <row r="36" spans="2:38" ht="13.5">
      <c r="B36" s="515">
        <v>26</v>
      </c>
      <c r="C36" s="1132"/>
      <c r="D36" s="2080"/>
      <c r="E36" s="2120"/>
      <c r="F36" s="2120"/>
      <c r="G36" s="2081"/>
      <c r="H36" s="2082"/>
      <c r="I36" s="2080"/>
      <c r="J36" s="2120"/>
      <c r="K36" s="2120"/>
      <c r="L36" s="2081"/>
      <c r="M36" s="2082"/>
      <c r="N36" s="2080"/>
      <c r="O36" s="2120"/>
      <c r="P36" s="2120"/>
      <c r="Q36" s="2081"/>
      <c r="R36" s="2082"/>
      <c r="S36" s="2080"/>
      <c r="T36" s="2120"/>
      <c r="U36" s="2120"/>
      <c r="V36" s="2081"/>
      <c r="W36" s="2082"/>
      <c r="X36" s="2080"/>
      <c r="Y36" s="2120"/>
      <c r="Z36" s="2120"/>
      <c r="AA36" s="2081"/>
      <c r="AB36" s="2082"/>
      <c r="AC36" s="2080"/>
      <c r="AD36" s="2120"/>
      <c r="AE36" s="2120"/>
      <c r="AF36" s="2081"/>
      <c r="AG36" s="2082"/>
      <c r="AH36" s="2080"/>
      <c r="AI36" s="2081"/>
      <c r="AJ36" s="2081"/>
      <c r="AK36" s="2082"/>
      <c r="AL36" s="2032">
        <f t="shared" si="4"/>
        <v>0</v>
      </c>
    </row>
    <row r="37" spans="2:38" ht="13.5">
      <c r="B37" s="515">
        <v>27</v>
      </c>
      <c r="C37" s="1132"/>
      <c r="D37" s="2080"/>
      <c r="E37" s="2120"/>
      <c r="F37" s="2120"/>
      <c r="G37" s="2081"/>
      <c r="H37" s="2082"/>
      <c r="I37" s="2080"/>
      <c r="J37" s="2120"/>
      <c r="K37" s="2120"/>
      <c r="L37" s="2081"/>
      <c r="M37" s="2082"/>
      <c r="N37" s="2080"/>
      <c r="O37" s="2120"/>
      <c r="P37" s="2120"/>
      <c r="Q37" s="2081"/>
      <c r="R37" s="2082"/>
      <c r="S37" s="2080"/>
      <c r="T37" s="2120"/>
      <c r="U37" s="2120"/>
      <c r="V37" s="2081"/>
      <c r="W37" s="2082"/>
      <c r="X37" s="2080"/>
      <c r="Y37" s="2120"/>
      <c r="Z37" s="2120"/>
      <c r="AA37" s="2081"/>
      <c r="AB37" s="2082"/>
      <c r="AC37" s="2080"/>
      <c r="AD37" s="2120"/>
      <c r="AE37" s="2120"/>
      <c r="AF37" s="2081"/>
      <c r="AG37" s="2082"/>
      <c r="AH37" s="2080"/>
      <c r="AI37" s="2081"/>
      <c r="AJ37" s="2081"/>
      <c r="AK37" s="2082"/>
      <c r="AL37" s="2032">
        <f t="shared" si="4"/>
        <v>0</v>
      </c>
    </row>
    <row r="38" spans="2:38" ht="13.5">
      <c r="B38" s="515">
        <v>28</v>
      </c>
      <c r="C38" s="1132"/>
      <c r="D38" s="2080"/>
      <c r="E38" s="2120"/>
      <c r="F38" s="2120"/>
      <c r="G38" s="2081"/>
      <c r="H38" s="2082"/>
      <c r="I38" s="2080"/>
      <c r="J38" s="2120"/>
      <c r="K38" s="2120"/>
      <c r="L38" s="2081"/>
      <c r="M38" s="2082"/>
      <c r="N38" s="2080"/>
      <c r="O38" s="2120"/>
      <c r="P38" s="2120"/>
      <c r="Q38" s="2081"/>
      <c r="R38" s="2082"/>
      <c r="S38" s="2080"/>
      <c r="T38" s="2120"/>
      <c r="U38" s="2120"/>
      <c r="V38" s="2081"/>
      <c r="W38" s="2082"/>
      <c r="X38" s="2080"/>
      <c r="Y38" s="2120"/>
      <c r="Z38" s="2120"/>
      <c r="AA38" s="2081"/>
      <c r="AB38" s="2082"/>
      <c r="AC38" s="2080"/>
      <c r="AD38" s="2120"/>
      <c r="AE38" s="2120"/>
      <c r="AF38" s="2081"/>
      <c r="AG38" s="2082"/>
      <c r="AH38" s="2080"/>
      <c r="AI38" s="2081"/>
      <c r="AJ38" s="2081"/>
      <c r="AK38" s="2082"/>
      <c r="AL38" s="2032">
        <f t="shared" si="4"/>
        <v>0</v>
      </c>
    </row>
    <row r="39" spans="2:38" ht="13.5">
      <c r="B39" s="515">
        <v>29</v>
      </c>
      <c r="C39" s="1132"/>
      <c r="D39" s="2080"/>
      <c r="E39" s="2120"/>
      <c r="F39" s="2120"/>
      <c r="G39" s="2081"/>
      <c r="H39" s="2082"/>
      <c r="I39" s="2080"/>
      <c r="J39" s="2120"/>
      <c r="K39" s="2120"/>
      <c r="L39" s="2081"/>
      <c r="M39" s="2082"/>
      <c r="N39" s="2080"/>
      <c r="O39" s="2120"/>
      <c r="P39" s="2120"/>
      <c r="Q39" s="2081"/>
      <c r="R39" s="2082"/>
      <c r="S39" s="2080"/>
      <c r="T39" s="2120"/>
      <c r="U39" s="2120"/>
      <c r="V39" s="2081"/>
      <c r="W39" s="2082"/>
      <c r="X39" s="2080"/>
      <c r="Y39" s="2120"/>
      <c r="Z39" s="2120"/>
      <c r="AA39" s="2081"/>
      <c r="AB39" s="2082"/>
      <c r="AC39" s="2080"/>
      <c r="AD39" s="2120"/>
      <c r="AE39" s="2120"/>
      <c r="AF39" s="2081"/>
      <c r="AG39" s="2082"/>
      <c r="AH39" s="2080"/>
      <c r="AI39" s="2081"/>
      <c r="AJ39" s="2081"/>
      <c r="AK39" s="2082"/>
      <c r="AL39" s="2032">
        <f t="shared" si="4"/>
        <v>0</v>
      </c>
    </row>
    <row r="40" spans="2:38" ht="13.5">
      <c r="B40" s="515">
        <v>30</v>
      </c>
      <c r="C40" s="1132"/>
      <c r="D40" s="2080"/>
      <c r="E40" s="2120"/>
      <c r="F40" s="2120"/>
      <c r="G40" s="2081"/>
      <c r="H40" s="2082"/>
      <c r="I40" s="2080"/>
      <c r="J40" s="2120"/>
      <c r="K40" s="2120"/>
      <c r="L40" s="2081"/>
      <c r="M40" s="2082"/>
      <c r="N40" s="2080"/>
      <c r="O40" s="2120"/>
      <c r="P40" s="2120"/>
      <c r="Q40" s="2081"/>
      <c r="R40" s="2082"/>
      <c r="S40" s="2080"/>
      <c r="T40" s="2120"/>
      <c r="U40" s="2120"/>
      <c r="V40" s="2081"/>
      <c r="W40" s="2082"/>
      <c r="X40" s="2080"/>
      <c r="Y40" s="2120"/>
      <c r="Z40" s="2120"/>
      <c r="AA40" s="2081"/>
      <c r="AB40" s="2082"/>
      <c r="AC40" s="2080"/>
      <c r="AD40" s="2120"/>
      <c r="AE40" s="2120"/>
      <c r="AF40" s="2081"/>
      <c r="AG40" s="2082"/>
      <c r="AH40" s="2080"/>
      <c r="AI40" s="2081"/>
      <c r="AJ40" s="2081"/>
      <c r="AK40" s="2082"/>
      <c r="AL40" s="2032">
        <f t="shared" si="4"/>
        <v>0</v>
      </c>
    </row>
    <row r="41" spans="2:38" ht="13.5">
      <c r="B41" s="515">
        <v>31</v>
      </c>
      <c r="C41" s="1132"/>
      <c r="D41" s="2080"/>
      <c r="E41" s="2120"/>
      <c r="F41" s="2120"/>
      <c r="G41" s="2081"/>
      <c r="H41" s="2082"/>
      <c r="I41" s="2080"/>
      <c r="J41" s="2120"/>
      <c r="K41" s="2120"/>
      <c r="L41" s="2081"/>
      <c r="M41" s="2082"/>
      <c r="N41" s="2080"/>
      <c r="O41" s="2120"/>
      <c r="P41" s="2120"/>
      <c r="Q41" s="2081"/>
      <c r="R41" s="2082"/>
      <c r="S41" s="2080"/>
      <c r="T41" s="2120"/>
      <c r="U41" s="2120"/>
      <c r="V41" s="2081"/>
      <c r="W41" s="2082"/>
      <c r="X41" s="2080"/>
      <c r="Y41" s="2120"/>
      <c r="Z41" s="2120"/>
      <c r="AA41" s="2081"/>
      <c r="AB41" s="2082"/>
      <c r="AC41" s="2080"/>
      <c r="AD41" s="2120"/>
      <c r="AE41" s="2120"/>
      <c r="AF41" s="2081"/>
      <c r="AG41" s="2082"/>
      <c r="AH41" s="2080"/>
      <c r="AI41" s="2081"/>
      <c r="AJ41" s="2081"/>
      <c r="AK41" s="2082"/>
      <c r="AL41" s="2032">
        <f t="shared" si="4"/>
        <v>0</v>
      </c>
    </row>
    <row r="42" spans="2:38" ht="14.25" thickBot="1">
      <c r="B42" s="517">
        <v>32</v>
      </c>
      <c r="C42" s="1133"/>
      <c r="D42" s="2090"/>
      <c r="E42" s="2129"/>
      <c r="F42" s="2129"/>
      <c r="G42" s="2091"/>
      <c r="H42" s="2092"/>
      <c r="I42" s="2090"/>
      <c r="J42" s="2129"/>
      <c r="K42" s="2129"/>
      <c r="L42" s="2091"/>
      <c r="M42" s="2092"/>
      <c r="N42" s="2090"/>
      <c r="O42" s="2129"/>
      <c r="P42" s="2129"/>
      <c r="Q42" s="2091"/>
      <c r="R42" s="2092"/>
      <c r="S42" s="2090"/>
      <c r="T42" s="2129"/>
      <c r="U42" s="2129"/>
      <c r="V42" s="2091"/>
      <c r="W42" s="2092"/>
      <c r="X42" s="2090"/>
      <c r="Y42" s="2129"/>
      <c r="Z42" s="2129"/>
      <c r="AA42" s="2091"/>
      <c r="AB42" s="2092"/>
      <c r="AC42" s="2090"/>
      <c r="AD42" s="2129"/>
      <c r="AE42" s="2129"/>
      <c r="AF42" s="2091"/>
      <c r="AG42" s="2092"/>
      <c r="AH42" s="2090"/>
      <c r="AI42" s="2091"/>
      <c r="AJ42" s="2091"/>
      <c r="AK42" s="2092"/>
      <c r="AL42" s="2051">
        <f t="shared" si="4"/>
        <v>0</v>
      </c>
    </row>
    <row r="43" spans="2:38">
      <c r="B43" s="516"/>
    </row>
    <row r="44" spans="2:38">
      <c r="C44" s="2"/>
      <c r="D44" s="2"/>
      <c r="E44" s="2"/>
      <c r="F44" s="2"/>
      <c r="G44" s="2"/>
      <c r="H44" s="2"/>
      <c r="I44" s="2"/>
      <c r="J44" s="2"/>
      <c r="K44" s="2"/>
      <c r="L44" s="2"/>
      <c r="M44" s="2"/>
      <c r="N44" s="2"/>
      <c r="O44" s="2"/>
      <c r="P44" s="2"/>
      <c r="Q44" s="2"/>
    </row>
    <row r="45" spans="2:38">
      <c r="C45" s="2"/>
      <c r="D45" s="2"/>
      <c r="E45" s="2"/>
      <c r="F45" s="2"/>
      <c r="G45" s="2"/>
      <c r="H45" s="2"/>
      <c r="I45" s="2"/>
      <c r="J45" s="2"/>
      <c r="K45" s="2"/>
      <c r="L45" s="2"/>
      <c r="M45" s="2"/>
      <c r="N45" s="2"/>
      <c r="O45" s="2"/>
      <c r="P45" s="2"/>
      <c r="Q45" s="2"/>
    </row>
    <row r="46" spans="2:38">
      <c r="C46" s="2"/>
      <c r="D46" s="2"/>
      <c r="E46" s="2"/>
      <c r="F46" s="2"/>
      <c r="G46" s="2"/>
      <c r="H46" s="2"/>
      <c r="I46" s="2"/>
      <c r="J46" s="2"/>
      <c r="K46" s="2"/>
      <c r="L46" s="2"/>
      <c r="M46" s="2"/>
      <c r="N46" s="2"/>
      <c r="O46" s="2"/>
      <c r="P46" s="2"/>
      <c r="Q46" s="2"/>
    </row>
    <row r="47" spans="2:38">
      <c r="C47" s="2"/>
      <c r="D47" s="2"/>
      <c r="E47" s="2"/>
      <c r="F47" s="2"/>
      <c r="G47" s="2"/>
      <c r="H47" s="2"/>
      <c r="I47" s="2"/>
      <c r="J47" s="2"/>
      <c r="K47" s="2"/>
      <c r="L47" s="2"/>
      <c r="M47" s="2"/>
      <c r="N47" s="2"/>
      <c r="O47" s="2"/>
      <c r="P47" s="2"/>
      <c r="Q47" s="2"/>
    </row>
  </sheetData>
  <sheetProtection algorithmName="SHA-512" hashValue="Mg0uI7M/Vts6crVT4likJBFpxYrGr4wWzIdPVXDbK+5PUsTzKWCq9ZQK5JK7G4M+7PT8iqevqIOGdOqvtOlg9A==" saltValue="2Jxnim0Q8g/SXNFlRFyXEg==" spinCount="100000" sheet="1" objects="1" scenarios="1"/>
  <mergeCells count="30">
    <mergeCell ref="S5:W5"/>
    <mergeCell ref="X5:AB5"/>
    <mergeCell ref="AH5:AK8"/>
    <mergeCell ref="AL5:AL8"/>
    <mergeCell ref="D5:H5"/>
    <mergeCell ref="I5:M5"/>
    <mergeCell ref="N5:R5"/>
    <mergeCell ref="AC5:AG5"/>
    <mergeCell ref="AC6:AG6"/>
    <mergeCell ref="AC7:AG7"/>
    <mergeCell ref="I6:M6"/>
    <mergeCell ref="N6:R6"/>
    <mergeCell ref="S6:W6"/>
    <mergeCell ref="X6:AB6"/>
    <mergeCell ref="AC9:AG9"/>
    <mergeCell ref="AH9:AK9"/>
    <mergeCell ref="AL9:AL10"/>
    <mergeCell ref="D3:AL3"/>
    <mergeCell ref="D4:AL4"/>
    <mergeCell ref="D9:H9"/>
    <mergeCell ref="I9:M9"/>
    <mergeCell ref="N9:R9"/>
    <mergeCell ref="S9:W9"/>
    <mergeCell ref="X9:AB9"/>
    <mergeCell ref="D7:H7"/>
    <mergeCell ref="I7:M7"/>
    <mergeCell ref="N7:R7"/>
    <mergeCell ref="S7:W7"/>
    <mergeCell ref="X7:AB7"/>
    <mergeCell ref="D6:H6"/>
  </mergeCells>
  <phoneticPr fontId="12" type="noConversion"/>
  <printOptions horizontalCentered="1"/>
  <pageMargins left="0.59055118110236227" right="0.51181102362204722" top="1.1811023622047245" bottom="0.98425196850393704" header="0.51181102362204722" footer="0.51181102362204722"/>
  <pageSetup paperSize="9" scale="67" orientation="portrait" horizontalDpi="4294967293" verticalDpi="4294967293" r:id="rId1"/>
  <headerFooter alignWithMargins="0">
    <oddFooter>&amp;L&amp;7CEA - arkusz organizacyjny na rok szkolny 2018/19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F00-000000000000}">
          <x14:formula1>
            <xm:f>słownik!$A$2:$A$150</xm:f>
          </x14:formula1>
          <xm:sqref>C24:C42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39">
    <tabColor rgb="FFFF0000"/>
    <pageSetUpPr fitToPage="1"/>
  </sheetPr>
  <dimension ref="B1:CO50"/>
  <sheetViews>
    <sheetView showGridLines="0" view="pageBreakPreview" topLeftCell="B1" zoomScale="61" zoomScaleNormal="90" zoomScaleSheetLayoutView="61" workbookViewId="0">
      <selection activeCell="BE10" sqref="BE10:BE11"/>
    </sheetView>
  </sheetViews>
  <sheetFormatPr defaultRowHeight="12.75"/>
  <cols>
    <col min="1" max="1" width="4.7109375" customWidth="1"/>
    <col min="2" max="2" width="4.42578125" customWidth="1"/>
    <col min="3" max="3" width="26.5703125" customWidth="1"/>
    <col min="4" max="56" width="2.5703125" customWidth="1"/>
    <col min="57" max="57" width="7.42578125" customWidth="1"/>
    <col min="58" max="91" width="2.5703125" customWidth="1"/>
    <col min="92" max="92" width="6.7109375" customWidth="1"/>
    <col min="93" max="93" width="7.85546875" customWidth="1"/>
  </cols>
  <sheetData>
    <row r="1" spans="2:93" ht="30.75" customHeight="1">
      <c r="B1" s="2077" t="s">
        <v>999</v>
      </c>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c r="AT1" s="2036"/>
      <c r="AU1" s="2036"/>
      <c r="AV1" s="2036"/>
      <c r="AW1" s="2036"/>
      <c r="AX1" s="2036"/>
      <c r="AY1" s="2036"/>
      <c r="AZ1" s="2036"/>
      <c r="BA1" s="2036"/>
      <c r="BB1" s="2036"/>
      <c r="BC1" s="2036"/>
      <c r="BD1" s="2036"/>
      <c r="BE1" s="2036"/>
      <c r="BF1" s="2036"/>
      <c r="BG1" s="2036"/>
      <c r="BH1" s="2036"/>
      <c r="BI1" s="2036"/>
      <c r="BJ1" s="2036"/>
      <c r="BK1" s="2036"/>
      <c r="BL1" s="2036"/>
      <c r="BM1" s="2036"/>
      <c r="BN1" s="2036"/>
      <c r="BO1" s="2036"/>
      <c r="BP1" s="2036"/>
      <c r="BQ1" s="2036"/>
      <c r="BR1" s="2036"/>
      <c r="BS1" s="2036"/>
      <c r="BT1" s="2036"/>
      <c r="BU1" s="2036"/>
      <c r="BV1" s="2036"/>
      <c r="BW1" s="2036"/>
      <c r="BX1" s="2036"/>
      <c r="BY1" s="2036"/>
      <c r="BZ1" s="2036"/>
      <c r="CA1" s="2036"/>
      <c r="CB1" s="2036"/>
      <c r="CC1" s="2036"/>
      <c r="CD1" s="2036"/>
      <c r="CE1" s="2036"/>
      <c r="CF1" s="2036"/>
      <c r="CG1" s="2036"/>
      <c r="CH1" s="2036"/>
      <c r="CI1" s="2036"/>
      <c r="CJ1" s="2036"/>
      <c r="CK1" s="2036"/>
      <c r="CL1" s="2036"/>
      <c r="CM1" s="2036"/>
      <c r="CN1" s="2036"/>
      <c r="CO1" s="2036"/>
    </row>
    <row r="2" spans="2:93" ht="31.5" customHeight="1" thickBot="1">
      <c r="B2" s="214"/>
      <c r="C2" s="506" t="str">
        <f>wizyt!C3</f>
        <v>??</v>
      </c>
      <c r="D2" s="480"/>
      <c r="E2" s="480"/>
      <c r="F2" s="480"/>
      <c r="G2" s="480"/>
      <c r="H2" s="480"/>
      <c r="I2" s="480"/>
      <c r="J2" s="480"/>
      <c r="K2" s="480"/>
      <c r="L2" s="480"/>
      <c r="M2" s="480"/>
      <c r="N2" s="480"/>
      <c r="O2" s="480"/>
      <c r="P2" s="480"/>
      <c r="Q2" s="480"/>
      <c r="R2" s="480"/>
      <c r="S2" s="2065"/>
      <c r="T2" s="2065"/>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c r="AT2" s="2065"/>
      <c r="AU2" s="2065"/>
      <c r="AW2" s="2065"/>
      <c r="AX2" s="480"/>
      <c r="AY2" s="480"/>
      <c r="AZ2" s="2063"/>
      <c r="BA2" s="2063"/>
      <c r="BB2" s="480"/>
      <c r="BC2" s="480"/>
      <c r="BD2" s="2066" t="s">
        <v>997</v>
      </c>
      <c r="BE2" s="2067" t="str">
        <f>wizyt!H3</f>
        <v>2021/2022</v>
      </c>
      <c r="BF2" s="480"/>
      <c r="BG2" s="480"/>
      <c r="BH2" s="480"/>
      <c r="BI2" s="480"/>
      <c r="BJ2" s="480"/>
      <c r="BK2" s="480"/>
      <c r="BL2" s="480"/>
      <c r="BM2" s="480"/>
      <c r="BN2" s="480"/>
      <c r="BO2" s="480"/>
      <c r="BP2" s="480"/>
      <c r="BQ2" s="480"/>
      <c r="BR2" s="480"/>
      <c r="BS2" s="480"/>
      <c r="BT2" s="480"/>
      <c r="BU2" s="482"/>
      <c r="BV2" s="482"/>
      <c r="BW2" s="482"/>
      <c r="BX2" s="482"/>
      <c r="BY2" s="482"/>
      <c r="BZ2" s="486"/>
      <c r="CA2" s="486"/>
      <c r="CB2" s="486"/>
      <c r="CC2" s="486"/>
      <c r="CD2" s="486"/>
      <c r="CE2" s="486"/>
      <c r="CF2" s="486"/>
      <c r="CG2" s="486"/>
      <c r="CH2" s="486"/>
      <c r="CI2" s="486"/>
      <c r="CJ2" s="486"/>
      <c r="CK2" s="486"/>
      <c r="CL2" s="1853">
        <f>wizyt!$B$1</f>
        <v>0</v>
      </c>
      <c r="CM2" s="3031" t="str">
        <f>wizyt!$D$1</f>
        <v>.</v>
      </c>
      <c r="CN2" s="3031"/>
      <c r="CO2" s="3031"/>
    </row>
    <row r="3" spans="2:93" ht="24" customHeight="1" thickBot="1">
      <c r="B3" s="487"/>
      <c r="C3" s="2068" t="s">
        <v>1000</v>
      </c>
      <c r="D3" s="3108" t="s">
        <v>346</v>
      </c>
      <c r="E3" s="3109"/>
      <c r="F3" s="3109"/>
      <c r="G3" s="3109"/>
      <c r="H3" s="3109"/>
      <c r="I3" s="3109"/>
      <c r="J3" s="3109"/>
      <c r="K3" s="3109"/>
      <c r="L3" s="3109"/>
      <c r="M3" s="3109"/>
      <c r="N3" s="3109"/>
      <c r="O3" s="3109"/>
      <c r="P3" s="3109"/>
      <c r="Q3" s="3109"/>
      <c r="R3" s="3109"/>
      <c r="S3" s="3109"/>
      <c r="T3" s="3109"/>
      <c r="U3" s="3109"/>
      <c r="V3" s="3109"/>
      <c r="W3" s="3109"/>
      <c r="X3" s="3109"/>
      <c r="Y3" s="3109"/>
      <c r="Z3" s="3109"/>
      <c r="AA3" s="3109"/>
      <c r="AB3" s="3109"/>
      <c r="AC3" s="3109"/>
      <c r="AD3" s="3109"/>
      <c r="AE3" s="3109"/>
      <c r="AF3" s="3109"/>
      <c r="AG3" s="3109"/>
      <c r="AH3" s="3109"/>
      <c r="AI3" s="3109"/>
      <c r="AJ3" s="3109"/>
      <c r="AK3" s="3109"/>
      <c r="AL3" s="3109"/>
      <c r="AM3" s="3109"/>
      <c r="AN3" s="3109"/>
      <c r="AO3" s="3109"/>
      <c r="AP3" s="3109"/>
      <c r="AQ3" s="3109"/>
      <c r="AR3" s="3109"/>
      <c r="AS3" s="3109"/>
      <c r="AT3" s="3109"/>
      <c r="AU3" s="3109"/>
      <c r="AV3" s="3109"/>
      <c r="AW3" s="3109"/>
      <c r="AX3" s="3109"/>
      <c r="AY3" s="3109"/>
      <c r="AZ3" s="3109"/>
      <c r="BA3" s="3109"/>
      <c r="BB3" s="3109"/>
      <c r="BC3" s="3109"/>
      <c r="BD3" s="3109"/>
      <c r="BE3" s="3109"/>
      <c r="BF3" s="3109"/>
      <c r="BG3" s="3109"/>
      <c r="BH3" s="3109"/>
      <c r="BI3" s="3109"/>
      <c r="BJ3" s="3109"/>
      <c r="BK3" s="3109"/>
      <c r="BL3" s="3109"/>
      <c r="BM3" s="3109"/>
      <c r="BN3" s="3109"/>
      <c r="BO3" s="3109"/>
      <c r="BP3" s="3109"/>
      <c r="BQ3" s="3109"/>
      <c r="BR3" s="3109"/>
      <c r="BS3" s="3109"/>
      <c r="BT3" s="3109"/>
      <c r="BU3" s="3109"/>
      <c r="BV3" s="3109"/>
      <c r="BW3" s="3109"/>
      <c r="BX3" s="3109"/>
      <c r="BY3" s="3109"/>
      <c r="BZ3" s="3109"/>
      <c r="CA3" s="3109"/>
      <c r="CB3" s="3109"/>
      <c r="CC3" s="3109"/>
      <c r="CD3" s="3109"/>
      <c r="CE3" s="3109"/>
      <c r="CF3" s="3109"/>
      <c r="CG3" s="3109"/>
      <c r="CH3" s="3109"/>
      <c r="CI3" s="3109"/>
      <c r="CJ3" s="3109"/>
      <c r="CK3" s="3109"/>
      <c r="CL3" s="3109"/>
      <c r="CM3" s="3109"/>
      <c r="CN3" s="3110"/>
      <c r="CO3" s="3116" t="s">
        <v>998</v>
      </c>
    </row>
    <row r="4" spans="2:93" ht="14.25" customHeight="1">
      <c r="B4" s="513"/>
      <c r="C4" s="510" t="s">
        <v>337</v>
      </c>
      <c r="D4" s="3111" t="s">
        <v>283</v>
      </c>
      <c r="E4" s="3112"/>
      <c r="F4" s="3112"/>
      <c r="G4" s="3112"/>
      <c r="H4" s="3112"/>
      <c r="I4" s="3112"/>
      <c r="J4" s="3112"/>
      <c r="K4" s="3112"/>
      <c r="L4" s="3112"/>
      <c r="M4" s="3112"/>
      <c r="N4" s="3112"/>
      <c r="O4" s="3112"/>
      <c r="P4" s="3112"/>
      <c r="Q4" s="3112"/>
      <c r="R4" s="3112"/>
      <c r="S4" s="3112"/>
      <c r="T4" s="3112"/>
      <c r="U4" s="3112"/>
      <c r="V4" s="3112"/>
      <c r="W4" s="3112"/>
      <c r="X4" s="3112"/>
      <c r="Y4" s="3112"/>
      <c r="Z4" s="3112"/>
      <c r="AA4" s="3112"/>
      <c r="AB4" s="3112"/>
      <c r="AC4" s="3112"/>
      <c r="AD4" s="3112"/>
      <c r="AE4" s="3112"/>
      <c r="AF4" s="3112"/>
      <c r="AG4" s="3112"/>
      <c r="AH4" s="3112"/>
      <c r="AI4" s="3112"/>
      <c r="AJ4" s="3112"/>
      <c r="AK4" s="3112"/>
      <c r="AL4" s="3112"/>
      <c r="AM4" s="3112"/>
      <c r="AN4" s="3112"/>
      <c r="AO4" s="3112"/>
      <c r="AP4" s="3112"/>
      <c r="AQ4" s="3112"/>
      <c r="AR4" s="3112"/>
      <c r="AS4" s="3112"/>
      <c r="AT4" s="3112"/>
      <c r="AU4" s="3112"/>
      <c r="AV4" s="3112"/>
      <c r="AW4" s="3112"/>
      <c r="AX4" s="3112"/>
      <c r="AY4" s="3112"/>
      <c r="AZ4" s="3112"/>
      <c r="BA4" s="3112"/>
      <c r="BB4" s="3112"/>
      <c r="BC4" s="3112"/>
      <c r="BD4" s="3112"/>
      <c r="BE4" s="3112"/>
      <c r="BF4" s="3092" t="s">
        <v>284</v>
      </c>
      <c r="BG4" s="3093"/>
      <c r="BH4" s="3093"/>
      <c r="BI4" s="3093"/>
      <c r="BJ4" s="3093"/>
      <c r="BK4" s="3093"/>
      <c r="BL4" s="3093"/>
      <c r="BM4" s="3093"/>
      <c r="BN4" s="3093"/>
      <c r="BO4" s="3093"/>
      <c r="BP4" s="3093"/>
      <c r="BQ4" s="3093"/>
      <c r="BR4" s="3093"/>
      <c r="BS4" s="3093"/>
      <c r="BT4" s="3093"/>
      <c r="BU4" s="3093"/>
      <c r="BV4" s="3093"/>
      <c r="BW4" s="3093"/>
      <c r="BX4" s="3093"/>
      <c r="BY4" s="3093"/>
      <c r="BZ4" s="3093"/>
      <c r="CA4" s="3093"/>
      <c r="CB4" s="3093"/>
      <c r="CC4" s="3093"/>
      <c r="CD4" s="3093"/>
      <c r="CE4" s="3093"/>
      <c r="CF4" s="3093"/>
      <c r="CG4" s="3093"/>
      <c r="CH4" s="3093"/>
      <c r="CI4" s="3093"/>
      <c r="CJ4" s="3093"/>
      <c r="CK4" s="3093"/>
      <c r="CL4" s="3093"/>
      <c r="CM4" s="3093"/>
      <c r="CN4" s="3094"/>
      <c r="CO4" s="3117"/>
    </row>
    <row r="5" spans="2:93" ht="14.25" customHeight="1">
      <c r="B5" s="518"/>
      <c r="C5" s="519" t="s">
        <v>316</v>
      </c>
      <c r="D5" s="3009" t="s">
        <v>347</v>
      </c>
      <c r="E5" s="3010"/>
      <c r="F5" s="3010"/>
      <c r="G5" s="3010"/>
      <c r="H5" s="3010"/>
      <c r="I5" s="3010"/>
      <c r="J5" s="3010"/>
      <c r="K5" s="3010"/>
      <c r="L5" s="3010"/>
      <c r="M5" s="3010"/>
      <c r="N5" s="3010"/>
      <c r="O5" s="3010"/>
      <c r="P5" s="3010"/>
      <c r="Q5" s="3010"/>
      <c r="R5" s="3010"/>
      <c r="S5" s="3010"/>
      <c r="T5" s="3010"/>
      <c r="U5" s="3010"/>
      <c r="V5" s="3010"/>
      <c r="W5" s="3010"/>
      <c r="X5" s="3010"/>
      <c r="Y5" s="3010"/>
      <c r="Z5" s="3010"/>
      <c r="AA5" s="3010"/>
      <c r="AB5" s="3010"/>
      <c r="AC5" s="3010"/>
      <c r="AD5" s="3010"/>
      <c r="AE5" s="3010"/>
      <c r="AF5" s="3010"/>
      <c r="AG5" s="3010"/>
      <c r="AH5" s="3009" t="s">
        <v>348</v>
      </c>
      <c r="AI5" s="3010"/>
      <c r="AJ5" s="3010"/>
      <c r="AK5" s="3010"/>
      <c r="AL5" s="3010"/>
      <c r="AM5" s="3010"/>
      <c r="AN5" s="3010"/>
      <c r="AO5" s="3010"/>
      <c r="AP5" s="3010"/>
      <c r="AQ5" s="3010"/>
      <c r="AR5" s="3010"/>
      <c r="AS5" s="3010"/>
      <c r="AT5" s="3010"/>
      <c r="AU5" s="3010"/>
      <c r="AV5" s="3010"/>
      <c r="AW5" s="3010"/>
      <c r="AX5" s="3010"/>
      <c r="AY5" s="3010"/>
      <c r="AZ5" s="3010"/>
      <c r="BA5" s="3010"/>
      <c r="BB5" s="3010"/>
      <c r="BC5" s="3010"/>
      <c r="BD5" s="3010"/>
      <c r="BE5" s="3010"/>
      <c r="BF5" s="3095"/>
      <c r="BG5" s="3096"/>
      <c r="BH5" s="3096"/>
      <c r="BI5" s="3096"/>
      <c r="BJ5" s="3096"/>
      <c r="BK5" s="3096"/>
      <c r="BL5" s="3096"/>
      <c r="BM5" s="3096"/>
      <c r="BN5" s="3096"/>
      <c r="BO5" s="3096"/>
      <c r="BP5" s="3096"/>
      <c r="BQ5" s="3096"/>
      <c r="BR5" s="3096"/>
      <c r="BS5" s="3096"/>
      <c r="BT5" s="3096"/>
      <c r="BU5" s="3096"/>
      <c r="BV5" s="3096"/>
      <c r="BW5" s="3096"/>
      <c r="BX5" s="3096"/>
      <c r="BY5" s="3096"/>
      <c r="BZ5" s="3096"/>
      <c r="CA5" s="3096"/>
      <c r="CB5" s="3096"/>
      <c r="CC5" s="3096"/>
      <c r="CD5" s="3096"/>
      <c r="CE5" s="3096"/>
      <c r="CF5" s="3096"/>
      <c r="CG5" s="3096"/>
      <c r="CH5" s="3096"/>
      <c r="CI5" s="3096"/>
      <c r="CJ5" s="3096"/>
      <c r="CK5" s="3096"/>
      <c r="CL5" s="3096"/>
      <c r="CM5" s="3096"/>
      <c r="CN5" s="3097"/>
      <c r="CO5" s="3117"/>
    </row>
    <row r="6" spans="2:93" ht="14.25" customHeight="1">
      <c r="B6" s="514"/>
      <c r="C6" s="2026" t="s">
        <v>25</v>
      </c>
      <c r="D6" s="3027" t="s">
        <v>4</v>
      </c>
      <c r="E6" s="3028"/>
      <c r="F6" s="3028"/>
      <c r="G6" s="3029"/>
      <c r="H6" s="3030"/>
      <c r="I6" s="3027" t="s">
        <v>5</v>
      </c>
      <c r="J6" s="3028"/>
      <c r="K6" s="3028"/>
      <c r="L6" s="3029"/>
      <c r="M6" s="3030"/>
      <c r="N6" s="3027" t="s">
        <v>6</v>
      </c>
      <c r="O6" s="3028"/>
      <c r="P6" s="3028"/>
      <c r="Q6" s="3029"/>
      <c r="R6" s="3030"/>
      <c r="S6" s="3027" t="s">
        <v>8</v>
      </c>
      <c r="T6" s="3028"/>
      <c r="U6" s="3028"/>
      <c r="V6" s="3029"/>
      <c r="W6" s="3030"/>
      <c r="X6" s="3027" t="s">
        <v>7</v>
      </c>
      <c r="Y6" s="3028"/>
      <c r="Z6" s="3028"/>
      <c r="AA6" s="3029"/>
      <c r="AB6" s="3030"/>
      <c r="AC6" s="3027" t="s">
        <v>9</v>
      </c>
      <c r="AD6" s="3028"/>
      <c r="AE6" s="3028"/>
      <c r="AF6" s="3029"/>
      <c r="AG6" s="3030"/>
      <c r="AH6" s="3027" t="s">
        <v>4</v>
      </c>
      <c r="AI6" s="3028"/>
      <c r="AJ6" s="3028"/>
      <c r="AK6" s="3029"/>
      <c r="AL6" s="3030"/>
      <c r="AM6" s="3027" t="s">
        <v>5</v>
      </c>
      <c r="AN6" s="3028"/>
      <c r="AO6" s="3028"/>
      <c r="AP6" s="3029"/>
      <c r="AQ6" s="3030"/>
      <c r="AR6" s="3027" t="s">
        <v>6</v>
      </c>
      <c r="AS6" s="3028"/>
      <c r="AT6" s="3028"/>
      <c r="AU6" s="3029"/>
      <c r="AV6" s="3030"/>
      <c r="AW6" s="3027" t="s">
        <v>8</v>
      </c>
      <c r="AX6" s="3028"/>
      <c r="AY6" s="3028"/>
      <c r="AZ6" s="3029"/>
      <c r="BA6" s="3030"/>
      <c r="BB6" s="3080" t="s">
        <v>345</v>
      </c>
      <c r="BC6" s="3081"/>
      <c r="BD6" s="3082"/>
      <c r="BE6" s="3089" t="s">
        <v>54</v>
      </c>
      <c r="BF6" s="3027" t="s">
        <v>4</v>
      </c>
      <c r="BG6" s="3028"/>
      <c r="BH6" s="3028"/>
      <c r="BI6" s="3029"/>
      <c r="BJ6" s="3030"/>
      <c r="BK6" s="3027" t="s">
        <v>5</v>
      </c>
      <c r="BL6" s="3028"/>
      <c r="BM6" s="3028"/>
      <c r="BN6" s="3029"/>
      <c r="BO6" s="3030"/>
      <c r="BP6" s="3027" t="s">
        <v>6</v>
      </c>
      <c r="BQ6" s="3028"/>
      <c r="BR6" s="3028"/>
      <c r="BS6" s="3029"/>
      <c r="BT6" s="3030"/>
      <c r="BU6" s="3027" t="s">
        <v>8</v>
      </c>
      <c r="BV6" s="3028"/>
      <c r="BW6" s="3028"/>
      <c r="BX6" s="3029"/>
      <c r="BY6" s="3030"/>
      <c r="BZ6" s="3027" t="s">
        <v>7</v>
      </c>
      <c r="CA6" s="3028"/>
      <c r="CB6" s="3028"/>
      <c r="CC6" s="3029"/>
      <c r="CD6" s="3030"/>
      <c r="CE6" s="3027" t="s">
        <v>9</v>
      </c>
      <c r="CF6" s="3028"/>
      <c r="CG6" s="3028"/>
      <c r="CH6" s="3029"/>
      <c r="CI6" s="3030"/>
      <c r="CJ6" s="3080" t="s">
        <v>345</v>
      </c>
      <c r="CK6" s="3081"/>
      <c r="CL6" s="3081"/>
      <c r="CM6" s="3082"/>
      <c r="CN6" s="3113" t="s">
        <v>54</v>
      </c>
      <c r="CO6" s="3117"/>
    </row>
    <row r="7" spans="2:93" ht="14.25" customHeight="1">
      <c r="B7" s="514"/>
      <c r="C7" s="2026" t="s">
        <v>338</v>
      </c>
      <c r="D7" s="3019">
        <f>liczbaucz!C20</f>
        <v>0</v>
      </c>
      <c r="E7" s="3020"/>
      <c r="F7" s="3020"/>
      <c r="G7" s="3021"/>
      <c r="H7" s="3022"/>
      <c r="I7" s="3019">
        <f>liczbaucz!D20</f>
        <v>0</v>
      </c>
      <c r="J7" s="3020"/>
      <c r="K7" s="3020"/>
      <c r="L7" s="3021"/>
      <c r="M7" s="3022"/>
      <c r="N7" s="3019">
        <f>liczbaucz!E20</f>
        <v>0</v>
      </c>
      <c r="O7" s="3020"/>
      <c r="P7" s="3020"/>
      <c r="Q7" s="3021"/>
      <c r="R7" s="3022"/>
      <c r="S7" s="3019">
        <f>liczbaucz!F20</f>
        <v>0</v>
      </c>
      <c r="T7" s="3020"/>
      <c r="U7" s="3020"/>
      <c r="V7" s="3021"/>
      <c r="W7" s="3022"/>
      <c r="X7" s="3019">
        <f>liczbaucz!G20</f>
        <v>0</v>
      </c>
      <c r="Y7" s="3020"/>
      <c r="Z7" s="3020"/>
      <c r="AA7" s="3021"/>
      <c r="AB7" s="3022"/>
      <c r="AC7" s="3019">
        <f>liczbaucz!H20</f>
        <v>0</v>
      </c>
      <c r="AD7" s="3020"/>
      <c r="AE7" s="3020"/>
      <c r="AF7" s="3021"/>
      <c r="AG7" s="3022"/>
      <c r="AH7" s="3019">
        <f>liczbaucz!I20</f>
        <v>0</v>
      </c>
      <c r="AI7" s="3020"/>
      <c r="AJ7" s="3020"/>
      <c r="AK7" s="3021"/>
      <c r="AL7" s="3022"/>
      <c r="AM7" s="3019">
        <f>liczbaucz!J20</f>
        <v>0</v>
      </c>
      <c r="AN7" s="3020"/>
      <c r="AO7" s="3020"/>
      <c r="AP7" s="3021"/>
      <c r="AQ7" s="3022"/>
      <c r="AR7" s="3019">
        <f>liczbaucz!K20</f>
        <v>0</v>
      </c>
      <c r="AS7" s="3020"/>
      <c r="AT7" s="3020"/>
      <c r="AU7" s="3021"/>
      <c r="AV7" s="3022"/>
      <c r="AW7" s="3019">
        <f>liczbaucz!L20</f>
        <v>0</v>
      </c>
      <c r="AX7" s="3020"/>
      <c r="AY7" s="3020"/>
      <c r="AZ7" s="3021"/>
      <c r="BA7" s="3022"/>
      <c r="BB7" s="3083"/>
      <c r="BC7" s="3084"/>
      <c r="BD7" s="3085"/>
      <c r="BE7" s="3090"/>
      <c r="BF7" s="3019">
        <f>liczbaucz!M20</f>
        <v>0</v>
      </c>
      <c r="BG7" s="3020"/>
      <c r="BH7" s="3020"/>
      <c r="BI7" s="3021"/>
      <c r="BJ7" s="3022"/>
      <c r="BK7" s="3019">
        <f>liczbaucz!N20</f>
        <v>0</v>
      </c>
      <c r="BL7" s="3020"/>
      <c r="BM7" s="3020"/>
      <c r="BN7" s="3021"/>
      <c r="BO7" s="3022"/>
      <c r="BP7" s="3019">
        <f>liczbaucz!O20</f>
        <v>0</v>
      </c>
      <c r="BQ7" s="3020"/>
      <c r="BR7" s="3020"/>
      <c r="BS7" s="3021"/>
      <c r="BT7" s="3022"/>
      <c r="BU7" s="3019">
        <f>liczbaucz!P20</f>
        <v>0</v>
      </c>
      <c r="BV7" s="3020"/>
      <c r="BW7" s="3020"/>
      <c r="BX7" s="3021"/>
      <c r="BY7" s="3022"/>
      <c r="BZ7" s="3019">
        <f>liczbaucz!Q20</f>
        <v>0</v>
      </c>
      <c r="CA7" s="3020"/>
      <c r="CB7" s="3020"/>
      <c r="CC7" s="3021"/>
      <c r="CD7" s="3022"/>
      <c r="CE7" s="3019">
        <f>liczbaucz!R20</f>
        <v>0</v>
      </c>
      <c r="CF7" s="3020"/>
      <c r="CG7" s="3020"/>
      <c r="CH7" s="3021"/>
      <c r="CI7" s="3022"/>
      <c r="CJ7" s="3083"/>
      <c r="CK7" s="3084"/>
      <c r="CL7" s="3084"/>
      <c r="CM7" s="3085"/>
      <c r="CN7" s="3114"/>
      <c r="CO7" s="3117"/>
    </row>
    <row r="8" spans="2:93" ht="14.25" customHeight="1">
      <c r="B8" s="514"/>
      <c r="C8" s="2026" t="s">
        <v>974</v>
      </c>
      <c r="D8" s="3019">
        <f>liczbaucz!C17</f>
        <v>0</v>
      </c>
      <c r="E8" s="3020"/>
      <c r="F8" s="3020"/>
      <c r="G8" s="3021"/>
      <c r="H8" s="3022"/>
      <c r="I8" s="3019">
        <f>liczbaucz!D17</f>
        <v>0</v>
      </c>
      <c r="J8" s="3020"/>
      <c r="K8" s="3020"/>
      <c r="L8" s="3021"/>
      <c r="M8" s="3022"/>
      <c r="N8" s="3019">
        <f>liczbaucz!E17</f>
        <v>0</v>
      </c>
      <c r="O8" s="3020"/>
      <c r="P8" s="3020"/>
      <c r="Q8" s="3021"/>
      <c r="R8" s="3022"/>
      <c r="S8" s="3019">
        <f>liczbaucz!F17</f>
        <v>0</v>
      </c>
      <c r="T8" s="3020"/>
      <c r="U8" s="3020"/>
      <c r="V8" s="3021"/>
      <c r="W8" s="3022"/>
      <c r="X8" s="3019">
        <f>liczbaucz!G17</f>
        <v>0</v>
      </c>
      <c r="Y8" s="3020"/>
      <c r="Z8" s="3020"/>
      <c r="AA8" s="3021"/>
      <c r="AB8" s="3022"/>
      <c r="AC8" s="3019">
        <f>liczbaucz!H17</f>
        <v>0</v>
      </c>
      <c r="AD8" s="3020"/>
      <c r="AE8" s="3020"/>
      <c r="AF8" s="3021"/>
      <c r="AG8" s="3022"/>
      <c r="AH8" s="3019">
        <f>liczbaucz!I17</f>
        <v>0</v>
      </c>
      <c r="AI8" s="3020"/>
      <c r="AJ8" s="3020"/>
      <c r="AK8" s="3021"/>
      <c r="AL8" s="3022"/>
      <c r="AM8" s="3019">
        <f>liczbaucz!J17</f>
        <v>0</v>
      </c>
      <c r="AN8" s="3020"/>
      <c r="AO8" s="3020"/>
      <c r="AP8" s="3021"/>
      <c r="AQ8" s="3022"/>
      <c r="AR8" s="3019">
        <f>liczbaucz!K17</f>
        <v>0</v>
      </c>
      <c r="AS8" s="3020"/>
      <c r="AT8" s="3020"/>
      <c r="AU8" s="3021"/>
      <c r="AV8" s="3022"/>
      <c r="AW8" s="3019">
        <f>liczbaucz!L17</f>
        <v>0</v>
      </c>
      <c r="AX8" s="3020"/>
      <c r="AY8" s="3020"/>
      <c r="AZ8" s="3021"/>
      <c r="BA8" s="3022"/>
      <c r="BB8" s="3083"/>
      <c r="BC8" s="3084"/>
      <c r="BD8" s="3085"/>
      <c r="BE8" s="3090"/>
      <c r="BF8" s="3019">
        <f>liczbaucz!M17</f>
        <v>0</v>
      </c>
      <c r="BG8" s="3020"/>
      <c r="BH8" s="3020"/>
      <c r="BI8" s="3021"/>
      <c r="BJ8" s="3022"/>
      <c r="BK8" s="3019">
        <f>liczbaucz!N17</f>
        <v>0</v>
      </c>
      <c r="BL8" s="3020"/>
      <c r="BM8" s="3020"/>
      <c r="BN8" s="3021"/>
      <c r="BO8" s="3022"/>
      <c r="BP8" s="3019">
        <f>liczbaucz!O17</f>
        <v>0</v>
      </c>
      <c r="BQ8" s="3020"/>
      <c r="BR8" s="3020"/>
      <c r="BS8" s="3021"/>
      <c r="BT8" s="3022"/>
      <c r="BU8" s="3019">
        <f>liczbaucz!P17</f>
        <v>0</v>
      </c>
      <c r="BV8" s="3020"/>
      <c r="BW8" s="3020"/>
      <c r="BX8" s="3021"/>
      <c r="BY8" s="3022"/>
      <c r="BZ8" s="3019">
        <f>liczbaucz!Q17</f>
        <v>0</v>
      </c>
      <c r="CA8" s="3020"/>
      <c r="CB8" s="3020"/>
      <c r="CC8" s="3021"/>
      <c r="CD8" s="3022"/>
      <c r="CE8" s="3019">
        <f>liczbaucz!R17</f>
        <v>0</v>
      </c>
      <c r="CF8" s="3020"/>
      <c r="CG8" s="3020"/>
      <c r="CH8" s="3021"/>
      <c r="CI8" s="3022"/>
      <c r="CJ8" s="3083"/>
      <c r="CK8" s="3084"/>
      <c r="CL8" s="3084"/>
      <c r="CM8" s="3085"/>
      <c r="CN8" s="3114"/>
      <c r="CO8" s="3117"/>
    </row>
    <row r="9" spans="2:93" ht="14.25" customHeight="1">
      <c r="B9" s="2146"/>
      <c r="C9" s="2150" t="s">
        <v>1011</v>
      </c>
      <c r="D9" s="2159"/>
      <c r="E9" s="2162"/>
      <c r="F9" s="2162"/>
      <c r="G9" s="2160"/>
      <c r="H9" s="2161"/>
      <c r="I9" s="2159"/>
      <c r="J9" s="2162"/>
      <c r="K9" s="2162"/>
      <c r="L9" s="2160"/>
      <c r="M9" s="2161"/>
      <c r="N9" s="2159"/>
      <c r="O9" s="2162"/>
      <c r="P9" s="2162"/>
      <c r="Q9" s="2160"/>
      <c r="R9" s="2161"/>
      <c r="S9" s="2159"/>
      <c r="T9" s="2162"/>
      <c r="U9" s="2162"/>
      <c r="V9" s="2160"/>
      <c r="W9" s="2161"/>
      <c r="X9" s="2159"/>
      <c r="Y9" s="2162"/>
      <c r="Z9" s="2162"/>
      <c r="AA9" s="2160"/>
      <c r="AB9" s="2161"/>
      <c r="AC9" s="2159"/>
      <c r="AD9" s="2162"/>
      <c r="AE9" s="2162"/>
      <c r="AF9" s="2160"/>
      <c r="AG9" s="2161"/>
      <c r="AH9" s="2159"/>
      <c r="AI9" s="2162"/>
      <c r="AJ9" s="2162"/>
      <c r="AK9" s="2160"/>
      <c r="AL9" s="2161"/>
      <c r="AM9" s="2159"/>
      <c r="AN9" s="2162"/>
      <c r="AO9" s="2162"/>
      <c r="AP9" s="2160"/>
      <c r="AQ9" s="2161"/>
      <c r="AR9" s="2159"/>
      <c r="AS9" s="2162"/>
      <c r="AT9" s="2162"/>
      <c r="AU9" s="2160"/>
      <c r="AV9" s="2161"/>
      <c r="AW9" s="2159"/>
      <c r="AX9" s="2162"/>
      <c r="AY9" s="2162"/>
      <c r="AZ9" s="2160"/>
      <c r="BA9" s="2161"/>
      <c r="BB9" s="3086"/>
      <c r="BC9" s="3087"/>
      <c r="BD9" s="3088"/>
      <c r="BE9" s="3090"/>
      <c r="BF9" s="2159"/>
      <c r="BG9" s="2162"/>
      <c r="BH9" s="2162"/>
      <c r="BI9" s="2160"/>
      <c r="BJ9" s="2161"/>
      <c r="BK9" s="2159"/>
      <c r="BL9" s="2162"/>
      <c r="BM9" s="2162"/>
      <c r="BN9" s="2160"/>
      <c r="BO9" s="2161"/>
      <c r="BP9" s="2159"/>
      <c r="BQ9" s="2162"/>
      <c r="BR9" s="2162"/>
      <c r="BS9" s="2160"/>
      <c r="BT9" s="2161"/>
      <c r="BU9" s="2159"/>
      <c r="BV9" s="2162"/>
      <c r="BW9" s="2162"/>
      <c r="BX9" s="2160"/>
      <c r="BY9" s="2161"/>
      <c r="BZ9" s="2159"/>
      <c r="CA9" s="2162"/>
      <c r="CB9" s="2162"/>
      <c r="CC9" s="2160"/>
      <c r="CD9" s="2161"/>
      <c r="CE9" s="2159"/>
      <c r="CF9" s="2162"/>
      <c r="CG9" s="2162"/>
      <c r="CH9" s="2160"/>
      <c r="CI9" s="2161"/>
      <c r="CJ9" s="3086"/>
      <c r="CK9" s="3087"/>
      <c r="CL9" s="3087"/>
      <c r="CM9" s="3088"/>
      <c r="CN9" s="3115"/>
      <c r="CO9" s="3118"/>
    </row>
    <row r="10" spans="2:93" ht="16.5" customHeight="1">
      <c r="B10" s="2146"/>
      <c r="C10" s="2078" t="s">
        <v>339</v>
      </c>
      <c r="D10" s="3098">
        <f>COUNTA(D12:H45)</f>
        <v>0</v>
      </c>
      <c r="E10" s="3099"/>
      <c r="F10" s="3099"/>
      <c r="G10" s="3100"/>
      <c r="H10" s="3101"/>
      <c r="I10" s="3098">
        <f>COUNTA(I12:M45)</f>
        <v>0</v>
      </c>
      <c r="J10" s="3099"/>
      <c r="K10" s="3099"/>
      <c r="L10" s="3100"/>
      <c r="M10" s="3101"/>
      <c r="N10" s="3098">
        <f>COUNTA(N12:R45)</f>
        <v>0</v>
      </c>
      <c r="O10" s="3099"/>
      <c r="P10" s="3099"/>
      <c r="Q10" s="3100"/>
      <c r="R10" s="3101"/>
      <c r="S10" s="3098">
        <f>COUNTA(S12:W45)</f>
        <v>0</v>
      </c>
      <c r="T10" s="3099"/>
      <c r="U10" s="3099"/>
      <c r="V10" s="3100"/>
      <c r="W10" s="3101"/>
      <c r="X10" s="3098">
        <f>COUNTA(X12:AB45)</f>
        <v>0</v>
      </c>
      <c r="Y10" s="3099"/>
      <c r="Z10" s="3099"/>
      <c r="AA10" s="3100"/>
      <c r="AB10" s="3101"/>
      <c r="AC10" s="3098">
        <f>COUNTA(AC12:AG45)</f>
        <v>0</v>
      </c>
      <c r="AD10" s="3099"/>
      <c r="AE10" s="3099"/>
      <c r="AF10" s="3100"/>
      <c r="AG10" s="3101"/>
      <c r="AH10" s="3098">
        <f>COUNTA(AH12:AL45)</f>
        <v>0</v>
      </c>
      <c r="AI10" s="3099"/>
      <c r="AJ10" s="3099"/>
      <c r="AK10" s="3100"/>
      <c r="AL10" s="3101"/>
      <c r="AM10" s="3098">
        <f>COUNTA(AM12:AQ45)</f>
        <v>0</v>
      </c>
      <c r="AN10" s="3099"/>
      <c r="AO10" s="3099"/>
      <c r="AP10" s="3100"/>
      <c r="AQ10" s="3101"/>
      <c r="AR10" s="3098">
        <f>COUNTA(AR12:AV45)</f>
        <v>0</v>
      </c>
      <c r="AS10" s="3099"/>
      <c r="AT10" s="3099"/>
      <c r="AU10" s="3100"/>
      <c r="AV10" s="3101"/>
      <c r="AW10" s="3098">
        <f>COUNTA(AW12:BA45)</f>
        <v>0</v>
      </c>
      <c r="AX10" s="3099"/>
      <c r="AY10" s="3099"/>
      <c r="AZ10" s="3100"/>
      <c r="BA10" s="3101"/>
      <c r="BB10" s="3098">
        <f t="shared" ref="BB10" si="0">COUNTA(BB12:BD45)</f>
        <v>0</v>
      </c>
      <c r="BC10" s="3100"/>
      <c r="BD10" s="3101"/>
      <c r="BE10" s="3106">
        <f>SUM(BE12:BE45)</f>
        <v>0</v>
      </c>
      <c r="BF10" s="3098">
        <f>COUNTA(BF12:BJ45)</f>
        <v>0</v>
      </c>
      <c r="BG10" s="3099"/>
      <c r="BH10" s="3099"/>
      <c r="BI10" s="3100"/>
      <c r="BJ10" s="3101"/>
      <c r="BK10" s="3098">
        <f>COUNTA(BK12:BO45)</f>
        <v>0</v>
      </c>
      <c r="BL10" s="3099"/>
      <c r="BM10" s="3099"/>
      <c r="BN10" s="3100"/>
      <c r="BO10" s="3101"/>
      <c r="BP10" s="3098">
        <f>COUNTA(BP12:BT45)</f>
        <v>0</v>
      </c>
      <c r="BQ10" s="3099"/>
      <c r="BR10" s="3099"/>
      <c r="BS10" s="3100"/>
      <c r="BT10" s="3101"/>
      <c r="BU10" s="3098">
        <f>COUNTA(BU12:BY45)</f>
        <v>0</v>
      </c>
      <c r="BV10" s="3099"/>
      <c r="BW10" s="3099"/>
      <c r="BX10" s="3100"/>
      <c r="BY10" s="3101"/>
      <c r="BZ10" s="3098">
        <f>COUNTA(BZ12:CD45)</f>
        <v>0</v>
      </c>
      <c r="CA10" s="3099"/>
      <c r="CB10" s="3099"/>
      <c r="CC10" s="3100"/>
      <c r="CD10" s="3101"/>
      <c r="CE10" s="3098">
        <f>COUNTA(CE12:CI45)</f>
        <v>0</v>
      </c>
      <c r="CF10" s="3099"/>
      <c r="CG10" s="3099"/>
      <c r="CH10" s="3100"/>
      <c r="CI10" s="3101"/>
      <c r="CJ10" s="3098">
        <f>COUNTA(CJ12:CM45)</f>
        <v>0</v>
      </c>
      <c r="CK10" s="3100"/>
      <c r="CL10" s="3100"/>
      <c r="CM10" s="3101"/>
      <c r="CN10" s="3104">
        <f>SUM(CN12:CN45)</f>
        <v>0</v>
      </c>
      <c r="CO10" s="3102">
        <f>SUM(CO12:CO45)</f>
        <v>0</v>
      </c>
    </row>
    <row r="11" spans="2:93" ht="16.5" customHeight="1">
      <c r="B11" s="2145" t="s">
        <v>2</v>
      </c>
      <c r="C11" s="2027" t="s">
        <v>1013</v>
      </c>
      <c r="D11" s="2033">
        <v>1</v>
      </c>
      <c r="E11" s="2170">
        <v>2</v>
      </c>
      <c r="F11" s="2170">
        <v>3</v>
      </c>
      <c r="G11" s="2034">
        <v>4</v>
      </c>
      <c r="H11" s="2035">
        <v>5</v>
      </c>
      <c r="I11" s="2033">
        <v>1</v>
      </c>
      <c r="J11" s="2170">
        <v>2</v>
      </c>
      <c r="K11" s="2170">
        <v>3</v>
      </c>
      <c r="L11" s="2034">
        <v>4</v>
      </c>
      <c r="M11" s="2035">
        <v>5</v>
      </c>
      <c r="N11" s="2033">
        <v>1</v>
      </c>
      <c r="O11" s="2170">
        <v>2</v>
      </c>
      <c r="P11" s="2170">
        <v>3</v>
      </c>
      <c r="Q11" s="2034">
        <v>4</v>
      </c>
      <c r="R11" s="2035">
        <v>5</v>
      </c>
      <c r="S11" s="2033">
        <v>1</v>
      </c>
      <c r="T11" s="2170">
        <v>2</v>
      </c>
      <c r="U11" s="2170">
        <v>3</v>
      </c>
      <c r="V11" s="2034">
        <v>4</v>
      </c>
      <c r="W11" s="2035">
        <v>5</v>
      </c>
      <c r="X11" s="2033">
        <v>1</v>
      </c>
      <c r="Y11" s="2170">
        <v>2</v>
      </c>
      <c r="Z11" s="2170">
        <v>3</v>
      </c>
      <c r="AA11" s="2034">
        <v>4</v>
      </c>
      <c r="AB11" s="2035">
        <v>5</v>
      </c>
      <c r="AC11" s="2033">
        <v>1</v>
      </c>
      <c r="AD11" s="2170">
        <v>2</v>
      </c>
      <c r="AE11" s="2170">
        <v>3</v>
      </c>
      <c r="AF11" s="2034">
        <v>4</v>
      </c>
      <c r="AG11" s="2035">
        <v>5</v>
      </c>
      <c r="AH11" s="2033">
        <v>1</v>
      </c>
      <c r="AI11" s="2170">
        <v>2</v>
      </c>
      <c r="AJ11" s="2170">
        <v>3</v>
      </c>
      <c r="AK11" s="2034">
        <v>4</v>
      </c>
      <c r="AL11" s="2035">
        <v>5</v>
      </c>
      <c r="AM11" s="2033">
        <v>1</v>
      </c>
      <c r="AN11" s="2170">
        <v>2</v>
      </c>
      <c r="AO11" s="2170">
        <v>3</v>
      </c>
      <c r="AP11" s="2034">
        <v>4</v>
      </c>
      <c r="AQ11" s="2035">
        <v>5</v>
      </c>
      <c r="AR11" s="2033">
        <v>1</v>
      </c>
      <c r="AS11" s="2170">
        <v>2</v>
      </c>
      <c r="AT11" s="2170">
        <v>3</v>
      </c>
      <c r="AU11" s="2034">
        <v>4</v>
      </c>
      <c r="AV11" s="2035">
        <v>5</v>
      </c>
      <c r="AW11" s="2033">
        <v>1</v>
      </c>
      <c r="AX11" s="2170">
        <v>2</v>
      </c>
      <c r="AY11" s="2170">
        <v>3</v>
      </c>
      <c r="AZ11" s="2034">
        <v>4</v>
      </c>
      <c r="BA11" s="2035">
        <v>5</v>
      </c>
      <c r="BB11" s="2033">
        <v>1</v>
      </c>
      <c r="BC11" s="2034">
        <v>2</v>
      </c>
      <c r="BD11" s="2035">
        <v>3</v>
      </c>
      <c r="BE11" s="3107"/>
      <c r="BF11" s="2033">
        <v>1</v>
      </c>
      <c r="BG11" s="2170">
        <v>2</v>
      </c>
      <c r="BH11" s="2170">
        <v>3</v>
      </c>
      <c r="BI11" s="2034">
        <v>4</v>
      </c>
      <c r="BJ11" s="2035">
        <v>5</v>
      </c>
      <c r="BK11" s="2033">
        <v>1</v>
      </c>
      <c r="BL11" s="2170">
        <v>2</v>
      </c>
      <c r="BM11" s="2170">
        <v>3</v>
      </c>
      <c r="BN11" s="2034">
        <v>4</v>
      </c>
      <c r="BO11" s="2035">
        <v>5</v>
      </c>
      <c r="BP11" s="2033">
        <v>1</v>
      </c>
      <c r="BQ11" s="2170">
        <v>2</v>
      </c>
      <c r="BR11" s="2170">
        <v>3</v>
      </c>
      <c r="BS11" s="2034">
        <v>4</v>
      </c>
      <c r="BT11" s="2035">
        <v>5</v>
      </c>
      <c r="BU11" s="2033">
        <v>1</v>
      </c>
      <c r="BV11" s="2170">
        <v>2</v>
      </c>
      <c r="BW11" s="2170">
        <v>3</v>
      </c>
      <c r="BX11" s="2034">
        <v>4</v>
      </c>
      <c r="BY11" s="2035">
        <v>5</v>
      </c>
      <c r="BZ11" s="2033">
        <v>1</v>
      </c>
      <c r="CA11" s="2170">
        <v>2</v>
      </c>
      <c r="CB11" s="2170">
        <v>3</v>
      </c>
      <c r="CC11" s="2034">
        <v>4</v>
      </c>
      <c r="CD11" s="2035">
        <v>5</v>
      </c>
      <c r="CE11" s="2033">
        <v>1</v>
      </c>
      <c r="CF11" s="2170">
        <v>2</v>
      </c>
      <c r="CG11" s="2170">
        <v>3</v>
      </c>
      <c r="CH11" s="2034">
        <v>4</v>
      </c>
      <c r="CI11" s="2035">
        <v>5</v>
      </c>
      <c r="CJ11" s="2033">
        <v>1</v>
      </c>
      <c r="CK11" s="2034">
        <v>2</v>
      </c>
      <c r="CL11" s="2034">
        <v>3</v>
      </c>
      <c r="CM11" s="2035">
        <v>4</v>
      </c>
      <c r="CN11" s="3105"/>
      <c r="CO11" s="3103"/>
    </row>
    <row r="12" spans="2:93" ht="13.5">
      <c r="B12" s="515">
        <v>1</v>
      </c>
      <c r="C12" s="2028" t="s">
        <v>265</v>
      </c>
      <c r="D12" s="2080"/>
      <c r="E12" s="2120"/>
      <c r="F12" s="2120"/>
      <c r="G12" s="2081"/>
      <c r="H12" s="2082"/>
      <c r="I12" s="2080"/>
      <c r="J12" s="2120"/>
      <c r="K12" s="2120"/>
      <c r="L12" s="2081"/>
      <c r="M12" s="2082"/>
      <c r="N12" s="2080"/>
      <c r="O12" s="2120"/>
      <c r="P12" s="2120"/>
      <c r="Q12" s="2081"/>
      <c r="R12" s="2082"/>
      <c r="S12" s="2080"/>
      <c r="T12" s="2120"/>
      <c r="U12" s="2120"/>
      <c r="V12" s="2081"/>
      <c r="W12" s="2082"/>
      <c r="X12" s="2080"/>
      <c r="Y12" s="2120"/>
      <c r="Z12" s="2120"/>
      <c r="AA12" s="2081"/>
      <c r="AB12" s="2082"/>
      <c r="AC12" s="2080"/>
      <c r="AD12" s="2120"/>
      <c r="AE12" s="2120"/>
      <c r="AF12" s="2081"/>
      <c r="AG12" s="2082"/>
      <c r="AH12" s="2080"/>
      <c r="AI12" s="2120"/>
      <c r="AJ12" s="2120"/>
      <c r="AK12" s="2081"/>
      <c r="AL12" s="2082"/>
      <c r="AM12" s="2080"/>
      <c r="AN12" s="2120"/>
      <c r="AO12" s="2120"/>
      <c r="AP12" s="2081"/>
      <c r="AQ12" s="2082"/>
      <c r="AR12" s="2080"/>
      <c r="AS12" s="2120"/>
      <c r="AT12" s="2120"/>
      <c r="AU12" s="2081"/>
      <c r="AV12" s="2082"/>
      <c r="AW12" s="2080"/>
      <c r="AX12" s="2120"/>
      <c r="AY12" s="2120"/>
      <c r="AZ12" s="2081"/>
      <c r="BA12" s="2082"/>
      <c r="BB12" s="2080"/>
      <c r="BC12" s="2081"/>
      <c r="BD12" s="2082"/>
      <c r="BE12" s="2071">
        <f t="shared" ref="BE12:BE45" si="1">COUNTA(D12:BD12)</f>
        <v>0</v>
      </c>
      <c r="BF12" s="2080"/>
      <c r="BG12" s="2120"/>
      <c r="BH12" s="2120"/>
      <c r="BI12" s="2081"/>
      <c r="BJ12" s="2082"/>
      <c r="BK12" s="2080"/>
      <c r="BL12" s="2120"/>
      <c r="BM12" s="2120"/>
      <c r="BN12" s="2081"/>
      <c r="BO12" s="2082"/>
      <c r="BP12" s="2080"/>
      <c r="BQ12" s="2120"/>
      <c r="BR12" s="2120"/>
      <c r="BS12" s="2081"/>
      <c r="BT12" s="2082"/>
      <c r="BU12" s="2080"/>
      <c r="BV12" s="2120"/>
      <c r="BW12" s="2120"/>
      <c r="BX12" s="2081"/>
      <c r="BY12" s="2082"/>
      <c r="BZ12" s="2080"/>
      <c r="CA12" s="2120"/>
      <c r="CB12" s="2120"/>
      <c r="CC12" s="2081"/>
      <c r="CD12" s="2082"/>
      <c r="CE12" s="2080"/>
      <c r="CF12" s="2120"/>
      <c r="CG12" s="2120"/>
      <c r="CH12" s="2081"/>
      <c r="CI12" s="2082"/>
      <c r="CJ12" s="2080"/>
      <c r="CK12" s="2081"/>
      <c r="CL12" s="2081"/>
      <c r="CM12" s="2082"/>
      <c r="CN12" s="2072">
        <f t="shared" ref="CN12:CN45" si="2">COUNTA(BF12:CM12)</f>
        <v>0</v>
      </c>
      <c r="CO12" s="2069">
        <f t="shared" ref="CO12:CO45" si="3">SUM(BE12,CN12)</f>
        <v>0</v>
      </c>
    </row>
    <row r="13" spans="2:93" ht="13.5">
      <c r="B13" s="515">
        <v>2</v>
      </c>
      <c r="C13" s="2028" t="s">
        <v>289</v>
      </c>
      <c r="D13" s="2080"/>
      <c r="E13" s="2120"/>
      <c r="F13" s="2120"/>
      <c r="G13" s="2081"/>
      <c r="H13" s="2082"/>
      <c r="I13" s="2080"/>
      <c r="J13" s="2120"/>
      <c r="K13" s="2120"/>
      <c r="L13" s="2081"/>
      <c r="M13" s="2082"/>
      <c r="N13" s="2080"/>
      <c r="O13" s="2120"/>
      <c r="P13" s="2120"/>
      <c r="Q13" s="2081"/>
      <c r="R13" s="2082"/>
      <c r="S13" s="2080"/>
      <c r="T13" s="2120"/>
      <c r="U13" s="2120"/>
      <c r="V13" s="2081"/>
      <c r="W13" s="2082"/>
      <c r="X13" s="2080"/>
      <c r="Y13" s="2120"/>
      <c r="Z13" s="2120"/>
      <c r="AA13" s="2081"/>
      <c r="AB13" s="2082"/>
      <c r="AC13" s="2080"/>
      <c r="AD13" s="2120"/>
      <c r="AE13" s="2120"/>
      <c r="AF13" s="2081"/>
      <c r="AG13" s="2082"/>
      <c r="AH13" s="2080"/>
      <c r="AI13" s="2120"/>
      <c r="AJ13" s="2120"/>
      <c r="AK13" s="2081"/>
      <c r="AL13" s="2082"/>
      <c r="AM13" s="2080"/>
      <c r="AN13" s="2120"/>
      <c r="AO13" s="2120"/>
      <c r="AP13" s="2081"/>
      <c r="AQ13" s="2082"/>
      <c r="AR13" s="2080"/>
      <c r="AS13" s="2120"/>
      <c r="AT13" s="2120"/>
      <c r="AU13" s="2081"/>
      <c r="AV13" s="2082"/>
      <c r="AW13" s="2080"/>
      <c r="AX13" s="2120"/>
      <c r="AY13" s="2120"/>
      <c r="AZ13" s="2081"/>
      <c r="BA13" s="2082"/>
      <c r="BB13" s="2080"/>
      <c r="BC13" s="2081"/>
      <c r="BD13" s="2082"/>
      <c r="BE13" s="2071">
        <f t="shared" si="1"/>
        <v>0</v>
      </c>
      <c r="BF13" s="2080"/>
      <c r="BG13" s="2120"/>
      <c r="BH13" s="2120"/>
      <c r="BI13" s="2081"/>
      <c r="BJ13" s="2082"/>
      <c r="BK13" s="2080"/>
      <c r="BL13" s="2120"/>
      <c r="BM13" s="2120"/>
      <c r="BN13" s="2081"/>
      <c r="BO13" s="2082"/>
      <c r="BP13" s="2080"/>
      <c r="BQ13" s="2120"/>
      <c r="BR13" s="2120"/>
      <c r="BS13" s="2081"/>
      <c r="BT13" s="2082"/>
      <c r="BU13" s="2080"/>
      <c r="BV13" s="2120"/>
      <c r="BW13" s="2120"/>
      <c r="BX13" s="2081"/>
      <c r="BY13" s="2082"/>
      <c r="BZ13" s="2080"/>
      <c r="CA13" s="2120"/>
      <c r="CB13" s="2120"/>
      <c r="CC13" s="2081"/>
      <c r="CD13" s="2082"/>
      <c r="CE13" s="2080"/>
      <c r="CF13" s="2120"/>
      <c r="CG13" s="2120"/>
      <c r="CH13" s="2081"/>
      <c r="CI13" s="2082"/>
      <c r="CJ13" s="2080"/>
      <c r="CK13" s="2081"/>
      <c r="CL13" s="2081"/>
      <c r="CM13" s="2082"/>
      <c r="CN13" s="2072">
        <f t="shared" si="2"/>
        <v>0</v>
      </c>
      <c r="CO13" s="2069">
        <f t="shared" si="3"/>
        <v>0</v>
      </c>
    </row>
    <row r="14" spans="2:93" ht="13.5">
      <c r="B14" s="515">
        <v>3</v>
      </c>
      <c r="C14" s="2028" t="s">
        <v>267</v>
      </c>
      <c r="D14" s="2080"/>
      <c r="E14" s="2120"/>
      <c r="F14" s="2120"/>
      <c r="G14" s="2081"/>
      <c r="H14" s="2082"/>
      <c r="I14" s="2080"/>
      <c r="J14" s="2120"/>
      <c r="K14" s="2120"/>
      <c r="L14" s="2081"/>
      <c r="M14" s="2082"/>
      <c r="N14" s="2080"/>
      <c r="O14" s="2120"/>
      <c r="P14" s="2120"/>
      <c r="Q14" s="2081"/>
      <c r="R14" s="2082"/>
      <c r="S14" s="2080"/>
      <c r="T14" s="2120"/>
      <c r="U14" s="2120"/>
      <c r="V14" s="2081"/>
      <c r="W14" s="2082"/>
      <c r="X14" s="2080"/>
      <c r="Y14" s="2120"/>
      <c r="Z14" s="2120"/>
      <c r="AA14" s="2081"/>
      <c r="AB14" s="2082"/>
      <c r="AC14" s="2080"/>
      <c r="AD14" s="2120"/>
      <c r="AE14" s="2120"/>
      <c r="AF14" s="2081"/>
      <c r="AG14" s="2082"/>
      <c r="AH14" s="2080"/>
      <c r="AI14" s="2120"/>
      <c r="AJ14" s="2120"/>
      <c r="AK14" s="2081"/>
      <c r="AL14" s="2082"/>
      <c r="AM14" s="2080"/>
      <c r="AN14" s="2120"/>
      <c r="AO14" s="2120"/>
      <c r="AP14" s="2081"/>
      <c r="AQ14" s="2082"/>
      <c r="AR14" s="2080"/>
      <c r="AS14" s="2120"/>
      <c r="AT14" s="2120"/>
      <c r="AU14" s="2081"/>
      <c r="AV14" s="2082"/>
      <c r="AW14" s="2080"/>
      <c r="AX14" s="2120"/>
      <c r="AY14" s="2120"/>
      <c r="AZ14" s="2081"/>
      <c r="BA14" s="2082"/>
      <c r="BB14" s="2080"/>
      <c r="BC14" s="2081"/>
      <c r="BD14" s="2082"/>
      <c r="BE14" s="2071">
        <f t="shared" si="1"/>
        <v>0</v>
      </c>
      <c r="BF14" s="2080"/>
      <c r="BG14" s="2120"/>
      <c r="BH14" s="2120"/>
      <c r="BI14" s="2081"/>
      <c r="BJ14" s="2082"/>
      <c r="BK14" s="2080"/>
      <c r="BL14" s="2120"/>
      <c r="BM14" s="2120"/>
      <c r="BN14" s="2081"/>
      <c r="BO14" s="2082"/>
      <c r="BP14" s="2080"/>
      <c r="BQ14" s="2120"/>
      <c r="BR14" s="2120"/>
      <c r="BS14" s="2081"/>
      <c r="BT14" s="2082"/>
      <c r="BU14" s="2080"/>
      <c r="BV14" s="2120"/>
      <c r="BW14" s="2120"/>
      <c r="BX14" s="2081"/>
      <c r="BY14" s="2082"/>
      <c r="BZ14" s="2080"/>
      <c r="CA14" s="2120"/>
      <c r="CB14" s="2120"/>
      <c r="CC14" s="2081"/>
      <c r="CD14" s="2082"/>
      <c r="CE14" s="2080"/>
      <c r="CF14" s="2120"/>
      <c r="CG14" s="2120"/>
      <c r="CH14" s="2081"/>
      <c r="CI14" s="2082"/>
      <c r="CJ14" s="2080"/>
      <c r="CK14" s="2081"/>
      <c r="CL14" s="2081"/>
      <c r="CM14" s="2082"/>
      <c r="CN14" s="2072">
        <f t="shared" si="2"/>
        <v>0</v>
      </c>
      <c r="CO14" s="2069">
        <f t="shared" si="3"/>
        <v>0</v>
      </c>
    </row>
    <row r="15" spans="2:93" ht="13.5">
      <c r="B15" s="515">
        <v>4</v>
      </c>
      <c r="C15" s="2028" t="s">
        <v>268</v>
      </c>
      <c r="D15" s="2080"/>
      <c r="E15" s="2120"/>
      <c r="F15" s="2120"/>
      <c r="G15" s="2081"/>
      <c r="H15" s="2082"/>
      <c r="I15" s="2080"/>
      <c r="J15" s="2120"/>
      <c r="K15" s="2120"/>
      <c r="L15" s="2081"/>
      <c r="M15" s="2082"/>
      <c r="N15" s="2080"/>
      <c r="O15" s="2120"/>
      <c r="P15" s="2120"/>
      <c r="Q15" s="2081"/>
      <c r="R15" s="2082"/>
      <c r="S15" s="2080"/>
      <c r="T15" s="2120"/>
      <c r="U15" s="2120"/>
      <c r="V15" s="2081"/>
      <c r="W15" s="2082"/>
      <c r="X15" s="2080"/>
      <c r="Y15" s="2120"/>
      <c r="Z15" s="2120"/>
      <c r="AA15" s="2081"/>
      <c r="AB15" s="2082"/>
      <c r="AC15" s="2080"/>
      <c r="AD15" s="2120"/>
      <c r="AE15" s="2120"/>
      <c r="AF15" s="2081"/>
      <c r="AG15" s="2082"/>
      <c r="AH15" s="2080"/>
      <c r="AI15" s="2120"/>
      <c r="AJ15" s="2120"/>
      <c r="AK15" s="2081"/>
      <c r="AL15" s="2082"/>
      <c r="AM15" s="2080"/>
      <c r="AN15" s="2120"/>
      <c r="AO15" s="2120"/>
      <c r="AP15" s="2081"/>
      <c r="AQ15" s="2082"/>
      <c r="AR15" s="2080"/>
      <c r="AS15" s="2120"/>
      <c r="AT15" s="2120"/>
      <c r="AU15" s="2081"/>
      <c r="AV15" s="2082"/>
      <c r="AW15" s="2080"/>
      <c r="AX15" s="2120"/>
      <c r="AY15" s="2120"/>
      <c r="AZ15" s="2081"/>
      <c r="BA15" s="2082"/>
      <c r="BB15" s="2080"/>
      <c r="BC15" s="2081"/>
      <c r="BD15" s="2082"/>
      <c r="BE15" s="2071">
        <f t="shared" si="1"/>
        <v>0</v>
      </c>
      <c r="BF15" s="2080"/>
      <c r="BG15" s="2120"/>
      <c r="BH15" s="2120"/>
      <c r="BI15" s="2081"/>
      <c r="BJ15" s="2082"/>
      <c r="BK15" s="2080"/>
      <c r="BL15" s="2120"/>
      <c r="BM15" s="2120"/>
      <c r="BN15" s="2081"/>
      <c r="BO15" s="2082"/>
      <c r="BP15" s="2080"/>
      <c r="BQ15" s="2120"/>
      <c r="BR15" s="2120"/>
      <c r="BS15" s="2081"/>
      <c r="BT15" s="2082"/>
      <c r="BU15" s="2080"/>
      <c r="BV15" s="2120"/>
      <c r="BW15" s="2120"/>
      <c r="BX15" s="2081"/>
      <c r="BY15" s="2082"/>
      <c r="BZ15" s="2080"/>
      <c r="CA15" s="2120"/>
      <c r="CB15" s="2120"/>
      <c r="CC15" s="2081"/>
      <c r="CD15" s="2082"/>
      <c r="CE15" s="2080"/>
      <c r="CF15" s="2120"/>
      <c r="CG15" s="2120"/>
      <c r="CH15" s="2081"/>
      <c r="CI15" s="2082"/>
      <c r="CJ15" s="2080"/>
      <c r="CK15" s="2081"/>
      <c r="CL15" s="2081"/>
      <c r="CM15" s="2082"/>
      <c r="CN15" s="2072">
        <f t="shared" si="2"/>
        <v>0</v>
      </c>
      <c r="CO15" s="2069">
        <f t="shared" si="3"/>
        <v>0</v>
      </c>
    </row>
    <row r="16" spans="2:93" ht="13.5">
      <c r="B16" s="515">
        <v>5</v>
      </c>
      <c r="C16" s="2028" t="s">
        <v>269</v>
      </c>
      <c r="D16" s="2080"/>
      <c r="E16" s="2120"/>
      <c r="F16" s="2120"/>
      <c r="G16" s="2081"/>
      <c r="H16" s="2082"/>
      <c r="I16" s="2080"/>
      <c r="J16" s="2120"/>
      <c r="K16" s="2120"/>
      <c r="L16" s="2081"/>
      <c r="M16" s="2082"/>
      <c r="N16" s="2080"/>
      <c r="O16" s="2120"/>
      <c r="P16" s="2120"/>
      <c r="Q16" s="2081"/>
      <c r="R16" s="2082"/>
      <c r="S16" s="2080"/>
      <c r="T16" s="2120"/>
      <c r="U16" s="2120"/>
      <c r="V16" s="2081"/>
      <c r="W16" s="2082"/>
      <c r="X16" s="2080"/>
      <c r="Y16" s="2120"/>
      <c r="Z16" s="2120"/>
      <c r="AA16" s="2081"/>
      <c r="AB16" s="2082"/>
      <c r="AC16" s="2080"/>
      <c r="AD16" s="2120"/>
      <c r="AE16" s="2120"/>
      <c r="AF16" s="2081"/>
      <c r="AG16" s="2082"/>
      <c r="AH16" s="2080"/>
      <c r="AI16" s="2120"/>
      <c r="AJ16" s="2120"/>
      <c r="AK16" s="2081"/>
      <c r="AL16" s="2082"/>
      <c r="AM16" s="2080"/>
      <c r="AN16" s="2120"/>
      <c r="AO16" s="2120"/>
      <c r="AP16" s="2081"/>
      <c r="AQ16" s="2082"/>
      <c r="AR16" s="2080"/>
      <c r="AS16" s="2120"/>
      <c r="AT16" s="2120"/>
      <c r="AU16" s="2081"/>
      <c r="AV16" s="2082"/>
      <c r="AW16" s="2080"/>
      <c r="AX16" s="2120"/>
      <c r="AY16" s="2120"/>
      <c r="AZ16" s="2081"/>
      <c r="BA16" s="2082"/>
      <c r="BB16" s="2080"/>
      <c r="BC16" s="2081"/>
      <c r="BD16" s="2082"/>
      <c r="BE16" s="2071">
        <f t="shared" si="1"/>
        <v>0</v>
      </c>
      <c r="BF16" s="2080"/>
      <c r="BG16" s="2120"/>
      <c r="BH16" s="2120"/>
      <c r="BI16" s="2081"/>
      <c r="BJ16" s="2082"/>
      <c r="BK16" s="2080"/>
      <c r="BL16" s="2120"/>
      <c r="BM16" s="2120"/>
      <c r="BN16" s="2081"/>
      <c r="BO16" s="2082"/>
      <c r="BP16" s="2080"/>
      <c r="BQ16" s="2120"/>
      <c r="BR16" s="2120"/>
      <c r="BS16" s="2081"/>
      <c r="BT16" s="2082"/>
      <c r="BU16" s="2080"/>
      <c r="BV16" s="2120"/>
      <c r="BW16" s="2120"/>
      <c r="BX16" s="2081"/>
      <c r="BY16" s="2082"/>
      <c r="BZ16" s="2080"/>
      <c r="CA16" s="2120"/>
      <c r="CB16" s="2120"/>
      <c r="CC16" s="2081"/>
      <c r="CD16" s="2082"/>
      <c r="CE16" s="2080"/>
      <c r="CF16" s="2120"/>
      <c r="CG16" s="2120"/>
      <c r="CH16" s="2081"/>
      <c r="CI16" s="2082"/>
      <c r="CJ16" s="2080"/>
      <c r="CK16" s="2081"/>
      <c r="CL16" s="2081"/>
      <c r="CM16" s="2082"/>
      <c r="CN16" s="2072">
        <f t="shared" si="2"/>
        <v>0</v>
      </c>
      <c r="CO16" s="2069">
        <f t="shared" si="3"/>
        <v>0</v>
      </c>
    </row>
    <row r="17" spans="2:93" ht="13.5">
      <c r="B17" s="515">
        <v>6</v>
      </c>
      <c r="C17" s="2028" t="s">
        <v>270</v>
      </c>
      <c r="D17" s="2080"/>
      <c r="E17" s="2120"/>
      <c r="F17" s="2120"/>
      <c r="G17" s="2081"/>
      <c r="H17" s="2082"/>
      <c r="I17" s="2080"/>
      <c r="J17" s="2120"/>
      <c r="K17" s="2120"/>
      <c r="L17" s="2081"/>
      <c r="M17" s="2082"/>
      <c r="N17" s="2080"/>
      <c r="O17" s="2120"/>
      <c r="P17" s="2120"/>
      <c r="Q17" s="2081"/>
      <c r="R17" s="2082"/>
      <c r="S17" s="2080"/>
      <c r="T17" s="2120"/>
      <c r="U17" s="2120"/>
      <c r="V17" s="2081"/>
      <c r="W17" s="2082"/>
      <c r="X17" s="2080"/>
      <c r="Y17" s="2120"/>
      <c r="Z17" s="2120"/>
      <c r="AA17" s="2081"/>
      <c r="AB17" s="2082"/>
      <c r="AC17" s="2080"/>
      <c r="AD17" s="2120"/>
      <c r="AE17" s="2120"/>
      <c r="AF17" s="2081"/>
      <c r="AG17" s="2082"/>
      <c r="AH17" s="2080"/>
      <c r="AI17" s="2120"/>
      <c r="AJ17" s="2120"/>
      <c r="AK17" s="2081"/>
      <c r="AL17" s="2082"/>
      <c r="AM17" s="2080"/>
      <c r="AN17" s="2120"/>
      <c r="AO17" s="2120"/>
      <c r="AP17" s="2081"/>
      <c r="AQ17" s="2082"/>
      <c r="AR17" s="2080"/>
      <c r="AS17" s="2120"/>
      <c r="AT17" s="2120"/>
      <c r="AU17" s="2081"/>
      <c r="AV17" s="2082"/>
      <c r="AW17" s="2080"/>
      <c r="AX17" s="2120"/>
      <c r="AY17" s="2120"/>
      <c r="AZ17" s="2081"/>
      <c r="BA17" s="2082"/>
      <c r="BB17" s="2080"/>
      <c r="BC17" s="2081"/>
      <c r="BD17" s="2082"/>
      <c r="BE17" s="2071">
        <f t="shared" si="1"/>
        <v>0</v>
      </c>
      <c r="BF17" s="2080"/>
      <c r="BG17" s="2120"/>
      <c r="BH17" s="2120"/>
      <c r="BI17" s="2081"/>
      <c r="BJ17" s="2082"/>
      <c r="BK17" s="2080"/>
      <c r="BL17" s="2120"/>
      <c r="BM17" s="2120"/>
      <c r="BN17" s="2081"/>
      <c r="BO17" s="2082"/>
      <c r="BP17" s="2080"/>
      <c r="BQ17" s="2120"/>
      <c r="BR17" s="2120"/>
      <c r="BS17" s="2081"/>
      <c r="BT17" s="2082"/>
      <c r="BU17" s="2080"/>
      <c r="BV17" s="2120"/>
      <c r="BW17" s="2120"/>
      <c r="BX17" s="2081"/>
      <c r="BY17" s="2082"/>
      <c r="BZ17" s="2080"/>
      <c r="CA17" s="2120"/>
      <c r="CB17" s="2120"/>
      <c r="CC17" s="2081"/>
      <c r="CD17" s="2082"/>
      <c r="CE17" s="2080"/>
      <c r="CF17" s="2120"/>
      <c r="CG17" s="2120"/>
      <c r="CH17" s="2081"/>
      <c r="CI17" s="2082"/>
      <c r="CJ17" s="2080"/>
      <c r="CK17" s="2081"/>
      <c r="CL17" s="2081"/>
      <c r="CM17" s="2082"/>
      <c r="CN17" s="2072">
        <f t="shared" si="2"/>
        <v>0</v>
      </c>
      <c r="CO17" s="2069">
        <f t="shared" si="3"/>
        <v>0</v>
      </c>
    </row>
    <row r="18" spans="2:93" ht="13.5">
      <c r="B18" s="515">
        <v>7</v>
      </c>
      <c r="C18" s="2028" t="s">
        <v>792</v>
      </c>
      <c r="D18" s="2080"/>
      <c r="E18" s="2120"/>
      <c r="F18" s="2120"/>
      <c r="G18" s="2081"/>
      <c r="H18" s="2082"/>
      <c r="I18" s="2080"/>
      <c r="J18" s="2120"/>
      <c r="K18" s="2120"/>
      <c r="L18" s="2081"/>
      <c r="M18" s="2082"/>
      <c r="N18" s="2080"/>
      <c r="O18" s="2120"/>
      <c r="P18" s="2120"/>
      <c r="Q18" s="2081"/>
      <c r="R18" s="2082"/>
      <c r="S18" s="2080"/>
      <c r="T18" s="2120"/>
      <c r="U18" s="2120"/>
      <c r="V18" s="2081"/>
      <c r="W18" s="2082"/>
      <c r="X18" s="2080"/>
      <c r="Y18" s="2120"/>
      <c r="Z18" s="2120"/>
      <c r="AA18" s="2081"/>
      <c r="AB18" s="2082"/>
      <c r="AC18" s="2080"/>
      <c r="AD18" s="2120"/>
      <c r="AE18" s="2120"/>
      <c r="AF18" s="2081"/>
      <c r="AG18" s="2082"/>
      <c r="AH18" s="2080"/>
      <c r="AI18" s="2120"/>
      <c r="AJ18" s="2120"/>
      <c r="AK18" s="2081"/>
      <c r="AL18" s="2082"/>
      <c r="AM18" s="2080"/>
      <c r="AN18" s="2120"/>
      <c r="AO18" s="2120"/>
      <c r="AP18" s="2081"/>
      <c r="AQ18" s="2082"/>
      <c r="AR18" s="2080"/>
      <c r="AS18" s="2120"/>
      <c r="AT18" s="2120"/>
      <c r="AU18" s="2081"/>
      <c r="AV18" s="2082"/>
      <c r="AW18" s="2080"/>
      <c r="AX18" s="2120"/>
      <c r="AY18" s="2120"/>
      <c r="AZ18" s="2081"/>
      <c r="BA18" s="2082"/>
      <c r="BB18" s="2080"/>
      <c r="BC18" s="2081"/>
      <c r="BD18" s="2082"/>
      <c r="BE18" s="2071">
        <f t="shared" si="1"/>
        <v>0</v>
      </c>
      <c r="BF18" s="2080"/>
      <c r="BG18" s="2120"/>
      <c r="BH18" s="2120"/>
      <c r="BI18" s="2081"/>
      <c r="BJ18" s="2082"/>
      <c r="BK18" s="2080"/>
      <c r="BL18" s="2120"/>
      <c r="BM18" s="2120"/>
      <c r="BN18" s="2081"/>
      <c r="BO18" s="2082"/>
      <c r="BP18" s="2080"/>
      <c r="BQ18" s="2120"/>
      <c r="BR18" s="2120"/>
      <c r="BS18" s="2081"/>
      <c r="BT18" s="2082"/>
      <c r="BU18" s="2080"/>
      <c r="BV18" s="2120"/>
      <c r="BW18" s="2120"/>
      <c r="BX18" s="2081"/>
      <c r="BY18" s="2082"/>
      <c r="BZ18" s="2080"/>
      <c r="CA18" s="2120"/>
      <c r="CB18" s="2120"/>
      <c r="CC18" s="2081"/>
      <c r="CD18" s="2082"/>
      <c r="CE18" s="2080"/>
      <c r="CF18" s="2120"/>
      <c r="CG18" s="2120"/>
      <c r="CH18" s="2081"/>
      <c r="CI18" s="2082"/>
      <c r="CJ18" s="2080"/>
      <c r="CK18" s="2081"/>
      <c r="CL18" s="2081"/>
      <c r="CM18" s="2082"/>
      <c r="CN18" s="2072">
        <f t="shared" si="2"/>
        <v>0</v>
      </c>
      <c r="CO18" s="2069">
        <f t="shared" si="3"/>
        <v>0</v>
      </c>
    </row>
    <row r="19" spans="2:93" ht="13.5">
      <c r="B19" s="515">
        <v>8</v>
      </c>
      <c r="C19" s="2028" t="s">
        <v>271</v>
      </c>
      <c r="D19" s="2080"/>
      <c r="E19" s="2120"/>
      <c r="F19" s="2120"/>
      <c r="G19" s="2081"/>
      <c r="H19" s="2082"/>
      <c r="I19" s="2080"/>
      <c r="J19" s="2120"/>
      <c r="K19" s="2120"/>
      <c r="L19" s="2081"/>
      <c r="M19" s="2082"/>
      <c r="N19" s="2080"/>
      <c r="O19" s="2120"/>
      <c r="P19" s="2120"/>
      <c r="Q19" s="2081"/>
      <c r="R19" s="2082"/>
      <c r="S19" s="2080"/>
      <c r="T19" s="2120"/>
      <c r="U19" s="2120"/>
      <c r="V19" s="2081"/>
      <c r="W19" s="2082"/>
      <c r="X19" s="2080"/>
      <c r="Y19" s="2120"/>
      <c r="Z19" s="2120"/>
      <c r="AA19" s="2081"/>
      <c r="AB19" s="2082"/>
      <c r="AC19" s="2080"/>
      <c r="AD19" s="2120"/>
      <c r="AE19" s="2120"/>
      <c r="AF19" s="2081"/>
      <c r="AG19" s="2082"/>
      <c r="AH19" s="2080"/>
      <c r="AI19" s="2120"/>
      <c r="AJ19" s="2120"/>
      <c r="AK19" s="2081"/>
      <c r="AL19" s="2082"/>
      <c r="AM19" s="2080"/>
      <c r="AN19" s="2120"/>
      <c r="AO19" s="2120"/>
      <c r="AP19" s="2081"/>
      <c r="AQ19" s="2082"/>
      <c r="AR19" s="2080"/>
      <c r="AS19" s="2120"/>
      <c r="AT19" s="2120"/>
      <c r="AU19" s="2081"/>
      <c r="AV19" s="2082"/>
      <c r="AW19" s="2080"/>
      <c r="AX19" s="2120"/>
      <c r="AY19" s="2120"/>
      <c r="AZ19" s="2081"/>
      <c r="BA19" s="2082"/>
      <c r="BB19" s="2080"/>
      <c r="BC19" s="2081"/>
      <c r="BD19" s="2082"/>
      <c r="BE19" s="2071">
        <f t="shared" si="1"/>
        <v>0</v>
      </c>
      <c r="BF19" s="2080"/>
      <c r="BG19" s="2120"/>
      <c r="BH19" s="2120"/>
      <c r="BI19" s="2081"/>
      <c r="BJ19" s="2082"/>
      <c r="BK19" s="2080"/>
      <c r="BL19" s="2120"/>
      <c r="BM19" s="2120"/>
      <c r="BN19" s="2081"/>
      <c r="BO19" s="2082"/>
      <c r="BP19" s="2080"/>
      <c r="BQ19" s="2120"/>
      <c r="BR19" s="2120"/>
      <c r="BS19" s="2081"/>
      <c r="BT19" s="2082"/>
      <c r="BU19" s="2080"/>
      <c r="BV19" s="2120"/>
      <c r="BW19" s="2120"/>
      <c r="BX19" s="2081"/>
      <c r="BY19" s="2082"/>
      <c r="BZ19" s="2080"/>
      <c r="CA19" s="2120"/>
      <c r="CB19" s="2120"/>
      <c r="CC19" s="2081"/>
      <c r="CD19" s="2082"/>
      <c r="CE19" s="2080"/>
      <c r="CF19" s="2120"/>
      <c r="CG19" s="2120"/>
      <c r="CH19" s="2081"/>
      <c r="CI19" s="2082"/>
      <c r="CJ19" s="2080"/>
      <c r="CK19" s="2081"/>
      <c r="CL19" s="2081"/>
      <c r="CM19" s="2082"/>
      <c r="CN19" s="2072">
        <f t="shared" si="2"/>
        <v>0</v>
      </c>
      <c r="CO19" s="2069">
        <f t="shared" si="3"/>
        <v>0</v>
      </c>
    </row>
    <row r="20" spans="2:93" ht="13.5">
      <c r="B20" s="515">
        <v>9</v>
      </c>
      <c r="C20" s="2028" t="s">
        <v>234</v>
      </c>
      <c r="D20" s="2080"/>
      <c r="E20" s="2120"/>
      <c r="F20" s="2120"/>
      <c r="G20" s="2081"/>
      <c r="H20" s="2082"/>
      <c r="I20" s="2080"/>
      <c r="J20" s="2120"/>
      <c r="K20" s="2120"/>
      <c r="L20" s="2081"/>
      <c r="M20" s="2082"/>
      <c r="N20" s="2080"/>
      <c r="O20" s="2120"/>
      <c r="P20" s="2120"/>
      <c r="Q20" s="2081"/>
      <c r="R20" s="2082"/>
      <c r="S20" s="2080"/>
      <c r="T20" s="2120"/>
      <c r="U20" s="2120"/>
      <c r="V20" s="2081"/>
      <c r="W20" s="2082"/>
      <c r="X20" s="2080"/>
      <c r="Y20" s="2120"/>
      <c r="Z20" s="2120"/>
      <c r="AA20" s="2081"/>
      <c r="AB20" s="2082"/>
      <c r="AC20" s="2080"/>
      <c r="AD20" s="2120"/>
      <c r="AE20" s="2120"/>
      <c r="AF20" s="2081"/>
      <c r="AG20" s="2082"/>
      <c r="AH20" s="2080"/>
      <c r="AI20" s="2120"/>
      <c r="AJ20" s="2120"/>
      <c r="AK20" s="2081"/>
      <c r="AL20" s="2082"/>
      <c r="AM20" s="2080"/>
      <c r="AN20" s="2120"/>
      <c r="AO20" s="2120"/>
      <c r="AP20" s="2081"/>
      <c r="AQ20" s="2082"/>
      <c r="AR20" s="2080"/>
      <c r="AS20" s="2120"/>
      <c r="AT20" s="2120"/>
      <c r="AU20" s="2081"/>
      <c r="AV20" s="2082"/>
      <c r="AW20" s="2080"/>
      <c r="AX20" s="2120"/>
      <c r="AY20" s="2120"/>
      <c r="AZ20" s="2081"/>
      <c r="BA20" s="2082"/>
      <c r="BB20" s="2080"/>
      <c r="BC20" s="2081"/>
      <c r="BD20" s="2082"/>
      <c r="BE20" s="2071">
        <f t="shared" si="1"/>
        <v>0</v>
      </c>
      <c r="BF20" s="2080"/>
      <c r="BG20" s="2120"/>
      <c r="BH20" s="2120"/>
      <c r="BI20" s="2081"/>
      <c r="BJ20" s="2082"/>
      <c r="BK20" s="2080"/>
      <c r="BL20" s="2120"/>
      <c r="BM20" s="2120"/>
      <c r="BN20" s="2081"/>
      <c r="BO20" s="2082"/>
      <c r="BP20" s="2080"/>
      <c r="BQ20" s="2120"/>
      <c r="BR20" s="2120"/>
      <c r="BS20" s="2081"/>
      <c r="BT20" s="2082"/>
      <c r="BU20" s="2080"/>
      <c r="BV20" s="2120"/>
      <c r="BW20" s="2120"/>
      <c r="BX20" s="2081"/>
      <c r="BY20" s="2082"/>
      <c r="BZ20" s="2080"/>
      <c r="CA20" s="2120"/>
      <c r="CB20" s="2120"/>
      <c r="CC20" s="2081"/>
      <c r="CD20" s="2082"/>
      <c r="CE20" s="2080"/>
      <c r="CF20" s="2120"/>
      <c r="CG20" s="2120"/>
      <c r="CH20" s="2081"/>
      <c r="CI20" s="2082"/>
      <c r="CJ20" s="2080"/>
      <c r="CK20" s="2081"/>
      <c r="CL20" s="2081"/>
      <c r="CM20" s="2082"/>
      <c r="CN20" s="2072">
        <f t="shared" si="2"/>
        <v>0</v>
      </c>
      <c r="CO20" s="2069">
        <f t="shared" si="3"/>
        <v>0</v>
      </c>
    </row>
    <row r="21" spans="2:93" ht="13.5">
      <c r="B21" s="515">
        <v>10</v>
      </c>
      <c r="C21" s="2028" t="s">
        <v>235</v>
      </c>
      <c r="D21" s="2080"/>
      <c r="E21" s="2120"/>
      <c r="F21" s="2120"/>
      <c r="G21" s="2081"/>
      <c r="H21" s="2082"/>
      <c r="I21" s="2080"/>
      <c r="J21" s="2120"/>
      <c r="K21" s="2120"/>
      <c r="L21" s="2081"/>
      <c r="M21" s="2082"/>
      <c r="N21" s="2080"/>
      <c r="O21" s="2120"/>
      <c r="P21" s="2120"/>
      <c r="Q21" s="2081"/>
      <c r="R21" s="2082"/>
      <c r="S21" s="2080"/>
      <c r="T21" s="2120"/>
      <c r="U21" s="2120"/>
      <c r="V21" s="2081"/>
      <c r="W21" s="2082"/>
      <c r="X21" s="2080"/>
      <c r="Y21" s="2120"/>
      <c r="Z21" s="2120"/>
      <c r="AA21" s="2081"/>
      <c r="AB21" s="2082"/>
      <c r="AC21" s="2080"/>
      <c r="AD21" s="2120"/>
      <c r="AE21" s="2120"/>
      <c r="AF21" s="2081"/>
      <c r="AG21" s="2082"/>
      <c r="AH21" s="2080"/>
      <c r="AI21" s="2120"/>
      <c r="AJ21" s="2120"/>
      <c r="AK21" s="2081"/>
      <c r="AL21" s="2082"/>
      <c r="AM21" s="2080"/>
      <c r="AN21" s="2120"/>
      <c r="AO21" s="2120"/>
      <c r="AP21" s="2081"/>
      <c r="AQ21" s="2082"/>
      <c r="AR21" s="2080"/>
      <c r="AS21" s="2120"/>
      <c r="AT21" s="2120"/>
      <c r="AU21" s="2081"/>
      <c r="AV21" s="2082"/>
      <c r="AW21" s="2080"/>
      <c r="AX21" s="2120"/>
      <c r="AY21" s="2120"/>
      <c r="AZ21" s="2081"/>
      <c r="BA21" s="2082"/>
      <c r="BB21" s="2080"/>
      <c r="BC21" s="2081"/>
      <c r="BD21" s="2082"/>
      <c r="BE21" s="2071">
        <f t="shared" si="1"/>
        <v>0</v>
      </c>
      <c r="BF21" s="2080"/>
      <c r="BG21" s="2120"/>
      <c r="BH21" s="2120"/>
      <c r="BI21" s="2081"/>
      <c r="BJ21" s="2082"/>
      <c r="BK21" s="2080"/>
      <c r="BL21" s="2120"/>
      <c r="BM21" s="2120"/>
      <c r="BN21" s="2081"/>
      <c r="BO21" s="2082"/>
      <c r="BP21" s="2080"/>
      <c r="BQ21" s="2120"/>
      <c r="BR21" s="2120"/>
      <c r="BS21" s="2081"/>
      <c r="BT21" s="2082"/>
      <c r="BU21" s="2080"/>
      <c r="BV21" s="2120"/>
      <c r="BW21" s="2120"/>
      <c r="BX21" s="2081"/>
      <c r="BY21" s="2082"/>
      <c r="BZ21" s="2080"/>
      <c r="CA21" s="2120"/>
      <c r="CB21" s="2120"/>
      <c r="CC21" s="2081"/>
      <c r="CD21" s="2082"/>
      <c r="CE21" s="2080"/>
      <c r="CF21" s="2120"/>
      <c r="CG21" s="2120"/>
      <c r="CH21" s="2081"/>
      <c r="CI21" s="2082"/>
      <c r="CJ21" s="2080"/>
      <c r="CK21" s="2081"/>
      <c r="CL21" s="2081"/>
      <c r="CM21" s="2082"/>
      <c r="CN21" s="2072">
        <f t="shared" si="2"/>
        <v>0</v>
      </c>
      <c r="CO21" s="2069">
        <f t="shared" si="3"/>
        <v>0</v>
      </c>
    </row>
    <row r="22" spans="2:93" ht="13.5">
      <c r="B22" s="515">
        <v>11</v>
      </c>
      <c r="C22" s="2028" t="s">
        <v>272</v>
      </c>
      <c r="D22" s="2080"/>
      <c r="E22" s="2120"/>
      <c r="F22" s="2120"/>
      <c r="G22" s="2081"/>
      <c r="H22" s="2082"/>
      <c r="I22" s="2080"/>
      <c r="J22" s="2120"/>
      <c r="K22" s="2120"/>
      <c r="L22" s="2081"/>
      <c r="M22" s="2082"/>
      <c r="N22" s="2080"/>
      <c r="O22" s="2120"/>
      <c r="P22" s="2120"/>
      <c r="Q22" s="2081"/>
      <c r="R22" s="2082"/>
      <c r="S22" s="2080"/>
      <c r="T22" s="2120"/>
      <c r="U22" s="2120"/>
      <c r="V22" s="2081"/>
      <c r="W22" s="2082"/>
      <c r="X22" s="2080"/>
      <c r="Y22" s="2120"/>
      <c r="Z22" s="2120"/>
      <c r="AA22" s="2081"/>
      <c r="AB22" s="2082"/>
      <c r="AC22" s="2080"/>
      <c r="AD22" s="2120"/>
      <c r="AE22" s="2120"/>
      <c r="AF22" s="2081"/>
      <c r="AG22" s="2082"/>
      <c r="AH22" s="2080"/>
      <c r="AI22" s="2120"/>
      <c r="AJ22" s="2120"/>
      <c r="AK22" s="2081"/>
      <c r="AL22" s="2082"/>
      <c r="AM22" s="2080"/>
      <c r="AN22" s="2120"/>
      <c r="AO22" s="2120"/>
      <c r="AP22" s="2081"/>
      <c r="AQ22" s="2082"/>
      <c r="AR22" s="2080"/>
      <c r="AS22" s="2120"/>
      <c r="AT22" s="2120"/>
      <c r="AU22" s="2081"/>
      <c r="AV22" s="2082"/>
      <c r="AW22" s="2080"/>
      <c r="AX22" s="2120"/>
      <c r="AY22" s="2120"/>
      <c r="AZ22" s="2081"/>
      <c r="BA22" s="2082"/>
      <c r="BB22" s="2080"/>
      <c r="BC22" s="2081"/>
      <c r="BD22" s="2082"/>
      <c r="BE22" s="2071">
        <f t="shared" si="1"/>
        <v>0</v>
      </c>
      <c r="BF22" s="2080"/>
      <c r="BG22" s="2120"/>
      <c r="BH22" s="2120"/>
      <c r="BI22" s="2081"/>
      <c r="BJ22" s="2082"/>
      <c r="BK22" s="2080"/>
      <c r="BL22" s="2120"/>
      <c r="BM22" s="2120"/>
      <c r="BN22" s="2081"/>
      <c r="BO22" s="2082"/>
      <c r="BP22" s="2080"/>
      <c r="BQ22" s="2120"/>
      <c r="BR22" s="2120"/>
      <c r="BS22" s="2081"/>
      <c r="BT22" s="2082"/>
      <c r="BU22" s="2080"/>
      <c r="BV22" s="2120"/>
      <c r="BW22" s="2120"/>
      <c r="BX22" s="2081"/>
      <c r="BY22" s="2082"/>
      <c r="BZ22" s="2080"/>
      <c r="CA22" s="2120"/>
      <c r="CB22" s="2120"/>
      <c r="CC22" s="2081"/>
      <c r="CD22" s="2082"/>
      <c r="CE22" s="2080"/>
      <c r="CF22" s="2120"/>
      <c r="CG22" s="2120"/>
      <c r="CH22" s="2081"/>
      <c r="CI22" s="2082"/>
      <c r="CJ22" s="2080"/>
      <c r="CK22" s="2081"/>
      <c r="CL22" s="2081"/>
      <c r="CM22" s="2082"/>
      <c r="CN22" s="2072">
        <f t="shared" si="2"/>
        <v>0</v>
      </c>
      <c r="CO22" s="2069">
        <f t="shared" si="3"/>
        <v>0</v>
      </c>
    </row>
    <row r="23" spans="2:93" ht="13.5">
      <c r="B23" s="515">
        <v>12</v>
      </c>
      <c r="C23" s="2028" t="s">
        <v>280</v>
      </c>
      <c r="D23" s="2080"/>
      <c r="E23" s="2120"/>
      <c r="F23" s="2120"/>
      <c r="G23" s="2081"/>
      <c r="H23" s="2082"/>
      <c r="I23" s="2080"/>
      <c r="J23" s="2120"/>
      <c r="K23" s="2120"/>
      <c r="L23" s="2081"/>
      <c r="M23" s="2082"/>
      <c r="N23" s="2080"/>
      <c r="O23" s="2120"/>
      <c r="P23" s="2120"/>
      <c r="Q23" s="2081"/>
      <c r="R23" s="2082"/>
      <c r="S23" s="2080"/>
      <c r="T23" s="2120"/>
      <c r="U23" s="2120"/>
      <c r="V23" s="2081"/>
      <c r="W23" s="2082"/>
      <c r="X23" s="2080"/>
      <c r="Y23" s="2120"/>
      <c r="Z23" s="2120"/>
      <c r="AA23" s="2081"/>
      <c r="AB23" s="2082"/>
      <c r="AC23" s="2080"/>
      <c r="AD23" s="2120"/>
      <c r="AE23" s="2120"/>
      <c r="AF23" s="2081"/>
      <c r="AG23" s="2082"/>
      <c r="AH23" s="2080"/>
      <c r="AI23" s="2120"/>
      <c r="AJ23" s="2120"/>
      <c r="AK23" s="2081"/>
      <c r="AL23" s="2082"/>
      <c r="AM23" s="2080"/>
      <c r="AN23" s="2120"/>
      <c r="AO23" s="2120"/>
      <c r="AP23" s="2081"/>
      <c r="AQ23" s="2082"/>
      <c r="AR23" s="2080"/>
      <c r="AS23" s="2120"/>
      <c r="AT23" s="2120"/>
      <c r="AU23" s="2081"/>
      <c r="AV23" s="2082"/>
      <c r="AW23" s="2080"/>
      <c r="AX23" s="2120"/>
      <c r="AY23" s="2120"/>
      <c r="AZ23" s="2081"/>
      <c r="BA23" s="2082"/>
      <c r="BB23" s="2080"/>
      <c r="BC23" s="2081"/>
      <c r="BD23" s="2082"/>
      <c r="BE23" s="2071">
        <f t="shared" si="1"/>
        <v>0</v>
      </c>
      <c r="BF23" s="2080"/>
      <c r="BG23" s="2120"/>
      <c r="BH23" s="2120"/>
      <c r="BI23" s="2081"/>
      <c r="BJ23" s="2082"/>
      <c r="BK23" s="2080"/>
      <c r="BL23" s="2120"/>
      <c r="BM23" s="2120"/>
      <c r="BN23" s="2081"/>
      <c r="BO23" s="2082"/>
      <c r="BP23" s="2080"/>
      <c r="BQ23" s="2120"/>
      <c r="BR23" s="2120"/>
      <c r="BS23" s="2081"/>
      <c r="BT23" s="2082"/>
      <c r="BU23" s="2080"/>
      <c r="BV23" s="2120"/>
      <c r="BW23" s="2120"/>
      <c r="BX23" s="2081"/>
      <c r="BY23" s="2082"/>
      <c r="BZ23" s="2080"/>
      <c r="CA23" s="2120"/>
      <c r="CB23" s="2120"/>
      <c r="CC23" s="2081"/>
      <c r="CD23" s="2082"/>
      <c r="CE23" s="2080"/>
      <c r="CF23" s="2120"/>
      <c r="CG23" s="2120"/>
      <c r="CH23" s="2081"/>
      <c r="CI23" s="2082"/>
      <c r="CJ23" s="2080"/>
      <c r="CK23" s="2081"/>
      <c r="CL23" s="2081"/>
      <c r="CM23" s="2082"/>
      <c r="CN23" s="2072">
        <f t="shared" si="2"/>
        <v>0</v>
      </c>
      <c r="CO23" s="2069">
        <f t="shared" si="3"/>
        <v>0</v>
      </c>
    </row>
    <row r="24" spans="2:93" ht="13.5">
      <c r="B24" s="515">
        <v>13</v>
      </c>
      <c r="C24" s="2028" t="s">
        <v>274</v>
      </c>
      <c r="D24" s="2080"/>
      <c r="E24" s="2120"/>
      <c r="F24" s="2120"/>
      <c r="G24" s="2081"/>
      <c r="H24" s="2082"/>
      <c r="I24" s="2080"/>
      <c r="J24" s="2120"/>
      <c r="K24" s="2120"/>
      <c r="L24" s="2081"/>
      <c r="M24" s="2082"/>
      <c r="N24" s="2080"/>
      <c r="O24" s="2120"/>
      <c r="P24" s="2120"/>
      <c r="Q24" s="2081"/>
      <c r="R24" s="2082"/>
      <c r="S24" s="2080"/>
      <c r="T24" s="2120"/>
      <c r="U24" s="2120"/>
      <c r="V24" s="2081"/>
      <c r="W24" s="2082"/>
      <c r="X24" s="2080"/>
      <c r="Y24" s="2120"/>
      <c r="Z24" s="2120"/>
      <c r="AA24" s="2081"/>
      <c r="AB24" s="2082"/>
      <c r="AC24" s="2080"/>
      <c r="AD24" s="2120"/>
      <c r="AE24" s="2120"/>
      <c r="AF24" s="2081"/>
      <c r="AG24" s="2082"/>
      <c r="AH24" s="2080"/>
      <c r="AI24" s="2120"/>
      <c r="AJ24" s="2120"/>
      <c r="AK24" s="2081"/>
      <c r="AL24" s="2082"/>
      <c r="AM24" s="2080"/>
      <c r="AN24" s="2120"/>
      <c r="AO24" s="2120"/>
      <c r="AP24" s="2081"/>
      <c r="AQ24" s="2082"/>
      <c r="AR24" s="2080"/>
      <c r="AS24" s="2120"/>
      <c r="AT24" s="2120"/>
      <c r="AU24" s="2081"/>
      <c r="AV24" s="2082"/>
      <c r="AW24" s="2080"/>
      <c r="AX24" s="2120"/>
      <c r="AY24" s="2120"/>
      <c r="AZ24" s="2081"/>
      <c r="BA24" s="2082"/>
      <c r="BB24" s="2080"/>
      <c r="BC24" s="2081"/>
      <c r="BD24" s="2082"/>
      <c r="BE24" s="2071">
        <f t="shared" si="1"/>
        <v>0</v>
      </c>
      <c r="BF24" s="2080"/>
      <c r="BG24" s="2120"/>
      <c r="BH24" s="2120"/>
      <c r="BI24" s="2081"/>
      <c r="BJ24" s="2082"/>
      <c r="BK24" s="2080"/>
      <c r="BL24" s="2120"/>
      <c r="BM24" s="2120"/>
      <c r="BN24" s="2081"/>
      <c r="BO24" s="2082"/>
      <c r="BP24" s="2080"/>
      <c r="BQ24" s="2120"/>
      <c r="BR24" s="2120"/>
      <c r="BS24" s="2081"/>
      <c r="BT24" s="2082"/>
      <c r="BU24" s="2080"/>
      <c r="BV24" s="2120"/>
      <c r="BW24" s="2120"/>
      <c r="BX24" s="2081"/>
      <c r="BY24" s="2082"/>
      <c r="BZ24" s="2080"/>
      <c r="CA24" s="2120"/>
      <c r="CB24" s="2120"/>
      <c r="CC24" s="2081"/>
      <c r="CD24" s="2082"/>
      <c r="CE24" s="2080"/>
      <c r="CF24" s="2120"/>
      <c r="CG24" s="2120"/>
      <c r="CH24" s="2081"/>
      <c r="CI24" s="2082"/>
      <c r="CJ24" s="2080"/>
      <c r="CK24" s="2081"/>
      <c r="CL24" s="2081"/>
      <c r="CM24" s="2082"/>
      <c r="CN24" s="2072">
        <f t="shared" si="2"/>
        <v>0</v>
      </c>
      <c r="CO24" s="2069">
        <f t="shared" si="3"/>
        <v>0</v>
      </c>
    </row>
    <row r="25" spans="2:93" ht="13.5">
      <c r="B25" s="515">
        <v>14</v>
      </c>
      <c r="C25" s="2028" t="s">
        <v>281</v>
      </c>
      <c r="D25" s="2080"/>
      <c r="E25" s="2120"/>
      <c r="F25" s="2120"/>
      <c r="G25" s="2081"/>
      <c r="H25" s="2082"/>
      <c r="I25" s="2080"/>
      <c r="J25" s="2120"/>
      <c r="K25" s="2120"/>
      <c r="L25" s="2081"/>
      <c r="M25" s="2082"/>
      <c r="N25" s="2080"/>
      <c r="O25" s="2120"/>
      <c r="P25" s="2120"/>
      <c r="Q25" s="2081"/>
      <c r="R25" s="2082"/>
      <c r="S25" s="2080"/>
      <c r="T25" s="2120"/>
      <c r="U25" s="2120"/>
      <c r="V25" s="2081"/>
      <c r="W25" s="2082"/>
      <c r="X25" s="2080"/>
      <c r="Y25" s="2120"/>
      <c r="Z25" s="2120"/>
      <c r="AA25" s="2081"/>
      <c r="AB25" s="2082"/>
      <c r="AC25" s="2080"/>
      <c r="AD25" s="2120"/>
      <c r="AE25" s="2120"/>
      <c r="AF25" s="2081"/>
      <c r="AG25" s="2082"/>
      <c r="AH25" s="2080"/>
      <c r="AI25" s="2120"/>
      <c r="AJ25" s="2120"/>
      <c r="AK25" s="2081"/>
      <c r="AL25" s="2082"/>
      <c r="AM25" s="2080"/>
      <c r="AN25" s="2120"/>
      <c r="AO25" s="2120"/>
      <c r="AP25" s="2081"/>
      <c r="AQ25" s="2082"/>
      <c r="AR25" s="2080"/>
      <c r="AS25" s="2120"/>
      <c r="AT25" s="2120"/>
      <c r="AU25" s="2081"/>
      <c r="AV25" s="2082"/>
      <c r="AW25" s="2080"/>
      <c r="AX25" s="2120"/>
      <c r="AY25" s="2120"/>
      <c r="AZ25" s="2081"/>
      <c r="BA25" s="2082"/>
      <c r="BB25" s="2080"/>
      <c r="BC25" s="2081"/>
      <c r="BD25" s="2082"/>
      <c r="BE25" s="2071">
        <f t="shared" si="1"/>
        <v>0</v>
      </c>
      <c r="BF25" s="2080"/>
      <c r="BG25" s="2120"/>
      <c r="BH25" s="2120"/>
      <c r="BI25" s="2081"/>
      <c r="BJ25" s="2082"/>
      <c r="BK25" s="2080"/>
      <c r="BL25" s="2120"/>
      <c r="BM25" s="2120"/>
      <c r="BN25" s="2081"/>
      <c r="BO25" s="2082"/>
      <c r="BP25" s="2080"/>
      <c r="BQ25" s="2120"/>
      <c r="BR25" s="2120"/>
      <c r="BS25" s="2081"/>
      <c r="BT25" s="2082"/>
      <c r="BU25" s="2080"/>
      <c r="BV25" s="2120"/>
      <c r="BW25" s="2120"/>
      <c r="BX25" s="2081"/>
      <c r="BY25" s="2082"/>
      <c r="BZ25" s="2080"/>
      <c r="CA25" s="2120"/>
      <c r="CB25" s="2120"/>
      <c r="CC25" s="2081"/>
      <c r="CD25" s="2082"/>
      <c r="CE25" s="2080"/>
      <c r="CF25" s="2120"/>
      <c r="CG25" s="2120"/>
      <c r="CH25" s="2081"/>
      <c r="CI25" s="2082"/>
      <c r="CJ25" s="2080"/>
      <c r="CK25" s="2081"/>
      <c r="CL25" s="2081"/>
      <c r="CM25" s="2082"/>
      <c r="CN25" s="2072">
        <f t="shared" si="2"/>
        <v>0</v>
      </c>
      <c r="CO25" s="2069">
        <f t="shared" si="3"/>
        <v>0</v>
      </c>
    </row>
    <row r="26" spans="2:93" ht="13.5">
      <c r="B26" s="515">
        <v>15</v>
      </c>
      <c r="C26" s="2028" t="s">
        <v>276</v>
      </c>
      <c r="D26" s="2080"/>
      <c r="E26" s="2120"/>
      <c r="F26" s="2120"/>
      <c r="G26" s="2081"/>
      <c r="H26" s="2082"/>
      <c r="I26" s="2080"/>
      <c r="J26" s="2120"/>
      <c r="K26" s="2120"/>
      <c r="L26" s="2081"/>
      <c r="M26" s="2082"/>
      <c r="N26" s="2080"/>
      <c r="O26" s="2120"/>
      <c r="P26" s="2120"/>
      <c r="Q26" s="2081"/>
      <c r="R26" s="2082"/>
      <c r="S26" s="2080"/>
      <c r="T26" s="2120"/>
      <c r="U26" s="2120"/>
      <c r="V26" s="2081"/>
      <c r="W26" s="2082"/>
      <c r="X26" s="2080"/>
      <c r="Y26" s="2120"/>
      <c r="Z26" s="2120"/>
      <c r="AA26" s="2081"/>
      <c r="AB26" s="2082"/>
      <c r="AC26" s="2080"/>
      <c r="AD26" s="2120"/>
      <c r="AE26" s="2120"/>
      <c r="AF26" s="2081"/>
      <c r="AG26" s="2082"/>
      <c r="AH26" s="2080"/>
      <c r="AI26" s="2120"/>
      <c r="AJ26" s="2120"/>
      <c r="AK26" s="2081"/>
      <c r="AL26" s="2082"/>
      <c r="AM26" s="2080"/>
      <c r="AN26" s="2120"/>
      <c r="AO26" s="2120"/>
      <c r="AP26" s="2081"/>
      <c r="AQ26" s="2082"/>
      <c r="AR26" s="2080"/>
      <c r="AS26" s="2120"/>
      <c r="AT26" s="2120"/>
      <c r="AU26" s="2081"/>
      <c r="AV26" s="2082"/>
      <c r="AW26" s="2080"/>
      <c r="AX26" s="2120"/>
      <c r="AY26" s="2120"/>
      <c r="AZ26" s="2081"/>
      <c r="BA26" s="2082"/>
      <c r="BB26" s="2080"/>
      <c r="BC26" s="2081"/>
      <c r="BD26" s="2082"/>
      <c r="BE26" s="2071">
        <f t="shared" si="1"/>
        <v>0</v>
      </c>
      <c r="BF26" s="2080"/>
      <c r="BG26" s="2120"/>
      <c r="BH26" s="2120"/>
      <c r="BI26" s="2081"/>
      <c r="BJ26" s="2082"/>
      <c r="BK26" s="2080"/>
      <c r="BL26" s="2120"/>
      <c r="BM26" s="2120"/>
      <c r="BN26" s="2081"/>
      <c r="BO26" s="2082"/>
      <c r="BP26" s="2080"/>
      <c r="BQ26" s="2120"/>
      <c r="BR26" s="2120"/>
      <c r="BS26" s="2081"/>
      <c r="BT26" s="2082"/>
      <c r="BU26" s="2080"/>
      <c r="BV26" s="2120"/>
      <c r="BW26" s="2120"/>
      <c r="BX26" s="2081"/>
      <c r="BY26" s="2082"/>
      <c r="BZ26" s="2080"/>
      <c r="CA26" s="2120"/>
      <c r="CB26" s="2120"/>
      <c r="CC26" s="2081"/>
      <c r="CD26" s="2082"/>
      <c r="CE26" s="2080"/>
      <c r="CF26" s="2120"/>
      <c r="CG26" s="2120"/>
      <c r="CH26" s="2081"/>
      <c r="CI26" s="2082"/>
      <c r="CJ26" s="2080"/>
      <c r="CK26" s="2081"/>
      <c r="CL26" s="2081"/>
      <c r="CM26" s="2082"/>
      <c r="CN26" s="2072">
        <f t="shared" si="2"/>
        <v>0</v>
      </c>
      <c r="CO26" s="2069">
        <f t="shared" si="3"/>
        <v>0</v>
      </c>
    </row>
    <row r="27" spans="2:93" ht="13.5">
      <c r="B27" s="515">
        <v>16</v>
      </c>
      <c r="C27" s="2028" t="s">
        <v>277</v>
      </c>
      <c r="D27" s="2080"/>
      <c r="E27" s="2120"/>
      <c r="F27" s="2120"/>
      <c r="G27" s="2081"/>
      <c r="H27" s="2082"/>
      <c r="I27" s="2080"/>
      <c r="J27" s="2120"/>
      <c r="K27" s="2120"/>
      <c r="L27" s="2081"/>
      <c r="M27" s="2082"/>
      <c r="N27" s="2080"/>
      <c r="O27" s="2120"/>
      <c r="P27" s="2120"/>
      <c r="Q27" s="2081"/>
      <c r="R27" s="2082"/>
      <c r="S27" s="2080"/>
      <c r="T27" s="2120"/>
      <c r="U27" s="2120"/>
      <c r="V27" s="2081"/>
      <c r="W27" s="2082"/>
      <c r="X27" s="2080"/>
      <c r="Y27" s="2120"/>
      <c r="Z27" s="2120"/>
      <c r="AA27" s="2081"/>
      <c r="AB27" s="2082"/>
      <c r="AC27" s="2080"/>
      <c r="AD27" s="2120"/>
      <c r="AE27" s="2120"/>
      <c r="AF27" s="2081"/>
      <c r="AG27" s="2082"/>
      <c r="AH27" s="2080"/>
      <c r="AI27" s="2120"/>
      <c r="AJ27" s="2120"/>
      <c r="AK27" s="2081"/>
      <c r="AL27" s="2082"/>
      <c r="AM27" s="2080"/>
      <c r="AN27" s="2120"/>
      <c r="AO27" s="2120"/>
      <c r="AP27" s="2081"/>
      <c r="AQ27" s="2082"/>
      <c r="AR27" s="2080"/>
      <c r="AS27" s="2120"/>
      <c r="AT27" s="2120"/>
      <c r="AU27" s="2081"/>
      <c r="AV27" s="2082"/>
      <c r="AW27" s="2080"/>
      <c r="AX27" s="2120"/>
      <c r="AY27" s="2120"/>
      <c r="AZ27" s="2081"/>
      <c r="BA27" s="2082"/>
      <c r="BB27" s="2080"/>
      <c r="BC27" s="2081"/>
      <c r="BD27" s="2082"/>
      <c r="BE27" s="2071">
        <f t="shared" si="1"/>
        <v>0</v>
      </c>
      <c r="BF27" s="2080"/>
      <c r="BG27" s="2120"/>
      <c r="BH27" s="2120"/>
      <c r="BI27" s="2081"/>
      <c r="BJ27" s="2082"/>
      <c r="BK27" s="2080"/>
      <c r="BL27" s="2120"/>
      <c r="BM27" s="2120"/>
      <c r="BN27" s="2081"/>
      <c r="BO27" s="2082"/>
      <c r="BP27" s="2080"/>
      <c r="BQ27" s="2120"/>
      <c r="BR27" s="2120"/>
      <c r="BS27" s="2081"/>
      <c r="BT27" s="2082"/>
      <c r="BU27" s="2080"/>
      <c r="BV27" s="2120"/>
      <c r="BW27" s="2120"/>
      <c r="BX27" s="2081"/>
      <c r="BY27" s="2082"/>
      <c r="BZ27" s="2080"/>
      <c r="CA27" s="2120"/>
      <c r="CB27" s="2120"/>
      <c r="CC27" s="2081"/>
      <c r="CD27" s="2082"/>
      <c r="CE27" s="2080"/>
      <c r="CF27" s="2120"/>
      <c r="CG27" s="2120"/>
      <c r="CH27" s="2081"/>
      <c r="CI27" s="2082"/>
      <c r="CJ27" s="2080"/>
      <c r="CK27" s="2081"/>
      <c r="CL27" s="2081"/>
      <c r="CM27" s="2082"/>
      <c r="CN27" s="2072">
        <f t="shared" si="2"/>
        <v>0</v>
      </c>
      <c r="CO27" s="2069">
        <f t="shared" si="3"/>
        <v>0</v>
      </c>
    </row>
    <row r="28" spans="2:93" ht="13.5">
      <c r="B28" s="515">
        <v>17</v>
      </c>
      <c r="C28" s="2028" t="s">
        <v>377</v>
      </c>
      <c r="D28" s="2080"/>
      <c r="E28" s="2120"/>
      <c r="F28" s="2120"/>
      <c r="G28" s="2081"/>
      <c r="H28" s="2082"/>
      <c r="I28" s="2080"/>
      <c r="J28" s="2120"/>
      <c r="K28" s="2120"/>
      <c r="L28" s="2081"/>
      <c r="M28" s="2082"/>
      <c r="N28" s="2080"/>
      <c r="O28" s="2120"/>
      <c r="P28" s="2120"/>
      <c r="Q28" s="2081"/>
      <c r="R28" s="2082"/>
      <c r="S28" s="2080"/>
      <c r="T28" s="2120"/>
      <c r="U28" s="2120"/>
      <c r="V28" s="2081"/>
      <c r="W28" s="2082"/>
      <c r="X28" s="2080"/>
      <c r="Y28" s="2120"/>
      <c r="Z28" s="2120"/>
      <c r="AA28" s="2081"/>
      <c r="AB28" s="2082"/>
      <c r="AC28" s="2080"/>
      <c r="AD28" s="2120"/>
      <c r="AE28" s="2120"/>
      <c r="AF28" s="2081"/>
      <c r="AG28" s="2082"/>
      <c r="AH28" s="2080"/>
      <c r="AI28" s="2120"/>
      <c r="AJ28" s="2120"/>
      <c r="AK28" s="2081"/>
      <c r="AL28" s="2082"/>
      <c r="AM28" s="2080"/>
      <c r="AN28" s="2120"/>
      <c r="AO28" s="2120"/>
      <c r="AP28" s="2081"/>
      <c r="AQ28" s="2082"/>
      <c r="AR28" s="2080"/>
      <c r="AS28" s="2120"/>
      <c r="AT28" s="2120"/>
      <c r="AU28" s="2081"/>
      <c r="AV28" s="2082"/>
      <c r="AW28" s="2080"/>
      <c r="AX28" s="2120"/>
      <c r="AY28" s="2120"/>
      <c r="AZ28" s="2081"/>
      <c r="BA28" s="2082"/>
      <c r="BB28" s="2080"/>
      <c r="BC28" s="2081"/>
      <c r="BD28" s="2082"/>
      <c r="BE28" s="2071">
        <f t="shared" si="1"/>
        <v>0</v>
      </c>
      <c r="BF28" s="2080"/>
      <c r="BG28" s="2120"/>
      <c r="BH28" s="2120"/>
      <c r="BI28" s="2081"/>
      <c r="BJ28" s="2082"/>
      <c r="BK28" s="2080"/>
      <c r="BL28" s="2120"/>
      <c r="BM28" s="2120"/>
      <c r="BN28" s="2081"/>
      <c r="BO28" s="2082"/>
      <c r="BP28" s="2080"/>
      <c r="BQ28" s="2120"/>
      <c r="BR28" s="2120"/>
      <c r="BS28" s="2081"/>
      <c r="BT28" s="2082"/>
      <c r="BU28" s="2080"/>
      <c r="BV28" s="2120"/>
      <c r="BW28" s="2120"/>
      <c r="BX28" s="2081"/>
      <c r="BY28" s="2082"/>
      <c r="BZ28" s="2080"/>
      <c r="CA28" s="2120"/>
      <c r="CB28" s="2120"/>
      <c r="CC28" s="2081"/>
      <c r="CD28" s="2082"/>
      <c r="CE28" s="2080"/>
      <c r="CF28" s="2120"/>
      <c r="CG28" s="2120"/>
      <c r="CH28" s="2081"/>
      <c r="CI28" s="2082"/>
      <c r="CJ28" s="2080"/>
      <c r="CK28" s="2081"/>
      <c r="CL28" s="2081"/>
      <c r="CM28" s="2082"/>
      <c r="CN28" s="2072">
        <f t="shared" si="2"/>
        <v>0</v>
      </c>
      <c r="CO28" s="2069">
        <f t="shared" si="3"/>
        <v>0</v>
      </c>
    </row>
    <row r="29" spans="2:93" ht="13.5">
      <c r="B29" s="515">
        <v>18</v>
      </c>
      <c r="C29" s="2028" t="s">
        <v>378</v>
      </c>
      <c r="D29" s="2080"/>
      <c r="E29" s="2120"/>
      <c r="F29" s="2120"/>
      <c r="G29" s="2081"/>
      <c r="H29" s="2082"/>
      <c r="I29" s="2080"/>
      <c r="J29" s="2120"/>
      <c r="K29" s="2120"/>
      <c r="L29" s="2081"/>
      <c r="M29" s="2082"/>
      <c r="N29" s="2080"/>
      <c r="O29" s="2120"/>
      <c r="P29" s="2120"/>
      <c r="Q29" s="2081"/>
      <c r="R29" s="2082"/>
      <c r="S29" s="2080"/>
      <c r="T29" s="2120"/>
      <c r="U29" s="2120"/>
      <c r="V29" s="2081"/>
      <c r="W29" s="2082"/>
      <c r="X29" s="2080"/>
      <c r="Y29" s="2120"/>
      <c r="Z29" s="2120"/>
      <c r="AA29" s="2081"/>
      <c r="AB29" s="2082"/>
      <c r="AC29" s="2080"/>
      <c r="AD29" s="2120"/>
      <c r="AE29" s="2120"/>
      <c r="AF29" s="2081"/>
      <c r="AG29" s="2082"/>
      <c r="AH29" s="2080"/>
      <c r="AI29" s="2120"/>
      <c r="AJ29" s="2120"/>
      <c r="AK29" s="2081"/>
      <c r="AL29" s="2082"/>
      <c r="AM29" s="2080"/>
      <c r="AN29" s="2120"/>
      <c r="AO29" s="2120"/>
      <c r="AP29" s="2081"/>
      <c r="AQ29" s="2082"/>
      <c r="AR29" s="2080"/>
      <c r="AS29" s="2120"/>
      <c r="AT29" s="2120"/>
      <c r="AU29" s="2081"/>
      <c r="AV29" s="2082"/>
      <c r="AW29" s="2080"/>
      <c r="AX29" s="2120"/>
      <c r="AY29" s="2120"/>
      <c r="AZ29" s="2081"/>
      <c r="BA29" s="2082"/>
      <c r="BB29" s="2080"/>
      <c r="BC29" s="2081"/>
      <c r="BD29" s="2082"/>
      <c r="BE29" s="2071">
        <f t="shared" si="1"/>
        <v>0</v>
      </c>
      <c r="BF29" s="2080"/>
      <c r="BG29" s="2120"/>
      <c r="BH29" s="2120"/>
      <c r="BI29" s="2081"/>
      <c r="BJ29" s="2082"/>
      <c r="BK29" s="2080"/>
      <c r="BL29" s="2120"/>
      <c r="BM29" s="2120"/>
      <c r="BN29" s="2081"/>
      <c r="BO29" s="2082"/>
      <c r="BP29" s="2080"/>
      <c r="BQ29" s="2120"/>
      <c r="BR29" s="2120"/>
      <c r="BS29" s="2081"/>
      <c r="BT29" s="2082"/>
      <c r="BU29" s="2080"/>
      <c r="BV29" s="2120"/>
      <c r="BW29" s="2120"/>
      <c r="BX29" s="2081"/>
      <c r="BY29" s="2082"/>
      <c r="BZ29" s="2080"/>
      <c r="CA29" s="2120"/>
      <c r="CB29" s="2120"/>
      <c r="CC29" s="2081"/>
      <c r="CD29" s="2082"/>
      <c r="CE29" s="2080"/>
      <c r="CF29" s="2120"/>
      <c r="CG29" s="2120"/>
      <c r="CH29" s="2081"/>
      <c r="CI29" s="2082"/>
      <c r="CJ29" s="2080"/>
      <c r="CK29" s="2081"/>
      <c r="CL29" s="2081"/>
      <c r="CM29" s="2082"/>
      <c r="CN29" s="2072">
        <f t="shared" si="2"/>
        <v>0</v>
      </c>
      <c r="CO29" s="2069">
        <f t="shared" si="3"/>
        <v>0</v>
      </c>
    </row>
    <row r="30" spans="2:93" ht="13.5">
      <c r="B30" s="515">
        <v>19</v>
      </c>
      <c r="C30" s="2029" t="s">
        <v>349</v>
      </c>
      <c r="D30" s="2080"/>
      <c r="E30" s="2120"/>
      <c r="F30" s="2120"/>
      <c r="G30" s="2081"/>
      <c r="H30" s="2082"/>
      <c r="I30" s="2080"/>
      <c r="J30" s="2120"/>
      <c r="K30" s="2120"/>
      <c r="L30" s="2081"/>
      <c r="M30" s="2082"/>
      <c r="N30" s="2080"/>
      <c r="O30" s="2120"/>
      <c r="P30" s="2120"/>
      <c r="Q30" s="2081"/>
      <c r="R30" s="2082"/>
      <c r="S30" s="2080"/>
      <c r="T30" s="2120"/>
      <c r="U30" s="2120"/>
      <c r="V30" s="2081"/>
      <c r="W30" s="2082"/>
      <c r="X30" s="2080"/>
      <c r="Y30" s="2120"/>
      <c r="Z30" s="2120"/>
      <c r="AA30" s="2081"/>
      <c r="AB30" s="2082"/>
      <c r="AC30" s="2080"/>
      <c r="AD30" s="2120"/>
      <c r="AE30" s="2120"/>
      <c r="AF30" s="2081"/>
      <c r="AG30" s="2082"/>
      <c r="AH30" s="2080"/>
      <c r="AI30" s="2120"/>
      <c r="AJ30" s="2120"/>
      <c r="AK30" s="2081"/>
      <c r="AL30" s="2082"/>
      <c r="AM30" s="2080"/>
      <c r="AN30" s="2120"/>
      <c r="AO30" s="2120"/>
      <c r="AP30" s="2081"/>
      <c r="AQ30" s="2082"/>
      <c r="AR30" s="2080"/>
      <c r="AS30" s="2120"/>
      <c r="AT30" s="2120"/>
      <c r="AU30" s="2081"/>
      <c r="AV30" s="2082"/>
      <c r="AW30" s="2080"/>
      <c r="AX30" s="2120"/>
      <c r="AY30" s="2120"/>
      <c r="AZ30" s="2081"/>
      <c r="BA30" s="2082"/>
      <c r="BB30" s="2080"/>
      <c r="BC30" s="2081"/>
      <c r="BD30" s="2082"/>
      <c r="BE30" s="2071">
        <f t="shared" si="1"/>
        <v>0</v>
      </c>
      <c r="BF30" s="2080"/>
      <c r="BG30" s="2120"/>
      <c r="BH30" s="2120"/>
      <c r="BI30" s="2081"/>
      <c r="BJ30" s="2082"/>
      <c r="BK30" s="2080"/>
      <c r="BL30" s="2120"/>
      <c r="BM30" s="2120"/>
      <c r="BN30" s="2081"/>
      <c r="BO30" s="2082"/>
      <c r="BP30" s="2080"/>
      <c r="BQ30" s="2120"/>
      <c r="BR30" s="2120"/>
      <c r="BS30" s="2081"/>
      <c r="BT30" s="2082"/>
      <c r="BU30" s="2080"/>
      <c r="BV30" s="2120"/>
      <c r="BW30" s="2120"/>
      <c r="BX30" s="2081"/>
      <c r="BY30" s="2082"/>
      <c r="BZ30" s="2080"/>
      <c r="CA30" s="2120"/>
      <c r="CB30" s="2120"/>
      <c r="CC30" s="2081"/>
      <c r="CD30" s="2082"/>
      <c r="CE30" s="2080"/>
      <c r="CF30" s="2120"/>
      <c r="CG30" s="2120"/>
      <c r="CH30" s="2081"/>
      <c r="CI30" s="2082"/>
      <c r="CJ30" s="2080"/>
      <c r="CK30" s="2081"/>
      <c r="CL30" s="2081"/>
      <c r="CM30" s="2082"/>
      <c r="CN30" s="2072">
        <f t="shared" si="2"/>
        <v>0</v>
      </c>
      <c r="CO30" s="2069">
        <f t="shared" si="3"/>
        <v>0</v>
      </c>
    </row>
    <row r="31" spans="2:93" ht="13.5">
      <c r="B31" s="515">
        <v>20</v>
      </c>
      <c r="C31" s="2029" t="s">
        <v>169</v>
      </c>
      <c r="D31" s="2080"/>
      <c r="E31" s="2120"/>
      <c r="F31" s="2120"/>
      <c r="G31" s="2081"/>
      <c r="H31" s="2082"/>
      <c r="I31" s="2080"/>
      <c r="J31" s="2120"/>
      <c r="K31" s="2120"/>
      <c r="L31" s="2081"/>
      <c r="M31" s="2082"/>
      <c r="N31" s="2080"/>
      <c r="O31" s="2120"/>
      <c r="P31" s="2120"/>
      <c r="Q31" s="2081"/>
      <c r="R31" s="2082"/>
      <c r="S31" s="2080"/>
      <c r="T31" s="2120"/>
      <c r="U31" s="2120"/>
      <c r="V31" s="2081"/>
      <c r="W31" s="2082"/>
      <c r="X31" s="2080"/>
      <c r="Y31" s="2120"/>
      <c r="Z31" s="2120"/>
      <c r="AA31" s="2081"/>
      <c r="AB31" s="2082"/>
      <c r="AC31" s="2080"/>
      <c r="AD31" s="2120"/>
      <c r="AE31" s="2120"/>
      <c r="AF31" s="2081"/>
      <c r="AG31" s="2082"/>
      <c r="AH31" s="2080"/>
      <c r="AI31" s="2120"/>
      <c r="AJ31" s="2120"/>
      <c r="AK31" s="2081"/>
      <c r="AL31" s="2082"/>
      <c r="AM31" s="2080"/>
      <c r="AN31" s="2120"/>
      <c r="AO31" s="2120"/>
      <c r="AP31" s="2081"/>
      <c r="AQ31" s="2082"/>
      <c r="AR31" s="2080"/>
      <c r="AS31" s="2120"/>
      <c r="AT31" s="2120"/>
      <c r="AU31" s="2081"/>
      <c r="AV31" s="2082"/>
      <c r="AW31" s="2080"/>
      <c r="AX31" s="2120"/>
      <c r="AY31" s="2120"/>
      <c r="AZ31" s="2081"/>
      <c r="BA31" s="2082"/>
      <c r="BB31" s="2080"/>
      <c r="BC31" s="2081"/>
      <c r="BD31" s="2082"/>
      <c r="BE31" s="2071">
        <f t="shared" si="1"/>
        <v>0</v>
      </c>
      <c r="BF31" s="2080"/>
      <c r="BG31" s="2120"/>
      <c r="BH31" s="2120"/>
      <c r="BI31" s="2081"/>
      <c r="BJ31" s="2082"/>
      <c r="BK31" s="2080"/>
      <c r="BL31" s="2120"/>
      <c r="BM31" s="2120"/>
      <c r="BN31" s="2081"/>
      <c r="BO31" s="2082"/>
      <c r="BP31" s="2080"/>
      <c r="BQ31" s="2120"/>
      <c r="BR31" s="2120"/>
      <c r="BS31" s="2081"/>
      <c r="BT31" s="2082"/>
      <c r="BU31" s="2080"/>
      <c r="BV31" s="2120"/>
      <c r="BW31" s="2120"/>
      <c r="BX31" s="2081"/>
      <c r="BY31" s="2082"/>
      <c r="BZ31" s="2080"/>
      <c r="CA31" s="2120"/>
      <c r="CB31" s="2120"/>
      <c r="CC31" s="2081"/>
      <c r="CD31" s="2082"/>
      <c r="CE31" s="2080"/>
      <c r="CF31" s="2120"/>
      <c r="CG31" s="2120"/>
      <c r="CH31" s="2081"/>
      <c r="CI31" s="2082"/>
      <c r="CJ31" s="2080"/>
      <c r="CK31" s="2081"/>
      <c r="CL31" s="2081"/>
      <c r="CM31" s="2082"/>
      <c r="CN31" s="2072">
        <f t="shared" si="2"/>
        <v>0</v>
      </c>
      <c r="CO31" s="2069">
        <f t="shared" si="3"/>
        <v>0</v>
      </c>
    </row>
    <row r="32" spans="2:93" ht="13.5">
      <c r="B32" s="515">
        <v>21</v>
      </c>
      <c r="C32" s="2030"/>
      <c r="D32" s="2080"/>
      <c r="E32" s="2120"/>
      <c r="F32" s="2120"/>
      <c r="G32" s="2081"/>
      <c r="H32" s="2082"/>
      <c r="I32" s="2080"/>
      <c r="J32" s="2120"/>
      <c r="K32" s="2120"/>
      <c r="L32" s="2081"/>
      <c r="M32" s="2082"/>
      <c r="N32" s="2080"/>
      <c r="O32" s="2120"/>
      <c r="P32" s="2120"/>
      <c r="Q32" s="2081"/>
      <c r="R32" s="2082"/>
      <c r="S32" s="2080"/>
      <c r="T32" s="2120"/>
      <c r="U32" s="2120"/>
      <c r="V32" s="2081"/>
      <c r="W32" s="2082"/>
      <c r="X32" s="2080"/>
      <c r="Y32" s="2120"/>
      <c r="Z32" s="2120"/>
      <c r="AA32" s="2081"/>
      <c r="AB32" s="2082"/>
      <c r="AC32" s="2080"/>
      <c r="AD32" s="2120"/>
      <c r="AE32" s="2120"/>
      <c r="AF32" s="2081"/>
      <c r="AG32" s="2082"/>
      <c r="AH32" s="2080"/>
      <c r="AI32" s="2120"/>
      <c r="AJ32" s="2120"/>
      <c r="AK32" s="2081"/>
      <c r="AL32" s="2082"/>
      <c r="AM32" s="2080"/>
      <c r="AN32" s="2120"/>
      <c r="AO32" s="2120"/>
      <c r="AP32" s="2081"/>
      <c r="AQ32" s="2082"/>
      <c r="AR32" s="2080"/>
      <c r="AS32" s="2120"/>
      <c r="AT32" s="2120"/>
      <c r="AU32" s="2081"/>
      <c r="AV32" s="2082"/>
      <c r="AW32" s="2080"/>
      <c r="AX32" s="2120"/>
      <c r="AY32" s="2120"/>
      <c r="AZ32" s="2081"/>
      <c r="BA32" s="2082"/>
      <c r="BB32" s="2080"/>
      <c r="BC32" s="2081"/>
      <c r="BD32" s="2082"/>
      <c r="BE32" s="2071">
        <f t="shared" si="1"/>
        <v>0</v>
      </c>
      <c r="BF32" s="2080"/>
      <c r="BG32" s="2120"/>
      <c r="BH32" s="2120"/>
      <c r="BI32" s="2081"/>
      <c r="BJ32" s="2082"/>
      <c r="BK32" s="2080"/>
      <c r="BL32" s="2120"/>
      <c r="BM32" s="2120"/>
      <c r="BN32" s="2081"/>
      <c r="BO32" s="2082"/>
      <c r="BP32" s="2080"/>
      <c r="BQ32" s="2120"/>
      <c r="BR32" s="2120"/>
      <c r="BS32" s="2081"/>
      <c r="BT32" s="2082"/>
      <c r="BU32" s="2080"/>
      <c r="BV32" s="2120"/>
      <c r="BW32" s="2120"/>
      <c r="BX32" s="2081"/>
      <c r="BY32" s="2082"/>
      <c r="BZ32" s="2080"/>
      <c r="CA32" s="2120"/>
      <c r="CB32" s="2120"/>
      <c r="CC32" s="2081"/>
      <c r="CD32" s="2082"/>
      <c r="CE32" s="2080"/>
      <c r="CF32" s="2120"/>
      <c r="CG32" s="2120"/>
      <c r="CH32" s="2081"/>
      <c r="CI32" s="2082"/>
      <c r="CJ32" s="2080"/>
      <c r="CK32" s="2081"/>
      <c r="CL32" s="2081"/>
      <c r="CM32" s="2082"/>
      <c r="CN32" s="2072">
        <f t="shared" si="2"/>
        <v>0</v>
      </c>
      <c r="CO32" s="2069">
        <f t="shared" si="3"/>
        <v>0</v>
      </c>
    </row>
    <row r="33" spans="2:93" ht="13.5">
      <c r="B33" s="515">
        <v>22</v>
      </c>
      <c r="C33" s="2030"/>
      <c r="D33" s="2080"/>
      <c r="E33" s="2120"/>
      <c r="F33" s="2120"/>
      <c r="G33" s="2081"/>
      <c r="H33" s="2082"/>
      <c r="I33" s="2080"/>
      <c r="J33" s="2120"/>
      <c r="K33" s="2120"/>
      <c r="L33" s="2081"/>
      <c r="M33" s="2082"/>
      <c r="N33" s="2080"/>
      <c r="O33" s="2120"/>
      <c r="P33" s="2120"/>
      <c r="Q33" s="2081"/>
      <c r="R33" s="2082"/>
      <c r="S33" s="2080"/>
      <c r="T33" s="2120"/>
      <c r="U33" s="2120"/>
      <c r="V33" s="2081"/>
      <c r="W33" s="2082"/>
      <c r="X33" s="2080"/>
      <c r="Y33" s="2120"/>
      <c r="Z33" s="2120"/>
      <c r="AA33" s="2081"/>
      <c r="AB33" s="2082"/>
      <c r="AC33" s="2080"/>
      <c r="AD33" s="2120"/>
      <c r="AE33" s="2120"/>
      <c r="AF33" s="2081"/>
      <c r="AG33" s="2082"/>
      <c r="AH33" s="2080"/>
      <c r="AI33" s="2120"/>
      <c r="AJ33" s="2120"/>
      <c r="AK33" s="2081"/>
      <c r="AL33" s="2082"/>
      <c r="AM33" s="2080"/>
      <c r="AN33" s="2120"/>
      <c r="AO33" s="2120"/>
      <c r="AP33" s="2081"/>
      <c r="AQ33" s="2082"/>
      <c r="AR33" s="2080"/>
      <c r="AS33" s="2120"/>
      <c r="AT33" s="2120"/>
      <c r="AU33" s="2081"/>
      <c r="AV33" s="2082"/>
      <c r="AW33" s="2080"/>
      <c r="AX33" s="2120"/>
      <c r="AY33" s="2120"/>
      <c r="AZ33" s="2081"/>
      <c r="BA33" s="2082"/>
      <c r="BB33" s="2080"/>
      <c r="BC33" s="2081"/>
      <c r="BD33" s="2082"/>
      <c r="BE33" s="2071">
        <f t="shared" si="1"/>
        <v>0</v>
      </c>
      <c r="BF33" s="2080"/>
      <c r="BG33" s="2120"/>
      <c r="BH33" s="2120"/>
      <c r="BI33" s="2081"/>
      <c r="BJ33" s="2082"/>
      <c r="BK33" s="2080"/>
      <c r="BL33" s="2120"/>
      <c r="BM33" s="2120"/>
      <c r="BN33" s="2081"/>
      <c r="BO33" s="2082"/>
      <c r="BP33" s="2080"/>
      <c r="BQ33" s="2120"/>
      <c r="BR33" s="2120"/>
      <c r="BS33" s="2081"/>
      <c r="BT33" s="2082"/>
      <c r="BU33" s="2080"/>
      <c r="BV33" s="2120"/>
      <c r="BW33" s="2120"/>
      <c r="BX33" s="2081"/>
      <c r="BY33" s="2082"/>
      <c r="BZ33" s="2080"/>
      <c r="CA33" s="2120"/>
      <c r="CB33" s="2120"/>
      <c r="CC33" s="2081"/>
      <c r="CD33" s="2082"/>
      <c r="CE33" s="2080"/>
      <c r="CF33" s="2120"/>
      <c r="CG33" s="2120"/>
      <c r="CH33" s="2081"/>
      <c r="CI33" s="2082"/>
      <c r="CJ33" s="2080"/>
      <c r="CK33" s="2081"/>
      <c r="CL33" s="2081"/>
      <c r="CM33" s="2082"/>
      <c r="CN33" s="2072">
        <f t="shared" si="2"/>
        <v>0</v>
      </c>
      <c r="CO33" s="2069">
        <f t="shared" si="3"/>
        <v>0</v>
      </c>
    </row>
    <row r="34" spans="2:93" ht="13.5">
      <c r="B34" s="515">
        <v>23</v>
      </c>
      <c r="C34" s="2030"/>
      <c r="D34" s="2080"/>
      <c r="E34" s="2120"/>
      <c r="F34" s="2120"/>
      <c r="G34" s="2081"/>
      <c r="H34" s="2082"/>
      <c r="I34" s="2080"/>
      <c r="J34" s="2120"/>
      <c r="K34" s="2120"/>
      <c r="L34" s="2081"/>
      <c r="M34" s="2082"/>
      <c r="N34" s="2080"/>
      <c r="O34" s="2120"/>
      <c r="P34" s="2120"/>
      <c r="Q34" s="2081"/>
      <c r="R34" s="2082"/>
      <c r="S34" s="2080"/>
      <c r="T34" s="2120"/>
      <c r="U34" s="2120"/>
      <c r="V34" s="2081"/>
      <c r="W34" s="2082"/>
      <c r="X34" s="2080"/>
      <c r="Y34" s="2120"/>
      <c r="Z34" s="2120"/>
      <c r="AA34" s="2081"/>
      <c r="AB34" s="2082"/>
      <c r="AC34" s="2080"/>
      <c r="AD34" s="2120"/>
      <c r="AE34" s="2120"/>
      <c r="AF34" s="2081"/>
      <c r="AG34" s="2082"/>
      <c r="AH34" s="2080"/>
      <c r="AI34" s="2120"/>
      <c r="AJ34" s="2120"/>
      <c r="AK34" s="2081"/>
      <c r="AL34" s="2082"/>
      <c r="AM34" s="2080"/>
      <c r="AN34" s="2120"/>
      <c r="AO34" s="2120"/>
      <c r="AP34" s="2081"/>
      <c r="AQ34" s="2082"/>
      <c r="AR34" s="2080"/>
      <c r="AS34" s="2120"/>
      <c r="AT34" s="2120"/>
      <c r="AU34" s="2081"/>
      <c r="AV34" s="2082"/>
      <c r="AW34" s="2080"/>
      <c r="AX34" s="2120"/>
      <c r="AY34" s="2120"/>
      <c r="AZ34" s="2081"/>
      <c r="BA34" s="2082"/>
      <c r="BB34" s="2080"/>
      <c r="BC34" s="2081"/>
      <c r="BD34" s="2082"/>
      <c r="BE34" s="2071">
        <f t="shared" si="1"/>
        <v>0</v>
      </c>
      <c r="BF34" s="2080"/>
      <c r="BG34" s="2120"/>
      <c r="BH34" s="2120"/>
      <c r="BI34" s="2081"/>
      <c r="BJ34" s="2082"/>
      <c r="BK34" s="2080"/>
      <c r="BL34" s="2120"/>
      <c r="BM34" s="2120"/>
      <c r="BN34" s="2081"/>
      <c r="BO34" s="2082"/>
      <c r="BP34" s="2080"/>
      <c r="BQ34" s="2120"/>
      <c r="BR34" s="2120"/>
      <c r="BS34" s="2081"/>
      <c r="BT34" s="2082"/>
      <c r="BU34" s="2080"/>
      <c r="BV34" s="2120"/>
      <c r="BW34" s="2120"/>
      <c r="BX34" s="2081"/>
      <c r="BY34" s="2082"/>
      <c r="BZ34" s="2080"/>
      <c r="CA34" s="2120"/>
      <c r="CB34" s="2120"/>
      <c r="CC34" s="2081"/>
      <c r="CD34" s="2082"/>
      <c r="CE34" s="2080"/>
      <c r="CF34" s="2120"/>
      <c r="CG34" s="2120"/>
      <c r="CH34" s="2081"/>
      <c r="CI34" s="2082"/>
      <c r="CJ34" s="2080"/>
      <c r="CK34" s="2081"/>
      <c r="CL34" s="2081"/>
      <c r="CM34" s="2082"/>
      <c r="CN34" s="2072">
        <f t="shared" si="2"/>
        <v>0</v>
      </c>
      <c r="CO34" s="2069">
        <f t="shared" si="3"/>
        <v>0</v>
      </c>
    </row>
    <row r="35" spans="2:93" ht="13.5">
      <c r="B35" s="515">
        <v>24</v>
      </c>
      <c r="C35" s="2030"/>
      <c r="D35" s="2080"/>
      <c r="E35" s="2120"/>
      <c r="F35" s="2120"/>
      <c r="G35" s="2081"/>
      <c r="H35" s="2082"/>
      <c r="I35" s="2080"/>
      <c r="J35" s="2120"/>
      <c r="K35" s="2120"/>
      <c r="L35" s="2081"/>
      <c r="M35" s="2082"/>
      <c r="N35" s="2080"/>
      <c r="O35" s="2120"/>
      <c r="P35" s="2120"/>
      <c r="Q35" s="2081"/>
      <c r="R35" s="2082"/>
      <c r="S35" s="2080"/>
      <c r="T35" s="2120"/>
      <c r="U35" s="2120"/>
      <c r="V35" s="2081"/>
      <c r="W35" s="2082"/>
      <c r="X35" s="2080"/>
      <c r="Y35" s="2120"/>
      <c r="Z35" s="2120"/>
      <c r="AA35" s="2081"/>
      <c r="AB35" s="2082"/>
      <c r="AC35" s="2080"/>
      <c r="AD35" s="2120"/>
      <c r="AE35" s="2120"/>
      <c r="AF35" s="2081"/>
      <c r="AG35" s="2082"/>
      <c r="AH35" s="2080"/>
      <c r="AI35" s="2120"/>
      <c r="AJ35" s="2120"/>
      <c r="AK35" s="2081"/>
      <c r="AL35" s="2082"/>
      <c r="AM35" s="2080"/>
      <c r="AN35" s="2120"/>
      <c r="AO35" s="2120"/>
      <c r="AP35" s="2081"/>
      <c r="AQ35" s="2082"/>
      <c r="AR35" s="2080"/>
      <c r="AS35" s="2120"/>
      <c r="AT35" s="2120"/>
      <c r="AU35" s="2081"/>
      <c r="AV35" s="2082"/>
      <c r="AW35" s="2080"/>
      <c r="AX35" s="2120"/>
      <c r="AY35" s="2120"/>
      <c r="AZ35" s="2081"/>
      <c r="BA35" s="2082"/>
      <c r="BB35" s="2080"/>
      <c r="BC35" s="2081"/>
      <c r="BD35" s="2082"/>
      <c r="BE35" s="2071">
        <f t="shared" si="1"/>
        <v>0</v>
      </c>
      <c r="BF35" s="2080"/>
      <c r="BG35" s="2120"/>
      <c r="BH35" s="2120"/>
      <c r="BI35" s="2081"/>
      <c r="BJ35" s="2082"/>
      <c r="BK35" s="2080"/>
      <c r="BL35" s="2120"/>
      <c r="BM35" s="2120"/>
      <c r="BN35" s="2081"/>
      <c r="BO35" s="2082"/>
      <c r="BP35" s="2080"/>
      <c r="BQ35" s="2120"/>
      <c r="BR35" s="2120"/>
      <c r="BS35" s="2081"/>
      <c r="BT35" s="2082"/>
      <c r="BU35" s="2080"/>
      <c r="BV35" s="2120"/>
      <c r="BW35" s="2120"/>
      <c r="BX35" s="2081"/>
      <c r="BY35" s="2082"/>
      <c r="BZ35" s="2080"/>
      <c r="CA35" s="2120"/>
      <c r="CB35" s="2120"/>
      <c r="CC35" s="2081"/>
      <c r="CD35" s="2082"/>
      <c r="CE35" s="2080"/>
      <c r="CF35" s="2120"/>
      <c r="CG35" s="2120"/>
      <c r="CH35" s="2081"/>
      <c r="CI35" s="2082"/>
      <c r="CJ35" s="2080"/>
      <c r="CK35" s="2081"/>
      <c r="CL35" s="2081"/>
      <c r="CM35" s="2082"/>
      <c r="CN35" s="2072">
        <f t="shared" si="2"/>
        <v>0</v>
      </c>
      <c r="CO35" s="2069">
        <f t="shared" si="3"/>
        <v>0</v>
      </c>
    </row>
    <row r="36" spans="2:93" ht="13.5">
      <c r="B36" s="515">
        <v>25</v>
      </c>
      <c r="C36" s="2030"/>
      <c r="D36" s="2080"/>
      <c r="E36" s="2120"/>
      <c r="F36" s="2120"/>
      <c r="G36" s="2081"/>
      <c r="H36" s="2082"/>
      <c r="I36" s="2080"/>
      <c r="J36" s="2120"/>
      <c r="K36" s="2120"/>
      <c r="L36" s="2081"/>
      <c r="M36" s="2082"/>
      <c r="N36" s="2080"/>
      <c r="O36" s="2120"/>
      <c r="P36" s="2120"/>
      <c r="Q36" s="2081"/>
      <c r="R36" s="2082"/>
      <c r="S36" s="2080"/>
      <c r="T36" s="2120"/>
      <c r="U36" s="2120"/>
      <c r="V36" s="2081"/>
      <c r="W36" s="2082"/>
      <c r="X36" s="2080"/>
      <c r="Y36" s="2120"/>
      <c r="Z36" s="2120"/>
      <c r="AA36" s="2081"/>
      <c r="AB36" s="2082"/>
      <c r="AC36" s="2080"/>
      <c r="AD36" s="2120"/>
      <c r="AE36" s="2120"/>
      <c r="AF36" s="2081"/>
      <c r="AG36" s="2082"/>
      <c r="AH36" s="2080"/>
      <c r="AI36" s="2120"/>
      <c r="AJ36" s="2120"/>
      <c r="AK36" s="2081"/>
      <c r="AL36" s="2082"/>
      <c r="AM36" s="2080"/>
      <c r="AN36" s="2120"/>
      <c r="AO36" s="2120"/>
      <c r="AP36" s="2081"/>
      <c r="AQ36" s="2082"/>
      <c r="AR36" s="2080"/>
      <c r="AS36" s="2120"/>
      <c r="AT36" s="2120"/>
      <c r="AU36" s="2081"/>
      <c r="AV36" s="2082"/>
      <c r="AW36" s="2080"/>
      <c r="AX36" s="2120"/>
      <c r="AY36" s="2120"/>
      <c r="AZ36" s="2081"/>
      <c r="BA36" s="2082"/>
      <c r="BB36" s="2080"/>
      <c r="BC36" s="2081"/>
      <c r="BD36" s="2082"/>
      <c r="BE36" s="2071">
        <f t="shared" si="1"/>
        <v>0</v>
      </c>
      <c r="BF36" s="2080"/>
      <c r="BG36" s="2120"/>
      <c r="BH36" s="2120"/>
      <c r="BI36" s="2081"/>
      <c r="BJ36" s="2082"/>
      <c r="BK36" s="2080"/>
      <c r="BL36" s="2120"/>
      <c r="BM36" s="2120"/>
      <c r="BN36" s="2081"/>
      <c r="BO36" s="2082"/>
      <c r="BP36" s="2080"/>
      <c r="BQ36" s="2120"/>
      <c r="BR36" s="2120"/>
      <c r="BS36" s="2081"/>
      <c r="BT36" s="2082"/>
      <c r="BU36" s="2080"/>
      <c r="BV36" s="2120"/>
      <c r="BW36" s="2120"/>
      <c r="BX36" s="2081"/>
      <c r="BY36" s="2082"/>
      <c r="BZ36" s="2080"/>
      <c r="CA36" s="2120"/>
      <c r="CB36" s="2120"/>
      <c r="CC36" s="2081"/>
      <c r="CD36" s="2082"/>
      <c r="CE36" s="2080"/>
      <c r="CF36" s="2120"/>
      <c r="CG36" s="2120"/>
      <c r="CH36" s="2081"/>
      <c r="CI36" s="2082"/>
      <c r="CJ36" s="2080"/>
      <c r="CK36" s="2081"/>
      <c r="CL36" s="2081"/>
      <c r="CM36" s="2082"/>
      <c r="CN36" s="2072">
        <f t="shared" si="2"/>
        <v>0</v>
      </c>
      <c r="CO36" s="2069">
        <f t="shared" si="3"/>
        <v>0</v>
      </c>
    </row>
    <row r="37" spans="2:93" ht="13.5">
      <c r="B37" s="515">
        <v>26</v>
      </c>
      <c r="C37" s="2030"/>
      <c r="D37" s="2080"/>
      <c r="E37" s="2120"/>
      <c r="F37" s="2120"/>
      <c r="G37" s="2081"/>
      <c r="H37" s="2082"/>
      <c r="I37" s="2080"/>
      <c r="J37" s="2120"/>
      <c r="K37" s="2120"/>
      <c r="L37" s="2081"/>
      <c r="M37" s="2082"/>
      <c r="N37" s="2080"/>
      <c r="O37" s="2120"/>
      <c r="P37" s="2120"/>
      <c r="Q37" s="2081"/>
      <c r="R37" s="2082"/>
      <c r="S37" s="2080"/>
      <c r="T37" s="2120"/>
      <c r="U37" s="2120"/>
      <c r="V37" s="2081"/>
      <c r="W37" s="2082"/>
      <c r="X37" s="2080"/>
      <c r="Y37" s="2120"/>
      <c r="Z37" s="2120"/>
      <c r="AA37" s="2081"/>
      <c r="AB37" s="2082"/>
      <c r="AC37" s="2080"/>
      <c r="AD37" s="2120"/>
      <c r="AE37" s="2120"/>
      <c r="AF37" s="2081"/>
      <c r="AG37" s="2082"/>
      <c r="AH37" s="2080"/>
      <c r="AI37" s="2120"/>
      <c r="AJ37" s="2120"/>
      <c r="AK37" s="2081"/>
      <c r="AL37" s="2082"/>
      <c r="AM37" s="2080"/>
      <c r="AN37" s="2120"/>
      <c r="AO37" s="2120"/>
      <c r="AP37" s="2081"/>
      <c r="AQ37" s="2082"/>
      <c r="AR37" s="2080"/>
      <c r="AS37" s="2120"/>
      <c r="AT37" s="2120"/>
      <c r="AU37" s="2081"/>
      <c r="AV37" s="2082"/>
      <c r="AW37" s="2080"/>
      <c r="AX37" s="2120"/>
      <c r="AY37" s="2120"/>
      <c r="AZ37" s="2081"/>
      <c r="BA37" s="2082"/>
      <c r="BB37" s="2080"/>
      <c r="BC37" s="2081"/>
      <c r="BD37" s="2082"/>
      <c r="BE37" s="2071">
        <f t="shared" si="1"/>
        <v>0</v>
      </c>
      <c r="BF37" s="2080"/>
      <c r="BG37" s="2120"/>
      <c r="BH37" s="2120"/>
      <c r="BI37" s="2081"/>
      <c r="BJ37" s="2082"/>
      <c r="BK37" s="2080"/>
      <c r="BL37" s="2120"/>
      <c r="BM37" s="2120"/>
      <c r="BN37" s="2081"/>
      <c r="BO37" s="2082"/>
      <c r="BP37" s="2080"/>
      <c r="BQ37" s="2120"/>
      <c r="BR37" s="2120"/>
      <c r="BS37" s="2081"/>
      <c r="BT37" s="2082"/>
      <c r="BU37" s="2080"/>
      <c r="BV37" s="2120"/>
      <c r="BW37" s="2120"/>
      <c r="BX37" s="2081"/>
      <c r="BY37" s="2082"/>
      <c r="BZ37" s="2080"/>
      <c r="CA37" s="2120"/>
      <c r="CB37" s="2120"/>
      <c r="CC37" s="2081"/>
      <c r="CD37" s="2082"/>
      <c r="CE37" s="2080"/>
      <c r="CF37" s="2120"/>
      <c r="CG37" s="2120"/>
      <c r="CH37" s="2081"/>
      <c r="CI37" s="2082"/>
      <c r="CJ37" s="2080"/>
      <c r="CK37" s="2081"/>
      <c r="CL37" s="2081"/>
      <c r="CM37" s="2082"/>
      <c r="CN37" s="2072">
        <f t="shared" si="2"/>
        <v>0</v>
      </c>
      <c r="CO37" s="2069">
        <f t="shared" si="3"/>
        <v>0</v>
      </c>
    </row>
    <row r="38" spans="2:93" ht="13.5">
      <c r="B38" s="515">
        <v>27</v>
      </c>
      <c r="C38" s="2030"/>
      <c r="D38" s="2080"/>
      <c r="E38" s="2120"/>
      <c r="F38" s="2120"/>
      <c r="G38" s="2081"/>
      <c r="H38" s="2082"/>
      <c r="I38" s="2080"/>
      <c r="J38" s="2120"/>
      <c r="K38" s="2120"/>
      <c r="L38" s="2081"/>
      <c r="M38" s="2082"/>
      <c r="N38" s="2080"/>
      <c r="O38" s="2120"/>
      <c r="P38" s="2120"/>
      <c r="Q38" s="2081"/>
      <c r="R38" s="2082"/>
      <c r="S38" s="2080"/>
      <c r="T38" s="2120"/>
      <c r="U38" s="2120"/>
      <c r="V38" s="2081"/>
      <c r="W38" s="2082"/>
      <c r="X38" s="2080"/>
      <c r="Y38" s="2120"/>
      <c r="Z38" s="2120"/>
      <c r="AA38" s="2081"/>
      <c r="AB38" s="2082"/>
      <c r="AC38" s="2080"/>
      <c r="AD38" s="2120"/>
      <c r="AE38" s="2120"/>
      <c r="AF38" s="2081"/>
      <c r="AG38" s="2082"/>
      <c r="AH38" s="2080"/>
      <c r="AI38" s="2120"/>
      <c r="AJ38" s="2120"/>
      <c r="AK38" s="2081"/>
      <c r="AL38" s="2082"/>
      <c r="AM38" s="2080"/>
      <c r="AN38" s="2120"/>
      <c r="AO38" s="2120"/>
      <c r="AP38" s="2081"/>
      <c r="AQ38" s="2082"/>
      <c r="AR38" s="2080"/>
      <c r="AS38" s="2120"/>
      <c r="AT38" s="2120"/>
      <c r="AU38" s="2081"/>
      <c r="AV38" s="2082"/>
      <c r="AW38" s="2080"/>
      <c r="AX38" s="2120"/>
      <c r="AY38" s="2120"/>
      <c r="AZ38" s="2081"/>
      <c r="BA38" s="2082"/>
      <c r="BB38" s="2080"/>
      <c r="BC38" s="2081"/>
      <c r="BD38" s="2082"/>
      <c r="BE38" s="2071">
        <f t="shared" si="1"/>
        <v>0</v>
      </c>
      <c r="BF38" s="2080"/>
      <c r="BG38" s="2120"/>
      <c r="BH38" s="2120"/>
      <c r="BI38" s="2081"/>
      <c r="BJ38" s="2082"/>
      <c r="BK38" s="2080"/>
      <c r="BL38" s="2120"/>
      <c r="BM38" s="2120"/>
      <c r="BN38" s="2081"/>
      <c r="BO38" s="2082"/>
      <c r="BP38" s="2080"/>
      <c r="BQ38" s="2120"/>
      <c r="BR38" s="2120"/>
      <c r="BS38" s="2081"/>
      <c r="BT38" s="2082"/>
      <c r="BU38" s="2080"/>
      <c r="BV38" s="2120"/>
      <c r="BW38" s="2120"/>
      <c r="BX38" s="2081"/>
      <c r="BY38" s="2082"/>
      <c r="BZ38" s="2080"/>
      <c r="CA38" s="2120"/>
      <c r="CB38" s="2120"/>
      <c r="CC38" s="2081"/>
      <c r="CD38" s="2082"/>
      <c r="CE38" s="2080"/>
      <c r="CF38" s="2120"/>
      <c r="CG38" s="2120"/>
      <c r="CH38" s="2081"/>
      <c r="CI38" s="2082"/>
      <c r="CJ38" s="2080"/>
      <c r="CK38" s="2081"/>
      <c r="CL38" s="2081"/>
      <c r="CM38" s="2082"/>
      <c r="CN38" s="2072">
        <f t="shared" si="2"/>
        <v>0</v>
      </c>
      <c r="CO38" s="2069">
        <f t="shared" si="3"/>
        <v>0</v>
      </c>
    </row>
    <row r="39" spans="2:93" ht="13.5">
      <c r="B39" s="515">
        <v>28</v>
      </c>
      <c r="C39" s="2030"/>
      <c r="D39" s="2080"/>
      <c r="E39" s="2120"/>
      <c r="F39" s="2120"/>
      <c r="G39" s="2081"/>
      <c r="H39" s="2082"/>
      <c r="I39" s="2080"/>
      <c r="J39" s="2120"/>
      <c r="K39" s="2120"/>
      <c r="L39" s="2081"/>
      <c r="M39" s="2082"/>
      <c r="N39" s="2080"/>
      <c r="O39" s="2120"/>
      <c r="P39" s="2120"/>
      <c r="Q39" s="2081"/>
      <c r="R39" s="2082"/>
      <c r="S39" s="2080"/>
      <c r="T39" s="2120"/>
      <c r="U39" s="2120"/>
      <c r="V39" s="2081"/>
      <c r="W39" s="2082"/>
      <c r="X39" s="2080"/>
      <c r="Y39" s="2120"/>
      <c r="Z39" s="2120"/>
      <c r="AA39" s="2081"/>
      <c r="AB39" s="2082"/>
      <c r="AC39" s="2080"/>
      <c r="AD39" s="2120"/>
      <c r="AE39" s="2120"/>
      <c r="AF39" s="2081"/>
      <c r="AG39" s="2082"/>
      <c r="AH39" s="2080"/>
      <c r="AI39" s="2120"/>
      <c r="AJ39" s="2120"/>
      <c r="AK39" s="2081"/>
      <c r="AL39" s="2082"/>
      <c r="AM39" s="2080"/>
      <c r="AN39" s="2120"/>
      <c r="AO39" s="2120"/>
      <c r="AP39" s="2081"/>
      <c r="AQ39" s="2082"/>
      <c r="AR39" s="2080"/>
      <c r="AS39" s="2120"/>
      <c r="AT39" s="2120"/>
      <c r="AU39" s="2081"/>
      <c r="AV39" s="2082"/>
      <c r="AW39" s="2080"/>
      <c r="AX39" s="2120"/>
      <c r="AY39" s="2120"/>
      <c r="AZ39" s="2081"/>
      <c r="BA39" s="2082"/>
      <c r="BB39" s="2080"/>
      <c r="BC39" s="2081"/>
      <c r="BD39" s="2082"/>
      <c r="BE39" s="2071">
        <f t="shared" si="1"/>
        <v>0</v>
      </c>
      <c r="BF39" s="2080"/>
      <c r="BG39" s="2120"/>
      <c r="BH39" s="2120"/>
      <c r="BI39" s="2081"/>
      <c r="BJ39" s="2082"/>
      <c r="BK39" s="2080"/>
      <c r="BL39" s="2120"/>
      <c r="BM39" s="2120"/>
      <c r="BN39" s="2081"/>
      <c r="BO39" s="2082"/>
      <c r="BP39" s="2080"/>
      <c r="BQ39" s="2120"/>
      <c r="BR39" s="2120"/>
      <c r="BS39" s="2081"/>
      <c r="BT39" s="2082"/>
      <c r="BU39" s="2080"/>
      <c r="BV39" s="2120"/>
      <c r="BW39" s="2120"/>
      <c r="BX39" s="2081"/>
      <c r="BY39" s="2082"/>
      <c r="BZ39" s="2080"/>
      <c r="CA39" s="2120"/>
      <c r="CB39" s="2120"/>
      <c r="CC39" s="2081"/>
      <c r="CD39" s="2082"/>
      <c r="CE39" s="2080"/>
      <c r="CF39" s="2120"/>
      <c r="CG39" s="2120"/>
      <c r="CH39" s="2081"/>
      <c r="CI39" s="2082"/>
      <c r="CJ39" s="2080"/>
      <c r="CK39" s="2081"/>
      <c r="CL39" s="2081"/>
      <c r="CM39" s="2082"/>
      <c r="CN39" s="2072">
        <f t="shared" si="2"/>
        <v>0</v>
      </c>
      <c r="CO39" s="2069">
        <f t="shared" si="3"/>
        <v>0</v>
      </c>
    </row>
    <row r="40" spans="2:93" ht="13.5">
      <c r="B40" s="515">
        <v>29</v>
      </c>
      <c r="C40" s="2030"/>
      <c r="D40" s="2080"/>
      <c r="E40" s="2120"/>
      <c r="F40" s="2120"/>
      <c r="G40" s="2081"/>
      <c r="H40" s="2082"/>
      <c r="I40" s="2080"/>
      <c r="J40" s="2120"/>
      <c r="K40" s="2120"/>
      <c r="L40" s="2081"/>
      <c r="M40" s="2082"/>
      <c r="N40" s="2080"/>
      <c r="O40" s="2120"/>
      <c r="P40" s="2120"/>
      <c r="Q40" s="2081"/>
      <c r="R40" s="2082"/>
      <c r="S40" s="2080"/>
      <c r="T40" s="2120"/>
      <c r="U40" s="2120"/>
      <c r="V40" s="2081"/>
      <c r="W40" s="2082"/>
      <c r="X40" s="2080"/>
      <c r="Y40" s="2120"/>
      <c r="Z40" s="2120"/>
      <c r="AA40" s="2081"/>
      <c r="AB40" s="2082"/>
      <c r="AC40" s="2080"/>
      <c r="AD40" s="2120"/>
      <c r="AE40" s="2120"/>
      <c r="AF40" s="2081"/>
      <c r="AG40" s="2082"/>
      <c r="AH40" s="2080"/>
      <c r="AI40" s="2120"/>
      <c r="AJ40" s="2120"/>
      <c r="AK40" s="2081"/>
      <c r="AL40" s="2082"/>
      <c r="AM40" s="2080"/>
      <c r="AN40" s="2120"/>
      <c r="AO40" s="2120"/>
      <c r="AP40" s="2081"/>
      <c r="AQ40" s="2082"/>
      <c r="AR40" s="2080"/>
      <c r="AS40" s="2120"/>
      <c r="AT40" s="2120"/>
      <c r="AU40" s="2081"/>
      <c r="AV40" s="2082"/>
      <c r="AW40" s="2080"/>
      <c r="AX40" s="2120"/>
      <c r="AY40" s="2120"/>
      <c r="AZ40" s="2081"/>
      <c r="BA40" s="2082"/>
      <c r="BB40" s="2080"/>
      <c r="BC40" s="2081"/>
      <c r="BD40" s="2082"/>
      <c r="BE40" s="2071">
        <f t="shared" si="1"/>
        <v>0</v>
      </c>
      <c r="BF40" s="2080"/>
      <c r="BG40" s="2120"/>
      <c r="BH40" s="2120"/>
      <c r="BI40" s="2081"/>
      <c r="BJ40" s="2082"/>
      <c r="BK40" s="2080"/>
      <c r="BL40" s="2120"/>
      <c r="BM40" s="2120"/>
      <c r="BN40" s="2081"/>
      <c r="BO40" s="2082"/>
      <c r="BP40" s="2080"/>
      <c r="BQ40" s="2120"/>
      <c r="BR40" s="2120"/>
      <c r="BS40" s="2081"/>
      <c r="BT40" s="2082"/>
      <c r="BU40" s="2080"/>
      <c r="BV40" s="2120"/>
      <c r="BW40" s="2120"/>
      <c r="BX40" s="2081"/>
      <c r="BY40" s="2082"/>
      <c r="BZ40" s="2080"/>
      <c r="CA40" s="2120"/>
      <c r="CB40" s="2120"/>
      <c r="CC40" s="2081"/>
      <c r="CD40" s="2082"/>
      <c r="CE40" s="2080"/>
      <c r="CF40" s="2120"/>
      <c r="CG40" s="2120"/>
      <c r="CH40" s="2081"/>
      <c r="CI40" s="2082"/>
      <c r="CJ40" s="2080"/>
      <c r="CK40" s="2081"/>
      <c r="CL40" s="2081"/>
      <c r="CM40" s="2082"/>
      <c r="CN40" s="2072">
        <f t="shared" si="2"/>
        <v>0</v>
      </c>
      <c r="CO40" s="2069">
        <f t="shared" si="3"/>
        <v>0</v>
      </c>
    </row>
    <row r="41" spans="2:93" ht="13.5">
      <c r="B41" s="515">
        <v>30</v>
      </c>
      <c r="C41" s="2030"/>
      <c r="D41" s="2080"/>
      <c r="E41" s="2120"/>
      <c r="F41" s="2120"/>
      <c r="G41" s="2081"/>
      <c r="H41" s="2082"/>
      <c r="I41" s="2080"/>
      <c r="J41" s="2120"/>
      <c r="K41" s="2120"/>
      <c r="L41" s="2081"/>
      <c r="M41" s="2082"/>
      <c r="N41" s="2080"/>
      <c r="O41" s="2120"/>
      <c r="P41" s="2120"/>
      <c r="Q41" s="2081"/>
      <c r="R41" s="2082"/>
      <c r="S41" s="2080"/>
      <c r="T41" s="2120"/>
      <c r="U41" s="2120"/>
      <c r="V41" s="2081"/>
      <c r="W41" s="2082"/>
      <c r="X41" s="2080"/>
      <c r="Y41" s="2120"/>
      <c r="Z41" s="2120"/>
      <c r="AA41" s="2081"/>
      <c r="AB41" s="2082"/>
      <c r="AC41" s="2080"/>
      <c r="AD41" s="2120"/>
      <c r="AE41" s="2120"/>
      <c r="AF41" s="2081"/>
      <c r="AG41" s="2082"/>
      <c r="AH41" s="2080"/>
      <c r="AI41" s="2120"/>
      <c r="AJ41" s="2120"/>
      <c r="AK41" s="2081"/>
      <c r="AL41" s="2082"/>
      <c r="AM41" s="2080"/>
      <c r="AN41" s="2120"/>
      <c r="AO41" s="2120"/>
      <c r="AP41" s="2081"/>
      <c r="AQ41" s="2082"/>
      <c r="AR41" s="2080"/>
      <c r="AS41" s="2120"/>
      <c r="AT41" s="2120"/>
      <c r="AU41" s="2081"/>
      <c r="AV41" s="2082"/>
      <c r="AW41" s="2080"/>
      <c r="AX41" s="2120"/>
      <c r="AY41" s="2120"/>
      <c r="AZ41" s="2081"/>
      <c r="BA41" s="2082"/>
      <c r="BB41" s="2080"/>
      <c r="BC41" s="2081"/>
      <c r="BD41" s="2082"/>
      <c r="BE41" s="2071">
        <f t="shared" si="1"/>
        <v>0</v>
      </c>
      <c r="BF41" s="2080"/>
      <c r="BG41" s="2120"/>
      <c r="BH41" s="2120"/>
      <c r="BI41" s="2081"/>
      <c r="BJ41" s="2082"/>
      <c r="BK41" s="2080"/>
      <c r="BL41" s="2120"/>
      <c r="BM41" s="2120"/>
      <c r="BN41" s="2081"/>
      <c r="BO41" s="2082"/>
      <c r="BP41" s="2080"/>
      <c r="BQ41" s="2120"/>
      <c r="BR41" s="2120"/>
      <c r="BS41" s="2081"/>
      <c r="BT41" s="2082"/>
      <c r="BU41" s="2080"/>
      <c r="BV41" s="2120"/>
      <c r="BW41" s="2120"/>
      <c r="BX41" s="2081"/>
      <c r="BY41" s="2082"/>
      <c r="BZ41" s="2080"/>
      <c r="CA41" s="2120"/>
      <c r="CB41" s="2120"/>
      <c r="CC41" s="2081"/>
      <c r="CD41" s="2082"/>
      <c r="CE41" s="2080"/>
      <c r="CF41" s="2120"/>
      <c r="CG41" s="2120"/>
      <c r="CH41" s="2081"/>
      <c r="CI41" s="2082"/>
      <c r="CJ41" s="2080"/>
      <c r="CK41" s="2081"/>
      <c r="CL41" s="2081"/>
      <c r="CM41" s="2082"/>
      <c r="CN41" s="2072">
        <f t="shared" si="2"/>
        <v>0</v>
      </c>
      <c r="CO41" s="2069">
        <f t="shared" si="3"/>
        <v>0</v>
      </c>
    </row>
    <row r="42" spans="2:93" ht="13.5">
      <c r="B42" s="515">
        <v>31</v>
      </c>
      <c r="C42" s="2030"/>
      <c r="D42" s="2080"/>
      <c r="E42" s="2120"/>
      <c r="F42" s="2120"/>
      <c r="G42" s="2081"/>
      <c r="H42" s="2082"/>
      <c r="I42" s="2080"/>
      <c r="J42" s="2120"/>
      <c r="K42" s="2120"/>
      <c r="L42" s="2081"/>
      <c r="M42" s="2082"/>
      <c r="N42" s="2080"/>
      <c r="O42" s="2120"/>
      <c r="P42" s="2120"/>
      <c r="Q42" s="2081"/>
      <c r="R42" s="2082"/>
      <c r="S42" s="2080"/>
      <c r="T42" s="2120"/>
      <c r="U42" s="2120"/>
      <c r="V42" s="2081"/>
      <c r="W42" s="2082"/>
      <c r="X42" s="2080"/>
      <c r="Y42" s="2120"/>
      <c r="Z42" s="2120"/>
      <c r="AA42" s="2081"/>
      <c r="AB42" s="2082"/>
      <c r="AC42" s="2080"/>
      <c r="AD42" s="2120"/>
      <c r="AE42" s="2120"/>
      <c r="AF42" s="2081"/>
      <c r="AG42" s="2082"/>
      <c r="AH42" s="2080"/>
      <c r="AI42" s="2120"/>
      <c r="AJ42" s="2120"/>
      <c r="AK42" s="2081"/>
      <c r="AL42" s="2082"/>
      <c r="AM42" s="2080"/>
      <c r="AN42" s="2120"/>
      <c r="AO42" s="2120"/>
      <c r="AP42" s="2081"/>
      <c r="AQ42" s="2082"/>
      <c r="AR42" s="2080"/>
      <c r="AS42" s="2120"/>
      <c r="AT42" s="2120"/>
      <c r="AU42" s="2081"/>
      <c r="AV42" s="2082"/>
      <c r="AW42" s="2080"/>
      <c r="AX42" s="2120"/>
      <c r="AY42" s="2120"/>
      <c r="AZ42" s="2081"/>
      <c r="BA42" s="2082"/>
      <c r="BB42" s="2080"/>
      <c r="BC42" s="2081"/>
      <c r="BD42" s="2082"/>
      <c r="BE42" s="2071">
        <f t="shared" si="1"/>
        <v>0</v>
      </c>
      <c r="BF42" s="2080"/>
      <c r="BG42" s="2120"/>
      <c r="BH42" s="2120"/>
      <c r="BI42" s="2081"/>
      <c r="BJ42" s="2082"/>
      <c r="BK42" s="2080"/>
      <c r="BL42" s="2120"/>
      <c r="BM42" s="2120"/>
      <c r="BN42" s="2081"/>
      <c r="BO42" s="2082"/>
      <c r="BP42" s="2080"/>
      <c r="BQ42" s="2120"/>
      <c r="BR42" s="2120"/>
      <c r="BS42" s="2081"/>
      <c r="BT42" s="2082"/>
      <c r="BU42" s="2080"/>
      <c r="BV42" s="2120"/>
      <c r="BW42" s="2120"/>
      <c r="BX42" s="2081"/>
      <c r="BY42" s="2082"/>
      <c r="BZ42" s="2080"/>
      <c r="CA42" s="2120"/>
      <c r="CB42" s="2120"/>
      <c r="CC42" s="2081"/>
      <c r="CD42" s="2082"/>
      <c r="CE42" s="2080"/>
      <c r="CF42" s="2120"/>
      <c r="CG42" s="2120"/>
      <c r="CH42" s="2081"/>
      <c r="CI42" s="2082"/>
      <c r="CJ42" s="2080"/>
      <c r="CK42" s="2081"/>
      <c r="CL42" s="2081"/>
      <c r="CM42" s="2082"/>
      <c r="CN42" s="2072">
        <f t="shared" si="2"/>
        <v>0</v>
      </c>
      <c r="CO42" s="2069">
        <f t="shared" si="3"/>
        <v>0</v>
      </c>
    </row>
    <row r="43" spans="2:93" ht="13.5">
      <c r="B43" s="515">
        <v>32</v>
      </c>
      <c r="C43" s="2030"/>
      <c r="D43" s="2080"/>
      <c r="E43" s="2120"/>
      <c r="F43" s="2120"/>
      <c r="G43" s="2081"/>
      <c r="H43" s="2082"/>
      <c r="I43" s="2080"/>
      <c r="J43" s="2120"/>
      <c r="K43" s="2120"/>
      <c r="L43" s="2081"/>
      <c r="M43" s="2082"/>
      <c r="N43" s="2080"/>
      <c r="O43" s="2120"/>
      <c r="P43" s="2120"/>
      <c r="Q43" s="2081"/>
      <c r="R43" s="2082"/>
      <c r="S43" s="2080"/>
      <c r="T43" s="2120"/>
      <c r="U43" s="2120"/>
      <c r="V43" s="2081"/>
      <c r="W43" s="2082"/>
      <c r="X43" s="2080"/>
      <c r="Y43" s="2120"/>
      <c r="Z43" s="2120"/>
      <c r="AA43" s="2081"/>
      <c r="AB43" s="2082"/>
      <c r="AC43" s="2080"/>
      <c r="AD43" s="2120"/>
      <c r="AE43" s="2120"/>
      <c r="AF43" s="2081"/>
      <c r="AG43" s="2082"/>
      <c r="AH43" s="2080"/>
      <c r="AI43" s="2120"/>
      <c r="AJ43" s="2120"/>
      <c r="AK43" s="2081"/>
      <c r="AL43" s="2082"/>
      <c r="AM43" s="2080"/>
      <c r="AN43" s="2120"/>
      <c r="AO43" s="2120"/>
      <c r="AP43" s="2081"/>
      <c r="AQ43" s="2082"/>
      <c r="AR43" s="2080"/>
      <c r="AS43" s="2120"/>
      <c r="AT43" s="2120"/>
      <c r="AU43" s="2081"/>
      <c r="AV43" s="2082"/>
      <c r="AW43" s="2080"/>
      <c r="AX43" s="2120"/>
      <c r="AY43" s="2120"/>
      <c r="AZ43" s="2081"/>
      <c r="BA43" s="2082"/>
      <c r="BB43" s="2080"/>
      <c r="BC43" s="2081"/>
      <c r="BD43" s="2082"/>
      <c r="BE43" s="2071">
        <f t="shared" si="1"/>
        <v>0</v>
      </c>
      <c r="BF43" s="2080"/>
      <c r="BG43" s="2120"/>
      <c r="BH43" s="2120"/>
      <c r="BI43" s="2081"/>
      <c r="BJ43" s="2082"/>
      <c r="BK43" s="2080"/>
      <c r="BL43" s="2120"/>
      <c r="BM43" s="2120"/>
      <c r="BN43" s="2081"/>
      <c r="BO43" s="2082"/>
      <c r="BP43" s="2080"/>
      <c r="BQ43" s="2120"/>
      <c r="BR43" s="2120"/>
      <c r="BS43" s="2081"/>
      <c r="BT43" s="2082"/>
      <c r="BU43" s="2080"/>
      <c r="BV43" s="2120"/>
      <c r="BW43" s="2120"/>
      <c r="BX43" s="2081"/>
      <c r="BY43" s="2082"/>
      <c r="BZ43" s="2080"/>
      <c r="CA43" s="2120"/>
      <c r="CB43" s="2120"/>
      <c r="CC43" s="2081"/>
      <c r="CD43" s="2082"/>
      <c r="CE43" s="2080"/>
      <c r="CF43" s="2120"/>
      <c r="CG43" s="2120"/>
      <c r="CH43" s="2081"/>
      <c r="CI43" s="2082"/>
      <c r="CJ43" s="2080"/>
      <c r="CK43" s="2081"/>
      <c r="CL43" s="2081"/>
      <c r="CM43" s="2082"/>
      <c r="CN43" s="2072">
        <f t="shared" si="2"/>
        <v>0</v>
      </c>
      <c r="CO43" s="2069">
        <f t="shared" si="3"/>
        <v>0</v>
      </c>
    </row>
    <row r="44" spans="2:93" ht="13.5">
      <c r="B44" s="515">
        <v>33</v>
      </c>
      <c r="C44" s="2030"/>
      <c r="D44" s="2080"/>
      <c r="E44" s="2120"/>
      <c r="F44" s="2120"/>
      <c r="G44" s="2081"/>
      <c r="H44" s="2082"/>
      <c r="I44" s="2080"/>
      <c r="J44" s="2120"/>
      <c r="K44" s="2120"/>
      <c r="L44" s="2081"/>
      <c r="M44" s="2082"/>
      <c r="N44" s="2080"/>
      <c r="O44" s="2120"/>
      <c r="P44" s="2120"/>
      <c r="Q44" s="2081"/>
      <c r="R44" s="2082"/>
      <c r="S44" s="2080"/>
      <c r="T44" s="2120"/>
      <c r="U44" s="2120"/>
      <c r="V44" s="2081"/>
      <c r="W44" s="2082"/>
      <c r="X44" s="2080"/>
      <c r="Y44" s="2120"/>
      <c r="Z44" s="2120"/>
      <c r="AA44" s="2081"/>
      <c r="AB44" s="2082"/>
      <c r="AC44" s="2080"/>
      <c r="AD44" s="2120"/>
      <c r="AE44" s="2120"/>
      <c r="AF44" s="2081"/>
      <c r="AG44" s="2082"/>
      <c r="AH44" s="2080"/>
      <c r="AI44" s="2120"/>
      <c r="AJ44" s="2120"/>
      <c r="AK44" s="2081"/>
      <c r="AL44" s="2082"/>
      <c r="AM44" s="2080"/>
      <c r="AN44" s="2120"/>
      <c r="AO44" s="2120"/>
      <c r="AP44" s="2081"/>
      <c r="AQ44" s="2082"/>
      <c r="AR44" s="2080"/>
      <c r="AS44" s="2120"/>
      <c r="AT44" s="2120"/>
      <c r="AU44" s="2081"/>
      <c r="AV44" s="2082"/>
      <c r="AW44" s="2080"/>
      <c r="AX44" s="2120"/>
      <c r="AY44" s="2120"/>
      <c r="AZ44" s="2081"/>
      <c r="BA44" s="2082"/>
      <c r="BB44" s="2080"/>
      <c r="BC44" s="2081"/>
      <c r="BD44" s="2082"/>
      <c r="BE44" s="2071">
        <f t="shared" si="1"/>
        <v>0</v>
      </c>
      <c r="BF44" s="2080"/>
      <c r="BG44" s="2120"/>
      <c r="BH44" s="2120"/>
      <c r="BI44" s="2081"/>
      <c r="BJ44" s="2082"/>
      <c r="BK44" s="2080"/>
      <c r="BL44" s="2120"/>
      <c r="BM44" s="2120"/>
      <c r="BN44" s="2081"/>
      <c r="BO44" s="2082"/>
      <c r="BP44" s="2080"/>
      <c r="BQ44" s="2120"/>
      <c r="BR44" s="2120"/>
      <c r="BS44" s="2081"/>
      <c r="BT44" s="2082"/>
      <c r="BU44" s="2080"/>
      <c r="BV44" s="2120"/>
      <c r="BW44" s="2120"/>
      <c r="BX44" s="2081"/>
      <c r="BY44" s="2082"/>
      <c r="BZ44" s="2080"/>
      <c r="CA44" s="2120"/>
      <c r="CB44" s="2120"/>
      <c r="CC44" s="2081"/>
      <c r="CD44" s="2082"/>
      <c r="CE44" s="2080"/>
      <c r="CF44" s="2120"/>
      <c r="CG44" s="2120"/>
      <c r="CH44" s="2081"/>
      <c r="CI44" s="2082"/>
      <c r="CJ44" s="2080"/>
      <c r="CK44" s="2081"/>
      <c r="CL44" s="2081"/>
      <c r="CM44" s="2082"/>
      <c r="CN44" s="2072">
        <f t="shared" si="2"/>
        <v>0</v>
      </c>
      <c r="CO44" s="2069">
        <f t="shared" si="3"/>
        <v>0</v>
      </c>
    </row>
    <row r="45" spans="2:93" ht="14.25" thickBot="1">
      <c r="B45" s="517">
        <v>34</v>
      </c>
      <c r="C45" s="2031"/>
      <c r="D45" s="2090"/>
      <c r="E45" s="2129"/>
      <c r="F45" s="2129"/>
      <c r="G45" s="2091"/>
      <c r="H45" s="2092"/>
      <c r="I45" s="2090"/>
      <c r="J45" s="2129"/>
      <c r="K45" s="2129"/>
      <c r="L45" s="2091"/>
      <c r="M45" s="2092"/>
      <c r="N45" s="2090"/>
      <c r="O45" s="2129"/>
      <c r="P45" s="2129"/>
      <c r="Q45" s="2091"/>
      <c r="R45" s="2092"/>
      <c r="S45" s="2090"/>
      <c r="T45" s="2129"/>
      <c r="U45" s="2129"/>
      <c r="V45" s="2091"/>
      <c r="W45" s="2092"/>
      <c r="X45" s="2090"/>
      <c r="Y45" s="2129"/>
      <c r="Z45" s="2129"/>
      <c r="AA45" s="2091"/>
      <c r="AB45" s="2092"/>
      <c r="AC45" s="2090"/>
      <c r="AD45" s="2129"/>
      <c r="AE45" s="2129"/>
      <c r="AF45" s="2091"/>
      <c r="AG45" s="2092"/>
      <c r="AH45" s="2090"/>
      <c r="AI45" s="2129"/>
      <c r="AJ45" s="2129"/>
      <c r="AK45" s="2091"/>
      <c r="AL45" s="2092"/>
      <c r="AM45" s="2090"/>
      <c r="AN45" s="2129"/>
      <c r="AO45" s="2129"/>
      <c r="AP45" s="2091"/>
      <c r="AQ45" s="2092"/>
      <c r="AR45" s="2090"/>
      <c r="AS45" s="2129"/>
      <c r="AT45" s="2129"/>
      <c r="AU45" s="2091"/>
      <c r="AV45" s="2092"/>
      <c r="AW45" s="2090"/>
      <c r="AX45" s="2129"/>
      <c r="AY45" s="2129"/>
      <c r="AZ45" s="2091"/>
      <c r="BA45" s="2092"/>
      <c r="BB45" s="2090"/>
      <c r="BC45" s="2091"/>
      <c r="BD45" s="2092"/>
      <c r="BE45" s="2062">
        <f t="shared" si="1"/>
        <v>0</v>
      </c>
      <c r="BF45" s="2090"/>
      <c r="BG45" s="2129"/>
      <c r="BH45" s="2129"/>
      <c r="BI45" s="2091"/>
      <c r="BJ45" s="2092"/>
      <c r="BK45" s="2090"/>
      <c r="BL45" s="2129"/>
      <c r="BM45" s="2129"/>
      <c r="BN45" s="2091"/>
      <c r="BO45" s="2092"/>
      <c r="BP45" s="2090"/>
      <c r="BQ45" s="2129"/>
      <c r="BR45" s="2129"/>
      <c r="BS45" s="2091"/>
      <c r="BT45" s="2092"/>
      <c r="BU45" s="2090"/>
      <c r="BV45" s="2129"/>
      <c r="BW45" s="2129"/>
      <c r="BX45" s="2091"/>
      <c r="BY45" s="2092"/>
      <c r="BZ45" s="2090"/>
      <c r="CA45" s="2129"/>
      <c r="CB45" s="2129"/>
      <c r="CC45" s="2091"/>
      <c r="CD45" s="2092"/>
      <c r="CE45" s="2090"/>
      <c r="CF45" s="2129"/>
      <c r="CG45" s="2129"/>
      <c r="CH45" s="2091"/>
      <c r="CI45" s="2092"/>
      <c r="CJ45" s="2090"/>
      <c r="CK45" s="2091"/>
      <c r="CL45" s="2091"/>
      <c r="CM45" s="2092"/>
      <c r="CN45" s="2073">
        <f t="shared" si="2"/>
        <v>0</v>
      </c>
      <c r="CO45" s="2070">
        <f t="shared" si="3"/>
        <v>0</v>
      </c>
    </row>
    <row r="46" spans="2:93" ht="23.25" customHeight="1">
      <c r="B46" s="516"/>
    </row>
    <row r="47" spans="2:9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row>
    <row r="48" spans="2:93">
      <c r="C48" s="2"/>
      <c r="D48" s="484"/>
      <c r="E48" s="484"/>
      <c r="F48" s="484"/>
      <c r="G48" s="484"/>
      <c r="H48" s="484"/>
      <c r="I48" s="484"/>
      <c r="J48" s="484"/>
      <c r="K48" s="484"/>
      <c r="L48" s="484"/>
      <c r="M48" s="484"/>
      <c r="N48" s="484"/>
      <c r="O48" s="484"/>
      <c r="P48" s="484"/>
      <c r="Q48" s="484"/>
      <c r="R48" s="484"/>
      <c r="S48" s="484"/>
      <c r="T48" s="484"/>
      <c r="U48" s="484"/>
      <c r="V48" s="484"/>
      <c r="W48" s="484"/>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row>
    <row r="49" spans="3:93">
      <c r="C49" s="2"/>
      <c r="D49" s="485"/>
      <c r="E49" s="485"/>
      <c r="F49" s="485"/>
      <c r="G49" s="485"/>
      <c r="H49" s="485"/>
      <c r="I49" s="485"/>
      <c r="J49" s="485"/>
      <c r="K49" s="485"/>
      <c r="L49" s="485"/>
      <c r="M49" s="485"/>
      <c r="N49" s="485"/>
      <c r="O49" s="485"/>
      <c r="P49" s="485"/>
      <c r="Q49" s="485"/>
      <c r="R49" s="485"/>
      <c r="S49" s="485"/>
      <c r="T49" s="485"/>
      <c r="U49" s="485"/>
      <c r="V49" s="485"/>
      <c r="W49" s="485"/>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row>
    <row r="50" spans="3:9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row>
  </sheetData>
  <sheetProtection algorithmName="SHA-512" hashValue="+c3dJPw4kncFgIS0rZW19HlOlIrDL10H3mE688UkNaIQQ5QLxOvAJ0tO+pdg5UnxkINU5eYB/C5JuPpBWM5IKw==" saltValue="2gldQt0O3yWC9u1HI+C9Nw==" spinCount="100000" sheet="1" objects="1" scenarios="1"/>
  <mergeCells count="80">
    <mergeCell ref="D6:H6"/>
    <mergeCell ref="D7:H7"/>
    <mergeCell ref="CO3:CO9"/>
    <mergeCell ref="CM2:CO2"/>
    <mergeCell ref="D10:H10"/>
    <mergeCell ref="AH7:AL7"/>
    <mergeCell ref="AH6:AL6"/>
    <mergeCell ref="AC7:AG7"/>
    <mergeCell ref="AC6:AG6"/>
    <mergeCell ref="X7:AB7"/>
    <mergeCell ref="X6:AB6"/>
    <mergeCell ref="S7:W7"/>
    <mergeCell ref="S6:W6"/>
    <mergeCell ref="N7:R7"/>
    <mergeCell ref="AH10:AL10"/>
    <mergeCell ref="AC10:AG10"/>
    <mergeCell ref="D3:CN3"/>
    <mergeCell ref="D4:BE4"/>
    <mergeCell ref="BU7:BY7"/>
    <mergeCell ref="BU6:BY6"/>
    <mergeCell ref="D5:AG5"/>
    <mergeCell ref="AH5:BE5"/>
    <mergeCell ref="BB6:BD9"/>
    <mergeCell ref="BE6:BE9"/>
    <mergeCell ref="CJ6:CM9"/>
    <mergeCell ref="CN6:CN9"/>
    <mergeCell ref="BU8:BY8"/>
    <mergeCell ref="D8:H8"/>
    <mergeCell ref="I8:M8"/>
    <mergeCell ref="N8:R8"/>
    <mergeCell ref="S8:W8"/>
    <mergeCell ref="X8:AB8"/>
    <mergeCell ref="I10:M10"/>
    <mergeCell ref="AR10:AV10"/>
    <mergeCell ref="AR7:AV7"/>
    <mergeCell ref="AR6:AV6"/>
    <mergeCell ref="AM10:AQ10"/>
    <mergeCell ref="AM7:AQ7"/>
    <mergeCell ref="AM6:AQ6"/>
    <mergeCell ref="N6:R6"/>
    <mergeCell ref="N10:R10"/>
    <mergeCell ref="I7:M7"/>
    <mergeCell ref="I6:M6"/>
    <mergeCell ref="X10:AB10"/>
    <mergeCell ref="S10:W10"/>
    <mergeCell ref="AC8:AG8"/>
    <mergeCell ref="AH8:AL8"/>
    <mergeCell ref="AM8:AQ8"/>
    <mergeCell ref="AR8:AV8"/>
    <mergeCell ref="AW10:BA10"/>
    <mergeCell ref="AW7:BA7"/>
    <mergeCell ref="AW6:BA6"/>
    <mergeCell ref="BE10:BE11"/>
    <mergeCell ref="BF10:BJ10"/>
    <mergeCell ref="BB10:BD10"/>
    <mergeCell ref="AW8:BA8"/>
    <mergeCell ref="BF8:BJ8"/>
    <mergeCell ref="BF7:BJ7"/>
    <mergeCell ref="BP10:BT10"/>
    <mergeCell ref="BK10:BO10"/>
    <mergeCell ref="CO10:CO11"/>
    <mergeCell ref="CN10:CN11"/>
    <mergeCell ref="BK8:BO8"/>
    <mergeCell ref="CE8:CI8"/>
    <mergeCell ref="BZ8:CD8"/>
    <mergeCell ref="CJ10:CM10"/>
    <mergeCell ref="CE10:CI10"/>
    <mergeCell ref="BZ10:CD10"/>
    <mergeCell ref="BU10:BY10"/>
    <mergeCell ref="BP8:BT8"/>
    <mergeCell ref="BF4:CN5"/>
    <mergeCell ref="BP7:BT7"/>
    <mergeCell ref="BP6:BT6"/>
    <mergeCell ref="BK7:BO7"/>
    <mergeCell ref="BK6:BO6"/>
    <mergeCell ref="CE7:CI7"/>
    <mergeCell ref="CE6:CI6"/>
    <mergeCell ref="BZ7:CD7"/>
    <mergeCell ref="BZ6:CD6"/>
    <mergeCell ref="BF6:BJ6"/>
  </mergeCells>
  <phoneticPr fontId="12" type="noConversion"/>
  <printOptions horizontalCentered="1"/>
  <pageMargins left="0.19685039370078741" right="0.11811023622047245" top="1.0629921259842521" bottom="0.98425196850393704" header="0.51181102362204722" footer="0.51181102362204722"/>
  <pageSetup paperSize="9" scale="53" orientation="landscape" horizontalDpi="4294967293" verticalDpi="4294967293" r:id="rId1"/>
  <headerFooter alignWithMargins="0">
    <oddFooter>&amp;L&amp;7CEA - arkusz organizacyjny na rok szkolny 2018/19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000-000000000000}">
          <x14:formula1>
            <xm:f>słownik!$A$2:$A$150</xm:f>
          </x14:formula1>
          <xm:sqref>C32:C45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40">
    <tabColor rgb="FFFF0000"/>
    <pageSetUpPr fitToPage="1"/>
  </sheetPr>
  <dimension ref="B1:CH86"/>
  <sheetViews>
    <sheetView showGridLines="0" view="pageBreakPreview" topLeftCell="A8" zoomScale="60" zoomScaleNormal="80" workbookViewId="0">
      <selection activeCell="BE24" sqref="BE24"/>
    </sheetView>
  </sheetViews>
  <sheetFormatPr defaultRowHeight="12.75"/>
  <cols>
    <col min="1" max="1" width="4.7109375" customWidth="1"/>
    <col min="2" max="2" width="4.42578125" customWidth="1"/>
    <col min="3" max="3" width="31.5703125" customWidth="1"/>
    <col min="4" max="48" width="2.5703125" customWidth="1"/>
    <col min="49" max="49" width="8" customWidth="1"/>
    <col min="50" max="84" width="2.5703125" customWidth="1"/>
    <col min="85" max="85" width="7" customWidth="1"/>
    <col min="86" max="86" width="9.42578125" customWidth="1"/>
  </cols>
  <sheetData>
    <row r="1" spans="2:86" ht="30.75" customHeight="1">
      <c r="B1" s="2077" t="s">
        <v>1006</v>
      </c>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c r="AT1" s="2036"/>
      <c r="AU1" s="2036"/>
      <c r="AV1" s="2036"/>
      <c r="AW1" s="2036"/>
      <c r="AX1" s="2036"/>
      <c r="AY1" s="2036"/>
      <c r="AZ1" s="2036"/>
      <c r="BA1" s="2036"/>
      <c r="BB1" s="2036"/>
      <c r="BC1" s="2036"/>
      <c r="BD1" s="2036"/>
      <c r="BE1" s="2036"/>
      <c r="BF1" s="2036"/>
      <c r="BG1" s="2036"/>
      <c r="BH1" s="2036"/>
      <c r="BI1" s="2036"/>
      <c r="BJ1" s="2036"/>
      <c r="BK1" s="2036"/>
      <c r="BL1" s="2036"/>
      <c r="BM1" s="2036"/>
      <c r="BN1" s="2036"/>
      <c r="BO1" s="2036"/>
      <c r="BP1" s="2036"/>
      <c r="BQ1" s="2036"/>
      <c r="BR1" s="2036"/>
      <c r="BS1" s="2036"/>
      <c r="BT1" s="2036"/>
      <c r="BU1" s="2036"/>
      <c r="BV1" s="2036"/>
      <c r="BW1" s="2036"/>
      <c r="BX1" s="2036"/>
      <c r="BY1" s="2036"/>
      <c r="BZ1" s="2036"/>
      <c r="CA1" s="2036"/>
      <c r="CB1" s="2036"/>
      <c r="CC1" s="2036"/>
      <c r="CD1" s="2036"/>
      <c r="CE1" s="2036"/>
      <c r="CF1" s="2036"/>
      <c r="CG1" s="2036"/>
      <c r="CH1" s="2036"/>
    </row>
    <row r="2" spans="2:86" ht="31.5" customHeight="1" thickBot="1">
      <c r="B2" s="214"/>
      <c r="C2" s="506" t="str">
        <f>wizyt!C3</f>
        <v>??</v>
      </c>
      <c r="D2" s="506"/>
      <c r="E2" s="506"/>
      <c r="F2" s="506"/>
      <c r="G2" s="506"/>
      <c r="H2" s="506"/>
      <c r="I2" s="506"/>
      <c r="L2" s="506"/>
      <c r="M2" s="506"/>
      <c r="N2" s="506"/>
      <c r="O2" s="506"/>
      <c r="P2" s="506"/>
      <c r="Q2" s="506"/>
      <c r="R2" s="506"/>
      <c r="S2" s="506"/>
      <c r="T2" s="506"/>
      <c r="U2" s="506"/>
      <c r="V2" s="506"/>
      <c r="W2" s="506"/>
      <c r="X2" s="506"/>
      <c r="Y2" s="506"/>
      <c r="Z2" s="506"/>
      <c r="AA2" s="506"/>
      <c r="AB2" s="506"/>
      <c r="AC2" s="506"/>
      <c r="AD2" s="506"/>
      <c r="AE2" s="506"/>
      <c r="AF2" s="506"/>
      <c r="AG2" s="506"/>
      <c r="AH2" s="506"/>
      <c r="AI2" s="506"/>
      <c r="AJ2" s="506"/>
      <c r="AK2" s="506"/>
      <c r="AL2" s="506"/>
      <c r="AM2" s="506"/>
      <c r="AN2" s="506"/>
      <c r="AO2" s="506"/>
      <c r="AP2" s="480"/>
      <c r="AQ2" s="480"/>
      <c r="AR2" s="480"/>
      <c r="AS2" s="481"/>
      <c r="AT2" s="481"/>
      <c r="AU2" s="481"/>
      <c r="AV2" s="2131" t="s">
        <v>997</v>
      </c>
      <c r="AW2" s="480" t="str">
        <f>wizyt!H3</f>
        <v>2021/2022</v>
      </c>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Y2" s="480"/>
      <c r="BZ2" s="1336"/>
      <c r="CA2" s="482"/>
      <c r="CB2" s="482"/>
      <c r="CC2" s="1853">
        <f>wizyt!$B$1</f>
        <v>0</v>
      </c>
      <c r="CD2" s="3031" t="str">
        <f>wizyt!$D$1</f>
        <v>.</v>
      </c>
      <c r="CE2" s="3031"/>
      <c r="CF2" s="3031"/>
      <c r="CG2" s="3031"/>
      <c r="CH2" s="483"/>
    </row>
    <row r="3" spans="2:86" ht="28.5" customHeight="1" thickBot="1">
      <c r="B3" s="487"/>
      <c r="C3" s="2068" t="s">
        <v>1007</v>
      </c>
      <c r="D3" s="3108" t="s">
        <v>346</v>
      </c>
      <c r="E3" s="3109"/>
      <c r="F3" s="3109"/>
      <c r="G3" s="3109"/>
      <c r="H3" s="3109"/>
      <c r="I3" s="3109"/>
      <c r="J3" s="3109"/>
      <c r="K3" s="3109"/>
      <c r="L3" s="3109"/>
      <c r="M3" s="3109"/>
      <c r="N3" s="3109"/>
      <c r="O3" s="3109"/>
      <c r="P3" s="3109"/>
      <c r="Q3" s="3109"/>
      <c r="R3" s="3109"/>
      <c r="S3" s="3109"/>
      <c r="T3" s="3109"/>
      <c r="U3" s="3109"/>
      <c r="V3" s="3109"/>
      <c r="W3" s="3109"/>
      <c r="X3" s="3109"/>
      <c r="Y3" s="3109"/>
      <c r="Z3" s="3109"/>
      <c r="AA3" s="3109"/>
      <c r="AB3" s="3109"/>
      <c r="AC3" s="3109"/>
      <c r="AD3" s="3109"/>
      <c r="AE3" s="3109"/>
      <c r="AF3" s="3109"/>
      <c r="AG3" s="3109"/>
      <c r="AH3" s="3109"/>
      <c r="AI3" s="3109"/>
      <c r="AJ3" s="3109"/>
      <c r="AK3" s="3109"/>
      <c r="AL3" s="3109"/>
      <c r="AM3" s="3109"/>
      <c r="AN3" s="3109"/>
      <c r="AO3" s="3109"/>
      <c r="AP3" s="3109"/>
      <c r="AQ3" s="3109"/>
      <c r="AR3" s="3109"/>
      <c r="AS3" s="3109"/>
      <c r="AT3" s="3109"/>
      <c r="AU3" s="3109"/>
      <c r="AV3" s="3109"/>
      <c r="AW3" s="3109"/>
      <c r="AX3" s="3109"/>
      <c r="AY3" s="3109"/>
      <c r="AZ3" s="3109"/>
      <c r="BA3" s="3109"/>
      <c r="BB3" s="3109"/>
      <c r="BC3" s="3109"/>
      <c r="BD3" s="3109"/>
      <c r="BE3" s="3109"/>
      <c r="BF3" s="3109"/>
      <c r="BG3" s="3109"/>
      <c r="BH3" s="3109"/>
      <c r="BI3" s="3109"/>
      <c r="BJ3" s="3109"/>
      <c r="BK3" s="3109"/>
      <c r="BL3" s="3109"/>
      <c r="BM3" s="3109"/>
      <c r="BN3" s="3109"/>
      <c r="BO3" s="3109"/>
      <c r="BP3" s="3109"/>
      <c r="BQ3" s="3109"/>
      <c r="BR3" s="3109"/>
      <c r="BS3" s="3109"/>
      <c r="BT3" s="3109"/>
      <c r="BU3" s="3109"/>
      <c r="BV3" s="3109"/>
      <c r="BW3" s="3109"/>
      <c r="BX3" s="3109"/>
      <c r="BY3" s="3109"/>
      <c r="BZ3" s="3109"/>
      <c r="CA3" s="3109"/>
      <c r="CB3" s="3109"/>
      <c r="CC3" s="3109"/>
      <c r="CD3" s="3109"/>
      <c r="CE3" s="3109"/>
      <c r="CF3" s="3109"/>
      <c r="CG3" s="3131"/>
    </row>
    <row r="4" spans="2:86" ht="14.25" customHeight="1">
      <c r="B4" s="513"/>
      <c r="C4" s="510" t="s">
        <v>337</v>
      </c>
      <c r="D4" s="3132" t="s">
        <v>283</v>
      </c>
      <c r="E4" s="3132"/>
      <c r="F4" s="3132"/>
      <c r="G4" s="3132"/>
      <c r="H4" s="3132"/>
      <c r="I4" s="3132"/>
      <c r="J4" s="3132"/>
      <c r="K4" s="3132"/>
      <c r="L4" s="3132"/>
      <c r="M4" s="3132"/>
      <c r="N4" s="3132"/>
      <c r="O4" s="3132"/>
      <c r="P4" s="3132"/>
      <c r="Q4" s="3132"/>
      <c r="R4" s="3132"/>
      <c r="S4" s="3132"/>
      <c r="T4" s="3132"/>
      <c r="U4" s="3132"/>
      <c r="V4" s="3132"/>
      <c r="W4" s="3132"/>
      <c r="X4" s="3132"/>
      <c r="Y4" s="3132"/>
      <c r="Z4" s="3132"/>
      <c r="AA4" s="3132"/>
      <c r="AB4" s="3132"/>
      <c r="AC4" s="3132"/>
      <c r="AD4" s="3132"/>
      <c r="AE4" s="3132"/>
      <c r="AF4" s="3132"/>
      <c r="AG4" s="3132"/>
      <c r="AH4" s="3132"/>
      <c r="AI4" s="3132"/>
      <c r="AJ4" s="3132"/>
      <c r="AK4" s="3132"/>
      <c r="AL4" s="3132"/>
      <c r="AM4" s="3132"/>
      <c r="AN4" s="3132"/>
      <c r="AO4" s="3132"/>
      <c r="AP4" s="3132"/>
      <c r="AQ4" s="3132"/>
      <c r="AR4" s="3132"/>
      <c r="AS4" s="3132"/>
      <c r="AT4" s="3132"/>
      <c r="AU4" s="3132"/>
      <c r="AV4" s="3132"/>
      <c r="AW4" s="3133"/>
      <c r="AX4" s="3125" t="s">
        <v>284</v>
      </c>
      <c r="AY4" s="3096"/>
      <c r="AZ4" s="3096"/>
      <c r="BA4" s="3096"/>
      <c r="BB4" s="3096"/>
      <c r="BC4" s="3096"/>
      <c r="BD4" s="3096"/>
      <c r="BE4" s="3096"/>
      <c r="BF4" s="3096"/>
      <c r="BG4" s="3096"/>
      <c r="BH4" s="3096"/>
      <c r="BI4" s="3096"/>
      <c r="BJ4" s="3096"/>
      <c r="BK4" s="3096"/>
      <c r="BL4" s="3096"/>
      <c r="BM4" s="3096"/>
      <c r="BN4" s="3096"/>
      <c r="BO4" s="3096"/>
      <c r="BP4" s="3096"/>
      <c r="BQ4" s="3096"/>
      <c r="BR4" s="3096"/>
      <c r="BS4" s="3096"/>
      <c r="BT4" s="3096"/>
      <c r="BU4" s="3096"/>
      <c r="BV4" s="3096"/>
      <c r="BW4" s="3096"/>
      <c r="BX4" s="3096"/>
      <c r="BY4" s="3096"/>
      <c r="BZ4" s="3096"/>
      <c r="CA4" s="3096"/>
      <c r="CB4" s="3096"/>
      <c r="CC4" s="3096"/>
      <c r="CD4" s="3096"/>
      <c r="CE4" s="3096"/>
      <c r="CF4" s="3096"/>
      <c r="CG4" s="3096"/>
      <c r="CH4" s="3122" t="s">
        <v>1005</v>
      </c>
    </row>
    <row r="5" spans="2:86" ht="14.25" customHeight="1">
      <c r="B5" s="514"/>
      <c r="C5" s="511" t="s">
        <v>25</v>
      </c>
      <c r="D5" s="3051" t="s">
        <v>4</v>
      </c>
      <c r="E5" s="3052"/>
      <c r="F5" s="3052"/>
      <c r="G5" s="3052"/>
      <c r="H5" s="3053"/>
      <c r="I5" s="3051" t="s">
        <v>5</v>
      </c>
      <c r="J5" s="3052"/>
      <c r="K5" s="3052"/>
      <c r="L5" s="3052"/>
      <c r="M5" s="3053"/>
      <c r="N5" s="3051" t="s">
        <v>6</v>
      </c>
      <c r="O5" s="3052"/>
      <c r="P5" s="3052"/>
      <c r="Q5" s="3052"/>
      <c r="R5" s="3053"/>
      <c r="S5" s="3051" t="s">
        <v>8</v>
      </c>
      <c r="T5" s="3052"/>
      <c r="U5" s="3052"/>
      <c r="V5" s="3052"/>
      <c r="W5" s="3053"/>
      <c r="X5" s="3051" t="s">
        <v>7</v>
      </c>
      <c r="Y5" s="3052"/>
      <c r="Z5" s="3052"/>
      <c r="AA5" s="3052"/>
      <c r="AB5" s="3053"/>
      <c r="AC5" s="3051" t="s">
        <v>9</v>
      </c>
      <c r="AD5" s="3052"/>
      <c r="AE5" s="3052"/>
      <c r="AF5" s="3052"/>
      <c r="AG5" s="3053"/>
      <c r="AH5" s="3051" t="s">
        <v>910</v>
      </c>
      <c r="AI5" s="3052"/>
      <c r="AJ5" s="3052"/>
      <c r="AK5" s="3052"/>
      <c r="AL5" s="3053"/>
      <c r="AM5" s="3051" t="s">
        <v>911</v>
      </c>
      <c r="AN5" s="3052"/>
      <c r="AO5" s="3052"/>
      <c r="AP5" s="3052"/>
      <c r="AQ5" s="3053"/>
      <c r="AR5" s="3080" t="s">
        <v>345</v>
      </c>
      <c r="AS5" s="3081"/>
      <c r="AT5" s="3081"/>
      <c r="AU5" s="3081"/>
      <c r="AV5" s="3082"/>
      <c r="AW5" s="3089" t="s">
        <v>1003</v>
      </c>
      <c r="AX5" s="3027" t="s">
        <v>4</v>
      </c>
      <c r="AY5" s="3028"/>
      <c r="AZ5" s="3028"/>
      <c r="BA5" s="3029"/>
      <c r="BB5" s="3030"/>
      <c r="BC5" s="3067" t="s">
        <v>5</v>
      </c>
      <c r="BD5" s="3010"/>
      <c r="BE5" s="3010"/>
      <c r="BF5" s="3010"/>
      <c r="BG5" s="3068"/>
      <c r="BH5" s="3067" t="s">
        <v>6</v>
      </c>
      <c r="BI5" s="3010"/>
      <c r="BJ5" s="3010"/>
      <c r="BK5" s="3010"/>
      <c r="BL5" s="3068"/>
      <c r="BM5" s="3067" t="s">
        <v>8</v>
      </c>
      <c r="BN5" s="3010"/>
      <c r="BO5" s="3010"/>
      <c r="BP5" s="3010"/>
      <c r="BQ5" s="3068"/>
      <c r="BR5" s="3027" t="s">
        <v>7</v>
      </c>
      <c r="BS5" s="3028"/>
      <c r="BT5" s="3028"/>
      <c r="BU5" s="3029"/>
      <c r="BV5" s="3030"/>
      <c r="BW5" s="3027" t="s">
        <v>9</v>
      </c>
      <c r="BX5" s="3028"/>
      <c r="BY5" s="3028"/>
      <c r="BZ5" s="3029"/>
      <c r="CA5" s="3030"/>
      <c r="CB5" s="3080" t="s">
        <v>345</v>
      </c>
      <c r="CC5" s="3081"/>
      <c r="CD5" s="3081"/>
      <c r="CE5" s="3081"/>
      <c r="CF5" s="3082"/>
      <c r="CG5" s="3089" t="s">
        <v>1004</v>
      </c>
      <c r="CH5" s="3123"/>
    </row>
    <row r="6" spans="2:86" ht="16.5" customHeight="1">
      <c r="B6" s="514"/>
      <c r="C6" s="511" t="s">
        <v>338</v>
      </c>
      <c r="D6" s="3054">
        <f>liczbaucz!C9</f>
        <v>0</v>
      </c>
      <c r="E6" s="3055"/>
      <c r="F6" s="3055"/>
      <c r="G6" s="3055"/>
      <c r="H6" s="3056"/>
      <c r="I6" s="3054">
        <f>liczbaucz!D9</f>
        <v>0</v>
      </c>
      <c r="J6" s="3055"/>
      <c r="K6" s="3055"/>
      <c r="L6" s="3055"/>
      <c r="M6" s="3056"/>
      <c r="N6" s="3054">
        <f>liczbaucz!E9</f>
        <v>0</v>
      </c>
      <c r="O6" s="3055"/>
      <c r="P6" s="3055"/>
      <c r="Q6" s="3055"/>
      <c r="R6" s="3056"/>
      <c r="S6" s="3054">
        <f>liczbaucz!F9</f>
        <v>0</v>
      </c>
      <c r="T6" s="3055"/>
      <c r="U6" s="3055"/>
      <c r="V6" s="3055"/>
      <c r="W6" s="3056"/>
      <c r="X6" s="3054">
        <f>liczbaucz!G9</f>
        <v>0</v>
      </c>
      <c r="Y6" s="3055"/>
      <c r="Z6" s="3055"/>
      <c r="AA6" s="3055"/>
      <c r="AB6" s="3056"/>
      <c r="AC6" s="3054">
        <f>liczbaucz!H9</f>
        <v>0</v>
      </c>
      <c r="AD6" s="3055"/>
      <c r="AE6" s="3055"/>
      <c r="AF6" s="3055"/>
      <c r="AG6" s="3056"/>
      <c r="AH6" s="3054">
        <f>liczbaucz!I9</f>
        <v>0</v>
      </c>
      <c r="AI6" s="3055"/>
      <c r="AJ6" s="3055"/>
      <c r="AK6" s="3055"/>
      <c r="AL6" s="3056"/>
      <c r="AM6" s="3064">
        <f>liczbaucz!J9</f>
        <v>0</v>
      </c>
      <c r="AN6" s="3065"/>
      <c r="AO6" s="3065"/>
      <c r="AP6" s="3065"/>
      <c r="AQ6" s="3066"/>
      <c r="AR6" s="3083"/>
      <c r="AS6" s="3084"/>
      <c r="AT6" s="3084"/>
      <c r="AU6" s="3084"/>
      <c r="AV6" s="3085"/>
      <c r="AW6" s="3090"/>
      <c r="AX6" s="3019">
        <f>liczbaucz!BA21</f>
        <v>0</v>
      </c>
      <c r="AY6" s="3020"/>
      <c r="AZ6" s="3020"/>
      <c r="BA6" s="3021"/>
      <c r="BB6" s="3022"/>
      <c r="BC6" s="3054">
        <f>liczbaucz!BB21</f>
        <v>0</v>
      </c>
      <c r="BD6" s="3055"/>
      <c r="BE6" s="3055"/>
      <c r="BF6" s="3055"/>
      <c r="BG6" s="3056"/>
      <c r="BH6" s="3054">
        <f>liczbaucz!BC21</f>
        <v>0</v>
      </c>
      <c r="BI6" s="3055"/>
      <c r="BJ6" s="3055"/>
      <c r="BK6" s="3055"/>
      <c r="BL6" s="3056"/>
      <c r="BM6" s="3054">
        <f>liczbaucz!BD21</f>
        <v>0</v>
      </c>
      <c r="BN6" s="3055"/>
      <c r="BO6" s="3055"/>
      <c r="BP6" s="3055"/>
      <c r="BQ6" s="3056"/>
      <c r="BR6" s="3019">
        <f>liczbaucz!BE21</f>
        <v>0</v>
      </c>
      <c r="BS6" s="3020"/>
      <c r="BT6" s="3020"/>
      <c r="BU6" s="3021"/>
      <c r="BV6" s="3022"/>
      <c r="BW6" s="3019">
        <f>liczbaucz!BF21</f>
        <v>0</v>
      </c>
      <c r="BX6" s="3020"/>
      <c r="BY6" s="3020"/>
      <c r="BZ6" s="3021"/>
      <c r="CA6" s="3022"/>
      <c r="CB6" s="3083"/>
      <c r="CC6" s="3084"/>
      <c r="CD6" s="3084"/>
      <c r="CE6" s="3084"/>
      <c r="CF6" s="3085"/>
      <c r="CG6" s="3090"/>
      <c r="CH6" s="3123"/>
    </row>
    <row r="7" spans="2:86" ht="16.5" customHeight="1">
      <c r="B7" s="514"/>
      <c r="C7" s="509" t="s">
        <v>974</v>
      </c>
      <c r="D7" s="3054">
        <f>liczbaucz!C6</f>
        <v>0</v>
      </c>
      <c r="E7" s="3055"/>
      <c r="F7" s="3055"/>
      <c r="G7" s="3055"/>
      <c r="H7" s="3056"/>
      <c r="I7" s="3054">
        <f>liczbaucz!D6</f>
        <v>0</v>
      </c>
      <c r="J7" s="3055"/>
      <c r="K7" s="3055"/>
      <c r="L7" s="3055"/>
      <c r="M7" s="3056"/>
      <c r="N7" s="3054">
        <f>liczbaucz!E6</f>
        <v>0</v>
      </c>
      <c r="O7" s="3055"/>
      <c r="P7" s="3055"/>
      <c r="Q7" s="3055"/>
      <c r="R7" s="3056"/>
      <c r="S7" s="3054">
        <f>liczbaucz!F6</f>
        <v>0</v>
      </c>
      <c r="T7" s="3055"/>
      <c r="U7" s="3055"/>
      <c r="V7" s="3055"/>
      <c r="W7" s="3056"/>
      <c r="X7" s="3054">
        <f>liczbaucz!G6</f>
        <v>0</v>
      </c>
      <c r="Y7" s="3055"/>
      <c r="Z7" s="3055"/>
      <c r="AA7" s="3055"/>
      <c r="AB7" s="3056"/>
      <c r="AC7" s="3054">
        <f>liczbaucz!H6</f>
        <v>0</v>
      </c>
      <c r="AD7" s="3055"/>
      <c r="AE7" s="3055"/>
      <c r="AF7" s="3055"/>
      <c r="AG7" s="3056"/>
      <c r="AH7" s="3054">
        <f>liczbaucz!I6</f>
        <v>0</v>
      </c>
      <c r="AI7" s="3055"/>
      <c r="AJ7" s="3055"/>
      <c r="AK7" s="3055"/>
      <c r="AL7" s="3056"/>
      <c r="AM7" s="3054">
        <f>liczbaucz!J6</f>
        <v>0</v>
      </c>
      <c r="AN7" s="3055"/>
      <c r="AO7" s="3055"/>
      <c r="AP7" s="3055"/>
      <c r="AQ7" s="3056"/>
      <c r="AR7" s="3083"/>
      <c r="AS7" s="3084"/>
      <c r="AT7" s="3084"/>
      <c r="AU7" s="3084"/>
      <c r="AV7" s="3085"/>
      <c r="AW7" s="3090"/>
      <c r="AX7" s="3019">
        <f>liczbaucz!BA18</f>
        <v>0</v>
      </c>
      <c r="AY7" s="3020"/>
      <c r="AZ7" s="3020"/>
      <c r="BA7" s="3021"/>
      <c r="BB7" s="3022"/>
      <c r="BC7" s="3054">
        <f>liczbaucz!BB18</f>
        <v>0</v>
      </c>
      <c r="BD7" s="3055"/>
      <c r="BE7" s="3055"/>
      <c r="BF7" s="3055"/>
      <c r="BG7" s="3056"/>
      <c r="BH7" s="3054">
        <f>liczbaucz!BC18</f>
        <v>0</v>
      </c>
      <c r="BI7" s="3055"/>
      <c r="BJ7" s="3055"/>
      <c r="BK7" s="3055"/>
      <c r="BL7" s="3056"/>
      <c r="BM7" s="3054">
        <f>liczbaucz!BD18</f>
        <v>0</v>
      </c>
      <c r="BN7" s="3055"/>
      <c r="BO7" s="3055"/>
      <c r="BP7" s="3055"/>
      <c r="BQ7" s="3056"/>
      <c r="BR7" s="3019">
        <f>liczbaucz!BE18</f>
        <v>0</v>
      </c>
      <c r="BS7" s="3020"/>
      <c r="BT7" s="3020"/>
      <c r="BU7" s="3021"/>
      <c r="BV7" s="3022"/>
      <c r="BW7" s="3019">
        <f>liczbaucz!BF18</f>
        <v>0</v>
      </c>
      <c r="BX7" s="3020"/>
      <c r="BY7" s="3020"/>
      <c r="BZ7" s="3021"/>
      <c r="CA7" s="3022"/>
      <c r="CB7" s="3083"/>
      <c r="CC7" s="3084"/>
      <c r="CD7" s="3084"/>
      <c r="CE7" s="3084"/>
      <c r="CF7" s="3085"/>
      <c r="CG7" s="3090"/>
      <c r="CH7" s="3123"/>
    </row>
    <row r="8" spans="2:86" ht="16.5" customHeight="1">
      <c r="B8" s="2148"/>
      <c r="C8" s="2149" t="s">
        <v>1011</v>
      </c>
      <c r="D8" s="2159"/>
      <c r="E8" s="2162"/>
      <c r="F8" s="2162"/>
      <c r="G8" s="2160"/>
      <c r="H8" s="2161"/>
      <c r="I8" s="2159"/>
      <c r="J8" s="2160"/>
      <c r="K8" s="2163"/>
      <c r="L8" s="2163"/>
      <c r="M8" s="2161"/>
      <c r="N8" s="2159"/>
      <c r="O8" s="2162"/>
      <c r="P8" s="2162"/>
      <c r="Q8" s="2160"/>
      <c r="R8" s="2161"/>
      <c r="S8" s="2159"/>
      <c r="T8" s="2162"/>
      <c r="U8" s="2162"/>
      <c r="V8" s="2160"/>
      <c r="W8" s="2161"/>
      <c r="X8" s="2159"/>
      <c r="Y8" s="2162"/>
      <c r="Z8" s="2162"/>
      <c r="AA8" s="2160"/>
      <c r="AB8" s="2161"/>
      <c r="AC8" s="2159"/>
      <c r="AD8" s="2162"/>
      <c r="AE8" s="2162"/>
      <c r="AF8" s="2160"/>
      <c r="AG8" s="2161"/>
      <c r="AH8" s="2159"/>
      <c r="AI8" s="2162"/>
      <c r="AJ8" s="2162"/>
      <c r="AK8" s="2160"/>
      <c r="AL8" s="2161"/>
      <c r="AM8" s="2159"/>
      <c r="AN8" s="2162"/>
      <c r="AO8" s="2162"/>
      <c r="AP8" s="2160"/>
      <c r="AQ8" s="2161"/>
      <c r="AR8" s="3086"/>
      <c r="AS8" s="3087"/>
      <c r="AT8" s="3087"/>
      <c r="AU8" s="3087"/>
      <c r="AV8" s="3088"/>
      <c r="AW8" s="3091"/>
      <c r="AX8" s="2159"/>
      <c r="AY8" s="2162"/>
      <c r="AZ8" s="2162"/>
      <c r="BA8" s="2160"/>
      <c r="BB8" s="2161"/>
      <c r="BC8" s="2177"/>
      <c r="BD8" s="2160"/>
      <c r="BE8" s="2160"/>
      <c r="BF8" s="2163"/>
      <c r="BG8" s="2161"/>
      <c r="BH8" s="2177"/>
      <c r="BI8" s="2160"/>
      <c r="BJ8" s="2162"/>
      <c r="BK8" s="2160"/>
      <c r="BL8" s="2161"/>
      <c r="BM8" s="2177"/>
      <c r="BN8" s="2160"/>
      <c r="BO8" s="2162"/>
      <c r="BP8" s="2160"/>
      <c r="BQ8" s="2161"/>
      <c r="BR8" s="2159"/>
      <c r="BS8" s="2162"/>
      <c r="BT8" s="2162"/>
      <c r="BU8" s="2160"/>
      <c r="BV8" s="2161"/>
      <c r="BW8" s="2159"/>
      <c r="BX8" s="2162"/>
      <c r="BY8" s="2162"/>
      <c r="BZ8" s="2160"/>
      <c r="CA8" s="2161"/>
      <c r="CB8" s="3086"/>
      <c r="CC8" s="3087"/>
      <c r="CD8" s="3087"/>
      <c r="CE8" s="3087"/>
      <c r="CF8" s="3088"/>
      <c r="CG8" s="3091"/>
      <c r="CH8" s="3124"/>
    </row>
    <row r="9" spans="2:86" ht="16.5" customHeight="1">
      <c r="B9" s="2148"/>
      <c r="C9" s="2149" t="s">
        <v>1002</v>
      </c>
      <c r="D9" s="3048">
        <f>COUNTA(D11:H18,D20:H75)+D19</f>
        <v>0</v>
      </c>
      <c r="E9" s="3049"/>
      <c r="F9" s="3049"/>
      <c r="G9" s="3049"/>
      <c r="H9" s="3050"/>
      <c r="I9" s="3048">
        <f>COUNTA(I11:M18,I20:M75)+I19</f>
        <v>0</v>
      </c>
      <c r="J9" s="3049"/>
      <c r="K9" s="3049"/>
      <c r="L9" s="3049"/>
      <c r="M9" s="3050"/>
      <c r="N9" s="3048">
        <f>COUNTA(N11:R18,N20:R75)+N19</f>
        <v>0</v>
      </c>
      <c r="O9" s="3049"/>
      <c r="P9" s="3049"/>
      <c r="Q9" s="3049"/>
      <c r="R9" s="3050"/>
      <c r="S9" s="3048">
        <f>COUNTA(S11:W18,S20:W75)</f>
        <v>0</v>
      </c>
      <c r="T9" s="3049"/>
      <c r="U9" s="3049"/>
      <c r="V9" s="3049"/>
      <c r="W9" s="3050"/>
      <c r="X9" s="3048">
        <f>COUNTA(X11:AB18,X20:AB75)</f>
        <v>0</v>
      </c>
      <c r="Y9" s="3049"/>
      <c r="Z9" s="3049"/>
      <c r="AA9" s="3049"/>
      <c r="AB9" s="3050"/>
      <c r="AC9" s="3048">
        <f>COUNTA(AC11:AG18,AC20:AG75)</f>
        <v>0</v>
      </c>
      <c r="AD9" s="3049"/>
      <c r="AE9" s="3049"/>
      <c r="AF9" s="3049"/>
      <c r="AG9" s="3050"/>
      <c r="AH9" s="3048">
        <f>COUNTA(AH11:AL18,AH20:AL75)</f>
        <v>0</v>
      </c>
      <c r="AI9" s="3049"/>
      <c r="AJ9" s="3049"/>
      <c r="AK9" s="3049"/>
      <c r="AL9" s="3050"/>
      <c r="AM9" s="3048">
        <f>COUNTA(AM11:AQ18,AM20:AQ75)</f>
        <v>0</v>
      </c>
      <c r="AN9" s="3049"/>
      <c r="AO9" s="3049"/>
      <c r="AP9" s="3049"/>
      <c r="AQ9" s="3050"/>
      <c r="AR9" s="3048">
        <f>COUNTA(AR11:AV18,AR20:AV75)</f>
        <v>0</v>
      </c>
      <c r="AS9" s="3049"/>
      <c r="AT9" s="3049"/>
      <c r="AU9" s="3049"/>
      <c r="AV9" s="3050"/>
      <c r="AW9" s="3038">
        <f>SUM(AW11:AW75)</f>
        <v>0</v>
      </c>
      <c r="AX9" s="3119">
        <f>COUNTA(AX11:BB75)</f>
        <v>0</v>
      </c>
      <c r="AY9" s="3120"/>
      <c r="AZ9" s="3120"/>
      <c r="BA9" s="3120"/>
      <c r="BB9" s="3121"/>
      <c r="BC9" s="3119">
        <f>COUNTA(BC11:BG75)</f>
        <v>0</v>
      </c>
      <c r="BD9" s="3120"/>
      <c r="BE9" s="3120"/>
      <c r="BF9" s="3120"/>
      <c r="BG9" s="3121"/>
      <c r="BH9" s="3119">
        <f>COUNTA(BH11:BL75)</f>
        <v>0</v>
      </c>
      <c r="BI9" s="3120"/>
      <c r="BJ9" s="3120"/>
      <c r="BK9" s="3120"/>
      <c r="BL9" s="3121"/>
      <c r="BM9" s="3119">
        <f>COUNTA(BM11:BQ75)</f>
        <v>0</v>
      </c>
      <c r="BN9" s="3120"/>
      <c r="BO9" s="3120"/>
      <c r="BP9" s="3120"/>
      <c r="BQ9" s="3121"/>
      <c r="BR9" s="3119">
        <f>COUNTA(BR11:BV75)</f>
        <v>0</v>
      </c>
      <c r="BS9" s="3120"/>
      <c r="BT9" s="3120"/>
      <c r="BU9" s="3120"/>
      <c r="BV9" s="3121"/>
      <c r="BW9" s="3119">
        <f>COUNTA(BW11:CA75)</f>
        <v>0</v>
      </c>
      <c r="BX9" s="3120"/>
      <c r="BY9" s="3120"/>
      <c r="BZ9" s="3120"/>
      <c r="CA9" s="3121"/>
      <c r="CB9" s="3119">
        <f>COUNTA(CB11:CF75)</f>
        <v>0</v>
      </c>
      <c r="CC9" s="3120"/>
      <c r="CD9" s="3120"/>
      <c r="CE9" s="3120"/>
      <c r="CF9" s="3121"/>
      <c r="CG9" s="3073">
        <f>SUM(CG11:CG75)</f>
        <v>0</v>
      </c>
      <c r="CH9" s="3126">
        <f>SUM(CH11:CH75)</f>
        <v>0</v>
      </c>
    </row>
    <row r="10" spans="2:86" ht="12.75" customHeight="1">
      <c r="B10" s="2145" t="s">
        <v>2</v>
      </c>
      <c r="C10" s="512" t="s">
        <v>1014</v>
      </c>
      <c r="D10" s="2052">
        <v>1</v>
      </c>
      <c r="E10" s="2046">
        <v>2</v>
      </c>
      <c r="F10" s="2046">
        <v>3</v>
      </c>
      <c r="G10" s="2046">
        <v>4</v>
      </c>
      <c r="H10" s="2053">
        <v>5</v>
      </c>
      <c r="I10" s="2052">
        <v>1</v>
      </c>
      <c r="J10" s="2046">
        <v>2</v>
      </c>
      <c r="K10" s="2046">
        <v>3</v>
      </c>
      <c r="L10" s="2046">
        <v>4</v>
      </c>
      <c r="M10" s="2053">
        <v>5</v>
      </c>
      <c r="N10" s="2052">
        <v>1</v>
      </c>
      <c r="O10" s="2046">
        <v>2</v>
      </c>
      <c r="P10" s="2046">
        <v>3</v>
      </c>
      <c r="Q10" s="2046">
        <v>4</v>
      </c>
      <c r="R10" s="2053">
        <v>5</v>
      </c>
      <c r="S10" s="2052">
        <v>1</v>
      </c>
      <c r="T10" s="2046">
        <v>2</v>
      </c>
      <c r="U10" s="2046">
        <v>3</v>
      </c>
      <c r="V10" s="2046">
        <v>4</v>
      </c>
      <c r="W10" s="2053">
        <v>5</v>
      </c>
      <c r="X10" s="2052">
        <v>1</v>
      </c>
      <c r="Y10" s="2046">
        <v>2</v>
      </c>
      <c r="Z10" s="2046">
        <v>3</v>
      </c>
      <c r="AA10" s="2046">
        <v>4</v>
      </c>
      <c r="AB10" s="2053">
        <v>5</v>
      </c>
      <c r="AC10" s="2052">
        <v>1</v>
      </c>
      <c r="AD10" s="2046">
        <v>2</v>
      </c>
      <c r="AE10" s="2046">
        <v>3</v>
      </c>
      <c r="AF10" s="2046">
        <v>4</v>
      </c>
      <c r="AG10" s="2053">
        <v>5</v>
      </c>
      <c r="AH10" s="2052">
        <v>1</v>
      </c>
      <c r="AI10" s="2046">
        <v>2</v>
      </c>
      <c r="AJ10" s="2046">
        <v>3</v>
      </c>
      <c r="AK10" s="2046">
        <v>4</v>
      </c>
      <c r="AL10" s="2053">
        <v>5</v>
      </c>
      <c r="AM10" s="2052">
        <v>1</v>
      </c>
      <c r="AN10" s="2046">
        <v>2</v>
      </c>
      <c r="AO10" s="2046">
        <v>3</v>
      </c>
      <c r="AP10" s="2046">
        <v>4</v>
      </c>
      <c r="AQ10" s="2053">
        <v>5</v>
      </c>
      <c r="AR10" s="2052">
        <v>1</v>
      </c>
      <c r="AS10" s="2046">
        <v>2</v>
      </c>
      <c r="AT10" s="2046">
        <v>3</v>
      </c>
      <c r="AU10" s="2046">
        <v>4</v>
      </c>
      <c r="AV10" s="2053">
        <v>5</v>
      </c>
      <c r="AW10" s="3039"/>
      <c r="AX10" s="2052">
        <v>1</v>
      </c>
      <c r="AY10" s="2046">
        <v>2</v>
      </c>
      <c r="AZ10" s="2046">
        <v>3</v>
      </c>
      <c r="BA10" s="2046">
        <v>4</v>
      </c>
      <c r="BB10" s="2053">
        <v>5</v>
      </c>
      <c r="BC10" s="2052">
        <v>1</v>
      </c>
      <c r="BD10" s="2046">
        <v>2</v>
      </c>
      <c r="BE10" s="2046">
        <v>3</v>
      </c>
      <c r="BF10" s="2046">
        <v>4</v>
      </c>
      <c r="BG10" s="2053">
        <v>5</v>
      </c>
      <c r="BH10" s="2052">
        <v>1</v>
      </c>
      <c r="BI10" s="2046">
        <v>2</v>
      </c>
      <c r="BJ10" s="2046">
        <v>3</v>
      </c>
      <c r="BK10" s="2046">
        <v>4</v>
      </c>
      <c r="BL10" s="2053">
        <v>5</v>
      </c>
      <c r="BM10" s="2052">
        <v>1</v>
      </c>
      <c r="BN10" s="2046">
        <v>2</v>
      </c>
      <c r="BO10" s="2046">
        <v>3</v>
      </c>
      <c r="BP10" s="2046">
        <v>4</v>
      </c>
      <c r="BQ10" s="2053">
        <v>5</v>
      </c>
      <c r="BR10" s="2052">
        <v>1</v>
      </c>
      <c r="BS10" s="2046">
        <v>2</v>
      </c>
      <c r="BT10" s="2046">
        <v>3</v>
      </c>
      <c r="BU10" s="2046">
        <v>4</v>
      </c>
      <c r="BV10" s="2053">
        <v>5</v>
      </c>
      <c r="BW10" s="2052">
        <v>1</v>
      </c>
      <c r="BX10" s="2046">
        <v>2</v>
      </c>
      <c r="BY10" s="2046">
        <v>3</v>
      </c>
      <c r="BZ10" s="2046">
        <v>4</v>
      </c>
      <c r="CA10" s="2053">
        <v>5</v>
      </c>
      <c r="CB10" s="2052">
        <v>1</v>
      </c>
      <c r="CC10" s="2046">
        <v>2</v>
      </c>
      <c r="CD10" s="2046">
        <v>3</v>
      </c>
      <c r="CE10" s="2046">
        <v>4</v>
      </c>
      <c r="CF10" s="2053">
        <v>5</v>
      </c>
      <c r="CG10" s="3050"/>
      <c r="CH10" s="3127"/>
    </row>
    <row r="11" spans="2:86" ht="13.5">
      <c r="B11" s="515">
        <v>1</v>
      </c>
      <c r="C11" s="507" t="s">
        <v>265</v>
      </c>
      <c r="D11" s="2080"/>
      <c r="E11" s="2081"/>
      <c r="F11" s="2081"/>
      <c r="G11" s="2081"/>
      <c r="H11" s="2082"/>
      <c r="I11" s="2080"/>
      <c r="J11" s="2081"/>
      <c r="K11" s="2081"/>
      <c r="L11" s="2081"/>
      <c r="M11" s="2082"/>
      <c r="N11" s="2080"/>
      <c r="O11" s="2120"/>
      <c r="P11" s="2081"/>
      <c r="Q11" s="2081"/>
      <c r="R11" s="2082"/>
      <c r="S11" s="2080"/>
      <c r="T11" s="2120"/>
      <c r="U11" s="2081"/>
      <c r="V11" s="2081"/>
      <c r="W11" s="2082"/>
      <c r="X11" s="2080"/>
      <c r="Y11" s="2081"/>
      <c r="Z11" s="2081"/>
      <c r="AA11" s="2081"/>
      <c r="AB11" s="2082"/>
      <c r="AC11" s="2080"/>
      <c r="AD11" s="2081"/>
      <c r="AE11" s="2081"/>
      <c r="AF11" s="2081"/>
      <c r="AG11" s="2082"/>
      <c r="AH11" s="2080"/>
      <c r="AI11" s="2178"/>
      <c r="AJ11" s="2083"/>
      <c r="AK11" s="2083"/>
      <c r="AL11" s="2082"/>
      <c r="AM11" s="2084"/>
      <c r="AN11" s="2083"/>
      <c r="AO11" s="2083"/>
      <c r="AP11" s="2081"/>
      <c r="AQ11" s="2082"/>
      <c r="AR11" s="2084"/>
      <c r="AS11" s="2083"/>
      <c r="AT11" s="2083"/>
      <c r="AU11" s="2083"/>
      <c r="AV11" s="2082"/>
      <c r="AW11" s="2032">
        <f>COUNTA(D11:AV11)</f>
        <v>0</v>
      </c>
      <c r="AX11" s="2080"/>
      <c r="AY11" s="2120"/>
      <c r="AZ11" s="2120"/>
      <c r="BA11" s="2081"/>
      <c r="BB11" s="2082"/>
      <c r="BC11" s="2178"/>
      <c r="BD11" s="2081"/>
      <c r="BE11" s="2081"/>
      <c r="BF11" s="2083"/>
      <c r="BG11" s="2082"/>
      <c r="BH11" s="2178"/>
      <c r="BI11" s="2081"/>
      <c r="BJ11" s="2120"/>
      <c r="BK11" s="2081"/>
      <c r="BL11" s="2082"/>
      <c r="BM11" s="2178"/>
      <c r="BN11" s="2081"/>
      <c r="BO11" s="2120"/>
      <c r="BP11" s="2081"/>
      <c r="BQ11" s="2082"/>
      <c r="BR11" s="2080"/>
      <c r="BS11" s="2120"/>
      <c r="BT11" s="2120"/>
      <c r="BU11" s="2081"/>
      <c r="BV11" s="2082"/>
      <c r="BW11" s="2080"/>
      <c r="BX11" s="2120"/>
      <c r="BY11" s="2120"/>
      <c r="BZ11" s="2081"/>
      <c r="CA11" s="2082"/>
      <c r="CB11" s="2080"/>
      <c r="CC11" s="2120"/>
      <c r="CD11" s="2081"/>
      <c r="CE11" s="2081"/>
      <c r="CF11" s="2082"/>
      <c r="CG11" s="2032">
        <f>COUNTA(AX11:CF11)</f>
        <v>0</v>
      </c>
      <c r="CH11" s="2069">
        <f>AW11+CG11</f>
        <v>0</v>
      </c>
    </row>
    <row r="12" spans="2:86" ht="13.5">
      <c r="B12" s="515">
        <v>2</v>
      </c>
      <c r="C12" s="507" t="s">
        <v>289</v>
      </c>
      <c r="D12" s="2080"/>
      <c r="E12" s="2081"/>
      <c r="F12" s="2081"/>
      <c r="G12" s="2081"/>
      <c r="H12" s="2082"/>
      <c r="I12" s="2080"/>
      <c r="J12" s="2081"/>
      <c r="K12" s="2081"/>
      <c r="L12" s="2081"/>
      <c r="M12" s="2082"/>
      <c r="N12" s="2080"/>
      <c r="O12" s="2120"/>
      <c r="P12" s="2081"/>
      <c r="Q12" s="2081"/>
      <c r="R12" s="2082"/>
      <c r="S12" s="2080"/>
      <c r="T12" s="2120"/>
      <c r="U12" s="2081"/>
      <c r="V12" s="2081"/>
      <c r="W12" s="2082"/>
      <c r="X12" s="2080"/>
      <c r="Y12" s="2081"/>
      <c r="Z12" s="2081"/>
      <c r="AA12" s="2081"/>
      <c r="AB12" s="2082"/>
      <c r="AC12" s="2080"/>
      <c r="AD12" s="2081"/>
      <c r="AE12" s="2081"/>
      <c r="AF12" s="2081"/>
      <c r="AG12" s="2082"/>
      <c r="AH12" s="2080"/>
      <c r="AI12" s="2178"/>
      <c r="AJ12" s="2083"/>
      <c r="AK12" s="2083"/>
      <c r="AL12" s="2082"/>
      <c r="AM12" s="2084"/>
      <c r="AN12" s="2083"/>
      <c r="AO12" s="2083"/>
      <c r="AP12" s="2081"/>
      <c r="AQ12" s="2082"/>
      <c r="AR12" s="2084"/>
      <c r="AS12" s="2083"/>
      <c r="AT12" s="2083"/>
      <c r="AU12" s="2083"/>
      <c r="AV12" s="2082"/>
      <c r="AW12" s="2032">
        <f>COUNTA(D12:AV12)</f>
        <v>0</v>
      </c>
      <c r="AX12" s="2080"/>
      <c r="AY12" s="2120"/>
      <c r="AZ12" s="2120"/>
      <c r="BA12" s="2081"/>
      <c r="BB12" s="2082"/>
      <c r="BC12" s="2178"/>
      <c r="BD12" s="2081"/>
      <c r="BE12" s="2081"/>
      <c r="BF12" s="2083"/>
      <c r="BG12" s="2082"/>
      <c r="BH12" s="2178"/>
      <c r="BI12" s="2081"/>
      <c r="BJ12" s="2120"/>
      <c r="BK12" s="2081"/>
      <c r="BL12" s="2082"/>
      <c r="BM12" s="2178"/>
      <c r="BN12" s="2081"/>
      <c r="BO12" s="2120"/>
      <c r="BP12" s="2081"/>
      <c r="BQ12" s="2082"/>
      <c r="BR12" s="2080"/>
      <c r="BS12" s="2120"/>
      <c r="BT12" s="2120"/>
      <c r="BU12" s="2081"/>
      <c r="BV12" s="2082"/>
      <c r="BW12" s="2080"/>
      <c r="BX12" s="2120"/>
      <c r="BY12" s="2120"/>
      <c r="BZ12" s="2081"/>
      <c r="CA12" s="2082"/>
      <c r="CB12" s="2080"/>
      <c r="CC12" s="2120"/>
      <c r="CD12" s="2081"/>
      <c r="CE12" s="2081"/>
      <c r="CF12" s="2082"/>
      <c r="CG12" s="2032">
        <f t="shared" ref="CG12:CG41" si="0">COUNTA(AX12:CF12)</f>
        <v>0</v>
      </c>
      <c r="CH12" s="2069">
        <f t="shared" ref="CH12:CH73" si="1">AW12+CG12</f>
        <v>0</v>
      </c>
    </row>
    <row r="13" spans="2:86" ht="13.5">
      <c r="B13" s="515">
        <v>3</v>
      </c>
      <c r="C13" s="507" t="s">
        <v>267</v>
      </c>
      <c r="D13" s="2080"/>
      <c r="E13" s="2081"/>
      <c r="F13" s="2081"/>
      <c r="G13" s="2081"/>
      <c r="H13" s="2082"/>
      <c r="I13" s="2080"/>
      <c r="J13" s="2081"/>
      <c r="K13" s="2081"/>
      <c r="L13" s="2081"/>
      <c r="M13" s="2082"/>
      <c r="N13" s="2080"/>
      <c r="O13" s="2120"/>
      <c r="P13" s="2081"/>
      <c r="Q13" s="2081"/>
      <c r="R13" s="2082"/>
      <c r="S13" s="2080"/>
      <c r="T13" s="2120"/>
      <c r="U13" s="2081"/>
      <c r="V13" s="2081"/>
      <c r="W13" s="2082"/>
      <c r="X13" s="2080"/>
      <c r="Y13" s="2081"/>
      <c r="Z13" s="2081"/>
      <c r="AA13" s="2081"/>
      <c r="AB13" s="2082"/>
      <c r="AC13" s="2080"/>
      <c r="AD13" s="2081"/>
      <c r="AE13" s="2081"/>
      <c r="AF13" s="2081"/>
      <c r="AG13" s="2082"/>
      <c r="AH13" s="2080"/>
      <c r="AI13" s="2178"/>
      <c r="AJ13" s="2083"/>
      <c r="AK13" s="2083"/>
      <c r="AL13" s="2082"/>
      <c r="AM13" s="2084"/>
      <c r="AN13" s="2083"/>
      <c r="AO13" s="2083"/>
      <c r="AP13" s="2081"/>
      <c r="AQ13" s="2082"/>
      <c r="AR13" s="2084"/>
      <c r="AS13" s="2083"/>
      <c r="AT13" s="2083"/>
      <c r="AU13" s="2083"/>
      <c r="AV13" s="2082"/>
      <c r="AW13" s="2032">
        <f t="shared" ref="AW13:AW48" si="2">COUNTA(D13:AV13)</f>
        <v>0</v>
      </c>
      <c r="AX13" s="2080"/>
      <c r="AY13" s="2120"/>
      <c r="AZ13" s="2120"/>
      <c r="BA13" s="2081"/>
      <c r="BB13" s="2082"/>
      <c r="BC13" s="2178"/>
      <c r="BD13" s="2081"/>
      <c r="BE13" s="2081"/>
      <c r="BF13" s="2083"/>
      <c r="BG13" s="2082"/>
      <c r="BH13" s="2178"/>
      <c r="BI13" s="2081"/>
      <c r="BJ13" s="2120"/>
      <c r="BK13" s="2081"/>
      <c r="BL13" s="2082"/>
      <c r="BM13" s="2178"/>
      <c r="BN13" s="2081"/>
      <c r="BO13" s="2120"/>
      <c r="BP13" s="2081"/>
      <c r="BQ13" s="2082"/>
      <c r="BR13" s="2080"/>
      <c r="BS13" s="2120"/>
      <c r="BT13" s="2120"/>
      <c r="BU13" s="2081"/>
      <c r="BV13" s="2082"/>
      <c r="BW13" s="2080"/>
      <c r="BX13" s="2120"/>
      <c r="BY13" s="2120"/>
      <c r="BZ13" s="2081"/>
      <c r="CA13" s="2082"/>
      <c r="CB13" s="2080"/>
      <c r="CC13" s="2120"/>
      <c r="CD13" s="2081"/>
      <c r="CE13" s="2081"/>
      <c r="CF13" s="2082"/>
      <c r="CG13" s="2032">
        <f t="shared" si="0"/>
        <v>0</v>
      </c>
      <c r="CH13" s="2069">
        <f t="shared" si="1"/>
        <v>0</v>
      </c>
    </row>
    <row r="14" spans="2:86" ht="13.5">
      <c r="B14" s="515">
        <v>4</v>
      </c>
      <c r="C14" s="507" t="s">
        <v>269</v>
      </c>
      <c r="D14" s="2080"/>
      <c r="E14" s="2081"/>
      <c r="F14" s="2081"/>
      <c r="G14" s="2081"/>
      <c r="H14" s="2082"/>
      <c r="I14" s="2080"/>
      <c r="J14" s="2081"/>
      <c r="K14" s="2081"/>
      <c r="L14" s="2081"/>
      <c r="M14" s="2082"/>
      <c r="N14" s="2080"/>
      <c r="O14" s="2120"/>
      <c r="P14" s="2081"/>
      <c r="Q14" s="2081"/>
      <c r="R14" s="2082"/>
      <c r="S14" s="2080"/>
      <c r="T14" s="2120"/>
      <c r="U14" s="2081"/>
      <c r="V14" s="2081"/>
      <c r="W14" s="2082"/>
      <c r="X14" s="2080"/>
      <c r="Y14" s="2081"/>
      <c r="Z14" s="2081"/>
      <c r="AA14" s="2081"/>
      <c r="AB14" s="2082"/>
      <c r="AC14" s="2080"/>
      <c r="AD14" s="2081"/>
      <c r="AE14" s="2081"/>
      <c r="AF14" s="2081"/>
      <c r="AG14" s="2082"/>
      <c r="AH14" s="2080"/>
      <c r="AI14" s="2178"/>
      <c r="AJ14" s="2083"/>
      <c r="AK14" s="2083"/>
      <c r="AL14" s="2082"/>
      <c r="AM14" s="2084"/>
      <c r="AN14" s="2083"/>
      <c r="AO14" s="2083"/>
      <c r="AP14" s="2081"/>
      <c r="AQ14" s="2082"/>
      <c r="AR14" s="2084"/>
      <c r="AS14" s="2083"/>
      <c r="AT14" s="2083"/>
      <c r="AU14" s="2083"/>
      <c r="AV14" s="2082"/>
      <c r="AW14" s="2032">
        <f t="shared" si="2"/>
        <v>0</v>
      </c>
      <c r="AX14" s="2080"/>
      <c r="AY14" s="2120"/>
      <c r="AZ14" s="2120"/>
      <c r="BA14" s="2081"/>
      <c r="BB14" s="2082"/>
      <c r="BC14" s="2178"/>
      <c r="BD14" s="2081"/>
      <c r="BE14" s="2081"/>
      <c r="BF14" s="2083"/>
      <c r="BG14" s="2082"/>
      <c r="BH14" s="2178"/>
      <c r="BI14" s="2081"/>
      <c r="BJ14" s="2120"/>
      <c r="BK14" s="2081"/>
      <c r="BL14" s="2082"/>
      <c r="BM14" s="2178"/>
      <c r="BN14" s="2081"/>
      <c r="BO14" s="2120"/>
      <c r="BP14" s="2081"/>
      <c r="BQ14" s="2082"/>
      <c r="BR14" s="2080"/>
      <c r="BS14" s="2120"/>
      <c r="BT14" s="2120"/>
      <c r="BU14" s="2081"/>
      <c r="BV14" s="2082"/>
      <c r="BW14" s="2080"/>
      <c r="BX14" s="2120"/>
      <c r="BY14" s="2120"/>
      <c r="BZ14" s="2081"/>
      <c r="CA14" s="2082"/>
      <c r="CB14" s="2080"/>
      <c r="CC14" s="2120"/>
      <c r="CD14" s="2081"/>
      <c r="CE14" s="2081"/>
      <c r="CF14" s="2082"/>
      <c r="CG14" s="2032">
        <f t="shared" si="0"/>
        <v>0</v>
      </c>
      <c r="CH14" s="2069">
        <f t="shared" si="1"/>
        <v>0</v>
      </c>
    </row>
    <row r="15" spans="2:86" ht="13.5">
      <c r="B15" s="515">
        <v>5</v>
      </c>
      <c r="C15" s="507" t="s">
        <v>270</v>
      </c>
      <c r="D15" s="2080"/>
      <c r="E15" s="2081"/>
      <c r="F15" s="2081"/>
      <c r="G15" s="2081"/>
      <c r="H15" s="2082"/>
      <c r="I15" s="2080"/>
      <c r="J15" s="2081"/>
      <c r="K15" s="2081"/>
      <c r="L15" s="2081"/>
      <c r="M15" s="2082"/>
      <c r="N15" s="2080"/>
      <c r="O15" s="2120"/>
      <c r="P15" s="2081"/>
      <c r="Q15" s="2081"/>
      <c r="R15" s="2082"/>
      <c r="S15" s="2080"/>
      <c r="T15" s="2120"/>
      <c r="U15" s="2081"/>
      <c r="V15" s="2081"/>
      <c r="W15" s="2082"/>
      <c r="X15" s="2080"/>
      <c r="Y15" s="2081"/>
      <c r="Z15" s="2081"/>
      <c r="AA15" s="2081"/>
      <c r="AB15" s="2082"/>
      <c r="AC15" s="2080"/>
      <c r="AD15" s="2081"/>
      <c r="AE15" s="2081"/>
      <c r="AF15" s="2081"/>
      <c r="AG15" s="2082"/>
      <c r="AH15" s="2080"/>
      <c r="AI15" s="2178"/>
      <c r="AJ15" s="2083"/>
      <c r="AK15" s="2083"/>
      <c r="AL15" s="2082"/>
      <c r="AM15" s="2084"/>
      <c r="AN15" s="2083"/>
      <c r="AO15" s="2083"/>
      <c r="AP15" s="2081"/>
      <c r="AQ15" s="2082"/>
      <c r="AR15" s="2084"/>
      <c r="AS15" s="2083"/>
      <c r="AT15" s="2083"/>
      <c r="AU15" s="2083"/>
      <c r="AV15" s="2082"/>
      <c r="AW15" s="2032">
        <f t="shared" si="2"/>
        <v>0</v>
      </c>
      <c r="AX15" s="2080"/>
      <c r="AY15" s="2120"/>
      <c r="AZ15" s="2120"/>
      <c r="BA15" s="2081"/>
      <c r="BB15" s="2082"/>
      <c r="BC15" s="2178"/>
      <c r="BD15" s="2081"/>
      <c r="BE15" s="2081"/>
      <c r="BF15" s="2083"/>
      <c r="BG15" s="2082"/>
      <c r="BH15" s="2178"/>
      <c r="BI15" s="2081"/>
      <c r="BJ15" s="2120"/>
      <c r="BK15" s="2081"/>
      <c r="BL15" s="2082"/>
      <c r="BM15" s="2178"/>
      <c r="BN15" s="2081"/>
      <c r="BO15" s="2120"/>
      <c r="BP15" s="2081"/>
      <c r="BQ15" s="2082"/>
      <c r="BR15" s="2080"/>
      <c r="BS15" s="2120"/>
      <c r="BT15" s="2120"/>
      <c r="BU15" s="2081"/>
      <c r="BV15" s="2082"/>
      <c r="BW15" s="2080"/>
      <c r="BX15" s="2120"/>
      <c r="BY15" s="2120"/>
      <c r="BZ15" s="2081"/>
      <c r="CA15" s="2082"/>
      <c r="CB15" s="2080"/>
      <c r="CC15" s="2120"/>
      <c r="CD15" s="2081"/>
      <c r="CE15" s="2081"/>
      <c r="CF15" s="2082"/>
      <c r="CG15" s="2032">
        <f t="shared" si="0"/>
        <v>0</v>
      </c>
      <c r="CH15" s="2069">
        <f t="shared" si="1"/>
        <v>0</v>
      </c>
    </row>
    <row r="16" spans="2:86" ht="13.5">
      <c r="B16" s="515">
        <v>6</v>
      </c>
      <c r="C16" s="507" t="s">
        <v>506</v>
      </c>
      <c r="D16" s="2080"/>
      <c r="E16" s="2081"/>
      <c r="F16" s="2081"/>
      <c r="G16" s="2081"/>
      <c r="H16" s="2082"/>
      <c r="I16" s="2080"/>
      <c r="J16" s="2081"/>
      <c r="K16" s="2081"/>
      <c r="L16" s="2081"/>
      <c r="M16" s="2082"/>
      <c r="N16" s="2080"/>
      <c r="O16" s="2120"/>
      <c r="P16" s="2081"/>
      <c r="Q16" s="2081"/>
      <c r="R16" s="2082"/>
      <c r="S16" s="2080"/>
      <c r="T16" s="2120"/>
      <c r="U16" s="2081"/>
      <c r="V16" s="2081"/>
      <c r="W16" s="2082"/>
      <c r="X16" s="2080"/>
      <c r="Y16" s="2081"/>
      <c r="Z16" s="2081"/>
      <c r="AA16" s="2081"/>
      <c r="AB16" s="2082"/>
      <c r="AC16" s="2080"/>
      <c r="AD16" s="2081"/>
      <c r="AE16" s="2081"/>
      <c r="AF16" s="2081"/>
      <c r="AG16" s="2082"/>
      <c r="AH16" s="2080"/>
      <c r="AI16" s="2178"/>
      <c r="AJ16" s="2083"/>
      <c r="AK16" s="2083"/>
      <c r="AL16" s="2082"/>
      <c r="AM16" s="2084"/>
      <c r="AN16" s="2083"/>
      <c r="AO16" s="2083"/>
      <c r="AP16" s="2081"/>
      <c r="AQ16" s="2082"/>
      <c r="AR16" s="2084"/>
      <c r="AS16" s="2083"/>
      <c r="AT16" s="2083"/>
      <c r="AU16" s="2083"/>
      <c r="AV16" s="2082"/>
      <c r="AW16" s="2032">
        <f t="shared" si="2"/>
        <v>0</v>
      </c>
      <c r="AX16" s="2080"/>
      <c r="AY16" s="2120"/>
      <c r="AZ16" s="2120"/>
      <c r="BA16" s="2081"/>
      <c r="BB16" s="2082"/>
      <c r="BC16" s="2178"/>
      <c r="BD16" s="2081"/>
      <c r="BE16" s="2081"/>
      <c r="BF16" s="2083"/>
      <c r="BG16" s="2082"/>
      <c r="BH16" s="2178"/>
      <c r="BI16" s="2081"/>
      <c r="BJ16" s="2120"/>
      <c r="BK16" s="2081"/>
      <c r="BL16" s="2082"/>
      <c r="BM16" s="2178"/>
      <c r="BN16" s="2081"/>
      <c r="BO16" s="2120"/>
      <c r="BP16" s="2081"/>
      <c r="BQ16" s="2082"/>
      <c r="BR16" s="2080"/>
      <c r="BS16" s="2120"/>
      <c r="BT16" s="2120"/>
      <c r="BU16" s="2081"/>
      <c r="BV16" s="2082"/>
      <c r="BW16" s="2080"/>
      <c r="BX16" s="2120"/>
      <c r="BY16" s="2120"/>
      <c r="BZ16" s="2081"/>
      <c r="CA16" s="2082"/>
      <c r="CB16" s="2080"/>
      <c r="CC16" s="2120"/>
      <c r="CD16" s="2081"/>
      <c r="CE16" s="2081"/>
      <c r="CF16" s="2082"/>
      <c r="CG16" s="2032">
        <f t="shared" si="0"/>
        <v>0</v>
      </c>
      <c r="CH16" s="2069">
        <f t="shared" si="1"/>
        <v>0</v>
      </c>
    </row>
    <row r="17" spans="2:86" ht="13.5">
      <c r="B17" s="515">
        <v>7</v>
      </c>
      <c r="C17" s="507" t="s">
        <v>271</v>
      </c>
      <c r="D17" s="2080"/>
      <c r="E17" s="2081"/>
      <c r="F17" s="2081"/>
      <c r="G17" s="2081"/>
      <c r="H17" s="2082"/>
      <c r="I17" s="2080"/>
      <c r="J17" s="2081"/>
      <c r="K17" s="2081"/>
      <c r="L17" s="2081"/>
      <c r="M17" s="2082"/>
      <c r="N17" s="2080"/>
      <c r="O17" s="2120"/>
      <c r="P17" s="2081"/>
      <c r="Q17" s="2081"/>
      <c r="R17" s="2082"/>
      <c r="S17" s="2080"/>
      <c r="T17" s="2120"/>
      <c r="U17" s="2081"/>
      <c r="V17" s="2081"/>
      <c r="W17" s="2082"/>
      <c r="X17" s="2080"/>
      <c r="Y17" s="2081"/>
      <c r="Z17" s="2081"/>
      <c r="AA17" s="2081"/>
      <c r="AB17" s="2082"/>
      <c r="AC17" s="2080"/>
      <c r="AD17" s="2081"/>
      <c r="AE17" s="2081"/>
      <c r="AF17" s="2081"/>
      <c r="AG17" s="2082"/>
      <c r="AH17" s="2080"/>
      <c r="AI17" s="2178"/>
      <c r="AJ17" s="2083"/>
      <c r="AK17" s="2083"/>
      <c r="AL17" s="2082"/>
      <c r="AM17" s="2084"/>
      <c r="AN17" s="2083"/>
      <c r="AO17" s="2083"/>
      <c r="AP17" s="2081"/>
      <c r="AQ17" s="2082"/>
      <c r="AR17" s="2084"/>
      <c r="AS17" s="2083"/>
      <c r="AT17" s="2083"/>
      <c r="AU17" s="2083"/>
      <c r="AV17" s="2082"/>
      <c r="AW17" s="2032">
        <f t="shared" si="2"/>
        <v>0</v>
      </c>
      <c r="AX17" s="2080"/>
      <c r="AY17" s="2120"/>
      <c r="AZ17" s="2120"/>
      <c r="BA17" s="2081"/>
      <c r="BB17" s="2082"/>
      <c r="BC17" s="2178"/>
      <c r="BD17" s="2081"/>
      <c r="BE17" s="2081"/>
      <c r="BF17" s="2083"/>
      <c r="BG17" s="2082"/>
      <c r="BH17" s="2178"/>
      <c r="BI17" s="2081"/>
      <c r="BJ17" s="2120"/>
      <c r="BK17" s="2081"/>
      <c r="BL17" s="2082"/>
      <c r="BM17" s="2178"/>
      <c r="BN17" s="2081"/>
      <c r="BO17" s="2120"/>
      <c r="BP17" s="2081"/>
      <c r="BQ17" s="2082"/>
      <c r="BR17" s="2080"/>
      <c r="BS17" s="2120"/>
      <c r="BT17" s="2120"/>
      <c r="BU17" s="2081"/>
      <c r="BV17" s="2082"/>
      <c r="BW17" s="2080"/>
      <c r="BX17" s="2120"/>
      <c r="BY17" s="2120"/>
      <c r="BZ17" s="2081"/>
      <c r="CA17" s="2082"/>
      <c r="CB17" s="2080"/>
      <c r="CC17" s="2120"/>
      <c r="CD17" s="2081"/>
      <c r="CE17" s="2081"/>
      <c r="CF17" s="2082"/>
      <c r="CG17" s="2032">
        <f t="shared" si="0"/>
        <v>0</v>
      </c>
      <c r="CH17" s="2069">
        <f t="shared" si="1"/>
        <v>0</v>
      </c>
    </row>
    <row r="18" spans="2:86" ht="13.5">
      <c r="B18" s="515">
        <v>8</v>
      </c>
      <c r="C18" s="507" t="s">
        <v>234</v>
      </c>
      <c r="D18" s="2080"/>
      <c r="E18" s="2081"/>
      <c r="F18" s="2081"/>
      <c r="G18" s="2081"/>
      <c r="H18" s="2082"/>
      <c r="I18" s="2080"/>
      <c r="J18" s="2081"/>
      <c r="K18" s="2081"/>
      <c r="L18" s="2081"/>
      <c r="M18" s="2082"/>
      <c r="N18" s="2080"/>
      <c r="O18" s="2120"/>
      <c r="P18" s="2081"/>
      <c r="Q18" s="2081"/>
      <c r="R18" s="2082"/>
      <c r="S18" s="2080"/>
      <c r="T18" s="2120"/>
      <c r="U18" s="2081"/>
      <c r="V18" s="2081"/>
      <c r="W18" s="2082"/>
      <c r="X18" s="2080"/>
      <c r="Y18" s="2081"/>
      <c r="Z18" s="2081"/>
      <c r="AA18" s="2081"/>
      <c r="AB18" s="2082"/>
      <c r="AC18" s="2080"/>
      <c r="AD18" s="2081"/>
      <c r="AE18" s="2081"/>
      <c r="AF18" s="2081"/>
      <c r="AG18" s="2082"/>
      <c r="AH18" s="2080"/>
      <c r="AI18" s="2178"/>
      <c r="AJ18" s="2083"/>
      <c r="AK18" s="2083"/>
      <c r="AL18" s="2082"/>
      <c r="AM18" s="2084"/>
      <c r="AN18" s="2083"/>
      <c r="AO18" s="2083"/>
      <c r="AP18" s="2081"/>
      <c r="AQ18" s="2082"/>
      <c r="AR18" s="2084"/>
      <c r="AS18" s="2083"/>
      <c r="AT18" s="2083"/>
      <c r="AU18" s="2083"/>
      <c r="AV18" s="2082"/>
      <c r="AW18" s="2032">
        <f>COUNTA(D18:AV18)</f>
        <v>0</v>
      </c>
      <c r="AX18" s="2080"/>
      <c r="AY18" s="2120"/>
      <c r="AZ18" s="2120"/>
      <c r="BA18" s="2081"/>
      <c r="BB18" s="2082"/>
      <c r="BC18" s="2178"/>
      <c r="BD18" s="2081"/>
      <c r="BE18" s="2081"/>
      <c r="BF18" s="2083"/>
      <c r="BG18" s="2082"/>
      <c r="BH18" s="2178"/>
      <c r="BI18" s="2081"/>
      <c r="BJ18" s="2120"/>
      <c r="BK18" s="2081"/>
      <c r="BL18" s="2082"/>
      <c r="BM18" s="2178"/>
      <c r="BN18" s="2081"/>
      <c r="BO18" s="2120"/>
      <c r="BP18" s="2081"/>
      <c r="BQ18" s="2082"/>
      <c r="BR18" s="2080"/>
      <c r="BS18" s="2120"/>
      <c r="BT18" s="2120"/>
      <c r="BU18" s="2081"/>
      <c r="BV18" s="2082"/>
      <c r="BW18" s="2080"/>
      <c r="BX18" s="2120"/>
      <c r="BY18" s="2120"/>
      <c r="BZ18" s="2081"/>
      <c r="CA18" s="2082"/>
      <c r="CB18" s="2080"/>
      <c r="CC18" s="2120"/>
      <c r="CD18" s="2081"/>
      <c r="CE18" s="2081"/>
      <c r="CF18" s="2082"/>
      <c r="CG18" s="2032">
        <f t="shared" si="0"/>
        <v>0</v>
      </c>
      <c r="CH18" s="2069">
        <f t="shared" si="1"/>
        <v>0</v>
      </c>
    </row>
    <row r="19" spans="2:86" ht="13.5">
      <c r="B19" s="515">
        <v>9</v>
      </c>
      <c r="C19" s="2121" t="s">
        <v>235</v>
      </c>
      <c r="D19" s="3128">
        <f>D77</f>
        <v>0</v>
      </c>
      <c r="E19" s="3129"/>
      <c r="F19" s="3129"/>
      <c r="G19" s="3129"/>
      <c r="H19" s="3130"/>
      <c r="I19" s="3128">
        <f>I77</f>
        <v>0</v>
      </c>
      <c r="J19" s="3129"/>
      <c r="K19" s="3129"/>
      <c r="L19" s="3129"/>
      <c r="M19" s="3130"/>
      <c r="N19" s="3128">
        <f>N77</f>
        <v>0</v>
      </c>
      <c r="O19" s="3129"/>
      <c r="P19" s="3129"/>
      <c r="Q19" s="3129"/>
      <c r="R19" s="3130"/>
      <c r="S19" s="2171"/>
      <c r="T19" s="2172"/>
      <c r="U19" s="2172"/>
      <c r="V19" s="2172"/>
      <c r="W19" s="2173"/>
      <c r="X19" s="2171"/>
      <c r="Y19" s="2172"/>
      <c r="Z19" s="2172"/>
      <c r="AA19" s="2172"/>
      <c r="AB19" s="2173"/>
      <c r="AC19" s="2174"/>
      <c r="AD19" s="2175"/>
      <c r="AE19" s="2175"/>
      <c r="AF19" s="2175"/>
      <c r="AG19" s="2176"/>
      <c r="AH19" s="2174"/>
      <c r="AI19" s="2175"/>
      <c r="AJ19" s="2175"/>
      <c r="AK19" s="2175"/>
      <c r="AL19" s="2176"/>
      <c r="AM19" s="2174"/>
      <c r="AN19" s="2186"/>
      <c r="AO19" s="2175"/>
      <c r="AP19" s="2175"/>
      <c r="AQ19" s="2176"/>
      <c r="AR19" s="2174"/>
      <c r="AS19" s="2175"/>
      <c r="AT19" s="2175"/>
      <c r="AU19" s="2175"/>
      <c r="AV19" s="2176"/>
      <c r="AW19" s="2032">
        <f>SUM(D19:AV19)</f>
        <v>0</v>
      </c>
      <c r="AX19" s="2122"/>
      <c r="AY19" s="2123"/>
      <c r="AZ19" s="2123"/>
      <c r="BA19" s="2124"/>
      <c r="BB19" s="2125"/>
      <c r="BC19" s="2166"/>
      <c r="BD19" s="2124"/>
      <c r="BE19" s="2124"/>
      <c r="BF19" s="2126"/>
      <c r="BG19" s="2125"/>
      <c r="BH19" s="2166"/>
      <c r="BI19" s="2124"/>
      <c r="BJ19" s="2123"/>
      <c r="BK19" s="2124"/>
      <c r="BL19" s="2125"/>
      <c r="BM19" s="2166"/>
      <c r="BN19" s="2124"/>
      <c r="BO19" s="2123"/>
      <c r="BP19" s="2124"/>
      <c r="BQ19" s="2125"/>
      <c r="BR19" s="2122"/>
      <c r="BS19" s="2123"/>
      <c r="BT19" s="2123"/>
      <c r="BU19" s="2124"/>
      <c r="BV19" s="2125"/>
      <c r="BW19" s="2122"/>
      <c r="BX19" s="2123"/>
      <c r="BY19" s="2123"/>
      <c r="BZ19" s="2124"/>
      <c r="CA19" s="2125"/>
      <c r="CB19" s="2122"/>
      <c r="CC19" s="2123"/>
      <c r="CD19" s="2124"/>
      <c r="CE19" s="2124"/>
      <c r="CF19" s="2125"/>
      <c r="CG19" s="2032">
        <f t="shared" si="0"/>
        <v>0</v>
      </c>
      <c r="CH19" s="2069">
        <f t="shared" si="1"/>
        <v>0</v>
      </c>
    </row>
    <row r="20" spans="2:86" ht="13.5">
      <c r="B20" s="515">
        <v>10</v>
      </c>
      <c r="C20" s="507" t="s">
        <v>272</v>
      </c>
      <c r="D20" s="2080"/>
      <c r="E20" s="2081"/>
      <c r="F20" s="2081"/>
      <c r="G20" s="2081"/>
      <c r="H20" s="2082"/>
      <c r="I20" s="2080"/>
      <c r="J20" s="2081"/>
      <c r="K20" s="2081"/>
      <c r="L20" s="2081"/>
      <c r="M20" s="2082"/>
      <c r="N20" s="2080"/>
      <c r="O20" s="2120"/>
      <c r="P20" s="2081"/>
      <c r="Q20" s="2081"/>
      <c r="R20" s="2082"/>
      <c r="S20" s="2080"/>
      <c r="T20" s="2120"/>
      <c r="U20" s="2081"/>
      <c r="V20" s="2081"/>
      <c r="W20" s="2082"/>
      <c r="X20" s="2080"/>
      <c r="Y20" s="2081"/>
      <c r="Z20" s="2081"/>
      <c r="AA20" s="2081"/>
      <c r="AB20" s="2082"/>
      <c r="AC20" s="2080"/>
      <c r="AD20" s="2081"/>
      <c r="AE20" s="2081"/>
      <c r="AF20" s="2081"/>
      <c r="AG20" s="2082"/>
      <c r="AH20" s="2080"/>
      <c r="AI20" s="2178"/>
      <c r="AJ20" s="2083"/>
      <c r="AK20" s="2083"/>
      <c r="AL20" s="2082"/>
      <c r="AM20" s="2084"/>
      <c r="AN20" s="2083"/>
      <c r="AO20" s="2083"/>
      <c r="AP20" s="2081"/>
      <c r="AQ20" s="2082"/>
      <c r="AR20" s="2084"/>
      <c r="AS20" s="2083"/>
      <c r="AT20" s="2083"/>
      <c r="AU20" s="2083"/>
      <c r="AV20" s="2082"/>
      <c r="AW20" s="2032">
        <f t="shared" si="2"/>
        <v>0</v>
      </c>
      <c r="AX20" s="2080"/>
      <c r="AY20" s="2120"/>
      <c r="AZ20" s="2120"/>
      <c r="BA20" s="2081"/>
      <c r="BB20" s="2082"/>
      <c r="BC20" s="2178"/>
      <c r="BD20" s="2081"/>
      <c r="BE20" s="2081"/>
      <c r="BF20" s="2083"/>
      <c r="BG20" s="2082"/>
      <c r="BH20" s="2178"/>
      <c r="BI20" s="2081"/>
      <c r="BJ20" s="2120"/>
      <c r="BK20" s="2081"/>
      <c r="BL20" s="2082"/>
      <c r="BM20" s="2178"/>
      <c r="BN20" s="2081"/>
      <c r="BO20" s="2120"/>
      <c r="BP20" s="2081"/>
      <c r="BQ20" s="2082"/>
      <c r="BR20" s="2080"/>
      <c r="BS20" s="2120"/>
      <c r="BT20" s="2120"/>
      <c r="BU20" s="2081"/>
      <c r="BV20" s="2082"/>
      <c r="BW20" s="2080"/>
      <c r="BX20" s="2120"/>
      <c r="BY20" s="2120"/>
      <c r="BZ20" s="2081"/>
      <c r="CA20" s="2082"/>
      <c r="CB20" s="2080"/>
      <c r="CC20" s="2120"/>
      <c r="CD20" s="2081"/>
      <c r="CE20" s="2081"/>
      <c r="CF20" s="2082"/>
      <c r="CG20" s="2032">
        <f t="shared" si="0"/>
        <v>0</v>
      </c>
      <c r="CH20" s="2069">
        <f t="shared" si="1"/>
        <v>0</v>
      </c>
    </row>
    <row r="21" spans="2:86" ht="13.5">
      <c r="B21" s="515">
        <v>11</v>
      </c>
      <c r="C21" s="507" t="s">
        <v>280</v>
      </c>
      <c r="D21" s="2080"/>
      <c r="E21" s="2081"/>
      <c r="F21" s="2081"/>
      <c r="G21" s="2081"/>
      <c r="H21" s="2082"/>
      <c r="I21" s="2080"/>
      <c r="J21" s="2081"/>
      <c r="K21" s="2081"/>
      <c r="L21" s="2081"/>
      <c r="M21" s="2082"/>
      <c r="N21" s="2080"/>
      <c r="O21" s="2120"/>
      <c r="P21" s="2081"/>
      <c r="Q21" s="2081"/>
      <c r="R21" s="2082"/>
      <c r="S21" s="2080"/>
      <c r="T21" s="2120"/>
      <c r="U21" s="2081"/>
      <c r="V21" s="2081"/>
      <c r="W21" s="2082"/>
      <c r="X21" s="2080"/>
      <c r="Y21" s="2081"/>
      <c r="Z21" s="2081"/>
      <c r="AA21" s="2081"/>
      <c r="AB21" s="2082"/>
      <c r="AC21" s="2080"/>
      <c r="AD21" s="2081"/>
      <c r="AE21" s="2081"/>
      <c r="AF21" s="2081"/>
      <c r="AG21" s="2082"/>
      <c r="AH21" s="2080"/>
      <c r="AI21" s="2178"/>
      <c r="AJ21" s="2083"/>
      <c r="AK21" s="2083"/>
      <c r="AL21" s="2082"/>
      <c r="AM21" s="2084"/>
      <c r="AN21" s="2083"/>
      <c r="AO21" s="2083"/>
      <c r="AP21" s="2081"/>
      <c r="AQ21" s="2082"/>
      <c r="AR21" s="2084"/>
      <c r="AS21" s="2083"/>
      <c r="AT21" s="2083"/>
      <c r="AU21" s="2083"/>
      <c r="AV21" s="2082"/>
      <c r="AW21" s="2032">
        <f t="shared" si="2"/>
        <v>0</v>
      </c>
      <c r="AX21" s="2080"/>
      <c r="AY21" s="2120"/>
      <c r="AZ21" s="2120"/>
      <c r="BA21" s="2081"/>
      <c r="BB21" s="2082"/>
      <c r="BC21" s="2178"/>
      <c r="BD21" s="2081"/>
      <c r="BE21" s="2081"/>
      <c r="BF21" s="2083"/>
      <c r="BG21" s="2082"/>
      <c r="BH21" s="2178"/>
      <c r="BI21" s="2081"/>
      <c r="BJ21" s="2120"/>
      <c r="BK21" s="2081"/>
      <c r="BL21" s="2082"/>
      <c r="BM21" s="2178"/>
      <c r="BN21" s="2081"/>
      <c r="BO21" s="2120"/>
      <c r="BP21" s="2081"/>
      <c r="BQ21" s="2082"/>
      <c r="BR21" s="2080"/>
      <c r="BS21" s="2120"/>
      <c r="BT21" s="2120"/>
      <c r="BU21" s="2081"/>
      <c r="BV21" s="2082"/>
      <c r="BW21" s="2080"/>
      <c r="BX21" s="2120"/>
      <c r="BY21" s="2120"/>
      <c r="BZ21" s="2081"/>
      <c r="CA21" s="2082"/>
      <c r="CB21" s="2080"/>
      <c r="CC21" s="2120"/>
      <c r="CD21" s="2081"/>
      <c r="CE21" s="2081"/>
      <c r="CF21" s="2082"/>
      <c r="CG21" s="2032">
        <f t="shared" si="0"/>
        <v>0</v>
      </c>
      <c r="CH21" s="2069">
        <f t="shared" si="1"/>
        <v>0</v>
      </c>
    </row>
    <row r="22" spans="2:86" ht="13.5">
      <c r="B22" s="515">
        <v>12</v>
      </c>
      <c r="C22" s="507" t="s">
        <v>274</v>
      </c>
      <c r="D22" s="2080"/>
      <c r="E22" s="2081"/>
      <c r="F22" s="2081"/>
      <c r="G22" s="2081"/>
      <c r="H22" s="2082"/>
      <c r="I22" s="2080"/>
      <c r="J22" s="2081"/>
      <c r="K22" s="2081"/>
      <c r="L22" s="2081"/>
      <c r="M22" s="2082"/>
      <c r="N22" s="2080"/>
      <c r="O22" s="2120"/>
      <c r="P22" s="2081"/>
      <c r="Q22" s="2081"/>
      <c r="R22" s="2082"/>
      <c r="S22" s="2080"/>
      <c r="T22" s="2120"/>
      <c r="U22" s="2081"/>
      <c r="V22" s="2081"/>
      <c r="W22" s="2082"/>
      <c r="X22" s="2080"/>
      <c r="Y22" s="2081"/>
      <c r="Z22" s="2081"/>
      <c r="AA22" s="2081"/>
      <c r="AB22" s="2082"/>
      <c r="AC22" s="2080"/>
      <c r="AD22" s="2081"/>
      <c r="AE22" s="2081"/>
      <c r="AF22" s="2081"/>
      <c r="AG22" s="2082"/>
      <c r="AH22" s="2080"/>
      <c r="AI22" s="2178"/>
      <c r="AJ22" s="2083"/>
      <c r="AK22" s="2083"/>
      <c r="AL22" s="2082"/>
      <c r="AM22" s="2084"/>
      <c r="AN22" s="2083"/>
      <c r="AO22" s="2083"/>
      <c r="AP22" s="2081"/>
      <c r="AQ22" s="2082"/>
      <c r="AR22" s="2084"/>
      <c r="AS22" s="2083"/>
      <c r="AT22" s="2083"/>
      <c r="AU22" s="2083"/>
      <c r="AV22" s="2082"/>
      <c r="AW22" s="2032">
        <f t="shared" si="2"/>
        <v>0</v>
      </c>
      <c r="AX22" s="2080"/>
      <c r="AY22" s="2120"/>
      <c r="AZ22" s="2120"/>
      <c r="BA22" s="2081"/>
      <c r="BB22" s="2082"/>
      <c r="BC22" s="2178"/>
      <c r="BD22" s="2081"/>
      <c r="BE22" s="2081"/>
      <c r="BF22" s="2083"/>
      <c r="BG22" s="2082"/>
      <c r="BH22" s="2178"/>
      <c r="BI22" s="2081"/>
      <c r="BJ22" s="2120"/>
      <c r="BK22" s="2081"/>
      <c r="BL22" s="2082"/>
      <c r="BM22" s="2178"/>
      <c r="BN22" s="2081"/>
      <c r="BO22" s="2120"/>
      <c r="BP22" s="2081"/>
      <c r="BQ22" s="2082"/>
      <c r="BR22" s="2080"/>
      <c r="BS22" s="2120"/>
      <c r="BT22" s="2120"/>
      <c r="BU22" s="2081"/>
      <c r="BV22" s="2082"/>
      <c r="BW22" s="2080"/>
      <c r="BX22" s="2120"/>
      <c r="BY22" s="2120"/>
      <c r="BZ22" s="2081"/>
      <c r="CA22" s="2082"/>
      <c r="CB22" s="2080"/>
      <c r="CC22" s="2120"/>
      <c r="CD22" s="2081"/>
      <c r="CE22" s="2081"/>
      <c r="CF22" s="2082"/>
      <c r="CG22" s="2032">
        <f t="shared" si="0"/>
        <v>0</v>
      </c>
      <c r="CH22" s="2069">
        <f t="shared" si="1"/>
        <v>0</v>
      </c>
    </row>
    <row r="23" spans="2:86" ht="13.5">
      <c r="B23" s="515">
        <v>13</v>
      </c>
      <c r="C23" s="507" t="s">
        <v>276</v>
      </c>
      <c r="D23" s="2080"/>
      <c r="E23" s="2081"/>
      <c r="F23" s="2081"/>
      <c r="G23" s="2081"/>
      <c r="H23" s="2082"/>
      <c r="I23" s="2080"/>
      <c r="J23" s="2081"/>
      <c r="K23" s="2081"/>
      <c r="L23" s="2081"/>
      <c r="M23" s="2082"/>
      <c r="N23" s="2080"/>
      <c r="O23" s="2120"/>
      <c r="P23" s="2081"/>
      <c r="Q23" s="2081"/>
      <c r="R23" s="2082"/>
      <c r="S23" s="2080"/>
      <c r="T23" s="2120"/>
      <c r="U23" s="2081"/>
      <c r="V23" s="2081"/>
      <c r="W23" s="2082"/>
      <c r="X23" s="2080"/>
      <c r="Y23" s="2081"/>
      <c r="Z23" s="2081"/>
      <c r="AA23" s="2081"/>
      <c r="AB23" s="2082"/>
      <c r="AC23" s="2080"/>
      <c r="AD23" s="2081"/>
      <c r="AE23" s="2081"/>
      <c r="AF23" s="2081"/>
      <c r="AG23" s="2082"/>
      <c r="AH23" s="2080"/>
      <c r="AI23" s="2178"/>
      <c r="AJ23" s="2083"/>
      <c r="AK23" s="2083"/>
      <c r="AL23" s="2082"/>
      <c r="AM23" s="2084"/>
      <c r="AN23" s="2083"/>
      <c r="AO23" s="2083"/>
      <c r="AP23" s="2081"/>
      <c r="AQ23" s="2082"/>
      <c r="AR23" s="2084"/>
      <c r="AS23" s="2083"/>
      <c r="AT23" s="2083"/>
      <c r="AU23" s="2083"/>
      <c r="AV23" s="2082"/>
      <c r="AW23" s="2032">
        <f t="shared" si="2"/>
        <v>0</v>
      </c>
      <c r="AX23" s="2080"/>
      <c r="AY23" s="2120"/>
      <c r="AZ23" s="2120"/>
      <c r="BA23" s="2081"/>
      <c r="BB23" s="2082"/>
      <c r="BC23" s="2178"/>
      <c r="BD23" s="2081"/>
      <c r="BE23" s="2081"/>
      <c r="BF23" s="2083"/>
      <c r="BG23" s="2082"/>
      <c r="BH23" s="2178"/>
      <c r="BI23" s="2081"/>
      <c r="BJ23" s="2120"/>
      <c r="BK23" s="2081"/>
      <c r="BL23" s="2082"/>
      <c r="BM23" s="2178"/>
      <c r="BN23" s="2081"/>
      <c r="BO23" s="2120"/>
      <c r="BP23" s="2081"/>
      <c r="BQ23" s="2082"/>
      <c r="BR23" s="2080"/>
      <c r="BS23" s="2120"/>
      <c r="BT23" s="2120"/>
      <c r="BU23" s="2081"/>
      <c r="BV23" s="2082"/>
      <c r="BW23" s="2080"/>
      <c r="BX23" s="2120"/>
      <c r="BY23" s="2120"/>
      <c r="BZ23" s="2081"/>
      <c r="CA23" s="2082"/>
      <c r="CB23" s="2080"/>
      <c r="CC23" s="2120"/>
      <c r="CD23" s="2081"/>
      <c r="CE23" s="2081"/>
      <c r="CF23" s="2082"/>
      <c r="CG23" s="2032">
        <f t="shared" si="0"/>
        <v>0</v>
      </c>
      <c r="CH23" s="2069">
        <f t="shared" si="1"/>
        <v>0</v>
      </c>
    </row>
    <row r="24" spans="2:86" ht="13.5">
      <c r="B24" s="515">
        <v>14</v>
      </c>
      <c r="C24" s="507" t="s">
        <v>277</v>
      </c>
      <c r="D24" s="2080"/>
      <c r="E24" s="2081"/>
      <c r="F24" s="2081"/>
      <c r="G24" s="2081"/>
      <c r="H24" s="2082"/>
      <c r="I24" s="2080"/>
      <c r="J24" s="2081"/>
      <c r="K24" s="2081"/>
      <c r="L24" s="2081"/>
      <c r="M24" s="2082"/>
      <c r="N24" s="2080"/>
      <c r="O24" s="2120"/>
      <c r="P24" s="2081"/>
      <c r="Q24" s="2081"/>
      <c r="R24" s="2082"/>
      <c r="S24" s="2080"/>
      <c r="T24" s="2120"/>
      <c r="U24" s="2081"/>
      <c r="V24" s="2081"/>
      <c r="W24" s="2082"/>
      <c r="X24" s="2080"/>
      <c r="Y24" s="2081"/>
      <c r="Z24" s="2081"/>
      <c r="AA24" s="2081"/>
      <c r="AB24" s="2082"/>
      <c r="AC24" s="2080"/>
      <c r="AD24" s="2081"/>
      <c r="AE24" s="2081"/>
      <c r="AF24" s="2081"/>
      <c r="AG24" s="2082"/>
      <c r="AH24" s="2080"/>
      <c r="AI24" s="2178"/>
      <c r="AJ24" s="2083"/>
      <c r="AK24" s="2083"/>
      <c r="AL24" s="2082"/>
      <c r="AM24" s="2084"/>
      <c r="AN24" s="2083"/>
      <c r="AO24" s="2083"/>
      <c r="AP24" s="2081"/>
      <c r="AQ24" s="2082"/>
      <c r="AR24" s="2084"/>
      <c r="AS24" s="2083"/>
      <c r="AT24" s="2083"/>
      <c r="AU24" s="2083"/>
      <c r="AV24" s="2082"/>
      <c r="AW24" s="2032">
        <f t="shared" si="2"/>
        <v>0</v>
      </c>
      <c r="AX24" s="2080"/>
      <c r="AY24" s="2120"/>
      <c r="AZ24" s="2120"/>
      <c r="BA24" s="2081"/>
      <c r="BB24" s="2082"/>
      <c r="BC24" s="2178"/>
      <c r="BD24" s="2081"/>
      <c r="BE24" s="2081"/>
      <c r="BF24" s="2083"/>
      <c r="BG24" s="2082"/>
      <c r="BH24" s="2178"/>
      <c r="BI24" s="2081"/>
      <c r="BJ24" s="2120"/>
      <c r="BK24" s="2081"/>
      <c r="BL24" s="2082"/>
      <c r="BM24" s="2178"/>
      <c r="BN24" s="2081"/>
      <c r="BO24" s="2120"/>
      <c r="BP24" s="2081"/>
      <c r="BQ24" s="2082"/>
      <c r="BR24" s="2080"/>
      <c r="BS24" s="2120"/>
      <c r="BT24" s="2120"/>
      <c r="BU24" s="2081"/>
      <c r="BV24" s="2082"/>
      <c r="BW24" s="2080"/>
      <c r="BX24" s="2120"/>
      <c r="BY24" s="2120"/>
      <c r="BZ24" s="2081"/>
      <c r="CA24" s="2082"/>
      <c r="CB24" s="2080"/>
      <c r="CC24" s="2120"/>
      <c r="CD24" s="2081"/>
      <c r="CE24" s="2081"/>
      <c r="CF24" s="2082"/>
      <c r="CG24" s="2032">
        <f t="shared" si="0"/>
        <v>0</v>
      </c>
      <c r="CH24" s="2069">
        <f t="shared" si="1"/>
        <v>0</v>
      </c>
    </row>
    <row r="25" spans="2:86" ht="13.5">
      <c r="B25" s="515">
        <v>15</v>
      </c>
      <c r="C25" s="507" t="s">
        <v>278</v>
      </c>
      <c r="D25" s="2080"/>
      <c r="E25" s="2081"/>
      <c r="F25" s="2081"/>
      <c r="G25" s="2081"/>
      <c r="H25" s="2082"/>
      <c r="I25" s="2080"/>
      <c r="J25" s="2081"/>
      <c r="K25" s="2081"/>
      <c r="L25" s="2081"/>
      <c r="M25" s="2082"/>
      <c r="N25" s="2080"/>
      <c r="O25" s="2120"/>
      <c r="P25" s="2081"/>
      <c r="Q25" s="2081"/>
      <c r="R25" s="2082"/>
      <c r="S25" s="2080"/>
      <c r="T25" s="2120"/>
      <c r="U25" s="2081"/>
      <c r="V25" s="2081"/>
      <c r="W25" s="2082"/>
      <c r="X25" s="2080"/>
      <c r="Y25" s="2081"/>
      <c r="Z25" s="2081"/>
      <c r="AA25" s="2081"/>
      <c r="AB25" s="2082"/>
      <c r="AC25" s="2080"/>
      <c r="AD25" s="2081"/>
      <c r="AE25" s="2081"/>
      <c r="AF25" s="2081"/>
      <c r="AG25" s="2082"/>
      <c r="AH25" s="2080"/>
      <c r="AI25" s="2178"/>
      <c r="AJ25" s="2083"/>
      <c r="AK25" s="2083"/>
      <c r="AL25" s="2082"/>
      <c r="AM25" s="2084"/>
      <c r="AN25" s="2083"/>
      <c r="AO25" s="2083"/>
      <c r="AP25" s="2081"/>
      <c r="AQ25" s="2082"/>
      <c r="AR25" s="2084"/>
      <c r="AS25" s="2083"/>
      <c r="AT25" s="2083"/>
      <c r="AU25" s="2083"/>
      <c r="AV25" s="2082"/>
      <c r="AW25" s="2032">
        <f t="shared" si="2"/>
        <v>0</v>
      </c>
      <c r="AX25" s="2080"/>
      <c r="AY25" s="2120"/>
      <c r="AZ25" s="2120"/>
      <c r="BA25" s="2081"/>
      <c r="BB25" s="2082"/>
      <c r="BC25" s="2178"/>
      <c r="BD25" s="2081"/>
      <c r="BE25" s="2081"/>
      <c r="BF25" s="2083"/>
      <c r="BG25" s="2082"/>
      <c r="BH25" s="2178"/>
      <c r="BI25" s="2081"/>
      <c r="BJ25" s="2120"/>
      <c r="BK25" s="2081"/>
      <c r="BL25" s="2082"/>
      <c r="BM25" s="2178"/>
      <c r="BN25" s="2081"/>
      <c r="BO25" s="2120"/>
      <c r="BP25" s="2081"/>
      <c r="BQ25" s="2082"/>
      <c r="BR25" s="2080"/>
      <c r="BS25" s="2120"/>
      <c r="BT25" s="2120"/>
      <c r="BU25" s="2081"/>
      <c r="BV25" s="2082"/>
      <c r="BW25" s="2080"/>
      <c r="BX25" s="2120"/>
      <c r="BY25" s="2120"/>
      <c r="BZ25" s="2081"/>
      <c r="CA25" s="2082"/>
      <c r="CB25" s="2080"/>
      <c r="CC25" s="2120"/>
      <c r="CD25" s="2081"/>
      <c r="CE25" s="2081"/>
      <c r="CF25" s="2082"/>
      <c r="CG25" s="2032">
        <f t="shared" si="0"/>
        <v>0</v>
      </c>
      <c r="CH25" s="2069">
        <f t="shared" si="1"/>
        <v>0</v>
      </c>
    </row>
    <row r="26" spans="2:86" ht="13.5">
      <c r="B26" s="515">
        <v>16</v>
      </c>
      <c r="C26" s="508" t="s">
        <v>349</v>
      </c>
      <c r="D26" s="2080"/>
      <c r="E26" s="2081"/>
      <c r="F26" s="2081"/>
      <c r="G26" s="2081"/>
      <c r="H26" s="2082"/>
      <c r="I26" s="2080"/>
      <c r="J26" s="2081"/>
      <c r="K26" s="2081"/>
      <c r="L26" s="2081"/>
      <c r="M26" s="2082"/>
      <c r="N26" s="2080"/>
      <c r="O26" s="2120"/>
      <c r="P26" s="2081"/>
      <c r="Q26" s="2081"/>
      <c r="R26" s="2082"/>
      <c r="S26" s="2080"/>
      <c r="T26" s="2120"/>
      <c r="U26" s="2081"/>
      <c r="V26" s="2081"/>
      <c r="W26" s="2082"/>
      <c r="X26" s="2080"/>
      <c r="Y26" s="2081"/>
      <c r="Z26" s="2081"/>
      <c r="AA26" s="2081"/>
      <c r="AB26" s="2082"/>
      <c r="AC26" s="2080"/>
      <c r="AD26" s="2081"/>
      <c r="AE26" s="2081"/>
      <c r="AF26" s="2081"/>
      <c r="AG26" s="2082"/>
      <c r="AH26" s="2080"/>
      <c r="AI26" s="2178"/>
      <c r="AJ26" s="2083"/>
      <c r="AK26" s="2083"/>
      <c r="AL26" s="2082"/>
      <c r="AM26" s="2084"/>
      <c r="AN26" s="2083"/>
      <c r="AO26" s="2083"/>
      <c r="AP26" s="2081"/>
      <c r="AQ26" s="2082"/>
      <c r="AR26" s="2084"/>
      <c r="AS26" s="2083"/>
      <c r="AT26" s="2083"/>
      <c r="AU26" s="2083"/>
      <c r="AV26" s="2082"/>
      <c r="AW26" s="2032">
        <f t="shared" si="2"/>
        <v>0</v>
      </c>
      <c r="AX26" s="2080"/>
      <c r="AY26" s="2120"/>
      <c r="AZ26" s="2120"/>
      <c r="BA26" s="2081"/>
      <c r="BB26" s="2082"/>
      <c r="BC26" s="2178"/>
      <c r="BD26" s="2081"/>
      <c r="BE26" s="2081"/>
      <c r="BF26" s="2083"/>
      <c r="BG26" s="2082"/>
      <c r="BH26" s="2178"/>
      <c r="BI26" s="2081"/>
      <c r="BJ26" s="2120"/>
      <c r="BK26" s="2081"/>
      <c r="BL26" s="2082"/>
      <c r="BM26" s="2178"/>
      <c r="BN26" s="2081"/>
      <c r="BO26" s="2120"/>
      <c r="BP26" s="2081"/>
      <c r="BQ26" s="2082"/>
      <c r="BR26" s="2080"/>
      <c r="BS26" s="2120"/>
      <c r="BT26" s="2120"/>
      <c r="BU26" s="2081"/>
      <c r="BV26" s="2082"/>
      <c r="BW26" s="2080"/>
      <c r="BX26" s="2120"/>
      <c r="BY26" s="2120"/>
      <c r="BZ26" s="2081"/>
      <c r="CA26" s="2082"/>
      <c r="CB26" s="2080"/>
      <c r="CC26" s="2120"/>
      <c r="CD26" s="2081"/>
      <c r="CE26" s="2081"/>
      <c r="CF26" s="2082"/>
      <c r="CG26" s="2032">
        <f t="shared" si="0"/>
        <v>0</v>
      </c>
      <c r="CH26" s="2069">
        <f t="shared" si="1"/>
        <v>0</v>
      </c>
    </row>
    <row r="27" spans="2:86" ht="13.5">
      <c r="B27" s="515">
        <v>17</v>
      </c>
      <c r="C27" s="508" t="s">
        <v>450</v>
      </c>
      <c r="D27" s="2080"/>
      <c r="E27" s="2081"/>
      <c r="F27" s="2081"/>
      <c r="G27" s="2081"/>
      <c r="H27" s="2082"/>
      <c r="I27" s="2080"/>
      <c r="J27" s="2081"/>
      <c r="K27" s="2081"/>
      <c r="L27" s="2081"/>
      <c r="M27" s="2082"/>
      <c r="N27" s="2080"/>
      <c r="O27" s="2120"/>
      <c r="P27" s="2081"/>
      <c r="Q27" s="2081"/>
      <c r="R27" s="2082"/>
      <c r="S27" s="2080"/>
      <c r="T27" s="2120"/>
      <c r="U27" s="2081"/>
      <c r="V27" s="2081"/>
      <c r="W27" s="2082"/>
      <c r="X27" s="2080"/>
      <c r="Y27" s="2081"/>
      <c r="Z27" s="2081"/>
      <c r="AA27" s="2081"/>
      <c r="AB27" s="2082"/>
      <c r="AC27" s="2080"/>
      <c r="AD27" s="2081"/>
      <c r="AE27" s="2081"/>
      <c r="AF27" s="2081"/>
      <c r="AG27" s="2082"/>
      <c r="AH27" s="2080"/>
      <c r="AI27" s="2178"/>
      <c r="AJ27" s="2083"/>
      <c r="AK27" s="2083"/>
      <c r="AL27" s="2082"/>
      <c r="AM27" s="2084"/>
      <c r="AN27" s="2083"/>
      <c r="AO27" s="2083"/>
      <c r="AP27" s="2081"/>
      <c r="AQ27" s="2082"/>
      <c r="AR27" s="2084"/>
      <c r="AS27" s="2083"/>
      <c r="AT27" s="2083"/>
      <c r="AU27" s="2083"/>
      <c r="AV27" s="2082"/>
      <c r="AW27" s="2032">
        <f t="shared" si="2"/>
        <v>0</v>
      </c>
      <c r="AX27" s="2080"/>
      <c r="AY27" s="2120"/>
      <c r="AZ27" s="2120"/>
      <c r="BA27" s="2081"/>
      <c r="BB27" s="2082"/>
      <c r="BC27" s="2178"/>
      <c r="BD27" s="2081"/>
      <c r="BE27" s="2081"/>
      <c r="BF27" s="2083"/>
      <c r="BG27" s="2082"/>
      <c r="BH27" s="2178"/>
      <c r="BI27" s="2081"/>
      <c r="BJ27" s="2120"/>
      <c r="BK27" s="2081"/>
      <c r="BL27" s="2082"/>
      <c r="BM27" s="2178"/>
      <c r="BN27" s="2081"/>
      <c r="BO27" s="2120"/>
      <c r="BP27" s="2081"/>
      <c r="BQ27" s="2082"/>
      <c r="BR27" s="2080"/>
      <c r="BS27" s="2120"/>
      <c r="BT27" s="2120"/>
      <c r="BU27" s="2081"/>
      <c r="BV27" s="2082"/>
      <c r="BW27" s="2080"/>
      <c r="BX27" s="2120"/>
      <c r="BY27" s="2120"/>
      <c r="BZ27" s="2081"/>
      <c r="CA27" s="2082"/>
      <c r="CB27" s="2080"/>
      <c r="CC27" s="2120"/>
      <c r="CD27" s="2081"/>
      <c r="CE27" s="2081"/>
      <c r="CF27" s="2082"/>
      <c r="CG27" s="2032">
        <f t="shared" si="0"/>
        <v>0</v>
      </c>
      <c r="CH27" s="2069">
        <f t="shared" si="1"/>
        <v>0</v>
      </c>
    </row>
    <row r="28" spans="2:86" ht="13.5">
      <c r="B28" s="515">
        <v>18</v>
      </c>
      <c r="C28" s="508" t="s">
        <v>62</v>
      </c>
      <c r="D28" s="2080"/>
      <c r="E28" s="2081"/>
      <c r="F28" s="2081"/>
      <c r="G28" s="2081"/>
      <c r="H28" s="2082"/>
      <c r="I28" s="2080"/>
      <c r="J28" s="2081"/>
      <c r="K28" s="2081"/>
      <c r="L28" s="2081"/>
      <c r="M28" s="2082"/>
      <c r="N28" s="2080"/>
      <c r="O28" s="2120"/>
      <c r="P28" s="2081"/>
      <c r="Q28" s="2081"/>
      <c r="R28" s="2082"/>
      <c r="S28" s="2080"/>
      <c r="T28" s="2120"/>
      <c r="U28" s="2081"/>
      <c r="V28" s="2081"/>
      <c r="W28" s="2082"/>
      <c r="X28" s="2080"/>
      <c r="Y28" s="2081"/>
      <c r="Z28" s="2081"/>
      <c r="AA28" s="2081"/>
      <c r="AB28" s="2082"/>
      <c r="AC28" s="2080"/>
      <c r="AD28" s="2081"/>
      <c r="AE28" s="2081"/>
      <c r="AF28" s="2081"/>
      <c r="AG28" s="2082"/>
      <c r="AH28" s="2080"/>
      <c r="AI28" s="2178"/>
      <c r="AJ28" s="2083"/>
      <c r="AK28" s="2083"/>
      <c r="AL28" s="2082"/>
      <c r="AM28" s="2084"/>
      <c r="AN28" s="2083"/>
      <c r="AO28" s="2083"/>
      <c r="AP28" s="2081"/>
      <c r="AQ28" s="2082"/>
      <c r="AR28" s="2084"/>
      <c r="AS28" s="2083"/>
      <c r="AT28" s="2083"/>
      <c r="AU28" s="2083"/>
      <c r="AV28" s="2082"/>
      <c r="AW28" s="2032">
        <f t="shared" si="2"/>
        <v>0</v>
      </c>
      <c r="AX28" s="2080"/>
      <c r="AY28" s="2120"/>
      <c r="AZ28" s="2120"/>
      <c r="BA28" s="2081"/>
      <c r="BB28" s="2082"/>
      <c r="BC28" s="2178"/>
      <c r="BD28" s="2081"/>
      <c r="BE28" s="2081"/>
      <c r="BF28" s="2083"/>
      <c r="BG28" s="2082"/>
      <c r="BH28" s="2178"/>
      <c r="BI28" s="2081"/>
      <c r="BJ28" s="2120"/>
      <c r="BK28" s="2081"/>
      <c r="BL28" s="2082"/>
      <c r="BM28" s="2178"/>
      <c r="BN28" s="2081"/>
      <c r="BO28" s="2120"/>
      <c r="BP28" s="2081"/>
      <c r="BQ28" s="2082"/>
      <c r="BR28" s="2080"/>
      <c r="BS28" s="2120"/>
      <c r="BT28" s="2120"/>
      <c r="BU28" s="2081"/>
      <c r="BV28" s="2082"/>
      <c r="BW28" s="2080"/>
      <c r="BX28" s="2120"/>
      <c r="BY28" s="2120"/>
      <c r="BZ28" s="2081"/>
      <c r="CA28" s="2082"/>
      <c r="CB28" s="2080"/>
      <c r="CC28" s="2120"/>
      <c r="CD28" s="2081"/>
      <c r="CE28" s="2081"/>
      <c r="CF28" s="2082"/>
      <c r="CG28" s="2032">
        <f t="shared" si="0"/>
        <v>0</v>
      </c>
      <c r="CH28" s="2069">
        <f t="shared" si="1"/>
        <v>0</v>
      </c>
    </row>
    <row r="29" spans="2:86" ht="13.5">
      <c r="B29" s="515">
        <v>19</v>
      </c>
      <c r="C29" s="508" t="s">
        <v>63</v>
      </c>
      <c r="D29" s="2080"/>
      <c r="E29" s="2081"/>
      <c r="F29" s="2081"/>
      <c r="G29" s="2081"/>
      <c r="H29" s="2082"/>
      <c r="I29" s="2080"/>
      <c r="J29" s="2081"/>
      <c r="K29" s="2081"/>
      <c r="L29" s="2081"/>
      <c r="M29" s="2082"/>
      <c r="N29" s="2080"/>
      <c r="O29" s="2120"/>
      <c r="P29" s="2081"/>
      <c r="Q29" s="2081"/>
      <c r="R29" s="2082"/>
      <c r="S29" s="2080"/>
      <c r="T29" s="2120"/>
      <c r="U29" s="2081"/>
      <c r="V29" s="2081"/>
      <c r="W29" s="2082"/>
      <c r="X29" s="2080"/>
      <c r="Y29" s="2081"/>
      <c r="Z29" s="2081"/>
      <c r="AA29" s="2081"/>
      <c r="AB29" s="2082"/>
      <c r="AC29" s="2080"/>
      <c r="AD29" s="2081"/>
      <c r="AE29" s="2081"/>
      <c r="AF29" s="2081"/>
      <c r="AG29" s="2082"/>
      <c r="AH29" s="2080"/>
      <c r="AI29" s="2178"/>
      <c r="AJ29" s="2083"/>
      <c r="AK29" s="2083"/>
      <c r="AL29" s="2082"/>
      <c r="AM29" s="2084"/>
      <c r="AN29" s="2083"/>
      <c r="AO29" s="2083"/>
      <c r="AP29" s="2081"/>
      <c r="AQ29" s="2082"/>
      <c r="AR29" s="2084"/>
      <c r="AS29" s="2083"/>
      <c r="AT29" s="2083"/>
      <c r="AU29" s="2083"/>
      <c r="AV29" s="2082"/>
      <c r="AW29" s="2032">
        <f t="shared" si="2"/>
        <v>0</v>
      </c>
      <c r="AX29" s="2080"/>
      <c r="AY29" s="2120"/>
      <c r="AZ29" s="2120"/>
      <c r="BA29" s="2081"/>
      <c r="BB29" s="2082"/>
      <c r="BC29" s="2178"/>
      <c r="BD29" s="2081"/>
      <c r="BE29" s="2081"/>
      <c r="BF29" s="2083"/>
      <c r="BG29" s="2082"/>
      <c r="BH29" s="2178"/>
      <c r="BI29" s="2081"/>
      <c r="BJ29" s="2120"/>
      <c r="BK29" s="2081"/>
      <c r="BL29" s="2082"/>
      <c r="BM29" s="2178"/>
      <c r="BN29" s="2081"/>
      <c r="BO29" s="2120"/>
      <c r="BP29" s="2081"/>
      <c r="BQ29" s="2082"/>
      <c r="BR29" s="2080"/>
      <c r="BS29" s="2120"/>
      <c r="BT29" s="2120"/>
      <c r="BU29" s="2081"/>
      <c r="BV29" s="2082"/>
      <c r="BW29" s="2080"/>
      <c r="BX29" s="2120"/>
      <c r="BY29" s="2120"/>
      <c r="BZ29" s="2081"/>
      <c r="CA29" s="2082"/>
      <c r="CB29" s="2080"/>
      <c r="CC29" s="2120"/>
      <c r="CD29" s="2081"/>
      <c r="CE29" s="2081"/>
      <c r="CF29" s="2082"/>
      <c r="CG29" s="2032">
        <f t="shared" si="0"/>
        <v>0</v>
      </c>
      <c r="CH29" s="2069">
        <f t="shared" si="1"/>
        <v>0</v>
      </c>
    </row>
    <row r="30" spans="2:86" ht="13.5">
      <c r="B30" s="515">
        <v>20</v>
      </c>
      <c r="C30" s="401" t="s">
        <v>58</v>
      </c>
      <c r="D30" s="2080"/>
      <c r="E30" s="2081"/>
      <c r="F30" s="2081"/>
      <c r="G30" s="2081"/>
      <c r="H30" s="2082"/>
      <c r="I30" s="2080"/>
      <c r="J30" s="2081"/>
      <c r="K30" s="2081"/>
      <c r="L30" s="2081"/>
      <c r="M30" s="2082"/>
      <c r="N30" s="2080"/>
      <c r="O30" s="2120"/>
      <c r="P30" s="2081"/>
      <c r="Q30" s="2081"/>
      <c r="R30" s="2082"/>
      <c r="S30" s="2080"/>
      <c r="T30" s="2120"/>
      <c r="U30" s="2081"/>
      <c r="V30" s="2081"/>
      <c r="W30" s="2082"/>
      <c r="X30" s="2080"/>
      <c r="Y30" s="2081"/>
      <c r="Z30" s="2081"/>
      <c r="AA30" s="2081"/>
      <c r="AB30" s="2082"/>
      <c r="AC30" s="2080"/>
      <c r="AD30" s="2081"/>
      <c r="AE30" s="2081"/>
      <c r="AF30" s="2081"/>
      <c r="AG30" s="2082"/>
      <c r="AH30" s="2080"/>
      <c r="AI30" s="2178"/>
      <c r="AJ30" s="2083"/>
      <c r="AK30" s="2083"/>
      <c r="AL30" s="2082"/>
      <c r="AM30" s="2084"/>
      <c r="AN30" s="2083"/>
      <c r="AO30" s="2083"/>
      <c r="AP30" s="2081"/>
      <c r="AQ30" s="2082"/>
      <c r="AR30" s="2084"/>
      <c r="AS30" s="2083"/>
      <c r="AT30" s="2083"/>
      <c r="AU30" s="2083"/>
      <c r="AV30" s="2082"/>
      <c r="AW30" s="2032">
        <f t="shared" si="2"/>
        <v>0</v>
      </c>
      <c r="AX30" s="2080"/>
      <c r="AY30" s="2120"/>
      <c r="AZ30" s="2120"/>
      <c r="BA30" s="2081"/>
      <c r="BB30" s="2082"/>
      <c r="BC30" s="2178"/>
      <c r="BD30" s="2081"/>
      <c r="BE30" s="2081"/>
      <c r="BF30" s="2083"/>
      <c r="BG30" s="2082"/>
      <c r="BH30" s="2178"/>
      <c r="BI30" s="2081"/>
      <c r="BJ30" s="2120"/>
      <c r="BK30" s="2081"/>
      <c r="BL30" s="2082"/>
      <c r="BM30" s="2178"/>
      <c r="BN30" s="2081"/>
      <c r="BO30" s="2120"/>
      <c r="BP30" s="2081"/>
      <c r="BQ30" s="2082"/>
      <c r="BR30" s="2080"/>
      <c r="BS30" s="2120"/>
      <c r="BT30" s="2120"/>
      <c r="BU30" s="2081"/>
      <c r="BV30" s="2082"/>
      <c r="BW30" s="2080"/>
      <c r="BX30" s="2120"/>
      <c r="BY30" s="2120"/>
      <c r="BZ30" s="2081"/>
      <c r="CA30" s="2082"/>
      <c r="CB30" s="2080"/>
      <c r="CC30" s="2120"/>
      <c r="CD30" s="2081"/>
      <c r="CE30" s="2081"/>
      <c r="CF30" s="2082"/>
      <c r="CG30" s="2032">
        <f t="shared" si="0"/>
        <v>0</v>
      </c>
      <c r="CH30" s="2069">
        <f t="shared" si="1"/>
        <v>0</v>
      </c>
    </row>
    <row r="31" spans="2:86" ht="13.5">
      <c r="B31" s="515">
        <v>21</v>
      </c>
      <c r="C31" s="508" t="s">
        <v>59</v>
      </c>
      <c r="D31" s="2085"/>
      <c r="E31" s="2086"/>
      <c r="F31" s="2086"/>
      <c r="G31" s="2086"/>
      <c r="H31" s="2087"/>
      <c r="I31" s="2085"/>
      <c r="J31" s="2086"/>
      <c r="K31" s="2086"/>
      <c r="L31" s="2086"/>
      <c r="M31" s="2087"/>
      <c r="N31" s="2085"/>
      <c r="O31" s="2181"/>
      <c r="P31" s="2086"/>
      <c r="Q31" s="2086"/>
      <c r="R31" s="2087"/>
      <c r="S31" s="2085"/>
      <c r="T31" s="2181"/>
      <c r="U31" s="2086"/>
      <c r="V31" s="2086"/>
      <c r="W31" s="2087"/>
      <c r="X31" s="2085"/>
      <c r="Y31" s="2086"/>
      <c r="Z31" s="2086"/>
      <c r="AA31" s="2086"/>
      <c r="AB31" s="2087"/>
      <c r="AC31" s="2085"/>
      <c r="AD31" s="2086"/>
      <c r="AE31" s="2086"/>
      <c r="AF31" s="2086"/>
      <c r="AG31" s="2087"/>
      <c r="AH31" s="2085"/>
      <c r="AI31" s="2180"/>
      <c r="AJ31" s="2088"/>
      <c r="AK31" s="2088"/>
      <c r="AL31" s="2087"/>
      <c r="AM31" s="2089"/>
      <c r="AN31" s="2088"/>
      <c r="AO31" s="2088"/>
      <c r="AP31" s="2086"/>
      <c r="AQ31" s="2087"/>
      <c r="AR31" s="2089"/>
      <c r="AS31" s="2088"/>
      <c r="AT31" s="2088"/>
      <c r="AU31" s="2088"/>
      <c r="AV31" s="2087"/>
      <c r="AW31" s="2032">
        <f t="shared" si="2"/>
        <v>0</v>
      </c>
      <c r="AX31" s="2080"/>
      <c r="AY31" s="2120"/>
      <c r="AZ31" s="2120"/>
      <c r="BA31" s="2081"/>
      <c r="BB31" s="2082"/>
      <c r="BC31" s="2178"/>
      <c r="BD31" s="2081"/>
      <c r="BE31" s="2081"/>
      <c r="BF31" s="2083"/>
      <c r="BG31" s="2082"/>
      <c r="BH31" s="2178"/>
      <c r="BI31" s="2081"/>
      <c r="BJ31" s="2120"/>
      <c r="BK31" s="2081"/>
      <c r="BL31" s="2082"/>
      <c r="BM31" s="2178"/>
      <c r="BN31" s="2081"/>
      <c r="BO31" s="2120"/>
      <c r="BP31" s="2081"/>
      <c r="BQ31" s="2082"/>
      <c r="BR31" s="2080"/>
      <c r="BS31" s="2120"/>
      <c r="BT31" s="2120"/>
      <c r="BU31" s="2081"/>
      <c r="BV31" s="2082"/>
      <c r="BW31" s="2080"/>
      <c r="BX31" s="2120"/>
      <c r="BY31" s="2120"/>
      <c r="BZ31" s="2081"/>
      <c r="CA31" s="2082"/>
      <c r="CB31" s="2080"/>
      <c r="CC31" s="2120"/>
      <c r="CD31" s="2081"/>
      <c r="CE31" s="2081"/>
      <c r="CF31" s="2082"/>
      <c r="CG31" s="2032">
        <f>COUNTA(AX31:CF31)</f>
        <v>0</v>
      </c>
      <c r="CH31" s="2069">
        <f t="shared" si="1"/>
        <v>0</v>
      </c>
    </row>
    <row r="32" spans="2:86" ht="13.5">
      <c r="B32" s="515">
        <v>22</v>
      </c>
      <c r="C32" s="508" t="s">
        <v>60</v>
      </c>
      <c r="D32" s="2085"/>
      <c r="E32" s="2086"/>
      <c r="F32" s="2086"/>
      <c r="G32" s="2086"/>
      <c r="H32" s="2087"/>
      <c r="I32" s="2085"/>
      <c r="J32" s="2086"/>
      <c r="K32" s="2086"/>
      <c r="L32" s="2086"/>
      <c r="M32" s="2087"/>
      <c r="N32" s="2085"/>
      <c r="O32" s="2181"/>
      <c r="P32" s="2086"/>
      <c r="Q32" s="2086"/>
      <c r="R32" s="2087"/>
      <c r="S32" s="2085"/>
      <c r="T32" s="2181"/>
      <c r="U32" s="2086"/>
      <c r="V32" s="2086"/>
      <c r="W32" s="2087"/>
      <c r="X32" s="2085"/>
      <c r="Y32" s="2086"/>
      <c r="Z32" s="2086"/>
      <c r="AA32" s="2086"/>
      <c r="AB32" s="2087"/>
      <c r="AC32" s="2085"/>
      <c r="AD32" s="2086"/>
      <c r="AE32" s="2086"/>
      <c r="AF32" s="2086"/>
      <c r="AG32" s="2087"/>
      <c r="AH32" s="2085"/>
      <c r="AI32" s="2180"/>
      <c r="AJ32" s="2088"/>
      <c r="AK32" s="2088"/>
      <c r="AL32" s="2087"/>
      <c r="AM32" s="2089"/>
      <c r="AN32" s="2088"/>
      <c r="AO32" s="2088"/>
      <c r="AP32" s="2086"/>
      <c r="AQ32" s="2087"/>
      <c r="AR32" s="2089"/>
      <c r="AS32" s="2088"/>
      <c r="AT32" s="2088"/>
      <c r="AU32" s="2088"/>
      <c r="AV32" s="2087"/>
      <c r="AW32" s="2032">
        <f t="shared" si="2"/>
        <v>0</v>
      </c>
      <c r="AX32" s="2080"/>
      <c r="AY32" s="2120"/>
      <c r="AZ32" s="2120"/>
      <c r="BA32" s="2081"/>
      <c r="BB32" s="2082"/>
      <c r="BC32" s="2178"/>
      <c r="BD32" s="2081"/>
      <c r="BE32" s="2081"/>
      <c r="BF32" s="2083"/>
      <c r="BG32" s="2082"/>
      <c r="BH32" s="2178"/>
      <c r="BI32" s="2081"/>
      <c r="BJ32" s="2120"/>
      <c r="BK32" s="2081"/>
      <c r="BL32" s="2082"/>
      <c r="BM32" s="2178"/>
      <c r="BN32" s="2081"/>
      <c r="BO32" s="2120"/>
      <c r="BP32" s="2081"/>
      <c r="BQ32" s="2082"/>
      <c r="BR32" s="2080"/>
      <c r="BS32" s="2120"/>
      <c r="BT32" s="2120"/>
      <c r="BU32" s="2081"/>
      <c r="BV32" s="2082"/>
      <c r="BW32" s="2080"/>
      <c r="BX32" s="2120"/>
      <c r="BY32" s="2120"/>
      <c r="BZ32" s="2081"/>
      <c r="CA32" s="2082"/>
      <c r="CB32" s="2080"/>
      <c r="CC32" s="2120"/>
      <c r="CD32" s="2081"/>
      <c r="CE32" s="2081"/>
      <c r="CF32" s="2082"/>
      <c r="CG32" s="2032">
        <f t="shared" si="0"/>
        <v>0</v>
      </c>
      <c r="CH32" s="2069">
        <f t="shared" si="1"/>
        <v>0</v>
      </c>
    </row>
    <row r="33" spans="2:86" ht="13.5">
      <c r="B33" s="515">
        <v>23</v>
      </c>
      <c r="C33" s="508" t="s">
        <v>66</v>
      </c>
      <c r="D33" s="2085"/>
      <c r="E33" s="2086"/>
      <c r="F33" s="2086"/>
      <c r="G33" s="2086"/>
      <c r="H33" s="2087"/>
      <c r="I33" s="2085"/>
      <c r="J33" s="2086"/>
      <c r="K33" s="2086"/>
      <c r="L33" s="2086"/>
      <c r="M33" s="2087"/>
      <c r="N33" s="2085"/>
      <c r="O33" s="2181"/>
      <c r="P33" s="2086"/>
      <c r="Q33" s="2086"/>
      <c r="R33" s="2087"/>
      <c r="S33" s="2085"/>
      <c r="T33" s="2181"/>
      <c r="U33" s="2086"/>
      <c r="V33" s="2086"/>
      <c r="W33" s="2087"/>
      <c r="X33" s="2085"/>
      <c r="Y33" s="2086"/>
      <c r="Z33" s="2086"/>
      <c r="AA33" s="2086"/>
      <c r="AB33" s="2087"/>
      <c r="AC33" s="2085"/>
      <c r="AD33" s="2086"/>
      <c r="AE33" s="2086"/>
      <c r="AF33" s="2086"/>
      <c r="AG33" s="2087"/>
      <c r="AH33" s="2085"/>
      <c r="AI33" s="2180"/>
      <c r="AJ33" s="2088"/>
      <c r="AK33" s="2088"/>
      <c r="AL33" s="2087"/>
      <c r="AM33" s="2089"/>
      <c r="AN33" s="2088"/>
      <c r="AO33" s="2088"/>
      <c r="AP33" s="2086"/>
      <c r="AQ33" s="2087"/>
      <c r="AR33" s="2089"/>
      <c r="AS33" s="2088"/>
      <c r="AT33" s="2088"/>
      <c r="AU33" s="2088"/>
      <c r="AV33" s="2087"/>
      <c r="AW33" s="2032">
        <f t="shared" si="2"/>
        <v>0</v>
      </c>
      <c r="AX33" s="2080"/>
      <c r="AY33" s="2120"/>
      <c r="AZ33" s="2120"/>
      <c r="BA33" s="2081"/>
      <c r="BB33" s="2082"/>
      <c r="BC33" s="2178"/>
      <c r="BD33" s="2081"/>
      <c r="BE33" s="2081"/>
      <c r="BF33" s="2083"/>
      <c r="BG33" s="2082"/>
      <c r="BH33" s="2178"/>
      <c r="BI33" s="2081"/>
      <c r="BJ33" s="2120"/>
      <c r="BK33" s="2081"/>
      <c r="BL33" s="2082"/>
      <c r="BM33" s="2178"/>
      <c r="BN33" s="2081"/>
      <c r="BO33" s="2120"/>
      <c r="BP33" s="2081"/>
      <c r="BQ33" s="2082"/>
      <c r="BR33" s="2080"/>
      <c r="BS33" s="2120"/>
      <c r="BT33" s="2120"/>
      <c r="BU33" s="2081"/>
      <c r="BV33" s="2082"/>
      <c r="BW33" s="2080"/>
      <c r="BX33" s="2120"/>
      <c r="BY33" s="2120"/>
      <c r="BZ33" s="2081"/>
      <c r="CA33" s="2082"/>
      <c r="CB33" s="2080"/>
      <c r="CC33" s="2120"/>
      <c r="CD33" s="2081"/>
      <c r="CE33" s="2081"/>
      <c r="CF33" s="2082"/>
      <c r="CG33" s="2032">
        <f t="shared" si="0"/>
        <v>0</v>
      </c>
      <c r="CH33" s="2069">
        <f t="shared" si="1"/>
        <v>0</v>
      </c>
    </row>
    <row r="34" spans="2:86" ht="13.5">
      <c r="B34" s="515">
        <v>24</v>
      </c>
      <c r="C34" s="508" t="s">
        <v>501</v>
      </c>
      <c r="D34" s="2085"/>
      <c r="E34" s="2086"/>
      <c r="F34" s="2086"/>
      <c r="G34" s="2086"/>
      <c r="H34" s="2087"/>
      <c r="I34" s="2085"/>
      <c r="J34" s="2086"/>
      <c r="K34" s="2086"/>
      <c r="L34" s="2086"/>
      <c r="M34" s="2087"/>
      <c r="N34" s="2085"/>
      <c r="O34" s="2181"/>
      <c r="P34" s="2086"/>
      <c r="Q34" s="2086"/>
      <c r="R34" s="2087"/>
      <c r="S34" s="2085"/>
      <c r="T34" s="2181"/>
      <c r="U34" s="2086"/>
      <c r="V34" s="2086"/>
      <c r="W34" s="2087"/>
      <c r="X34" s="2085"/>
      <c r="Y34" s="2086"/>
      <c r="Z34" s="2086"/>
      <c r="AA34" s="2086"/>
      <c r="AB34" s="2087"/>
      <c r="AC34" s="2085"/>
      <c r="AD34" s="2086"/>
      <c r="AE34" s="2086"/>
      <c r="AF34" s="2086"/>
      <c r="AG34" s="2087"/>
      <c r="AH34" s="2085"/>
      <c r="AI34" s="2180"/>
      <c r="AJ34" s="2088"/>
      <c r="AK34" s="2088"/>
      <c r="AL34" s="2087"/>
      <c r="AM34" s="2089"/>
      <c r="AN34" s="2088"/>
      <c r="AO34" s="2088"/>
      <c r="AP34" s="2086"/>
      <c r="AQ34" s="2087"/>
      <c r="AR34" s="2089"/>
      <c r="AS34" s="2088"/>
      <c r="AT34" s="2088"/>
      <c r="AU34" s="2088"/>
      <c r="AV34" s="2087"/>
      <c r="AW34" s="2032">
        <f t="shared" si="2"/>
        <v>0</v>
      </c>
      <c r="AX34" s="2080"/>
      <c r="AY34" s="2120"/>
      <c r="AZ34" s="2120"/>
      <c r="BA34" s="2081"/>
      <c r="BB34" s="2082"/>
      <c r="BC34" s="2178"/>
      <c r="BD34" s="2081"/>
      <c r="BE34" s="2081"/>
      <c r="BF34" s="2083"/>
      <c r="BG34" s="2082"/>
      <c r="BH34" s="2178"/>
      <c r="BI34" s="2081"/>
      <c r="BJ34" s="2120"/>
      <c r="BK34" s="2081"/>
      <c r="BL34" s="2082"/>
      <c r="BM34" s="2178"/>
      <c r="BN34" s="2081"/>
      <c r="BO34" s="2120"/>
      <c r="BP34" s="2081"/>
      <c r="BQ34" s="2082"/>
      <c r="BR34" s="2080"/>
      <c r="BS34" s="2120"/>
      <c r="BT34" s="2120"/>
      <c r="BU34" s="2081"/>
      <c r="BV34" s="2082"/>
      <c r="BW34" s="2080"/>
      <c r="BX34" s="2120"/>
      <c r="BY34" s="2120"/>
      <c r="BZ34" s="2081"/>
      <c r="CA34" s="2082"/>
      <c r="CB34" s="2080"/>
      <c r="CC34" s="2120"/>
      <c r="CD34" s="2081"/>
      <c r="CE34" s="2081"/>
      <c r="CF34" s="2082"/>
      <c r="CG34" s="2032">
        <f t="shared" si="0"/>
        <v>0</v>
      </c>
      <c r="CH34" s="2069">
        <f t="shared" si="1"/>
        <v>0</v>
      </c>
    </row>
    <row r="35" spans="2:86" ht="13.5">
      <c r="B35" s="515">
        <v>25</v>
      </c>
      <c r="C35" s="508" t="s">
        <v>67</v>
      </c>
      <c r="D35" s="2085"/>
      <c r="E35" s="2086"/>
      <c r="F35" s="2086"/>
      <c r="G35" s="2086"/>
      <c r="H35" s="2087"/>
      <c r="I35" s="2085"/>
      <c r="J35" s="2086"/>
      <c r="K35" s="2086"/>
      <c r="L35" s="2086"/>
      <c r="M35" s="2087"/>
      <c r="N35" s="2085"/>
      <c r="O35" s="2181"/>
      <c r="P35" s="2086"/>
      <c r="Q35" s="2086"/>
      <c r="R35" s="2087"/>
      <c r="S35" s="2085"/>
      <c r="T35" s="2181"/>
      <c r="U35" s="2086"/>
      <c r="V35" s="2086"/>
      <c r="W35" s="2087"/>
      <c r="X35" s="2085"/>
      <c r="Y35" s="2086"/>
      <c r="Z35" s="2086"/>
      <c r="AA35" s="2086"/>
      <c r="AB35" s="2087"/>
      <c r="AC35" s="2085"/>
      <c r="AD35" s="2086"/>
      <c r="AE35" s="2086"/>
      <c r="AF35" s="2086"/>
      <c r="AG35" s="2087"/>
      <c r="AH35" s="2085"/>
      <c r="AI35" s="2180"/>
      <c r="AJ35" s="2088"/>
      <c r="AK35" s="2088"/>
      <c r="AL35" s="2087"/>
      <c r="AM35" s="2089"/>
      <c r="AN35" s="2088"/>
      <c r="AO35" s="2088"/>
      <c r="AP35" s="2086"/>
      <c r="AQ35" s="2087"/>
      <c r="AR35" s="2089"/>
      <c r="AS35" s="2088"/>
      <c r="AT35" s="2088"/>
      <c r="AU35" s="2088"/>
      <c r="AV35" s="2087"/>
      <c r="AW35" s="2032">
        <f t="shared" si="2"/>
        <v>0</v>
      </c>
      <c r="AX35" s="2080"/>
      <c r="AY35" s="2120"/>
      <c r="AZ35" s="2120"/>
      <c r="BA35" s="2081"/>
      <c r="BB35" s="2082"/>
      <c r="BC35" s="2178"/>
      <c r="BD35" s="2081"/>
      <c r="BE35" s="2081"/>
      <c r="BF35" s="2083"/>
      <c r="BG35" s="2082"/>
      <c r="BH35" s="2178"/>
      <c r="BI35" s="2081"/>
      <c r="BJ35" s="2120"/>
      <c r="BK35" s="2081"/>
      <c r="BL35" s="2082"/>
      <c r="BM35" s="2178"/>
      <c r="BN35" s="2081"/>
      <c r="BO35" s="2120"/>
      <c r="BP35" s="2081"/>
      <c r="BQ35" s="2082"/>
      <c r="BR35" s="2080"/>
      <c r="BS35" s="2120"/>
      <c r="BT35" s="2120"/>
      <c r="BU35" s="2081"/>
      <c r="BV35" s="2082"/>
      <c r="BW35" s="2080"/>
      <c r="BX35" s="2120"/>
      <c r="BY35" s="2120"/>
      <c r="BZ35" s="2081"/>
      <c r="CA35" s="2082"/>
      <c r="CB35" s="2080"/>
      <c r="CC35" s="2120"/>
      <c r="CD35" s="2081"/>
      <c r="CE35" s="2081"/>
      <c r="CF35" s="2082"/>
      <c r="CG35" s="2032">
        <f t="shared" si="0"/>
        <v>0</v>
      </c>
      <c r="CH35" s="2069">
        <f t="shared" si="1"/>
        <v>0</v>
      </c>
    </row>
    <row r="36" spans="2:86" ht="13.5">
      <c r="B36" s="515">
        <v>26</v>
      </c>
      <c r="C36" s="508" t="s">
        <v>61</v>
      </c>
      <c r="D36" s="2085"/>
      <c r="E36" s="2086"/>
      <c r="F36" s="2086"/>
      <c r="G36" s="2086"/>
      <c r="H36" s="2087"/>
      <c r="I36" s="2085"/>
      <c r="J36" s="2086"/>
      <c r="K36" s="2086"/>
      <c r="L36" s="2086"/>
      <c r="M36" s="2087"/>
      <c r="N36" s="2085"/>
      <c r="O36" s="2181"/>
      <c r="P36" s="2086"/>
      <c r="Q36" s="2086"/>
      <c r="R36" s="2087"/>
      <c r="S36" s="2085"/>
      <c r="T36" s="2181"/>
      <c r="U36" s="2086"/>
      <c r="V36" s="2086"/>
      <c r="W36" s="2087"/>
      <c r="X36" s="2085"/>
      <c r="Y36" s="2086"/>
      <c r="Z36" s="2086"/>
      <c r="AA36" s="2086"/>
      <c r="AB36" s="2087"/>
      <c r="AC36" s="2085"/>
      <c r="AD36" s="2086"/>
      <c r="AE36" s="2086"/>
      <c r="AF36" s="2086"/>
      <c r="AG36" s="2087"/>
      <c r="AH36" s="2085"/>
      <c r="AI36" s="2180"/>
      <c r="AJ36" s="2088"/>
      <c r="AK36" s="2088"/>
      <c r="AL36" s="2087"/>
      <c r="AM36" s="2089"/>
      <c r="AN36" s="2088"/>
      <c r="AO36" s="2088"/>
      <c r="AP36" s="2086"/>
      <c r="AQ36" s="2087"/>
      <c r="AR36" s="2089"/>
      <c r="AS36" s="2088"/>
      <c r="AT36" s="2088"/>
      <c r="AU36" s="2088"/>
      <c r="AV36" s="2087"/>
      <c r="AW36" s="2032">
        <f t="shared" si="2"/>
        <v>0</v>
      </c>
      <c r="AX36" s="2080"/>
      <c r="AY36" s="2120"/>
      <c r="AZ36" s="2120"/>
      <c r="BA36" s="2081"/>
      <c r="BB36" s="2082"/>
      <c r="BC36" s="2178"/>
      <c r="BD36" s="2081"/>
      <c r="BE36" s="2081"/>
      <c r="BF36" s="2083"/>
      <c r="BG36" s="2082"/>
      <c r="BH36" s="2178"/>
      <c r="BI36" s="2081"/>
      <c r="BJ36" s="2120"/>
      <c r="BK36" s="2081"/>
      <c r="BL36" s="2082"/>
      <c r="BM36" s="2178"/>
      <c r="BN36" s="2081"/>
      <c r="BO36" s="2120"/>
      <c r="BP36" s="2081"/>
      <c r="BQ36" s="2082"/>
      <c r="BR36" s="2080"/>
      <c r="BS36" s="2120"/>
      <c r="BT36" s="2120"/>
      <c r="BU36" s="2081"/>
      <c r="BV36" s="2082"/>
      <c r="BW36" s="2080"/>
      <c r="BX36" s="2120"/>
      <c r="BY36" s="2120"/>
      <c r="BZ36" s="2081"/>
      <c r="CA36" s="2082"/>
      <c r="CB36" s="2080"/>
      <c r="CC36" s="2120"/>
      <c r="CD36" s="2081"/>
      <c r="CE36" s="2081"/>
      <c r="CF36" s="2082"/>
      <c r="CG36" s="2032">
        <f t="shared" si="0"/>
        <v>0</v>
      </c>
      <c r="CH36" s="2069">
        <f t="shared" si="1"/>
        <v>0</v>
      </c>
    </row>
    <row r="37" spans="2:86" ht="13.5">
      <c r="B37" s="515">
        <v>27</v>
      </c>
      <c r="C37" s="508" t="s">
        <v>237</v>
      </c>
      <c r="D37" s="2085"/>
      <c r="E37" s="2086"/>
      <c r="F37" s="2086"/>
      <c r="G37" s="2086"/>
      <c r="H37" s="2087"/>
      <c r="I37" s="2085"/>
      <c r="J37" s="2086"/>
      <c r="K37" s="2086"/>
      <c r="L37" s="2086"/>
      <c r="M37" s="2087"/>
      <c r="N37" s="2085"/>
      <c r="O37" s="2181"/>
      <c r="P37" s="2086"/>
      <c r="Q37" s="2086"/>
      <c r="R37" s="2087"/>
      <c r="S37" s="2085"/>
      <c r="T37" s="2181"/>
      <c r="U37" s="2086"/>
      <c r="V37" s="2086"/>
      <c r="W37" s="2087"/>
      <c r="X37" s="2085"/>
      <c r="Y37" s="2086"/>
      <c r="Z37" s="2086"/>
      <c r="AA37" s="2086"/>
      <c r="AB37" s="2087"/>
      <c r="AC37" s="2085"/>
      <c r="AD37" s="2086"/>
      <c r="AE37" s="2086"/>
      <c r="AF37" s="2086"/>
      <c r="AG37" s="2087"/>
      <c r="AH37" s="2085"/>
      <c r="AI37" s="2180"/>
      <c r="AJ37" s="2088"/>
      <c r="AK37" s="2088"/>
      <c r="AL37" s="2087"/>
      <c r="AM37" s="2089"/>
      <c r="AN37" s="2088"/>
      <c r="AO37" s="2088"/>
      <c r="AP37" s="2086"/>
      <c r="AQ37" s="2087"/>
      <c r="AR37" s="2089"/>
      <c r="AS37" s="2088"/>
      <c r="AT37" s="2088"/>
      <c r="AU37" s="2088"/>
      <c r="AV37" s="2087"/>
      <c r="AW37" s="2032">
        <f t="shared" si="2"/>
        <v>0</v>
      </c>
      <c r="AX37" s="2080"/>
      <c r="AY37" s="2120"/>
      <c r="AZ37" s="2120"/>
      <c r="BA37" s="2081"/>
      <c r="BB37" s="2082"/>
      <c r="BC37" s="2178"/>
      <c r="BD37" s="2081"/>
      <c r="BE37" s="2081"/>
      <c r="BF37" s="2083"/>
      <c r="BG37" s="2082"/>
      <c r="BH37" s="2178"/>
      <c r="BI37" s="2081"/>
      <c r="BJ37" s="2120"/>
      <c r="BK37" s="2081"/>
      <c r="BL37" s="2082"/>
      <c r="BM37" s="2178"/>
      <c r="BN37" s="2081"/>
      <c r="BO37" s="2120"/>
      <c r="BP37" s="2081"/>
      <c r="BQ37" s="2082"/>
      <c r="BR37" s="2080"/>
      <c r="BS37" s="2120"/>
      <c r="BT37" s="2120"/>
      <c r="BU37" s="2081"/>
      <c r="BV37" s="2082"/>
      <c r="BW37" s="2080"/>
      <c r="BX37" s="2120"/>
      <c r="BY37" s="2120"/>
      <c r="BZ37" s="2081"/>
      <c r="CA37" s="2082"/>
      <c r="CB37" s="2080"/>
      <c r="CC37" s="2120"/>
      <c r="CD37" s="2081"/>
      <c r="CE37" s="2081"/>
      <c r="CF37" s="2082"/>
      <c r="CG37" s="2032">
        <f t="shared" si="0"/>
        <v>0</v>
      </c>
      <c r="CH37" s="2069">
        <f t="shared" si="1"/>
        <v>0</v>
      </c>
    </row>
    <row r="38" spans="2:86" ht="13.5">
      <c r="B38" s="515">
        <v>28</v>
      </c>
      <c r="C38" s="508" t="s">
        <v>146</v>
      </c>
      <c r="D38" s="2085"/>
      <c r="E38" s="2086"/>
      <c r="F38" s="2086"/>
      <c r="G38" s="2086"/>
      <c r="H38" s="2087"/>
      <c r="I38" s="2085"/>
      <c r="J38" s="2086"/>
      <c r="K38" s="2086"/>
      <c r="L38" s="2086"/>
      <c r="M38" s="2087"/>
      <c r="N38" s="2085"/>
      <c r="O38" s="2181"/>
      <c r="P38" s="2086"/>
      <c r="Q38" s="2086"/>
      <c r="R38" s="2087"/>
      <c r="S38" s="2085"/>
      <c r="T38" s="2181"/>
      <c r="U38" s="2086"/>
      <c r="V38" s="2086"/>
      <c r="W38" s="2087"/>
      <c r="X38" s="2085"/>
      <c r="Y38" s="2086"/>
      <c r="Z38" s="2086"/>
      <c r="AA38" s="2086"/>
      <c r="AB38" s="2087"/>
      <c r="AC38" s="2085"/>
      <c r="AD38" s="2086"/>
      <c r="AE38" s="2086"/>
      <c r="AF38" s="2086"/>
      <c r="AG38" s="2087"/>
      <c r="AH38" s="2085"/>
      <c r="AI38" s="2180"/>
      <c r="AJ38" s="2088"/>
      <c r="AK38" s="2088"/>
      <c r="AL38" s="2087"/>
      <c r="AM38" s="2089"/>
      <c r="AN38" s="2088"/>
      <c r="AO38" s="2088"/>
      <c r="AP38" s="2086"/>
      <c r="AQ38" s="2087"/>
      <c r="AR38" s="2089"/>
      <c r="AS38" s="2088"/>
      <c r="AT38" s="2088"/>
      <c r="AU38" s="2088"/>
      <c r="AV38" s="2087"/>
      <c r="AW38" s="2032">
        <f t="shared" si="2"/>
        <v>0</v>
      </c>
      <c r="AX38" s="2080"/>
      <c r="AY38" s="2120"/>
      <c r="AZ38" s="2120"/>
      <c r="BA38" s="2081"/>
      <c r="BB38" s="2082"/>
      <c r="BC38" s="2178"/>
      <c r="BD38" s="2081"/>
      <c r="BE38" s="2081"/>
      <c r="BF38" s="2083"/>
      <c r="BG38" s="2082"/>
      <c r="BH38" s="2178"/>
      <c r="BI38" s="2081"/>
      <c r="BJ38" s="2120"/>
      <c r="BK38" s="2081"/>
      <c r="BL38" s="2082"/>
      <c r="BM38" s="2178"/>
      <c r="BN38" s="2081"/>
      <c r="BO38" s="2120"/>
      <c r="BP38" s="2081"/>
      <c r="BQ38" s="2082"/>
      <c r="BR38" s="2080"/>
      <c r="BS38" s="2120"/>
      <c r="BT38" s="2120"/>
      <c r="BU38" s="2081"/>
      <c r="BV38" s="2082"/>
      <c r="BW38" s="2080"/>
      <c r="BX38" s="2120"/>
      <c r="BY38" s="2120"/>
      <c r="BZ38" s="2081"/>
      <c r="CA38" s="2082"/>
      <c r="CB38" s="2080"/>
      <c r="CC38" s="2120"/>
      <c r="CD38" s="2081"/>
      <c r="CE38" s="2081"/>
      <c r="CF38" s="2082"/>
      <c r="CG38" s="2032">
        <f t="shared" si="0"/>
        <v>0</v>
      </c>
      <c r="CH38" s="2069">
        <f t="shared" si="1"/>
        <v>0</v>
      </c>
    </row>
    <row r="39" spans="2:86" ht="13.5">
      <c r="B39" s="515">
        <v>29</v>
      </c>
      <c r="C39" s="508" t="s">
        <v>117</v>
      </c>
      <c r="D39" s="2085"/>
      <c r="E39" s="2086"/>
      <c r="F39" s="2086"/>
      <c r="G39" s="2086"/>
      <c r="H39" s="2087"/>
      <c r="I39" s="2085"/>
      <c r="J39" s="2086"/>
      <c r="K39" s="2086"/>
      <c r="L39" s="2086"/>
      <c r="M39" s="2087"/>
      <c r="N39" s="2085"/>
      <c r="O39" s="2181"/>
      <c r="P39" s="2086"/>
      <c r="Q39" s="2086"/>
      <c r="R39" s="2087"/>
      <c r="S39" s="2085"/>
      <c r="T39" s="2181"/>
      <c r="U39" s="2086"/>
      <c r="V39" s="2086"/>
      <c r="W39" s="2087"/>
      <c r="X39" s="2085"/>
      <c r="Y39" s="2086"/>
      <c r="Z39" s="2086"/>
      <c r="AA39" s="2086"/>
      <c r="AB39" s="2087"/>
      <c r="AC39" s="2085"/>
      <c r="AD39" s="2086"/>
      <c r="AE39" s="2086"/>
      <c r="AF39" s="2086"/>
      <c r="AG39" s="2087"/>
      <c r="AH39" s="2085"/>
      <c r="AI39" s="2180"/>
      <c r="AJ39" s="2088"/>
      <c r="AK39" s="2088"/>
      <c r="AL39" s="2087"/>
      <c r="AM39" s="2089"/>
      <c r="AN39" s="2088"/>
      <c r="AO39" s="2088"/>
      <c r="AP39" s="2086"/>
      <c r="AQ39" s="2087"/>
      <c r="AR39" s="2089"/>
      <c r="AS39" s="2088"/>
      <c r="AT39" s="2088"/>
      <c r="AU39" s="2088"/>
      <c r="AV39" s="2087"/>
      <c r="AW39" s="2032">
        <f t="shared" si="2"/>
        <v>0</v>
      </c>
      <c r="AX39" s="2080"/>
      <c r="AY39" s="2120"/>
      <c r="AZ39" s="2120"/>
      <c r="BA39" s="2081"/>
      <c r="BB39" s="2082"/>
      <c r="BC39" s="2178"/>
      <c r="BD39" s="2081"/>
      <c r="BE39" s="2081"/>
      <c r="BF39" s="2083"/>
      <c r="BG39" s="2082"/>
      <c r="BH39" s="2178"/>
      <c r="BI39" s="2081"/>
      <c r="BJ39" s="2120"/>
      <c r="BK39" s="2081"/>
      <c r="BL39" s="2082"/>
      <c r="BM39" s="2178"/>
      <c r="BN39" s="2081"/>
      <c r="BO39" s="2120"/>
      <c r="BP39" s="2081"/>
      <c r="BQ39" s="2082"/>
      <c r="BR39" s="2080"/>
      <c r="BS39" s="2120"/>
      <c r="BT39" s="2120"/>
      <c r="BU39" s="2081"/>
      <c r="BV39" s="2082"/>
      <c r="BW39" s="2080"/>
      <c r="BX39" s="2120"/>
      <c r="BY39" s="2120"/>
      <c r="BZ39" s="2081"/>
      <c r="CA39" s="2082"/>
      <c r="CB39" s="2080"/>
      <c r="CC39" s="2120"/>
      <c r="CD39" s="2081"/>
      <c r="CE39" s="2081"/>
      <c r="CF39" s="2082"/>
      <c r="CG39" s="2032">
        <f t="shared" si="0"/>
        <v>0</v>
      </c>
      <c r="CH39" s="2069">
        <f t="shared" si="1"/>
        <v>0</v>
      </c>
    </row>
    <row r="40" spans="2:86" ht="13.5">
      <c r="B40" s="515">
        <v>30</v>
      </c>
      <c r="C40" s="508" t="s">
        <v>64</v>
      </c>
      <c r="D40" s="2085"/>
      <c r="E40" s="2086"/>
      <c r="F40" s="2086"/>
      <c r="G40" s="2086"/>
      <c r="H40" s="2087"/>
      <c r="I40" s="2085"/>
      <c r="J40" s="2086"/>
      <c r="K40" s="2086"/>
      <c r="L40" s="2086"/>
      <c r="M40" s="2087"/>
      <c r="N40" s="2085"/>
      <c r="O40" s="2181"/>
      <c r="P40" s="2086"/>
      <c r="Q40" s="2086"/>
      <c r="R40" s="2087"/>
      <c r="S40" s="2085"/>
      <c r="T40" s="2181"/>
      <c r="U40" s="2086"/>
      <c r="V40" s="2086"/>
      <c r="W40" s="2087"/>
      <c r="X40" s="2085"/>
      <c r="Y40" s="2086"/>
      <c r="Z40" s="2086"/>
      <c r="AA40" s="2086"/>
      <c r="AB40" s="2087"/>
      <c r="AC40" s="2085"/>
      <c r="AD40" s="2086"/>
      <c r="AE40" s="2086"/>
      <c r="AF40" s="2086"/>
      <c r="AG40" s="2087"/>
      <c r="AH40" s="2085"/>
      <c r="AI40" s="2180"/>
      <c r="AJ40" s="2088"/>
      <c r="AK40" s="2088"/>
      <c r="AL40" s="2087"/>
      <c r="AM40" s="2089"/>
      <c r="AN40" s="2088"/>
      <c r="AO40" s="2088"/>
      <c r="AP40" s="2086"/>
      <c r="AQ40" s="2087"/>
      <c r="AR40" s="2089"/>
      <c r="AS40" s="2088"/>
      <c r="AT40" s="2088"/>
      <c r="AU40" s="2088"/>
      <c r="AV40" s="2087"/>
      <c r="AW40" s="2032">
        <f t="shared" si="2"/>
        <v>0</v>
      </c>
      <c r="AX40" s="2080"/>
      <c r="AY40" s="2120"/>
      <c r="AZ40" s="2120"/>
      <c r="BA40" s="2081"/>
      <c r="BB40" s="2082"/>
      <c r="BC40" s="2178"/>
      <c r="BD40" s="2081"/>
      <c r="BE40" s="2081"/>
      <c r="BF40" s="2083"/>
      <c r="BG40" s="2082"/>
      <c r="BH40" s="2178"/>
      <c r="BI40" s="2081"/>
      <c r="BJ40" s="2120"/>
      <c r="BK40" s="2081"/>
      <c r="BL40" s="2082"/>
      <c r="BM40" s="2178"/>
      <c r="BN40" s="2081"/>
      <c r="BO40" s="2120"/>
      <c r="BP40" s="2081"/>
      <c r="BQ40" s="2082"/>
      <c r="BR40" s="2080"/>
      <c r="BS40" s="2120"/>
      <c r="BT40" s="2120"/>
      <c r="BU40" s="2081"/>
      <c r="BV40" s="2082"/>
      <c r="BW40" s="2080"/>
      <c r="BX40" s="2120"/>
      <c r="BY40" s="2120"/>
      <c r="BZ40" s="2081"/>
      <c r="CA40" s="2082"/>
      <c r="CB40" s="2080"/>
      <c r="CC40" s="2120"/>
      <c r="CD40" s="2081"/>
      <c r="CE40" s="2081"/>
      <c r="CF40" s="2082"/>
      <c r="CG40" s="2032">
        <f t="shared" si="0"/>
        <v>0</v>
      </c>
      <c r="CH40" s="2069">
        <f t="shared" si="1"/>
        <v>0</v>
      </c>
    </row>
    <row r="41" spans="2:86" ht="13.5">
      <c r="B41" s="515">
        <v>31</v>
      </c>
      <c r="C41" s="508" t="s">
        <v>143</v>
      </c>
      <c r="D41" s="2085"/>
      <c r="E41" s="2086"/>
      <c r="F41" s="2086"/>
      <c r="G41" s="2086"/>
      <c r="H41" s="2087"/>
      <c r="I41" s="2085"/>
      <c r="J41" s="2086"/>
      <c r="K41" s="2086"/>
      <c r="L41" s="2086"/>
      <c r="M41" s="2087"/>
      <c r="N41" s="2085"/>
      <c r="O41" s="2181"/>
      <c r="P41" s="2086"/>
      <c r="Q41" s="2086"/>
      <c r="R41" s="2087"/>
      <c r="S41" s="2085"/>
      <c r="T41" s="2181"/>
      <c r="U41" s="2086"/>
      <c r="V41" s="2086"/>
      <c r="W41" s="2087"/>
      <c r="X41" s="2085"/>
      <c r="Y41" s="2086"/>
      <c r="Z41" s="2086"/>
      <c r="AA41" s="2086"/>
      <c r="AB41" s="2087"/>
      <c r="AC41" s="2085"/>
      <c r="AD41" s="2086"/>
      <c r="AE41" s="2086"/>
      <c r="AF41" s="2086"/>
      <c r="AG41" s="2087"/>
      <c r="AH41" s="2085"/>
      <c r="AI41" s="2180"/>
      <c r="AJ41" s="2088"/>
      <c r="AK41" s="2088"/>
      <c r="AL41" s="2087"/>
      <c r="AM41" s="2089"/>
      <c r="AN41" s="2088"/>
      <c r="AO41" s="2088"/>
      <c r="AP41" s="2086"/>
      <c r="AQ41" s="2087"/>
      <c r="AR41" s="2089"/>
      <c r="AS41" s="2088"/>
      <c r="AT41" s="2088"/>
      <c r="AU41" s="2088"/>
      <c r="AV41" s="2087"/>
      <c r="AW41" s="2032">
        <f t="shared" si="2"/>
        <v>0</v>
      </c>
      <c r="AX41" s="2080"/>
      <c r="AY41" s="2120"/>
      <c r="AZ41" s="2120"/>
      <c r="BA41" s="2081"/>
      <c r="BB41" s="2082"/>
      <c r="BC41" s="2178"/>
      <c r="BD41" s="2081"/>
      <c r="BE41" s="2081"/>
      <c r="BF41" s="2083"/>
      <c r="BG41" s="2082"/>
      <c r="BH41" s="2178"/>
      <c r="BI41" s="2081"/>
      <c r="BJ41" s="2120"/>
      <c r="BK41" s="2081"/>
      <c r="BL41" s="2082"/>
      <c r="BM41" s="2178"/>
      <c r="BN41" s="2081"/>
      <c r="BO41" s="2120"/>
      <c r="BP41" s="2081"/>
      <c r="BQ41" s="2082"/>
      <c r="BR41" s="2080"/>
      <c r="BS41" s="2120"/>
      <c r="BT41" s="2120"/>
      <c r="BU41" s="2081"/>
      <c r="BV41" s="2082"/>
      <c r="BW41" s="2080"/>
      <c r="BX41" s="2120"/>
      <c r="BY41" s="2120"/>
      <c r="BZ41" s="2081"/>
      <c r="CA41" s="2082"/>
      <c r="CB41" s="2080"/>
      <c r="CC41" s="2120"/>
      <c r="CD41" s="2081"/>
      <c r="CE41" s="2081"/>
      <c r="CF41" s="2082"/>
      <c r="CG41" s="2032">
        <f t="shared" si="0"/>
        <v>0</v>
      </c>
      <c r="CH41" s="2069">
        <f t="shared" si="1"/>
        <v>0</v>
      </c>
    </row>
    <row r="42" spans="2:86" ht="13.5">
      <c r="B42" s="515">
        <v>32</v>
      </c>
      <c r="C42" s="508" t="s">
        <v>544</v>
      </c>
      <c r="D42" s="2085"/>
      <c r="E42" s="2086"/>
      <c r="F42" s="2086"/>
      <c r="G42" s="2086"/>
      <c r="H42" s="2087"/>
      <c r="I42" s="2085"/>
      <c r="J42" s="2086"/>
      <c r="K42" s="2086"/>
      <c r="L42" s="2086"/>
      <c r="M42" s="2087"/>
      <c r="N42" s="2085"/>
      <c r="O42" s="2181"/>
      <c r="P42" s="2086"/>
      <c r="Q42" s="2086"/>
      <c r="R42" s="2087"/>
      <c r="S42" s="2085"/>
      <c r="T42" s="2181"/>
      <c r="U42" s="2086"/>
      <c r="V42" s="2086"/>
      <c r="W42" s="2087"/>
      <c r="X42" s="2085"/>
      <c r="Y42" s="2086"/>
      <c r="Z42" s="2086"/>
      <c r="AA42" s="2086"/>
      <c r="AB42" s="2087"/>
      <c r="AC42" s="2085"/>
      <c r="AD42" s="2086"/>
      <c r="AE42" s="2086"/>
      <c r="AF42" s="2086"/>
      <c r="AG42" s="2087"/>
      <c r="AH42" s="2085"/>
      <c r="AI42" s="2180"/>
      <c r="AJ42" s="2088"/>
      <c r="AK42" s="2088"/>
      <c r="AL42" s="2087"/>
      <c r="AM42" s="2089"/>
      <c r="AN42" s="2088"/>
      <c r="AO42" s="2088"/>
      <c r="AP42" s="2086"/>
      <c r="AQ42" s="2087"/>
      <c r="AR42" s="2089"/>
      <c r="AS42" s="2088"/>
      <c r="AT42" s="2088"/>
      <c r="AU42" s="2088"/>
      <c r="AV42" s="2087"/>
      <c r="AW42" s="2032">
        <f t="shared" si="2"/>
        <v>0</v>
      </c>
      <c r="AX42" s="2080"/>
      <c r="AY42" s="2120"/>
      <c r="AZ42" s="2120"/>
      <c r="BA42" s="2081"/>
      <c r="BB42" s="2082"/>
      <c r="BC42" s="2178"/>
      <c r="BD42" s="2081"/>
      <c r="BE42" s="2081"/>
      <c r="BF42" s="2083"/>
      <c r="BG42" s="2082"/>
      <c r="BH42" s="2178"/>
      <c r="BI42" s="2081"/>
      <c r="BJ42" s="2120"/>
      <c r="BK42" s="2081"/>
      <c r="BL42" s="2082"/>
      <c r="BM42" s="2178"/>
      <c r="BN42" s="2081"/>
      <c r="BO42" s="2120"/>
      <c r="BP42" s="2081"/>
      <c r="BQ42" s="2082"/>
      <c r="BR42" s="2080"/>
      <c r="BS42" s="2120"/>
      <c r="BT42" s="2120"/>
      <c r="BU42" s="2081"/>
      <c r="BV42" s="2082"/>
      <c r="BW42" s="2080"/>
      <c r="BX42" s="2120"/>
      <c r="BY42" s="2120"/>
      <c r="BZ42" s="2081"/>
      <c r="CA42" s="2082"/>
      <c r="CB42" s="2080"/>
      <c r="CC42" s="2120"/>
      <c r="CD42" s="2081"/>
      <c r="CE42" s="2081"/>
      <c r="CF42" s="2082"/>
      <c r="CG42" s="2032">
        <f t="shared" ref="CG42:CG73" si="3">COUNTA(AX42:CF42)</f>
        <v>0</v>
      </c>
      <c r="CH42" s="2069">
        <f t="shared" si="1"/>
        <v>0</v>
      </c>
    </row>
    <row r="43" spans="2:86" ht="13.5">
      <c r="B43" s="515">
        <v>33</v>
      </c>
      <c r="C43" s="508" t="s">
        <v>508</v>
      </c>
      <c r="D43" s="2085"/>
      <c r="E43" s="2086"/>
      <c r="F43" s="2086"/>
      <c r="G43" s="2086"/>
      <c r="H43" s="2087"/>
      <c r="I43" s="2085"/>
      <c r="J43" s="2086"/>
      <c r="K43" s="2086"/>
      <c r="L43" s="2086"/>
      <c r="M43" s="2087"/>
      <c r="N43" s="2085"/>
      <c r="O43" s="2181"/>
      <c r="P43" s="2086"/>
      <c r="Q43" s="2086"/>
      <c r="R43" s="2087"/>
      <c r="S43" s="2085"/>
      <c r="T43" s="2181"/>
      <c r="U43" s="2086"/>
      <c r="V43" s="2086"/>
      <c r="W43" s="2087"/>
      <c r="X43" s="2085"/>
      <c r="Y43" s="2086"/>
      <c r="Z43" s="2086"/>
      <c r="AA43" s="2086"/>
      <c r="AB43" s="2087"/>
      <c r="AC43" s="2085"/>
      <c r="AD43" s="2086"/>
      <c r="AE43" s="2086"/>
      <c r="AF43" s="2086"/>
      <c r="AG43" s="2087"/>
      <c r="AH43" s="2085"/>
      <c r="AI43" s="2180"/>
      <c r="AJ43" s="2088"/>
      <c r="AK43" s="2088"/>
      <c r="AL43" s="2087"/>
      <c r="AM43" s="2089"/>
      <c r="AN43" s="2088"/>
      <c r="AO43" s="2088"/>
      <c r="AP43" s="2086"/>
      <c r="AQ43" s="2087"/>
      <c r="AR43" s="2089"/>
      <c r="AS43" s="2088"/>
      <c r="AT43" s="2088"/>
      <c r="AU43" s="2088"/>
      <c r="AV43" s="2087"/>
      <c r="AW43" s="2032">
        <f t="shared" si="2"/>
        <v>0</v>
      </c>
      <c r="AX43" s="2080"/>
      <c r="AY43" s="2120"/>
      <c r="AZ43" s="2120"/>
      <c r="BA43" s="2081"/>
      <c r="BB43" s="2082"/>
      <c r="BC43" s="2178"/>
      <c r="BD43" s="2081"/>
      <c r="BE43" s="2081"/>
      <c r="BF43" s="2083"/>
      <c r="BG43" s="2082"/>
      <c r="BH43" s="2178"/>
      <c r="BI43" s="2081"/>
      <c r="BJ43" s="2120"/>
      <c r="BK43" s="2081"/>
      <c r="BL43" s="2082"/>
      <c r="BM43" s="2178"/>
      <c r="BN43" s="2081"/>
      <c r="BO43" s="2120"/>
      <c r="BP43" s="2081"/>
      <c r="BQ43" s="2082"/>
      <c r="BR43" s="2080"/>
      <c r="BS43" s="2120"/>
      <c r="BT43" s="2120"/>
      <c r="BU43" s="2081"/>
      <c r="BV43" s="2082"/>
      <c r="BW43" s="2080"/>
      <c r="BX43" s="2120"/>
      <c r="BY43" s="2120"/>
      <c r="BZ43" s="2081"/>
      <c r="CA43" s="2082"/>
      <c r="CB43" s="2080"/>
      <c r="CC43" s="2120"/>
      <c r="CD43" s="2081"/>
      <c r="CE43" s="2081"/>
      <c r="CF43" s="2082"/>
      <c r="CG43" s="2032">
        <f t="shared" si="3"/>
        <v>0</v>
      </c>
      <c r="CH43" s="2069">
        <f t="shared" si="1"/>
        <v>0</v>
      </c>
    </row>
    <row r="44" spans="2:86" ht="13.5">
      <c r="B44" s="515">
        <v>34</v>
      </c>
      <c r="C44" s="508" t="s">
        <v>498</v>
      </c>
      <c r="D44" s="2085"/>
      <c r="E44" s="2086"/>
      <c r="F44" s="2086"/>
      <c r="G44" s="2086"/>
      <c r="H44" s="2087"/>
      <c r="I44" s="2085"/>
      <c r="J44" s="2086"/>
      <c r="K44" s="2086"/>
      <c r="L44" s="2086"/>
      <c r="M44" s="2087"/>
      <c r="N44" s="2085"/>
      <c r="O44" s="2181"/>
      <c r="P44" s="2086"/>
      <c r="Q44" s="2086"/>
      <c r="R44" s="2087"/>
      <c r="S44" s="2085"/>
      <c r="T44" s="2181"/>
      <c r="U44" s="2086"/>
      <c r="V44" s="2086"/>
      <c r="W44" s="2087"/>
      <c r="X44" s="2085"/>
      <c r="Y44" s="2086"/>
      <c r="Z44" s="2086"/>
      <c r="AA44" s="2086"/>
      <c r="AB44" s="2087"/>
      <c r="AC44" s="2085"/>
      <c r="AD44" s="2086"/>
      <c r="AE44" s="2086"/>
      <c r="AF44" s="2086"/>
      <c r="AG44" s="2087"/>
      <c r="AH44" s="2085"/>
      <c r="AI44" s="2180"/>
      <c r="AJ44" s="2088"/>
      <c r="AK44" s="2088"/>
      <c r="AL44" s="2087"/>
      <c r="AM44" s="2089"/>
      <c r="AN44" s="2088"/>
      <c r="AO44" s="2088"/>
      <c r="AP44" s="2086"/>
      <c r="AQ44" s="2087"/>
      <c r="AR44" s="2089"/>
      <c r="AS44" s="2088"/>
      <c r="AT44" s="2088"/>
      <c r="AU44" s="2088"/>
      <c r="AV44" s="2087"/>
      <c r="AW44" s="2032">
        <f t="shared" si="2"/>
        <v>0</v>
      </c>
      <c r="AX44" s="2080"/>
      <c r="AY44" s="2120"/>
      <c r="AZ44" s="2120"/>
      <c r="BA44" s="2081"/>
      <c r="BB44" s="2082"/>
      <c r="BC44" s="2178"/>
      <c r="BD44" s="2081"/>
      <c r="BE44" s="2081"/>
      <c r="BF44" s="2083"/>
      <c r="BG44" s="2082"/>
      <c r="BH44" s="2178"/>
      <c r="BI44" s="2081"/>
      <c r="BJ44" s="2120"/>
      <c r="BK44" s="2081"/>
      <c r="BL44" s="2082"/>
      <c r="BM44" s="2178"/>
      <c r="BN44" s="2081"/>
      <c r="BO44" s="2120"/>
      <c r="BP44" s="2081"/>
      <c r="BQ44" s="2082"/>
      <c r="BR44" s="2080"/>
      <c r="BS44" s="2120"/>
      <c r="BT44" s="2120"/>
      <c r="BU44" s="2081"/>
      <c r="BV44" s="2082"/>
      <c r="BW44" s="2080"/>
      <c r="BX44" s="2120"/>
      <c r="BY44" s="2120"/>
      <c r="BZ44" s="2081"/>
      <c r="CA44" s="2082"/>
      <c r="CB44" s="2080"/>
      <c r="CC44" s="2120"/>
      <c r="CD44" s="2081"/>
      <c r="CE44" s="2081"/>
      <c r="CF44" s="2082"/>
      <c r="CG44" s="2032">
        <f t="shared" si="3"/>
        <v>0</v>
      </c>
      <c r="CH44" s="2069">
        <f t="shared" si="1"/>
        <v>0</v>
      </c>
    </row>
    <row r="45" spans="2:86" ht="13.5">
      <c r="B45" s="515">
        <v>35</v>
      </c>
      <c r="C45" s="508" t="s">
        <v>65</v>
      </c>
      <c r="D45" s="2085"/>
      <c r="E45" s="2086"/>
      <c r="F45" s="2086"/>
      <c r="G45" s="2086"/>
      <c r="H45" s="2087"/>
      <c r="I45" s="2085"/>
      <c r="J45" s="2086"/>
      <c r="K45" s="2086"/>
      <c r="L45" s="2086"/>
      <c r="M45" s="2087"/>
      <c r="N45" s="2085"/>
      <c r="O45" s="2181"/>
      <c r="P45" s="2086"/>
      <c r="Q45" s="2086"/>
      <c r="R45" s="2087"/>
      <c r="S45" s="2085"/>
      <c r="T45" s="2181"/>
      <c r="U45" s="2086"/>
      <c r="V45" s="2086"/>
      <c r="W45" s="2087"/>
      <c r="X45" s="2085"/>
      <c r="Y45" s="2086"/>
      <c r="Z45" s="2086"/>
      <c r="AA45" s="2086"/>
      <c r="AB45" s="2087"/>
      <c r="AC45" s="2085"/>
      <c r="AD45" s="2086"/>
      <c r="AE45" s="2086"/>
      <c r="AF45" s="2086"/>
      <c r="AG45" s="2087"/>
      <c r="AH45" s="2085"/>
      <c r="AI45" s="2180"/>
      <c r="AJ45" s="2088"/>
      <c r="AK45" s="2088"/>
      <c r="AL45" s="2087"/>
      <c r="AM45" s="2089"/>
      <c r="AN45" s="2088"/>
      <c r="AO45" s="2088"/>
      <c r="AP45" s="2086"/>
      <c r="AQ45" s="2087"/>
      <c r="AR45" s="2089"/>
      <c r="AS45" s="2088"/>
      <c r="AT45" s="2088"/>
      <c r="AU45" s="2088"/>
      <c r="AV45" s="2087"/>
      <c r="AW45" s="2032">
        <f t="shared" si="2"/>
        <v>0</v>
      </c>
      <c r="AX45" s="2080"/>
      <c r="AY45" s="2120"/>
      <c r="AZ45" s="2120"/>
      <c r="BA45" s="2081"/>
      <c r="BB45" s="2082"/>
      <c r="BC45" s="2178"/>
      <c r="BD45" s="2081"/>
      <c r="BE45" s="2081"/>
      <c r="BF45" s="2083"/>
      <c r="BG45" s="2082"/>
      <c r="BH45" s="2178"/>
      <c r="BI45" s="2081"/>
      <c r="BJ45" s="2120"/>
      <c r="BK45" s="2081"/>
      <c r="BL45" s="2082"/>
      <c r="BM45" s="2178"/>
      <c r="BN45" s="2081"/>
      <c r="BO45" s="2120"/>
      <c r="BP45" s="2081"/>
      <c r="BQ45" s="2082"/>
      <c r="BR45" s="2080"/>
      <c r="BS45" s="2120"/>
      <c r="BT45" s="2120"/>
      <c r="BU45" s="2081"/>
      <c r="BV45" s="2082"/>
      <c r="BW45" s="2080"/>
      <c r="BX45" s="2120"/>
      <c r="BY45" s="2120"/>
      <c r="BZ45" s="2081"/>
      <c r="CA45" s="2082"/>
      <c r="CB45" s="2080"/>
      <c r="CC45" s="2120"/>
      <c r="CD45" s="2081"/>
      <c r="CE45" s="2081"/>
      <c r="CF45" s="2082"/>
      <c r="CG45" s="2032">
        <f t="shared" si="3"/>
        <v>0</v>
      </c>
      <c r="CH45" s="2069">
        <f t="shared" si="1"/>
        <v>0</v>
      </c>
    </row>
    <row r="46" spans="2:86" ht="13.5">
      <c r="B46" s="515">
        <v>36</v>
      </c>
      <c r="C46" s="508" t="s">
        <v>601</v>
      </c>
      <c r="D46" s="2085"/>
      <c r="E46" s="2086"/>
      <c r="F46" s="2086"/>
      <c r="G46" s="2086"/>
      <c r="H46" s="2087"/>
      <c r="I46" s="2085"/>
      <c r="J46" s="2086"/>
      <c r="K46" s="2086"/>
      <c r="L46" s="2086"/>
      <c r="M46" s="2087"/>
      <c r="N46" s="2085"/>
      <c r="O46" s="2181"/>
      <c r="P46" s="2086"/>
      <c r="Q46" s="2086"/>
      <c r="R46" s="2087"/>
      <c r="S46" s="2085"/>
      <c r="T46" s="2181"/>
      <c r="U46" s="2086"/>
      <c r="V46" s="2086"/>
      <c r="W46" s="2087"/>
      <c r="X46" s="2085"/>
      <c r="Y46" s="2086"/>
      <c r="Z46" s="2086"/>
      <c r="AA46" s="2086"/>
      <c r="AB46" s="2087"/>
      <c r="AC46" s="2085"/>
      <c r="AD46" s="2086"/>
      <c r="AE46" s="2086"/>
      <c r="AF46" s="2086"/>
      <c r="AG46" s="2087"/>
      <c r="AH46" s="2085"/>
      <c r="AI46" s="2180"/>
      <c r="AJ46" s="2088"/>
      <c r="AK46" s="2088"/>
      <c r="AL46" s="2087"/>
      <c r="AM46" s="2089"/>
      <c r="AN46" s="2088"/>
      <c r="AO46" s="2088"/>
      <c r="AP46" s="2086"/>
      <c r="AQ46" s="2087"/>
      <c r="AR46" s="2089"/>
      <c r="AS46" s="2088"/>
      <c r="AT46" s="2088"/>
      <c r="AU46" s="2088"/>
      <c r="AV46" s="2087"/>
      <c r="AW46" s="2032">
        <f t="shared" si="2"/>
        <v>0</v>
      </c>
      <c r="AX46" s="2080"/>
      <c r="AY46" s="2120"/>
      <c r="AZ46" s="2120"/>
      <c r="BA46" s="2081"/>
      <c r="BB46" s="2082"/>
      <c r="BC46" s="2178"/>
      <c r="BD46" s="2081"/>
      <c r="BE46" s="2081"/>
      <c r="BF46" s="2083"/>
      <c r="BG46" s="2082"/>
      <c r="BH46" s="2178"/>
      <c r="BI46" s="2081"/>
      <c r="BJ46" s="2120"/>
      <c r="BK46" s="2081"/>
      <c r="BL46" s="2082"/>
      <c r="BM46" s="2178"/>
      <c r="BN46" s="2081"/>
      <c r="BO46" s="2120"/>
      <c r="BP46" s="2081"/>
      <c r="BQ46" s="2082"/>
      <c r="BR46" s="2080"/>
      <c r="BS46" s="2120"/>
      <c r="BT46" s="2120"/>
      <c r="BU46" s="2081"/>
      <c r="BV46" s="2082"/>
      <c r="BW46" s="2080"/>
      <c r="BX46" s="2120"/>
      <c r="BY46" s="2120"/>
      <c r="BZ46" s="2081"/>
      <c r="CA46" s="2082"/>
      <c r="CB46" s="2080"/>
      <c r="CC46" s="2120"/>
      <c r="CD46" s="2081"/>
      <c r="CE46" s="2081"/>
      <c r="CF46" s="2082"/>
      <c r="CG46" s="2032">
        <f t="shared" si="3"/>
        <v>0</v>
      </c>
      <c r="CH46" s="2069">
        <f t="shared" si="1"/>
        <v>0</v>
      </c>
    </row>
    <row r="47" spans="2:86" ht="13.5">
      <c r="B47" s="515">
        <v>37</v>
      </c>
      <c r="C47" s="508" t="s">
        <v>287</v>
      </c>
      <c r="D47" s="2085"/>
      <c r="E47" s="2086"/>
      <c r="F47" s="2086"/>
      <c r="G47" s="2086"/>
      <c r="H47" s="2087"/>
      <c r="I47" s="2085"/>
      <c r="J47" s="2086"/>
      <c r="K47" s="2086"/>
      <c r="L47" s="2086"/>
      <c r="M47" s="2087"/>
      <c r="N47" s="2085"/>
      <c r="O47" s="2181"/>
      <c r="P47" s="2086"/>
      <c r="Q47" s="2086"/>
      <c r="R47" s="2087"/>
      <c r="S47" s="2085"/>
      <c r="T47" s="2181"/>
      <c r="U47" s="2086"/>
      <c r="V47" s="2086"/>
      <c r="W47" s="2087"/>
      <c r="X47" s="2085"/>
      <c r="Y47" s="2086"/>
      <c r="Z47" s="2086"/>
      <c r="AA47" s="2086"/>
      <c r="AB47" s="2087"/>
      <c r="AC47" s="2085"/>
      <c r="AD47" s="2086"/>
      <c r="AE47" s="2086"/>
      <c r="AF47" s="2086"/>
      <c r="AG47" s="2087"/>
      <c r="AH47" s="2085"/>
      <c r="AI47" s="2180"/>
      <c r="AJ47" s="2088"/>
      <c r="AK47" s="2088"/>
      <c r="AL47" s="2087"/>
      <c r="AM47" s="2089"/>
      <c r="AN47" s="2088"/>
      <c r="AO47" s="2088"/>
      <c r="AP47" s="2086"/>
      <c r="AQ47" s="2087"/>
      <c r="AR47" s="2089"/>
      <c r="AS47" s="2088"/>
      <c r="AT47" s="2088"/>
      <c r="AU47" s="2088"/>
      <c r="AV47" s="2087"/>
      <c r="AW47" s="2032">
        <f t="shared" si="2"/>
        <v>0</v>
      </c>
      <c r="AX47" s="2080"/>
      <c r="AY47" s="2120"/>
      <c r="AZ47" s="2120"/>
      <c r="BA47" s="2081"/>
      <c r="BB47" s="2082"/>
      <c r="BC47" s="2178"/>
      <c r="BD47" s="2081"/>
      <c r="BE47" s="2081"/>
      <c r="BF47" s="2083"/>
      <c r="BG47" s="2082"/>
      <c r="BH47" s="2178"/>
      <c r="BI47" s="2081"/>
      <c r="BJ47" s="2120"/>
      <c r="BK47" s="2081"/>
      <c r="BL47" s="2082"/>
      <c r="BM47" s="2178"/>
      <c r="BN47" s="2081"/>
      <c r="BO47" s="2120"/>
      <c r="BP47" s="2081"/>
      <c r="BQ47" s="2082"/>
      <c r="BR47" s="2080"/>
      <c r="BS47" s="2120"/>
      <c r="BT47" s="2120"/>
      <c r="BU47" s="2081"/>
      <c r="BV47" s="2082"/>
      <c r="BW47" s="2080"/>
      <c r="BX47" s="2120"/>
      <c r="BY47" s="2120"/>
      <c r="BZ47" s="2081"/>
      <c r="CA47" s="2082"/>
      <c r="CB47" s="2080"/>
      <c r="CC47" s="2120"/>
      <c r="CD47" s="2081"/>
      <c r="CE47" s="2081"/>
      <c r="CF47" s="2082"/>
      <c r="CG47" s="2032">
        <f t="shared" si="3"/>
        <v>0</v>
      </c>
      <c r="CH47" s="2069">
        <f t="shared" si="1"/>
        <v>0</v>
      </c>
    </row>
    <row r="48" spans="2:86" ht="13.5">
      <c r="B48" s="515">
        <v>38</v>
      </c>
      <c r="C48" s="508" t="s">
        <v>144</v>
      </c>
      <c r="D48" s="2085"/>
      <c r="E48" s="2086"/>
      <c r="F48" s="2086"/>
      <c r="G48" s="2086"/>
      <c r="H48" s="2087"/>
      <c r="I48" s="2085"/>
      <c r="J48" s="2086"/>
      <c r="K48" s="2086"/>
      <c r="L48" s="2086"/>
      <c r="M48" s="2087"/>
      <c r="N48" s="2085"/>
      <c r="O48" s="2181"/>
      <c r="P48" s="2086"/>
      <c r="Q48" s="2086"/>
      <c r="R48" s="2087"/>
      <c r="S48" s="2085"/>
      <c r="T48" s="2181"/>
      <c r="U48" s="2086"/>
      <c r="V48" s="2086"/>
      <c r="W48" s="2087"/>
      <c r="X48" s="2085"/>
      <c r="Y48" s="2086"/>
      <c r="Z48" s="2086"/>
      <c r="AA48" s="2086"/>
      <c r="AB48" s="2087"/>
      <c r="AC48" s="2085"/>
      <c r="AD48" s="2086"/>
      <c r="AE48" s="2086"/>
      <c r="AF48" s="2086"/>
      <c r="AG48" s="2087"/>
      <c r="AH48" s="2085"/>
      <c r="AI48" s="2180"/>
      <c r="AJ48" s="2088"/>
      <c r="AK48" s="2088"/>
      <c r="AL48" s="2087"/>
      <c r="AM48" s="2089"/>
      <c r="AN48" s="2088"/>
      <c r="AO48" s="2088"/>
      <c r="AP48" s="2086"/>
      <c r="AQ48" s="2087"/>
      <c r="AR48" s="2089"/>
      <c r="AS48" s="2088"/>
      <c r="AT48" s="2088"/>
      <c r="AU48" s="2088"/>
      <c r="AV48" s="2087"/>
      <c r="AW48" s="2032">
        <f t="shared" si="2"/>
        <v>0</v>
      </c>
      <c r="AX48" s="2080"/>
      <c r="AY48" s="2120"/>
      <c r="AZ48" s="2120"/>
      <c r="BA48" s="2081"/>
      <c r="BB48" s="2082"/>
      <c r="BC48" s="2178"/>
      <c r="BD48" s="2081"/>
      <c r="BE48" s="2081"/>
      <c r="BF48" s="2083"/>
      <c r="BG48" s="2082"/>
      <c r="BH48" s="2178"/>
      <c r="BI48" s="2081"/>
      <c r="BJ48" s="2120"/>
      <c r="BK48" s="2081"/>
      <c r="BL48" s="2082"/>
      <c r="BM48" s="2178"/>
      <c r="BN48" s="2081"/>
      <c r="BO48" s="2120"/>
      <c r="BP48" s="2081"/>
      <c r="BQ48" s="2082"/>
      <c r="BR48" s="2080"/>
      <c r="BS48" s="2120"/>
      <c r="BT48" s="2120"/>
      <c r="BU48" s="2081"/>
      <c r="BV48" s="2082"/>
      <c r="BW48" s="2080"/>
      <c r="BX48" s="2120"/>
      <c r="BY48" s="2120"/>
      <c r="BZ48" s="2081"/>
      <c r="CA48" s="2082"/>
      <c r="CB48" s="2080"/>
      <c r="CC48" s="2120"/>
      <c r="CD48" s="2081"/>
      <c r="CE48" s="2081"/>
      <c r="CF48" s="2082"/>
      <c r="CG48" s="2032">
        <f t="shared" si="3"/>
        <v>0</v>
      </c>
      <c r="CH48" s="2069">
        <f t="shared" si="1"/>
        <v>0</v>
      </c>
    </row>
    <row r="49" spans="2:86" ht="13.5">
      <c r="B49" s="515">
        <v>39</v>
      </c>
      <c r="C49" s="508" t="s">
        <v>145</v>
      </c>
      <c r="D49" s="2085"/>
      <c r="E49" s="2086"/>
      <c r="F49" s="2086"/>
      <c r="G49" s="2086"/>
      <c r="H49" s="2087"/>
      <c r="I49" s="2085"/>
      <c r="J49" s="2086"/>
      <c r="K49" s="2086"/>
      <c r="L49" s="2086"/>
      <c r="M49" s="2087"/>
      <c r="N49" s="2085"/>
      <c r="O49" s="2181"/>
      <c r="P49" s="2086"/>
      <c r="Q49" s="2086"/>
      <c r="R49" s="2087"/>
      <c r="S49" s="2085"/>
      <c r="T49" s="2181"/>
      <c r="U49" s="2086"/>
      <c r="V49" s="2086"/>
      <c r="W49" s="2087"/>
      <c r="X49" s="2085"/>
      <c r="Y49" s="2086"/>
      <c r="Z49" s="2086"/>
      <c r="AA49" s="2086"/>
      <c r="AB49" s="2087"/>
      <c r="AC49" s="2085"/>
      <c r="AD49" s="2086"/>
      <c r="AE49" s="2086"/>
      <c r="AF49" s="2086"/>
      <c r="AG49" s="2087"/>
      <c r="AH49" s="2085"/>
      <c r="AI49" s="2180"/>
      <c r="AJ49" s="2088"/>
      <c r="AK49" s="2088"/>
      <c r="AL49" s="2087"/>
      <c r="AM49" s="2089"/>
      <c r="AN49" s="2088"/>
      <c r="AO49" s="2088"/>
      <c r="AP49" s="2086"/>
      <c r="AQ49" s="2087"/>
      <c r="AR49" s="2089"/>
      <c r="AS49" s="2088"/>
      <c r="AT49" s="2088"/>
      <c r="AU49" s="2088"/>
      <c r="AV49" s="2087"/>
      <c r="AW49" s="2032">
        <f t="shared" ref="AW49:AW73" si="4">COUNTA(D49:AV49)</f>
        <v>0</v>
      </c>
      <c r="AX49" s="2080"/>
      <c r="AY49" s="2120"/>
      <c r="AZ49" s="2120"/>
      <c r="BA49" s="2081"/>
      <c r="BB49" s="2082"/>
      <c r="BC49" s="2178"/>
      <c r="BD49" s="2081"/>
      <c r="BE49" s="2081"/>
      <c r="BF49" s="2083"/>
      <c r="BG49" s="2082"/>
      <c r="BH49" s="2178"/>
      <c r="BI49" s="2081"/>
      <c r="BJ49" s="2120"/>
      <c r="BK49" s="2081"/>
      <c r="BL49" s="2082"/>
      <c r="BM49" s="2178"/>
      <c r="BN49" s="2081"/>
      <c r="BO49" s="2120"/>
      <c r="BP49" s="2081"/>
      <c r="BQ49" s="2082"/>
      <c r="BR49" s="2080"/>
      <c r="BS49" s="2120"/>
      <c r="BT49" s="2120"/>
      <c r="BU49" s="2081"/>
      <c r="BV49" s="2082"/>
      <c r="BW49" s="2080"/>
      <c r="BX49" s="2120"/>
      <c r="BY49" s="2120"/>
      <c r="BZ49" s="2081"/>
      <c r="CA49" s="2082"/>
      <c r="CB49" s="2080"/>
      <c r="CC49" s="2120"/>
      <c r="CD49" s="2081"/>
      <c r="CE49" s="2081"/>
      <c r="CF49" s="2082"/>
      <c r="CG49" s="2032">
        <f t="shared" si="3"/>
        <v>0</v>
      </c>
      <c r="CH49" s="2069">
        <f t="shared" si="1"/>
        <v>0</v>
      </c>
    </row>
    <row r="50" spans="2:86" ht="13.5">
      <c r="B50" s="515">
        <v>40</v>
      </c>
      <c r="C50" s="508" t="s">
        <v>158</v>
      </c>
      <c r="D50" s="2085"/>
      <c r="E50" s="2086"/>
      <c r="F50" s="2086"/>
      <c r="G50" s="2086"/>
      <c r="H50" s="2087"/>
      <c r="I50" s="2085"/>
      <c r="J50" s="2086"/>
      <c r="K50" s="2086"/>
      <c r="L50" s="2086"/>
      <c r="M50" s="2087"/>
      <c r="N50" s="2085"/>
      <c r="O50" s="2181"/>
      <c r="P50" s="2086"/>
      <c r="Q50" s="2086"/>
      <c r="R50" s="2087"/>
      <c r="S50" s="2085"/>
      <c r="T50" s="2181"/>
      <c r="U50" s="2086"/>
      <c r="V50" s="2086"/>
      <c r="W50" s="2087"/>
      <c r="X50" s="2085"/>
      <c r="Y50" s="2086"/>
      <c r="Z50" s="2086"/>
      <c r="AA50" s="2086"/>
      <c r="AB50" s="2087"/>
      <c r="AC50" s="2085"/>
      <c r="AD50" s="2086"/>
      <c r="AE50" s="2086"/>
      <c r="AF50" s="2086"/>
      <c r="AG50" s="2087"/>
      <c r="AH50" s="2085"/>
      <c r="AI50" s="2180"/>
      <c r="AJ50" s="2088"/>
      <c r="AK50" s="2088"/>
      <c r="AL50" s="2087"/>
      <c r="AM50" s="2089"/>
      <c r="AN50" s="2088"/>
      <c r="AO50" s="2088"/>
      <c r="AP50" s="2086"/>
      <c r="AQ50" s="2087"/>
      <c r="AR50" s="2089"/>
      <c r="AS50" s="2088"/>
      <c r="AT50" s="2088"/>
      <c r="AU50" s="2088"/>
      <c r="AV50" s="2087"/>
      <c r="AW50" s="2032">
        <f t="shared" si="4"/>
        <v>0</v>
      </c>
      <c r="AX50" s="2080"/>
      <c r="AY50" s="2120"/>
      <c r="AZ50" s="2120"/>
      <c r="BA50" s="2081"/>
      <c r="BB50" s="2082"/>
      <c r="BC50" s="2178"/>
      <c r="BD50" s="2081"/>
      <c r="BE50" s="2081"/>
      <c r="BF50" s="2083"/>
      <c r="BG50" s="2082"/>
      <c r="BH50" s="2178"/>
      <c r="BI50" s="2081"/>
      <c r="BJ50" s="2120"/>
      <c r="BK50" s="2081"/>
      <c r="BL50" s="2082"/>
      <c r="BM50" s="2178"/>
      <c r="BN50" s="2081"/>
      <c r="BO50" s="2120"/>
      <c r="BP50" s="2081"/>
      <c r="BQ50" s="2082"/>
      <c r="BR50" s="2080"/>
      <c r="BS50" s="2120"/>
      <c r="BT50" s="2120"/>
      <c r="BU50" s="2081"/>
      <c r="BV50" s="2082"/>
      <c r="BW50" s="2080"/>
      <c r="BX50" s="2120"/>
      <c r="BY50" s="2120"/>
      <c r="BZ50" s="2081"/>
      <c r="CA50" s="2082"/>
      <c r="CB50" s="2080"/>
      <c r="CC50" s="2120"/>
      <c r="CD50" s="2081"/>
      <c r="CE50" s="2081"/>
      <c r="CF50" s="2082"/>
      <c r="CG50" s="2032">
        <f t="shared" si="3"/>
        <v>0</v>
      </c>
      <c r="CH50" s="2069">
        <f t="shared" si="1"/>
        <v>0</v>
      </c>
    </row>
    <row r="51" spans="2:86" ht="13.5">
      <c r="B51" s="515">
        <v>41</v>
      </c>
      <c r="C51" s="508" t="s">
        <v>171</v>
      </c>
      <c r="D51" s="2085"/>
      <c r="E51" s="2086"/>
      <c r="F51" s="2086"/>
      <c r="G51" s="2086"/>
      <c r="H51" s="2087"/>
      <c r="I51" s="2085"/>
      <c r="J51" s="2086"/>
      <c r="K51" s="2086"/>
      <c r="L51" s="2086"/>
      <c r="M51" s="2087"/>
      <c r="N51" s="2085"/>
      <c r="O51" s="2181"/>
      <c r="P51" s="2086"/>
      <c r="Q51" s="2086"/>
      <c r="R51" s="2087"/>
      <c r="S51" s="2085"/>
      <c r="T51" s="2181"/>
      <c r="U51" s="2086"/>
      <c r="V51" s="2086"/>
      <c r="W51" s="2087"/>
      <c r="X51" s="2085"/>
      <c r="Y51" s="2086"/>
      <c r="Z51" s="2086"/>
      <c r="AA51" s="2086"/>
      <c r="AB51" s="2087"/>
      <c r="AC51" s="2085"/>
      <c r="AD51" s="2086"/>
      <c r="AE51" s="2086"/>
      <c r="AF51" s="2086"/>
      <c r="AG51" s="2087"/>
      <c r="AH51" s="2085"/>
      <c r="AI51" s="2180"/>
      <c r="AJ51" s="2088"/>
      <c r="AK51" s="2088"/>
      <c r="AL51" s="2087"/>
      <c r="AM51" s="2089"/>
      <c r="AN51" s="2088"/>
      <c r="AO51" s="2088"/>
      <c r="AP51" s="2086"/>
      <c r="AQ51" s="2087"/>
      <c r="AR51" s="2089"/>
      <c r="AS51" s="2088"/>
      <c r="AT51" s="2088"/>
      <c r="AU51" s="2088"/>
      <c r="AV51" s="2087"/>
      <c r="AW51" s="2032">
        <f t="shared" si="4"/>
        <v>0</v>
      </c>
      <c r="AX51" s="2080"/>
      <c r="AY51" s="2120"/>
      <c r="AZ51" s="2120"/>
      <c r="BA51" s="2081"/>
      <c r="BB51" s="2082"/>
      <c r="BC51" s="2178"/>
      <c r="BD51" s="2081"/>
      <c r="BE51" s="2081"/>
      <c r="BF51" s="2083"/>
      <c r="BG51" s="2082"/>
      <c r="BH51" s="2178"/>
      <c r="BI51" s="2081"/>
      <c r="BJ51" s="2120"/>
      <c r="BK51" s="2081"/>
      <c r="BL51" s="2082"/>
      <c r="BM51" s="2178"/>
      <c r="BN51" s="2081"/>
      <c r="BO51" s="2120"/>
      <c r="BP51" s="2081"/>
      <c r="BQ51" s="2082"/>
      <c r="BR51" s="2080"/>
      <c r="BS51" s="2120"/>
      <c r="BT51" s="2120"/>
      <c r="BU51" s="2081"/>
      <c r="BV51" s="2082"/>
      <c r="BW51" s="2080"/>
      <c r="BX51" s="2120"/>
      <c r="BY51" s="2120"/>
      <c r="BZ51" s="2081"/>
      <c r="CA51" s="2082"/>
      <c r="CB51" s="2080"/>
      <c r="CC51" s="2120"/>
      <c r="CD51" s="2081"/>
      <c r="CE51" s="2081"/>
      <c r="CF51" s="2082"/>
      <c r="CG51" s="2032">
        <f t="shared" si="3"/>
        <v>0</v>
      </c>
      <c r="CH51" s="2069">
        <f t="shared" si="1"/>
        <v>0</v>
      </c>
    </row>
    <row r="52" spans="2:86" ht="13.5">
      <c r="B52" s="515">
        <v>42</v>
      </c>
      <c r="C52" s="508" t="s">
        <v>169</v>
      </c>
      <c r="D52" s="2085"/>
      <c r="E52" s="2086"/>
      <c r="F52" s="2086"/>
      <c r="G52" s="2086"/>
      <c r="H52" s="2087"/>
      <c r="I52" s="2085"/>
      <c r="J52" s="2086"/>
      <c r="K52" s="2086"/>
      <c r="L52" s="2086"/>
      <c r="M52" s="2087"/>
      <c r="N52" s="2085"/>
      <c r="O52" s="2181"/>
      <c r="P52" s="2086"/>
      <c r="Q52" s="2086"/>
      <c r="R52" s="2087"/>
      <c r="S52" s="2085"/>
      <c r="T52" s="2181"/>
      <c r="U52" s="2086"/>
      <c r="V52" s="2086"/>
      <c r="W52" s="2087"/>
      <c r="X52" s="2085"/>
      <c r="Y52" s="2086"/>
      <c r="Z52" s="2086"/>
      <c r="AA52" s="2086"/>
      <c r="AB52" s="2087"/>
      <c r="AC52" s="2085"/>
      <c r="AD52" s="2086"/>
      <c r="AE52" s="2086"/>
      <c r="AF52" s="2086"/>
      <c r="AG52" s="2087"/>
      <c r="AH52" s="2085"/>
      <c r="AI52" s="2180"/>
      <c r="AJ52" s="2088"/>
      <c r="AK52" s="2088"/>
      <c r="AL52" s="2087"/>
      <c r="AM52" s="2089"/>
      <c r="AN52" s="2088"/>
      <c r="AO52" s="2088"/>
      <c r="AP52" s="2086"/>
      <c r="AQ52" s="2087"/>
      <c r="AR52" s="2089"/>
      <c r="AS52" s="2088"/>
      <c r="AT52" s="2088"/>
      <c r="AU52" s="2088"/>
      <c r="AV52" s="2087"/>
      <c r="AW52" s="2032">
        <f t="shared" si="4"/>
        <v>0</v>
      </c>
      <c r="AX52" s="2080"/>
      <c r="AY52" s="2120"/>
      <c r="AZ52" s="2120"/>
      <c r="BA52" s="2081"/>
      <c r="BB52" s="2082"/>
      <c r="BC52" s="2178"/>
      <c r="BD52" s="2081"/>
      <c r="BE52" s="2081"/>
      <c r="BF52" s="2083"/>
      <c r="BG52" s="2082"/>
      <c r="BH52" s="2178"/>
      <c r="BI52" s="2081"/>
      <c r="BJ52" s="2120"/>
      <c r="BK52" s="2081"/>
      <c r="BL52" s="2082"/>
      <c r="BM52" s="2178"/>
      <c r="BN52" s="2081"/>
      <c r="BO52" s="2120"/>
      <c r="BP52" s="2081"/>
      <c r="BQ52" s="2082"/>
      <c r="BR52" s="2080"/>
      <c r="BS52" s="2120"/>
      <c r="BT52" s="2120"/>
      <c r="BU52" s="2081"/>
      <c r="BV52" s="2082"/>
      <c r="BW52" s="2080"/>
      <c r="BX52" s="2120"/>
      <c r="BY52" s="2120"/>
      <c r="BZ52" s="2081"/>
      <c r="CA52" s="2082"/>
      <c r="CB52" s="2080"/>
      <c r="CC52" s="2120"/>
      <c r="CD52" s="2081"/>
      <c r="CE52" s="2081"/>
      <c r="CF52" s="2082"/>
      <c r="CG52" s="2032">
        <f t="shared" si="3"/>
        <v>0</v>
      </c>
      <c r="CH52" s="2069">
        <f t="shared" si="1"/>
        <v>0</v>
      </c>
    </row>
    <row r="53" spans="2:86" ht="13.5">
      <c r="B53" s="2143">
        <v>43</v>
      </c>
      <c r="C53" s="1132"/>
      <c r="D53" s="2085"/>
      <c r="E53" s="2086"/>
      <c r="F53" s="2086"/>
      <c r="G53" s="2086"/>
      <c r="H53" s="2087"/>
      <c r="I53" s="2085"/>
      <c r="J53" s="2086"/>
      <c r="K53" s="2086"/>
      <c r="L53" s="2086"/>
      <c r="M53" s="2087"/>
      <c r="N53" s="2085"/>
      <c r="O53" s="2181"/>
      <c r="P53" s="2086"/>
      <c r="Q53" s="2086"/>
      <c r="R53" s="2087"/>
      <c r="S53" s="2085"/>
      <c r="T53" s="2181"/>
      <c r="U53" s="2086"/>
      <c r="V53" s="2086"/>
      <c r="W53" s="2087"/>
      <c r="X53" s="2085"/>
      <c r="Y53" s="2086"/>
      <c r="Z53" s="2086"/>
      <c r="AA53" s="2086"/>
      <c r="AB53" s="2087"/>
      <c r="AC53" s="2085"/>
      <c r="AD53" s="2086"/>
      <c r="AE53" s="2086"/>
      <c r="AF53" s="2086"/>
      <c r="AG53" s="2087"/>
      <c r="AH53" s="2085"/>
      <c r="AI53" s="2180"/>
      <c r="AJ53" s="2088"/>
      <c r="AK53" s="2088"/>
      <c r="AL53" s="2087"/>
      <c r="AM53" s="2089"/>
      <c r="AN53" s="2088"/>
      <c r="AO53" s="2088"/>
      <c r="AP53" s="2086"/>
      <c r="AQ53" s="2087"/>
      <c r="AR53" s="2089"/>
      <c r="AS53" s="2088"/>
      <c r="AT53" s="2088"/>
      <c r="AU53" s="2088"/>
      <c r="AV53" s="2087"/>
      <c r="AW53" s="2032">
        <f t="shared" si="4"/>
        <v>0</v>
      </c>
      <c r="AX53" s="2080"/>
      <c r="AY53" s="2120"/>
      <c r="AZ53" s="2120"/>
      <c r="BA53" s="2081"/>
      <c r="BB53" s="2082"/>
      <c r="BC53" s="2178"/>
      <c r="BD53" s="2081"/>
      <c r="BE53" s="2081"/>
      <c r="BF53" s="2083"/>
      <c r="BG53" s="2082"/>
      <c r="BH53" s="2178"/>
      <c r="BI53" s="2081"/>
      <c r="BJ53" s="2120"/>
      <c r="BK53" s="2081"/>
      <c r="BL53" s="2082"/>
      <c r="BM53" s="2178"/>
      <c r="BN53" s="2081"/>
      <c r="BO53" s="2120"/>
      <c r="BP53" s="2081"/>
      <c r="BQ53" s="2082"/>
      <c r="BR53" s="2080"/>
      <c r="BS53" s="2120"/>
      <c r="BT53" s="2120"/>
      <c r="BU53" s="2081"/>
      <c r="BV53" s="2082"/>
      <c r="BW53" s="2080"/>
      <c r="BX53" s="2120"/>
      <c r="BY53" s="2120"/>
      <c r="BZ53" s="2081"/>
      <c r="CA53" s="2082"/>
      <c r="CB53" s="2080"/>
      <c r="CC53" s="2120"/>
      <c r="CD53" s="2081"/>
      <c r="CE53" s="2081"/>
      <c r="CF53" s="2082"/>
      <c r="CG53" s="2032">
        <f t="shared" si="3"/>
        <v>0</v>
      </c>
      <c r="CH53" s="2069">
        <f t="shared" si="1"/>
        <v>0</v>
      </c>
    </row>
    <row r="54" spans="2:86" ht="13.5">
      <c r="B54" s="2143">
        <v>44</v>
      </c>
      <c r="C54" s="1132"/>
      <c r="D54" s="2085"/>
      <c r="E54" s="2086"/>
      <c r="F54" s="2086"/>
      <c r="G54" s="2086"/>
      <c r="H54" s="2087"/>
      <c r="I54" s="2085"/>
      <c r="J54" s="2086"/>
      <c r="K54" s="2086"/>
      <c r="L54" s="2086"/>
      <c r="M54" s="2087"/>
      <c r="N54" s="2085"/>
      <c r="O54" s="2181"/>
      <c r="P54" s="2086"/>
      <c r="Q54" s="2086"/>
      <c r="R54" s="2087"/>
      <c r="S54" s="2085"/>
      <c r="T54" s="2181"/>
      <c r="U54" s="2086"/>
      <c r="V54" s="2086"/>
      <c r="W54" s="2087"/>
      <c r="X54" s="2085"/>
      <c r="Y54" s="2086"/>
      <c r="Z54" s="2086"/>
      <c r="AA54" s="2086"/>
      <c r="AB54" s="2087"/>
      <c r="AC54" s="2085"/>
      <c r="AD54" s="2086"/>
      <c r="AE54" s="2086"/>
      <c r="AF54" s="2086"/>
      <c r="AG54" s="2087"/>
      <c r="AH54" s="2085"/>
      <c r="AI54" s="2180"/>
      <c r="AJ54" s="2088"/>
      <c r="AK54" s="2088"/>
      <c r="AL54" s="2087"/>
      <c r="AM54" s="2089"/>
      <c r="AN54" s="2088"/>
      <c r="AO54" s="2088"/>
      <c r="AP54" s="2086"/>
      <c r="AQ54" s="2087"/>
      <c r="AR54" s="2089"/>
      <c r="AS54" s="2088"/>
      <c r="AT54" s="2088"/>
      <c r="AU54" s="2088"/>
      <c r="AV54" s="2087"/>
      <c r="AW54" s="2032">
        <f t="shared" si="4"/>
        <v>0</v>
      </c>
      <c r="AX54" s="2080"/>
      <c r="AY54" s="2120"/>
      <c r="AZ54" s="2120"/>
      <c r="BA54" s="2081"/>
      <c r="BB54" s="2082"/>
      <c r="BC54" s="2178"/>
      <c r="BD54" s="2081"/>
      <c r="BE54" s="2081"/>
      <c r="BF54" s="2083"/>
      <c r="BG54" s="2082"/>
      <c r="BH54" s="2178"/>
      <c r="BI54" s="2081"/>
      <c r="BJ54" s="2120"/>
      <c r="BK54" s="2081"/>
      <c r="BL54" s="2082"/>
      <c r="BM54" s="2178"/>
      <c r="BN54" s="2081"/>
      <c r="BO54" s="2120"/>
      <c r="BP54" s="2081"/>
      <c r="BQ54" s="2082"/>
      <c r="BR54" s="2080"/>
      <c r="BS54" s="2120"/>
      <c r="BT54" s="2120"/>
      <c r="BU54" s="2081"/>
      <c r="BV54" s="2082"/>
      <c r="BW54" s="2080"/>
      <c r="BX54" s="2120"/>
      <c r="BY54" s="2120"/>
      <c r="BZ54" s="2081"/>
      <c r="CA54" s="2082"/>
      <c r="CB54" s="2080"/>
      <c r="CC54" s="2120"/>
      <c r="CD54" s="2081"/>
      <c r="CE54" s="2081"/>
      <c r="CF54" s="2082"/>
      <c r="CG54" s="2032">
        <f t="shared" si="3"/>
        <v>0</v>
      </c>
      <c r="CH54" s="2069">
        <f t="shared" si="1"/>
        <v>0</v>
      </c>
    </row>
    <row r="55" spans="2:86" ht="13.5">
      <c r="B55" s="2143">
        <v>45</v>
      </c>
      <c r="C55" s="1132"/>
      <c r="D55" s="2085"/>
      <c r="E55" s="2086"/>
      <c r="F55" s="2086"/>
      <c r="G55" s="2086"/>
      <c r="H55" s="2087"/>
      <c r="I55" s="2085"/>
      <c r="J55" s="2086"/>
      <c r="K55" s="2086"/>
      <c r="L55" s="2086"/>
      <c r="M55" s="2087"/>
      <c r="N55" s="2085"/>
      <c r="O55" s="2181"/>
      <c r="P55" s="2086"/>
      <c r="Q55" s="2086"/>
      <c r="R55" s="2087"/>
      <c r="S55" s="2085"/>
      <c r="T55" s="2181"/>
      <c r="U55" s="2086"/>
      <c r="V55" s="2086"/>
      <c r="W55" s="2087"/>
      <c r="X55" s="2085"/>
      <c r="Y55" s="2086"/>
      <c r="Z55" s="2086"/>
      <c r="AA55" s="2086"/>
      <c r="AB55" s="2087"/>
      <c r="AC55" s="2085"/>
      <c r="AD55" s="2086"/>
      <c r="AE55" s="2086"/>
      <c r="AF55" s="2086"/>
      <c r="AG55" s="2087"/>
      <c r="AH55" s="2085"/>
      <c r="AI55" s="2180"/>
      <c r="AJ55" s="2088"/>
      <c r="AK55" s="2088"/>
      <c r="AL55" s="2087"/>
      <c r="AM55" s="2089"/>
      <c r="AN55" s="2088"/>
      <c r="AO55" s="2088"/>
      <c r="AP55" s="2086"/>
      <c r="AQ55" s="2087"/>
      <c r="AR55" s="2089"/>
      <c r="AS55" s="2088"/>
      <c r="AT55" s="2088"/>
      <c r="AU55" s="2088"/>
      <c r="AV55" s="2087"/>
      <c r="AW55" s="2032">
        <f t="shared" si="4"/>
        <v>0</v>
      </c>
      <c r="AX55" s="2080"/>
      <c r="AY55" s="2120"/>
      <c r="AZ55" s="2120"/>
      <c r="BA55" s="2081"/>
      <c r="BB55" s="2082"/>
      <c r="BC55" s="2178"/>
      <c r="BD55" s="2081"/>
      <c r="BE55" s="2081"/>
      <c r="BF55" s="2083"/>
      <c r="BG55" s="2082"/>
      <c r="BH55" s="2178"/>
      <c r="BI55" s="2081"/>
      <c r="BJ55" s="2120"/>
      <c r="BK55" s="2081"/>
      <c r="BL55" s="2082"/>
      <c r="BM55" s="2178"/>
      <c r="BN55" s="2081"/>
      <c r="BO55" s="2120"/>
      <c r="BP55" s="2081"/>
      <c r="BQ55" s="2082"/>
      <c r="BR55" s="2080"/>
      <c r="BS55" s="2120"/>
      <c r="BT55" s="2120"/>
      <c r="BU55" s="2081"/>
      <c r="BV55" s="2082"/>
      <c r="BW55" s="2080"/>
      <c r="BX55" s="2120"/>
      <c r="BY55" s="2120"/>
      <c r="BZ55" s="2081"/>
      <c r="CA55" s="2082"/>
      <c r="CB55" s="2080"/>
      <c r="CC55" s="2120"/>
      <c r="CD55" s="2081"/>
      <c r="CE55" s="2081"/>
      <c r="CF55" s="2082"/>
      <c r="CG55" s="2032">
        <f t="shared" si="3"/>
        <v>0</v>
      </c>
      <c r="CH55" s="2069">
        <f t="shared" si="1"/>
        <v>0</v>
      </c>
    </row>
    <row r="56" spans="2:86" ht="13.5">
      <c r="B56" s="2143">
        <v>46</v>
      </c>
      <c r="C56" s="1132"/>
      <c r="D56" s="2085"/>
      <c r="E56" s="2086"/>
      <c r="F56" s="2086"/>
      <c r="G56" s="2086"/>
      <c r="H56" s="2087"/>
      <c r="I56" s="2085"/>
      <c r="J56" s="2086"/>
      <c r="K56" s="2086"/>
      <c r="L56" s="2086"/>
      <c r="M56" s="2087"/>
      <c r="N56" s="2085"/>
      <c r="O56" s="2181"/>
      <c r="P56" s="2086"/>
      <c r="Q56" s="2086"/>
      <c r="R56" s="2087"/>
      <c r="S56" s="2085"/>
      <c r="T56" s="2181"/>
      <c r="U56" s="2086"/>
      <c r="V56" s="2086"/>
      <c r="W56" s="2087"/>
      <c r="X56" s="2085"/>
      <c r="Y56" s="2086"/>
      <c r="Z56" s="2086"/>
      <c r="AA56" s="2086"/>
      <c r="AB56" s="2087"/>
      <c r="AC56" s="2085"/>
      <c r="AD56" s="2086"/>
      <c r="AE56" s="2086"/>
      <c r="AF56" s="2086"/>
      <c r="AG56" s="2087"/>
      <c r="AH56" s="2085"/>
      <c r="AI56" s="2180"/>
      <c r="AJ56" s="2088"/>
      <c r="AK56" s="2088"/>
      <c r="AL56" s="2087"/>
      <c r="AM56" s="2089"/>
      <c r="AN56" s="2088"/>
      <c r="AO56" s="2088"/>
      <c r="AP56" s="2086"/>
      <c r="AQ56" s="2087"/>
      <c r="AR56" s="2089"/>
      <c r="AS56" s="2088"/>
      <c r="AT56" s="2088"/>
      <c r="AU56" s="2088"/>
      <c r="AV56" s="2087"/>
      <c r="AW56" s="2032">
        <f t="shared" si="4"/>
        <v>0</v>
      </c>
      <c r="AX56" s="2080"/>
      <c r="AY56" s="2120"/>
      <c r="AZ56" s="2120"/>
      <c r="BA56" s="2081"/>
      <c r="BB56" s="2082"/>
      <c r="BC56" s="2178"/>
      <c r="BD56" s="2081"/>
      <c r="BE56" s="2081"/>
      <c r="BF56" s="2083"/>
      <c r="BG56" s="2082"/>
      <c r="BH56" s="2178"/>
      <c r="BI56" s="2081"/>
      <c r="BJ56" s="2120"/>
      <c r="BK56" s="2081"/>
      <c r="BL56" s="2082"/>
      <c r="BM56" s="2178"/>
      <c r="BN56" s="2081"/>
      <c r="BO56" s="2120"/>
      <c r="BP56" s="2081"/>
      <c r="BQ56" s="2082"/>
      <c r="BR56" s="2080"/>
      <c r="BS56" s="2120"/>
      <c r="BT56" s="2120"/>
      <c r="BU56" s="2081"/>
      <c r="BV56" s="2082"/>
      <c r="BW56" s="2080"/>
      <c r="BX56" s="2120"/>
      <c r="BY56" s="2120"/>
      <c r="BZ56" s="2081"/>
      <c r="CA56" s="2082"/>
      <c r="CB56" s="2080"/>
      <c r="CC56" s="2120"/>
      <c r="CD56" s="2081"/>
      <c r="CE56" s="2081"/>
      <c r="CF56" s="2082"/>
      <c r="CG56" s="2032">
        <f t="shared" si="3"/>
        <v>0</v>
      </c>
      <c r="CH56" s="2069">
        <f t="shared" si="1"/>
        <v>0</v>
      </c>
    </row>
    <row r="57" spans="2:86" ht="13.5">
      <c r="B57" s="2143">
        <v>47</v>
      </c>
      <c r="C57" s="1132"/>
      <c r="D57" s="2085"/>
      <c r="E57" s="2086"/>
      <c r="F57" s="2086"/>
      <c r="G57" s="2086"/>
      <c r="H57" s="2087"/>
      <c r="I57" s="2085"/>
      <c r="J57" s="2086"/>
      <c r="K57" s="2086"/>
      <c r="L57" s="2086"/>
      <c r="M57" s="2087"/>
      <c r="N57" s="2085"/>
      <c r="O57" s="2181"/>
      <c r="P57" s="2086"/>
      <c r="Q57" s="2086"/>
      <c r="R57" s="2087"/>
      <c r="S57" s="2085"/>
      <c r="T57" s="2181"/>
      <c r="U57" s="2086"/>
      <c r="V57" s="2086"/>
      <c r="W57" s="2087"/>
      <c r="X57" s="2085"/>
      <c r="Y57" s="2086"/>
      <c r="Z57" s="2086"/>
      <c r="AA57" s="2086"/>
      <c r="AB57" s="2087"/>
      <c r="AC57" s="2085"/>
      <c r="AD57" s="2086"/>
      <c r="AE57" s="2086"/>
      <c r="AF57" s="2086"/>
      <c r="AG57" s="2087"/>
      <c r="AH57" s="2085"/>
      <c r="AI57" s="2180"/>
      <c r="AJ57" s="2088"/>
      <c r="AK57" s="2088"/>
      <c r="AL57" s="2087"/>
      <c r="AM57" s="2089"/>
      <c r="AN57" s="2088"/>
      <c r="AO57" s="2088"/>
      <c r="AP57" s="2086"/>
      <c r="AQ57" s="2087"/>
      <c r="AR57" s="2089"/>
      <c r="AS57" s="2088"/>
      <c r="AT57" s="2088"/>
      <c r="AU57" s="2088"/>
      <c r="AV57" s="2087"/>
      <c r="AW57" s="2032">
        <f t="shared" si="4"/>
        <v>0</v>
      </c>
      <c r="AX57" s="2080"/>
      <c r="AY57" s="2120"/>
      <c r="AZ57" s="2120"/>
      <c r="BA57" s="2081"/>
      <c r="BB57" s="2082"/>
      <c r="BC57" s="2178"/>
      <c r="BD57" s="2081"/>
      <c r="BE57" s="2081"/>
      <c r="BF57" s="2083"/>
      <c r="BG57" s="2082"/>
      <c r="BH57" s="2178"/>
      <c r="BI57" s="2081"/>
      <c r="BJ57" s="2120"/>
      <c r="BK57" s="2081"/>
      <c r="BL57" s="2082"/>
      <c r="BM57" s="2178"/>
      <c r="BN57" s="2081"/>
      <c r="BO57" s="2120"/>
      <c r="BP57" s="2081"/>
      <c r="BQ57" s="2082"/>
      <c r="BR57" s="2080"/>
      <c r="BS57" s="2120"/>
      <c r="BT57" s="2120"/>
      <c r="BU57" s="2081"/>
      <c r="BV57" s="2082"/>
      <c r="BW57" s="2080"/>
      <c r="BX57" s="2120"/>
      <c r="BY57" s="2120"/>
      <c r="BZ57" s="2081"/>
      <c r="CA57" s="2082"/>
      <c r="CB57" s="2080"/>
      <c r="CC57" s="2120"/>
      <c r="CD57" s="2081"/>
      <c r="CE57" s="2081"/>
      <c r="CF57" s="2082"/>
      <c r="CG57" s="2032">
        <f t="shared" si="3"/>
        <v>0</v>
      </c>
      <c r="CH57" s="2069">
        <f t="shared" si="1"/>
        <v>0</v>
      </c>
    </row>
    <row r="58" spans="2:86" ht="13.5">
      <c r="B58" s="2143">
        <v>48</v>
      </c>
      <c r="C58" s="1132"/>
      <c r="D58" s="2085"/>
      <c r="E58" s="2086"/>
      <c r="F58" s="2086"/>
      <c r="G58" s="2086"/>
      <c r="H58" s="2087"/>
      <c r="I58" s="2085"/>
      <c r="J58" s="2086"/>
      <c r="K58" s="2086"/>
      <c r="L58" s="2086"/>
      <c r="M58" s="2087"/>
      <c r="N58" s="2085"/>
      <c r="O58" s="2181"/>
      <c r="P58" s="2086"/>
      <c r="Q58" s="2086"/>
      <c r="R58" s="2087"/>
      <c r="S58" s="2085"/>
      <c r="T58" s="2181"/>
      <c r="U58" s="2086"/>
      <c r="V58" s="2086"/>
      <c r="W58" s="2087"/>
      <c r="X58" s="2085"/>
      <c r="Y58" s="2086"/>
      <c r="Z58" s="2086"/>
      <c r="AA58" s="2086"/>
      <c r="AB58" s="2087"/>
      <c r="AC58" s="2085"/>
      <c r="AD58" s="2086"/>
      <c r="AE58" s="2086"/>
      <c r="AF58" s="2086"/>
      <c r="AG58" s="2087"/>
      <c r="AH58" s="2085"/>
      <c r="AI58" s="2180"/>
      <c r="AJ58" s="2088"/>
      <c r="AK58" s="2088"/>
      <c r="AL58" s="2087"/>
      <c r="AM58" s="2089"/>
      <c r="AN58" s="2088"/>
      <c r="AO58" s="2088"/>
      <c r="AP58" s="2086"/>
      <c r="AQ58" s="2087"/>
      <c r="AR58" s="2089"/>
      <c r="AS58" s="2088"/>
      <c r="AT58" s="2088"/>
      <c r="AU58" s="2088"/>
      <c r="AV58" s="2087"/>
      <c r="AW58" s="2032">
        <f t="shared" si="4"/>
        <v>0</v>
      </c>
      <c r="AX58" s="2080"/>
      <c r="AY58" s="2120"/>
      <c r="AZ58" s="2120"/>
      <c r="BA58" s="2081"/>
      <c r="BB58" s="2082"/>
      <c r="BC58" s="2178"/>
      <c r="BD58" s="2081"/>
      <c r="BE58" s="2081"/>
      <c r="BF58" s="2083"/>
      <c r="BG58" s="2082"/>
      <c r="BH58" s="2178"/>
      <c r="BI58" s="2081"/>
      <c r="BJ58" s="2120"/>
      <c r="BK58" s="2081"/>
      <c r="BL58" s="2082"/>
      <c r="BM58" s="2178"/>
      <c r="BN58" s="2081"/>
      <c r="BO58" s="2120"/>
      <c r="BP58" s="2081"/>
      <c r="BQ58" s="2082"/>
      <c r="BR58" s="2080"/>
      <c r="BS58" s="2120"/>
      <c r="BT58" s="2120"/>
      <c r="BU58" s="2081"/>
      <c r="BV58" s="2082"/>
      <c r="BW58" s="2080"/>
      <c r="BX58" s="2120"/>
      <c r="BY58" s="2120"/>
      <c r="BZ58" s="2081"/>
      <c r="CA58" s="2082"/>
      <c r="CB58" s="2080"/>
      <c r="CC58" s="2120"/>
      <c r="CD58" s="2081"/>
      <c r="CE58" s="2081"/>
      <c r="CF58" s="2082"/>
      <c r="CG58" s="2032">
        <f t="shared" si="3"/>
        <v>0</v>
      </c>
      <c r="CH58" s="2069">
        <f t="shared" si="1"/>
        <v>0</v>
      </c>
    </row>
    <row r="59" spans="2:86" ht="13.5">
      <c r="B59" s="2143">
        <v>49</v>
      </c>
      <c r="C59" s="1132"/>
      <c r="D59" s="2085"/>
      <c r="E59" s="2086"/>
      <c r="F59" s="2086"/>
      <c r="G59" s="2086"/>
      <c r="H59" s="2087"/>
      <c r="I59" s="2085"/>
      <c r="J59" s="2086"/>
      <c r="K59" s="2086"/>
      <c r="L59" s="2086"/>
      <c r="M59" s="2087"/>
      <c r="N59" s="2085"/>
      <c r="O59" s="2181"/>
      <c r="P59" s="2086"/>
      <c r="Q59" s="2086"/>
      <c r="R59" s="2087"/>
      <c r="S59" s="2085"/>
      <c r="T59" s="2181"/>
      <c r="U59" s="2086"/>
      <c r="V59" s="2086"/>
      <c r="W59" s="2087"/>
      <c r="X59" s="2085"/>
      <c r="Y59" s="2086"/>
      <c r="Z59" s="2086"/>
      <c r="AA59" s="2086"/>
      <c r="AB59" s="2087"/>
      <c r="AC59" s="2085"/>
      <c r="AD59" s="2086"/>
      <c r="AE59" s="2086"/>
      <c r="AF59" s="2086"/>
      <c r="AG59" s="2087"/>
      <c r="AH59" s="2085"/>
      <c r="AI59" s="2180"/>
      <c r="AJ59" s="2088"/>
      <c r="AK59" s="2088"/>
      <c r="AL59" s="2087"/>
      <c r="AM59" s="2089"/>
      <c r="AN59" s="2088"/>
      <c r="AO59" s="2088"/>
      <c r="AP59" s="2086"/>
      <c r="AQ59" s="2087"/>
      <c r="AR59" s="2089"/>
      <c r="AS59" s="2088"/>
      <c r="AT59" s="2088"/>
      <c r="AU59" s="2088"/>
      <c r="AV59" s="2087"/>
      <c r="AW59" s="2032">
        <f t="shared" si="4"/>
        <v>0</v>
      </c>
      <c r="AX59" s="2080"/>
      <c r="AY59" s="2120"/>
      <c r="AZ59" s="2120"/>
      <c r="BA59" s="2081"/>
      <c r="BB59" s="2082"/>
      <c r="BC59" s="2178"/>
      <c r="BD59" s="2081"/>
      <c r="BE59" s="2081"/>
      <c r="BF59" s="2083"/>
      <c r="BG59" s="2082"/>
      <c r="BH59" s="2178"/>
      <c r="BI59" s="2081"/>
      <c r="BJ59" s="2120"/>
      <c r="BK59" s="2081"/>
      <c r="BL59" s="2082"/>
      <c r="BM59" s="2178"/>
      <c r="BN59" s="2081"/>
      <c r="BO59" s="2120"/>
      <c r="BP59" s="2081"/>
      <c r="BQ59" s="2082"/>
      <c r="BR59" s="2080"/>
      <c r="BS59" s="2120"/>
      <c r="BT59" s="2120"/>
      <c r="BU59" s="2081"/>
      <c r="BV59" s="2082"/>
      <c r="BW59" s="2080"/>
      <c r="BX59" s="2120"/>
      <c r="BY59" s="2120"/>
      <c r="BZ59" s="2081"/>
      <c r="CA59" s="2082"/>
      <c r="CB59" s="2080"/>
      <c r="CC59" s="2120"/>
      <c r="CD59" s="2081"/>
      <c r="CE59" s="2081"/>
      <c r="CF59" s="2082"/>
      <c r="CG59" s="2032">
        <f t="shared" si="3"/>
        <v>0</v>
      </c>
      <c r="CH59" s="2069">
        <f t="shared" si="1"/>
        <v>0</v>
      </c>
    </row>
    <row r="60" spans="2:86" ht="13.5">
      <c r="B60" s="2143">
        <v>50</v>
      </c>
      <c r="C60" s="1132"/>
      <c r="D60" s="2085"/>
      <c r="E60" s="2086"/>
      <c r="F60" s="2086"/>
      <c r="G60" s="2086"/>
      <c r="H60" s="2087"/>
      <c r="I60" s="2085"/>
      <c r="J60" s="2086"/>
      <c r="K60" s="2086"/>
      <c r="L60" s="2086"/>
      <c r="M60" s="2087"/>
      <c r="N60" s="2085"/>
      <c r="O60" s="2181"/>
      <c r="P60" s="2086"/>
      <c r="Q60" s="2086"/>
      <c r="R60" s="2087"/>
      <c r="S60" s="2085"/>
      <c r="T60" s="2181"/>
      <c r="U60" s="2086"/>
      <c r="V60" s="2086"/>
      <c r="W60" s="2087"/>
      <c r="X60" s="2085"/>
      <c r="Y60" s="2086"/>
      <c r="Z60" s="2086"/>
      <c r="AA60" s="2086"/>
      <c r="AB60" s="2087"/>
      <c r="AC60" s="2085"/>
      <c r="AD60" s="2086"/>
      <c r="AE60" s="2086"/>
      <c r="AF60" s="2086"/>
      <c r="AG60" s="2087"/>
      <c r="AH60" s="2085"/>
      <c r="AI60" s="2180"/>
      <c r="AJ60" s="2088"/>
      <c r="AK60" s="2088"/>
      <c r="AL60" s="2087"/>
      <c r="AM60" s="2089"/>
      <c r="AN60" s="2088"/>
      <c r="AO60" s="2088"/>
      <c r="AP60" s="2086"/>
      <c r="AQ60" s="2087"/>
      <c r="AR60" s="2089"/>
      <c r="AS60" s="2088"/>
      <c r="AT60" s="2088"/>
      <c r="AU60" s="2088"/>
      <c r="AV60" s="2087"/>
      <c r="AW60" s="2032">
        <f t="shared" si="4"/>
        <v>0</v>
      </c>
      <c r="AX60" s="2080"/>
      <c r="AY60" s="2120"/>
      <c r="AZ60" s="2120"/>
      <c r="BA60" s="2081"/>
      <c r="BB60" s="2082"/>
      <c r="BC60" s="2178"/>
      <c r="BD60" s="2081"/>
      <c r="BE60" s="2081"/>
      <c r="BF60" s="2083"/>
      <c r="BG60" s="2082"/>
      <c r="BH60" s="2178"/>
      <c r="BI60" s="2081"/>
      <c r="BJ60" s="2120"/>
      <c r="BK60" s="2081"/>
      <c r="BL60" s="2082"/>
      <c r="BM60" s="2178"/>
      <c r="BN60" s="2081"/>
      <c r="BO60" s="2120"/>
      <c r="BP60" s="2081"/>
      <c r="BQ60" s="2082"/>
      <c r="BR60" s="2080"/>
      <c r="BS60" s="2120"/>
      <c r="BT60" s="2120"/>
      <c r="BU60" s="2081"/>
      <c r="BV60" s="2082"/>
      <c r="BW60" s="2080"/>
      <c r="BX60" s="2120"/>
      <c r="BY60" s="2120"/>
      <c r="BZ60" s="2081"/>
      <c r="CA60" s="2082"/>
      <c r="CB60" s="2080"/>
      <c r="CC60" s="2120"/>
      <c r="CD60" s="2081"/>
      <c r="CE60" s="2081"/>
      <c r="CF60" s="2082"/>
      <c r="CG60" s="2032">
        <f t="shared" si="3"/>
        <v>0</v>
      </c>
      <c r="CH60" s="2069">
        <f t="shared" si="1"/>
        <v>0</v>
      </c>
    </row>
    <row r="61" spans="2:86" ht="13.5">
      <c r="B61" s="2143">
        <v>51</v>
      </c>
      <c r="C61" s="1132"/>
      <c r="D61" s="2085"/>
      <c r="E61" s="2086"/>
      <c r="F61" s="2086"/>
      <c r="G61" s="2086"/>
      <c r="H61" s="2087"/>
      <c r="I61" s="2085"/>
      <c r="J61" s="2086"/>
      <c r="K61" s="2086"/>
      <c r="L61" s="2086"/>
      <c r="M61" s="2087"/>
      <c r="N61" s="2085"/>
      <c r="O61" s="2181"/>
      <c r="P61" s="2086"/>
      <c r="Q61" s="2086"/>
      <c r="R61" s="2087"/>
      <c r="S61" s="2085"/>
      <c r="T61" s="2181"/>
      <c r="U61" s="2086"/>
      <c r="V61" s="2086"/>
      <c r="W61" s="2087"/>
      <c r="X61" s="2085"/>
      <c r="Y61" s="2086"/>
      <c r="Z61" s="2086"/>
      <c r="AA61" s="2086"/>
      <c r="AB61" s="2087"/>
      <c r="AC61" s="2085"/>
      <c r="AD61" s="2086"/>
      <c r="AE61" s="2086"/>
      <c r="AF61" s="2086"/>
      <c r="AG61" s="2087"/>
      <c r="AH61" s="2085"/>
      <c r="AI61" s="2180"/>
      <c r="AJ61" s="2088"/>
      <c r="AK61" s="2088"/>
      <c r="AL61" s="2087"/>
      <c r="AM61" s="2089"/>
      <c r="AN61" s="2088"/>
      <c r="AO61" s="2088"/>
      <c r="AP61" s="2086"/>
      <c r="AQ61" s="2087"/>
      <c r="AR61" s="2089"/>
      <c r="AS61" s="2088"/>
      <c r="AT61" s="2088"/>
      <c r="AU61" s="2088"/>
      <c r="AV61" s="2087"/>
      <c r="AW61" s="2032">
        <f t="shared" si="4"/>
        <v>0</v>
      </c>
      <c r="AX61" s="2080"/>
      <c r="AY61" s="2120"/>
      <c r="AZ61" s="2120"/>
      <c r="BA61" s="2081"/>
      <c r="BB61" s="2082"/>
      <c r="BC61" s="2178"/>
      <c r="BD61" s="2081"/>
      <c r="BE61" s="2081"/>
      <c r="BF61" s="2083"/>
      <c r="BG61" s="2082"/>
      <c r="BH61" s="2178"/>
      <c r="BI61" s="2081"/>
      <c r="BJ61" s="2120"/>
      <c r="BK61" s="2081"/>
      <c r="BL61" s="2082"/>
      <c r="BM61" s="2178"/>
      <c r="BN61" s="2081"/>
      <c r="BO61" s="2120"/>
      <c r="BP61" s="2081"/>
      <c r="BQ61" s="2082"/>
      <c r="BR61" s="2080"/>
      <c r="BS61" s="2120"/>
      <c r="BT61" s="2120"/>
      <c r="BU61" s="2081"/>
      <c r="BV61" s="2082"/>
      <c r="BW61" s="2080"/>
      <c r="BX61" s="2120"/>
      <c r="BY61" s="2120"/>
      <c r="BZ61" s="2081"/>
      <c r="CA61" s="2082"/>
      <c r="CB61" s="2080"/>
      <c r="CC61" s="2120"/>
      <c r="CD61" s="2081"/>
      <c r="CE61" s="2081"/>
      <c r="CF61" s="2082"/>
      <c r="CG61" s="2032">
        <f t="shared" si="3"/>
        <v>0</v>
      </c>
      <c r="CH61" s="2069">
        <f t="shared" si="1"/>
        <v>0</v>
      </c>
    </row>
    <row r="62" spans="2:86" ht="13.5">
      <c r="B62" s="2143">
        <v>52</v>
      </c>
      <c r="C62" s="1132"/>
      <c r="D62" s="2085"/>
      <c r="E62" s="2086"/>
      <c r="F62" s="2086"/>
      <c r="G62" s="2086"/>
      <c r="H62" s="2087"/>
      <c r="I62" s="2085"/>
      <c r="J62" s="2086"/>
      <c r="K62" s="2086"/>
      <c r="L62" s="2086"/>
      <c r="M62" s="2087"/>
      <c r="N62" s="2085"/>
      <c r="O62" s="2181"/>
      <c r="P62" s="2086"/>
      <c r="Q62" s="2086"/>
      <c r="R62" s="2087"/>
      <c r="S62" s="2085"/>
      <c r="T62" s="2181"/>
      <c r="U62" s="2086"/>
      <c r="V62" s="2086"/>
      <c r="W62" s="2087"/>
      <c r="X62" s="2085"/>
      <c r="Y62" s="2086"/>
      <c r="Z62" s="2086"/>
      <c r="AA62" s="2086"/>
      <c r="AB62" s="2087"/>
      <c r="AC62" s="2085"/>
      <c r="AD62" s="2086"/>
      <c r="AE62" s="2086"/>
      <c r="AF62" s="2086"/>
      <c r="AG62" s="2087"/>
      <c r="AH62" s="2085"/>
      <c r="AI62" s="2180"/>
      <c r="AJ62" s="2088"/>
      <c r="AK62" s="2088"/>
      <c r="AL62" s="2087"/>
      <c r="AM62" s="2089"/>
      <c r="AN62" s="2088"/>
      <c r="AO62" s="2088"/>
      <c r="AP62" s="2086"/>
      <c r="AQ62" s="2087"/>
      <c r="AR62" s="2089"/>
      <c r="AS62" s="2088"/>
      <c r="AT62" s="2088"/>
      <c r="AU62" s="2088"/>
      <c r="AV62" s="2087"/>
      <c r="AW62" s="2032">
        <f t="shared" si="4"/>
        <v>0</v>
      </c>
      <c r="AX62" s="2080"/>
      <c r="AY62" s="2120"/>
      <c r="AZ62" s="2120"/>
      <c r="BA62" s="2081"/>
      <c r="BB62" s="2082"/>
      <c r="BC62" s="2178"/>
      <c r="BD62" s="2081"/>
      <c r="BE62" s="2081"/>
      <c r="BF62" s="2083"/>
      <c r="BG62" s="2082"/>
      <c r="BH62" s="2178"/>
      <c r="BI62" s="2081"/>
      <c r="BJ62" s="2120"/>
      <c r="BK62" s="2081"/>
      <c r="BL62" s="2082"/>
      <c r="BM62" s="2178"/>
      <c r="BN62" s="2081"/>
      <c r="BO62" s="2120"/>
      <c r="BP62" s="2081"/>
      <c r="BQ62" s="2082"/>
      <c r="BR62" s="2080"/>
      <c r="BS62" s="2120"/>
      <c r="BT62" s="2120"/>
      <c r="BU62" s="2081"/>
      <c r="BV62" s="2082"/>
      <c r="BW62" s="2080"/>
      <c r="BX62" s="2120"/>
      <c r="BY62" s="2120"/>
      <c r="BZ62" s="2081"/>
      <c r="CA62" s="2082"/>
      <c r="CB62" s="2080"/>
      <c r="CC62" s="2120"/>
      <c r="CD62" s="2081"/>
      <c r="CE62" s="2081"/>
      <c r="CF62" s="2082"/>
      <c r="CG62" s="2032">
        <f t="shared" si="3"/>
        <v>0</v>
      </c>
      <c r="CH62" s="2069">
        <f t="shared" si="1"/>
        <v>0</v>
      </c>
    </row>
    <row r="63" spans="2:86" ht="13.5">
      <c r="B63" s="2143">
        <v>53</v>
      </c>
      <c r="C63" s="1132"/>
      <c r="D63" s="2085"/>
      <c r="E63" s="2086"/>
      <c r="F63" s="2086"/>
      <c r="G63" s="2086"/>
      <c r="H63" s="2087"/>
      <c r="I63" s="2085"/>
      <c r="J63" s="2086"/>
      <c r="K63" s="2086"/>
      <c r="L63" s="2086"/>
      <c r="M63" s="2087"/>
      <c r="N63" s="2085"/>
      <c r="O63" s="2181"/>
      <c r="P63" s="2086"/>
      <c r="Q63" s="2086"/>
      <c r="R63" s="2087"/>
      <c r="S63" s="2085"/>
      <c r="T63" s="2181"/>
      <c r="U63" s="2086"/>
      <c r="V63" s="2086"/>
      <c r="W63" s="2087"/>
      <c r="X63" s="2085"/>
      <c r="Y63" s="2086"/>
      <c r="Z63" s="2086"/>
      <c r="AA63" s="2086"/>
      <c r="AB63" s="2087"/>
      <c r="AC63" s="2085"/>
      <c r="AD63" s="2086"/>
      <c r="AE63" s="2086"/>
      <c r="AF63" s="2086"/>
      <c r="AG63" s="2087"/>
      <c r="AH63" s="2085"/>
      <c r="AI63" s="2180"/>
      <c r="AJ63" s="2088"/>
      <c r="AK63" s="2088"/>
      <c r="AL63" s="2087"/>
      <c r="AM63" s="2089"/>
      <c r="AN63" s="2088"/>
      <c r="AO63" s="2088"/>
      <c r="AP63" s="2086"/>
      <c r="AQ63" s="2087"/>
      <c r="AR63" s="2089"/>
      <c r="AS63" s="2088"/>
      <c r="AT63" s="2088"/>
      <c r="AU63" s="2088"/>
      <c r="AV63" s="2087"/>
      <c r="AW63" s="2032">
        <f t="shared" si="4"/>
        <v>0</v>
      </c>
      <c r="AX63" s="2080"/>
      <c r="AY63" s="2120"/>
      <c r="AZ63" s="2120"/>
      <c r="BA63" s="2081"/>
      <c r="BB63" s="2082"/>
      <c r="BC63" s="2178"/>
      <c r="BD63" s="2081"/>
      <c r="BE63" s="2081"/>
      <c r="BF63" s="2083"/>
      <c r="BG63" s="2082"/>
      <c r="BH63" s="2178"/>
      <c r="BI63" s="2081"/>
      <c r="BJ63" s="2120"/>
      <c r="BK63" s="2081"/>
      <c r="BL63" s="2082"/>
      <c r="BM63" s="2178"/>
      <c r="BN63" s="2081"/>
      <c r="BO63" s="2120"/>
      <c r="BP63" s="2081"/>
      <c r="BQ63" s="2082"/>
      <c r="BR63" s="2080"/>
      <c r="BS63" s="2120"/>
      <c r="BT63" s="2120"/>
      <c r="BU63" s="2081"/>
      <c r="BV63" s="2082"/>
      <c r="BW63" s="2080"/>
      <c r="BX63" s="2120"/>
      <c r="BY63" s="2120"/>
      <c r="BZ63" s="2081"/>
      <c r="CA63" s="2082"/>
      <c r="CB63" s="2080"/>
      <c r="CC63" s="2120"/>
      <c r="CD63" s="2081"/>
      <c r="CE63" s="2081"/>
      <c r="CF63" s="2082"/>
      <c r="CG63" s="2032">
        <f t="shared" si="3"/>
        <v>0</v>
      </c>
      <c r="CH63" s="2069">
        <f t="shared" si="1"/>
        <v>0</v>
      </c>
    </row>
    <row r="64" spans="2:86" ht="13.5">
      <c r="B64" s="2143">
        <v>54</v>
      </c>
      <c r="C64" s="1132"/>
      <c r="D64" s="2085"/>
      <c r="E64" s="2086"/>
      <c r="F64" s="2086"/>
      <c r="G64" s="2086"/>
      <c r="H64" s="2087"/>
      <c r="I64" s="2085"/>
      <c r="J64" s="2086"/>
      <c r="K64" s="2086"/>
      <c r="L64" s="2086"/>
      <c r="M64" s="2087"/>
      <c r="N64" s="2085"/>
      <c r="O64" s="2181"/>
      <c r="P64" s="2086"/>
      <c r="Q64" s="2086"/>
      <c r="R64" s="2087"/>
      <c r="S64" s="2085"/>
      <c r="T64" s="2181"/>
      <c r="U64" s="2086"/>
      <c r="V64" s="2086"/>
      <c r="W64" s="2087"/>
      <c r="X64" s="2085"/>
      <c r="Y64" s="2086"/>
      <c r="Z64" s="2086"/>
      <c r="AA64" s="2086"/>
      <c r="AB64" s="2087"/>
      <c r="AC64" s="2085"/>
      <c r="AD64" s="2086"/>
      <c r="AE64" s="2086"/>
      <c r="AF64" s="2086"/>
      <c r="AG64" s="2087"/>
      <c r="AH64" s="2085"/>
      <c r="AI64" s="2180"/>
      <c r="AJ64" s="2088"/>
      <c r="AK64" s="2088"/>
      <c r="AL64" s="2087"/>
      <c r="AM64" s="2089"/>
      <c r="AN64" s="2088"/>
      <c r="AO64" s="2088"/>
      <c r="AP64" s="2086"/>
      <c r="AQ64" s="2087"/>
      <c r="AR64" s="2089"/>
      <c r="AS64" s="2088"/>
      <c r="AT64" s="2088"/>
      <c r="AU64" s="2088"/>
      <c r="AV64" s="2087"/>
      <c r="AW64" s="2032">
        <f t="shared" si="4"/>
        <v>0</v>
      </c>
      <c r="AX64" s="2080"/>
      <c r="AY64" s="2120"/>
      <c r="AZ64" s="2120"/>
      <c r="BA64" s="2081"/>
      <c r="BB64" s="2082"/>
      <c r="BC64" s="2178"/>
      <c r="BD64" s="2081"/>
      <c r="BE64" s="2081"/>
      <c r="BF64" s="2083"/>
      <c r="BG64" s="2082"/>
      <c r="BH64" s="2178"/>
      <c r="BI64" s="2081"/>
      <c r="BJ64" s="2120"/>
      <c r="BK64" s="2081"/>
      <c r="BL64" s="2082"/>
      <c r="BM64" s="2178"/>
      <c r="BN64" s="2081"/>
      <c r="BO64" s="2120"/>
      <c r="BP64" s="2081"/>
      <c r="BQ64" s="2082"/>
      <c r="BR64" s="2080"/>
      <c r="BS64" s="2120"/>
      <c r="BT64" s="2120"/>
      <c r="BU64" s="2081"/>
      <c r="BV64" s="2082"/>
      <c r="BW64" s="2080"/>
      <c r="BX64" s="2120"/>
      <c r="BY64" s="2120"/>
      <c r="BZ64" s="2081"/>
      <c r="CA64" s="2082"/>
      <c r="CB64" s="2080"/>
      <c r="CC64" s="2120"/>
      <c r="CD64" s="2081"/>
      <c r="CE64" s="2081"/>
      <c r="CF64" s="2082"/>
      <c r="CG64" s="2032">
        <f t="shared" si="3"/>
        <v>0</v>
      </c>
      <c r="CH64" s="2069">
        <f t="shared" si="1"/>
        <v>0</v>
      </c>
    </row>
    <row r="65" spans="2:86" ht="13.5">
      <c r="B65" s="2143">
        <v>55</v>
      </c>
      <c r="C65" s="1132"/>
      <c r="D65" s="2085"/>
      <c r="E65" s="2086"/>
      <c r="F65" s="2086"/>
      <c r="G65" s="2086"/>
      <c r="H65" s="2087"/>
      <c r="I65" s="2085"/>
      <c r="J65" s="2086"/>
      <c r="K65" s="2086"/>
      <c r="L65" s="2086"/>
      <c r="M65" s="2087"/>
      <c r="N65" s="2085"/>
      <c r="O65" s="2181"/>
      <c r="P65" s="2086"/>
      <c r="Q65" s="2086"/>
      <c r="R65" s="2087"/>
      <c r="S65" s="2085"/>
      <c r="T65" s="2181"/>
      <c r="U65" s="2086"/>
      <c r="V65" s="2086"/>
      <c r="W65" s="2087"/>
      <c r="X65" s="2085"/>
      <c r="Y65" s="2086"/>
      <c r="Z65" s="2086"/>
      <c r="AA65" s="2086"/>
      <c r="AB65" s="2087"/>
      <c r="AC65" s="2085"/>
      <c r="AD65" s="2086"/>
      <c r="AE65" s="2086"/>
      <c r="AF65" s="2086"/>
      <c r="AG65" s="2087"/>
      <c r="AH65" s="2085"/>
      <c r="AI65" s="2180"/>
      <c r="AJ65" s="2088"/>
      <c r="AK65" s="2088"/>
      <c r="AL65" s="2087"/>
      <c r="AM65" s="2089"/>
      <c r="AN65" s="2088"/>
      <c r="AO65" s="2088"/>
      <c r="AP65" s="2086"/>
      <c r="AQ65" s="2087"/>
      <c r="AR65" s="2089"/>
      <c r="AS65" s="2088"/>
      <c r="AT65" s="2088"/>
      <c r="AU65" s="2088"/>
      <c r="AV65" s="2087"/>
      <c r="AW65" s="2032">
        <f t="shared" si="4"/>
        <v>0</v>
      </c>
      <c r="AX65" s="2080"/>
      <c r="AY65" s="2120"/>
      <c r="AZ65" s="2120"/>
      <c r="BA65" s="2081"/>
      <c r="BB65" s="2082"/>
      <c r="BC65" s="2178"/>
      <c r="BD65" s="2081"/>
      <c r="BE65" s="2081"/>
      <c r="BF65" s="2083"/>
      <c r="BG65" s="2082"/>
      <c r="BH65" s="2178"/>
      <c r="BI65" s="2081"/>
      <c r="BJ65" s="2120"/>
      <c r="BK65" s="2081"/>
      <c r="BL65" s="2082"/>
      <c r="BM65" s="2178"/>
      <c r="BN65" s="2081"/>
      <c r="BO65" s="2120"/>
      <c r="BP65" s="2081"/>
      <c r="BQ65" s="2082"/>
      <c r="BR65" s="2080"/>
      <c r="BS65" s="2120"/>
      <c r="BT65" s="2120"/>
      <c r="BU65" s="2081"/>
      <c r="BV65" s="2082"/>
      <c r="BW65" s="2080"/>
      <c r="BX65" s="2120"/>
      <c r="BY65" s="2120"/>
      <c r="BZ65" s="2081"/>
      <c r="CA65" s="2082"/>
      <c r="CB65" s="2080"/>
      <c r="CC65" s="2120"/>
      <c r="CD65" s="2081"/>
      <c r="CE65" s="2081"/>
      <c r="CF65" s="2082"/>
      <c r="CG65" s="2032">
        <f t="shared" si="3"/>
        <v>0</v>
      </c>
      <c r="CH65" s="2069">
        <f t="shared" si="1"/>
        <v>0</v>
      </c>
    </row>
    <row r="66" spans="2:86" ht="13.5">
      <c r="B66" s="2143">
        <v>56</v>
      </c>
      <c r="C66" s="1132"/>
      <c r="D66" s="2085"/>
      <c r="E66" s="2086"/>
      <c r="F66" s="2086"/>
      <c r="G66" s="2086"/>
      <c r="H66" s="2087"/>
      <c r="I66" s="2085"/>
      <c r="J66" s="2086"/>
      <c r="K66" s="2086"/>
      <c r="L66" s="2086"/>
      <c r="M66" s="2087"/>
      <c r="N66" s="2085"/>
      <c r="O66" s="2181"/>
      <c r="P66" s="2086"/>
      <c r="Q66" s="2086"/>
      <c r="R66" s="2087"/>
      <c r="S66" s="2085"/>
      <c r="T66" s="2181"/>
      <c r="U66" s="2086"/>
      <c r="V66" s="2086"/>
      <c r="W66" s="2087"/>
      <c r="X66" s="2085"/>
      <c r="Y66" s="2086"/>
      <c r="Z66" s="2086"/>
      <c r="AA66" s="2086"/>
      <c r="AB66" s="2087"/>
      <c r="AC66" s="2085"/>
      <c r="AD66" s="2086"/>
      <c r="AE66" s="2086"/>
      <c r="AF66" s="2086"/>
      <c r="AG66" s="2087"/>
      <c r="AH66" s="2085"/>
      <c r="AI66" s="2180"/>
      <c r="AJ66" s="2088"/>
      <c r="AK66" s="2088"/>
      <c r="AL66" s="2087"/>
      <c r="AM66" s="2089"/>
      <c r="AN66" s="2088"/>
      <c r="AO66" s="2088"/>
      <c r="AP66" s="2086"/>
      <c r="AQ66" s="2087"/>
      <c r="AR66" s="2089"/>
      <c r="AS66" s="2088"/>
      <c r="AT66" s="2088"/>
      <c r="AU66" s="2088"/>
      <c r="AV66" s="2087"/>
      <c r="AW66" s="2032">
        <f t="shared" si="4"/>
        <v>0</v>
      </c>
      <c r="AX66" s="2080"/>
      <c r="AY66" s="2120"/>
      <c r="AZ66" s="2120"/>
      <c r="BA66" s="2081"/>
      <c r="BB66" s="2082"/>
      <c r="BC66" s="2178"/>
      <c r="BD66" s="2081"/>
      <c r="BE66" s="2081"/>
      <c r="BF66" s="2083"/>
      <c r="BG66" s="2082"/>
      <c r="BH66" s="2178"/>
      <c r="BI66" s="2081"/>
      <c r="BJ66" s="2120"/>
      <c r="BK66" s="2081"/>
      <c r="BL66" s="2082"/>
      <c r="BM66" s="2178"/>
      <c r="BN66" s="2081"/>
      <c r="BO66" s="2120"/>
      <c r="BP66" s="2081"/>
      <c r="BQ66" s="2082"/>
      <c r="BR66" s="2080"/>
      <c r="BS66" s="2120"/>
      <c r="BT66" s="2120"/>
      <c r="BU66" s="2081"/>
      <c r="BV66" s="2082"/>
      <c r="BW66" s="2080"/>
      <c r="BX66" s="2120"/>
      <c r="BY66" s="2120"/>
      <c r="BZ66" s="2081"/>
      <c r="CA66" s="2082"/>
      <c r="CB66" s="2080"/>
      <c r="CC66" s="2120"/>
      <c r="CD66" s="2081"/>
      <c r="CE66" s="2081"/>
      <c r="CF66" s="2082"/>
      <c r="CG66" s="2032">
        <f t="shared" si="3"/>
        <v>0</v>
      </c>
      <c r="CH66" s="2069">
        <f t="shared" si="1"/>
        <v>0</v>
      </c>
    </row>
    <row r="67" spans="2:86" ht="13.5">
      <c r="B67" s="2143">
        <v>57</v>
      </c>
      <c r="C67" s="1132"/>
      <c r="D67" s="2085"/>
      <c r="E67" s="2086"/>
      <c r="F67" s="2086"/>
      <c r="G67" s="2086"/>
      <c r="H67" s="2087"/>
      <c r="I67" s="2085"/>
      <c r="J67" s="2086"/>
      <c r="K67" s="2086"/>
      <c r="L67" s="2086"/>
      <c r="M67" s="2087"/>
      <c r="N67" s="2085"/>
      <c r="O67" s="2181"/>
      <c r="P67" s="2086"/>
      <c r="Q67" s="2086"/>
      <c r="R67" s="2087"/>
      <c r="S67" s="2085"/>
      <c r="T67" s="2181"/>
      <c r="U67" s="2086"/>
      <c r="V67" s="2086"/>
      <c r="W67" s="2087"/>
      <c r="X67" s="2085"/>
      <c r="Y67" s="2086"/>
      <c r="Z67" s="2086"/>
      <c r="AA67" s="2086"/>
      <c r="AB67" s="2087"/>
      <c r="AC67" s="2085"/>
      <c r="AD67" s="2086"/>
      <c r="AE67" s="2086"/>
      <c r="AF67" s="2086"/>
      <c r="AG67" s="2087"/>
      <c r="AH67" s="2085"/>
      <c r="AI67" s="2180"/>
      <c r="AJ67" s="2088"/>
      <c r="AK67" s="2088"/>
      <c r="AL67" s="2087"/>
      <c r="AM67" s="2089"/>
      <c r="AN67" s="2088"/>
      <c r="AO67" s="2088"/>
      <c r="AP67" s="2086"/>
      <c r="AQ67" s="2087"/>
      <c r="AR67" s="2089"/>
      <c r="AS67" s="2088"/>
      <c r="AT67" s="2088"/>
      <c r="AU67" s="2088"/>
      <c r="AV67" s="2087"/>
      <c r="AW67" s="2032">
        <f t="shared" si="4"/>
        <v>0</v>
      </c>
      <c r="AX67" s="2080"/>
      <c r="AY67" s="2120"/>
      <c r="AZ67" s="2120"/>
      <c r="BA67" s="2081"/>
      <c r="BB67" s="2082"/>
      <c r="BC67" s="2178"/>
      <c r="BD67" s="2081"/>
      <c r="BE67" s="2081"/>
      <c r="BF67" s="2083"/>
      <c r="BG67" s="2082"/>
      <c r="BH67" s="2178"/>
      <c r="BI67" s="2081"/>
      <c r="BJ67" s="2120"/>
      <c r="BK67" s="2081"/>
      <c r="BL67" s="2082"/>
      <c r="BM67" s="2178"/>
      <c r="BN67" s="2081"/>
      <c r="BO67" s="2120"/>
      <c r="BP67" s="2081"/>
      <c r="BQ67" s="2082"/>
      <c r="BR67" s="2080"/>
      <c r="BS67" s="2120"/>
      <c r="BT67" s="2120"/>
      <c r="BU67" s="2081"/>
      <c r="BV67" s="2082"/>
      <c r="BW67" s="2080"/>
      <c r="BX67" s="2120"/>
      <c r="BY67" s="2120"/>
      <c r="BZ67" s="2081"/>
      <c r="CA67" s="2082"/>
      <c r="CB67" s="2080"/>
      <c r="CC67" s="2120"/>
      <c r="CD67" s="2081"/>
      <c r="CE67" s="2081"/>
      <c r="CF67" s="2082"/>
      <c r="CG67" s="2032">
        <f t="shared" si="3"/>
        <v>0</v>
      </c>
      <c r="CH67" s="2069">
        <f t="shared" si="1"/>
        <v>0</v>
      </c>
    </row>
    <row r="68" spans="2:86" ht="13.5">
      <c r="B68" s="2143">
        <v>58</v>
      </c>
      <c r="C68" s="1132"/>
      <c r="D68" s="2085"/>
      <c r="E68" s="2086"/>
      <c r="F68" s="2086"/>
      <c r="G68" s="2086"/>
      <c r="H68" s="2087"/>
      <c r="I68" s="2085"/>
      <c r="J68" s="2086"/>
      <c r="K68" s="2086"/>
      <c r="L68" s="2086"/>
      <c r="M68" s="2087"/>
      <c r="N68" s="2085"/>
      <c r="O68" s="2181"/>
      <c r="P68" s="2086"/>
      <c r="Q68" s="2086"/>
      <c r="R68" s="2087"/>
      <c r="S68" s="2085"/>
      <c r="T68" s="2181"/>
      <c r="U68" s="2086"/>
      <c r="V68" s="2086"/>
      <c r="W68" s="2087"/>
      <c r="X68" s="2085"/>
      <c r="Y68" s="2086"/>
      <c r="Z68" s="2086"/>
      <c r="AA68" s="2086"/>
      <c r="AB68" s="2087"/>
      <c r="AC68" s="2085"/>
      <c r="AD68" s="2086"/>
      <c r="AE68" s="2086"/>
      <c r="AF68" s="2086"/>
      <c r="AG68" s="2087"/>
      <c r="AH68" s="2085"/>
      <c r="AI68" s="2180"/>
      <c r="AJ68" s="2088"/>
      <c r="AK68" s="2088"/>
      <c r="AL68" s="2087"/>
      <c r="AM68" s="2089"/>
      <c r="AN68" s="2088"/>
      <c r="AO68" s="2088"/>
      <c r="AP68" s="2086"/>
      <c r="AQ68" s="2087"/>
      <c r="AR68" s="2089"/>
      <c r="AS68" s="2088"/>
      <c r="AT68" s="2088"/>
      <c r="AU68" s="2088"/>
      <c r="AV68" s="2087"/>
      <c r="AW68" s="2032">
        <f t="shared" si="4"/>
        <v>0</v>
      </c>
      <c r="AX68" s="2080"/>
      <c r="AY68" s="2120"/>
      <c r="AZ68" s="2120"/>
      <c r="BA68" s="2081"/>
      <c r="BB68" s="2082"/>
      <c r="BC68" s="2178"/>
      <c r="BD68" s="2081"/>
      <c r="BE68" s="2081"/>
      <c r="BF68" s="2083"/>
      <c r="BG68" s="2082"/>
      <c r="BH68" s="2178"/>
      <c r="BI68" s="2081"/>
      <c r="BJ68" s="2120"/>
      <c r="BK68" s="2081"/>
      <c r="BL68" s="2082"/>
      <c r="BM68" s="2178"/>
      <c r="BN68" s="2081"/>
      <c r="BO68" s="2120"/>
      <c r="BP68" s="2081"/>
      <c r="BQ68" s="2082"/>
      <c r="BR68" s="2080"/>
      <c r="BS68" s="2120"/>
      <c r="BT68" s="2120"/>
      <c r="BU68" s="2081"/>
      <c r="BV68" s="2082"/>
      <c r="BW68" s="2080"/>
      <c r="BX68" s="2120"/>
      <c r="BY68" s="2120"/>
      <c r="BZ68" s="2081"/>
      <c r="CA68" s="2082"/>
      <c r="CB68" s="2080"/>
      <c r="CC68" s="2120"/>
      <c r="CD68" s="2081"/>
      <c r="CE68" s="2081"/>
      <c r="CF68" s="2082"/>
      <c r="CG68" s="2032">
        <f t="shared" si="3"/>
        <v>0</v>
      </c>
      <c r="CH68" s="2069">
        <f t="shared" si="1"/>
        <v>0</v>
      </c>
    </row>
    <row r="69" spans="2:86" ht="13.5">
      <c r="B69" s="2143">
        <v>59</v>
      </c>
      <c r="C69" s="1132"/>
      <c r="D69" s="2085"/>
      <c r="E69" s="2086"/>
      <c r="F69" s="2086"/>
      <c r="G69" s="2086"/>
      <c r="H69" s="2087"/>
      <c r="I69" s="2085"/>
      <c r="J69" s="2086"/>
      <c r="K69" s="2086"/>
      <c r="L69" s="2086"/>
      <c r="M69" s="2087"/>
      <c r="N69" s="2085"/>
      <c r="O69" s="2181"/>
      <c r="P69" s="2086"/>
      <c r="Q69" s="2086"/>
      <c r="R69" s="2087"/>
      <c r="S69" s="2085"/>
      <c r="T69" s="2181"/>
      <c r="U69" s="2086"/>
      <c r="V69" s="2086"/>
      <c r="W69" s="2087"/>
      <c r="X69" s="2085"/>
      <c r="Y69" s="2086"/>
      <c r="Z69" s="2086"/>
      <c r="AA69" s="2086"/>
      <c r="AB69" s="2087"/>
      <c r="AC69" s="2085"/>
      <c r="AD69" s="2086"/>
      <c r="AE69" s="2086"/>
      <c r="AF69" s="2086"/>
      <c r="AG69" s="2087"/>
      <c r="AH69" s="2085"/>
      <c r="AI69" s="2180"/>
      <c r="AJ69" s="2088"/>
      <c r="AK69" s="2088"/>
      <c r="AL69" s="2087"/>
      <c r="AM69" s="2089"/>
      <c r="AN69" s="2088"/>
      <c r="AO69" s="2088"/>
      <c r="AP69" s="2086"/>
      <c r="AQ69" s="2087"/>
      <c r="AR69" s="2089"/>
      <c r="AS69" s="2088"/>
      <c r="AT69" s="2088"/>
      <c r="AU69" s="2088"/>
      <c r="AV69" s="2087"/>
      <c r="AW69" s="2032">
        <f t="shared" si="4"/>
        <v>0</v>
      </c>
      <c r="AX69" s="2080"/>
      <c r="AY69" s="2120"/>
      <c r="AZ69" s="2120"/>
      <c r="BA69" s="2081"/>
      <c r="BB69" s="2082"/>
      <c r="BC69" s="2178"/>
      <c r="BD69" s="2081"/>
      <c r="BE69" s="2081"/>
      <c r="BF69" s="2083"/>
      <c r="BG69" s="2082"/>
      <c r="BH69" s="2178"/>
      <c r="BI69" s="2081"/>
      <c r="BJ69" s="2120"/>
      <c r="BK69" s="2081"/>
      <c r="BL69" s="2082"/>
      <c r="BM69" s="2178"/>
      <c r="BN69" s="2081"/>
      <c r="BO69" s="2120"/>
      <c r="BP69" s="2081"/>
      <c r="BQ69" s="2082"/>
      <c r="BR69" s="2080"/>
      <c r="BS69" s="2120"/>
      <c r="BT69" s="2120"/>
      <c r="BU69" s="2081"/>
      <c r="BV69" s="2082"/>
      <c r="BW69" s="2080"/>
      <c r="BX69" s="2120"/>
      <c r="BY69" s="2120"/>
      <c r="BZ69" s="2081"/>
      <c r="CA69" s="2082"/>
      <c r="CB69" s="2080"/>
      <c r="CC69" s="2120"/>
      <c r="CD69" s="2081"/>
      <c r="CE69" s="2081"/>
      <c r="CF69" s="2082"/>
      <c r="CG69" s="2032">
        <f t="shared" si="3"/>
        <v>0</v>
      </c>
      <c r="CH69" s="2069">
        <f t="shared" si="1"/>
        <v>0</v>
      </c>
    </row>
    <row r="70" spans="2:86" ht="13.5">
      <c r="B70" s="2143">
        <v>60</v>
      </c>
      <c r="C70" s="1132"/>
      <c r="D70" s="2085"/>
      <c r="E70" s="2086"/>
      <c r="F70" s="2086"/>
      <c r="G70" s="2086"/>
      <c r="H70" s="2087"/>
      <c r="I70" s="2085"/>
      <c r="J70" s="2086"/>
      <c r="K70" s="2086"/>
      <c r="L70" s="2086"/>
      <c r="M70" s="2087"/>
      <c r="N70" s="2085"/>
      <c r="O70" s="2181"/>
      <c r="P70" s="2086"/>
      <c r="Q70" s="2086"/>
      <c r="R70" s="2087"/>
      <c r="S70" s="2085"/>
      <c r="T70" s="2181"/>
      <c r="U70" s="2086"/>
      <c r="V70" s="2086"/>
      <c r="W70" s="2087"/>
      <c r="X70" s="2085"/>
      <c r="Y70" s="2086"/>
      <c r="Z70" s="2086"/>
      <c r="AA70" s="2086"/>
      <c r="AB70" s="2087"/>
      <c r="AC70" s="2085"/>
      <c r="AD70" s="2086"/>
      <c r="AE70" s="2086"/>
      <c r="AF70" s="2086"/>
      <c r="AG70" s="2087"/>
      <c r="AH70" s="2085"/>
      <c r="AI70" s="2180"/>
      <c r="AJ70" s="2088"/>
      <c r="AK70" s="2088"/>
      <c r="AL70" s="2087"/>
      <c r="AM70" s="2089"/>
      <c r="AN70" s="2088"/>
      <c r="AO70" s="2088"/>
      <c r="AP70" s="2086"/>
      <c r="AQ70" s="2087"/>
      <c r="AR70" s="2089"/>
      <c r="AS70" s="2088"/>
      <c r="AT70" s="2088"/>
      <c r="AU70" s="2088"/>
      <c r="AV70" s="2087"/>
      <c r="AW70" s="2032">
        <f t="shared" si="4"/>
        <v>0</v>
      </c>
      <c r="AX70" s="2080"/>
      <c r="AY70" s="2120"/>
      <c r="AZ70" s="2120"/>
      <c r="BA70" s="2081"/>
      <c r="BB70" s="2082"/>
      <c r="BC70" s="2178"/>
      <c r="BD70" s="2081"/>
      <c r="BE70" s="2081"/>
      <c r="BF70" s="2083"/>
      <c r="BG70" s="2082"/>
      <c r="BH70" s="2178"/>
      <c r="BI70" s="2081"/>
      <c r="BJ70" s="2120"/>
      <c r="BK70" s="2081"/>
      <c r="BL70" s="2082"/>
      <c r="BM70" s="2178"/>
      <c r="BN70" s="2081"/>
      <c r="BO70" s="2120"/>
      <c r="BP70" s="2081"/>
      <c r="BQ70" s="2082"/>
      <c r="BR70" s="2080"/>
      <c r="BS70" s="2120"/>
      <c r="BT70" s="2120"/>
      <c r="BU70" s="2081"/>
      <c r="BV70" s="2082"/>
      <c r="BW70" s="2080"/>
      <c r="BX70" s="2120"/>
      <c r="BY70" s="2120"/>
      <c r="BZ70" s="2081"/>
      <c r="CA70" s="2082"/>
      <c r="CB70" s="2080"/>
      <c r="CC70" s="2120"/>
      <c r="CD70" s="2081"/>
      <c r="CE70" s="2081"/>
      <c r="CF70" s="2082"/>
      <c r="CG70" s="2032">
        <f t="shared" si="3"/>
        <v>0</v>
      </c>
      <c r="CH70" s="2069">
        <f t="shared" si="1"/>
        <v>0</v>
      </c>
    </row>
    <row r="71" spans="2:86" ht="13.5">
      <c r="B71" s="2143">
        <v>61</v>
      </c>
      <c r="C71" s="1132"/>
      <c r="D71" s="2085"/>
      <c r="E71" s="2086"/>
      <c r="F71" s="2086"/>
      <c r="G71" s="2086"/>
      <c r="H71" s="2087"/>
      <c r="I71" s="2085"/>
      <c r="J71" s="2086"/>
      <c r="K71" s="2086"/>
      <c r="L71" s="2086"/>
      <c r="M71" s="2087"/>
      <c r="N71" s="2085"/>
      <c r="O71" s="2181"/>
      <c r="P71" s="2086"/>
      <c r="Q71" s="2086"/>
      <c r="R71" s="2087"/>
      <c r="S71" s="2085"/>
      <c r="T71" s="2181"/>
      <c r="U71" s="2086"/>
      <c r="V71" s="2086"/>
      <c r="W71" s="2087"/>
      <c r="X71" s="2085"/>
      <c r="Y71" s="2086"/>
      <c r="Z71" s="2086"/>
      <c r="AA71" s="2086"/>
      <c r="AB71" s="2087"/>
      <c r="AC71" s="2085"/>
      <c r="AD71" s="2086"/>
      <c r="AE71" s="2086"/>
      <c r="AF71" s="2086"/>
      <c r="AG71" s="2087"/>
      <c r="AH71" s="2085"/>
      <c r="AI71" s="2180"/>
      <c r="AJ71" s="2088"/>
      <c r="AK71" s="2088"/>
      <c r="AL71" s="2087"/>
      <c r="AM71" s="2089"/>
      <c r="AN71" s="2088"/>
      <c r="AO71" s="2088"/>
      <c r="AP71" s="2086"/>
      <c r="AQ71" s="2087"/>
      <c r="AR71" s="2089"/>
      <c r="AS71" s="2088"/>
      <c r="AT71" s="2088"/>
      <c r="AU71" s="2088"/>
      <c r="AV71" s="2087"/>
      <c r="AW71" s="2032">
        <f t="shared" si="4"/>
        <v>0</v>
      </c>
      <c r="AX71" s="2080"/>
      <c r="AY71" s="2120"/>
      <c r="AZ71" s="2120"/>
      <c r="BA71" s="2081"/>
      <c r="BB71" s="2082"/>
      <c r="BC71" s="2178"/>
      <c r="BD71" s="2081"/>
      <c r="BE71" s="2081"/>
      <c r="BF71" s="2083"/>
      <c r="BG71" s="2082"/>
      <c r="BH71" s="2178"/>
      <c r="BI71" s="2081"/>
      <c r="BJ71" s="2120"/>
      <c r="BK71" s="2081"/>
      <c r="BL71" s="2082"/>
      <c r="BM71" s="2178"/>
      <c r="BN71" s="2081"/>
      <c r="BO71" s="2120"/>
      <c r="BP71" s="2081"/>
      <c r="BQ71" s="2082"/>
      <c r="BR71" s="2080"/>
      <c r="BS71" s="2120"/>
      <c r="BT71" s="2120"/>
      <c r="BU71" s="2081"/>
      <c r="BV71" s="2082"/>
      <c r="BW71" s="2080"/>
      <c r="BX71" s="2120"/>
      <c r="BY71" s="2120"/>
      <c r="BZ71" s="2081"/>
      <c r="CA71" s="2082"/>
      <c r="CB71" s="2080"/>
      <c r="CC71" s="2120"/>
      <c r="CD71" s="2081"/>
      <c r="CE71" s="2081"/>
      <c r="CF71" s="2082"/>
      <c r="CG71" s="2032">
        <f t="shared" si="3"/>
        <v>0</v>
      </c>
      <c r="CH71" s="2069">
        <f t="shared" si="1"/>
        <v>0</v>
      </c>
    </row>
    <row r="72" spans="2:86" ht="13.5">
      <c r="B72" s="2143">
        <v>62</v>
      </c>
      <c r="C72" s="1132"/>
      <c r="D72" s="2085"/>
      <c r="E72" s="2086"/>
      <c r="F72" s="2086"/>
      <c r="G72" s="2086"/>
      <c r="H72" s="2087"/>
      <c r="I72" s="2085"/>
      <c r="J72" s="2086"/>
      <c r="K72" s="2086"/>
      <c r="L72" s="2086"/>
      <c r="M72" s="2087"/>
      <c r="N72" s="2085"/>
      <c r="O72" s="2181"/>
      <c r="P72" s="2086"/>
      <c r="Q72" s="2086"/>
      <c r="R72" s="2087"/>
      <c r="S72" s="2085"/>
      <c r="T72" s="2181"/>
      <c r="U72" s="2086"/>
      <c r="V72" s="2086"/>
      <c r="W72" s="2087"/>
      <c r="X72" s="2085"/>
      <c r="Y72" s="2086"/>
      <c r="Z72" s="2086"/>
      <c r="AA72" s="2086"/>
      <c r="AB72" s="2087"/>
      <c r="AC72" s="2085"/>
      <c r="AD72" s="2086"/>
      <c r="AE72" s="2086"/>
      <c r="AF72" s="2086"/>
      <c r="AG72" s="2087"/>
      <c r="AH72" s="2085"/>
      <c r="AI72" s="2180"/>
      <c r="AJ72" s="2088"/>
      <c r="AK72" s="2088"/>
      <c r="AL72" s="2087"/>
      <c r="AM72" s="2089"/>
      <c r="AN72" s="2088"/>
      <c r="AO72" s="2088"/>
      <c r="AP72" s="2086"/>
      <c r="AQ72" s="2087"/>
      <c r="AR72" s="2089"/>
      <c r="AS72" s="2088"/>
      <c r="AT72" s="2088"/>
      <c r="AU72" s="2088"/>
      <c r="AV72" s="2087"/>
      <c r="AW72" s="2032">
        <f t="shared" si="4"/>
        <v>0</v>
      </c>
      <c r="AX72" s="2080"/>
      <c r="AY72" s="2120"/>
      <c r="AZ72" s="2120"/>
      <c r="BA72" s="2081"/>
      <c r="BB72" s="2082"/>
      <c r="BC72" s="2178"/>
      <c r="BD72" s="2081"/>
      <c r="BE72" s="2081"/>
      <c r="BF72" s="2083"/>
      <c r="BG72" s="2082"/>
      <c r="BH72" s="2178"/>
      <c r="BI72" s="2081"/>
      <c r="BJ72" s="2120"/>
      <c r="BK72" s="2081"/>
      <c r="BL72" s="2082"/>
      <c r="BM72" s="2178"/>
      <c r="BN72" s="2081"/>
      <c r="BO72" s="2120"/>
      <c r="BP72" s="2081"/>
      <c r="BQ72" s="2082"/>
      <c r="BR72" s="2080"/>
      <c r="BS72" s="2120"/>
      <c r="BT72" s="2120"/>
      <c r="BU72" s="2081"/>
      <c r="BV72" s="2082"/>
      <c r="BW72" s="2080"/>
      <c r="BX72" s="2120"/>
      <c r="BY72" s="2120"/>
      <c r="BZ72" s="2081"/>
      <c r="CA72" s="2082"/>
      <c r="CB72" s="2080"/>
      <c r="CC72" s="2120"/>
      <c r="CD72" s="2081"/>
      <c r="CE72" s="2081"/>
      <c r="CF72" s="2082"/>
      <c r="CG72" s="2032">
        <f t="shared" si="3"/>
        <v>0</v>
      </c>
      <c r="CH72" s="2069">
        <f t="shared" si="1"/>
        <v>0</v>
      </c>
    </row>
    <row r="73" spans="2:86" ht="13.5">
      <c r="B73" s="2143">
        <v>63</v>
      </c>
      <c r="C73" s="1132"/>
      <c r="D73" s="2085"/>
      <c r="E73" s="2086"/>
      <c r="F73" s="2086"/>
      <c r="G73" s="2086"/>
      <c r="H73" s="2087"/>
      <c r="I73" s="2085"/>
      <c r="J73" s="2086"/>
      <c r="K73" s="2086"/>
      <c r="L73" s="2086"/>
      <c r="M73" s="2087"/>
      <c r="N73" s="2085"/>
      <c r="O73" s="2181"/>
      <c r="P73" s="2086"/>
      <c r="Q73" s="2086"/>
      <c r="R73" s="2087"/>
      <c r="S73" s="2085"/>
      <c r="T73" s="2181"/>
      <c r="U73" s="2086"/>
      <c r="V73" s="2086"/>
      <c r="W73" s="2087"/>
      <c r="X73" s="2085"/>
      <c r="Y73" s="2086"/>
      <c r="Z73" s="2086"/>
      <c r="AA73" s="2086"/>
      <c r="AB73" s="2087"/>
      <c r="AC73" s="2085"/>
      <c r="AD73" s="2086"/>
      <c r="AE73" s="2086"/>
      <c r="AF73" s="2086"/>
      <c r="AG73" s="2087"/>
      <c r="AH73" s="2085"/>
      <c r="AI73" s="2180"/>
      <c r="AJ73" s="2088"/>
      <c r="AK73" s="2088"/>
      <c r="AL73" s="2087"/>
      <c r="AM73" s="2089"/>
      <c r="AN73" s="2088"/>
      <c r="AO73" s="2088"/>
      <c r="AP73" s="2086"/>
      <c r="AQ73" s="2087"/>
      <c r="AR73" s="2089"/>
      <c r="AS73" s="2088"/>
      <c r="AT73" s="2088"/>
      <c r="AU73" s="2088"/>
      <c r="AV73" s="2087"/>
      <c r="AW73" s="2032">
        <f t="shared" si="4"/>
        <v>0</v>
      </c>
      <c r="AX73" s="2080"/>
      <c r="AY73" s="2120"/>
      <c r="AZ73" s="2120"/>
      <c r="BA73" s="2081"/>
      <c r="BB73" s="2082"/>
      <c r="BC73" s="2178"/>
      <c r="BD73" s="2081"/>
      <c r="BE73" s="2081"/>
      <c r="BF73" s="2083"/>
      <c r="BG73" s="2082"/>
      <c r="BH73" s="2178"/>
      <c r="BI73" s="2081"/>
      <c r="BJ73" s="2120"/>
      <c r="BK73" s="2081"/>
      <c r="BL73" s="2082"/>
      <c r="BM73" s="2178"/>
      <c r="BN73" s="2081"/>
      <c r="BO73" s="2120"/>
      <c r="BP73" s="2081"/>
      <c r="BQ73" s="2082"/>
      <c r="BR73" s="2080"/>
      <c r="BS73" s="2120"/>
      <c r="BT73" s="2120"/>
      <c r="BU73" s="2081"/>
      <c r="BV73" s="2082"/>
      <c r="BW73" s="2080"/>
      <c r="BX73" s="2120"/>
      <c r="BY73" s="2120"/>
      <c r="BZ73" s="2081"/>
      <c r="CA73" s="2082"/>
      <c r="CB73" s="2080"/>
      <c r="CC73" s="2120"/>
      <c r="CD73" s="2081"/>
      <c r="CE73" s="2081"/>
      <c r="CF73" s="2082"/>
      <c r="CG73" s="2032">
        <f t="shared" si="3"/>
        <v>0</v>
      </c>
      <c r="CH73" s="2069">
        <f t="shared" si="1"/>
        <v>0</v>
      </c>
    </row>
    <row r="74" spans="2:86" ht="13.5">
      <c r="B74" s="2143">
        <v>64</v>
      </c>
      <c r="C74" s="1132"/>
      <c r="D74" s="2085"/>
      <c r="E74" s="2086"/>
      <c r="F74" s="2086"/>
      <c r="G74" s="2086"/>
      <c r="H74" s="2087"/>
      <c r="I74" s="2085"/>
      <c r="J74" s="2086"/>
      <c r="K74" s="2086"/>
      <c r="L74" s="2086"/>
      <c r="M74" s="2087"/>
      <c r="N74" s="2085"/>
      <c r="O74" s="2181"/>
      <c r="P74" s="2086"/>
      <c r="Q74" s="2086"/>
      <c r="R74" s="2087"/>
      <c r="S74" s="2085"/>
      <c r="T74" s="2181"/>
      <c r="U74" s="2086"/>
      <c r="V74" s="2086"/>
      <c r="W74" s="2087"/>
      <c r="X74" s="2085"/>
      <c r="Y74" s="2086"/>
      <c r="Z74" s="2086"/>
      <c r="AA74" s="2086"/>
      <c r="AB74" s="2087"/>
      <c r="AC74" s="2085"/>
      <c r="AD74" s="2086"/>
      <c r="AE74" s="2086"/>
      <c r="AF74" s="2086"/>
      <c r="AG74" s="2087"/>
      <c r="AH74" s="2085"/>
      <c r="AI74" s="2180"/>
      <c r="AJ74" s="2088"/>
      <c r="AK74" s="2088"/>
      <c r="AL74" s="2087"/>
      <c r="AM74" s="2089"/>
      <c r="AN74" s="2088"/>
      <c r="AO74" s="2088"/>
      <c r="AP74" s="2086"/>
      <c r="AQ74" s="2087"/>
      <c r="AR74" s="2089"/>
      <c r="AS74" s="2088"/>
      <c r="AT74" s="2088"/>
      <c r="AU74" s="2088"/>
      <c r="AV74" s="2087"/>
      <c r="AW74" s="2032">
        <f t="shared" ref="AW74:AW75" si="5">COUNTA(D74:AV74)</f>
        <v>0</v>
      </c>
      <c r="AX74" s="2080"/>
      <c r="AY74" s="2120"/>
      <c r="AZ74" s="2120"/>
      <c r="BA74" s="2081"/>
      <c r="BB74" s="2082"/>
      <c r="BC74" s="2178"/>
      <c r="BD74" s="2081"/>
      <c r="BE74" s="2081"/>
      <c r="BF74" s="2083"/>
      <c r="BG74" s="2082"/>
      <c r="BH74" s="2178"/>
      <c r="BI74" s="2081"/>
      <c r="BJ74" s="2120"/>
      <c r="BK74" s="2081"/>
      <c r="BL74" s="2082"/>
      <c r="BM74" s="2178"/>
      <c r="BN74" s="2081"/>
      <c r="BO74" s="2120"/>
      <c r="BP74" s="2081"/>
      <c r="BQ74" s="2082"/>
      <c r="BR74" s="2080"/>
      <c r="BS74" s="2120"/>
      <c r="BT74" s="2120"/>
      <c r="BU74" s="2081"/>
      <c r="BV74" s="2082"/>
      <c r="BW74" s="2080"/>
      <c r="BX74" s="2120"/>
      <c r="BY74" s="2120"/>
      <c r="BZ74" s="2081"/>
      <c r="CA74" s="2082"/>
      <c r="CB74" s="2080"/>
      <c r="CC74" s="2120"/>
      <c r="CD74" s="2081"/>
      <c r="CE74" s="2081"/>
      <c r="CF74" s="2082"/>
      <c r="CG74" s="2032">
        <f t="shared" ref="CG74:CG75" si="6">COUNTA(AX74:CF74)</f>
        <v>0</v>
      </c>
      <c r="CH74" s="2069">
        <f t="shared" ref="CH74:CH75" si="7">AW74+CG74</f>
        <v>0</v>
      </c>
    </row>
    <row r="75" spans="2:86" ht="15" customHeight="1" thickBot="1">
      <c r="B75" s="2144">
        <v>65</v>
      </c>
      <c r="C75" s="1133"/>
      <c r="D75" s="2090"/>
      <c r="E75" s="2091"/>
      <c r="F75" s="2091"/>
      <c r="G75" s="2091"/>
      <c r="H75" s="2092"/>
      <c r="I75" s="2090"/>
      <c r="J75" s="2091"/>
      <c r="K75" s="2091"/>
      <c r="L75" s="2091"/>
      <c r="M75" s="2092"/>
      <c r="N75" s="2090"/>
      <c r="O75" s="2129"/>
      <c r="P75" s="2091"/>
      <c r="Q75" s="2091"/>
      <c r="R75" s="2092"/>
      <c r="S75" s="2090"/>
      <c r="T75" s="2129"/>
      <c r="U75" s="2091"/>
      <c r="V75" s="2091"/>
      <c r="W75" s="2092"/>
      <c r="X75" s="2090"/>
      <c r="Y75" s="2091"/>
      <c r="Z75" s="2091"/>
      <c r="AA75" s="2091"/>
      <c r="AB75" s="2092"/>
      <c r="AC75" s="2090"/>
      <c r="AD75" s="2091"/>
      <c r="AE75" s="2091"/>
      <c r="AF75" s="2091"/>
      <c r="AG75" s="2092"/>
      <c r="AH75" s="2090"/>
      <c r="AI75" s="2179"/>
      <c r="AJ75" s="2127"/>
      <c r="AK75" s="2127"/>
      <c r="AL75" s="2092"/>
      <c r="AM75" s="2128"/>
      <c r="AN75" s="2127"/>
      <c r="AO75" s="2127"/>
      <c r="AP75" s="2091"/>
      <c r="AQ75" s="2092"/>
      <c r="AR75" s="2128"/>
      <c r="AS75" s="2127"/>
      <c r="AT75" s="2127"/>
      <c r="AU75" s="2127"/>
      <c r="AV75" s="2092"/>
      <c r="AW75" s="2051">
        <f t="shared" si="5"/>
        <v>0</v>
      </c>
      <c r="AX75" s="2090"/>
      <c r="AY75" s="2129"/>
      <c r="AZ75" s="2129"/>
      <c r="BA75" s="2091"/>
      <c r="BB75" s="2092"/>
      <c r="BC75" s="2179"/>
      <c r="BD75" s="2091"/>
      <c r="BE75" s="2091"/>
      <c r="BF75" s="2127"/>
      <c r="BG75" s="2092"/>
      <c r="BH75" s="2179"/>
      <c r="BI75" s="2091"/>
      <c r="BJ75" s="2129"/>
      <c r="BK75" s="2091"/>
      <c r="BL75" s="2092"/>
      <c r="BM75" s="2179"/>
      <c r="BN75" s="2091"/>
      <c r="BO75" s="2129"/>
      <c r="BP75" s="2091"/>
      <c r="BQ75" s="2092"/>
      <c r="BR75" s="2090"/>
      <c r="BS75" s="2129"/>
      <c r="BT75" s="2129"/>
      <c r="BU75" s="2091"/>
      <c r="BV75" s="2092"/>
      <c r="BW75" s="2090"/>
      <c r="BX75" s="2129"/>
      <c r="BY75" s="2129"/>
      <c r="BZ75" s="2091"/>
      <c r="CA75" s="2092"/>
      <c r="CB75" s="2090"/>
      <c r="CC75" s="2129"/>
      <c r="CD75" s="2091"/>
      <c r="CE75" s="2091"/>
      <c r="CF75" s="2092"/>
      <c r="CG75" s="2051">
        <f t="shared" si="6"/>
        <v>0</v>
      </c>
      <c r="CH75" s="2130">
        <f t="shared" si="7"/>
        <v>0</v>
      </c>
    </row>
    <row r="76" spans="2:86" ht="13.5" thickBot="1">
      <c r="B76" s="51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row>
    <row r="77" spans="2:86" ht="16.5" thickBot="1">
      <c r="B77" s="2038" t="s">
        <v>712</v>
      </c>
      <c r="C77" s="2039" t="s">
        <v>450</v>
      </c>
      <c r="D77" s="3043">
        <f>COUNTA(D78:H86)</f>
        <v>0</v>
      </c>
      <c r="E77" s="3044"/>
      <c r="F77" s="3044"/>
      <c r="G77" s="3044"/>
      <c r="H77" s="3045"/>
      <c r="I77" s="3043">
        <f>COUNTA(I78:M86)</f>
        <v>0</v>
      </c>
      <c r="J77" s="3044"/>
      <c r="K77" s="3044"/>
      <c r="L77" s="3044"/>
      <c r="M77" s="3045"/>
      <c r="N77" s="3043">
        <f>COUNTA(N78:R86)</f>
        <v>0</v>
      </c>
      <c r="O77" s="3044"/>
      <c r="P77" s="3044"/>
      <c r="Q77" s="3044"/>
      <c r="R77" s="3045"/>
      <c r="S77" s="1" t="s">
        <v>790</v>
      </c>
      <c r="T77" s="1"/>
      <c r="U77" s="2"/>
      <c r="V77" s="2"/>
      <c r="W77" s="2"/>
      <c r="X77" s="2"/>
      <c r="Y77" s="2"/>
      <c r="Z77" s="2"/>
      <c r="AA77" s="2"/>
      <c r="AB77" s="2"/>
      <c r="AC77" s="2"/>
      <c r="AD77" s="2"/>
      <c r="AE77" s="2"/>
      <c r="AF77" s="2"/>
      <c r="AG77" s="2"/>
      <c r="AH77" s="2"/>
      <c r="AI77" s="2"/>
      <c r="AJ77" s="2"/>
      <c r="AK77" s="2"/>
      <c r="AL77" s="2"/>
      <c r="AM77" s="2"/>
      <c r="AN77" s="2"/>
      <c r="AO77" s="2"/>
      <c r="AP77" s="484"/>
      <c r="AQ77" s="484"/>
      <c r="AR77" s="484"/>
      <c r="AS77" s="484"/>
      <c r="AT77" s="484"/>
      <c r="AU77" s="484"/>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row>
    <row r="78" spans="2:86" ht="13.5">
      <c r="B78" s="2040">
        <v>1</v>
      </c>
      <c r="C78" s="2041" t="s">
        <v>703</v>
      </c>
      <c r="D78" s="2093"/>
      <c r="E78" s="2094"/>
      <c r="F78" s="2094"/>
      <c r="G78" s="2094"/>
      <c r="H78" s="2095"/>
      <c r="I78" s="2093"/>
      <c r="J78" s="2094"/>
      <c r="K78" s="2094"/>
      <c r="L78" s="2094"/>
      <c r="M78" s="2095"/>
      <c r="N78" s="2093"/>
      <c r="O78" s="2182"/>
      <c r="P78" s="2094"/>
      <c r="Q78" s="2094"/>
      <c r="R78" s="2095"/>
      <c r="S78" s="1895"/>
      <c r="T78" s="1895"/>
      <c r="U78" s="2"/>
      <c r="V78" s="2"/>
      <c r="W78" s="2"/>
      <c r="X78" s="2"/>
      <c r="Y78" s="2"/>
      <c r="Z78" s="2"/>
      <c r="AA78" s="2"/>
      <c r="AB78" s="2"/>
      <c r="AC78" s="2"/>
      <c r="AD78" s="2"/>
      <c r="AE78" s="2"/>
      <c r="AF78" s="2"/>
      <c r="AG78" s="2"/>
      <c r="AH78" s="2"/>
      <c r="AI78" s="2"/>
      <c r="AJ78" s="2"/>
      <c r="AK78" s="2"/>
      <c r="AL78" s="2"/>
      <c r="AM78" s="2"/>
      <c r="AN78" s="2"/>
      <c r="AO78" s="2"/>
      <c r="AP78" s="485"/>
      <c r="AQ78" s="485"/>
      <c r="AR78" s="485"/>
      <c r="AS78" s="485"/>
      <c r="AT78" s="485"/>
      <c r="AU78" s="485"/>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row>
    <row r="79" spans="2:86" ht="13.5">
      <c r="B79" s="2042">
        <v>2</v>
      </c>
      <c r="C79" s="2043" t="s">
        <v>704</v>
      </c>
      <c r="D79" s="2096"/>
      <c r="E79" s="2097"/>
      <c r="F79" s="2097"/>
      <c r="G79" s="2097"/>
      <c r="H79" s="2098"/>
      <c r="I79" s="2096"/>
      <c r="J79" s="2097"/>
      <c r="K79" s="2097"/>
      <c r="L79" s="2097"/>
      <c r="M79" s="2098"/>
      <c r="N79" s="2096"/>
      <c r="O79" s="2183"/>
      <c r="P79" s="2097"/>
      <c r="Q79" s="2097"/>
      <c r="R79" s="2098"/>
      <c r="S79" s="1895"/>
      <c r="T79" s="1895"/>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row>
    <row r="80" spans="2:86" ht="13.5">
      <c r="B80" s="2042">
        <v>3</v>
      </c>
      <c r="C80" s="2043" t="s">
        <v>705</v>
      </c>
      <c r="D80" s="2096"/>
      <c r="E80" s="2097"/>
      <c r="F80" s="2097"/>
      <c r="G80" s="2097"/>
      <c r="H80" s="2098"/>
      <c r="I80" s="2096"/>
      <c r="J80" s="2097"/>
      <c r="K80" s="2097"/>
      <c r="L80" s="2097"/>
      <c r="M80" s="2098"/>
      <c r="N80" s="2096"/>
      <c r="O80" s="2183"/>
      <c r="P80" s="2097"/>
      <c r="Q80" s="2097"/>
      <c r="R80" s="2098"/>
      <c r="S80" s="1895"/>
      <c r="T80" s="1895"/>
    </row>
    <row r="81" spans="2:20" ht="13.5">
      <c r="B81" s="2042">
        <v>4</v>
      </c>
      <c r="C81" s="2043" t="s">
        <v>706</v>
      </c>
      <c r="D81" s="2096"/>
      <c r="E81" s="2097"/>
      <c r="F81" s="2097"/>
      <c r="G81" s="2097"/>
      <c r="H81" s="2098"/>
      <c r="I81" s="2096"/>
      <c r="J81" s="2097"/>
      <c r="K81" s="2097"/>
      <c r="L81" s="2097"/>
      <c r="M81" s="2098"/>
      <c r="N81" s="2096"/>
      <c r="O81" s="2183"/>
      <c r="P81" s="2097"/>
      <c r="Q81" s="2097"/>
      <c r="R81" s="2098"/>
      <c r="S81" s="1895"/>
      <c r="T81" s="1895"/>
    </row>
    <row r="82" spans="2:20" ht="13.5">
      <c r="B82" s="2042">
        <v>5</v>
      </c>
      <c r="C82" s="2043" t="s">
        <v>707</v>
      </c>
      <c r="D82" s="2096"/>
      <c r="E82" s="2097"/>
      <c r="F82" s="2097"/>
      <c r="G82" s="2097"/>
      <c r="H82" s="2098"/>
      <c r="I82" s="2096"/>
      <c r="J82" s="2097"/>
      <c r="K82" s="2097"/>
      <c r="L82" s="2097"/>
      <c r="M82" s="2098"/>
      <c r="N82" s="2096"/>
      <c r="O82" s="2183"/>
      <c r="P82" s="2097"/>
      <c r="Q82" s="2097"/>
      <c r="R82" s="2098"/>
      <c r="S82" s="1895"/>
      <c r="T82" s="1895"/>
    </row>
    <row r="83" spans="2:20" ht="13.5">
      <c r="B83" s="2042">
        <v>6</v>
      </c>
      <c r="C83" s="2043" t="s">
        <v>708</v>
      </c>
      <c r="D83" s="2099"/>
      <c r="E83" s="2100"/>
      <c r="F83" s="2100"/>
      <c r="G83" s="2100"/>
      <c r="H83" s="2101"/>
      <c r="I83" s="2099"/>
      <c r="J83" s="2100"/>
      <c r="K83" s="2100"/>
      <c r="L83" s="2100"/>
      <c r="M83" s="2101"/>
      <c r="N83" s="2099"/>
      <c r="O83" s="2184"/>
      <c r="P83" s="2100"/>
      <c r="Q83" s="2100"/>
      <c r="R83" s="2101"/>
      <c r="S83" s="1896"/>
      <c r="T83" s="1896"/>
    </row>
    <row r="84" spans="2:20" ht="13.5">
      <c r="B84" s="2042">
        <v>7</v>
      </c>
      <c r="C84" s="2043" t="s">
        <v>709</v>
      </c>
      <c r="D84" s="2099"/>
      <c r="E84" s="2100"/>
      <c r="F84" s="2100"/>
      <c r="G84" s="2100"/>
      <c r="H84" s="2101"/>
      <c r="I84" s="2099"/>
      <c r="J84" s="2100"/>
      <c r="K84" s="2100"/>
      <c r="L84" s="2100"/>
      <c r="M84" s="2101"/>
      <c r="N84" s="2099"/>
      <c r="O84" s="2184"/>
      <c r="P84" s="2100"/>
      <c r="Q84" s="2100"/>
      <c r="R84" s="2101"/>
      <c r="S84" s="1896"/>
      <c r="T84" s="1896"/>
    </row>
    <row r="85" spans="2:20" ht="13.5">
      <c r="B85" s="2042">
        <v>8</v>
      </c>
      <c r="C85" s="2043" t="s">
        <v>944</v>
      </c>
      <c r="D85" s="2099"/>
      <c r="E85" s="2100"/>
      <c r="F85" s="2100"/>
      <c r="G85" s="2100"/>
      <c r="H85" s="2101"/>
      <c r="I85" s="2099"/>
      <c r="J85" s="2100"/>
      <c r="K85" s="2100"/>
      <c r="L85" s="2100"/>
      <c r="M85" s="2101"/>
      <c r="N85" s="2099"/>
      <c r="O85" s="2184"/>
      <c r="P85" s="2100"/>
      <c r="Q85" s="2100"/>
      <c r="R85" s="2101"/>
      <c r="S85" s="1896"/>
      <c r="T85" s="1896"/>
    </row>
    <row r="86" spans="2:20" ht="14.25" thickBot="1">
      <c r="B86" s="2044">
        <v>9</v>
      </c>
      <c r="C86" s="2045" t="s">
        <v>711</v>
      </c>
      <c r="D86" s="2102"/>
      <c r="E86" s="2103"/>
      <c r="F86" s="2103"/>
      <c r="G86" s="2103"/>
      <c r="H86" s="2104"/>
      <c r="I86" s="2102"/>
      <c r="J86" s="2103"/>
      <c r="K86" s="2103"/>
      <c r="L86" s="2103"/>
      <c r="M86" s="2104"/>
      <c r="N86" s="2102"/>
      <c r="O86" s="2185"/>
      <c r="P86" s="2103"/>
      <c r="Q86" s="2103"/>
      <c r="R86" s="2104"/>
      <c r="S86" s="1896"/>
      <c r="T86" s="1896"/>
    </row>
  </sheetData>
  <sheetProtection algorithmName="SHA-512" hashValue="rv1kjUOr9siZWZY38sc+sgH4V3q0PPcl9T5S3jVP4PKeMKKSx9D16HMOKBjSzBtZry0KgI0a1h80l+UHoLawrQ==" saltValue="eGVR4CwUtBt8p5O9BYABEQ==" spinCount="100000" sheet="1" objects="1" scenarios="1" formatRows="0"/>
  <mergeCells count="76">
    <mergeCell ref="CD2:CG2"/>
    <mergeCell ref="AR9:AV9"/>
    <mergeCell ref="AW9:AW10"/>
    <mergeCell ref="AC6:AG6"/>
    <mergeCell ref="AH6:AL6"/>
    <mergeCell ref="AM6:AQ6"/>
    <mergeCell ref="AC7:AG7"/>
    <mergeCell ref="AH7:AL7"/>
    <mergeCell ref="AM7:AQ7"/>
    <mergeCell ref="AC9:AG9"/>
    <mergeCell ref="AH9:AL9"/>
    <mergeCell ref="AM9:AQ9"/>
    <mergeCell ref="D3:CG3"/>
    <mergeCell ref="D4:AW4"/>
    <mergeCell ref="N9:R9"/>
    <mergeCell ref="S9:W9"/>
    <mergeCell ref="S6:W6"/>
    <mergeCell ref="X6:AB6"/>
    <mergeCell ref="D7:H7"/>
    <mergeCell ref="I7:M7"/>
    <mergeCell ref="N7:R7"/>
    <mergeCell ref="S7:W7"/>
    <mergeCell ref="X7:AB7"/>
    <mergeCell ref="BW5:CA5"/>
    <mergeCell ref="AC5:AG5"/>
    <mergeCell ref="AH5:AL5"/>
    <mergeCell ref="AM5:AQ5"/>
    <mergeCell ref="D5:H5"/>
    <mergeCell ref="I5:M5"/>
    <mergeCell ref="N5:R5"/>
    <mergeCell ref="S5:W5"/>
    <mergeCell ref="X5:AB5"/>
    <mergeCell ref="AR5:AV8"/>
    <mergeCell ref="AW5:AW8"/>
    <mergeCell ref="AX5:BB5"/>
    <mergeCell ref="BR5:BV5"/>
    <mergeCell ref="D6:H6"/>
    <mergeCell ref="I6:M6"/>
    <mergeCell ref="N6:R6"/>
    <mergeCell ref="D77:H77"/>
    <mergeCell ref="I77:M77"/>
    <mergeCell ref="N77:R77"/>
    <mergeCell ref="AX9:BB9"/>
    <mergeCell ref="D9:H9"/>
    <mergeCell ref="I9:M9"/>
    <mergeCell ref="X9:AB9"/>
    <mergeCell ref="N19:R19"/>
    <mergeCell ref="I19:M19"/>
    <mergeCell ref="D19:H19"/>
    <mergeCell ref="CB5:CF8"/>
    <mergeCell ref="CG5:CG8"/>
    <mergeCell ref="CH4:CH8"/>
    <mergeCell ref="AX4:CG4"/>
    <mergeCell ref="CH9:CH10"/>
    <mergeCell ref="BR9:BV9"/>
    <mergeCell ref="BW9:CA9"/>
    <mergeCell ref="CB9:CF9"/>
    <mergeCell ref="CG9:CG10"/>
    <mergeCell ref="BR6:BV6"/>
    <mergeCell ref="BW6:CA6"/>
    <mergeCell ref="AX7:BB7"/>
    <mergeCell ref="BR7:BV7"/>
    <mergeCell ref="BW7:CA7"/>
    <mergeCell ref="AX6:BB6"/>
    <mergeCell ref="BC6:BG6"/>
    <mergeCell ref="BC9:BG9"/>
    <mergeCell ref="BC7:BG7"/>
    <mergeCell ref="BM9:BQ9"/>
    <mergeCell ref="BM7:BQ7"/>
    <mergeCell ref="BM6:BQ6"/>
    <mergeCell ref="BH9:BL9"/>
    <mergeCell ref="BM5:BQ5"/>
    <mergeCell ref="BC5:BG5"/>
    <mergeCell ref="BH5:BL5"/>
    <mergeCell ref="BH6:BL6"/>
    <mergeCell ref="BH7:BL7"/>
  </mergeCells>
  <phoneticPr fontId="12" type="noConversion"/>
  <printOptions horizontalCentered="1"/>
  <pageMargins left="0.19685039370078741" right="0.31496062992125984" top="0.59055118110236227" bottom="0.39370078740157483" header="0.31496062992125984" footer="0.31496062992125984"/>
  <pageSetup paperSize="9" scale="45" orientation="landscape" horizontalDpi="4294967293" verticalDpi="4294967293" r:id="rId1"/>
  <headerFooter alignWithMargins="0">
    <oddFooter>&amp;L&amp;7CEA - arkusz organizacyjny na rok szkolny 2018/19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100-000000000000}">
          <x14:formula1>
            <xm:f>słownik!$A$2:$A$150</xm:f>
          </x14:formula1>
          <xm:sqref>C53:C75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4">
    <tabColor rgb="FFFF0000"/>
    <pageSetUpPr fitToPage="1"/>
  </sheetPr>
  <dimension ref="A1:X46"/>
  <sheetViews>
    <sheetView showGridLines="0" view="pageBreakPreview" zoomScale="86" zoomScaleNormal="90" zoomScaleSheetLayoutView="86" workbookViewId="0">
      <selection activeCell="W21" sqref="W21"/>
    </sheetView>
  </sheetViews>
  <sheetFormatPr defaultRowHeight="12.75"/>
  <cols>
    <col min="1" max="1" width="3" customWidth="1"/>
    <col min="2" max="2" width="22.28515625" customWidth="1"/>
    <col min="3" max="3" width="12" customWidth="1"/>
    <col min="4" max="17" width="6.7109375" customWidth="1"/>
    <col min="18" max="18" width="12" customWidth="1"/>
    <col min="19" max="21" width="9.140625" customWidth="1"/>
  </cols>
  <sheetData>
    <row r="1" spans="2:24" ht="32.25" customHeight="1">
      <c r="B1" s="546" t="s">
        <v>750</v>
      </c>
      <c r="C1" s="546"/>
      <c r="D1" s="546"/>
      <c r="E1" s="546"/>
      <c r="F1" s="546"/>
      <c r="G1" s="546"/>
      <c r="H1" s="546"/>
      <c r="I1" s="546"/>
      <c r="J1" s="546"/>
      <c r="K1" s="546"/>
      <c r="L1" s="546"/>
      <c r="M1" s="546"/>
      <c r="N1" s="546"/>
      <c r="O1" s="546"/>
      <c r="P1" s="546"/>
      <c r="Q1" s="546"/>
      <c r="R1" s="546"/>
    </row>
    <row r="2" spans="2:24" ht="27.75" customHeight="1">
      <c r="B2" s="466" t="str">
        <f>wizyt!C3</f>
        <v>??</v>
      </c>
      <c r="C2" s="432"/>
      <c r="D2" s="434"/>
      <c r="E2" s="434"/>
      <c r="F2" s="434"/>
      <c r="G2" s="434"/>
      <c r="H2" s="434"/>
      <c r="I2" s="434"/>
      <c r="J2" s="434"/>
      <c r="K2" s="434"/>
      <c r="L2" s="434"/>
      <c r="M2" s="449"/>
      <c r="N2" s="450" t="s">
        <v>749</v>
      </c>
      <c r="O2" s="1334" t="str">
        <f>wizyt!H3</f>
        <v>2021/2022</v>
      </c>
      <c r="P2" s="449"/>
      <c r="Q2" s="434"/>
      <c r="R2" s="457"/>
    </row>
    <row r="3" spans="2:24" ht="27.75" customHeight="1" thickBot="1">
      <c r="B3" s="1335"/>
      <c r="C3" s="1335"/>
      <c r="D3" s="1335"/>
      <c r="E3" s="1335"/>
      <c r="F3" s="1335"/>
      <c r="G3" s="1335"/>
      <c r="H3" s="1335"/>
      <c r="I3" s="1335"/>
      <c r="J3" s="1335"/>
      <c r="K3" s="1335"/>
      <c r="L3" s="1335"/>
      <c r="M3" s="1335"/>
      <c r="N3" s="1335"/>
      <c r="O3" s="1335"/>
      <c r="P3" s="1853">
        <f>wizyt!$B$1</f>
        <v>0</v>
      </c>
      <c r="Q3" s="3031" t="str">
        <f>wizyt!$D$1</f>
        <v>.</v>
      </c>
      <c r="R3" s="3031"/>
    </row>
    <row r="4" spans="2:24" ht="24.95" customHeight="1" thickBot="1">
      <c r="B4" s="3161" t="s">
        <v>1008</v>
      </c>
      <c r="C4" s="3162"/>
      <c r="D4" s="3136" t="s">
        <v>328</v>
      </c>
      <c r="E4" s="3137"/>
      <c r="F4" s="3137"/>
      <c r="G4" s="3137"/>
      <c r="H4" s="3137"/>
      <c r="I4" s="3138"/>
      <c r="J4" s="3138"/>
      <c r="K4" s="3137"/>
      <c r="L4" s="3139"/>
      <c r="M4" s="3140" t="s">
        <v>329</v>
      </c>
      <c r="N4" s="3138"/>
      <c r="O4" s="3138"/>
      <c r="P4" s="3138"/>
      <c r="Q4" s="3139"/>
      <c r="R4" s="1244"/>
    </row>
    <row r="5" spans="2:24" ht="24.95" customHeight="1">
      <c r="B5" s="3141" t="s">
        <v>238</v>
      </c>
      <c r="C5" s="3149" t="s">
        <v>25</v>
      </c>
      <c r="D5" s="3143" t="s">
        <v>4</v>
      </c>
      <c r="E5" s="3143" t="s">
        <v>5</v>
      </c>
      <c r="F5" s="3143" t="s">
        <v>6</v>
      </c>
      <c r="G5" s="3143" t="s">
        <v>8</v>
      </c>
      <c r="H5" s="3143" t="s">
        <v>7</v>
      </c>
      <c r="I5" s="3134" t="s">
        <v>9</v>
      </c>
      <c r="J5" s="3134" t="s">
        <v>910</v>
      </c>
      <c r="K5" s="3143" t="s">
        <v>911</v>
      </c>
      <c r="L5" s="3145" t="s">
        <v>29</v>
      </c>
      <c r="M5" s="3147" t="s">
        <v>4</v>
      </c>
      <c r="N5" s="3143" t="s">
        <v>5</v>
      </c>
      <c r="O5" s="3143" t="s">
        <v>6</v>
      </c>
      <c r="P5" s="3143" t="s">
        <v>8</v>
      </c>
      <c r="Q5" s="3145" t="s">
        <v>29</v>
      </c>
      <c r="R5" s="1131"/>
    </row>
    <row r="6" spans="2:24" ht="24" customHeight="1" thickBot="1">
      <c r="B6" s="3142"/>
      <c r="C6" s="3150"/>
      <c r="D6" s="3144"/>
      <c r="E6" s="3144"/>
      <c r="F6" s="3144"/>
      <c r="G6" s="3144"/>
      <c r="H6" s="3144"/>
      <c r="I6" s="3135"/>
      <c r="J6" s="3135"/>
      <c r="K6" s="3144"/>
      <c r="L6" s="3146"/>
      <c r="M6" s="3148"/>
      <c r="N6" s="3144"/>
      <c r="O6" s="3144"/>
      <c r="P6" s="3144"/>
      <c r="Q6" s="3146"/>
      <c r="R6" s="1248"/>
      <c r="X6" s="1011"/>
    </row>
    <row r="7" spans="2:24" s="444" customFormat="1" ht="12.95" customHeight="1">
      <c r="B7" s="3151" t="s">
        <v>241</v>
      </c>
      <c r="C7" s="3152"/>
      <c r="D7" s="1049"/>
      <c r="E7" s="1049"/>
      <c r="F7" s="1049"/>
      <c r="G7" s="1049"/>
      <c r="H7" s="1049"/>
      <c r="I7" s="1944"/>
      <c r="J7" s="1944"/>
      <c r="K7" s="1049"/>
      <c r="L7" s="1050">
        <f t="shared" ref="L7:L27" si="0">SUM(D7:K7)</f>
        <v>0</v>
      </c>
      <c r="M7" s="1128"/>
      <c r="N7" s="1049"/>
      <c r="O7" s="1049"/>
      <c r="P7" s="1049"/>
      <c r="Q7" s="1050">
        <f t="shared" ref="Q7:Q27" si="1">SUM(M7:P7)</f>
        <v>0</v>
      </c>
      <c r="R7" s="1051">
        <f t="shared" ref="R7:R27" si="2">L7+Q7</f>
        <v>0</v>
      </c>
      <c r="S7" s="533"/>
      <c r="X7" s="1011"/>
    </row>
    <row r="8" spans="2:24" ht="12.95" customHeight="1">
      <c r="B8" s="3151" t="s">
        <v>245</v>
      </c>
      <c r="C8" s="3152"/>
      <c r="D8" s="1049"/>
      <c r="E8" s="1049"/>
      <c r="F8" s="1049"/>
      <c r="G8" s="1049"/>
      <c r="H8" s="1049"/>
      <c r="I8" s="1944"/>
      <c r="J8" s="1944"/>
      <c r="K8" s="1049"/>
      <c r="L8" s="1050">
        <f t="shared" si="0"/>
        <v>0</v>
      </c>
      <c r="M8" s="1128"/>
      <c r="N8" s="1049"/>
      <c r="O8" s="1049"/>
      <c r="P8" s="1049"/>
      <c r="Q8" s="1050">
        <f t="shared" si="1"/>
        <v>0</v>
      </c>
      <c r="R8" s="1052">
        <f t="shared" si="2"/>
        <v>0</v>
      </c>
      <c r="S8" s="533"/>
      <c r="T8" s="444"/>
      <c r="U8" s="444"/>
      <c r="V8" s="444"/>
      <c r="X8" s="1011"/>
    </row>
    <row r="9" spans="2:24" ht="12.95" customHeight="1">
      <c r="B9" s="3151" t="s">
        <v>252</v>
      </c>
      <c r="C9" s="3152"/>
      <c r="D9" s="1049"/>
      <c r="E9" s="1049"/>
      <c r="F9" s="1049"/>
      <c r="G9" s="1049"/>
      <c r="H9" s="1049"/>
      <c r="I9" s="1944"/>
      <c r="J9" s="1944"/>
      <c r="K9" s="1049"/>
      <c r="L9" s="1050">
        <f t="shared" si="0"/>
        <v>0</v>
      </c>
      <c r="M9" s="1128"/>
      <c r="N9" s="1049"/>
      <c r="O9" s="1049"/>
      <c r="P9" s="1049"/>
      <c r="Q9" s="1050">
        <f t="shared" si="1"/>
        <v>0</v>
      </c>
      <c r="R9" s="1052">
        <f t="shared" si="2"/>
        <v>0</v>
      </c>
      <c r="S9" s="533"/>
      <c r="T9" s="444"/>
      <c r="U9" s="444"/>
      <c r="V9" s="444"/>
      <c r="X9" s="1011"/>
    </row>
    <row r="10" spans="2:24" ht="12.95" customHeight="1">
      <c r="B10" s="3151" t="s">
        <v>248</v>
      </c>
      <c r="C10" s="3152"/>
      <c r="D10" s="1049"/>
      <c r="E10" s="1049"/>
      <c r="F10" s="1049"/>
      <c r="G10" s="1049"/>
      <c r="H10" s="1049"/>
      <c r="I10" s="1944"/>
      <c r="J10" s="1944"/>
      <c r="K10" s="1049"/>
      <c r="L10" s="1050">
        <f t="shared" si="0"/>
        <v>0</v>
      </c>
      <c r="M10" s="1128"/>
      <c r="N10" s="1049"/>
      <c r="O10" s="1049"/>
      <c r="P10" s="1049"/>
      <c r="Q10" s="1050">
        <f t="shared" si="1"/>
        <v>0</v>
      </c>
      <c r="R10" s="1052">
        <f t="shared" si="2"/>
        <v>0</v>
      </c>
      <c r="S10" s="533"/>
      <c r="T10" s="444"/>
      <c r="U10" s="444"/>
      <c r="V10" s="444"/>
      <c r="X10" s="1011"/>
    </row>
    <row r="11" spans="2:24" ht="12.95" customHeight="1">
      <c r="B11" s="3151" t="s">
        <v>573</v>
      </c>
      <c r="C11" s="3152"/>
      <c r="D11" s="1049"/>
      <c r="E11" s="1049"/>
      <c r="F11" s="1049"/>
      <c r="G11" s="1049"/>
      <c r="H11" s="1049"/>
      <c r="I11" s="1944"/>
      <c r="J11" s="1944"/>
      <c r="K11" s="1049"/>
      <c r="L11" s="1050">
        <f t="shared" si="0"/>
        <v>0</v>
      </c>
      <c r="M11" s="1128"/>
      <c r="N11" s="1049"/>
      <c r="O11" s="1049"/>
      <c r="P11" s="1049"/>
      <c r="Q11" s="1050">
        <f t="shared" si="1"/>
        <v>0</v>
      </c>
      <c r="R11" s="1052">
        <f t="shared" si="2"/>
        <v>0</v>
      </c>
      <c r="S11" s="533"/>
      <c r="T11" s="444"/>
      <c r="U11" s="444"/>
      <c r="V11" s="444"/>
      <c r="X11" s="1011"/>
    </row>
    <row r="12" spans="2:24" ht="12.95" customHeight="1">
      <c r="B12" s="3151" t="s">
        <v>242</v>
      </c>
      <c r="C12" s="3152"/>
      <c r="D12" s="1049"/>
      <c r="E12" s="1049"/>
      <c r="F12" s="1049"/>
      <c r="G12" s="1049"/>
      <c r="H12" s="1049"/>
      <c r="I12" s="1944"/>
      <c r="J12" s="1944"/>
      <c r="K12" s="1049"/>
      <c r="L12" s="1050">
        <f t="shared" si="0"/>
        <v>0</v>
      </c>
      <c r="M12" s="1128"/>
      <c r="N12" s="1049"/>
      <c r="O12" s="1049"/>
      <c r="P12" s="1049"/>
      <c r="Q12" s="1050">
        <f t="shared" si="1"/>
        <v>0</v>
      </c>
      <c r="R12" s="1052">
        <f t="shared" si="2"/>
        <v>0</v>
      </c>
      <c r="S12" s="533"/>
      <c r="T12" s="444"/>
      <c r="U12" s="444"/>
      <c r="V12" s="444"/>
      <c r="X12" s="1011"/>
    </row>
    <row r="13" spans="2:24" ht="12.95" customHeight="1">
      <c r="B13" s="3151" t="s">
        <v>574</v>
      </c>
      <c r="C13" s="3152"/>
      <c r="D13" s="1049"/>
      <c r="E13" s="1049"/>
      <c r="F13" s="1049"/>
      <c r="G13" s="1049"/>
      <c r="H13" s="1049"/>
      <c r="I13" s="1944"/>
      <c r="J13" s="1944"/>
      <c r="K13" s="1049"/>
      <c r="L13" s="1050">
        <f t="shared" si="0"/>
        <v>0</v>
      </c>
      <c r="M13" s="1128"/>
      <c r="N13" s="1049"/>
      <c r="O13" s="1049"/>
      <c r="P13" s="1049"/>
      <c r="Q13" s="1050">
        <f t="shared" si="1"/>
        <v>0</v>
      </c>
      <c r="R13" s="1052">
        <f t="shared" si="2"/>
        <v>0</v>
      </c>
      <c r="S13" s="533"/>
      <c r="T13" s="444"/>
      <c r="U13" s="444"/>
      <c r="V13" s="444"/>
      <c r="X13" s="1011"/>
    </row>
    <row r="14" spans="2:24" ht="12.95" customHeight="1">
      <c r="B14" s="3151" t="s">
        <v>250</v>
      </c>
      <c r="C14" s="3152"/>
      <c r="D14" s="1053"/>
      <c r="E14" s="1053"/>
      <c r="F14" s="1053"/>
      <c r="G14" s="1053"/>
      <c r="H14" s="1053"/>
      <c r="I14" s="1893"/>
      <c r="J14" s="1893"/>
      <c r="K14" s="1053"/>
      <c r="L14" s="1050">
        <f t="shared" si="0"/>
        <v>0</v>
      </c>
      <c r="M14" s="1129"/>
      <c r="N14" s="1053"/>
      <c r="O14" s="1053"/>
      <c r="P14" s="1053"/>
      <c r="Q14" s="1050">
        <f t="shared" si="1"/>
        <v>0</v>
      </c>
      <c r="R14" s="1052">
        <f t="shared" si="2"/>
        <v>0</v>
      </c>
      <c r="S14" s="532"/>
      <c r="T14" s="444"/>
      <c r="X14" s="1011"/>
    </row>
    <row r="15" spans="2:24" ht="12.95" customHeight="1">
      <c r="B15" s="3151" t="s">
        <v>360</v>
      </c>
      <c r="C15" s="3152"/>
      <c r="D15" s="1053"/>
      <c r="E15" s="1053"/>
      <c r="F15" s="1053"/>
      <c r="G15" s="1053"/>
      <c r="H15" s="1053"/>
      <c r="I15" s="1893"/>
      <c r="J15" s="1893"/>
      <c r="K15" s="1053"/>
      <c r="L15" s="1050">
        <f t="shared" si="0"/>
        <v>0</v>
      </c>
      <c r="M15" s="1129"/>
      <c r="N15" s="1053"/>
      <c r="O15" s="1053"/>
      <c r="P15" s="1053"/>
      <c r="Q15" s="1050">
        <f t="shared" si="1"/>
        <v>0</v>
      </c>
      <c r="R15" s="1052">
        <f t="shared" si="2"/>
        <v>0</v>
      </c>
      <c r="S15" s="532"/>
      <c r="T15" s="444"/>
      <c r="X15" s="1011"/>
    </row>
    <row r="16" spans="2:24" ht="12.95" customHeight="1">
      <c r="B16" s="3151" t="s">
        <v>247</v>
      </c>
      <c r="C16" s="3152"/>
      <c r="D16" s="1053"/>
      <c r="E16" s="1053"/>
      <c r="F16" s="1053"/>
      <c r="G16" s="1053"/>
      <c r="H16" s="1053"/>
      <c r="I16" s="1893"/>
      <c r="J16" s="1893"/>
      <c r="K16" s="1053"/>
      <c r="L16" s="1050">
        <f t="shared" si="0"/>
        <v>0</v>
      </c>
      <c r="M16" s="1129"/>
      <c r="N16" s="1053"/>
      <c r="O16" s="1053"/>
      <c r="P16" s="1053"/>
      <c r="Q16" s="1050">
        <f t="shared" si="1"/>
        <v>0</v>
      </c>
      <c r="R16" s="1052">
        <f t="shared" si="2"/>
        <v>0</v>
      </c>
      <c r="S16" s="532"/>
      <c r="T16" s="444"/>
      <c r="X16" s="1011"/>
    </row>
    <row r="17" spans="2:24" ht="12.95" customHeight="1">
      <c r="B17" s="3151" t="s">
        <v>249</v>
      </c>
      <c r="C17" s="3152"/>
      <c r="D17" s="1053"/>
      <c r="E17" s="1053"/>
      <c r="F17" s="1053"/>
      <c r="G17" s="1053"/>
      <c r="H17" s="1053"/>
      <c r="I17" s="1894"/>
      <c r="J17" s="1894"/>
      <c r="K17" s="1055"/>
      <c r="L17" s="1050">
        <f t="shared" si="0"/>
        <v>0</v>
      </c>
      <c r="M17" s="1129"/>
      <c r="N17" s="1053"/>
      <c r="O17" s="1053"/>
      <c r="P17" s="1053"/>
      <c r="Q17" s="1050">
        <f t="shared" si="1"/>
        <v>0</v>
      </c>
      <c r="R17" s="1052">
        <f t="shared" si="2"/>
        <v>0</v>
      </c>
      <c r="S17" s="532"/>
      <c r="T17" s="444"/>
      <c r="X17" s="1011"/>
    </row>
    <row r="18" spans="2:24" ht="12.95" customHeight="1">
      <c r="B18" s="3151" t="s">
        <v>240</v>
      </c>
      <c r="C18" s="3152"/>
      <c r="D18" s="1053"/>
      <c r="E18" s="1053"/>
      <c r="F18" s="1053"/>
      <c r="G18" s="1053"/>
      <c r="H18" s="1053"/>
      <c r="I18" s="1894"/>
      <c r="J18" s="1894"/>
      <c r="K18" s="1055"/>
      <c r="L18" s="1050">
        <f t="shared" si="0"/>
        <v>0</v>
      </c>
      <c r="M18" s="1129"/>
      <c r="N18" s="1053"/>
      <c r="O18" s="1053"/>
      <c r="P18" s="1053"/>
      <c r="Q18" s="1050">
        <f t="shared" si="1"/>
        <v>0</v>
      </c>
      <c r="R18" s="1052">
        <f t="shared" si="2"/>
        <v>0</v>
      </c>
      <c r="S18" s="532"/>
      <c r="T18" s="444"/>
      <c r="X18" s="1011"/>
    </row>
    <row r="19" spans="2:24" ht="12.95" customHeight="1">
      <c r="B19" s="3151" t="s">
        <v>257</v>
      </c>
      <c r="C19" s="3152"/>
      <c r="D19" s="1053"/>
      <c r="E19" s="1053"/>
      <c r="F19" s="1053"/>
      <c r="G19" s="1053"/>
      <c r="H19" s="1053"/>
      <c r="I19" s="1894"/>
      <c r="J19" s="1894"/>
      <c r="K19" s="1055"/>
      <c r="L19" s="1050">
        <f t="shared" si="0"/>
        <v>0</v>
      </c>
      <c r="M19" s="1129"/>
      <c r="N19" s="1053"/>
      <c r="O19" s="1053"/>
      <c r="P19" s="1055"/>
      <c r="Q19" s="1050">
        <f t="shared" si="1"/>
        <v>0</v>
      </c>
      <c r="R19" s="1052">
        <f t="shared" si="2"/>
        <v>0</v>
      </c>
      <c r="S19" s="532"/>
      <c r="T19" s="444"/>
      <c r="X19" s="1011"/>
    </row>
    <row r="20" spans="2:24" ht="12.95" customHeight="1">
      <c r="B20" s="3151" t="s">
        <v>255</v>
      </c>
      <c r="C20" s="3152"/>
      <c r="D20" s="1053"/>
      <c r="E20" s="1053"/>
      <c r="F20" s="1053"/>
      <c r="G20" s="1053"/>
      <c r="H20" s="1053"/>
      <c r="I20" s="1894"/>
      <c r="J20" s="1894"/>
      <c r="K20" s="1055"/>
      <c r="L20" s="1050">
        <f t="shared" si="0"/>
        <v>0</v>
      </c>
      <c r="M20" s="1129"/>
      <c r="N20" s="1053"/>
      <c r="O20" s="1053"/>
      <c r="P20" s="1055"/>
      <c r="Q20" s="1050">
        <f t="shared" si="1"/>
        <v>0</v>
      </c>
      <c r="R20" s="1052">
        <f t="shared" si="2"/>
        <v>0</v>
      </c>
      <c r="S20" s="532"/>
      <c r="T20" s="444"/>
      <c r="X20" s="1011"/>
    </row>
    <row r="21" spans="2:24" ht="12.95" customHeight="1">
      <c r="B21" s="3151" t="s">
        <v>575</v>
      </c>
      <c r="C21" s="3152"/>
      <c r="D21" s="1053"/>
      <c r="E21" s="1053"/>
      <c r="F21" s="1053"/>
      <c r="G21" s="1053"/>
      <c r="H21" s="1053"/>
      <c r="I21" s="1894"/>
      <c r="J21" s="1894"/>
      <c r="K21" s="1055"/>
      <c r="L21" s="1050">
        <f t="shared" si="0"/>
        <v>0</v>
      </c>
      <c r="M21" s="1129"/>
      <c r="N21" s="1053"/>
      <c r="O21" s="1053"/>
      <c r="P21" s="1055"/>
      <c r="Q21" s="1050">
        <f t="shared" si="1"/>
        <v>0</v>
      </c>
      <c r="R21" s="1052">
        <f t="shared" si="2"/>
        <v>0</v>
      </c>
      <c r="S21" s="532"/>
      <c r="T21" s="444"/>
      <c r="X21" s="1011"/>
    </row>
    <row r="22" spans="2:24" ht="12.95" customHeight="1">
      <c r="B22" s="3151" t="s">
        <v>251</v>
      </c>
      <c r="C22" s="3152"/>
      <c r="D22" s="1053"/>
      <c r="E22" s="1053"/>
      <c r="F22" s="1053"/>
      <c r="G22" s="1053"/>
      <c r="H22" s="1053"/>
      <c r="I22" s="1894"/>
      <c r="J22" s="1894"/>
      <c r="K22" s="1055"/>
      <c r="L22" s="1050">
        <f t="shared" si="0"/>
        <v>0</v>
      </c>
      <c r="M22" s="1129"/>
      <c r="N22" s="1053"/>
      <c r="O22" s="1053"/>
      <c r="P22" s="1055"/>
      <c r="Q22" s="1050">
        <f t="shared" si="1"/>
        <v>0</v>
      </c>
      <c r="R22" s="1052">
        <f t="shared" si="2"/>
        <v>0</v>
      </c>
      <c r="S22" s="532"/>
      <c r="T22" s="444"/>
      <c r="X22" s="1011"/>
    </row>
    <row r="23" spans="2:24" ht="12.95" customHeight="1">
      <c r="B23" s="3151" t="s">
        <v>244</v>
      </c>
      <c r="C23" s="3152"/>
      <c r="D23" s="1053"/>
      <c r="E23" s="1053"/>
      <c r="F23" s="1053"/>
      <c r="G23" s="1053"/>
      <c r="H23" s="1053"/>
      <c r="I23" s="1894"/>
      <c r="J23" s="1894"/>
      <c r="K23" s="1055"/>
      <c r="L23" s="1050">
        <f t="shared" si="0"/>
        <v>0</v>
      </c>
      <c r="M23" s="1129"/>
      <c r="N23" s="1053"/>
      <c r="O23" s="1053"/>
      <c r="P23" s="1055"/>
      <c r="Q23" s="1050">
        <f t="shared" si="1"/>
        <v>0</v>
      </c>
      <c r="R23" s="1052">
        <f t="shared" si="2"/>
        <v>0</v>
      </c>
      <c r="S23" s="532"/>
      <c r="T23" s="444"/>
      <c r="X23" s="1011"/>
    </row>
    <row r="24" spans="2:24" ht="12.95" customHeight="1">
      <c r="B24" s="3151" t="s">
        <v>253</v>
      </c>
      <c r="C24" s="3152"/>
      <c r="D24" s="1053"/>
      <c r="E24" s="1053"/>
      <c r="F24" s="1053"/>
      <c r="G24" s="1053"/>
      <c r="H24" s="1053"/>
      <c r="I24" s="1894"/>
      <c r="J24" s="1894"/>
      <c r="K24" s="1055"/>
      <c r="L24" s="1050">
        <f t="shared" si="0"/>
        <v>0</v>
      </c>
      <c r="M24" s="1129"/>
      <c r="N24" s="1053"/>
      <c r="O24" s="1053"/>
      <c r="P24" s="1055"/>
      <c r="Q24" s="1050">
        <f t="shared" si="1"/>
        <v>0</v>
      </c>
      <c r="R24" s="1052">
        <f t="shared" si="2"/>
        <v>0</v>
      </c>
      <c r="S24" s="532"/>
      <c r="T24" s="444"/>
      <c r="X24" s="1011"/>
    </row>
    <row r="25" spans="2:24" ht="12.95" customHeight="1">
      <c r="B25" s="3151" t="s">
        <v>256</v>
      </c>
      <c r="C25" s="3152"/>
      <c r="D25" s="1053"/>
      <c r="E25" s="1053"/>
      <c r="F25" s="1053"/>
      <c r="G25" s="1053"/>
      <c r="H25" s="1053"/>
      <c r="I25" s="1894"/>
      <c r="J25" s="1894"/>
      <c r="K25" s="1055"/>
      <c r="L25" s="1050">
        <f t="shared" si="0"/>
        <v>0</v>
      </c>
      <c r="M25" s="1129"/>
      <c r="N25" s="1053"/>
      <c r="O25" s="1053"/>
      <c r="P25" s="1055"/>
      <c r="Q25" s="1050">
        <f t="shared" si="1"/>
        <v>0</v>
      </c>
      <c r="R25" s="1052">
        <f t="shared" si="2"/>
        <v>0</v>
      </c>
      <c r="S25" s="532"/>
      <c r="T25" s="444"/>
      <c r="X25" s="1011"/>
    </row>
    <row r="26" spans="2:24" ht="12.95" customHeight="1">
      <c r="B26" s="3151" t="s">
        <v>576</v>
      </c>
      <c r="C26" s="3152"/>
      <c r="D26" s="1053"/>
      <c r="E26" s="1053"/>
      <c r="F26" s="1053"/>
      <c r="G26" s="1053"/>
      <c r="H26" s="1053"/>
      <c r="I26" s="1894"/>
      <c r="J26" s="1894"/>
      <c r="K26" s="1055"/>
      <c r="L26" s="1050">
        <f t="shared" si="0"/>
        <v>0</v>
      </c>
      <c r="M26" s="1129"/>
      <c r="N26" s="1053"/>
      <c r="O26" s="1053"/>
      <c r="P26" s="1055"/>
      <c r="Q26" s="1050">
        <f t="shared" si="1"/>
        <v>0</v>
      </c>
      <c r="R26" s="1052">
        <f t="shared" si="2"/>
        <v>0</v>
      </c>
      <c r="S26" s="532"/>
      <c r="T26" s="444"/>
      <c r="X26" s="1011"/>
    </row>
    <row r="27" spans="2:24" ht="12.95" customHeight="1">
      <c r="B27" s="3151" t="s">
        <v>246</v>
      </c>
      <c r="C27" s="3152"/>
      <c r="D27" s="1053"/>
      <c r="E27" s="1053"/>
      <c r="F27" s="1053"/>
      <c r="G27" s="1053"/>
      <c r="H27" s="1053"/>
      <c r="I27" s="1894"/>
      <c r="J27" s="1894"/>
      <c r="K27" s="1055"/>
      <c r="L27" s="1050">
        <f t="shared" si="0"/>
        <v>0</v>
      </c>
      <c r="M27" s="1129"/>
      <c r="N27" s="1053"/>
      <c r="O27" s="1053"/>
      <c r="P27" s="1055"/>
      <c r="Q27" s="1050">
        <f t="shared" si="1"/>
        <v>0</v>
      </c>
      <c r="R27" s="1056">
        <f t="shared" si="2"/>
        <v>0</v>
      </c>
      <c r="S27" s="532"/>
      <c r="T27" s="444"/>
      <c r="X27" s="1012"/>
    </row>
    <row r="28" spans="2:24" ht="21.75" customHeight="1" thickBot="1">
      <c r="B28" s="3169" t="s">
        <v>565</v>
      </c>
      <c r="C28" s="3170"/>
      <c r="D28" s="1057">
        <f t="shared" ref="D28:Q28" si="3">SUM(D7:D27)</f>
        <v>0</v>
      </c>
      <c r="E28" s="1057">
        <f t="shared" si="3"/>
        <v>0</v>
      </c>
      <c r="F28" s="1057">
        <f t="shared" si="3"/>
        <v>0</v>
      </c>
      <c r="G28" s="1057">
        <f t="shared" si="3"/>
        <v>0</v>
      </c>
      <c r="H28" s="1057">
        <f t="shared" si="3"/>
        <v>0</v>
      </c>
      <c r="I28" s="1057">
        <f t="shared" si="3"/>
        <v>0</v>
      </c>
      <c r="J28" s="1057">
        <f t="shared" si="3"/>
        <v>0</v>
      </c>
      <c r="K28" s="1057">
        <f t="shared" si="3"/>
        <v>0</v>
      </c>
      <c r="L28" s="1127">
        <f>SUM(L7:L27)</f>
        <v>0</v>
      </c>
      <c r="M28" s="1126">
        <f t="shared" si="3"/>
        <v>0</v>
      </c>
      <c r="N28" s="1057">
        <f t="shared" si="3"/>
        <v>0</v>
      </c>
      <c r="O28" s="1057">
        <f t="shared" si="3"/>
        <v>0</v>
      </c>
      <c r="P28" s="1057">
        <f t="shared" si="3"/>
        <v>0</v>
      </c>
      <c r="Q28" s="1057">
        <f t="shared" si="3"/>
        <v>0</v>
      </c>
      <c r="R28" s="1057">
        <f>SUM(R7:R27)</f>
        <v>0</v>
      </c>
      <c r="S28" s="532"/>
      <c r="T28" s="444"/>
      <c r="X28" s="1013"/>
    </row>
    <row r="29" spans="2:24" ht="15.75" customHeight="1" thickBot="1">
      <c r="B29" s="3167" t="s">
        <v>566</v>
      </c>
      <c r="C29" s="3168"/>
      <c r="D29" s="3163"/>
      <c r="E29" s="3164"/>
      <c r="F29" s="3164"/>
      <c r="G29" s="3164"/>
      <c r="H29" s="3164"/>
      <c r="I29" s="3165"/>
      <c r="J29" s="3165"/>
      <c r="K29" s="3164"/>
      <c r="L29" s="3164"/>
      <c r="M29" s="3164"/>
      <c r="N29" s="3164"/>
      <c r="O29" s="3164"/>
      <c r="P29" s="3164"/>
      <c r="Q29" s="3164"/>
      <c r="R29" s="3166"/>
      <c r="S29" s="532"/>
      <c r="T29" s="444"/>
      <c r="X29" s="1013"/>
    </row>
    <row r="30" spans="2:24" ht="12.95" customHeight="1">
      <c r="B30" s="3151" t="s">
        <v>577</v>
      </c>
      <c r="C30" s="3152"/>
      <c r="D30" s="1053"/>
      <c r="E30" s="1053"/>
      <c r="F30" s="1053"/>
      <c r="G30" s="1053"/>
      <c r="H30" s="1053"/>
      <c r="I30" s="1894"/>
      <c r="J30" s="1894"/>
      <c r="K30" s="1055"/>
      <c r="L30" s="1050">
        <f t="shared" ref="L30:L37" si="4">SUM(D30:K30)</f>
        <v>0</v>
      </c>
      <c r="M30" s="1129"/>
      <c r="N30" s="1053"/>
      <c r="O30" s="1053"/>
      <c r="P30" s="1055"/>
      <c r="Q30" s="1050">
        <f t="shared" ref="Q30:Q37" si="5">SUM(M30:P30)</f>
        <v>0</v>
      </c>
      <c r="R30" s="1051">
        <f t="shared" ref="R30:R37" si="6">L30+Q30</f>
        <v>0</v>
      </c>
      <c r="S30" s="532"/>
      <c r="T30" s="444"/>
      <c r="X30" s="1013"/>
    </row>
    <row r="31" spans="2:24" ht="12.95" customHeight="1">
      <c r="B31" s="3153"/>
      <c r="C31" s="3154"/>
      <c r="D31" s="1053"/>
      <c r="E31" s="1053"/>
      <c r="F31" s="1053"/>
      <c r="G31" s="1053"/>
      <c r="H31" s="1053"/>
      <c r="I31" s="1894"/>
      <c r="J31" s="1894"/>
      <c r="K31" s="1055"/>
      <c r="L31" s="1050">
        <f t="shared" si="4"/>
        <v>0</v>
      </c>
      <c r="M31" s="1129"/>
      <c r="N31" s="1053"/>
      <c r="O31" s="1053"/>
      <c r="P31" s="1055"/>
      <c r="Q31" s="1050">
        <f t="shared" si="5"/>
        <v>0</v>
      </c>
      <c r="R31" s="1058">
        <f t="shared" si="6"/>
        <v>0</v>
      </c>
      <c r="S31" s="532"/>
      <c r="T31" s="444"/>
      <c r="X31" s="1013"/>
    </row>
    <row r="32" spans="2:24" ht="12.95" customHeight="1">
      <c r="B32" s="3153"/>
      <c r="C32" s="3154"/>
      <c r="D32" s="1053"/>
      <c r="E32" s="1053"/>
      <c r="F32" s="1053"/>
      <c r="G32" s="1053"/>
      <c r="H32" s="1053"/>
      <c r="I32" s="1894"/>
      <c r="J32" s="1894"/>
      <c r="K32" s="1055"/>
      <c r="L32" s="1050">
        <f t="shared" si="4"/>
        <v>0</v>
      </c>
      <c r="M32" s="1129"/>
      <c r="N32" s="1053"/>
      <c r="O32" s="1053"/>
      <c r="P32" s="1055"/>
      <c r="Q32" s="1050">
        <f t="shared" si="5"/>
        <v>0</v>
      </c>
      <c r="R32" s="1058">
        <f t="shared" si="6"/>
        <v>0</v>
      </c>
      <c r="S32" s="532"/>
      <c r="T32" s="444"/>
      <c r="X32" s="1012"/>
    </row>
    <row r="33" spans="1:24" ht="12.95" customHeight="1">
      <c r="B33" s="3153"/>
      <c r="C33" s="3154"/>
      <c r="D33" s="1053"/>
      <c r="E33" s="1053"/>
      <c r="F33" s="1053"/>
      <c r="G33" s="1053"/>
      <c r="H33" s="1053"/>
      <c r="I33" s="1894"/>
      <c r="J33" s="1894"/>
      <c r="K33" s="1055"/>
      <c r="L33" s="1050">
        <f t="shared" si="4"/>
        <v>0</v>
      </c>
      <c r="M33" s="1129"/>
      <c r="N33" s="1053"/>
      <c r="O33" s="1053"/>
      <c r="P33" s="1055"/>
      <c r="Q33" s="1050">
        <f t="shared" si="5"/>
        <v>0</v>
      </c>
      <c r="R33" s="1058">
        <f t="shared" si="6"/>
        <v>0</v>
      </c>
      <c r="S33" s="532"/>
      <c r="T33" s="444"/>
      <c r="X33" s="1011"/>
    </row>
    <row r="34" spans="1:24" ht="12.95" customHeight="1">
      <c r="B34" s="3153"/>
      <c r="C34" s="3154"/>
      <c r="D34" s="1053"/>
      <c r="E34" s="1053"/>
      <c r="F34" s="1053"/>
      <c r="G34" s="1053"/>
      <c r="H34" s="1053"/>
      <c r="I34" s="1894"/>
      <c r="J34" s="1894"/>
      <c r="K34" s="1055"/>
      <c r="L34" s="1050">
        <f t="shared" si="4"/>
        <v>0</v>
      </c>
      <c r="M34" s="1129"/>
      <c r="N34" s="1053"/>
      <c r="O34" s="1053"/>
      <c r="P34" s="1055"/>
      <c r="Q34" s="1050">
        <f t="shared" si="5"/>
        <v>0</v>
      </c>
      <c r="R34" s="1058">
        <f t="shared" si="6"/>
        <v>0</v>
      </c>
      <c r="S34" s="532"/>
      <c r="T34" s="444"/>
      <c r="X34" s="1011"/>
    </row>
    <row r="35" spans="1:24" ht="12.95" customHeight="1">
      <c r="B35" s="3153"/>
      <c r="C35" s="3154"/>
      <c r="D35" s="1053"/>
      <c r="E35" s="1053"/>
      <c r="F35" s="1053"/>
      <c r="G35" s="1053"/>
      <c r="H35" s="1053"/>
      <c r="I35" s="1894"/>
      <c r="J35" s="1894"/>
      <c r="K35" s="1055"/>
      <c r="L35" s="1050">
        <f t="shared" si="4"/>
        <v>0</v>
      </c>
      <c r="M35" s="1129"/>
      <c r="N35" s="1053"/>
      <c r="O35" s="1053"/>
      <c r="P35" s="1055"/>
      <c r="Q35" s="1050">
        <f t="shared" si="5"/>
        <v>0</v>
      </c>
      <c r="R35" s="1058">
        <f t="shared" si="6"/>
        <v>0</v>
      </c>
      <c r="S35" s="532"/>
      <c r="T35" s="444"/>
      <c r="X35" s="1011"/>
    </row>
    <row r="36" spans="1:24" ht="12.95" customHeight="1">
      <c r="B36" s="3153"/>
      <c r="C36" s="3154"/>
      <c r="D36" s="1053"/>
      <c r="E36" s="1053"/>
      <c r="F36" s="1053"/>
      <c r="G36" s="1053"/>
      <c r="H36" s="1053"/>
      <c r="I36" s="1894"/>
      <c r="J36" s="1894"/>
      <c r="K36" s="1055"/>
      <c r="L36" s="1050">
        <f t="shared" si="4"/>
        <v>0</v>
      </c>
      <c r="M36" s="1129"/>
      <c r="N36" s="1053"/>
      <c r="O36" s="1053"/>
      <c r="P36" s="1055"/>
      <c r="Q36" s="1050">
        <f t="shared" si="5"/>
        <v>0</v>
      </c>
      <c r="R36" s="1058">
        <f t="shared" si="6"/>
        <v>0</v>
      </c>
      <c r="S36" s="532"/>
      <c r="T36" s="444"/>
      <c r="X36" s="1011"/>
    </row>
    <row r="37" spans="1:24" ht="12.95" customHeight="1">
      <c r="B37" s="3153"/>
      <c r="C37" s="3154"/>
      <c r="D37" s="1053"/>
      <c r="E37" s="1053"/>
      <c r="F37" s="1053"/>
      <c r="G37" s="1053"/>
      <c r="H37" s="1053"/>
      <c r="I37" s="1894"/>
      <c r="J37" s="1894"/>
      <c r="K37" s="1055"/>
      <c r="L37" s="1050">
        <f t="shared" si="4"/>
        <v>0</v>
      </c>
      <c r="M37" s="1129"/>
      <c r="N37" s="1053"/>
      <c r="O37" s="1053"/>
      <c r="P37" s="1055"/>
      <c r="Q37" s="1050">
        <f t="shared" si="5"/>
        <v>0</v>
      </c>
      <c r="R37" s="1058">
        <f t="shared" si="6"/>
        <v>0</v>
      </c>
      <c r="S37" s="532"/>
      <c r="T37" s="444"/>
      <c r="X37" s="1011"/>
    </row>
    <row r="38" spans="1:24" ht="16.5" customHeight="1">
      <c r="B38" s="3157" t="s">
        <v>578</v>
      </c>
      <c r="C38" s="3158"/>
      <c r="D38" s="1059"/>
      <c r="E38" s="1060"/>
      <c r="F38" s="1060"/>
      <c r="G38" s="1060"/>
      <c r="H38" s="1060"/>
      <c r="I38" s="1060"/>
      <c r="J38" s="1060"/>
      <c r="K38" s="1060"/>
      <c r="L38" s="1061"/>
      <c r="M38" s="1060"/>
      <c r="N38" s="1060"/>
      <c r="O38" s="1060"/>
      <c r="P38" s="1060"/>
      <c r="Q38" s="1061"/>
      <c r="R38" s="1062"/>
      <c r="S38" s="532"/>
      <c r="T38" s="444"/>
    </row>
    <row r="39" spans="1:24" ht="12.95" customHeight="1">
      <c r="B39" s="3151" t="s">
        <v>301</v>
      </c>
      <c r="C39" s="3152"/>
      <c r="D39" s="1053"/>
      <c r="E39" s="1053"/>
      <c r="F39" s="1053"/>
      <c r="G39" s="1053"/>
      <c r="H39" s="1053"/>
      <c r="I39" s="1894"/>
      <c r="J39" s="1894"/>
      <c r="K39" s="1055"/>
      <c r="L39" s="1050">
        <f>SUM(D39:K39)</f>
        <v>0</v>
      </c>
      <c r="M39" s="1129"/>
      <c r="N39" s="1053"/>
      <c r="O39" s="1053"/>
      <c r="P39" s="1055"/>
      <c r="Q39" s="1050">
        <f>SUM(M39:P39)</f>
        <v>0</v>
      </c>
      <c r="R39" s="1058">
        <f>L39+Q39</f>
        <v>0</v>
      </c>
      <c r="S39" s="532"/>
      <c r="T39" s="444"/>
    </row>
    <row r="40" spans="1:24" ht="12.95" customHeight="1">
      <c r="B40" s="3151" t="s">
        <v>291</v>
      </c>
      <c r="C40" s="3152"/>
      <c r="D40" s="1053"/>
      <c r="E40" s="1053"/>
      <c r="F40" s="1053"/>
      <c r="G40" s="1053"/>
      <c r="H40" s="1053"/>
      <c r="I40" s="1894"/>
      <c r="J40" s="1894"/>
      <c r="K40" s="1055"/>
      <c r="L40" s="1050">
        <f t="shared" ref="L40:L42" si="7">SUM(D40:K40)</f>
        <v>0</v>
      </c>
      <c r="M40" s="1129"/>
      <c r="N40" s="1053"/>
      <c r="O40" s="1053"/>
      <c r="P40" s="1055"/>
      <c r="Q40" s="1050">
        <f t="shared" ref="Q40:Q42" si="8">SUM(M40:P40)</f>
        <v>0</v>
      </c>
      <c r="R40" s="1058">
        <f t="shared" ref="R40:R42" si="9">L40+Q40</f>
        <v>0</v>
      </c>
      <c r="S40" s="532"/>
      <c r="T40" s="444"/>
    </row>
    <row r="41" spans="1:24" ht="12.95" customHeight="1">
      <c r="B41" s="3159" t="s">
        <v>957</v>
      </c>
      <c r="C41" s="3160"/>
      <c r="D41" s="1893"/>
      <c r="E41" s="1893"/>
      <c r="F41" s="1893"/>
      <c r="G41" s="1893"/>
      <c r="H41" s="1893"/>
      <c r="I41" s="1894"/>
      <c r="J41" s="1894"/>
      <c r="K41" s="1894"/>
      <c r="L41" s="1050">
        <f t="shared" ref="L41" si="10">SUM(D41:K41)</f>
        <v>0</v>
      </c>
      <c r="M41" s="1129"/>
      <c r="N41" s="1053"/>
      <c r="O41" s="1053"/>
      <c r="P41" s="1055"/>
      <c r="Q41" s="1050">
        <f t="shared" ref="Q41" si="11">SUM(M41:P41)</f>
        <v>0</v>
      </c>
      <c r="R41" s="1058">
        <f t="shared" ref="R41" si="12">L41+Q41</f>
        <v>0</v>
      </c>
      <c r="S41" s="532"/>
      <c r="T41" s="444"/>
    </row>
    <row r="42" spans="1:24" ht="12.95" customHeight="1">
      <c r="B42" s="3153"/>
      <c r="C42" s="3154"/>
      <c r="D42" s="1053"/>
      <c r="E42" s="1053"/>
      <c r="F42" s="1053"/>
      <c r="G42" s="1053"/>
      <c r="H42" s="1053"/>
      <c r="I42" s="1894"/>
      <c r="J42" s="1894"/>
      <c r="K42" s="1055"/>
      <c r="L42" s="1050">
        <f t="shared" si="7"/>
        <v>0</v>
      </c>
      <c r="M42" s="1129"/>
      <c r="N42" s="1053"/>
      <c r="O42" s="1053"/>
      <c r="P42" s="1055"/>
      <c r="Q42" s="1050">
        <f t="shared" si="8"/>
        <v>0</v>
      </c>
      <c r="R42" s="1058">
        <f t="shared" si="9"/>
        <v>0</v>
      </c>
      <c r="S42" s="532"/>
      <c r="T42" s="444"/>
    </row>
    <row r="43" spans="1:24" ht="12.95" customHeight="1" thickBot="1">
      <c r="B43" s="3155"/>
      <c r="C43" s="3156"/>
      <c r="D43" s="1123"/>
      <c r="E43" s="1123"/>
      <c r="F43" s="1123"/>
      <c r="G43" s="1123"/>
      <c r="H43" s="1123"/>
      <c r="I43" s="1945"/>
      <c r="J43" s="1945"/>
      <c r="K43" s="1124"/>
      <c r="L43" s="1122">
        <f>SUM(D43:K43)</f>
        <v>0</v>
      </c>
      <c r="M43" s="1482"/>
      <c r="N43" s="1123"/>
      <c r="O43" s="1123"/>
      <c r="P43" s="1124"/>
      <c r="Q43" s="1122">
        <f>SUM(M43:P43)</f>
        <v>0</v>
      </c>
      <c r="R43" s="1063">
        <f>L43+Q43</f>
        <v>0</v>
      </c>
      <c r="S43" s="532"/>
      <c r="T43" s="444"/>
    </row>
    <row r="45" spans="1:24">
      <c r="A45" s="444"/>
      <c r="B45" s="444"/>
    </row>
    <row r="46" spans="1:24">
      <c r="A46" s="444"/>
      <c r="B46" s="444"/>
    </row>
  </sheetData>
  <sheetProtection algorithmName="SHA-512" hashValue="m9PncOKPFo6Pi/eW5dz5A5PsM65+6C6sOKir0gTlNmRhtZMtLX1WfSQAof60KHqgMbvsiZICogKRp9xQuXcSJQ==" saltValue="r686JL2f2hjwIts9shxzOw==" spinCount="100000" sheet="1" objects="1" scenarios="1" formatRows="0"/>
  <mergeCells count="58">
    <mergeCell ref="B4:C4"/>
    <mergeCell ref="Q3:R3"/>
    <mergeCell ref="B32:C32"/>
    <mergeCell ref="B33:C33"/>
    <mergeCell ref="B40:C40"/>
    <mergeCell ref="D29:R29"/>
    <mergeCell ref="B30:C30"/>
    <mergeCell ref="B31:C31"/>
    <mergeCell ref="B29:C29"/>
    <mergeCell ref="B28:C28"/>
    <mergeCell ref="B26:C26"/>
    <mergeCell ref="B27:C27"/>
    <mergeCell ref="B23:C23"/>
    <mergeCell ref="B24:C24"/>
    <mergeCell ref="B25:C25"/>
    <mergeCell ref="B10:C10"/>
    <mergeCell ref="B42:C42"/>
    <mergeCell ref="B43:C43"/>
    <mergeCell ref="B34:C34"/>
    <mergeCell ref="B35:C35"/>
    <mergeCell ref="B36:C36"/>
    <mergeCell ref="B37:C37"/>
    <mergeCell ref="B38:C38"/>
    <mergeCell ref="B39:C39"/>
    <mergeCell ref="B41:C41"/>
    <mergeCell ref="B22:C22"/>
    <mergeCell ref="B11:C11"/>
    <mergeCell ref="B12:C12"/>
    <mergeCell ref="B13:C13"/>
    <mergeCell ref="B14:C14"/>
    <mergeCell ref="B15:C15"/>
    <mergeCell ref="B16:C16"/>
    <mergeCell ref="B17:C17"/>
    <mergeCell ref="B18:C18"/>
    <mergeCell ref="B19:C19"/>
    <mergeCell ref="B20:C20"/>
    <mergeCell ref="B21:C21"/>
    <mergeCell ref="H5:H6"/>
    <mergeCell ref="G5:G6"/>
    <mergeCell ref="B7:C7"/>
    <mergeCell ref="B8:C8"/>
    <mergeCell ref="B9:C9"/>
    <mergeCell ref="J5:J6"/>
    <mergeCell ref="I5:I6"/>
    <mergeCell ref="D4:L4"/>
    <mergeCell ref="M4:Q4"/>
    <mergeCell ref="B5:B6"/>
    <mergeCell ref="D5:D6"/>
    <mergeCell ref="E5:E6"/>
    <mergeCell ref="F5:F6"/>
    <mergeCell ref="Q5:Q6"/>
    <mergeCell ref="M5:M6"/>
    <mergeCell ref="N5:N6"/>
    <mergeCell ref="P5:P6"/>
    <mergeCell ref="O5:O6"/>
    <mergeCell ref="L5:L6"/>
    <mergeCell ref="C5:C6"/>
    <mergeCell ref="K5:K6"/>
  </mergeCells>
  <printOptions horizontalCentered="1"/>
  <pageMargins left="0.70866141732283472" right="0.70866141732283472" top="0.55118110236220474" bottom="0.55118110236220474" header="0.31496062992125984" footer="0.31496062992125984"/>
  <pageSetup paperSize="9" scale="85" orientation="landscape" r:id="rId1"/>
  <headerFooter>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słownik!$B$2:$B$150</xm:f>
          </x14:formula1>
          <xm:sqref>B31:C37 B42:C43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4"/>
  <dimension ref="A1:N184"/>
  <sheetViews>
    <sheetView showGridLines="0" view="pageBreakPreview" zoomScale="60" zoomScaleNormal="100" workbookViewId="0">
      <selection activeCell="K32" sqref="K32"/>
    </sheetView>
  </sheetViews>
  <sheetFormatPr defaultColWidth="9.140625" defaultRowHeight="12.75"/>
  <cols>
    <col min="1" max="1" width="30.28515625" style="545" customWidth="1"/>
    <col min="2" max="2" width="20" style="545" customWidth="1"/>
    <col min="3" max="3" width="2.85546875" style="545" customWidth="1"/>
    <col min="4" max="4" width="23.140625" style="545" customWidth="1"/>
    <col min="5" max="5" width="5.42578125" style="545" customWidth="1"/>
    <col min="6" max="6" width="26.85546875" style="545" customWidth="1"/>
    <col min="7" max="7" width="7.7109375" style="545" customWidth="1"/>
    <col min="8" max="8" width="2.85546875" style="545" customWidth="1"/>
    <col min="9" max="9" width="15.140625" style="545" customWidth="1"/>
    <col min="10" max="10" width="8" style="545" customWidth="1"/>
    <col min="11" max="11" width="17" style="545" customWidth="1"/>
    <col min="12" max="12" width="4.28515625" style="545" customWidth="1"/>
    <col min="13" max="13" width="3.85546875" style="545" customWidth="1"/>
    <col min="14" max="14" width="11.140625" style="545" customWidth="1"/>
    <col min="15" max="16384" width="9.140625" style="545"/>
  </cols>
  <sheetData>
    <row r="1" spans="1:14" s="544" customFormat="1" ht="32.25" customHeight="1">
      <c r="A1" s="2503" t="s">
        <v>436</v>
      </c>
      <c r="B1" s="2504"/>
      <c r="C1" s="347"/>
      <c r="D1" s="785" t="s">
        <v>552</v>
      </c>
      <c r="E1" s="347"/>
      <c r="F1" s="2505" t="s">
        <v>164</v>
      </c>
      <c r="G1" s="2506"/>
      <c r="H1" s="347"/>
      <c r="I1" s="348" t="s">
        <v>337</v>
      </c>
      <c r="J1" s="349"/>
      <c r="K1" s="2513" t="s">
        <v>380</v>
      </c>
      <c r="L1" s="2514"/>
      <c r="M1" s="347"/>
    </row>
    <row r="2" spans="1:14" ht="15.75" customHeight="1">
      <c r="A2" s="664"/>
      <c r="B2" s="297"/>
      <c r="C2" s="16"/>
      <c r="D2" s="298"/>
      <c r="E2" s="16"/>
      <c r="F2" s="296"/>
      <c r="G2" s="293"/>
      <c r="H2" s="16"/>
      <c r="I2" s="298"/>
      <c r="J2" s="299"/>
      <c r="K2" s="615"/>
      <c r="L2" s="293"/>
      <c r="M2" s="16"/>
    </row>
    <row r="3" spans="1:14" ht="12.75" customHeight="1">
      <c r="A3" s="789" t="s">
        <v>431</v>
      </c>
      <c r="B3" s="636" t="s">
        <v>432</v>
      </c>
      <c r="C3" s="299"/>
      <c r="D3" s="786" t="s">
        <v>241</v>
      </c>
      <c r="E3" s="299"/>
      <c r="F3" s="664" t="s">
        <v>949</v>
      </c>
      <c r="G3" s="1888" t="s">
        <v>950</v>
      </c>
      <c r="H3" s="16"/>
      <c r="I3" s="298" t="s">
        <v>312</v>
      </c>
      <c r="J3" s="299"/>
      <c r="K3" s="296" t="s">
        <v>383</v>
      </c>
      <c r="L3" s="293" t="s">
        <v>386</v>
      </c>
      <c r="M3" s="16"/>
    </row>
    <row r="4" spans="1:14" ht="12.75" customHeight="1">
      <c r="A4" s="789" t="s">
        <v>607</v>
      </c>
      <c r="B4" s="636" t="s">
        <v>608</v>
      </c>
      <c r="C4" s="299"/>
      <c r="D4" s="786" t="s">
        <v>624</v>
      </c>
      <c r="E4" s="299"/>
      <c r="F4" s="296" t="s">
        <v>163</v>
      </c>
      <c r="G4" s="301" t="s">
        <v>161</v>
      </c>
      <c r="H4" s="16"/>
      <c r="I4" s="298" t="s">
        <v>313</v>
      </c>
      <c r="J4" s="299"/>
      <c r="K4" s="296" t="s">
        <v>384</v>
      </c>
      <c r="L4" s="293" t="s">
        <v>609</v>
      </c>
      <c r="M4" s="16"/>
    </row>
    <row r="5" spans="1:14" ht="12.75" customHeight="1">
      <c r="A5" s="637" t="s">
        <v>235</v>
      </c>
      <c r="B5" s="612" t="s">
        <v>298</v>
      </c>
      <c r="C5" s="299"/>
      <c r="D5" s="786" t="s">
        <v>245</v>
      </c>
      <c r="E5" s="299"/>
      <c r="F5" s="664" t="s">
        <v>180</v>
      </c>
      <c r="G5" s="665" t="s">
        <v>181</v>
      </c>
      <c r="H5" s="16"/>
      <c r="I5" s="298" t="s">
        <v>314</v>
      </c>
      <c r="J5" s="299"/>
      <c r="K5" s="296" t="s">
        <v>390</v>
      </c>
      <c r="L5" s="293" t="s">
        <v>391</v>
      </c>
      <c r="M5" s="16"/>
    </row>
    <row r="6" spans="1:14" ht="12.75" customHeight="1">
      <c r="A6" s="609" t="s">
        <v>166</v>
      </c>
      <c r="B6" s="612" t="s">
        <v>165</v>
      </c>
      <c r="C6" s="299"/>
      <c r="D6" s="786" t="s">
        <v>252</v>
      </c>
      <c r="E6" s="299"/>
      <c r="F6" s="664" t="s">
        <v>446</v>
      </c>
      <c r="G6" s="665" t="s">
        <v>440</v>
      </c>
      <c r="H6" s="16"/>
      <c r="I6" s="298" t="s">
        <v>315</v>
      </c>
      <c r="J6" s="299"/>
      <c r="K6" s="296" t="s">
        <v>381</v>
      </c>
      <c r="L6" s="293" t="s">
        <v>412</v>
      </c>
      <c r="M6" s="16"/>
      <c r="N6" s="16"/>
    </row>
    <row r="7" spans="1:14" ht="12.75" customHeight="1">
      <c r="A7" s="615" t="s">
        <v>588</v>
      </c>
      <c r="B7" s="608" t="s">
        <v>589</v>
      </c>
      <c r="C7" s="299"/>
      <c r="D7" s="786" t="s">
        <v>248</v>
      </c>
      <c r="E7" s="299"/>
      <c r="F7" s="664" t="s">
        <v>779</v>
      </c>
      <c r="G7" s="665" t="s">
        <v>159</v>
      </c>
      <c r="H7" s="16"/>
      <c r="I7" s="298" t="s">
        <v>663</v>
      </c>
      <c r="J7" s="2515" t="s">
        <v>671</v>
      </c>
      <c r="K7" s="296" t="s">
        <v>382</v>
      </c>
      <c r="L7" s="293" t="s">
        <v>385</v>
      </c>
      <c r="M7" s="16"/>
    </row>
    <row r="8" spans="1:14">
      <c r="A8" s="609" t="s">
        <v>146</v>
      </c>
      <c r="B8" s="612" t="s">
        <v>129</v>
      </c>
      <c r="C8" s="299"/>
      <c r="D8" s="786" t="s">
        <v>625</v>
      </c>
      <c r="E8" s="299"/>
      <c r="F8" s="664" t="s">
        <v>447</v>
      </c>
      <c r="G8" s="665" t="s">
        <v>444</v>
      </c>
      <c r="H8" s="16"/>
      <c r="I8" s="298" t="s">
        <v>664</v>
      </c>
      <c r="J8" s="2515"/>
      <c r="K8" s="296" t="s">
        <v>392</v>
      </c>
      <c r="L8" s="293" t="s">
        <v>610</v>
      </c>
      <c r="M8" s="16"/>
    </row>
    <row r="9" spans="1:14">
      <c r="A9" s="609" t="s">
        <v>67</v>
      </c>
      <c r="B9" s="612" t="s">
        <v>127</v>
      </c>
      <c r="C9" s="299"/>
      <c r="D9" s="786" t="s">
        <v>616</v>
      </c>
      <c r="E9" s="299"/>
      <c r="F9" s="664" t="s">
        <v>643</v>
      </c>
      <c r="G9" s="665" t="s">
        <v>654</v>
      </c>
      <c r="H9" s="16"/>
      <c r="I9" s="298" t="s">
        <v>665</v>
      </c>
      <c r="J9" s="2515"/>
      <c r="K9" s="304" t="s">
        <v>410</v>
      </c>
      <c r="L9" s="294" t="s">
        <v>411</v>
      </c>
      <c r="M9" s="16"/>
    </row>
    <row r="10" spans="1:14">
      <c r="A10" s="637" t="s">
        <v>280</v>
      </c>
      <c r="B10" s="612" t="s">
        <v>301</v>
      </c>
      <c r="C10" s="299"/>
      <c r="D10" s="786" t="s">
        <v>615</v>
      </c>
      <c r="E10" s="299"/>
      <c r="F10" s="664" t="s">
        <v>162</v>
      </c>
      <c r="G10" s="665" t="s">
        <v>136</v>
      </c>
      <c r="H10" s="16"/>
      <c r="I10" s="298" t="s">
        <v>666</v>
      </c>
      <c r="J10" s="2515"/>
      <c r="K10" s="16"/>
      <c r="L10" s="16"/>
      <c r="M10" s="16"/>
    </row>
    <row r="11" spans="1:14">
      <c r="A11" s="610" t="s">
        <v>722</v>
      </c>
      <c r="B11" s="611" t="s">
        <v>800</v>
      </c>
      <c r="C11" s="299"/>
      <c r="D11" s="786" t="s">
        <v>239</v>
      </c>
      <c r="E11" s="299"/>
      <c r="F11" s="664" t="s">
        <v>448</v>
      </c>
      <c r="G11" s="665" t="s">
        <v>442</v>
      </c>
      <c r="H11" s="16"/>
      <c r="I11" s="298" t="s">
        <v>667</v>
      </c>
      <c r="J11" s="2515"/>
      <c r="K11" s="2511" t="s">
        <v>560</v>
      </c>
      <c r="L11" s="2512"/>
      <c r="M11" s="16"/>
    </row>
    <row r="12" spans="1:14">
      <c r="A12" s="637" t="s">
        <v>275</v>
      </c>
      <c r="B12" s="612" t="s">
        <v>304</v>
      </c>
      <c r="C12" s="299"/>
      <c r="D12" s="786" t="s">
        <v>626</v>
      </c>
      <c r="E12" s="299"/>
      <c r="F12" s="664" t="s">
        <v>972</v>
      </c>
      <c r="G12" s="665" t="s">
        <v>973</v>
      </c>
      <c r="H12" s="16"/>
      <c r="I12" s="298" t="s">
        <v>668</v>
      </c>
      <c r="J12" s="2515"/>
      <c r="K12" s="664" t="s">
        <v>492</v>
      </c>
      <c r="L12" s="608"/>
      <c r="M12" s="16"/>
    </row>
    <row r="13" spans="1:14" ht="13.5" customHeight="1">
      <c r="A13" s="610" t="s">
        <v>370</v>
      </c>
      <c r="B13" s="611" t="s">
        <v>394</v>
      </c>
      <c r="C13" s="299"/>
      <c r="D13" s="786" t="s">
        <v>242</v>
      </c>
      <c r="E13" s="299"/>
      <c r="F13" s="304"/>
      <c r="G13" s="294"/>
      <c r="H13" s="16"/>
      <c r="I13" s="298" t="s">
        <v>669</v>
      </c>
      <c r="J13" s="2515"/>
      <c r="K13" s="664" t="s">
        <v>494</v>
      </c>
      <c r="L13" s="293" t="s">
        <v>495</v>
      </c>
      <c r="M13" s="16"/>
    </row>
    <row r="14" spans="1:14" ht="12.75" customHeight="1">
      <c r="A14" s="615" t="s">
        <v>579</v>
      </c>
      <c r="B14" s="608" t="s">
        <v>590</v>
      </c>
      <c r="C14" s="299"/>
      <c r="D14" s="786" t="s">
        <v>628</v>
      </c>
      <c r="E14" s="299"/>
      <c r="F14" s="299"/>
      <c r="G14" s="16"/>
      <c r="H14" s="16"/>
      <c r="I14" s="298" t="s">
        <v>670</v>
      </c>
      <c r="J14" s="2515"/>
      <c r="K14" s="304" t="s">
        <v>496</v>
      </c>
      <c r="L14" s="670" t="s">
        <v>497</v>
      </c>
      <c r="M14" s="16"/>
    </row>
    <row r="15" spans="1:14" ht="12.75" customHeight="1">
      <c r="A15" s="610" t="s">
        <v>365</v>
      </c>
      <c r="B15" s="611" t="s">
        <v>395</v>
      </c>
      <c r="C15" s="299"/>
      <c r="D15" s="786" t="s">
        <v>627</v>
      </c>
      <c r="E15" s="299"/>
      <c r="F15" s="299"/>
      <c r="G15" s="16"/>
      <c r="H15" s="16"/>
      <c r="I15" s="1213" t="s">
        <v>1024</v>
      </c>
      <c r="J15" s="2515"/>
      <c r="K15" s="768"/>
      <c r="L15" s="16"/>
      <c r="M15" s="16"/>
    </row>
    <row r="16" spans="1:14" ht="15.75">
      <c r="A16" s="637" t="s">
        <v>276</v>
      </c>
      <c r="B16" s="612" t="s">
        <v>305</v>
      </c>
      <c r="C16" s="299"/>
      <c r="D16" s="786" t="s">
        <v>243</v>
      </c>
      <c r="E16" s="299"/>
      <c r="F16" s="299"/>
      <c r="G16" s="16"/>
      <c r="H16" s="16"/>
      <c r="I16" s="1213" t="s">
        <v>568</v>
      </c>
      <c r="J16" s="2515"/>
      <c r="K16" s="2505" t="s">
        <v>149</v>
      </c>
      <c r="L16" s="2506"/>
      <c r="M16" s="16"/>
      <c r="N16" s="214"/>
    </row>
    <row r="17" spans="1:14">
      <c r="A17" s="637" t="s">
        <v>728</v>
      </c>
      <c r="B17" s="612" t="s">
        <v>942</v>
      </c>
      <c r="C17" s="299"/>
      <c r="D17" s="786" t="s">
        <v>159</v>
      </c>
      <c r="E17" s="299"/>
      <c r="F17" s="1884" t="s">
        <v>204</v>
      </c>
      <c r="G17" s="1885"/>
      <c r="H17" s="16"/>
      <c r="I17" s="1213" t="s">
        <v>568</v>
      </c>
      <c r="J17" s="2515"/>
      <c r="K17" s="296"/>
      <c r="L17" s="293"/>
      <c r="M17" s="16"/>
    </row>
    <row r="18" spans="1:14">
      <c r="A18" s="610" t="s">
        <v>366</v>
      </c>
      <c r="B18" s="611" t="s">
        <v>396</v>
      </c>
      <c r="C18" s="299"/>
      <c r="D18" s="786" t="s">
        <v>250</v>
      </c>
      <c r="E18" s="299"/>
      <c r="F18" s="296"/>
      <c r="G18" s="293"/>
      <c r="H18" s="16"/>
      <c r="I18" s="16"/>
      <c r="J18" s="813"/>
      <c r="K18" s="296" t="s">
        <v>152</v>
      </c>
      <c r="L18" s="302" t="s">
        <v>155</v>
      </c>
      <c r="M18" s="16"/>
    </row>
    <row r="19" spans="1:14">
      <c r="A19" s="609" t="s">
        <v>117</v>
      </c>
      <c r="B19" s="612" t="s">
        <v>133</v>
      </c>
      <c r="C19" s="299"/>
      <c r="D19" s="786" t="s">
        <v>629</v>
      </c>
      <c r="E19" s="299"/>
      <c r="F19" s="296" t="s">
        <v>205</v>
      </c>
      <c r="G19" s="293" t="s">
        <v>207</v>
      </c>
      <c r="H19" s="16"/>
      <c r="I19" s="1891" t="s">
        <v>890</v>
      </c>
      <c r="J19" s="813"/>
      <c r="K19" s="296" t="s">
        <v>151</v>
      </c>
      <c r="L19" s="302" t="s">
        <v>154</v>
      </c>
      <c r="M19" s="16"/>
    </row>
    <row r="20" spans="1:14">
      <c r="A20" s="609" t="s">
        <v>943</v>
      </c>
      <c r="B20" s="612" t="s">
        <v>944</v>
      </c>
      <c r="C20" s="299"/>
      <c r="D20" s="787" t="s">
        <v>360</v>
      </c>
      <c r="E20" s="299"/>
      <c r="F20" s="296" t="s">
        <v>206</v>
      </c>
      <c r="G20" s="293" t="s">
        <v>155</v>
      </c>
      <c r="H20" s="16"/>
      <c r="I20" s="298"/>
      <c r="J20" s="813"/>
      <c r="K20" s="664" t="s">
        <v>150</v>
      </c>
      <c r="L20" s="302" t="s">
        <v>153</v>
      </c>
      <c r="M20" s="16"/>
    </row>
    <row r="21" spans="1:14">
      <c r="A21" s="609" t="s">
        <v>945</v>
      </c>
      <c r="B21" s="612" t="s">
        <v>946</v>
      </c>
      <c r="C21" s="299"/>
      <c r="D21" s="786" t="s">
        <v>617</v>
      </c>
      <c r="E21" s="299"/>
      <c r="F21" s="304"/>
      <c r="G21" s="294"/>
      <c r="H21" s="776"/>
      <c r="I21" s="298" t="s">
        <v>953</v>
      </c>
      <c r="J21" s="813"/>
      <c r="K21" s="296" t="s">
        <v>645</v>
      </c>
      <c r="L21" s="302" t="s">
        <v>646</v>
      </c>
      <c r="M21" s="16"/>
    </row>
    <row r="22" spans="1:14" ht="14.25" customHeight="1">
      <c r="A22" s="609" t="s">
        <v>766</v>
      </c>
      <c r="B22" s="612" t="s">
        <v>771</v>
      </c>
      <c r="C22" s="299"/>
      <c r="D22" s="786" t="s">
        <v>247</v>
      </c>
      <c r="E22" s="299"/>
      <c r="F22" s="299"/>
      <c r="G22" s="16"/>
      <c r="H22" s="776"/>
      <c r="I22" s="298" t="s">
        <v>891</v>
      </c>
      <c r="J22" s="813"/>
      <c r="K22" s="304"/>
      <c r="L22" s="305"/>
      <c r="M22" s="16"/>
    </row>
    <row r="23" spans="1:14">
      <c r="A23" s="609" t="s">
        <v>767</v>
      </c>
      <c r="B23" s="612" t="s">
        <v>772</v>
      </c>
      <c r="C23" s="299"/>
      <c r="D23" s="786" t="s">
        <v>630</v>
      </c>
      <c r="E23" s="299"/>
      <c r="F23" s="299"/>
      <c r="G23" s="16"/>
      <c r="H23" s="778"/>
      <c r="I23" s="298" t="s">
        <v>892</v>
      </c>
      <c r="J23" s="812"/>
      <c r="K23" s="2507" t="s">
        <v>437</v>
      </c>
      <c r="L23" s="2508"/>
      <c r="M23" s="16"/>
    </row>
    <row r="24" spans="1:14">
      <c r="A24" s="609" t="s">
        <v>764</v>
      </c>
      <c r="B24" s="612" t="s">
        <v>768</v>
      </c>
      <c r="C24" s="299"/>
      <c r="D24" s="786" t="s">
        <v>618</v>
      </c>
      <c r="E24" s="299"/>
      <c r="F24" s="2509" t="s">
        <v>493</v>
      </c>
      <c r="G24" s="775"/>
      <c r="H24" s="778"/>
      <c r="I24" s="298" t="s">
        <v>954</v>
      </c>
      <c r="J24" s="16"/>
      <c r="K24" s="664" t="s">
        <v>567</v>
      </c>
      <c r="L24" s="293"/>
      <c r="M24" s="16"/>
    </row>
    <row r="25" spans="1:14">
      <c r="A25" s="609" t="s">
        <v>763</v>
      </c>
      <c r="B25" s="612" t="s">
        <v>770</v>
      </c>
      <c r="C25" s="299"/>
      <c r="D25" s="787" t="s">
        <v>361</v>
      </c>
      <c r="E25" s="299"/>
      <c r="F25" s="2510"/>
      <c r="G25" s="775"/>
      <c r="H25" s="778"/>
      <c r="I25" s="298" t="s">
        <v>893</v>
      </c>
      <c r="J25" s="16"/>
      <c r="K25" s="296" t="s">
        <v>157</v>
      </c>
      <c r="L25" s="303" t="s">
        <v>970</v>
      </c>
      <c r="M25" s="783"/>
    </row>
    <row r="26" spans="1:14">
      <c r="A26" s="609" t="s">
        <v>765</v>
      </c>
      <c r="B26" s="612" t="s">
        <v>769</v>
      </c>
      <c r="C26" s="299"/>
      <c r="D26" s="786" t="s">
        <v>249</v>
      </c>
      <c r="E26" s="299"/>
      <c r="F26" s="298" t="s">
        <v>567</v>
      </c>
      <c r="G26" s="777"/>
      <c r="H26" s="16"/>
      <c r="I26" s="298" t="s">
        <v>894</v>
      </c>
      <c r="J26" s="16"/>
      <c r="K26" s="296" t="s">
        <v>156</v>
      </c>
      <c r="L26" s="303" t="s">
        <v>971</v>
      </c>
      <c r="M26" s="783"/>
      <c r="N26" s="16"/>
    </row>
    <row r="27" spans="1:14">
      <c r="A27" s="609" t="s">
        <v>450</v>
      </c>
      <c r="B27" s="612" t="s">
        <v>451</v>
      </c>
      <c r="C27" s="299"/>
      <c r="D27" s="786" t="s">
        <v>623</v>
      </c>
      <c r="E27" s="299"/>
      <c r="F27" s="298" t="s">
        <v>500</v>
      </c>
      <c r="G27" s="777"/>
      <c r="H27" s="16"/>
      <c r="I27" s="306"/>
      <c r="J27" s="16"/>
      <c r="K27" s="304"/>
      <c r="L27" s="294"/>
      <c r="M27" s="784"/>
      <c r="N27" s="16"/>
    </row>
    <row r="28" spans="1:14" ht="12.75" customHeight="1">
      <c r="A28" s="781" t="s">
        <v>504</v>
      </c>
      <c r="B28" s="612" t="s">
        <v>529</v>
      </c>
      <c r="C28" s="299"/>
      <c r="D28" s="786" t="s">
        <v>240</v>
      </c>
      <c r="E28" s="299"/>
      <c r="F28" s="306" t="s">
        <v>502</v>
      </c>
      <c r="G28" s="777"/>
      <c r="H28" s="16"/>
      <c r="I28" s="2505" t="s">
        <v>438</v>
      </c>
      <c r="J28" s="2506"/>
      <c r="K28" s="784"/>
      <c r="L28" s="784"/>
      <c r="M28" s="784"/>
      <c r="N28" s="16"/>
    </row>
    <row r="29" spans="1:14" ht="12.75" customHeight="1">
      <c r="A29" s="637" t="s">
        <v>273</v>
      </c>
      <c r="B29" s="612" t="s">
        <v>300</v>
      </c>
      <c r="C29" s="299"/>
      <c r="D29" s="786" t="s">
        <v>257</v>
      </c>
      <c r="F29" s="299"/>
      <c r="G29" s="16"/>
      <c r="H29" s="760"/>
      <c r="I29" s="296"/>
      <c r="J29" s="293"/>
      <c r="K29" s="784"/>
      <c r="L29" s="784"/>
      <c r="M29" s="784"/>
    </row>
    <row r="30" spans="1:14" ht="12.75" customHeight="1">
      <c r="A30" s="609" t="s">
        <v>145</v>
      </c>
      <c r="B30" s="612" t="s">
        <v>135</v>
      </c>
      <c r="C30" s="299"/>
      <c r="D30" s="786" t="s">
        <v>631</v>
      </c>
      <c r="F30" s="1886" t="s">
        <v>650</v>
      </c>
      <c r="G30" s="1887"/>
      <c r="I30" s="664" t="s">
        <v>390</v>
      </c>
      <c r="J30" s="293" t="s">
        <v>391</v>
      </c>
      <c r="K30" s="784"/>
      <c r="L30" s="784"/>
      <c r="M30" s="784"/>
    </row>
    <row r="31" spans="1:14" ht="15.75" customHeight="1">
      <c r="A31" s="615" t="s">
        <v>498</v>
      </c>
      <c r="B31" s="612" t="s">
        <v>499</v>
      </c>
      <c r="C31" s="299"/>
      <c r="D31" s="786" t="s">
        <v>255</v>
      </c>
      <c r="F31" s="1882"/>
      <c r="G31" s="1883"/>
      <c r="I31" s="664" t="s">
        <v>381</v>
      </c>
      <c r="J31" s="293" t="s">
        <v>412</v>
      </c>
      <c r="K31" s="784"/>
      <c r="L31" s="784"/>
      <c r="M31" s="784"/>
    </row>
    <row r="32" spans="1:14" ht="15.75">
      <c r="A32" s="609" t="s">
        <v>501</v>
      </c>
      <c r="B32" s="612" t="s">
        <v>126</v>
      </c>
      <c r="C32" s="299"/>
      <c r="D32" s="786" t="s">
        <v>632</v>
      </c>
      <c r="F32" s="615" t="s">
        <v>567</v>
      </c>
      <c r="G32" s="773"/>
      <c r="I32" s="664" t="s">
        <v>392</v>
      </c>
      <c r="J32" s="293" t="s">
        <v>610</v>
      </c>
      <c r="K32" s="1773"/>
      <c r="L32" s="784"/>
      <c r="M32" s="784"/>
    </row>
    <row r="33" spans="1:13" ht="15.75" customHeight="1">
      <c r="A33" s="610" t="s">
        <v>369</v>
      </c>
      <c r="B33" s="611" t="s">
        <v>397</v>
      </c>
      <c r="C33" s="299"/>
      <c r="D33" s="787" t="s">
        <v>297</v>
      </c>
      <c r="F33" s="615" t="s">
        <v>883</v>
      </c>
      <c r="G33" s="1758" t="s">
        <v>885</v>
      </c>
      <c r="I33" s="664" t="s">
        <v>382</v>
      </c>
      <c r="J33" s="293" t="s">
        <v>385</v>
      </c>
      <c r="K33" s="1773"/>
      <c r="L33" s="784"/>
      <c r="M33" s="784"/>
    </row>
    <row r="34" spans="1:13">
      <c r="A34" s="637" t="s">
        <v>271</v>
      </c>
      <c r="B34" s="612" t="s">
        <v>295</v>
      </c>
      <c r="C34" s="299"/>
      <c r="D34" s="786" t="s">
        <v>575</v>
      </c>
      <c r="F34" s="615" t="s">
        <v>884</v>
      </c>
      <c r="G34" s="608" t="s">
        <v>895</v>
      </c>
      <c r="I34" s="664" t="s">
        <v>383</v>
      </c>
      <c r="J34" s="293" t="s">
        <v>386</v>
      </c>
      <c r="K34" s="1773"/>
      <c r="L34" s="784"/>
      <c r="M34" s="784"/>
    </row>
    <row r="35" spans="1:13" ht="12.75" customHeight="1">
      <c r="A35" s="637" t="s">
        <v>261</v>
      </c>
      <c r="B35" s="612" t="s">
        <v>239</v>
      </c>
      <c r="D35" s="786" t="s">
        <v>251</v>
      </c>
      <c r="F35" s="615" t="s">
        <v>361</v>
      </c>
      <c r="G35" s="608" t="s">
        <v>886</v>
      </c>
      <c r="I35" s="664" t="s">
        <v>384</v>
      </c>
      <c r="J35" s="293" t="s">
        <v>609</v>
      </c>
      <c r="K35" s="1773"/>
      <c r="L35" s="784"/>
      <c r="M35" s="784"/>
    </row>
    <row r="36" spans="1:13" ht="12.75" customHeight="1">
      <c r="A36" s="615" t="s">
        <v>583</v>
      </c>
      <c r="B36" s="608" t="s">
        <v>591</v>
      </c>
      <c r="D36" s="786" t="s">
        <v>633</v>
      </c>
      <c r="F36" s="615" t="s">
        <v>297</v>
      </c>
      <c r="G36" s="608" t="s">
        <v>887</v>
      </c>
      <c r="I36" s="304" t="s">
        <v>410</v>
      </c>
      <c r="J36" s="2470" t="s">
        <v>411</v>
      </c>
      <c r="K36" s="1772"/>
      <c r="L36" s="16"/>
    </row>
    <row r="37" spans="1:13" ht="15.75" customHeight="1">
      <c r="A37" s="615" t="s">
        <v>580</v>
      </c>
      <c r="B37" s="608" t="s">
        <v>611</v>
      </c>
      <c r="D37" s="786" t="s">
        <v>244</v>
      </c>
      <c r="F37" s="615" t="s">
        <v>651</v>
      </c>
      <c r="G37" s="608" t="s">
        <v>888</v>
      </c>
      <c r="J37" s="16"/>
      <c r="K37" s="16"/>
      <c r="L37" s="16"/>
      <c r="M37" s="16"/>
    </row>
    <row r="38" spans="1:13">
      <c r="A38" s="637" t="s">
        <v>286</v>
      </c>
      <c r="B38" s="612" t="s">
        <v>296</v>
      </c>
      <c r="D38" s="786" t="s">
        <v>622</v>
      </c>
      <c r="F38" s="772" t="s">
        <v>652</v>
      </c>
      <c r="G38" s="1757" t="s">
        <v>896</v>
      </c>
      <c r="M38" s="16"/>
    </row>
    <row r="39" spans="1:13">
      <c r="A39" s="767" t="s">
        <v>586</v>
      </c>
      <c r="B39" s="608" t="s">
        <v>592</v>
      </c>
      <c r="D39" s="786" t="s">
        <v>634</v>
      </c>
      <c r="G39" s="767"/>
      <c r="M39" s="16"/>
    </row>
    <row r="40" spans="1:13" ht="15.75" customHeight="1">
      <c r="A40" s="767" t="s">
        <v>796</v>
      </c>
      <c r="B40" s="608" t="s">
        <v>612</v>
      </c>
      <c r="D40" s="787" t="s">
        <v>311</v>
      </c>
      <c r="F40" s="1881" t="s">
        <v>938</v>
      </c>
      <c r="G40" s="767"/>
      <c r="I40" s="2497" t="s">
        <v>511</v>
      </c>
      <c r="J40" s="2498"/>
      <c r="K40" s="2499"/>
      <c r="M40" s="16"/>
    </row>
    <row r="41" spans="1:13" ht="15.75" customHeight="1">
      <c r="A41" s="242" t="s">
        <v>61</v>
      </c>
      <c r="B41" s="242" t="s">
        <v>128</v>
      </c>
      <c r="D41" s="786" t="s">
        <v>253</v>
      </c>
      <c r="F41" s="1490" t="s">
        <v>811</v>
      </c>
      <c r="G41" s="767"/>
      <c r="I41" s="2500"/>
      <c r="J41" s="2501"/>
      <c r="K41" s="2502"/>
      <c r="M41" s="16"/>
    </row>
    <row r="42" spans="1:13">
      <c r="A42" s="1483" t="s">
        <v>948</v>
      </c>
      <c r="B42" s="611" t="s">
        <v>398</v>
      </c>
      <c r="D42" s="786" t="s">
        <v>635</v>
      </c>
      <c r="G42" s="767"/>
      <c r="I42" s="615" t="s">
        <v>567</v>
      </c>
      <c r="J42" s="767"/>
      <c r="K42" s="608"/>
      <c r="M42" s="16"/>
    </row>
    <row r="43" spans="1:13" ht="25.5">
      <c r="A43" s="637" t="s">
        <v>269</v>
      </c>
      <c r="B43" s="612" t="s">
        <v>293</v>
      </c>
      <c r="D43" s="786" t="s">
        <v>619</v>
      </c>
      <c r="F43" s="2469" t="s">
        <v>858</v>
      </c>
      <c r="G43" s="767"/>
      <c r="H43" s="16"/>
      <c r="I43" s="2468" t="s">
        <v>1094</v>
      </c>
      <c r="J43" s="767"/>
      <c r="K43" s="608"/>
      <c r="M43" s="16"/>
    </row>
    <row r="44" spans="1:13">
      <c r="A44" s="615" t="s">
        <v>720</v>
      </c>
      <c r="B44" s="608" t="s">
        <v>797</v>
      </c>
      <c r="D44" s="786" t="s">
        <v>256</v>
      </c>
      <c r="F44" s="1717"/>
      <c r="G44" s="767"/>
      <c r="H44" s="16"/>
      <c r="I44" s="2468" t="s">
        <v>513</v>
      </c>
      <c r="J44" s="767"/>
      <c r="K44" s="608"/>
      <c r="M44" s="16"/>
    </row>
    <row r="45" spans="1:13">
      <c r="A45" s="609" t="s">
        <v>60</v>
      </c>
      <c r="B45" s="612" t="s">
        <v>124</v>
      </c>
      <c r="D45" s="786" t="s">
        <v>620</v>
      </c>
      <c r="F45" s="1718" t="s">
        <v>859</v>
      </c>
      <c r="H45" s="16"/>
      <c r="I45" s="2468" t="s">
        <v>514</v>
      </c>
      <c r="J45" s="767"/>
      <c r="K45" s="608"/>
      <c r="M45" s="16"/>
    </row>
    <row r="46" spans="1:13">
      <c r="A46" s="781" t="s">
        <v>236</v>
      </c>
      <c r="B46" s="612" t="s">
        <v>528</v>
      </c>
      <c r="D46" s="786" t="s">
        <v>576</v>
      </c>
      <c r="F46" s="782" t="s">
        <v>860</v>
      </c>
      <c r="H46" s="16"/>
      <c r="I46" s="2468" t="s">
        <v>516</v>
      </c>
      <c r="J46" s="767"/>
      <c r="K46" s="608"/>
      <c r="M46" s="16"/>
    </row>
    <row r="47" spans="1:13">
      <c r="A47" s="610" t="s">
        <v>729</v>
      </c>
      <c r="B47" s="611" t="s">
        <v>798</v>
      </c>
      <c r="D47" s="786" t="s">
        <v>636</v>
      </c>
      <c r="F47" s="782" t="s">
        <v>861</v>
      </c>
      <c r="H47" s="16"/>
      <c r="I47" s="2468" t="s">
        <v>614</v>
      </c>
      <c r="J47" s="767"/>
      <c r="K47" s="608"/>
      <c r="M47" s="16"/>
    </row>
    <row r="48" spans="1:13" ht="12.75" customHeight="1">
      <c r="A48" s="637" t="s">
        <v>506</v>
      </c>
      <c r="B48" s="612" t="s">
        <v>799</v>
      </c>
      <c r="D48" s="786" t="s">
        <v>246</v>
      </c>
      <c r="F48" s="1130" t="s">
        <v>862</v>
      </c>
      <c r="I48" s="2468" t="s">
        <v>518</v>
      </c>
      <c r="J48" s="767"/>
      <c r="K48" s="608"/>
    </row>
    <row r="49" spans="1:11">
      <c r="A49" s="637" t="s">
        <v>598</v>
      </c>
      <c r="B49" s="612" t="s">
        <v>947</v>
      </c>
      <c r="D49" s="788" t="s">
        <v>621</v>
      </c>
      <c r="F49" s="1130" t="s">
        <v>865</v>
      </c>
      <c r="I49" s="2468" t="s">
        <v>1095</v>
      </c>
      <c r="J49" s="767"/>
      <c r="K49" s="608"/>
    </row>
    <row r="50" spans="1:11" ht="12.75" customHeight="1">
      <c r="A50" s="609" t="s">
        <v>508</v>
      </c>
      <c r="B50" s="612" t="s">
        <v>509</v>
      </c>
      <c r="D50" s="299"/>
      <c r="E50" s="764"/>
      <c r="F50" s="1130" t="s">
        <v>882</v>
      </c>
      <c r="I50" s="2468" t="s">
        <v>1096</v>
      </c>
      <c r="J50" s="767"/>
      <c r="K50" s="608"/>
    </row>
    <row r="51" spans="1:11" ht="12.75" customHeight="1">
      <c r="A51" s="609" t="s">
        <v>605</v>
      </c>
      <c r="B51" s="612" t="s">
        <v>606</v>
      </c>
      <c r="C51" s="671"/>
      <c r="D51" s="299"/>
      <c r="E51" s="764"/>
      <c r="F51" s="1719" t="s">
        <v>864</v>
      </c>
      <c r="I51" s="2468" t="s">
        <v>519</v>
      </c>
      <c r="J51" s="767"/>
      <c r="K51" s="608"/>
    </row>
    <row r="52" spans="1:11" ht="15.75">
      <c r="A52" s="615" t="s">
        <v>279</v>
      </c>
      <c r="B52" s="612" t="s">
        <v>593</v>
      </c>
      <c r="D52" s="2522" t="s">
        <v>512</v>
      </c>
      <c r="E52" s="774"/>
      <c r="F52" s="1720" t="s">
        <v>712</v>
      </c>
      <c r="I52" s="2468" t="s">
        <v>521</v>
      </c>
      <c r="J52" s="767"/>
      <c r="K52" s="608"/>
    </row>
    <row r="53" spans="1:11" ht="15.75">
      <c r="A53" s="637" t="s">
        <v>264</v>
      </c>
      <c r="B53" s="612" t="s">
        <v>310</v>
      </c>
      <c r="D53" s="2523"/>
      <c r="E53" s="774"/>
      <c r="F53" s="1720" t="s">
        <v>712</v>
      </c>
      <c r="I53" s="2468" t="s">
        <v>523</v>
      </c>
      <c r="J53" s="767"/>
      <c r="K53" s="608"/>
    </row>
    <row r="54" spans="1:11">
      <c r="A54" s="609" t="s">
        <v>143</v>
      </c>
      <c r="B54" s="612" t="s">
        <v>131</v>
      </c>
      <c r="D54" s="300" t="s">
        <v>567</v>
      </c>
      <c r="E54" s="775"/>
      <c r="F54" s="1721" t="s">
        <v>712</v>
      </c>
      <c r="I54" s="2468" t="s">
        <v>1097</v>
      </c>
      <c r="J54" s="767"/>
      <c r="K54" s="608"/>
    </row>
    <row r="55" spans="1:11">
      <c r="A55" s="610" t="s">
        <v>372</v>
      </c>
      <c r="B55" s="611" t="s">
        <v>399</v>
      </c>
      <c r="D55" s="1035" t="s">
        <v>952</v>
      </c>
      <c r="E55" s="2527" t="s">
        <v>503</v>
      </c>
      <c r="F55" s="2528"/>
      <c r="G55" s="2529"/>
      <c r="I55" s="772" t="s">
        <v>524</v>
      </c>
      <c r="J55" s="767"/>
      <c r="K55" s="608"/>
    </row>
    <row r="56" spans="1:11">
      <c r="A56" s="615" t="s">
        <v>596</v>
      </c>
      <c r="B56" s="612" t="s">
        <v>587</v>
      </c>
      <c r="D56" s="781" t="s">
        <v>515</v>
      </c>
      <c r="E56" s="2530"/>
      <c r="F56" s="2531"/>
      <c r="G56" s="2532"/>
      <c r="I56" s="772"/>
      <c r="J56" s="769"/>
      <c r="K56" s="770"/>
    </row>
    <row r="57" spans="1:11" ht="15.75">
      <c r="A57" s="610" t="s">
        <v>371</v>
      </c>
      <c r="B57" s="608" t="s">
        <v>400</v>
      </c>
      <c r="D57" s="1036" t="s">
        <v>517</v>
      </c>
      <c r="E57" s="774"/>
      <c r="F57" s="768"/>
      <c r="G57" s="773"/>
    </row>
    <row r="58" spans="1:11" ht="12.75" customHeight="1">
      <c r="A58" s="610" t="s">
        <v>335</v>
      </c>
      <c r="B58" s="608" t="s">
        <v>401</v>
      </c>
      <c r="D58" s="771"/>
      <c r="E58" s="664" t="s">
        <v>677</v>
      </c>
      <c r="F58" s="779"/>
      <c r="G58" s="780"/>
      <c r="I58" s="2518" t="s">
        <v>913</v>
      </c>
      <c r="J58" s="2519"/>
      <c r="K58" s="2519"/>
    </row>
    <row r="59" spans="1:11" ht="12.75" customHeight="1">
      <c r="A59" s="615" t="s">
        <v>527</v>
      </c>
      <c r="B59" s="612" t="s">
        <v>510</v>
      </c>
      <c r="D59" s="2524" t="s">
        <v>525</v>
      </c>
      <c r="E59" s="664" t="s">
        <v>679</v>
      </c>
      <c r="F59" s="779"/>
      <c r="G59" s="780"/>
      <c r="I59" s="2520"/>
      <c r="J59" s="2521"/>
      <c r="K59" s="2521"/>
    </row>
    <row r="60" spans="1:11" ht="15.75">
      <c r="A60" s="609" t="s">
        <v>115</v>
      </c>
      <c r="B60" s="612" t="s">
        <v>121</v>
      </c>
      <c r="D60" s="2525"/>
      <c r="E60" s="664" t="s">
        <v>687</v>
      </c>
      <c r="F60" s="779"/>
      <c r="G60" s="780"/>
      <c r="I60" s="761"/>
      <c r="J60" s="762"/>
      <c r="K60" s="762"/>
    </row>
    <row r="61" spans="1:11">
      <c r="A61" s="609" t="s">
        <v>116</v>
      </c>
      <c r="B61" s="612" t="s">
        <v>122</v>
      </c>
      <c r="D61" s="615"/>
      <c r="E61" s="664" t="s">
        <v>689</v>
      </c>
      <c r="F61" s="779"/>
      <c r="G61" s="780"/>
      <c r="I61" s="763" t="s">
        <v>146</v>
      </c>
      <c r="K61" s="765" t="s">
        <v>129</v>
      </c>
    </row>
    <row r="62" spans="1:11">
      <c r="A62" s="609" t="s">
        <v>148</v>
      </c>
      <c r="B62" s="612" t="s">
        <v>142</v>
      </c>
      <c r="D62" s="615" t="s">
        <v>637</v>
      </c>
      <c r="E62" s="664" t="s">
        <v>690</v>
      </c>
      <c r="F62" s="779"/>
      <c r="G62" s="780"/>
      <c r="I62" s="763" t="s">
        <v>67</v>
      </c>
      <c r="K62" s="765" t="s">
        <v>127</v>
      </c>
    </row>
    <row r="63" spans="1:11">
      <c r="A63" s="609" t="s">
        <v>62</v>
      </c>
      <c r="B63" s="612" t="s">
        <v>120</v>
      </c>
      <c r="D63" s="615" t="s">
        <v>520</v>
      </c>
      <c r="E63" s="664" t="s">
        <v>683</v>
      </c>
      <c r="F63" s="779"/>
      <c r="G63" s="780"/>
      <c r="I63" s="763" t="s">
        <v>498</v>
      </c>
      <c r="K63" s="765" t="s">
        <v>499</v>
      </c>
    </row>
    <row r="64" spans="1:11">
      <c r="A64" s="609" t="s">
        <v>147</v>
      </c>
      <c r="B64" s="612" t="s">
        <v>141</v>
      </c>
      <c r="D64" s="615" t="s">
        <v>522</v>
      </c>
      <c r="E64" s="664" t="s">
        <v>684</v>
      </c>
      <c r="F64" s="779"/>
      <c r="G64" s="780"/>
      <c r="I64" s="763" t="s">
        <v>501</v>
      </c>
      <c r="K64" s="765" t="s">
        <v>126</v>
      </c>
    </row>
    <row r="65" spans="1:11">
      <c r="A65" s="610" t="s">
        <v>374</v>
      </c>
      <c r="B65" s="608" t="s">
        <v>402</v>
      </c>
      <c r="D65" s="772" t="s">
        <v>159</v>
      </c>
      <c r="E65" s="664" t="s">
        <v>686</v>
      </c>
      <c r="F65" s="779"/>
      <c r="G65" s="780"/>
      <c r="I65" s="763" t="s">
        <v>61</v>
      </c>
      <c r="K65" s="765" t="s">
        <v>128</v>
      </c>
    </row>
    <row r="66" spans="1:11">
      <c r="A66" s="610" t="s">
        <v>364</v>
      </c>
      <c r="B66" s="608" t="s">
        <v>403</v>
      </c>
      <c r="E66" s="664" t="s">
        <v>688</v>
      </c>
      <c r="F66" s="779"/>
      <c r="G66" s="780"/>
      <c r="I66" s="763" t="s">
        <v>60</v>
      </c>
      <c r="K66" s="765" t="s">
        <v>124</v>
      </c>
    </row>
    <row r="67" spans="1:11">
      <c r="A67" s="615" t="s">
        <v>581</v>
      </c>
      <c r="B67" s="608" t="s">
        <v>594</v>
      </c>
      <c r="E67" s="664" t="s">
        <v>685</v>
      </c>
      <c r="F67" s="981"/>
      <c r="G67" s="982"/>
      <c r="I67" s="763" t="s">
        <v>506</v>
      </c>
      <c r="K67" s="765" t="s">
        <v>507</v>
      </c>
    </row>
    <row r="68" spans="1:11">
      <c r="A68" s="637" t="s">
        <v>282</v>
      </c>
      <c r="B68" s="612" t="s">
        <v>292</v>
      </c>
      <c r="D68" s="1015"/>
      <c r="E68" s="664" t="s">
        <v>680</v>
      </c>
      <c r="F68" s="981"/>
      <c r="G68" s="982"/>
      <c r="I68" s="763" t="s">
        <v>508</v>
      </c>
      <c r="K68" s="765" t="s">
        <v>509</v>
      </c>
    </row>
    <row r="69" spans="1:11">
      <c r="A69" s="637" t="s">
        <v>270</v>
      </c>
      <c r="B69" s="612" t="s">
        <v>294</v>
      </c>
      <c r="D69" s="1015"/>
      <c r="E69" s="664" t="s">
        <v>681</v>
      </c>
      <c r="F69" s="981"/>
      <c r="G69" s="982"/>
      <c r="I69" s="763" t="s">
        <v>143</v>
      </c>
      <c r="K69" s="765" t="s">
        <v>131</v>
      </c>
    </row>
    <row r="70" spans="1:11">
      <c r="A70" s="637" t="s">
        <v>597</v>
      </c>
      <c r="B70" s="612" t="s">
        <v>361</v>
      </c>
      <c r="E70" s="664" t="s">
        <v>682</v>
      </c>
      <c r="F70" s="981"/>
      <c r="G70" s="982"/>
      <c r="I70" s="1037" t="s">
        <v>773</v>
      </c>
      <c r="K70" s="766" t="str">
        <f>I70</f>
        <v>J</v>
      </c>
    </row>
    <row r="71" spans="1:11">
      <c r="A71" s="609" t="s">
        <v>59</v>
      </c>
      <c r="B71" s="612" t="s">
        <v>123</v>
      </c>
      <c r="E71" s="664" t="s">
        <v>678</v>
      </c>
      <c r="F71" s="981"/>
      <c r="G71" s="982"/>
      <c r="I71" s="763" t="s">
        <v>526</v>
      </c>
      <c r="K71" s="765" t="s">
        <v>510</v>
      </c>
    </row>
    <row r="72" spans="1:11">
      <c r="A72" s="637" t="s">
        <v>274</v>
      </c>
      <c r="B72" s="612" t="s">
        <v>302</v>
      </c>
      <c r="E72" s="664" t="s">
        <v>691</v>
      </c>
      <c r="F72" s="981"/>
      <c r="G72" s="982"/>
      <c r="I72" s="763" t="s">
        <v>115</v>
      </c>
      <c r="K72" s="765" t="s">
        <v>121</v>
      </c>
    </row>
    <row r="73" spans="1:11">
      <c r="A73" s="637" t="s">
        <v>263</v>
      </c>
      <c r="B73" s="612" t="s">
        <v>309</v>
      </c>
      <c r="E73" s="1763" t="s">
        <v>567</v>
      </c>
      <c r="F73" s="1764"/>
      <c r="G73" s="1765"/>
      <c r="I73" s="763" t="s">
        <v>116</v>
      </c>
      <c r="K73" s="765" t="s">
        <v>122</v>
      </c>
    </row>
    <row r="74" spans="1:11">
      <c r="A74" s="637" t="s">
        <v>289</v>
      </c>
      <c r="B74" s="612" t="s">
        <v>291</v>
      </c>
      <c r="I74" s="763" t="s">
        <v>148</v>
      </c>
      <c r="K74" s="765" t="s">
        <v>142</v>
      </c>
    </row>
    <row r="75" spans="1:11">
      <c r="A75" s="609" t="s">
        <v>173</v>
      </c>
      <c r="B75" s="612" t="s">
        <v>174</v>
      </c>
      <c r="I75" s="763" t="s">
        <v>62</v>
      </c>
      <c r="K75" s="765" t="s">
        <v>120</v>
      </c>
    </row>
    <row r="76" spans="1:11">
      <c r="A76" s="609" t="s">
        <v>336</v>
      </c>
      <c r="B76" s="612" t="s">
        <v>344</v>
      </c>
      <c r="I76" s="763" t="s">
        <v>147</v>
      </c>
      <c r="K76" s="765" t="s">
        <v>141</v>
      </c>
    </row>
    <row r="77" spans="1:11">
      <c r="A77" s="610" t="s">
        <v>367</v>
      </c>
      <c r="B77" s="612" t="s">
        <v>404</v>
      </c>
      <c r="I77" s="763" t="s">
        <v>59</v>
      </c>
      <c r="K77" s="765" t="s">
        <v>123</v>
      </c>
    </row>
    <row r="78" spans="1:11">
      <c r="A78" s="609" t="s">
        <v>65</v>
      </c>
      <c r="B78" s="612" t="s">
        <v>132</v>
      </c>
      <c r="I78" s="763" t="s">
        <v>66</v>
      </c>
      <c r="K78" s="765" t="s">
        <v>125</v>
      </c>
    </row>
    <row r="79" spans="1:11">
      <c r="A79" s="615" t="s">
        <v>582</v>
      </c>
      <c r="B79" s="608" t="s">
        <v>595</v>
      </c>
      <c r="I79" s="782" t="s">
        <v>236</v>
      </c>
      <c r="K79" s="765" t="s">
        <v>528</v>
      </c>
    </row>
    <row r="80" spans="1:11">
      <c r="A80" s="637" t="s">
        <v>278</v>
      </c>
      <c r="B80" s="612" t="s">
        <v>307</v>
      </c>
      <c r="I80" s="782" t="s">
        <v>237</v>
      </c>
      <c r="K80" s="765" t="s">
        <v>433</v>
      </c>
    </row>
    <row r="81" spans="1:11">
      <c r="A81" s="637" t="s">
        <v>237</v>
      </c>
      <c r="B81" s="612" t="s">
        <v>433</v>
      </c>
      <c r="I81" s="782" t="s">
        <v>504</v>
      </c>
      <c r="K81" s="765" t="s">
        <v>529</v>
      </c>
    </row>
    <row r="82" spans="1:11">
      <c r="A82" s="609" t="s">
        <v>168</v>
      </c>
      <c r="B82" s="612" t="s">
        <v>167</v>
      </c>
      <c r="I82" s="782" t="s">
        <v>505</v>
      </c>
      <c r="K82" s="765" t="s">
        <v>908</v>
      </c>
    </row>
    <row r="83" spans="1:11">
      <c r="A83" s="637" t="s">
        <v>281</v>
      </c>
      <c r="B83" s="612" t="s">
        <v>303</v>
      </c>
      <c r="I83" s="1768"/>
      <c r="J83" s="1766"/>
      <c r="K83" s="1770"/>
    </row>
    <row r="84" spans="1:11">
      <c r="A84" s="609" t="s">
        <v>144</v>
      </c>
      <c r="B84" s="612" t="s">
        <v>134</v>
      </c>
      <c r="I84" s="1768"/>
      <c r="J84" s="1766"/>
      <c r="K84" s="1770"/>
    </row>
    <row r="85" spans="1:11">
      <c r="A85" s="610" t="s">
        <v>373</v>
      </c>
      <c r="B85" s="612" t="s">
        <v>405</v>
      </c>
      <c r="I85" s="1769"/>
      <c r="J85" s="1767"/>
      <c r="K85" s="1771"/>
    </row>
    <row r="86" spans="1:11">
      <c r="A86" s="637" t="s">
        <v>234</v>
      </c>
      <c r="B86" s="612" t="s">
        <v>297</v>
      </c>
    </row>
    <row r="87" spans="1:11">
      <c r="A87" s="637" t="s">
        <v>362</v>
      </c>
      <c r="B87" s="612" t="s">
        <v>363</v>
      </c>
    </row>
    <row r="88" spans="1:11">
      <c r="A88" s="637" t="s">
        <v>921</v>
      </c>
      <c r="B88" s="612" t="s">
        <v>638</v>
      </c>
    </row>
    <row r="89" spans="1:11">
      <c r="A89" s="609" t="s">
        <v>169</v>
      </c>
      <c r="B89" s="612" t="s">
        <v>170</v>
      </c>
    </row>
    <row r="90" spans="1:11">
      <c r="A90" s="610" t="s">
        <v>375</v>
      </c>
      <c r="B90" s="612" t="s">
        <v>406</v>
      </c>
    </row>
    <row r="91" spans="1:11">
      <c r="A91" s="610" t="s">
        <v>823</v>
      </c>
      <c r="B91" s="612" t="s">
        <v>958</v>
      </c>
    </row>
    <row r="92" spans="1:11">
      <c r="A92" s="637" t="s">
        <v>272</v>
      </c>
      <c r="B92" s="612" t="s">
        <v>299</v>
      </c>
    </row>
    <row r="93" spans="1:11">
      <c r="A93" s="609" t="s">
        <v>66</v>
      </c>
      <c r="B93" s="612" t="s">
        <v>125</v>
      </c>
    </row>
    <row r="94" spans="1:11">
      <c r="A94" s="609" t="s">
        <v>408</v>
      </c>
      <c r="B94" s="612" t="s">
        <v>409</v>
      </c>
    </row>
    <row r="95" spans="1:11">
      <c r="A95" s="609" t="s">
        <v>64</v>
      </c>
      <c r="B95" s="612" t="s">
        <v>130</v>
      </c>
    </row>
    <row r="96" spans="1:11">
      <c r="A96" s="781" t="s">
        <v>505</v>
      </c>
      <c r="B96" s="612" t="s">
        <v>530</v>
      </c>
    </row>
    <row r="97" spans="1:2">
      <c r="A97" s="609" t="s">
        <v>393</v>
      </c>
      <c r="B97" s="612" t="s">
        <v>160</v>
      </c>
    </row>
    <row r="98" spans="1:2">
      <c r="A98" s="609" t="s">
        <v>561</v>
      </c>
      <c r="B98" s="612" t="s">
        <v>562</v>
      </c>
    </row>
    <row r="99" spans="1:2">
      <c r="A99" s="609" t="s">
        <v>542</v>
      </c>
      <c r="B99" s="612" t="s">
        <v>603</v>
      </c>
    </row>
    <row r="100" spans="1:2">
      <c r="A100" s="609" t="s">
        <v>556</v>
      </c>
      <c r="B100" s="612" t="s">
        <v>604</v>
      </c>
    </row>
    <row r="101" spans="1:2">
      <c r="A101" s="637" t="s">
        <v>262</v>
      </c>
      <c r="B101" s="612" t="s">
        <v>308</v>
      </c>
    </row>
    <row r="102" spans="1:2">
      <c r="A102" s="609" t="s">
        <v>601</v>
      </c>
      <c r="B102" s="612" t="s">
        <v>613</v>
      </c>
    </row>
    <row r="103" spans="1:2">
      <c r="A103" s="637" t="s">
        <v>570</v>
      </c>
      <c r="B103" s="612" t="s">
        <v>571</v>
      </c>
    </row>
    <row r="104" spans="1:2">
      <c r="A104" s="637" t="s">
        <v>563</v>
      </c>
      <c r="B104" s="612" t="s">
        <v>564</v>
      </c>
    </row>
    <row r="105" spans="1:2">
      <c r="A105" s="615" t="s">
        <v>265</v>
      </c>
      <c r="B105" s="608" t="s">
        <v>290</v>
      </c>
    </row>
    <row r="106" spans="1:2">
      <c r="A106" s="610" t="s">
        <v>368</v>
      </c>
      <c r="B106" s="612" t="s">
        <v>407</v>
      </c>
    </row>
    <row r="107" spans="1:2">
      <c r="A107" s="637" t="s">
        <v>277</v>
      </c>
      <c r="B107" s="612" t="s">
        <v>306</v>
      </c>
    </row>
    <row r="108" spans="1:2">
      <c r="A108" s="610" t="s">
        <v>801</v>
      </c>
      <c r="B108" s="611" t="s">
        <v>802</v>
      </c>
    </row>
    <row r="109" spans="1:2">
      <c r="A109" s="610" t="s">
        <v>803</v>
      </c>
      <c r="B109" s="611" t="s">
        <v>805</v>
      </c>
    </row>
    <row r="110" spans="1:2">
      <c r="A110" s="615" t="s">
        <v>804</v>
      </c>
      <c r="B110" s="612" t="s">
        <v>806</v>
      </c>
    </row>
    <row r="111" spans="1:2">
      <c r="A111" s="637" t="s">
        <v>714</v>
      </c>
      <c r="B111" s="612" t="s">
        <v>807</v>
      </c>
    </row>
    <row r="112" spans="1:2">
      <c r="A112" s="615" t="s">
        <v>808</v>
      </c>
      <c r="B112" s="608" t="s">
        <v>809</v>
      </c>
    </row>
    <row r="113" spans="1:4">
      <c r="A113" s="1027">
        <f>$K$32</f>
        <v>0</v>
      </c>
      <c r="B113" s="1028">
        <f>A113</f>
        <v>0</v>
      </c>
    </row>
    <row r="114" spans="1:4">
      <c r="A114" s="1027">
        <f>$K$33</f>
        <v>0</v>
      </c>
      <c r="B114" s="1028">
        <f t="shared" ref="B114:B116" si="0">A114</f>
        <v>0</v>
      </c>
    </row>
    <row r="115" spans="1:4">
      <c r="A115" s="1027">
        <f>$K$34</f>
        <v>0</v>
      </c>
      <c r="B115" s="1028">
        <f t="shared" si="0"/>
        <v>0</v>
      </c>
    </row>
    <row r="116" spans="1:4">
      <c r="A116" s="1027">
        <f>$K$35</f>
        <v>0</v>
      </c>
      <c r="B116" s="1028">
        <f t="shared" si="0"/>
        <v>0</v>
      </c>
    </row>
    <row r="117" spans="1:4">
      <c r="A117" s="1022"/>
      <c r="B117" s="1022"/>
    </row>
    <row r="118" spans="1:4">
      <c r="A118" s="1022"/>
      <c r="B118" s="1022"/>
      <c r="D118" s="2526" t="s">
        <v>644</v>
      </c>
    </row>
    <row r="119" spans="1:4">
      <c r="A119" s="1022"/>
      <c r="B119" s="1022"/>
      <c r="D119" s="2526"/>
    </row>
    <row r="120" spans="1:4">
      <c r="A120" s="1023"/>
      <c r="B120" s="1022"/>
      <c r="D120" s="2526"/>
    </row>
    <row r="121" spans="1:4">
      <c r="A121" s="1022"/>
      <c r="B121" s="1022"/>
      <c r="D121" s="2526"/>
    </row>
    <row r="122" spans="1:4">
      <c r="A122" s="1022"/>
      <c r="B122" s="1022"/>
      <c r="D122" s="2526"/>
    </row>
    <row r="123" spans="1:4">
      <c r="A123" s="1022"/>
      <c r="B123" s="1022"/>
      <c r="D123" s="2526"/>
    </row>
    <row r="124" spans="1:4">
      <c r="A124" s="1024"/>
      <c r="B124" s="1022"/>
      <c r="D124" s="2526"/>
    </row>
    <row r="125" spans="1:4">
      <c r="A125" s="1024"/>
      <c r="B125" s="1022"/>
      <c r="D125" s="2526"/>
    </row>
    <row r="126" spans="1:4">
      <c r="A126" s="1024"/>
      <c r="B126" s="1022"/>
      <c r="D126" s="2526"/>
    </row>
    <row r="127" spans="1:4">
      <c r="A127" s="1024"/>
      <c r="B127" s="1022"/>
      <c r="D127" s="2526"/>
    </row>
    <row r="128" spans="1:4">
      <c r="A128" s="1024"/>
      <c r="B128" s="1022"/>
      <c r="D128" s="2526"/>
    </row>
    <row r="129" spans="1:4">
      <c r="A129" s="1024"/>
      <c r="B129" s="1022"/>
      <c r="D129" s="2526"/>
    </row>
    <row r="130" spans="1:4">
      <c r="A130" s="1024"/>
      <c r="B130" s="1022"/>
      <c r="D130" s="2526"/>
    </row>
    <row r="131" spans="1:4">
      <c r="A131" s="1024"/>
      <c r="B131" s="1022"/>
      <c r="D131" s="2526"/>
    </row>
    <row r="132" spans="1:4">
      <c r="A132" s="1024"/>
      <c r="B132" s="1022"/>
      <c r="D132" s="2526"/>
    </row>
    <row r="133" spans="1:4">
      <c r="A133" s="1024"/>
      <c r="B133" s="1022"/>
      <c r="D133" s="2526"/>
    </row>
    <row r="134" spans="1:4">
      <c r="A134" s="1024"/>
      <c r="B134" s="1022"/>
      <c r="D134" s="2526"/>
    </row>
    <row r="135" spans="1:4">
      <c r="A135" s="1024"/>
      <c r="B135" s="1022"/>
      <c r="D135" s="2526"/>
    </row>
    <row r="136" spans="1:4">
      <c r="A136" s="1024"/>
      <c r="B136" s="1022"/>
      <c r="D136" s="2526"/>
    </row>
    <row r="137" spans="1:4">
      <c r="A137" s="1024"/>
      <c r="B137" s="1022"/>
      <c r="D137" s="2526"/>
    </row>
    <row r="138" spans="1:4">
      <c r="A138" s="1024"/>
      <c r="B138" s="1022"/>
      <c r="D138" s="2526"/>
    </row>
    <row r="139" spans="1:4" ht="12.75" customHeight="1">
      <c r="A139" s="1024"/>
      <c r="B139" s="1022"/>
      <c r="D139" s="2526"/>
    </row>
    <row r="140" spans="1:4">
      <c r="A140" s="1024"/>
      <c r="B140" s="1022"/>
      <c r="D140" s="2526"/>
    </row>
    <row r="141" spans="1:4">
      <c r="A141" s="1024"/>
      <c r="B141" s="1022"/>
      <c r="D141" s="2526"/>
    </row>
    <row r="142" spans="1:4">
      <c r="A142" s="1024"/>
      <c r="B142" s="1022"/>
      <c r="D142" s="2526"/>
    </row>
    <row r="143" spans="1:4" ht="12.75" customHeight="1">
      <c r="A143" s="1024"/>
      <c r="B143" s="1022"/>
      <c r="D143" s="2526"/>
    </row>
    <row r="144" spans="1:4">
      <c r="A144" s="1025"/>
      <c r="B144" s="1022"/>
      <c r="D144" s="2526"/>
    </row>
    <row r="145" spans="1:4">
      <c r="A145" s="1024"/>
      <c r="B145" s="1022"/>
      <c r="D145" s="2526"/>
    </row>
    <row r="146" spans="1:4">
      <c r="A146" s="1024"/>
      <c r="B146" s="1022"/>
      <c r="D146" s="2526"/>
    </row>
    <row r="147" spans="1:4">
      <c r="A147" s="1026"/>
      <c r="B147" s="1026"/>
      <c r="D147" s="2526"/>
    </row>
    <row r="148" spans="1:4">
      <c r="A148" s="1026"/>
      <c r="B148" s="1026"/>
      <c r="D148" s="2526"/>
    </row>
    <row r="149" spans="1:4">
      <c r="A149" s="1026"/>
      <c r="B149" s="1026"/>
      <c r="D149" s="2526"/>
    </row>
    <row r="150" spans="1:4">
      <c r="A150" s="1026" t="s">
        <v>659</v>
      </c>
      <c r="B150" s="1026" t="s">
        <v>660</v>
      </c>
      <c r="D150" s="2526"/>
    </row>
    <row r="151" spans="1:4" ht="12" customHeight="1">
      <c r="A151" s="671" t="s">
        <v>584</v>
      </c>
      <c r="B151" s="2516" t="s">
        <v>585</v>
      </c>
      <c r="D151" s="2526"/>
    </row>
    <row r="152" spans="1:4">
      <c r="B152" s="2517"/>
      <c r="D152" s="2526"/>
    </row>
    <row r="153" spans="1:4">
      <c r="B153" s="2517"/>
      <c r="D153" s="2526"/>
    </row>
    <row r="154" spans="1:4">
      <c r="B154" s="2517"/>
      <c r="D154" s="2526"/>
    </row>
    <row r="155" spans="1:4">
      <c r="B155" s="2517"/>
      <c r="D155" s="1484"/>
    </row>
    <row r="156" spans="1:4">
      <c r="D156" s="1484"/>
    </row>
    <row r="157" spans="1:4">
      <c r="D157" s="1484"/>
    </row>
    <row r="158" spans="1:4">
      <c r="D158" s="1484"/>
    </row>
    <row r="159" spans="1:4">
      <c r="D159" s="1484"/>
    </row>
    <row r="160" spans="1:4">
      <c r="D160" s="1484"/>
    </row>
    <row r="161" spans="4:4">
      <c r="D161" s="1484"/>
    </row>
    <row r="162" spans="4:4">
      <c r="D162" s="1484"/>
    </row>
    <row r="163" spans="4:4">
      <c r="D163" s="1484"/>
    </row>
    <row r="164" spans="4:4">
      <c r="D164" s="1484"/>
    </row>
    <row r="165" spans="4:4">
      <c r="D165" s="1484"/>
    </row>
    <row r="166" spans="4:4">
      <c r="D166" s="1484"/>
    </row>
    <row r="167" spans="4:4">
      <c r="D167" s="1484"/>
    </row>
    <row r="168" spans="4:4">
      <c r="D168" s="1484"/>
    </row>
    <row r="169" spans="4:4">
      <c r="D169" s="1484"/>
    </row>
    <row r="170" spans="4:4">
      <c r="D170" s="1484"/>
    </row>
    <row r="171" spans="4:4">
      <c r="D171" s="1484"/>
    </row>
    <row r="172" spans="4:4">
      <c r="D172" s="1484"/>
    </row>
    <row r="173" spans="4:4">
      <c r="D173" s="1484"/>
    </row>
    <row r="174" spans="4:4">
      <c r="D174" s="1484"/>
    </row>
    <row r="175" spans="4:4">
      <c r="D175" s="1484"/>
    </row>
    <row r="176" spans="4:4">
      <c r="D176" s="1484"/>
    </row>
    <row r="177" spans="4:4">
      <c r="D177" s="1484"/>
    </row>
    <row r="178" spans="4:4">
      <c r="D178" s="1484"/>
    </row>
    <row r="179" spans="4:4">
      <c r="D179" s="1484"/>
    </row>
    <row r="180" spans="4:4">
      <c r="D180" s="1484"/>
    </row>
    <row r="181" spans="4:4">
      <c r="D181" s="1484"/>
    </row>
    <row r="182" spans="4:4">
      <c r="D182" s="1484"/>
    </row>
    <row r="183" spans="4:4">
      <c r="D183" s="1484"/>
    </row>
    <row r="184" spans="4:4">
      <c r="D184" s="1484"/>
    </row>
  </sheetData>
  <sheetProtection algorithmName="SHA-512" hashValue="ercdf/I5/765UiOHkGqjCqN+c4B2ecqaf2TNtfTHSqMtIOhffFBdZnmeWCnlo9zaPnhzl2McgqhodwPbNW0SHA==" saltValue="cQYigc0KDjlP/UeLLvktQQ==" spinCount="100000" sheet="1" objects="1" scenarios="1"/>
  <sortState xmlns:xlrd2="http://schemas.microsoft.com/office/spreadsheetml/2017/richdata2" ref="A3:B150">
    <sortCondition ref="A3:A150"/>
  </sortState>
  <dataConsolidate/>
  <mergeCells count="16">
    <mergeCell ref="B151:B155"/>
    <mergeCell ref="I58:K59"/>
    <mergeCell ref="D52:D53"/>
    <mergeCell ref="D59:D60"/>
    <mergeCell ref="D118:D154"/>
    <mergeCell ref="E55:G56"/>
    <mergeCell ref="I40:K41"/>
    <mergeCell ref="A1:B1"/>
    <mergeCell ref="I28:J28"/>
    <mergeCell ref="K16:L16"/>
    <mergeCell ref="K23:L23"/>
    <mergeCell ref="F1:G1"/>
    <mergeCell ref="F24:F25"/>
    <mergeCell ref="K11:L11"/>
    <mergeCell ref="K1:L1"/>
    <mergeCell ref="J7:J17"/>
  </mergeCells>
  <phoneticPr fontId="12" type="noConversion"/>
  <pageMargins left="0.70866141732283472" right="0.70866141732283472" top="0.74803149606299213" bottom="0.74803149606299213" header="0.31496062992125984" footer="0.31496062992125984"/>
  <pageSetup paperSize="9" scale="38" orientation="portrait" r:id="rId1"/>
  <headerFooter>
    <oddFooter>&amp;L&amp;7CEA - arkusz organizacyjny na rok szkolny 2018/19    nr teczki: &amp;F</oddFooter>
  </headerFooter>
  <colBreaks count="1" manualBreakCount="1">
    <brk id="12" max="64"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00FF"/>
    <pageSetUpPr fitToPage="1"/>
  </sheetPr>
  <dimension ref="B1:P47"/>
  <sheetViews>
    <sheetView showGridLines="0" zoomScaleNormal="100" zoomScaleSheetLayoutView="100" workbookViewId="0">
      <selection activeCell="Z21" sqref="Z21:Z22"/>
    </sheetView>
  </sheetViews>
  <sheetFormatPr defaultColWidth="3.42578125" defaultRowHeight="12.75"/>
  <cols>
    <col min="1" max="1" width="4.7109375" customWidth="1"/>
    <col min="2" max="2" width="4.42578125" customWidth="1"/>
    <col min="3" max="3" width="30.140625" customWidth="1"/>
    <col min="4" max="12" width="5.5703125" customWidth="1"/>
    <col min="13" max="13" width="12.28515625" customWidth="1"/>
  </cols>
  <sheetData>
    <row r="1" spans="2:16" ht="30.75" customHeight="1">
      <c r="B1" s="2436" t="s">
        <v>1086</v>
      </c>
      <c r="C1" s="2437"/>
      <c r="D1" s="2437"/>
      <c r="E1" s="2437"/>
      <c r="F1" s="2437"/>
      <c r="G1" s="2437"/>
      <c r="H1" s="2437"/>
      <c r="I1" s="2437"/>
      <c r="J1" s="2437"/>
      <c r="K1" s="2437"/>
      <c r="L1" s="2437"/>
      <c r="M1" s="2437"/>
      <c r="N1" s="444"/>
      <c r="O1" s="444"/>
      <c r="P1" s="444"/>
    </row>
    <row r="2" spans="2:16" ht="25.5" customHeight="1" thickBot="1">
      <c r="B2" s="214"/>
      <c r="C2" s="3171" t="s">
        <v>1087</v>
      </c>
      <c r="D2" s="3171"/>
      <c r="E2" s="3171"/>
      <c r="F2" s="3171"/>
      <c r="G2" s="3171"/>
      <c r="H2" s="480" t="str">
        <f>wizyt!H3</f>
        <v>2021/2022</v>
      </c>
      <c r="I2" s="480"/>
      <c r="J2" s="480"/>
      <c r="K2" s="480"/>
      <c r="L2" s="480"/>
      <c r="M2" s="480"/>
      <c r="N2" s="480"/>
    </row>
    <row r="3" spans="2:16" ht="36.75" customHeight="1" thickBot="1">
      <c r="B3" s="2438"/>
      <c r="C3" s="2439" t="str">
        <f>wizyt!C3</f>
        <v>??</v>
      </c>
      <c r="D3" s="3172" t="s">
        <v>346</v>
      </c>
      <c r="E3" s="3173"/>
      <c r="F3" s="3173"/>
      <c r="G3" s="3173"/>
      <c r="H3" s="3173"/>
      <c r="I3" s="3173"/>
      <c r="J3" s="3173"/>
      <c r="K3" s="3173"/>
      <c r="L3" s="3173"/>
      <c r="M3" s="3174"/>
    </row>
    <row r="4" spans="2:16" ht="14.25" customHeight="1">
      <c r="B4" s="2440"/>
      <c r="C4" s="2441" t="s">
        <v>337</v>
      </c>
      <c r="D4" s="3175" t="s">
        <v>284</v>
      </c>
      <c r="E4" s="3176"/>
      <c r="F4" s="3176"/>
      <c r="G4" s="3176"/>
      <c r="H4" s="3176"/>
      <c r="I4" s="3176"/>
      <c r="J4" s="3176"/>
      <c r="K4" s="3176"/>
      <c r="L4" s="3176"/>
      <c r="M4" s="3177"/>
    </row>
    <row r="5" spans="2:16" ht="14.25" customHeight="1">
      <c r="B5" s="514"/>
      <c r="C5" s="2026" t="s">
        <v>25</v>
      </c>
      <c r="D5" s="3198" t="s">
        <v>4</v>
      </c>
      <c r="E5" s="3199"/>
      <c r="F5" s="3200"/>
      <c r="G5" s="3198" t="s">
        <v>5</v>
      </c>
      <c r="H5" s="3199"/>
      <c r="I5" s="3200"/>
      <c r="J5" s="3185" t="s">
        <v>345</v>
      </c>
      <c r="K5" s="3186"/>
      <c r="L5" s="3178"/>
      <c r="M5" s="3178" t="s">
        <v>350</v>
      </c>
      <c r="O5" s="2442"/>
    </row>
    <row r="6" spans="2:16" ht="14.25" customHeight="1">
      <c r="B6" s="514"/>
      <c r="C6" s="2026" t="s">
        <v>338</v>
      </c>
      <c r="D6" s="3182">
        <f>liczbaucz!S20</f>
        <v>0</v>
      </c>
      <c r="E6" s="3183"/>
      <c r="F6" s="3184"/>
      <c r="G6" s="3182">
        <f>liczbaucz!T20</f>
        <v>0</v>
      </c>
      <c r="H6" s="3183"/>
      <c r="I6" s="3184"/>
      <c r="J6" s="3187"/>
      <c r="K6" s="3188"/>
      <c r="L6" s="3179"/>
      <c r="M6" s="3179"/>
      <c r="O6" s="2442"/>
    </row>
    <row r="7" spans="2:16" ht="14.25" customHeight="1">
      <c r="B7" s="514"/>
      <c r="C7" s="2026" t="s">
        <v>974</v>
      </c>
      <c r="D7" s="3182">
        <f>liczbaucz!S17</f>
        <v>0</v>
      </c>
      <c r="E7" s="3183"/>
      <c r="F7" s="3184"/>
      <c r="G7" s="3182">
        <f>liczbaucz!T17</f>
        <v>0</v>
      </c>
      <c r="H7" s="3183"/>
      <c r="I7" s="3184"/>
      <c r="J7" s="3187"/>
      <c r="K7" s="3188"/>
      <c r="L7" s="3179"/>
      <c r="M7" s="3179"/>
      <c r="O7" s="2442"/>
    </row>
    <row r="8" spans="2:16" ht="14.25" customHeight="1" thickBot="1">
      <c r="B8" s="514"/>
      <c r="C8" s="2026" t="s">
        <v>1011</v>
      </c>
      <c r="D8" s="2462"/>
      <c r="E8" s="2463"/>
      <c r="F8" s="2464"/>
      <c r="G8" s="2462"/>
      <c r="H8" s="2463"/>
      <c r="I8" s="2464"/>
      <c r="J8" s="3189"/>
      <c r="K8" s="3190"/>
      <c r="L8" s="3191"/>
      <c r="M8" s="3179"/>
      <c r="O8" s="2442"/>
    </row>
    <row r="9" spans="2:16" ht="16.5" customHeight="1" thickTop="1">
      <c r="B9" s="514"/>
      <c r="C9" s="2448" t="s">
        <v>1089</v>
      </c>
      <c r="D9" s="3201">
        <f>COUNTA(D11:F42)</f>
        <v>0</v>
      </c>
      <c r="E9" s="3202"/>
      <c r="F9" s="3203"/>
      <c r="G9" s="3201">
        <f>COUNTA(G11:I42)</f>
        <v>0</v>
      </c>
      <c r="H9" s="3202"/>
      <c r="I9" s="3203"/>
      <c r="J9" s="3192">
        <f>COUNTA(J11:L42)</f>
        <v>0</v>
      </c>
      <c r="K9" s="3193"/>
      <c r="L9" s="3194"/>
      <c r="M9" s="3180">
        <f>SUM(M11:M42)</f>
        <v>0</v>
      </c>
    </row>
    <row r="10" spans="2:16" ht="16.5" customHeight="1">
      <c r="B10" s="2443" t="s">
        <v>2</v>
      </c>
      <c r="C10" s="2027" t="s">
        <v>1088</v>
      </c>
      <c r="D10" s="2459" t="s">
        <v>1090</v>
      </c>
      <c r="E10" s="2460" t="s">
        <v>1091</v>
      </c>
      <c r="F10" s="2461" t="s">
        <v>1092</v>
      </c>
      <c r="G10" s="2459" t="s">
        <v>1090</v>
      </c>
      <c r="H10" s="2460" t="s">
        <v>1091</v>
      </c>
      <c r="I10" s="2461" t="s">
        <v>1092</v>
      </c>
      <c r="J10" s="3195"/>
      <c r="K10" s="3196"/>
      <c r="L10" s="3197"/>
      <c r="M10" s="3181"/>
    </row>
    <row r="11" spans="2:16">
      <c r="B11" s="2444">
        <v>1</v>
      </c>
      <c r="C11" s="2028" t="s">
        <v>1070</v>
      </c>
      <c r="D11" s="2451"/>
      <c r="E11" s="2445"/>
      <c r="F11" s="2452"/>
      <c r="G11" s="2451"/>
      <c r="H11" s="2445"/>
      <c r="I11" s="2452"/>
      <c r="J11" s="2451"/>
      <c r="K11" s="2433"/>
      <c r="L11" s="2452"/>
      <c r="M11" s="2449">
        <f>COUNTA(D11:L11)</f>
        <v>0</v>
      </c>
    </row>
    <row r="12" spans="2:16">
      <c r="B12" s="2444">
        <v>2</v>
      </c>
      <c r="C12" s="2028" t="s">
        <v>1071</v>
      </c>
      <c r="D12" s="2451"/>
      <c r="E12" s="2445"/>
      <c r="F12" s="2452"/>
      <c r="G12" s="2451"/>
      <c r="H12" s="2445"/>
      <c r="I12" s="2452"/>
      <c r="J12" s="2451"/>
      <c r="K12" s="2433"/>
      <c r="L12" s="2452"/>
      <c r="M12" s="2449">
        <f t="shared" ref="M12:M41" si="0">COUNTA(D12:L12)</f>
        <v>0</v>
      </c>
    </row>
    <row r="13" spans="2:16">
      <c r="B13" s="2444">
        <v>3</v>
      </c>
      <c r="C13" s="2028" t="s">
        <v>1072</v>
      </c>
      <c r="D13" s="2451"/>
      <c r="E13" s="2445"/>
      <c r="F13" s="2452"/>
      <c r="G13" s="2451"/>
      <c r="H13" s="2445"/>
      <c r="I13" s="2452"/>
      <c r="J13" s="2451"/>
      <c r="K13" s="2433"/>
      <c r="L13" s="2452"/>
      <c r="M13" s="2449">
        <f t="shared" si="0"/>
        <v>0</v>
      </c>
    </row>
    <row r="14" spans="2:16">
      <c r="B14" s="2444">
        <v>4</v>
      </c>
      <c r="C14" s="2028" t="s">
        <v>1073</v>
      </c>
      <c r="D14" s="2451"/>
      <c r="E14" s="2445"/>
      <c r="F14" s="2452"/>
      <c r="G14" s="2451"/>
      <c r="H14" s="2445"/>
      <c r="I14" s="2452"/>
      <c r="J14" s="2451"/>
      <c r="K14" s="2433"/>
      <c r="L14" s="2452"/>
      <c r="M14" s="2449">
        <f t="shared" si="0"/>
        <v>0</v>
      </c>
    </row>
    <row r="15" spans="2:16">
      <c r="B15" s="2444">
        <v>5</v>
      </c>
      <c r="C15" s="2028" t="s">
        <v>1074</v>
      </c>
      <c r="D15" s="2451"/>
      <c r="E15" s="2445"/>
      <c r="F15" s="2452"/>
      <c r="G15" s="2451"/>
      <c r="H15" s="2445"/>
      <c r="I15" s="2452"/>
      <c r="J15" s="2451"/>
      <c r="K15" s="2433"/>
      <c r="L15" s="2452"/>
      <c r="M15" s="2449">
        <f t="shared" si="0"/>
        <v>0</v>
      </c>
    </row>
    <row r="16" spans="2:16">
      <c r="B16" s="2444">
        <v>6</v>
      </c>
      <c r="C16" s="2028" t="s">
        <v>1075</v>
      </c>
      <c r="D16" s="2451"/>
      <c r="E16" s="2445"/>
      <c r="F16" s="2452"/>
      <c r="G16" s="2451"/>
      <c r="H16" s="2445"/>
      <c r="I16" s="2452"/>
      <c r="J16" s="2451"/>
      <c r="K16" s="2433"/>
      <c r="L16" s="2452"/>
      <c r="M16" s="2449">
        <f t="shared" si="0"/>
        <v>0</v>
      </c>
    </row>
    <row r="17" spans="2:13">
      <c r="B17" s="2444">
        <v>7</v>
      </c>
      <c r="C17" s="2028" t="s">
        <v>1076</v>
      </c>
      <c r="D17" s="2451"/>
      <c r="E17" s="2445"/>
      <c r="F17" s="2452"/>
      <c r="G17" s="2451"/>
      <c r="H17" s="2445"/>
      <c r="I17" s="2452"/>
      <c r="J17" s="2451"/>
      <c r="K17" s="2433"/>
      <c r="L17" s="2452"/>
      <c r="M17" s="2449">
        <f t="shared" si="0"/>
        <v>0</v>
      </c>
    </row>
    <row r="18" spans="2:13">
      <c r="B18" s="2444">
        <v>8</v>
      </c>
      <c r="C18" s="2028" t="s">
        <v>1077</v>
      </c>
      <c r="D18" s="2451"/>
      <c r="E18" s="2445"/>
      <c r="F18" s="2452"/>
      <c r="G18" s="2451"/>
      <c r="H18" s="2445"/>
      <c r="I18" s="2452"/>
      <c r="J18" s="2451"/>
      <c r="K18" s="2433"/>
      <c r="L18" s="2452"/>
      <c r="M18" s="2449">
        <f t="shared" si="0"/>
        <v>0</v>
      </c>
    </row>
    <row r="19" spans="2:13">
      <c r="B19" s="2444">
        <v>9</v>
      </c>
      <c r="C19" s="2028" t="s">
        <v>785</v>
      </c>
      <c r="D19" s="2451"/>
      <c r="E19" s="2445"/>
      <c r="F19" s="2452"/>
      <c r="G19" s="2451"/>
      <c r="H19" s="2445"/>
      <c r="I19" s="2452"/>
      <c r="J19" s="2451"/>
      <c r="K19" s="2433"/>
      <c r="L19" s="2452"/>
      <c r="M19" s="2449">
        <f t="shared" si="0"/>
        <v>0</v>
      </c>
    </row>
    <row r="20" spans="2:13">
      <c r="B20" s="2444">
        <v>10</v>
      </c>
      <c r="C20" s="2028" t="s">
        <v>1078</v>
      </c>
      <c r="D20" s="2451"/>
      <c r="E20" s="2445"/>
      <c r="F20" s="2452"/>
      <c r="G20" s="2451"/>
      <c r="H20" s="2445"/>
      <c r="I20" s="2452"/>
      <c r="J20" s="2451"/>
      <c r="K20" s="2433"/>
      <c r="L20" s="2452"/>
      <c r="M20" s="2449">
        <f t="shared" si="0"/>
        <v>0</v>
      </c>
    </row>
    <row r="21" spans="2:13">
      <c r="B21" s="2444">
        <v>11</v>
      </c>
      <c r="C21" s="2028" t="s">
        <v>1079</v>
      </c>
      <c r="D21" s="2451"/>
      <c r="E21" s="2445"/>
      <c r="F21" s="2452"/>
      <c r="G21" s="2451"/>
      <c r="H21" s="2445"/>
      <c r="I21" s="2452"/>
      <c r="J21" s="2451"/>
      <c r="K21" s="2433"/>
      <c r="L21" s="2452"/>
      <c r="M21" s="2449">
        <f t="shared" si="0"/>
        <v>0</v>
      </c>
    </row>
    <row r="22" spans="2:13">
      <c r="B22" s="2444">
        <v>12</v>
      </c>
      <c r="C22" s="2030" t="s">
        <v>373</v>
      </c>
      <c r="D22" s="2451"/>
      <c r="E22" s="2445"/>
      <c r="F22" s="2452"/>
      <c r="G22" s="2451"/>
      <c r="H22" s="2445"/>
      <c r="I22" s="2452"/>
      <c r="J22" s="2451"/>
      <c r="K22" s="2433"/>
      <c r="L22" s="2452"/>
      <c r="M22" s="2449">
        <f t="shared" si="0"/>
        <v>0</v>
      </c>
    </row>
    <row r="23" spans="2:13">
      <c r="B23" s="2444">
        <v>13</v>
      </c>
      <c r="C23" s="2030"/>
      <c r="D23" s="2451"/>
      <c r="E23" s="2445"/>
      <c r="F23" s="2452"/>
      <c r="G23" s="2451"/>
      <c r="H23" s="2445"/>
      <c r="I23" s="2452"/>
      <c r="J23" s="2451"/>
      <c r="K23" s="2433"/>
      <c r="L23" s="2452"/>
      <c r="M23" s="2449">
        <f t="shared" si="0"/>
        <v>0</v>
      </c>
    </row>
    <row r="24" spans="2:13">
      <c r="B24" s="2444">
        <v>14</v>
      </c>
      <c r="C24" s="2030"/>
      <c r="D24" s="2451"/>
      <c r="E24" s="2445"/>
      <c r="F24" s="2452"/>
      <c r="G24" s="2451"/>
      <c r="H24" s="2445"/>
      <c r="I24" s="2452"/>
      <c r="J24" s="2451"/>
      <c r="K24" s="2433"/>
      <c r="L24" s="2452"/>
      <c r="M24" s="2449">
        <f t="shared" si="0"/>
        <v>0</v>
      </c>
    </row>
    <row r="25" spans="2:13">
      <c r="B25" s="2444">
        <v>15</v>
      </c>
      <c r="C25" s="2030"/>
      <c r="D25" s="2451"/>
      <c r="E25" s="2445"/>
      <c r="F25" s="2452"/>
      <c r="G25" s="2451"/>
      <c r="H25" s="2445"/>
      <c r="I25" s="2452"/>
      <c r="J25" s="2451"/>
      <c r="K25" s="2433"/>
      <c r="L25" s="2452"/>
      <c r="M25" s="2449">
        <f t="shared" si="0"/>
        <v>0</v>
      </c>
    </row>
    <row r="26" spans="2:13">
      <c r="B26" s="2444">
        <v>16</v>
      </c>
      <c r="C26" s="2030"/>
      <c r="D26" s="2451"/>
      <c r="E26" s="2445"/>
      <c r="F26" s="2452"/>
      <c r="G26" s="2451"/>
      <c r="H26" s="2445"/>
      <c r="I26" s="2452"/>
      <c r="J26" s="2451"/>
      <c r="K26" s="2433"/>
      <c r="L26" s="2452"/>
      <c r="M26" s="2449">
        <f t="shared" si="0"/>
        <v>0</v>
      </c>
    </row>
    <row r="27" spans="2:13">
      <c r="B27" s="2444">
        <v>17</v>
      </c>
      <c r="C27" s="2030"/>
      <c r="D27" s="2451"/>
      <c r="E27" s="2445"/>
      <c r="F27" s="2452"/>
      <c r="G27" s="2451"/>
      <c r="H27" s="2445"/>
      <c r="I27" s="2452"/>
      <c r="J27" s="2451"/>
      <c r="K27" s="2433"/>
      <c r="L27" s="2452"/>
      <c r="M27" s="2449">
        <f t="shared" si="0"/>
        <v>0</v>
      </c>
    </row>
    <row r="28" spans="2:13">
      <c r="B28" s="2444">
        <v>18</v>
      </c>
      <c r="C28" s="2030"/>
      <c r="D28" s="2451"/>
      <c r="E28" s="2445"/>
      <c r="F28" s="2452"/>
      <c r="G28" s="2451"/>
      <c r="H28" s="2445"/>
      <c r="I28" s="2452"/>
      <c r="J28" s="2451"/>
      <c r="K28" s="2433"/>
      <c r="L28" s="2452"/>
      <c r="M28" s="2449">
        <f t="shared" si="0"/>
        <v>0</v>
      </c>
    </row>
    <row r="29" spans="2:13">
      <c r="B29" s="2444">
        <v>19</v>
      </c>
      <c r="C29" s="2030"/>
      <c r="D29" s="2451"/>
      <c r="E29" s="2445"/>
      <c r="F29" s="2452"/>
      <c r="G29" s="2451"/>
      <c r="H29" s="2445"/>
      <c r="I29" s="2452"/>
      <c r="J29" s="2451"/>
      <c r="K29" s="2433"/>
      <c r="L29" s="2452"/>
      <c r="M29" s="2449">
        <f t="shared" si="0"/>
        <v>0</v>
      </c>
    </row>
    <row r="30" spans="2:13">
      <c r="B30" s="2444">
        <v>20</v>
      </c>
      <c r="C30" s="2030"/>
      <c r="D30" s="2453"/>
      <c r="E30" s="2446"/>
      <c r="F30" s="2454"/>
      <c r="G30" s="2453"/>
      <c r="H30" s="2446"/>
      <c r="I30" s="2454"/>
      <c r="J30" s="2453"/>
      <c r="K30" s="2457"/>
      <c r="L30" s="2454"/>
      <c r="M30" s="2449">
        <f t="shared" si="0"/>
        <v>0</v>
      </c>
    </row>
    <row r="31" spans="2:13">
      <c r="B31" s="2444">
        <v>21</v>
      </c>
      <c r="C31" s="2030"/>
      <c r="D31" s="2453"/>
      <c r="E31" s="2446"/>
      <c r="F31" s="2454"/>
      <c r="G31" s="2453"/>
      <c r="H31" s="2446"/>
      <c r="I31" s="2454"/>
      <c r="J31" s="2453"/>
      <c r="K31" s="2457"/>
      <c r="L31" s="2454"/>
      <c r="M31" s="2449">
        <f t="shared" si="0"/>
        <v>0</v>
      </c>
    </row>
    <row r="32" spans="2:13">
      <c r="B32" s="2444">
        <v>22</v>
      </c>
      <c r="C32" s="2030"/>
      <c r="D32" s="2453"/>
      <c r="E32" s="2446"/>
      <c r="F32" s="2454"/>
      <c r="G32" s="2453"/>
      <c r="H32" s="2446"/>
      <c r="I32" s="2454"/>
      <c r="J32" s="2453"/>
      <c r="K32" s="2457"/>
      <c r="L32" s="2454"/>
      <c r="M32" s="2449">
        <f t="shared" si="0"/>
        <v>0</v>
      </c>
    </row>
    <row r="33" spans="2:13">
      <c r="B33" s="2444">
        <v>23</v>
      </c>
      <c r="C33" s="2030"/>
      <c r="D33" s="2453"/>
      <c r="E33" s="2446"/>
      <c r="F33" s="2454"/>
      <c r="G33" s="2453"/>
      <c r="H33" s="2446"/>
      <c r="I33" s="2454"/>
      <c r="J33" s="2453"/>
      <c r="K33" s="2457"/>
      <c r="L33" s="2454"/>
      <c r="M33" s="2449">
        <f t="shared" si="0"/>
        <v>0</v>
      </c>
    </row>
    <row r="34" spans="2:13">
      <c r="B34" s="2444">
        <v>24</v>
      </c>
      <c r="C34" s="2030"/>
      <c r="D34" s="2453"/>
      <c r="E34" s="2446"/>
      <c r="F34" s="2454"/>
      <c r="G34" s="2453"/>
      <c r="H34" s="2446"/>
      <c r="I34" s="2454"/>
      <c r="J34" s="2453"/>
      <c r="K34" s="2457"/>
      <c r="L34" s="2454"/>
      <c r="M34" s="2449">
        <f t="shared" si="0"/>
        <v>0</v>
      </c>
    </row>
    <row r="35" spans="2:13" ht="12" customHeight="1">
      <c r="B35" s="2444">
        <v>25</v>
      </c>
      <c r="C35" s="2030"/>
      <c r="D35" s="2453"/>
      <c r="E35" s="2446"/>
      <c r="F35" s="2454"/>
      <c r="G35" s="2453"/>
      <c r="H35" s="2446"/>
      <c r="I35" s="2454"/>
      <c r="J35" s="2453"/>
      <c r="K35" s="2457"/>
      <c r="L35" s="2454"/>
      <c r="M35" s="2449">
        <f t="shared" si="0"/>
        <v>0</v>
      </c>
    </row>
    <row r="36" spans="2:13">
      <c r="B36" s="2444">
        <v>26</v>
      </c>
      <c r="C36" s="2030"/>
      <c r="D36" s="2453"/>
      <c r="E36" s="2446"/>
      <c r="F36" s="2454"/>
      <c r="G36" s="2453"/>
      <c r="H36" s="2446"/>
      <c r="I36" s="2454"/>
      <c r="J36" s="2453"/>
      <c r="K36" s="2457"/>
      <c r="L36" s="2454"/>
      <c r="M36" s="2449">
        <f t="shared" si="0"/>
        <v>0</v>
      </c>
    </row>
    <row r="37" spans="2:13">
      <c r="B37" s="2444">
        <v>27</v>
      </c>
      <c r="C37" s="2030"/>
      <c r="D37" s="2453"/>
      <c r="E37" s="2446"/>
      <c r="F37" s="2454"/>
      <c r="G37" s="2453"/>
      <c r="H37" s="2446"/>
      <c r="I37" s="2454"/>
      <c r="J37" s="2453"/>
      <c r="K37" s="2457"/>
      <c r="L37" s="2454"/>
      <c r="M37" s="2449">
        <f t="shared" si="0"/>
        <v>0</v>
      </c>
    </row>
    <row r="38" spans="2:13">
      <c r="B38" s="2444">
        <v>28</v>
      </c>
      <c r="C38" s="2030"/>
      <c r="D38" s="2453"/>
      <c r="E38" s="2446"/>
      <c r="F38" s="2454"/>
      <c r="G38" s="2453"/>
      <c r="H38" s="2446"/>
      <c r="I38" s="2454"/>
      <c r="J38" s="2453"/>
      <c r="K38" s="2457"/>
      <c r="L38" s="2454"/>
      <c r="M38" s="2449">
        <f t="shared" si="0"/>
        <v>0</v>
      </c>
    </row>
    <row r="39" spans="2:13">
      <c r="B39" s="2444">
        <v>29</v>
      </c>
      <c r="C39" s="2030"/>
      <c r="D39" s="2453"/>
      <c r="E39" s="2446"/>
      <c r="F39" s="2454"/>
      <c r="G39" s="2453"/>
      <c r="H39" s="2446"/>
      <c r="I39" s="2454"/>
      <c r="J39" s="2453"/>
      <c r="K39" s="2457"/>
      <c r="L39" s="2454"/>
      <c r="M39" s="2449">
        <f t="shared" si="0"/>
        <v>0</v>
      </c>
    </row>
    <row r="40" spans="2:13">
      <c r="B40" s="2444">
        <v>30</v>
      </c>
      <c r="C40" s="2030"/>
      <c r="D40" s="2453"/>
      <c r="E40" s="2446"/>
      <c r="F40" s="2454"/>
      <c r="G40" s="2453"/>
      <c r="H40" s="2446"/>
      <c r="I40" s="2454"/>
      <c r="J40" s="2453"/>
      <c r="K40" s="2457"/>
      <c r="L40" s="2454"/>
      <c r="M40" s="2449">
        <f t="shared" si="0"/>
        <v>0</v>
      </c>
    </row>
    <row r="41" spans="2:13">
      <c r="B41" s="2444">
        <v>31</v>
      </c>
      <c r="C41" s="2030"/>
      <c r="D41" s="2453"/>
      <c r="E41" s="2446"/>
      <c r="F41" s="2454"/>
      <c r="G41" s="2453"/>
      <c r="H41" s="2446"/>
      <c r="I41" s="2454"/>
      <c r="J41" s="2453"/>
      <c r="K41" s="2457"/>
      <c r="L41" s="2454"/>
      <c r="M41" s="2449">
        <f t="shared" si="0"/>
        <v>0</v>
      </c>
    </row>
    <row r="42" spans="2:13" ht="13.5" thickBot="1">
      <c r="B42" s="517">
        <v>32</v>
      </c>
      <c r="C42" s="2031"/>
      <c r="D42" s="2455"/>
      <c r="E42" s="2447"/>
      <c r="F42" s="2456"/>
      <c r="G42" s="2455"/>
      <c r="H42" s="2447"/>
      <c r="I42" s="2456"/>
      <c r="J42" s="2455"/>
      <c r="K42" s="2458"/>
      <c r="L42" s="2456"/>
      <c r="M42" s="2450">
        <f>COUNTA(D42:L42)</f>
        <v>0</v>
      </c>
    </row>
    <row r="43" spans="2:13">
      <c r="B43" s="516"/>
    </row>
    <row r="44" spans="2:13">
      <c r="C44" s="2"/>
      <c r="D44" s="2"/>
      <c r="E44" s="2"/>
      <c r="F44" s="2"/>
      <c r="G44" s="2"/>
      <c r="H44" s="2"/>
      <c r="I44" s="2"/>
      <c r="J44" s="2"/>
      <c r="K44" s="2"/>
      <c r="L44" s="2"/>
      <c r="M44" s="2"/>
    </row>
    <row r="45" spans="2:13">
      <c r="C45" s="2"/>
      <c r="D45" s="2"/>
      <c r="E45" s="2"/>
      <c r="F45" s="2"/>
      <c r="G45" s="2"/>
      <c r="H45" s="2"/>
      <c r="I45" s="2"/>
      <c r="J45" s="2"/>
      <c r="K45" s="2"/>
      <c r="L45" s="2"/>
      <c r="M45" s="2"/>
    </row>
    <row r="46" spans="2:13">
      <c r="C46" s="2"/>
      <c r="D46" s="2"/>
      <c r="E46" s="2"/>
      <c r="F46" s="2"/>
      <c r="G46" s="2"/>
      <c r="H46" s="2"/>
      <c r="I46" s="2"/>
      <c r="J46" s="2"/>
      <c r="K46" s="2"/>
      <c r="L46" s="2"/>
      <c r="M46" s="2"/>
    </row>
    <row r="47" spans="2:13">
      <c r="C47" s="2"/>
      <c r="D47" s="2"/>
      <c r="E47" s="2"/>
      <c r="F47" s="2"/>
      <c r="G47" s="2"/>
      <c r="H47" s="2"/>
      <c r="I47" s="2"/>
      <c r="J47" s="2"/>
      <c r="K47" s="2"/>
      <c r="L47" s="2"/>
      <c r="M47" s="2"/>
    </row>
  </sheetData>
  <sheetProtection algorithmName="SHA-512" hashValue="tdrgvI5LSWLgXcdrh/tmOhLR+4qEhpzOLwsUKDsc3VyJNxzOfZt4NnoiUuheTk1gf8JBnaO+B9+/N+ffLKHEJQ==" saltValue="megUYsWAEHVjw124YSaA0w==" spinCount="100000" sheet="1" objects="1" scenarios="1"/>
  <mergeCells count="15">
    <mergeCell ref="C2:G2"/>
    <mergeCell ref="D3:M3"/>
    <mergeCell ref="D4:M4"/>
    <mergeCell ref="M5:M8"/>
    <mergeCell ref="M9:M10"/>
    <mergeCell ref="G7:I7"/>
    <mergeCell ref="J5:L8"/>
    <mergeCell ref="J9:L10"/>
    <mergeCell ref="D7:F7"/>
    <mergeCell ref="G6:I6"/>
    <mergeCell ref="D6:F6"/>
    <mergeCell ref="G5:I5"/>
    <mergeCell ref="D5:F5"/>
    <mergeCell ref="G9:I9"/>
    <mergeCell ref="D9:F9"/>
  </mergeCells>
  <printOptions horizontalCentered="1"/>
  <pageMargins left="0.59055118110236227" right="0.51181102362204722" top="1.1811023622047245" bottom="0.98425196850393704" header="0.51181102362204722" footer="0.51181102362204722"/>
  <pageSetup paperSize="9" orientation="portrait" r:id="rId1"/>
  <headerFooter alignWithMargins="0">
    <oddFooter>&amp;L&amp;7CEA - arkusz organizacyjny na rok szkolny 2017/18    nr teczki: &amp;F</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słownik!$A$2:$A$150</xm:f>
          </x14:formula1>
          <xm:sqref>C22:C42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36">
    <tabColor rgb="FFFF0000"/>
    <pageSetUpPr fitToPage="1"/>
  </sheetPr>
  <dimension ref="B1:J42"/>
  <sheetViews>
    <sheetView showGridLines="0" zoomScaleNormal="100" zoomScaleSheetLayoutView="86" workbookViewId="0">
      <selection activeCell="M4" sqref="M4"/>
    </sheetView>
  </sheetViews>
  <sheetFormatPr defaultRowHeight="12.75"/>
  <cols>
    <col min="1" max="1" width="8" customWidth="1"/>
    <col min="2" max="2" width="10.28515625" customWidth="1"/>
    <col min="3" max="3" width="26" customWidth="1"/>
    <col min="4" max="9" width="6.7109375" customWidth="1"/>
    <col min="10" max="10" width="13.7109375" customWidth="1"/>
  </cols>
  <sheetData>
    <row r="1" spans="2:10" ht="34.5" customHeight="1">
      <c r="B1" s="979" t="s">
        <v>747</v>
      </c>
      <c r="C1" s="546"/>
      <c r="D1" s="546"/>
      <c r="E1" s="546"/>
      <c r="F1" s="546"/>
      <c r="G1" s="546"/>
      <c r="H1" s="546"/>
      <c r="I1" s="546"/>
      <c r="J1" s="546"/>
    </row>
    <row r="2" spans="2:10" ht="34.5" customHeight="1">
      <c r="B2" s="466" t="str">
        <f>wizyt!C3</f>
        <v>??</v>
      </c>
      <c r="C2" s="548"/>
      <c r="D2" s="548"/>
      <c r="E2" s="548"/>
      <c r="F2" s="548"/>
      <c r="G2" s="548"/>
      <c r="H2" s="1853">
        <f>wizyt!$B$1</f>
        <v>0</v>
      </c>
      <c r="I2" s="2881" t="str">
        <f>wizyt!$D$1</f>
        <v>.</v>
      </c>
      <c r="J2" s="2881"/>
    </row>
    <row r="3" spans="2:10" ht="24.75" customHeight="1">
      <c r="B3" s="460"/>
      <c r="C3" s="433"/>
      <c r="D3" s="434"/>
      <c r="E3" s="434"/>
      <c r="F3" s="435"/>
      <c r="G3" s="435"/>
      <c r="H3" s="435" t="s">
        <v>748</v>
      </c>
      <c r="I3" s="459" t="str">
        <f>wizyt!H3</f>
        <v>2021/2022</v>
      </c>
      <c r="J3" s="457"/>
    </row>
    <row r="4" spans="2:10" ht="18.75" customHeight="1" thickBot="1">
      <c r="B4" s="460"/>
      <c r="C4" s="436"/>
      <c r="D4" s="434"/>
      <c r="E4" s="434"/>
      <c r="F4" s="434"/>
      <c r="G4" s="434"/>
      <c r="H4" s="434"/>
      <c r="I4" s="434"/>
      <c r="J4" s="458"/>
    </row>
    <row r="5" spans="2:10" ht="24.95" customHeight="1">
      <c r="B5" s="461"/>
      <c r="C5" s="462" t="s">
        <v>25</v>
      </c>
      <c r="D5" s="464" t="s">
        <v>4</v>
      </c>
      <c r="E5" s="464" t="s">
        <v>5</v>
      </c>
      <c r="F5" s="464" t="s">
        <v>6</v>
      </c>
      <c r="G5" s="464" t="s">
        <v>8</v>
      </c>
      <c r="H5" s="464" t="s">
        <v>7</v>
      </c>
      <c r="I5" s="465" t="s">
        <v>9</v>
      </c>
      <c r="J5" s="463" t="s">
        <v>334</v>
      </c>
    </row>
    <row r="6" spans="2:10" ht="24.95" customHeight="1">
      <c r="B6" s="3209" t="s">
        <v>28</v>
      </c>
      <c r="C6" s="3210"/>
      <c r="D6" s="1109">
        <f>SUM(D7:D10)</f>
        <v>0</v>
      </c>
      <c r="E6" s="1109">
        <f t="shared" ref="E6:I6" si="0">SUM(E7:E10)</f>
        <v>0</v>
      </c>
      <c r="F6" s="1109">
        <f t="shared" si="0"/>
        <v>0</v>
      </c>
      <c r="G6" s="1109">
        <f>SUM(G7:G10)</f>
        <v>0</v>
      </c>
      <c r="H6" s="1109">
        <f t="shared" si="0"/>
        <v>0</v>
      </c>
      <c r="I6" s="1109">
        <f t="shared" si="0"/>
        <v>0</v>
      </c>
      <c r="J6" s="1110">
        <f>SUM(D6:I6)</f>
        <v>0</v>
      </c>
    </row>
    <row r="7" spans="2:10" ht="24.95" customHeight="1">
      <c r="B7" s="3207" t="s">
        <v>376</v>
      </c>
      <c r="C7" s="3208"/>
      <c r="D7" s="1111"/>
      <c r="E7" s="1111"/>
      <c r="F7" s="1111"/>
      <c r="G7" s="1111"/>
      <c r="H7" s="1111"/>
      <c r="I7" s="1112"/>
      <c r="J7" s="1113">
        <f t="shared" ref="J7:J33" si="1">SUM(D7:I7)</f>
        <v>0</v>
      </c>
    </row>
    <row r="8" spans="2:10" ht="24.95" customHeight="1">
      <c r="B8" s="3207" t="s">
        <v>259</v>
      </c>
      <c r="C8" s="3208"/>
      <c r="D8" s="1077"/>
      <c r="E8" s="1077"/>
      <c r="F8" s="1077"/>
      <c r="G8" s="1077"/>
      <c r="H8" s="1077"/>
      <c r="I8" s="1114"/>
      <c r="J8" s="1113">
        <f t="shared" si="1"/>
        <v>0</v>
      </c>
    </row>
    <row r="9" spans="2:10" ht="24.95" customHeight="1">
      <c r="B9" s="3207" t="s">
        <v>258</v>
      </c>
      <c r="C9" s="3208"/>
      <c r="D9" s="1077"/>
      <c r="E9" s="1077"/>
      <c r="F9" s="1077"/>
      <c r="G9" s="1077"/>
      <c r="H9" s="1077"/>
      <c r="I9" s="1114"/>
      <c r="J9" s="1113">
        <f t="shared" si="1"/>
        <v>0</v>
      </c>
    </row>
    <row r="10" spans="2:10" ht="24.95" customHeight="1">
      <c r="B10" s="3207" t="s">
        <v>333</v>
      </c>
      <c r="C10" s="3208"/>
      <c r="D10" s="1073">
        <f t="shared" ref="D10:I10" si="2">SUM(D11:D34)</f>
        <v>0</v>
      </c>
      <c r="E10" s="1073">
        <f t="shared" si="2"/>
        <v>0</v>
      </c>
      <c r="F10" s="1073">
        <f t="shared" si="2"/>
        <v>0</v>
      </c>
      <c r="G10" s="1073">
        <f t="shared" si="2"/>
        <v>0</v>
      </c>
      <c r="H10" s="1073">
        <f t="shared" si="2"/>
        <v>0</v>
      </c>
      <c r="I10" s="1073">
        <f t="shared" si="2"/>
        <v>0</v>
      </c>
      <c r="J10" s="1113">
        <f t="shared" si="1"/>
        <v>0</v>
      </c>
    </row>
    <row r="11" spans="2:10" s="444" customFormat="1" ht="20.100000000000001" customHeight="1">
      <c r="B11" s="3204" t="s">
        <v>638</v>
      </c>
      <c r="C11" s="469" t="s">
        <v>241</v>
      </c>
      <c r="D11" s="1049"/>
      <c r="E11" s="1049"/>
      <c r="F11" s="1049"/>
      <c r="G11" s="1049"/>
      <c r="H11" s="1049"/>
      <c r="I11" s="1115"/>
      <c r="J11" s="1116">
        <f t="shared" si="1"/>
        <v>0</v>
      </c>
    </row>
    <row r="12" spans="2:10" ht="20.100000000000001" customHeight="1">
      <c r="B12" s="3205"/>
      <c r="C12" s="468" t="s">
        <v>245</v>
      </c>
      <c r="D12" s="1053"/>
      <c r="E12" s="1053"/>
      <c r="F12" s="1053"/>
      <c r="G12" s="1053"/>
      <c r="H12" s="1053"/>
      <c r="I12" s="1055"/>
      <c r="J12" s="1117">
        <f t="shared" si="1"/>
        <v>0</v>
      </c>
    </row>
    <row r="13" spans="2:10" ht="20.100000000000001" customHeight="1">
      <c r="B13" s="3205"/>
      <c r="C13" s="469" t="s">
        <v>252</v>
      </c>
      <c r="D13" s="1053"/>
      <c r="E13" s="1053"/>
      <c r="F13" s="1053"/>
      <c r="G13" s="1053"/>
      <c r="H13" s="1053"/>
      <c r="I13" s="1055"/>
      <c r="J13" s="1116">
        <f t="shared" si="1"/>
        <v>0</v>
      </c>
    </row>
    <row r="14" spans="2:10" ht="20.100000000000001" customHeight="1">
      <c r="B14" s="3205"/>
      <c r="C14" s="469" t="s">
        <v>248</v>
      </c>
      <c r="D14" s="1053"/>
      <c r="E14" s="1053"/>
      <c r="F14" s="1053"/>
      <c r="G14" s="1053"/>
      <c r="H14" s="1053"/>
      <c r="I14" s="1055"/>
      <c r="J14" s="1117">
        <f t="shared" si="1"/>
        <v>0</v>
      </c>
    </row>
    <row r="15" spans="2:10" ht="20.100000000000001" customHeight="1">
      <c r="B15" s="3205"/>
      <c r="C15" s="469" t="s">
        <v>791</v>
      </c>
      <c r="D15" s="1053"/>
      <c r="E15" s="1053"/>
      <c r="F15" s="1053"/>
      <c r="G15" s="1053"/>
      <c r="H15" s="1053"/>
      <c r="I15" s="1055"/>
      <c r="J15" s="1117">
        <f t="shared" si="1"/>
        <v>0</v>
      </c>
    </row>
    <row r="16" spans="2:10" ht="20.100000000000001" customHeight="1">
      <c r="B16" s="3205"/>
      <c r="C16" s="469" t="s">
        <v>242</v>
      </c>
      <c r="D16" s="1053"/>
      <c r="E16" s="1053"/>
      <c r="F16" s="1053"/>
      <c r="G16" s="1053"/>
      <c r="H16" s="1053"/>
      <c r="I16" s="1055"/>
      <c r="J16" s="1117">
        <f t="shared" si="1"/>
        <v>0</v>
      </c>
    </row>
    <row r="17" spans="2:10" ht="20.100000000000001" customHeight="1">
      <c r="B17" s="3205"/>
      <c r="C17" s="469" t="s">
        <v>243</v>
      </c>
      <c r="D17" s="1053"/>
      <c r="E17" s="1053"/>
      <c r="F17" s="1053"/>
      <c r="G17" s="1053"/>
      <c r="H17" s="1053"/>
      <c r="I17" s="1055"/>
      <c r="J17" s="1117">
        <f t="shared" si="1"/>
        <v>0</v>
      </c>
    </row>
    <row r="18" spans="2:10" ht="20.100000000000001" customHeight="1">
      <c r="B18" s="3205"/>
      <c r="C18" s="469" t="s">
        <v>250</v>
      </c>
      <c r="D18" s="1053"/>
      <c r="E18" s="1053"/>
      <c r="F18" s="1053"/>
      <c r="G18" s="1053"/>
      <c r="H18" s="1053"/>
      <c r="I18" s="1055"/>
      <c r="J18" s="1117">
        <f t="shared" si="1"/>
        <v>0</v>
      </c>
    </row>
    <row r="19" spans="2:10" ht="20.100000000000001" customHeight="1">
      <c r="B19" s="3205"/>
      <c r="C19" s="469" t="s">
        <v>360</v>
      </c>
      <c r="D19" s="1053"/>
      <c r="E19" s="1053"/>
      <c r="F19" s="1053"/>
      <c r="G19" s="1053"/>
      <c r="H19" s="1053"/>
      <c r="I19" s="1055"/>
      <c r="J19" s="1117">
        <f t="shared" si="1"/>
        <v>0</v>
      </c>
    </row>
    <row r="20" spans="2:10" ht="20.100000000000001" customHeight="1">
      <c r="B20" s="3205"/>
      <c r="C20" s="469" t="s">
        <v>617</v>
      </c>
      <c r="D20" s="1053"/>
      <c r="E20" s="1053"/>
      <c r="F20" s="1053"/>
      <c r="G20" s="1053"/>
      <c r="H20" s="1053"/>
      <c r="I20" s="1055"/>
      <c r="J20" s="1117">
        <f t="shared" si="1"/>
        <v>0</v>
      </c>
    </row>
    <row r="21" spans="2:10" ht="20.100000000000001" customHeight="1">
      <c r="B21" s="3205"/>
      <c r="C21" s="469" t="s">
        <v>247</v>
      </c>
      <c r="D21" s="1053"/>
      <c r="E21" s="1053"/>
      <c r="F21" s="1053"/>
      <c r="G21" s="1053"/>
      <c r="H21" s="1053"/>
      <c r="I21" s="1055"/>
      <c r="J21" s="1117">
        <f t="shared" si="1"/>
        <v>0</v>
      </c>
    </row>
    <row r="22" spans="2:10" ht="20.100000000000001" customHeight="1">
      <c r="B22" s="3205"/>
      <c r="C22" s="469" t="s">
        <v>618</v>
      </c>
      <c r="D22" s="1053"/>
      <c r="E22" s="1053"/>
      <c r="F22" s="1053"/>
      <c r="G22" s="1053"/>
      <c r="H22" s="1053"/>
      <c r="I22" s="1055"/>
      <c r="J22" s="1117">
        <f t="shared" si="1"/>
        <v>0</v>
      </c>
    </row>
    <row r="23" spans="2:10" ht="20.100000000000001" customHeight="1">
      <c r="B23" s="3205"/>
      <c r="C23" s="469" t="s">
        <v>249</v>
      </c>
      <c r="D23" s="1053"/>
      <c r="E23" s="1053"/>
      <c r="F23" s="1053"/>
      <c r="G23" s="1053"/>
      <c r="H23" s="1053"/>
      <c r="I23" s="1055"/>
      <c r="J23" s="1117">
        <f t="shared" si="1"/>
        <v>0</v>
      </c>
    </row>
    <row r="24" spans="2:10" ht="20.100000000000001" customHeight="1">
      <c r="B24" s="3205"/>
      <c r="C24" s="469" t="s">
        <v>240</v>
      </c>
      <c r="D24" s="1053"/>
      <c r="E24" s="1053"/>
      <c r="F24" s="1053"/>
      <c r="G24" s="1053"/>
      <c r="H24" s="1053"/>
      <c r="I24" s="1055"/>
      <c r="J24" s="1117">
        <f t="shared" si="1"/>
        <v>0</v>
      </c>
    </row>
    <row r="25" spans="2:10" ht="20.100000000000001" customHeight="1">
      <c r="B25" s="3205"/>
      <c r="C25" s="469" t="s">
        <v>257</v>
      </c>
      <c r="D25" s="1053"/>
      <c r="E25" s="1053"/>
      <c r="F25" s="1053"/>
      <c r="G25" s="1053"/>
      <c r="H25" s="1053"/>
      <c r="I25" s="1055"/>
      <c r="J25" s="1117">
        <f t="shared" si="1"/>
        <v>0</v>
      </c>
    </row>
    <row r="26" spans="2:10" ht="20.100000000000001" customHeight="1">
      <c r="B26" s="3205"/>
      <c r="C26" s="469" t="s">
        <v>255</v>
      </c>
      <c r="D26" s="1053"/>
      <c r="E26" s="1053"/>
      <c r="F26" s="1053"/>
      <c r="G26" s="1053"/>
      <c r="H26" s="1053"/>
      <c r="I26" s="1055"/>
      <c r="J26" s="1117">
        <f t="shared" si="1"/>
        <v>0</v>
      </c>
    </row>
    <row r="27" spans="2:10" ht="20.100000000000001" customHeight="1">
      <c r="B27" s="3205"/>
      <c r="C27" s="469" t="s">
        <v>254</v>
      </c>
      <c r="D27" s="1053"/>
      <c r="E27" s="1053"/>
      <c r="F27" s="1053"/>
      <c r="G27" s="1053"/>
      <c r="H27" s="1053"/>
      <c r="I27" s="1055"/>
      <c r="J27" s="1117">
        <f t="shared" si="1"/>
        <v>0</v>
      </c>
    </row>
    <row r="28" spans="2:10" ht="20.100000000000001" customHeight="1">
      <c r="B28" s="3205"/>
      <c r="C28" s="469" t="s">
        <v>575</v>
      </c>
      <c r="D28" s="1053"/>
      <c r="E28" s="1053"/>
      <c r="F28" s="1053"/>
      <c r="G28" s="1053"/>
      <c r="H28" s="1053"/>
      <c r="I28" s="1055"/>
      <c r="J28" s="1117">
        <f t="shared" si="1"/>
        <v>0</v>
      </c>
    </row>
    <row r="29" spans="2:10" ht="20.100000000000001" customHeight="1">
      <c r="B29" s="3205"/>
      <c r="C29" s="469" t="s">
        <v>251</v>
      </c>
      <c r="D29" s="1053"/>
      <c r="E29" s="1053"/>
      <c r="F29" s="1053"/>
      <c r="G29" s="1053"/>
      <c r="H29" s="1053"/>
      <c r="I29" s="1055"/>
      <c r="J29" s="1117">
        <f t="shared" si="1"/>
        <v>0</v>
      </c>
    </row>
    <row r="30" spans="2:10" ht="20.100000000000001" customHeight="1">
      <c r="B30" s="3205"/>
      <c r="C30" s="469" t="s">
        <v>244</v>
      </c>
      <c r="D30" s="1053"/>
      <c r="E30" s="1053"/>
      <c r="F30" s="1053"/>
      <c r="G30" s="1053"/>
      <c r="H30" s="1053"/>
      <c r="I30" s="1055"/>
      <c r="J30" s="1117">
        <f t="shared" si="1"/>
        <v>0</v>
      </c>
    </row>
    <row r="31" spans="2:10" ht="20.100000000000001" customHeight="1">
      <c r="B31" s="3205"/>
      <c r="C31" s="469" t="s">
        <v>253</v>
      </c>
      <c r="D31" s="1053"/>
      <c r="E31" s="1053"/>
      <c r="F31" s="1053"/>
      <c r="G31" s="1053"/>
      <c r="H31" s="1053"/>
      <c r="I31" s="1055"/>
      <c r="J31" s="1117">
        <f t="shared" si="1"/>
        <v>0</v>
      </c>
    </row>
    <row r="32" spans="2:10" ht="20.100000000000001" customHeight="1">
      <c r="B32" s="3205"/>
      <c r="C32" s="469" t="s">
        <v>256</v>
      </c>
      <c r="D32" s="1053"/>
      <c r="E32" s="1053"/>
      <c r="F32" s="1053"/>
      <c r="G32" s="1053"/>
      <c r="H32" s="1053"/>
      <c r="I32" s="1055"/>
      <c r="J32" s="1117">
        <f t="shared" si="1"/>
        <v>0</v>
      </c>
    </row>
    <row r="33" spans="2:10" ht="20.100000000000001" customHeight="1">
      <c r="B33" s="3205"/>
      <c r="C33" s="469" t="s">
        <v>246</v>
      </c>
      <c r="D33" s="1053"/>
      <c r="E33" s="1053"/>
      <c r="F33" s="1053"/>
      <c r="G33" s="1053"/>
      <c r="H33" s="1053"/>
      <c r="I33" s="1055"/>
      <c r="J33" s="1117">
        <f t="shared" si="1"/>
        <v>0</v>
      </c>
    </row>
    <row r="34" spans="2:10" ht="20.100000000000001" customHeight="1" thickBot="1">
      <c r="B34" s="3206"/>
      <c r="C34" s="539" t="s">
        <v>159</v>
      </c>
      <c r="D34" s="1098">
        <f>SUM(D35:D42)</f>
        <v>0</v>
      </c>
      <c r="E34" s="1098">
        <f t="shared" ref="E34:I34" si="3">SUM(E35:E42)</f>
        <v>0</v>
      </c>
      <c r="F34" s="1098">
        <f t="shared" si="3"/>
        <v>0</v>
      </c>
      <c r="G34" s="1098">
        <f t="shared" si="3"/>
        <v>0</v>
      </c>
      <c r="H34" s="1098">
        <f t="shared" si="3"/>
        <v>0</v>
      </c>
      <c r="I34" s="1098">
        <f t="shared" si="3"/>
        <v>0</v>
      </c>
      <c r="J34" s="1118">
        <f>SUM(D34:I34)</f>
        <v>0</v>
      </c>
    </row>
    <row r="35" spans="2:10" ht="20.100000000000001" customHeight="1">
      <c r="B35" s="1821"/>
      <c r="C35" s="547"/>
      <c r="D35" s="1103"/>
      <c r="E35" s="1103"/>
      <c r="F35" s="1103"/>
      <c r="G35" s="1103"/>
      <c r="H35" s="1103"/>
      <c r="I35" s="1822"/>
      <c r="J35" s="1119">
        <f t="shared" ref="J35:J42" si="4">SUM(D35:I35)</f>
        <v>0</v>
      </c>
    </row>
    <row r="36" spans="2:10" ht="20.100000000000001" customHeight="1">
      <c r="B36" s="1823"/>
      <c r="C36" s="1824"/>
      <c r="D36" s="1825"/>
      <c r="E36" s="1825"/>
      <c r="F36" s="1825"/>
      <c r="G36" s="1825"/>
      <c r="H36" s="1825"/>
      <c r="I36" s="1826"/>
      <c r="J36" s="1120">
        <f t="shared" si="4"/>
        <v>0</v>
      </c>
    </row>
    <row r="37" spans="2:10" ht="20.100000000000001" customHeight="1">
      <c r="B37" s="1827"/>
      <c r="C37" s="1824"/>
      <c r="D37" s="1825"/>
      <c r="E37" s="1825"/>
      <c r="F37" s="1825"/>
      <c r="G37" s="1825"/>
      <c r="H37" s="1825"/>
      <c r="I37" s="1826"/>
      <c r="J37" s="1120">
        <f t="shared" si="4"/>
        <v>0</v>
      </c>
    </row>
    <row r="38" spans="2:10" ht="20.100000000000001" customHeight="1">
      <c r="B38" s="1823"/>
      <c r="C38" s="1824"/>
      <c r="D38" s="1825"/>
      <c r="E38" s="1825"/>
      <c r="F38" s="1825"/>
      <c r="G38" s="1825"/>
      <c r="H38" s="1825"/>
      <c r="I38" s="1826"/>
      <c r="J38" s="1120">
        <f t="shared" si="4"/>
        <v>0</v>
      </c>
    </row>
    <row r="39" spans="2:10" ht="20.100000000000001" customHeight="1">
      <c r="B39" s="1823"/>
      <c r="C39" s="1824"/>
      <c r="D39" s="1825"/>
      <c r="E39" s="1825"/>
      <c r="F39" s="1825"/>
      <c r="G39" s="1825"/>
      <c r="H39" s="1825"/>
      <c r="I39" s="1826"/>
      <c r="J39" s="1120">
        <f t="shared" si="4"/>
        <v>0</v>
      </c>
    </row>
    <row r="40" spans="2:10" ht="20.100000000000001" customHeight="1">
      <c r="B40" s="1823"/>
      <c r="C40" s="1824"/>
      <c r="D40" s="1825"/>
      <c r="E40" s="1825"/>
      <c r="F40" s="1825"/>
      <c r="G40" s="1825"/>
      <c r="H40" s="1825"/>
      <c r="I40" s="1826"/>
      <c r="J40" s="1120">
        <f t="shared" si="4"/>
        <v>0</v>
      </c>
    </row>
    <row r="41" spans="2:10" ht="20.100000000000001" customHeight="1">
      <c r="B41" s="1823"/>
      <c r="C41" s="1824"/>
      <c r="D41" s="1825"/>
      <c r="E41" s="1825"/>
      <c r="F41" s="1825"/>
      <c r="G41" s="1825"/>
      <c r="H41" s="1825"/>
      <c r="I41" s="1826"/>
      <c r="J41" s="1120">
        <f t="shared" si="4"/>
        <v>0</v>
      </c>
    </row>
    <row r="42" spans="2:10" ht="20.100000000000001" customHeight="1" thickBot="1">
      <c r="B42" s="1828"/>
      <c r="C42" s="1829"/>
      <c r="D42" s="1830"/>
      <c r="E42" s="1830"/>
      <c r="F42" s="1830"/>
      <c r="G42" s="1830"/>
      <c r="H42" s="1830"/>
      <c r="I42" s="1831"/>
      <c r="J42" s="1121">
        <f t="shared" si="4"/>
        <v>0</v>
      </c>
    </row>
  </sheetData>
  <sheetProtection algorithmName="SHA-512" hashValue="t4+ynWIF2kGkjaAYwe0Z6J69bh9jyV1RBCo6VKnir966ppboImOARVOKt+lIkb3UG9T2yM0XzAJ7UjiBpyXZbg==" saltValue="CR45E3xmuKrFB/i5JtRPag==" spinCount="100000" sheet="1" objects="1" scenarios="1" formatRows="0"/>
  <mergeCells count="7">
    <mergeCell ref="I2:J2"/>
    <mergeCell ref="B11:B34"/>
    <mergeCell ref="B8:C8"/>
    <mergeCell ref="B9:C9"/>
    <mergeCell ref="B10:C10"/>
    <mergeCell ref="B6:C6"/>
    <mergeCell ref="B7:C7"/>
  </mergeCells>
  <phoneticPr fontId="12" type="noConversion"/>
  <printOptions horizontalCentered="1"/>
  <pageMargins left="0.70866141732283472" right="0.70866141732283472" top="0.74803149606299213" bottom="0.74803149606299213" header="0.31496062992125984" footer="0.31496062992125984"/>
  <pageSetup paperSize="9" scale="87" orientation="portrait" r:id="rId1"/>
  <headerFooter>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słownik!$A$2:$A$150</xm:f>
          </x14:formula1>
          <xm:sqref>C35:C42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37">
    <tabColor rgb="FFFF0000"/>
    <pageSetUpPr fitToPage="1"/>
  </sheetPr>
  <dimension ref="B1:AI44"/>
  <sheetViews>
    <sheetView showGridLines="0" topLeftCell="A5" zoomScale="85" zoomScaleNormal="85" zoomScaleSheetLayoutView="86" workbookViewId="0">
      <selection activeCell="AA3" sqref="AA3"/>
    </sheetView>
  </sheetViews>
  <sheetFormatPr defaultRowHeight="12.75"/>
  <cols>
    <col min="1" max="1" width="4.5703125" customWidth="1"/>
    <col min="2" max="2" width="10.85546875" customWidth="1"/>
    <col min="3" max="3" width="23.42578125" customWidth="1"/>
    <col min="4" max="15" width="6.7109375" customWidth="1"/>
    <col min="16" max="16" width="9.5703125" customWidth="1"/>
    <col min="17" max="22" width="6.7109375" customWidth="1"/>
    <col min="24" max="24" width="14.5703125" customWidth="1"/>
    <col min="25" max="25" width="9.140625" style="444" customWidth="1"/>
    <col min="26" max="26" width="9.140625" customWidth="1"/>
    <col min="27" max="27" width="9" customWidth="1"/>
  </cols>
  <sheetData>
    <row r="1" spans="2:35" ht="43.5" customHeight="1">
      <c r="B1" s="650" t="s">
        <v>757</v>
      </c>
      <c r="C1" s="650"/>
      <c r="D1" s="650"/>
      <c r="E1" s="650"/>
      <c r="F1" s="650"/>
      <c r="G1" s="650"/>
      <c r="H1" s="650"/>
      <c r="I1" s="650"/>
      <c r="J1" s="650"/>
      <c r="K1" s="650"/>
      <c r="L1" s="650"/>
      <c r="M1" s="650"/>
      <c r="N1" s="650"/>
      <c r="O1" s="650"/>
      <c r="P1" s="650"/>
      <c r="Q1" s="650"/>
      <c r="R1" s="650"/>
      <c r="S1" s="650"/>
      <c r="T1" s="650"/>
      <c r="U1" s="650"/>
      <c r="V1" s="650"/>
      <c r="W1" s="650"/>
      <c r="X1" s="650"/>
    </row>
    <row r="2" spans="2:35" ht="27.75" customHeight="1">
      <c r="B2" s="660" t="str">
        <f>wizyt!C3</f>
        <v>??</v>
      </c>
      <c r="C2" s="660"/>
      <c r="D2" s="434"/>
      <c r="E2" s="434"/>
      <c r="F2" s="434"/>
      <c r="G2" s="434"/>
      <c r="H2" s="434"/>
      <c r="I2" s="434"/>
      <c r="J2" s="434"/>
      <c r="K2" s="434"/>
      <c r="L2" s="449"/>
      <c r="M2" s="450" t="s">
        <v>748</v>
      </c>
      <c r="N2" s="449" t="str">
        <f>wizyt!H3</f>
        <v>2021/2022</v>
      </c>
      <c r="O2" s="449"/>
      <c r="P2" s="434"/>
      <c r="Q2" s="434"/>
      <c r="R2" s="435"/>
      <c r="U2" s="434"/>
      <c r="V2" s="1853">
        <f>wizyt!$B$1</f>
        <v>0</v>
      </c>
      <c r="W2" s="2881" t="str">
        <f>wizyt!$D$1</f>
        <v>.</v>
      </c>
      <c r="X2" s="2881"/>
    </row>
    <row r="3" spans="2:35" ht="11.25" customHeight="1" thickBot="1">
      <c r="B3" s="436"/>
      <c r="C3" s="436"/>
      <c r="D3" s="437"/>
      <c r="E3" s="437"/>
      <c r="F3" s="437"/>
      <c r="G3" s="437"/>
      <c r="H3" s="437"/>
      <c r="I3" s="437"/>
      <c r="J3" s="437"/>
      <c r="K3" s="437"/>
      <c r="L3" s="437"/>
      <c r="M3" s="437"/>
      <c r="N3" s="437"/>
      <c r="O3" s="437"/>
      <c r="P3" s="437"/>
      <c r="Q3" s="437"/>
      <c r="R3" s="437"/>
      <c r="S3" s="437"/>
      <c r="T3" s="437"/>
      <c r="U3" s="437"/>
      <c r="V3" s="437"/>
      <c r="W3" s="437"/>
      <c r="X3" s="458"/>
    </row>
    <row r="4" spans="2:35" ht="24.95" customHeight="1">
      <c r="B4" s="3227" t="s">
        <v>1009</v>
      </c>
      <c r="C4" s="3228"/>
      <c r="D4" s="3213" t="s">
        <v>283</v>
      </c>
      <c r="E4" s="3213"/>
      <c r="F4" s="3213"/>
      <c r="G4" s="3213"/>
      <c r="H4" s="3213"/>
      <c r="I4" s="3214"/>
      <c r="J4" s="3214"/>
      <c r="K4" s="3213"/>
      <c r="L4" s="3213"/>
      <c r="M4" s="3213"/>
      <c r="N4" s="3213"/>
      <c r="O4" s="3213"/>
      <c r="P4" s="3215"/>
      <c r="Q4" s="3216" t="s">
        <v>284</v>
      </c>
      <c r="R4" s="3215"/>
      <c r="S4" s="3215"/>
      <c r="T4" s="3215"/>
      <c r="U4" s="3215"/>
      <c r="V4" s="3215"/>
      <c r="W4" s="3217"/>
      <c r="X4" s="16"/>
    </row>
    <row r="5" spans="2:35" ht="24.95" customHeight="1" thickBot="1">
      <c r="B5" s="3229"/>
      <c r="C5" s="3230"/>
      <c r="D5" s="3221" t="s">
        <v>341</v>
      </c>
      <c r="E5" s="3222"/>
      <c r="F5" s="3222"/>
      <c r="G5" s="3222"/>
      <c r="H5" s="3222"/>
      <c r="I5" s="3222"/>
      <c r="J5" s="3222"/>
      <c r="K5" s="3223"/>
      <c r="L5" s="3224" t="s">
        <v>342</v>
      </c>
      <c r="M5" s="3222"/>
      <c r="N5" s="3222"/>
      <c r="O5" s="3222"/>
      <c r="P5" s="651"/>
      <c r="Q5" s="3218"/>
      <c r="R5" s="3219"/>
      <c r="S5" s="3219"/>
      <c r="T5" s="3219"/>
      <c r="U5" s="3219"/>
      <c r="V5" s="3219"/>
      <c r="W5" s="3220"/>
      <c r="X5" s="16"/>
    </row>
    <row r="6" spans="2:35" s="1" customFormat="1" ht="24.95" customHeight="1">
      <c r="B6" s="476"/>
      <c r="C6" s="462" t="s">
        <v>25</v>
      </c>
      <c r="D6" s="438" t="s">
        <v>4</v>
      </c>
      <c r="E6" s="438" t="s">
        <v>5</v>
      </c>
      <c r="F6" s="438" t="s">
        <v>6</v>
      </c>
      <c r="G6" s="438" t="s">
        <v>8</v>
      </c>
      <c r="H6" s="438" t="s">
        <v>7</v>
      </c>
      <c r="I6" s="1946" t="s">
        <v>9</v>
      </c>
      <c r="J6" s="1946" t="s">
        <v>910</v>
      </c>
      <c r="K6" s="439" t="s">
        <v>911</v>
      </c>
      <c r="L6" s="491" t="s">
        <v>4</v>
      </c>
      <c r="M6" s="438" t="s">
        <v>5</v>
      </c>
      <c r="N6" s="438" t="s">
        <v>6</v>
      </c>
      <c r="O6" s="438" t="s">
        <v>8</v>
      </c>
      <c r="P6" s="1342" t="s">
        <v>29</v>
      </c>
      <c r="Q6" s="440" t="s">
        <v>4</v>
      </c>
      <c r="R6" s="438" t="s">
        <v>5</v>
      </c>
      <c r="S6" s="438" t="s">
        <v>6</v>
      </c>
      <c r="T6" s="438" t="s">
        <v>8</v>
      </c>
      <c r="U6" s="438" t="s">
        <v>7</v>
      </c>
      <c r="V6" s="438" t="s">
        <v>9</v>
      </c>
      <c r="W6" s="1343" t="s">
        <v>29</v>
      </c>
      <c r="X6" s="477" t="s">
        <v>334</v>
      </c>
      <c r="Y6" s="534"/>
    </row>
    <row r="7" spans="2:35" ht="24.95" customHeight="1" thickBot="1">
      <c r="B7" s="3225" t="s">
        <v>692</v>
      </c>
      <c r="C7" s="3226"/>
      <c r="D7" s="654">
        <f>SUM(D8:D11)</f>
        <v>0</v>
      </c>
      <c r="E7" s="654">
        <f t="shared" ref="E7:O7" si="0">SUM(E8:E11)</f>
        <v>0</v>
      </c>
      <c r="F7" s="654">
        <f t="shared" si="0"/>
        <v>0</v>
      </c>
      <c r="G7" s="654">
        <f t="shared" si="0"/>
        <v>0</v>
      </c>
      <c r="H7" s="654">
        <f t="shared" si="0"/>
        <v>0</v>
      </c>
      <c r="I7" s="654">
        <f t="shared" si="0"/>
        <v>0</v>
      </c>
      <c r="J7" s="654">
        <f t="shared" si="0"/>
        <v>0</v>
      </c>
      <c r="K7" s="655">
        <f t="shared" si="0"/>
        <v>0</v>
      </c>
      <c r="L7" s="656">
        <f t="shared" si="0"/>
        <v>0</v>
      </c>
      <c r="M7" s="654">
        <f>SUM(M8:M11)</f>
        <v>0</v>
      </c>
      <c r="N7" s="654">
        <f t="shared" si="0"/>
        <v>0</v>
      </c>
      <c r="O7" s="654">
        <f t="shared" si="0"/>
        <v>0</v>
      </c>
      <c r="P7" s="657">
        <f>SUM(D7:O7)</f>
        <v>0</v>
      </c>
      <c r="Q7" s="658">
        <f t="shared" ref="Q7:V7" si="1">SUM(Q8:Q11)</f>
        <v>0</v>
      </c>
      <c r="R7" s="654">
        <f t="shared" si="1"/>
        <v>0</v>
      </c>
      <c r="S7" s="654">
        <f t="shared" si="1"/>
        <v>0</v>
      </c>
      <c r="T7" s="654">
        <f t="shared" si="1"/>
        <v>0</v>
      </c>
      <c r="U7" s="654">
        <f t="shared" si="1"/>
        <v>0</v>
      </c>
      <c r="V7" s="654">
        <f t="shared" si="1"/>
        <v>0</v>
      </c>
      <c r="W7" s="657">
        <f>SUM(W8:W11)</f>
        <v>0</v>
      </c>
      <c r="X7" s="659">
        <f>P7+W7</f>
        <v>0</v>
      </c>
      <c r="Y7" s="592"/>
      <c r="AF7" s="443"/>
      <c r="AG7" s="443"/>
      <c r="AH7" s="443"/>
      <c r="AI7" s="443"/>
    </row>
    <row r="8" spans="2:35" ht="24.95" customHeight="1">
      <c r="B8" s="3207" t="s">
        <v>376</v>
      </c>
      <c r="C8" s="3208"/>
      <c r="D8" s="1073"/>
      <c r="E8" s="1073"/>
      <c r="F8" s="1073"/>
      <c r="G8" s="1073"/>
      <c r="H8" s="1073"/>
      <c r="I8" s="1947"/>
      <c r="J8" s="1947"/>
      <c r="K8" s="1074"/>
      <c r="L8" s="1075"/>
      <c r="M8" s="1073"/>
      <c r="N8" s="1073"/>
      <c r="O8" s="1074"/>
      <c r="P8" s="1076">
        <f>SUM(D8:O8)</f>
        <v>0</v>
      </c>
      <c r="Q8" s="1077"/>
      <c r="R8" s="1077"/>
      <c r="S8" s="1077"/>
      <c r="T8" s="1077"/>
      <c r="U8" s="1077"/>
      <c r="V8" s="1077"/>
      <c r="W8" s="1078">
        <f>SUM(Q8:V8)</f>
        <v>0</v>
      </c>
      <c r="X8" s="1079">
        <f>P8+W8</f>
        <v>0</v>
      </c>
      <c r="Y8" s="592"/>
      <c r="AF8" s="443"/>
      <c r="AG8" s="443"/>
      <c r="AH8" s="443"/>
      <c r="AI8" s="443"/>
    </row>
    <row r="9" spans="2:35" s="444" customFormat="1" ht="24.95" customHeight="1">
      <c r="B9" s="3207" t="s">
        <v>259</v>
      </c>
      <c r="C9" s="3208"/>
      <c r="D9" s="1073"/>
      <c r="E9" s="1073"/>
      <c r="F9" s="1073"/>
      <c r="G9" s="1080"/>
      <c r="H9" s="1073"/>
      <c r="I9" s="1947"/>
      <c r="J9" s="1947"/>
      <c r="K9" s="1074"/>
      <c r="L9" s="1075"/>
      <c r="M9" s="1073"/>
      <c r="N9" s="1073"/>
      <c r="O9" s="1074"/>
      <c r="P9" s="1076">
        <f>SUM(D9:O9)</f>
        <v>0</v>
      </c>
      <c r="Q9" s="1077"/>
      <c r="R9" s="1077"/>
      <c r="S9" s="1077"/>
      <c r="T9" s="1077"/>
      <c r="U9" s="1077"/>
      <c r="V9" s="1077"/>
      <c r="W9" s="1078">
        <f>SUM(Q9:V9)</f>
        <v>0</v>
      </c>
      <c r="X9" s="1081">
        <f t="shared" ref="X9:X44" si="2">P9+W9</f>
        <v>0</v>
      </c>
      <c r="Z9"/>
    </row>
    <row r="10" spans="2:35" ht="24.95" customHeight="1">
      <c r="B10" s="3207" t="s">
        <v>258</v>
      </c>
      <c r="C10" s="3208"/>
      <c r="D10" s="1073"/>
      <c r="E10" s="1073"/>
      <c r="F10" s="1073"/>
      <c r="G10" s="1073"/>
      <c r="H10" s="1073"/>
      <c r="I10" s="1947"/>
      <c r="J10" s="1947"/>
      <c r="K10" s="1074"/>
      <c r="L10" s="1075"/>
      <c r="M10" s="1073"/>
      <c r="N10" s="1073"/>
      <c r="O10" s="1074"/>
      <c r="P10" s="1076">
        <f>SUM(D10:O10)</f>
        <v>0</v>
      </c>
      <c r="Q10" s="1077"/>
      <c r="R10" s="1077"/>
      <c r="S10" s="1077"/>
      <c r="T10" s="1077"/>
      <c r="U10" s="1077"/>
      <c r="V10" s="1077"/>
      <c r="W10" s="1078">
        <f t="shared" ref="W10:W44" si="3">SUM(Q10:V10)</f>
        <v>0</v>
      </c>
      <c r="X10" s="1082">
        <f t="shared" si="2"/>
        <v>0</v>
      </c>
    </row>
    <row r="11" spans="2:35" ht="24.95" customHeight="1" thickBot="1">
      <c r="B11" s="3211" t="s">
        <v>333</v>
      </c>
      <c r="C11" s="3212"/>
      <c r="D11" s="1083">
        <f t="shared" ref="D11:O11" si="4">SUM(D12:D35)</f>
        <v>0</v>
      </c>
      <c r="E11" s="1083">
        <f t="shared" si="4"/>
        <v>0</v>
      </c>
      <c r="F11" s="1083">
        <f t="shared" si="4"/>
        <v>0</v>
      </c>
      <c r="G11" s="1083">
        <f t="shared" si="4"/>
        <v>0</v>
      </c>
      <c r="H11" s="1083">
        <f t="shared" si="4"/>
        <v>0</v>
      </c>
      <c r="I11" s="1083">
        <f t="shared" si="4"/>
        <v>0</v>
      </c>
      <c r="J11" s="1083">
        <f t="shared" si="4"/>
        <v>0</v>
      </c>
      <c r="K11" s="1084">
        <f t="shared" si="4"/>
        <v>0</v>
      </c>
      <c r="L11" s="1085">
        <f t="shared" si="4"/>
        <v>0</v>
      </c>
      <c r="M11" s="1083">
        <f t="shared" si="4"/>
        <v>0</v>
      </c>
      <c r="N11" s="1083">
        <f t="shared" si="4"/>
        <v>0</v>
      </c>
      <c r="O11" s="1083">
        <f t="shared" si="4"/>
        <v>0</v>
      </c>
      <c r="P11" s="1086">
        <f>SUM(D11:O11)</f>
        <v>0</v>
      </c>
      <c r="Q11" s="1087">
        <f t="shared" ref="Q11:V11" si="5">SUM(Q12:Q35)</f>
        <v>0</v>
      </c>
      <c r="R11" s="1083">
        <f t="shared" si="5"/>
        <v>0</v>
      </c>
      <c r="S11" s="1083">
        <f t="shared" si="5"/>
        <v>0</v>
      </c>
      <c r="T11" s="1083">
        <f t="shared" si="5"/>
        <v>0</v>
      </c>
      <c r="U11" s="1083">
        <f t="shared" si="5"/>
        <v>0</v>
      </c>
      <c r="V11" s="1083">
        <f t="shared" si="5"/>
        <v>0</v>
      </c>
      <c r="W11" s="1088">
        <f t="shared" si="3"/>
        <v>0</v>
      </c>
      <c r="X11" s="1089">
        <f t="shared" si="2"/>
        <v>0</v>
      </c>
    </row>
    <row r="12" spans="2:35" ht="20.100000000000001" customHeight="1">
      <c r="B12" s="3205" t="s">
        <v>638</v>
      </c>
      <c r="C12" s="469" t="s">
        <v>241</v>
      </c>
      <c r="D12" s="1090"/>
      <c r="E12" s="1090"/>
      <c r="F12" s="1090"/>
      <c r="G12" s="1090"/>
      <c r="H12" s="1090"/>
      <c r="I12" s="1091"/>
      <c r="J12" s="1091"/>
      <c r="K12" s="1091"/>
      <c r="L12" s="1092"/>
      <c r="M12" s="1090"/>
      <c r="N12" s="1090"/>
      <c r="O12" s="1091"/>
      <c r="P12" s="1093">
        <f t="shared" ref="P12:P34" si="6">SUM(D12:O12)</f>
        <v>0</v>
      </c>
      <c r="Q12" s="1094"/>
      <c r="R12" s="1090"/>
      <c r="S12" s="1090"/>
      <c r="T12" s="1090"/>
      <c r="U12" s="1090"/>
      <c r="V12" s="1090"/>
      <c r="W12" s="1095">
        <f t="shared" si="3"/>
        <v>0</v>
      </c>
      <c r="X12" s="1081">
        <f t="shared" si="2"/>
        <v>0</v>
      </c>
    </row>
    <row r="13" spans="2:35" ht="20.100000000000001" customHeight="1">
      <c r="B13" s="3205"/>
      <c r="C13" s="468" t="s">
        <v>245</v>
      </c>
      <c r="D13" s="1053"/>
      <c r="E13" s="1053"/>
      <c r="F13" s="1053"/>
      <c r="G13" s="1053"/>
      <c r="H13" s="1053"/>
      <c r="I13" s="1893"/>
      <c r="J13" s="1893"/>
      <c r="K13" s="1053"/>
      <c r="L13" s="1053"/>
      <c r="M13" s="1053"/>
      <c r="N13" s="1053"/>
      <c r="O13" s="1055"/>
      <c r="P13" s="1097">
        <f t="shared" si="6"/>
        <v>0</v>
      </c>
      <c r="Q13" s="1054"/>
      <c r="R13" s="1053"/>
      <c r="S13" s="1053"/>
      <c r="T13" s="1053"/>
      <c r="U13" s="1053"/>
      <c r="V13" s="1053"/>
      <c r="W13" s="1078">
        <f t="shared" si="3"/>
        <v>0</v>
      </c>
      <c r="X13" s="1082">
        <f t="shared" si="2"/>
        <v>0</v>
      </c>
    </row>
    <row r="14" spans="2:35" ht="20.100000000000001" customHeight="1">
      <c r="B14" s="3205"/>
      <c r="C14" s="469" t="s">
        <v>252</v>
      </c>
      <c r="D14" s="1053"/>
      <c r="E14" s="1053"/>
      <c r="F14" s="1053"/>
      <c r="G14" s="1053"/>
      <c r="H14" s="1053"/>
      <c r="I14" s="1894"/>
      <c r="J14" s="1894"/>
      <c r="K14" s="1055"/>
      <c r="L14" s="1096"/>
      <c r="M14" s="1053"/>
      <c r="N14" s="1053"/>
      <c r="O14" s="1055"/>
      <c r="P14" s="1097">
        <f t="shared" si="6"/>
        <v>0</v>
      </c>
      <c r="Q14" s="1054"/>
      <c r="R14" s="1053"/>
      <c r="S14" s="1053"/>
      <c r="T14" s="1053"/>
      <c r="U14" s="1053"/>
      <c r="V14" s="1053"/>
      <c r="W14" s="1078">
        <f t="shared" si="3"/>
        <v>0</v>
      </c>
      <c r="X14" s="1082">
        <f t="shared" si="2"/>
        <v>0</v>
      </c>
    </row>
    <row r="15" spans="2:35" ht="20.100000000000001" customHeight="1">
      <c r="B15" s="3205"/>
      <c r="C15" s="469" t="s">
        <v>248</v>
      </c>
      <c r="D15" s="1053"/>
      <c r="E15" s="1053"/>
      <c r="F15" s="1053"/>
      <c r="G15" s="1053"/>
      <c r="H15" s="1053"/>
      <c r="I15" s="1894"/>
      <c r="J15" s="1894"/>
      <c r="K15" s="1055"/>
      <c r="L15" s="1096"/>
      <c r="M15" s="1053"/>
      <c r="N15" s="1053"/>
      <c r="O15" s="1055"/>
      <c r="P15" s="1097">
        <f t="shared" si="6"/>
        <v>0</v>
      </c>
      <c r="Q15" s="1054"/>
      <c r="R15" s="1053"/>
      <c r="S15" s="1053"/>
      <c r="T15" s="1053"/>
      <c r="U15" s="1053"/>
      <c r="V15" s="1053"/>
      <c r="W15" s="1078">
        <f t="shared" si="3"/>
        <v>0</v>
      </c>
      <c r="X15" s="1082">
        <f t="shared" si="2"/>
        <v>0</v>
      </c>
    </row>
    <row r="16" spans="2:35" ht="20.100000000000001" customHeight="1">
      <c r="B16" s="3205"/>
      <c r="C16" s="469" t="s">
        <v>812</v>
      </c>
      <c r="D16" s="1053"/>
      <c r="E16" s="1053"/>
      <c r="F16" s="1053"/>
      <c r="G16" s="1053"/>
      <c r="H16" s="1053"/>
      <c r="I16" s="1894"/>
      <c r="J16" s="1894"/>
      <c r="K16" s="1055"/>
      <c r="L16" s="1096"/>
      <c r="M16" s="1053"/>
      <c r="N16" s="1053"/>
      <c r="O16" s="1055"/>
      <c r="P16" s="1097">
        <f t="shared" si="6"/>
        <v>0</v>
      </c>
      <c r="Q16" s="1054"/>
      <c r="R16" s="1053"/>
      <c r="S16" s="1053"/>
      <c r="T16" s="1053"/>
      <c r="U16" s="1053"/>
      <c r="V16" s="1053"/>
      <c r="W16" s="1078">
        <f t="shared" si="3"/>
        <v>0</v>
      </c>
      <c r="X16" s="1082">
        <f t="shared" si="2"/>
        <v>0</v>
      </c>
    </row>
    <row r="17" spans="2:24" ht="20.100000000000001" customHeight="1">
      <c r="B17" s="3205"/>
      <c r="C17" s="469" t="s">
        <v>242</v>
      </c>
      <c r="D17" s="1053"/>
      <c r="E17" s="1053"/>
      <c r="F17" s="1053"/>
      <c r="G17" s="1053"/>
      <c r="H17" s="1053"/>
      <c r="I17" s="1894"/>
      <c r="J17" s="1894"/>
      <c r="K17" s="1055"/>
      <c r="L17" s="1096"/>
      <c r="M17" s="1053"/>
      <c r="N17" s="1053"/>
      <c r="O17" s="1055"/>
      <c r="P17" s="1097">
        <f t="shared" si="6"/>
        <v>0</v>
      </c>
      <c r="Q17" s="1054"/>
      <c r="R17" s="1053"/>
      <c r="S17" s="1053"/>
      <c r="T17" s="1053"/>
      <c r="U17" s="1053"/>
      <c r="V17" s="1053"/>
      <c r="W17" s="1078">
        <f t="shared" si="3"/>
        <v>0</v>
      </c>
      <c r="X17" s="1082">
        <f t="shared" si="2"/>
        <v>0</v>
      </c>
    </row>
    <row r="18" spans="2:24" ht="20.100000000000001" customHeight="1">
      <c r="B18" s="3205"/>
      <c r="C18" s="469" t="s">
        <v>243</v>
      </c>
      <c r="D18" s="1053"/>
      <c r="E18" s="1053"/>
      <c r="F18" s="1053"/>
      <c r="G18" s="1053"/>
      <c r="H18" s="1053"/>
      <c r="I18" s="1894"/>
      <c r="J18" s="1894"/>
      <c r="K18" s="1055"/>
      <c r="L18" s="1096"/>
      <c r="M18" s="1053"/>
      <c r="N18" s="1053"/>
      <c r="O18" s="1055"/>
      <c r="P18" s="1097">
        <f t="shared" si="6"/>
        <v>0</v>
      </c>
      <c r="Q18" s="1054"/>
      <c r="R18" s="1053"/>
      <c r="S18" s="1053"/>
      <c r="T18" s="1053"/>
      <c r="U18" s="1053"/>
      <c r="V18" s="1053"/>
      <c r="W18" s="1078">
        <f t="shared" si="3"/>
        <v>0</v>
      </c>
      <c r="X18" s="1082">
        <f t="shared" si="2"/>
        <v>0</v>
      </c>
    </row>
    <row r="19" spans="2:24" ht="20.100000000000001" customHeight="1">
      <c r="B19" s="3205"/>
      <c r="C19" s="469" t="s">
        <v>250</v>
      </c>
      <c r="D19" s="1053"/>
      <c r="E19" s="1053"/>
      <c r="F19" s="1053"/>
      <c r="G19" s="1053"/>
      <c r="H19" s="1053"/>
      <c r="I19" s="1894"/>
      <c r="J19" s="1894"/>
      <c r="K19" s="1055"/>
      <c r="L19" s="1096"/>
      <c r="M19" s="1053"/>
      <c r="N19" s="1053"/>
      <c r="O19" s="1055"/>
      <c r="P19" s="1097">
        <f t="shared" si="6"/>
        <v>0</v>
      </c>
      <c r="Q19" s="1054"/>
      <c r="R19" s="1053"/>
      <c r="S19" s="1053"/>
      <c r="T19" s="1053"/>
      <c r="U19" s="1053"/>
      <c r="V19" s="1053"/>
      <c r="W19" s="1078">
        <f t="shared" si="3"/>
        <v>0</v>
      </c>
      <c r="X19" s="1082">
        <f t="shared" si="2"/>
        <v>0</v>
      </c>
    </row>
    <row r="20" spans="2:24" ht="20.100000000000001" customHeight="1">
      <c r="B20" s="3205"/>
      <c r="C20" s="469" t="s">
        <v>360</v>
      </c>
      <c r="D20" s="1053"/>
      <c r="E20" s="1053"/>
      <c r="F20" s="1053"/>
      <c r="G20" s="1053"/>
      <c r="H20" s="1053"/>
      <c r="I20" s="1894"/>
      <c r="J20" s="1894"/>
      <c r="K20" s="1055"/>
      <c r="L20" s="1096"/>
      <c r="M20" s="1053"/>
      <c r="N20" s="1053"/>
      <c r="O20" s="1055"/>
      <c r="P20" s="1097">
        <f t="shared" si="6"/>
        <v>0</v>
      </c>
      <c r="Q20" s="1054"/>
      <c r="R20" s="1053"/>
      <c r="S20" s="1053"/>
      <c r="T20" s="1053"/>
      <c r="U20" s="1053"/>
      <c r="V20" s="1053"/>
      <c r="W20" s="1078">
        <f t="shared" si="3"/>
        <v>0</v>
      </c>
      <c r="X20" s="1082">
        <f t="shared" si="2"/>
        <v>0</v>
      </c>
    </row>
    <row r="21" spans="2:24" ht="20.100000000000001" customHeight="1">
      <c r="B21" s="3205"/>
      <c r="C21" s="469" t="s">
        <v>617</v>
      </c>
      <c r="D21" s="1053"/>
      <c r="E21" s="1053"/>
      <c r="F21" s="1053"/>
      <c r="G21" s="1053"/>
      <c r="H21" s="1053"/>
      <c r="I21" s="1894"/>
      <c r="J21" s="1894"/>
      <c r="K21" s="1055"/>
      <c r="L21" s="1096"/>
      <c r="M21" s="1053"/>
      <c r="N21" s="1053"/>
      <c r="O21" s="1055"/>
      <c r="P21" s="1097">
        <f t="shared" si="6"/>
        <v>0</v>
      </c>
      <c r="Q21" s="1054"/>
      <c r="R21" s="1053"/>
      <c r="S21" s="1053"/>
      <c r="T21" s="1053"/>
      <c r="U21" s="1053"/>
      <c r="V21" s="1053"/>
      <c r="W21" s="1078">
        <f t="shared" si="3"/>
        <v>0</v>
      </c>
      <c r="X21" s="1082">
        <f t="shared" si="2"/>
        <v>0</v>
      </c>
    </row>
    <row r="22" spans="2:24" ht="20.100000000000001" customHeight="1">
      <c r="B22" s="3205"/>
      <c r="C22" s="469" t="s">
        <v>247</v>
      </c>
      <c r="D22" s="1053"/>
      <c r="E22" s="1053"/>
      <c r="F22" s="1053"/>
      <c r="G22" s="1053"/>
      <c r="H22" s="1053"/>
      <c r="I22" s="1894"/>
      <c r="J22" s="1894"/>
      <c r="K22" s="1055"/>
      <c r="L22" s="1096"/>
      <c r="M22" s="1053"/>
      <c r="N22" s="1053"/>
      <c r="O22" s="1055"/>
      <c r="P22" s="1097">
        <f t="shared" si="6"/>
        <v>0</v>
      </c>
      <c r="Q22" s="1054"/>
      <c r="R22" s="1053"/>
      <c r="S22" s="1053"/>
      <c r="T22" s="1053"/>
      <c r="U22" s="1053"/>
      <c r="V22" s="1053"/>
      <c r="W22" s="1078">
        <f t="shared" si="3"/>
        <v>0</v>
      </c>
      <c r="X22" s="1082">
        <f t="shared" si="2"/>
        <v>0</v>
      </c>
    </row>
    <row r="23" spans="2:24" ht="20.100000000000001" customHeight="1">
      <c r="B23" s="3205"/>
      <c r="C23" s="469" t="s">
        <v>618</v>
      </c>
      <c r="D23" s="1053"/>
      <c r="E23" s="1053"/>
      <c r="F23" s="1053"/>
      <c r="G23" s="1053"/>
      <c r="H23" s="1053"/>
      <c r="I23" s="1894"/>
      <c r="J23" s="1894"/>
      <c r="K23" s="1055"/>
      <c r="L23" s="1096"/>
      <c r="M23" s="1053"/>
      <c r="N23" s="1053"/>
      <c r="O23" s="1055"/>
      <c r="P23" s="1097">
        <f t="shared" si="6"/>
        <v>0</v>
      </c>
      <c r="Q23" s="1054"/>
      <c r="R23" s="1053"/>
      <c r="S23" s="1053"/>
      <c r="T23" s="1053"/>
      <c r="U23" s="1053"/>
      <c r="V23" s="1053"/>
      <c r="W23" s="1078">
        <f t="shared" si="3"/>
        <v>0</v>
      </c>
      <c r="X23" s="1082">
        <f t="shared" si="2"/>
        <v>0</v>
      </c>
    </row>
    <row r="24" spans="2:24" ht="20.100000000000001" customHeight="1">
      <c r="B24" s="3205"/>
      <c r="C24" s="469" t="s">
        <v>249</v>
      </c>
      <c r="D24" s="1053"/>
      <c r="E24" s="1053"/>
      <c r="F24" s="1053"/>
      <c r="G24" s="1053"/>
      <c r="H24" s="1053"/>
      <c r="I24" s="1894"/>
      <c r="J24" s="1894"/>
      <c r="K24" s="1055"/>
      <c r="L24" s="1096"/>
      <c r="M24" s="1053"/>
      <c r="N24" s="1053"/>
      <c r="O24" s="1055"/>
      <c r="P24" s="1097">
        <f t="shared" si="6"/>
        <v>0</v>
      </c>
      <c r="Q24" s="1054"/>
      <c r="R24" s="1053"/>
      <c r="S24" s="1053"/>
      <c r="T24" s="1053"/>
      <c r="U24" s="1053"/>
      <c r="V24" s="1053"/>
      <c r="W24" s="1078">
        <f t="shared" si="3"/>
        <v>0</v>
      </c>
      <c r="X24" s="1082">
        <f t="shared" si="2"/>
        <v>0</v>
      </c>
    </row>
    <row r="25" spans="2:24" ht="20.100000000000001" customHeight="1">
      <c r="B25" s="3205"/>
      <c r="C25" s="469" t="s">
        <v>240</v>
      </c>
      <c r="D25" s="1053"/>
      <c r="E25" s="1053"/>
      <c r="F25" s="1053"/>
      <c r="G25" s="1053"/>
      <c r="H25" s="1053"/>
      <c r="I25" s="1894"/>
      <c r="J25" s="1894"/>
      <c r="K25" s="1055"/>
      <c r="L25" s="1096"/>
      <c r="M25" s="1053"/>
      <c r="N25" s="1053"/>
      <c r="O25" s="1055"/>
      <c r="P25" s="1097">
        <f t="shared" si="6"/>
        <v>0</v>
      </c>
      <c r="Q25" s="1054"/>
      <c r="R25" s="1053"/>
      <c r="S25" s="1053"/>
      <c r="T25" s="1053"/>
      <c r="U25" s="1053"/>
      <c r="V25" s="1053"/>
      <c r="W25" s="1078">
        <f t="shared" si="3"/>
        <v>0</v>
      </c>
      <c r="X25" s="1082">
        <f t="shared" si="2"/>
        <v>0</v>
      </c>
    </row>
    <row r="26" spans="2:24" ht="20.100000000000001" customHeight="1">
      <c r="B26" s="3205"/>
      <c r="C26" s="469" t="s">
        <v>257</v>
      </c>
      <c r="D26" s="1053"/>
      <c r="E26" s="1053"/>
      <c r="F26" s="1053"/>
      <c r="G26" s="1053"/>
      <c r="H26" s="1053"/>
      <c r="I26" s="1894"/>
      <c r="J26" s="1894"/>
      <c r="K26" s="1055"/>
      <c r="L26" s="1096"/>
      <c r="M26" s="1053"/>
      <c r="N26" s="1053"/>
      <c r="O26" s="1055"/>
      <c r="P26" s="1097">
        <f t="shared" si="6"/>
        <v>0</v>
      </c>
      <c r="Q26" s="1054"/>
      <c r="R26" s="1053"/>
      <c r="S26" s="1053"/>
      <c r="T26" s="1053"/>
      <c r="U26" s="1053"/>
      <c r="V26" s="1053"/>
      <c r="W26" s="1078">
        <f t="shared" si="3"/>
        <v>0</v>
      </c>
      <c r="X26" s="1082">
        <f t="shared" si="2"/>
        <v>0</v>
      </c>
    </row>
    <row r="27" spans="2:24" ht="20.100000000000001" customHeight="1">
      <c r="B27" s="3205"/>
      <c r="C27" s="469" t="s">
        <v>255</v>
      </c>
      <c r="D27" s="1053"/>
      <c r="E27" s="1053"/>
      <c r="F27" s="1053"/>
      <c r="G27" s="1053"/>
      <c r="H27" s="1053"/>
      <c r="I27" s="1894"/>
      <c r="J27" s="1894"/>
      <c r="K27" s="1055"/>
      <c r="L27" s="1096"/>
      <c r="M27" s="1053"/>
      <c r="N27" s="1053"/>
      <c r="O27" s="1055"/>
      <c r="P27" s="1097">
        <f t="shared" si="6"/>
        <v>0</v>
      </c>
      <c r="Q27" s="1054"/>
      <c r="R27" s="1053"/>
      <c r="S27" s="1053"/>
      <c r="T27" s="1053"/>
      <c r="U27" s="1053"/>
      <c r="V27" s="1053"/>
      <c r="W27" s="1078">
        <f t="shared" si="3"/>
        <v>0</v>
      </c>
      <c r="X27" s="1082">
        <f t="shared" si="2"/>
        <v>0</v>
      </c>
    </row>
    <row r="28" spans="2:24" ht="20.100000000000001" customHeight="1">
      <c r="B28" s="3205"/>
      <c r="C28" s="469" t="s">
        <v>254</v>
      </c>
      <c r="D28" s="1053"/>
      <c r="E28" s="1053"/>
      <c r="F28" s="1053"/>
      <c r="G28" s="1053"/>
      <c r="H28" s="1053"/>
      <c r="I28" s="1894"/>
      <c r="J28" s="1894"/>
      <c r="K28" s="1055"/>
      <c r="L28" s="1096"/>
      <c r="M28" s="1053"/>
      <c r="N28" s="1053"/>
      <c r="O28" s="1055"/>
      <c r="P28" s="1097">
        <f t="shared" si="6"/>
        <v>0</v>
      </c>
      <c r="Q28" s="1054"/>
      <c r="R28" s="1053"/>
      <c r="S28" s="1053"/>
      <c r="T28" s="1053"/>
      <c r="U28" s="1053"/>
      <c r="V28" s="1053"/>
      <c r="W28" s="1078">
        <f t="shared" si="3"/>
        <v>0</v>
      </c>
      <c r="X28" s="1082">
        <f t="shared" si="2"/>
        <v>0</v>
      </c>
    </row>
    <row r="29" spans="2:24" ht="20.100000000000001" customHeight="1">
      <c r="B29" s="3205"/>
      <c r="C29" s="469" t="s">
        <v>575</v>
      </c>
      <c r="D29" s="1053"/>
      <c r="E29" s="1053"/>
      <c r="F29" s="1053"/>
      <c r="G29" s="1053"/>
      <c r="H29" s="1053"/>
      <c r="I29" s="1894"/>
      <c r="J29" s="1894"/>
      <c r="K29" s="1055"/>
      <c r="L29" s="1096"/>
      <c r="M29" s="1053"/>
      <c r="N29" s="1053"/>
      <c r="O29" s="1055"/>
      <c r="P29" s="1097">
        <f t="shared" si="6"/>
        <v>0</v>
      </c>
      <c r="Q29" s="1054"/>
      <c r="R29" s="1053"/>
      <c r="S29" s="1053"/>
      <c r="T29" s="1053"/>
      <c r="U29" s="1053"/>
      <c r="V29" s="1053"/>
      <c r="W29" s="1078">
        <f t="shared" si="3"/>
        <v>0</v>
      </c>
      <c r="X29" s="1082">
        <f t="shared" si="2"/>
        <v>0</v>
      </c>
    </row>
    <row r="30" spans="2:24" ht="20.100000000000001" customHeight="1">
      <c r="B30" s="3205"/>
      <c r="C30" s="469" t="s">
        <v>251</v>
      </c>
      <c r="D30" s="1053"/>
      <c r="E30" s="1053"/>
      <c r="F30" s="1053"/>
      <c r="G30" s="1053"/>
      <c r="H30" s="1053"/>
      <c r="I30" s="1894"/>
      <c r="J30" s="1894"/>
      <c r="K30" s="1055"/>
      <c r="L30" s="1096"/>
      <c r="M30" s="1053"/>
      <c r="N30" s="1053"/>
      <c r="O30" s="1055"/>
      <c r="P30" s="1097">
        <f t="shared" si="6"/>
        <v>0</v>
      </c>
      <c r="Q30" s="1054"/>
      <c r="R30" s="1053"/>
      <c r="S30" s="1053"/>
      <c r="T30" s="1053"/>
      <c r="U30" s="1053"/>
      <c r="V30" s="1053"/>
      <c r="W30" s="1078">
        <f t="shared" si="3"/>
        <v>0</v>
      </c>
      <c r="X30" s="1082">
        <f t="shared" si="2"/>
        <v>0</v>
      </c>
    </row>
    <row r="31" spans="2:24" ht="20.100000000000001" customHeight="1">
      <c r="B31" s="3205"/>
      <c r="C31" s="469" t="s">
        <v>244</v>
      </c>
      <c r="D31" s="1053"/>
      <c r="E31" s="1053"/>
      <c r="F31" s="1053"/>
      <c r="G31" s="1053"/>
      <c r="H31" s="1053"/>
      <c r="I31" s="1894"/>
      <c r="J31" s="1894"/>
      <c r="K31" s="1055"/>
      <c r="L31" s="1096"/>
      <c r="M31" s="1053"/>
      <c r="N31" s="1053"/>
      <c r="O31" s="1055"/>
      <c r="P31" s="1097">
        <f t="shared" si="6"/>
        <v>0</v>
      </c>
      <c r="Q31" s="1054"/>
      <c r="R31" s="1053"/>
      <c r="S31" s="1053"/>
      <c r="T31" s="1053"/>
      <c r="U31" s="1053"/>
      <c r="V31" s="1053"/>
      <c r="W31" s="1078">
        <f t="shared" si="3"/>
        <v>0</v>
      </c>
      <c r="X31" s="1082">
        <f t="shared" si="2"/>
        <v>0</v>
      </c>
    </row>
    <row r="32" spans="2:24" ht="20.100000000000001" customHeight="1">
      <c r="B32" s="3205"/>
      <c r="C32" s="469" t="s">
        <v>253</v>
      </c>
      <c r="D32" s="1053"/>
      <c r="E32" s="1053"/>
      <c r="F32" s="1053"/>
      <c r="G32" s="1053"/>
      <c r="H32" s="1053"/>
      <c r="I32" s="1894"/>
      <c r="J32" s="1894"/>
      <c r="K32" s="1055"/>
      <c r="L32" s="1096"/>
      <c r="M32" s="1053"/>
      <c r="N32" s="1053"/>
      <c r="O32" s="1055"/>
      <c r="P32" s="1097">
        <f t="shared" si="6"/>
        <v>0</v>
      </c>
      <c r="Q32" s="1054"/>
      <c r="R32" s="1053"/>
      <c r="S32" s="1053"/>
      <c r="T32" s="1053"/>
      <c r="U32" s="1053"/>
      <c r="V32" s="1053"/>
      <c r="W32" s="1078">
        <f t="shared" si="3"/>
        <v>0</v>
      </c>
      <c r="X32" s="1082">
        <f t="shared" si="2"/>
        <v>0</v>
      </c>
    </row>
    <row r="33" spans="2:24" ht="20.100000000000001" customHeight="1">
      <c r="B33" s="3205"/>
      <c r="C33" s="469" t="s">
        <v>256</v>
      </c>
      <c r="D33" s="1053"/>
      <c r="E33" s="1053"/>
      <c r="F33" s="1053"/>
      <c r="G33" s="1053"/>
      <c r="H33" s="1053"/>
      <c r="I33" s="1894"/>
      <c r="J33" s="1894"/>
      <c r="K33" s="1055"/>
      <c r="L33" s="1096"/>
      <c r="M33" s="1053"/>
      <c r="N33" s="1053"/>
      <c r="O33" s="1055"/>
      <c r="P33" s="1097">
        <f t="shared" si="6"/>
        <v>0</v>
      </c>
      <c r="Q33" s="1054"/>
      <c r="R33" s="1053"/>
      <c r="S33" s="1053"/>
      <c r="T33" s="1053"/>
      <c r="U33" s="1053"/>
      <c r="V33" s="1053"/>
      <c r="W33" s="1078">
        <f t="shared" si="3"/>
        <v>0</v>
      </c>
      <c r="X33" s="1082">
        <f t="shared" si="2"/>
        <v>0</v>
      </c>
    </row>
    <row r="34" spans="2:24" ht="20.100000000000001" customHeight="1">
      <c r="B34" s="3205"/>
      <c r="C34" s="469" t="s">
        <v>246</v>
      </c>
      <c r="D34" s="1053"/>
      <c r="E34" s="1053"/>
      <c r="F34" s="1053"/>
      <c r="G34" s="1053"/>
      <c r="H34" s="1053"/>
      <c r="I34" s="1894"/>
      <c r="J34" s="1894"/>
      <c r="K34" s="1055"/>
      <c r="L34" s="1096"/>
      <c r="M34" s="1053"/>
      <c r="N34" s="1053"/>
      <c r="O34" s="1055"/>
      <c r="P34" s="1097">
        <f t="shared" si="6"/>
        <v>0</v>
      </c>
      <c r="Q34" s="1054"/>
      <c r="R34" s="1053"/>
      <c r="S34" s="1053"/>
      <c r="T34" s="1053"/>
      <c r="U34" s="1053"/>
      <c r="V34" s="1053"/>
      <c r="W34" s="1078">
        <f t="shared" si="3"/>
        <v>0</v>
      </c>
      <c r="X34" s="1082">
        <f t="shared" si="2"/>
        <v>0</v>
      </c>
    </row>
    <row r="35" spans="2:24" ht="20.100000000000001" customHeight="1" thickBot="1">
      <c r="B35" s="3206"/>
      <c r="C35" s="470" t="s">
        <v>159</v>
      </c>
      <c r="D35" s="1098">
        <f t="shared" ref="D35:O35" si="7">SUM(D36:D44)</f>
        <v>0</v>
      </c>
      <c r="E35" s="1098">
        <f t="shared" si="7"/>
        <v>0</v>
      </c>
      <c r="F35" s="1098">
        <f t="shared" si="7"/>
        <v>0</v>
      </c>
      <c r="G35" s="1098">
        <f t="shared" si="7"/>
        <v>0</v>
      </c>
      <c r="H35" s="1098">
        <f t="shared" si="7"/>
        <v>0</v>
      </c>
      <c r="I35" s="1098">
        <f t="shared" si="7"/>
        <v>0</v>
      </c>
      <c r="J35" s="1098">
        <f t="shared" si="7"/>
        <v>0</v>
      </c>
      <c r="K35" s="1099">
        <f t="shared" si="7"/>
        <v>0</v>
      </c>
      <c r="L35" s="1100">
        <f t="shared" si="7"/>
        <v>0</v>
      </c>
      <c r="M35" s="1098">
        <f t="shared" si="7"/>
        <v>0</v>
      </c>
      <c r="N35" s="1098">
        <f t="shared" si="7"/>
        <v>0</v>
      </c>
      <c r="O35" s="1099">
        <f t="shared" si="7"/>
        <v>0</v>
      </c>
      <c r="P35" s="1086">
        <f>SUM(D35:O35)</f>
        <v>0</v>
      </c>
      <c r="Q35" s="1101">
        <f t="shared" ref="Q35:V35" si="8">SUM(Q36:Q44)</f>
        <v>0</v>
      </c>
      <c r="R35" s="1098">
        <f t="shared" si="8"/>
        <v>0</v>
      </c>
      <c r="S35" s="1098">
        <f t="shared" si="8"/>
        <v>0</v>
      </c>
      <c r="T35" s="1098">
        <f t="shared" si="8"/>
        <v>0</v>
      </c>
      <c r="U35" s="1098">
        <f t="shared" si="8"/>
        <v>0</v>
      </c>
      <c r="V35" s="1098">
        <f t="shared" si="8"/>
        <v>0</v>
      </c>
      <c r="W35" s="1088">
        <f t="shared" si="3"/>
        <v>0</v>
      </c>
      <c r="X35" s="1102">
        <f t="shared" si="2"/>
        <v>0</v>
      </c>
    </row>
    <row r="36" spans="2:24" ht="20.100000000000001" customHeight="1">
      <c r="B36" s="1832"/>
      <c r="C36" s="547"/>
      <c r="D36" s="1103"/>
      <c r="E36" s="1103"/>
      <c r="F36" s="1103"/>
      <c r="G36" s="1103"/>
      <c r="H36" s="1103"/>
      <c r="I36" s="1104"/>
      <c r="J36" s="1104"/>
      <c r="K36" s="1104"/>
      <c r="L36" s="1105"/>
      <c r="M36" s="1103"/>
      <c r="N36" s="1103"/>
      <c r="O36" s="1104"/>
      <c r="P36" s="1106">
        <f t="shared" ref="P36:P44" si="9">SUM(D36:O36)</f>
        <v>0</v>
      </c>
      <c r="Q36" s="1103"/>
      <c r="R36" s="1103"/>
      <c r="S36" s="1103"/>
      <c r="T36" s="1103"/>
      <c r="U36" s="1103"/>
      <c r="V36" s="1104"/>
      <c r="W36" s="1107">
        <f t="shared" si="3"/>
        <v>0</v>
      </c>
      <c r="X36" s="1108">
        <f t="shared" si="2"/>
        <v>0</v>
      </c>
    </row>
    <row r="37" spans="2:24" ht="20.100000000000001" customHeight="1">
      <c r="B37" s="1833"/>
      <c r="C37" s="1824"/>
      <c r="D37" s="1825"/>
      <c r="E37" s="1825"/>
      <c r="F37" s="1825"/>
      <c r="G37" s="1825"/>
      <c r="H37" s="1825"/>
      <c r="I37" s="1834"/>
      <c r="J37" s="1834"/>
      <c r="K37" s="1834"/>
      <c r="L37" s="1835"/>
      <c r="M37" s="1825"/>
      <c r="N37" s="1825"/>
      <c r="O37" s="1834"/>
      <c r="P37" s="1836">
        <f t="shared" si="9"/>
        <v>0</v>
      </c>
      <c r="Q37" s="1825"/>
      <c r="R37" s="1825"/>
      <c r="S37" s="1825"/>
      <c r="T37" s="1825"/>
      <c r="U37" s="1825"/>
      <c r="V37" s="1834"/>
      <c r="W37" s="1837">
        <f t="shared" si="3"/>
        <v>0</v>
      </c>
      <c r="X37" s="1838">
        <f t="shared" si="2"/>
        <v>0</v>
      </c>
    </row>
    <row r="38" spans="2:24" ht="20.100000000000001" customHeight="1">
      <c r="B38" s="1833"/>
      <c r="C38" s="1824"/>
      <c r="D38" s="1825"/>
      <c r="E38" s="1825"/>
      <c r="F38" s="1825"/>
      <c r="G38" s="1825"/>
      <c r="H38" s="1825"/>
      <c r="I38" s="1834"/>
      <c r="J38" s="1834"/>
      <c r="K38" s="1834"/>
      <c r="L38" s="1835"/>
      <c r="M38" s="1825"/>
      <c r="N38" s="1825"/>
      <c r="O38" s="1834"/>
      <c r="P38" s="1836">
        <f>SUM(D38:O38)</f>
        <v>0</v>
      </c>
      <c r="Q38" s="1825"/>
      <c r="R38" s="1825"/>
      <c r="S38" s="1825"/>
      <c r="T38" s="1825"/>
      <c r="U38" s="1825"/>
      <c r="V38" s="1834"/>
      <c r="W38" s="1837">
        <f>SUM(Q38:V38)</f>
        <v>0</v>
      </c>
      <c r="X38" s="1838">
        <f>P38+W38</f>
        <v>0</v>
      </c>
    </row>
    <row r="39" spans="2:24" ht="20.100000000000001" customHeight="1">
      <c r="B39" s="1833"/>
      <c r="C39" s="1824"/>
      <c r="D39" s="1825"/>
      <c r="E39" s="1825"/>
      <c r="F39" s="1825"/>
      <c r="G39" s="1825"/>
      <c r="H39" s="1825"/>
      <c r="I39" s="1834"/>
      <c r="J39" s="1834"/>
      <c r="K39" s="1834"/>
      <c r="L39" s="1835"/>
      <c r="M39" s="1825"/>
      <c r="N39" s="1825"/>
      <c r="O39" s="1834"/>
      <c r="P39" s="1836">
        <f>SUM(D39:O39)</f>
        <v>0</v>
      </c>
      <c r="Q39" s="1825"/>
      <c r="R39" s="1825"/>
      <c r="S39" s="1825"/>
      <c r="T39" s="1825"/>
      <c r="U39" s="1825"/>
      <c r="V39" s="1834"/>
      <c r="W39" s="1837">
        <f>SUM(Q39:V39)</f>
        <v>0</v>
      </c>
      <c r="X39" s="1838">
        <f>P39+W39</f>
        <v>0</v>
      </c>
    </row>
    <row r="40" spans="2:24" ht="20.100000000000001" customHeight="1">
      <c r="B40" s="1833"/>
      <c r="C40" s="1824"/>
      <c r="D40" s="1825"/>
      <c r="E40" s="1825"/>
      <c r="F40" s="1825"/>
      <c r="G40" s="1825"/>
      <c r="H40" s="1825"/>
      <c r="I40" s="1834"/>
      <c r="J40" s="1834"/>
      <c r="K40" s="1834"/>
      <c r="L40" s="1835"/>
      <c r="M40" s="1825"/>
      <c r="N40" s="1825"/>
      <c r="O40" s="1834"/>
      <c r="P40" s="1836">
        <f>SUM(D40:O40)</f>
        <v>0</v>
      </c>
      <c r="Q40" s="1825"/>
      <c r="R40" s="1825"/>
      <c r="S40" s="1825"/>
      <c r="T40" s="1825"/>
      <c r="U40" s="1825"/>
      <c r="V40" s="1834"/>
      <c r="W40" s="1837">
        <f>SUM(Q40:V40)</f>
        <v>0</v>
      </c>
      <c r="X40" s="1838">
        <f>P40+W40</f>
        <v>0</v>
      </c>
    </row>
    <row r="41" spans="2:24" ht="20.100000000000001" customHeight="1">
      <c r="B41" s="1833"/>
      <c r="C41" s="1824"/>
      <c r="D41" s="1825"/>
      <c r="E41" s="1825"/>
      <c r="F41" s="1825"/>
      <c r="G41" s="1825"/>
      <c r="H41" s="1825"/>
      <c r="I41" s="1834"/>
      <c r="J41" s="1834"/>
      <c r="K41" s="1834"/>
      <c r="L41" s="1835"/>
      <c r="M41" s="1825"/>
      <c r="N41" s="1825"/>
      <c r="O41" s="1834"/>
      <c r="P41" s="1836">
        <f t="shared" si="9"/>
        <v>0</v>
      </c>
      <c r="Q41" s="1825"/>
      <c r="R41" s="1825"/>
      <c r="S41" s="1825"/>
      <c r="T41" s="1825"/>
      <c r="U41" s="1825"/>
      <c r="V41" s="1834"/>
      <c r="W41" s="1837">
        <f t="shared" si="3"/>
        <v>0</v>
      </c>
      <c r="X41" s="1838">
        <f t="shared" si="2"/>
        <v>0</v>
      </c>
    </row>
    <row r="42" spans="2:24" ht="20.100000000000001" customHeight="1">
      <c r="B42" s="1833"/>
      <c r="C42" s="1824"/>
      <c r="D42" s="1825"/>
      <c r="E42" s="1825"/>
      <c r="F42" s="1825"/>
      <c r="G42" s="1825"/>
      <c r="H42" s="1825"/>
      <c r="I42" s="1834"/>
      <c r="J42" s="1834"/>
      <c r="K42" s="1834"/>
      <c r="L42" s="1835"/>
      <c r="M42" s="1825"/>
      <c r="N42" s="1825"/>
      <c r="O42" s="1834"/>
      <c r="P42" s="1836">
        <f t="shared" si="9"/>
        <v>0</v>
      </c>
      <c r="Q42" s="1825"/>
      <c r="R42" s="1825"/>
      <c r="S42" s="1825"/>
      <c r="T42" s="1825"/>
      <c r="U42" s="1825"/>
      <c r="V42" s="1834"/>
      <c r="W42" s="1837">
        <f t="shared" si="3"/>
        <v>0</v>
      </c>
      <c r="X42" s="1838">
        <f t="shared" si="2"/>
        <v>0</v>
      </c>
    </row>
    <row r="43" spans="2:24" ht="20.100000000000001" customHeight="1">
      <c r="B43" s="1833"/>
      <c r="C43" s="1824"/>
      <c r="D43" s="1825"/>
      <c r="E43" s="1825"/>
      <c r="F43" s="1825"/>
      <c r="G43" s="1825"/>
      <c r="H43" s="1825"/>
      <c r="I43" s="1834"/>
      <c r="J43" s="1834"/>
      <c r="K43" s="1834"/>
      <c r="L43" s="1835"/>
      <c r="M43" s="1825"/>
      <c r="N43" s="1825"/>
      <c r="O43" s="1834"/>
      <c r="P43" s="1836">
        <f t="shared" si="9"/>
        <v>0</v>
      </c>
      <c r="Q43" s="1825"/>
      <c r="R43" s="1825"/>
      <c r="S43" s="1825"/>
      <c r="T43" s="1825"/>
      <c r="U43" s="1825"/>
      <c r="V43" s="1834"/>
      <c r="W43" s="1837">
        <f t="shared" si="3"/>
        <v>0</v>
      </c>
      <c r="X43" s="1838">
        <f t="shared" si="2"/>
        <v>0</v>
      </c>
    </row>
    <row r="44" spans="2:24" ht="20.100000000000001" customHeight="1" thickBot="1">
      <c r="B44" s="1839"/>
      <c r="C44" s="1829"/>
      <c r="D44" s="1830"/>
      <c r="E44" s="1830"/>
      <c r="F44" s="1830"/>
      <c r="G44" s="1830"/>
      <c r="H44" s="1830"/>
      <c r="I44" s="1840"/>
      <c r="J44" s="1840"/>
      <c r="K44" s="1840"/>
      <c r="L44" s="1841"/>
      <c r="M44" s="1830"/>
      <c r="N44" s="1830"/>
      <c r="O44" s="1840"/>
      <c r="P44" s="1842">
        <f t="shared" si="9"/>
        <v>0</v>
      </c>
      <c r="Q44" s="1830"/>
      <c r="R44" s="1830"/>
      <c r="S44" s="1830"/>
      <c r="T44" s="1830"/>
      <c r="U44" s="1830"/>
      <c r="V44" s="1840"/>
      <c r="W44" s="1843">
        <f t="shared" si="3"/>
        <v>0</v>
      </c>
      <c r="X44" s="1844">
        <f t="shared" si="2"/>
        <v>0</v>
      </c>
    </row>
  </sheetData>
  <sheetProtection algorithmName="SHA-512" hashValue="7zkHDFmtIz6Yc3bu7olEqkcoCszLrA4sBoNKBynOeeQFLklYDKudgWfw5ri0McVpLpYs8GhqKScHVsLS4vemjQ==" saltValue="rXsEYISiN6/xZSplmWkorQ==" spinCount="100000" sheet="1" objects="1" scenarios="1" formatRows="0"/>
  <mergeCells count="12">
    <mergeCell ref="W2:X2"/>
    <mergeCell ref="B10:C10"/>
    <mergeCell ref="B11:C11"/>
    <mergeCell ref="B12:B35"/>
    <mergeCell ref="D4:P4"/>
    <mergeCell ref="Q4:W5"/>
    <mergeCell ref="D5:K5"/>
    <mergeCell ref="L5:O5"/>
    <mergeCell ref="B8:C8"/>
    <mergeCell ref="B9:C9"/>
    <mergeCell ref="B7:C7"/>
    <mergeCell ref="B4:C5"/>
  </mergeCells>
  <printOptions horizontalCentered="1"/>
  <pageMargins left="0.9055118110236221" right="0.51181102362204722" top="0.74803149606299213" bottom="0.74803149606299213" header="0.31496062992125984" footer="0.31496062992125984"/>
  <pageSetup paperSize="9" scale="55" orientation="landscape" r:id="rId1"/>
  <headerFooter>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słownik!$A$2:$A$150</xm:f>
          </x14:formula1>
          <xm:sqref>C36:C44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11">
    <tabColor rgb="FFFF0000"/>
    <pageSetUpPr fitToPage="1"/>
  </sheetPr>
  <dimension ref="B1:P66"/>
  <sheetViews>
    <sheetView showGridLines="0" zoomScale="90" zoomScaleNormal="90" zoomScaleSheetLayoutView="80" workbookViewId="0">
      <selection activeCell="B37" sqref="B37:D37"/>
    </sheetView>
  </sheetViews>
  <sheetFormatPr defaultColWidth="9.28515625" defaultRowHeight="12.75"/>
  <cols>
    <col min="1" max="1" width="2.85546875" style="3" customWidth="1"/>
    <col min="2" max="2" width="5.28515625" style="3" customWidth="1"/>
    <col min="3" max="3" width="4.42578125" style="3" customWidth="1"/>
    <col min="4" max="4" width="42.140625" style="3" customWidth="1"/>
    <col min="5" max="10" width="5.7109375" style="3" customWidth="1"/>
    <col min="11" max="11" width="8" style="3" customWidth="1"/>
    <col min="12" max="13" width="7.7109375" style="3" customWidth="1"/>
    <col min="14" max="14" width="9.42578125" style="3" customWidth="1"/>
    <col min="15" max="15" width="10.5703125" style="3" customWidth="1"/>
    <col min="16" max="16384" width="9.28515625" style="3"/>
  </cols>
  <sheetData>
    <row r="1" spans="2:16" ht="32.25" customHeight="1">
      <c r="C1" s="2075" t="s">
        <v>554</v>
      </c>
      <c r="D1" s="2134"/>
      <c r="E1" s="2134"/>
      <c r="F1" s="2134"/>
      <c r="G1" s="2134"/>
      <c r="H1" s="2134"/>
      <c r="I1" s="2134"/>
      <c r="J1" s="2134"/>
      <c r="K1" s="2134"/>
      <c r="L1" s="2134"/>
      <c r="M1" s="2135" t="s">
        <v>914</v>
      </c>
      <c r="N1" s="2134"/>
      <c r="O1" s="2134"/>
    </row>
    <row r="2" spans="2:16" ht="18">
      <c r="C2" s="235"/>
      <c r="D2" s="236" t="str">
        <f>wizyt!C3</f>
        <v>??</v>
      </c>
      <c r="E2" s="236"/>
      <c r="F2" s="236"/>
      <c r="G2" s="236"/>
      <c r="H2" s="236"/>
      <c r="I2" s="236"/>
      <c r="J2" s="236"/>
      <c r="K2" s="237"/>
      <c r="L2" s="237"/>
      <c r="M2" s="237"/>
      <c r="N2" s="814"/>
      <c r="O2" s="238"/>
    </row>
    <row r="3" spans="2:16" ht="20.25">
      <c r="C3" s="238"/>
      <c r="D3" s="3231" t="s">
        <v>113</v>
      </c>
      <c r="E3" s="3231"/>
      <c r="F3" s="3231"/>
      <c r="G3" s="3231"/>
      <c r="H3" s="3231"/>
      <c r="I3" s="3231"/>
      <c r="J3" s="3231"/>
      <c r="K3" s="3231"/>
      <c r="L3" s="239" t="str">
        <f>wizyt!H3</f>
        <v>2021/2022</v>
      </c>
      <c r="M3" s="239"/>
      <c r="N3" s="240"/>
      <c r="O3" s="238"/>
    </row>
    <row r="4" spans="2:16" ht="18.75" customHeight="1">
      <c r="C4" s="241"/>
      <c r="D4" s="2132" t="s">
        <v>600</v>
      </c>
      <c r="E4" s="2132"/>
      <c r="F4" s="2132"/>
      <c r="G4" s="2132"/>
      <c r="H4" s="2132"/>
      <c r="I4" s="2132"/>
      <c r="J4" s="2132"/>
      <c r="K4" s="2132"/>
      <c r="L4" s="2132"/>
      <c r="M4" s="2132"/>
      <c r="N4" s="2132"/>
      <c r="O4" s="238"/>
    </row>
    <row r="5" spans="2:16" ht="12.75" customHeight="1" thickBot="1">
      <c r="C5" s="978"/>
      <c r="D5" s="242"/>
      <c r="E5" s="242"/>
      <c r="F5" s="242"/>
      <c r="G5" s="242"/>
      <c r="H5" s="242"/>
      <c r="I5" s="242"/>
      <c r="J5" s="242"/>
      <c r="K5" s="245"/>
      <c r="L5" s="243"/>
      <c r="M5" s="243"/>
      <c r="N5" s="242"/>
      <c r="O5" s="238"/>
    </row>
    <row r="6" spans="2:16" ht="12.75" customHeight="1">
      <c r="B6" s="2969" t="s">
        <v>164</v>
      </c>
      <c r="C6" s="3239"/>
      <c r="D6" s="2970"/>
      <c r="E6" s="3232" t="s">
        <v>674</v>
      </c>
      <c r="F6" s="3232"/>
      <c r="G6" s="3232"/>
      <c r="H6" s="3232"/>
      <c r="I6" s="3232"/>
      <c r="J6" s="3232"/>
      <c r="K6" s="3233" t="s">
        <v>232</v>
      </c>
      <c r="L6" s="3235" t="s">
        <v>233</v>
      </c>
      <c r="M6" s="3235"/>
      <c r="N6" s="3236"/>
      <c r="O6" s="2983" t="s">
        <v>74</v>
      </c>
    </row>
    <row r="7" spans="2:16" ht="12.75" customHeight="1">
      <c r="B7" s="3240"/>
      <c r="C7" s="3241"/>
      <c r="D7" s="2972"/>
      <c r="E7" s="3247" t="s">
        <v>827</v>
      </c>
      <c r="F7" s="3247"/>
      <c r="G7" s="3247"/>
      <c r="H7" s="3247"/>
      <c r="I7" s="3247"/>
      <c r="J7" s="3247"/>
      <c r="K7" s="3234"/>
      <c r="L7" s="3237"/>
      <c r="M7" s="3237"/>
      <c r="N7" s="3238"/>
      <c r="O7" s="2984"/>
    </row>
    <row r="8" spans="2:16" ht="12.75" customHeight="1">
      <c r="B8" s="3240"/>
      <c r="C8" s="3241"/>
      <c r="D8" s="2972"/>
      <c r="E8" s="387" t="s">
        <v>4</v>
      </c>
      <c r="F8" s="387" t="s">
        <v>5</v>
      </c>
      <c r="G8" s="387" t="s">
        <v>6</v>
      </c>
      <c r="H8" s="385" t="s">
        <v>8</v>
      </c>
      <c r="I8" s="385" t="s">
        <v>7</v>
      </c>
      <c r="J8" s="386" t="s">
        <v>9</v>
      </c>
      <c r="K8" s="3234"/>
      <c r="L8" s="3237"/>
      <c r="M8" s="3237"/>
      <c r="N8" s="3238"/>
      <c r="O8" s="2984"/>
    </row>
    <row r="9" spans="2:16" ht="12.75" customHeight="1">
      <c r="B9" s="3240"/>
      <c r="C9" s="3241"/>
      <c r="D9" s="2972"/>
      <c r="E9" s="3248" t="s">
        <v>676</v>
      </c>
      <c r="F9" s="3248"/>
      <c r="G9" s="3248"/>
      <c r="H9" s="3248"/>
      <c r="I9" s="3248"/>
      <c r="J9" s="3249"/>
      <c r="K9" s="3234"/>
      <c r="L9" s="3250" t="s">
        <v>477</v>
      </c>
      <c r="M9" s="3252" t="s">
        <v>478</v>
      </c>
      <c r="N9" s="3254" t="s">
        <v>29</v>
      </c>
      <c r="O9" s="2984"/>
    </row>
    <row r="10" spans="2:16" ht="12.75" customHeight="1">
      <c r="B10" s="3240"/>
      <c r="C10" s="3241"/>
      <c r="D10" s="2972"/>
      <c r="E10" s="1849">
        <f>'kalendarz  A'!$F$30</f>
        <v>13</v>
      </c>
      <c r="F10" s="1849">
        <f>'kalendarz  A'!$F$30</f>
        <v>13</v>
      </c>
      <c r="G10" s="1849">
        <f>'kalendarz  A'!$F$30</f>
        <v>13</v>
      </c>
      <c r="H10" s="1849">
        <f>'kalendarz  A'!$F$30</f>
        <v>13</v>
      </c>
      <c r="I10" s="1849">
        <f>'kalendarz  A'!$F$30</f>
        <v>13</v>
      </c>
      <c r="J10" s="1849">
        <f>'kalendarz  A'!$F$30</f>
        <v>13</v>
      </c>
      <c r="K10" s="3234"/>
      <c r="L10" s="3251"/>
      <c r="M10" s="3253"/>
      <c r="N10" s="3255"/>
      <c r="O10" s="2984"/>
    </row>
    <row r="11" spans="2:16" ht="16.5" customHeight="1" thickBot="1">
      <c r="B11" s="3240"/>
      <c r="C11" s="3241"/>
      <c r="D11" s="2972"/>
      <c r="E11" s="3256" t="s">
        <v>673</v>
      </c>
      <c r="F11" s="3256"/>
      <c r="G11" s="3256"/>
      <c r="H11" s="3256"/>
      <c r="I11" s="3256"/>
      <c r="J11" s="3257"/>
      <c r="K11" s="3234"/>
      <c r="L11" s="3251"/>
      <c r="M11" s="3253"/>
      <c r="N11" s="3255"/>
      <c r="O11" s="2984"/>
    </row>
    <row r="12" spans="2:16" ht="27" customHeight="1" thickBot="1">
      <c r="B12" s="3242" t="s">
        <v>202</v>
      </c>
      <c r="C12" s="3243"/>
      <c r="D12" s="3244"/>
      <c r="E12" s="830">
        <f>E17+E13+E16+E36</f>
        <v>0</v>
      </c>
      <c r="F12" s="830">
        <f t="shared" ref="F12:J12" si="0">F17+F13+F16+F36</f>
        <v>0</v>
      </c>
      <c r="G12" s="830">
        <f t="shared" si="0"/>
        <v>0</v>
      </c>
      <c r="H12" s="830">
        <f t="shared" si="0"/>
        <v>0</v>
      </c>
      <c r="I12" s="830">
        <f t="shared" si="0"/>
        <v>0</v>
      </c>
      <c r="J12" s="830">
        <f t="shared" si="0"/>
        <v>0</v>
      </c>
      <c r="K12" s="941">
        <f>K17+K13</f>
        <v>0</v>
      </c>
      <c r="L12" s="942">
        <f>SUM(L13:L17)</f>
        <v>0</v>
      </c>
      <c r="M12" s="942">
        <f>SUM(M13:M17)</f>
        <v>0</v>
      </c>
      <c r="N12" s="942">
        <f>SUM(N13:N17)</f>
        <v>0</v>
      </c>
      <c r="O12" s="390"/>
    </row>
    <row r="13" spans="2:16" ht="23.25" customHeight="1">
      <c r="B13" s="1625"/>
      <c r="C13" s="1626"/>
      <c r="D13" s="1626" t="s">
        <v>826</v>
      </c>
      <c r="E13" s="884">
        <f>SUM(E14:E15)</f>
        <v>0</v>
      </c>
      <c r="F13" s="884">
        <f t="shared" ref="F13:J13" si="1">SUM(F14:F15)</f>
        <v>0</v>
      </c>
      <c r="G13" s="884">
        <f t="shared" si="1"/>
        <v>0</v>
      </c>
      <c r="H13" s="884">
        <f t="shared" si="1"/>
        <v>0</v>
      </c>
      <c r="I13" s="884">
        <f t="shared" si="1"/>
        <v>0</v>
      </c>
      <c r="J13" s="884">
        <f t="shared" si="1"/>
        <v>0</v>
      </c>
      <c r="K13" s="944">
        <f>SUM(E13:J13)</f>
        <v>0</v>
      </c>
      <c r="L13" s="878">
        <f>SUM(L14:L15)</f>
        <v>0</v>
      </c>
      <c r="M13" s="878">
        <f>SUM(M14:M15)</f>
        <v>0</v>
      </c>
      <c r="N13" s="1694">
        <f>SUM(L13:M13)</f>
        <v>0</v>
      </c>
      <c r="O13" s="1695"/>
      <c r="P13" s="78"/>
    </row>
    <row r="14" spans="2:16" ht="14.25" customHeight="1">
      <c r="B14" s="1625"/>
      <c r="C14" s="1626"/>
      <c r="D14" s="1626" t="s">
        <v>738</v>
      </c>
      <c r="E14" s="885">
        <f>SUM(E19:E25)</f>
        <v>0</v>
      </c>
      <c r="F14" s="885">
        <f t="shared" ref="F14:J14" si="2">SUM(F19:F25)</f>
        <v>0</v>
      </c>
      <c r="G14" s="885">
        <f t="shared" si="2"/>
        <v>0</v>
      </c>
      <c r="H14" s="885">
        <f t="shared" si="2"/>
        <v>0</v>
      </c>
      <c r="I14" s="885">
        <f t="shared" si="2"/>
        <v>0</v>
      </c>
      <c r="J14" s="885">
        <f t="shared" si="2"/>
        <v>0</v>
      </c>
      <c r="K14" s="944">
        <f>SUM(E14:J14)</f>
        <v>0</v>
      </c>
      <c r="L14" s="905">
        <f>E14*E10+F14*$F$10+G14*$G$10</f>
        <v>0</v>
      </c>
      <c r="M14" s="905">
        <f>H14*$H$10+I14*$I$10+J14*$J$10</f>
        <v>0</v>
      </c>
      <c r="N14" s="1245">
        <f>SUM(L14:M14)</f>
        <v>0</v>
      </c>
      <c r="O14" s="392"/>
    </row>
    <row r="15" spans="2:16" ht="14.25" customHeight="1">
      <c r="B15" s="1625"/>
      <c r="C15" s="1626"/>
      <c r="D15" s="1626" t="s">
        <v>739</v>
      </c>
      <c r="E15" s="885">
        <f>SUM(E26:E35)</f>
        <v>0</v>
      </c>
      <c r="F15" s="885">
        <f t="shared" ref="F15:J15" si="3">SUM(F26:F35)</f>
        <v>0</v>
      </c>
      <c r="G15" s="885">
        <f t="shared" si="3"/>
        <v>0</v>
      </c>
      <c r="H15" s="885">
        <f t="shared" si="3"/>
        <v>0</v>
      </c>
      <c r="I15" s="885">
        <f t="shared" si="3"/>
        <v>0</v>
      </c>
      <c r="J15" s="885">
        <f t="shared" si="3"/>
        <v>0</v>
      </c>
      <c r="K15" s="944">
        <f>SUM(E15:J15)</f>
        <v>0</v>
      </c>
      <c r="L15" s="1246">
        <f>E15*E10+F15*$F$10+G15*$G$10</f>
        <v>0</v>
      </c>
      <c r="M15" s="905">
        <f>H15*$H$10+I15*$I$10+J15*$J$10</f>
        <v>0</v>
      </c>
      <c r="N15" s="1245">
        <f>SUM(L15:M15)</f>
        <v>0</v>
      </c>
      <c r="O15" s="1389"/>
    </row>
    <row r="16" spans="2:16" ht="14.25" customHeight="1">
      <c r="B16" s="1625"/>
      <c r="C16" s="1626"/>
      <c r="D16" s="1626" t="s">
        <v>781</v>
      </c>
      <c r="E16" s="885">
        <f>E37</f>
        <v>0</v>
      </c>
      <c r="F16" s="885">
        <f t="shared" ref="F16:J16" si="4">F37</f>
        <v>0</v>
      </c>
      <c r="G16" s="885">
        <f t="shared" si="4"/>
        <v>0</v>
      </c>
      <c r="H16" s="885">
        <f t="shared" si="4"/>
        <v>0</v>
      </c>
      <c r="I16" s="885">
        <f t="shared" si="4"/>
        <v>0</v>
      </c>
      <c r="J16" s="885">
        <f t="shared" si="4"/>
        <v>0</v>
      </c>
      <c r="K16" s="944">
        <f>SUM(E16:J16)</f>
        <v>0</v>
      </c>
      <c r="L16" s="905">
        <f>E16*E10+F16*$F$10+G16*$G$10</f>
        <v>0</v>
      </c>
      <c r="M16" s="905">
        <f>H16*$H$10+I16*$I$10+J16*$J$10</f>
        <v>0</v>
      </c>
      <c r="N16" s="1245">
        <f>SUM(L16:M16)</f>
        <v>0</v>
      </c>
      <c r="O16" s="392"/>
    </row>
    <row r="17" spans="2:16" ht="15.75" customHeight="1">
      <c r="B17" s="1627"/>
      <c r="C17" s="1628"/>
      <c r="D17" s="1629" t="s">
        <v>740</v>
      </c>
      <c r="E17" s="1943">
        <f>E48</f>
        <v>0</v>
      </c>
      <c r="F17" s="1943">
        <f t="shared" ref="F17:J17" si="5">F48</f>
        <v>0</v>
      </c>
      <c r="G17" s="1943">
        <f t="shared" si="5"/>
        <v>0</v>
      </c>
      <c r="H17" s="1943">
        <f t="shared" si="5"/>
        <v>0</v>
      </c>
      <c r="I17" s="1943">
        <f t="shared" si="5"/>
        <v>0</v>
      </c>
      <c r="J17" s="1943">
        <f t="shared" si="5"/>
        <v>0</v>
      </c>
      <c r="K17" s="1294">
        <f>SUM(K48:K48)</f>
        <v>0</v>
      </c>
      <c r="L17" s="891">
        <f>E17*E10+F17*$F$10+G17*$G$10</f>
        <v>0</v>
      </c>
      <c r="M17" s="891">
        <f>H17*$H$10+I17*$I$10+J17*$J$10</f>
        <v>0</v>
      </c>
      <c r="N17" s="908">
        <f>SUM(L17:M17)</f>
        <v>0</v>
      </c>
      <c r="O17" s="1020"/>
    </row>
    <row r="18" spans="2:16" ht="19.5" customHeight="1">
      <c r="B18" s="3245" t="s">
        <v>713</v>
      </c>
      <c r="C18" s="3246"/>
      <c r="D18" s="3246"/>
      <c r="E18" s="1637"/>
      <c r="F18" s="1637"/>
      <c r="G18" s="1637"/>
      <c r="H18" s="1637"/>
      <c r="I18" s="1637" t="s">
        <v>55</v>
      </c>
      <c r="J18" s="1637"/>
      <c r="K18" s="1637"/>
      <c r="L18" s="1638"/>
      <c r="M18" s="1638"/>
      <c r="N18" s="1639"/>
      <c r="O18" s="1640"/>
    </row>
    <row r="19" spans="2:16" s="78" customFormat="1" ht="14.1" customHeight="1">
      <c r="B19" s="3261" t="s">
        <v>817</v>
      </c>
      <c r="C19" s="1692">
        <v>1</v>
      </c>
      <c r="D19" s="1504" t="s">
        <v>260</v>
      </c>
      <c r="E19" s="1250"/>
      <c r="F19" s="844"/>
      <c r="G19" s="844"/>
      <c r="H19" s="845"/>
      <c r="I19" s="845"/>
      <c r="J19" s="845"/>
      <c r="K19" s="945">
        <f t="shared" ref="K19:K35" si="6">SUM(E19:J19)</f>
        <v>0</v>
      </c>
      <c r="L19" s="914">
        <f>F19*$F$10+G19*$G$10+E19*$E$10</f>
        <v>0</v>
      </c>
      <c r="M19" s="879">
        <f>H19*$H$10+I19*$I$10+J19*$J$10</f>
        <v>0</v>
      </c>
      <c r="N19" s="1583">
        <f t="shared" ref="N19:N36" si="7">SUM(L19:M19)</f>
        <v>0</v>
      </c>
      <c r="O19" s="232"/>
    </row>
    <row r="20" spans="2:16" s="78" customFormat="1" ht="14.1" customHeight="1">
      <c r="B20" s="3261"/>
      <c r="C20" s="809">
        <v>2</v>
      </c>
      <c r="D20" s="1270" t="s">
        <v>286</v>
      </c>
      <c r="E20" s="1251"/>
      <c r="F20" s="848"/>
      <c r="G20" s="848"/>
      <c r="H20" s="849"/>
      <c r="I20" s="849"/>
      <c r="J20" s="849"/>
      <c r="K20" s="946">
        <f t="shared" si="6"/>
        <v>0</v>
      </c>
      <c r="L20" s="915">
        <f t="shared" ref="L20:L55" si="8">F20*$F$10+G20*$G$10+E20*$E$10</f>
        <v>0</v>
      </c>
      <c r="M20" s="880">
        <f t="shared" ref="M20:M36" si="9">H20*$H$10+I20*$I$10+J20*$J$10</f>
        <v>0</v>
      </c>
      <c r="N20" s="876">
        <f t="shared" si="7"/>
        <v>0</v>
      </c>
      <c r="O20" s="397"/>
    </row>
    <row r="21" spans="2:16" s="78" customFormat="1" ht="14.1" customHeight="1">
      <c r="B21" s="3261"/>
      <c r="C21" s="809">
        <v>3</v>
      </c>
      <c r="D21" s="1270" t="s">
        <v>701</v>
      </c>
      <c r="E21" s="1251"/>
      <c r="F21" s="848"/>
      <c r="G21" s="848"/>
      <c r="H21" s="849"/>
      <c r="I21" s="849"/>
      <c r="J21" s="849"/>
      <c r="K21" s="946">
        <f t="shared" si="6"/>
        <v>0</v>
      </c>
      <c r="L21" s="915">
        <f t="shared" si="8"/>
        <v>0</v>
      </c>
      <c r="M21" s="880">
        <f t="shared" si="9"/>
        <v>0</v>
      </c>
      <c r="N21" s="876">
        <f t="shared" si="7"/>
        <v>0</v>
      </c>
      <c r="O21" s="397"/>
      <c r="P21" s="1388"/>
    </row>
    <row r="22" spans="2:16" s="78" customFormat="1" ht="14.1" customHeight="1">
      <c r="B22" s="3261"/>
      <c r="C22" s="809">
        <v>4</v>
      </c>
      <c r="D22" s="1270" t="s">
        <v>282</v>
      </c>
      <c r="E22" s="1251"/>
      <c r="F22" s="848"/>
      <c r="G22" s="848"/>
      <c r="H22" s="849"/>
      <c r="I22" s="849"/>
      <c r="J22" s="849"/>
      <c r="K22" s="946">
        <f t="shared" si="6"/>
        <v>0</v>
      </c>
      <c r="L22" s="915">
        <f t="shared" si="8"/>
        <v>0</v>
      </c>
      <c r="M22" s="880">
        <f t="shared" si="9"/>
        <v>0</v>
      </c>
      <c r="N22" s="876">
        <f t="shared" si="7"/>
        <v>0</v>
      </c>
      <c r="O22" s="397"/>
    </row>
    <row r="23" spans="2:16" s="78" customFormat="1" ht="14.1" customHeight="1">
      <c r="B23" s="3261"/>
      <c r="C23" s="809">
        <v>5</v>
      </c>
      <c r="D23" s="1270" t="s">
        <v>262</v>
      </c>
      <c r="E23" s="1251"/>
      <c r="F23" s="848"/>
      <c r="G23" s="848"/>
      <c r="H23" s="849"/>
      <c r="I23" s="849"/>
      <c r="J23" s="849"/>
      <c r="K23" s="946">
        <f t="shared" si="6"/>
        <v>0</v>
      </c>
      <c r="L23" s="915">
        <f t="shared" si="8"/>
        <v>0</v>
      </c>
      <c r="M23" s="880">
        <f t="shared" si="9"/>
        <v>0</v>
      </c>
      <c r="N23" s="876">
        <f t="shared" ref="N23" si="10">SUM(L23:M23)</f>
        <v>0</v>
      </c>
      <c r="O23" s="397"/>
    </row>
    <row r="24" spans="2:16" s="78" customFormat="1" ht="14.1" customHeight="1">
      <c r="B24" s="3261"/>
      <c r="C24" s="809">
        <v>6</v>
      </c>
      <c r="D24" s="1270" t="s">
        <v>235</v>
      </c>
      <c r="E24" s="1251"/>
      <c r="F24" s="848"/>
      <c r="G24" s="848"/>
      <c r="H24" s="849"/>
      <c r="I24" s="849"/>
      <c r="J24" s="849"/>
      <c r="K24" s="946">
        <f t="shared" si="6"/>
        <v>0</v>
      </c>
      <c r="L24" s="915">
        <f t="shared" si="8"/>
        <v>0</v>
      </c>
      <c r="M24" s="880">
        <f t="shared" si="9"/>
        <v>0</v>
      </c>
      <c r="N24" s="876">
        <f t="shared" si="7"/>
        <v>0</v>
      </c>
      <c r="O24" s="397"/>
    </row>
    <row r="25" spans="2:16" s="78" customFormat="1" ht="14.1" customHeight="1">
      <c r="B25" s="3262"/>
      <c r="C25" s="811">
        <v>7</v>
      </c>
      <c r="D25" s="1480" t="s">
        <v>698</v>
      </c>
      <c r="E25" s="1693"/>
      <c r="F25" s="1681"/>
      <c r="G25" s="1681"/>
      <c r="H25" s="1002"/>
      <c r="I25" s="1002"/>
      <c r="J25" s="1002"/>
      <c r="K25" s="951">
        <f t="shared" si="6"/>
        <v>0</v>
      </c>
      <c r="L25" s="919">
        <f t="shared" si="8"/>
        <v>0</v>
      </c>
      <c r="M25" s="881">
        <f t="shared" si="9"/>
        <v>0</v>
      </c>
      <c r="N25" s="877">
        <f t="shared" si="7"/>
        <v>0</v>
      </c>
      <c r="O25" s="1003"/>
    </row>
    <row r="26" spans="2:16" s="78" customFormat="1" ht="14.1" customHeight="1">
      <c r="B26" s="3263" t="s">
        <v>824</v>
      </c>
      <c r="C26" s="816">
        <v>9</v>
      </c>
      <c r="D26" s="1689" t="s">
        <v>702</v>
      </c>
      <c r="E26" s="1576">
        <f>E57</f>
        <v>0</v>
      </c>
      <c r="F26" s="1576">
        <f t="shared" ref="F26:G26" si="11">F57</f>
        <v>0</v>
      </c>
      <c r="G26" s="1576">
        <f t="shared" si="11"/>
        <v>0</v>
      </c>
      <c r="H26" s="1577"/>
      <c r="I26" s="1577"/>
      <c r="J26" s="1578"/>
      <c r="K26" s="947">
        <f t="shared" si="6"/>
        <v>0</v>
      </c>
      <c r="L26" s="913">
        <f t="shared" si="8"/>
        <v>0</v>
      </c>
      <c r="M26" s="891">
        <f t="shared" si="9"/>
        <v>0</v>
      </c>
      <c r="N26" s="908">
        <f t="shared" si="7"/>
        <v>0</v>
      </c>
      <c r="O26" s="397"/>
    </row>
    <row r="27" spans="2:16" s="78" customFormat="1" ht="14.1" customHeight="1">
      <c r="B27" s="3261"/>
      <c r="C27" s="802">
        <v>10</v>
      </c>
      <c r="D27" s="401" t="s">
        <v>62</v>
      </c>
      <c r="E27" s="852"/>
      <c r="F27" s="852"/>
      <c r="G27" s="852"/>
      <c r="H27" s="851"/>
      <c r="I27" s="851"/>
      <c r="J27" s="849"/>
      <c r="K27" s="947">
        <f t="shared" si="6"/>
        <v>0</v>
      </c>
      <c r="L27" s="915">
        <f t="shared" si="8"/>
        <v>0</v>
      </c>
      <c r="M27" s="880">
        <f t="shared" si="9"/>
        <v>0</v>
      </c>
      <c r="N27" s="876">
        <f t="shared" si="7"/>
        <v>0</v>
      </c>
      <c r="O27" s="397"/>
    </row>
    <row r="28" spans="2:16" s="78" customFormat="1" ht="14.1" customHeight="1">
      <c r="B28" s="3261"/>
      <c r="C28" s="802">
        <v>11</v>
      </c>
      <c r="D28" s="396" t="s">
        <v>63</v>
      </c>
      <c r="E28" s="853"/>
      <c r="F28" s="853"/>
      <c r="G28" s="853"/>
      <c r="H28" s="854"/>
      <c r="I28" s="854"/>
      <c r="J28" s="855"/>
      <c r="K28" s="947">
        <f t="shared" si="6"/>
        <v>0</v>
      </c>
      <c r="L28" s="915">
        <f t="shared" si="8"/>
        <v>0</v>
      </c>
      <c r="M28" s="880">
        <f t="shared" si="9"/>
        <v>0</v>
      </c>
      <c r="N28" s="876">
        <f t="shared" si="7"/>
        <v>0</v>
      </c>
      <c r="O28" s="233"/>
    </row>
    <row r="29" spans="2:16" s="78" customFormat="1" ht="14.1" customHeight="1">
      <c r="B29" s="3261"/>
      <c r="C29" s="802">
        <v>12</v>
      </c>
      <c r="D29" s="396" t="s">
        <v>236</v>
      </c>
      <c r="E29" s="853"/>
      <c r="F29" s="853"/>
      <c r="G29" s="853"/>
      <c r="H29" s="854"/>
      <c r="I29" s="854"/>
      <c r="J29" s="855"/>
      <c r="K29" s="947">
        <f t="shared" si="6"/>
        <v>0</v>
      </c>
      <c r="L29" s="915">
        <f t="shared" si="8"/>
        <v>0</v>
      </c>
      <c r="M29" s="880">
        <f t="shared" si="9"/>
        <v>0</v>
      </c>
      <c r="N29" s="876">
        <f t="shared" si="7"/>
        <v>0</v>
      </c>
      <c r="O29" s="233"/>
    </row>
    <row r="30" spans="2:16" s="78" customFormat="1" ht="14.1" customHeight="1">
      <c r="B30" s="3261"/>
      <c r="C30" s="802">
        <v>13</v>
      </c>
      <c r="D30" s="396" t="s">
        <v>237</v>
      </c>
      <c r="E30" s="857"/>
      <c r="F30" s="857"/>
      <c r="G30" s="857"/>
      <c r="H30" s="855"/>
      <c r="I30" s="855"/>
      <c r="J30" s="855"/>
      <c r="K30" s="947">
        <f t="shared" si="6"/>
        <v>0</v>
      </c>
      <c r="L30" s="915">
        <f t="shared" si="8"/>
        <v>0</v>
      </c>
      <c r="M30" s="880">
        <f t="shared" si="9"/>
        <v>0</v>
      </c>
      <c r="N30" s="876">
        <f t="shared" si="7"/>
        <v>0</v>
      </c>
      <c r="O30" s="233"/>
    </row>
    <row r="31" spans="2:16" s="78" customFormat="1" ht="14.1" customHeight="1">
      <c r="B31" s="3261"/>
      <c r="C31" s="802">
        <v>14</v>
      </c>
      <c r="D31" s="396" t="s">
        <v>59</v>
      </c>
      <c r="E31" s="857"/>
      <c r="F31" s="857"/>
      <c r="G31" s="857"/>
      <c r="H31" s="855"/>
      <c r="I31" s="855"/>
      <c r="J31" s="855"/>
      <c r="K31" s="947">
        <f t="shared" si="6"/>
        <v>0</v>
      </c>
      <c r="L31" s="915">
        <f t="shared" si="8"/>
        <v>0</v>
      </c>
      <c r="M31" s="880">
        <f t="shared" si="9"/>
        <v>0</v>
      </c>
      <c r="N31" s="876">
        <f t="shared" si="7"/>
        <v>0</v>
      </c>
      <c r="O31" s="233"/>
    </row>
    <row r="32" spans="2:16" s="78" customFormat="1" ht="14.1" customHeight="1">
      <c r="B32" s="3261"/>
      <c r="C32" s="802">
        <v>15</v>
      </c>
      <c r="D32" s="1000" t="s">
        <v>542</v>
      </c>
      <c r="E32" s="857"/>
      <c r="F32" s="857"/>
      <c r="G32" s="857"/>
      <c r="H32" s="855"/>
      <c r="I32" s="855"/>
      <c r="J32" s="855"/>
      <c r="K32" s="947">
        <f t="shared" si="6"/>
        <v>0</v>
      </c>
      <c r="L32" s="915">
        <f t="shared" si="8"/>
        <v>0</v>
      </c>
      <c r="M32" s="880">
        <f t="shared" si="9"/>
        <v>0</v>
      </c>
      <c r="N32" s="876">
        <f t="shared" si="7"/>
        <v>0</v>
      </c>
      <c r="O32" s="233"/>
    </row>
    <row r="33" spans="2:15" s="78" customFormat="1" ht="14.1" customHeight="1">
      <c r="B33" s="3261"/>
      <c r="C33" s="802">
        <v>16</v>
      </c>
      <c r="D33" s="1690" t="s">
        <v>556</v>
      </c>
      <c r="E33" s="857"/>
      <c r="F33" s="857"/>
      <c r="G33" s="857"/>
      <c r="H33" s="855"/>
      <c r="I33" s="855"/>
      <c r="J33" s="855"/>
      <c r="K33" s="947">
        <f t="shared" si="6"/>
        <v>0</v>
      </c>
      <c r="L33" s="915">
        <f t="shared" si="8"/>
        <v>0</v>
      </c>
      <c r="M33" s="880">
        <f t="shared" si="9"/>
        <v>0</v>
      </c>
      <c r="N33" s="876">
        <f t="shared" si="7"/>
        <v>0</v>
      </c>
      <c r="O33" s="233"/>
    </row>
    <row r="34" spans="2:15" s="78" customFormat="1" ht="14.1" customHeight="1">
      <c r="B34" s="3261"/>
      <c r="C34" s="802">
        <v>17</v>
      </c>
      <c r="D34" s="1033" t="s">
        <v>336</v>
      </c>
      <c r="E34" s="857"/>
      <c r="F34" s="857"/>
      <c r="G34" s="857"/>
      <c r="H34" s="855"/>
      <c r="I34" s="855"/>
      <c r="J34" s="855"/>
      <c r="K34" s="947">
        <f t="shared" si="6"/>
        <v>0</v>
      </c>
      <c r="L34" s="915">
        <f t="shared" si="8"/>
        <v>0</v>
      </c>
      <c r="M34" s="880">
        <f t="shared" si="9"/>
        <v>0</v>
      </c>
      <c r="N34" s="876">
        <f t="shared" si="7"/>
        <v>0</v>
      </c>
      <c r="O34" s="233"/>
    </row>
    <row r="35" spans="2:15" s="78" customFormat="1" ht="14.1" customHeight="1">
      <c r="B35" s="3262"/>
      <c r="C35" s="988">
        <v>18</v>
      </c>
      <c r="D35" s="1691" t="s">
        <v>64</v>
      </c>
      <c r="E35" s="898"/>
      <c r="F35" s="898"/>
      <c r="G35" s="898"/>
      <c r="H35" s="899"/>
      <c r="I35" s="899"/>
      <c r="J35" s="899"/>
      <c r="K35" s="1290">
        <f t="shared" si="6"/>
        <v>0</v>
      </c>
      <c r="L35" s="918">
        <f t="shared" si="8"/>
        <v>0</v>
      </c>
      <c r="M35" s="906">
        <f t="shared" si="9"/>
        <v>0</v>
      </c>
      <c r="N35" s="909">
        <f t="shared" si="7"/>
        <v>0</v>
      </c>
      <c r="O35" s="234"/>
    </row>
    <row r="36" spans="2:15" s="78" customFormat="1" ht="19.350000000000001" customHeight="1">
      <c r="B36" s="3264" t="s">
        <v>1010</v>
      </c>
      <c r="C36" s="3265"/>
      <c r="D36" s="3266"/>
      <c r="E36" s="1371"/>
      <c r="F36" s="1371"/>
      <c r="G36" s="1371"/>
      <c r="H36" s="1372"/>
      <c r="I36" s="1372"/>
      <c r="J36" s="1372"/>
      <c r="K36" s="1373">
        <f>SUM(E36:J36)</f>
        <v>0</v>
      </c>
      <c r="L36" s="1374">
        <f>F36*$F$10+G36*$G$10+E36*$E$10</f>
        <v>0</v>
      </c>
      <c r="M36" s="1374">
        <f t="shared" si="9"/>
        <v>0</v>
      </c>
      <c r="N36" s="1375">
        <f t="shared" si="7"/>
        <v>0</v>
      </c>
      <c r="O36" s="1696"/>
    </row>
    <row r="37" spans="2:15" s="78" customFormat="1" ht="19.5" customHeight="1">
      <c r="B37" s="3267" t="s">
        <v>779</v>
      </c>
      <c r="C37" s="3268"/>
      <c r="D37" s="3269"/>
      <c r="E37" s="1376">
        <f>SUM(E38:E47)</f>
        <v>0</v>
      </c>
      <c r="F37" s="1376">
        <f t="shared" ref="F37:J37" si="12">SUM(F38:F47)</f>
        <v>0</v>
      </c>
      <c r="G37" s="1376">
        <f t="shared" si="12"/>
        <v>0</v>
      </c>
      <c r="H37" s="1376">
        <f t="shared" si="12"/>
        <v>0</v>
      </c>
      <c r="I37" s="1376">
        <f t="shared" si="12"/>
        <v>0</v>
      </c>
      <c r="J37" s="1376">
        <f t="shared" si="12"/>
        <v>0</v>
      </c>
      <c r="K37" s="1377">
        <f>SUM(E37:J37)</f>
        <v>0</v>
      </c>
      <c r="L37" s="1378">
        <f>F37*$F$10+G37*$G$10+E37*$E$10</f>
        <v>0</v>
      </c>
      <c r="M37" s="1379">
        <f>H37*$H$10+I37*$I$10+J37*$J$10</f>
        <v>0</v>
      </c>
      <c r="N37" s="1380">
        <f>SUM(L37:M37)</f>
        <v>0</v>
      </c>
      <c r="O37" s="1381"/>
    </row>
    <row r="38" spans="2:15" s="78" customFormat="1" ht="14.1" customHeight="1">
      <c r="B38" s="1684"/>
      <c r="C38" s="1682"/>
      <c r="D38" s="822"/>
      <c r="E38" s="1287"/>
      <c r="F38" s="1287"/>
      <c r="G38" s="1287"/>
      <c r="H38" s="847"/>
      <c r="I38" s="847"/>
      <c r="J38" s="847"/>
      <c r="K38" s="952">
        <f t="shared" ref="K38" si="13">SUM(E38:J38)</f>
        <v>0</v>
      </c>
      <c r="L38" s="914">
        <f>F38*$F$10+G38*$G$10+E38*$E$10</f>
        <v>0</v>
      </c>
      <c r="M38" s="879">
        <f>H38*$H$10+I38*$I$10+J38*$J$10</f>
        <v>0</v>
      </c>
      <c r="N38" s="875">
        <f t="shared" ref="N38" si="14">SUM(L38:M38)</f>
        <v>0</v>
      </c>
      <c r="O38" s="232"/>
    </row>
    <row r="39" spans="2:15" s="78" customFormat="1" ht="14.1" customHeight="1">
      <c r="B39" s="1685"/>
      <c r="C39" s="1675"/>
      <c r="D39" s="823"/>
      <c r="E39" s="853"/>
      <c r="F39" s="853"/>
      <c r="G39" s="853"/>
      <c r="H39" s="854"/>
      <c r="I39" s="854"/>
      <c r="J39" s="854"/>
      <c r="K39" s="947">
        <f t="shared" ref="K39:K47" si="15">SUM(E39:J39)</f>
        <v>0</v>
      </c>
      <c r="L39" s="915">
        <f t="shared" ref="L39:L47" si="16">F39*$F$10+G39*$G$10+E39*$E$10</f>
        <v>0</v>
      </c>
      <c r="M39" s="880">
        <f t="shared" ref="M39:M47" si="17">H39*$H$10+I39*$I$10+J39*$J$10</f>
        <v>0</v>
      </c>
      <c r="N39" s="876">
        <f t="shared" ref="N39:N47" si="18">SUM(L39:M39)</f>
        <v>0</v>
      </c>
      <c r="O39" s="233"/>
    </row>
    <row r="40" spans="2:15" s="78" customFormat="1" ht="14.1" customHeight="1">
      <c r="B40" s="1685"/>
      <c r="C40" s="1675"/>
      <c r="D40" s="823"/>
      <c r="E40" s="853"/>
      <c r="F40" s="853"/>
      <c r="G40" s="853"/>
      <c r="H40" s="854"/>
      <c r="I40" s="854"/>
      <c r="J40" s="854"/>
      <c r="K40" s="947">
        <f t="shared" ref="K40:K42" si="19">SUM(E40:J40)</f>
        <v>0</v>
      </c>
      <c r="L40" s="915">
        <f t="shared" ref="L40:L42" si="20">F40*$F$10+G40*$G$10+E40*$E$10</f>
        <v>0</v>
      </c>
      <c r="M40" s="880">
        <f t="shared" ref="M40:M42" si="21">H40*$H$10+I40*$I$10+J40*$J$10</f>
        <v>0</v>
      </c>
      <c r="N40" s="876">
        <f t="shared" ref="N40:N42" si="22">SUM(L40:M40)</f>
        <v>0</v>
      </c>
      <c r="O40" s="233"/>
    </row>
    <row r="41" spans="2:15" s="78" customFormat="1" ht="14.1" customHeight="1">
      <c r="B41" s="1685"/>
      <c r="C41" s="1675"/>
      <c r="D41" s="823"/>
      <c r="E41" s="853"/>
      <c r="F41" s="853"/>
      <c r="G41" s="853"/>
      <c r="H41" s="854"/>
      <c r="I41" s="854"/>
      <c r="J41" s="854"/>
      <c r="K41" s="947">
        <f t="shared" si="19"/>
        <v>0</v>
      </c>
      <c r="L41" s="915">
        <f t="shared" si="20"/>
        <v>0</v>
      </c>
      <c r="M41" s="880">
        <f t="shared" si="21"/>
        <v>0</v>
      </c>
      <c r="N41" s="876">
        <f t="shared" si="22"/>
        <v>0</v>
      </c>
      <c r="O41" s="233"/>
    </row>
    <row r="42" spans="2:15" s="78" customFormat="1" ht="14.1" customHeight="1">
      <c r="B42" s="1685"/>
      <c r="C42" s="1675"/>
      <c r="D42" s="823"/>
      <c r="E42" s="853"/>
      <c r="F42" s="853"/>
      <c r="G42" s="853"/>
      <c r="H42" s="854"/>
      <c r="I42" s="854"/>
      <c r="J42" s="854"/>
      <c r="K42" s="947">
        <f t="shared" si="19"/>
        <v>0</v>
      </c>
      <c r="L42" s="915">
        <f t="shared" si="20"/>
        <v>0</v>
      </c>
      <c r="M42" s="880">
        <f t="shared" si="21"/>
        <v>0</v>
      </c>
      <c r="N42" s="876">
        <f t="shared" si="22"/>
        <v>0</v>
      </c>
      <c r="O42" s="233"/>
    </row>
    <row r="43" spans="2:15" s="78" customFormat="1" ht="14.1" customHeight="1">
      <c r="B43" s="1685"/>
      <c r="C43" s="1675"/>
      <c r="D43" s="823"/>
      <c r="E43" s="853"/>
      <c r="F43" s="853"/>
      <c r="G43" s="853"/>
      <c r="H43" s="854"/>
      <c r="I43" s="854"/>
      <c r="J43" s="854"/>
      <c r="K43" s="947">
        <f t="shared" si="15"/>
        <v>0</v>
      </c>
      <c r="L43" s="915">
        <f t="shared" si="16"/>
        <v>0</v>
      </c>
      <c r="M43" s="880">
        <f t="shared" si="17"/>
        <v>0</v>
      </c>
      <c r="N43" s="876">
        <f t="shared" si="18"/>
        <v>0</v>
      </c>
      <c r="O43" s="233"/>
    </row>
    <row r="44" spans="2:15" s="78" customFormat="1" ht="14.1" customHeight="1">
      <c r="B44" s="1685"/>
      <c r="C44" s="1675"/>
      <c r="D44" s="823"/>
      <c r="E44" s="853"/>
      <c r="F44" s="853"/>
      <c r="G44" s="853"/>
      <c r="H44" s="854"/>
      <c r="I44" s="854"/>
      <c r="J44" s="854"/>
      <c r="K44" s="947">
        <f t="shared" si="15"/>
        <v>0</v>
      </c>
      <c r="L44" s="915">
        <f t="shared" si="16"/>
        <v>0</v>
      </c>
      <c r="M44" s="880">
        <f t="shared" si="17"/>
        <v>0</v>
      </c>
      <c r="N44" s="876">
        <f t="shared" si="18"/>
        <v>0</v>
      </c>
      <c r="O44" s="233"/>
    </row>
    <row r="45" spans="2:15" s="78" customFormat="1" ht="14.1" customHeight="1">
      <c r="B45" s="1685"/>
      <c r="C45" s="1675"/>
      <c r="D45" s="823"/>
      <c r="E45" s="853"/>
      <c r="F45" s="853"/>
      <c r="G45" s="853"/>
      <c r="H45" s="854"/>
      <c r="I45" s="854"/>
      <c r="J45" s="854"/>
      <c r="K45" s="947">
        <f t="shared" si="15"/>
        <v>0</v>
      </c>
      <c r="L45" s="915">
        <f t="shared" si="16"/>
        <v>0</v>
      </c>
      <c r="M45" s="880">
        <f t="shared" si="17"/>
        <v>0</v>
      </c>
      <c r="N45" s="876">
        <f t="shared" si="18"/>
        <v>0</v>
      </c>
      <c r="O45" s="233"/>
    </row>
    <row r="46" spans="2:15" s="78" customFormat="1" ht="14.1" customHeight="1">
      <c r="B46" s="1685"/>
      <c r="C46" s="1675"/>
      <c r="D46" s="823"/>
      <c r="E46" s="853"/>
      <c r="F46" s="853"/>
      <c r="G46" s="853"/>
      <c r="H46" s="854"/>
      <c r="I46" s="854"/>
      <c r="J46" s="854"/>
      <c r="K46" s="947">
        <f t="shared" si="15"/>
        <v>0</v>
      </c>
      <c r="L46" s="915">
        <f t="shared" si="16"/>
        <v>0</v>
      </c>
      <c r="M46" s="880">
        <f t="shared" si="17"/>
        <v>0</v>
      </c>
      <c r="N46" s="876">
        <f t="shared" si="18"/>
        <v>0</v>
      </c>
      <c r="O46" s="233"/>
    </row>
    <row r="47" spans="2:15" s="78" customFormat="1" ht="14.1" customHeight="1">
      <c r="B47" s="1686"/>
      <c r="C47" s="1676"/>
      <c r="D47" s="1289"/>
      <c r="E47" s="1288"/>
      <c r="F47" s="1288"/>
      <c r="G47" s="1288"/>
      <c r="H47" s="999"/>
      <c r="I47" s="999"/>
      <c r="J47" s="999"/>
      <c r="K47" s="951">
        <f t="shared" si="15"/>
        <v>0</v>
      </c>
      <c r="L47" s="919">
        <f t="shared" si="16"/>
        <v>0</v>
      </c>
      <c r="M47" s="881">
        <f t="shared" si="17"/>
        <v>0</v>
      </c>
      <c r="N47" s="877">
        <f t="shared" si="18"/>
        <v>0</v>
      </c>
      <c r="O47" s="430"/>
    </row>
    <row r="48" spans="2:15" ht="14.25" customHeight="1">
      <c r="B48" s="3258" t="s">
        <v>599</v>
      </c>
      <c r="C48" s="3259"/>
      <c r="D48" s="3260"/>
      <c r="E48" s="1382">
        <f>SUM(E49:E55)</f>
        <v>0</v>
      </c>
      <c r="F48" s="1382">
        <f>SUM(F49:F55)</f>
        <v>0</v>
      </c>
      <c r="G48" s="1382">
        <f t="shared" ref="G48:J48" si="23">SUM(G49:G55)</f>
        <v>0</v>
      </c>
      <c r="H48" s="1382">
        <f t="shared" si="23"/>
        <v>0</v>
      </c>
      <c r="I48" s="1382">
        <f t="shared" si="23"/>
        <v>0</v>
      </c>
      <c r="J48" s="1382">
        <f t="shared" si="23"/>
        <v>0</v>
      </c>
      <c r="K48" s="1383">
        <f>SUM(E48:J48)</f>
        <v>0</v>
      </c>
      <c r="L48" s="1384">
        <f>F48*$F$10+G48*$G$10+E48*$E$10</f>
        <v>0</v>
      </c>
      <c r="M48" s="1385">
        <f>H48*$H$10+I48*$I$10+J48*$J$10</f>
        <v>0</v>
      </c>
      <c r="N48" s="1386">
        <f t="shared" ref="N48" si="24">SUM(L48:M48)</f>
        <v>0</v>
      </c>
      <c r="O48" s="1387"/>
    </row>
    <row r="49" spans="2:15" ht="14.1" customHeight="1">
      <c r="B49" s="1687"/>
      <c r="C49" s="1677"/>
      <c r="D49" s="822"/>
      <c r="E49" s="851"/>
      <c r="F49" s="851"/>
      <c r="G49" s="851"/>
      <c r="H49" s="851"/>
      <c r="I49" s="851"/>
      <c r="J49" s="992"/>
      <c r="K49" s="947">
        <f t="shared" ref="K49:K55" si="25">SUM(E49:J49)</f>
        <v>0</v>
      </c>
      <c r="L49" s="913">
        <f t="shared" si="8"/>
        <v>0</v>
      </c>
      <c r="M49" s="891">
        <f t="shared" ref="M49:M55" si="26">H49*$H$10+I49*$I$10+J49*$J$10</f>
        <v>0</v>
      </c>
      <c r="N49" s="908">
        <f t="shared" ref="N49:N55" si="27">SUM(L49:M49)</f>
        <v>0</v>
      </c>
      <c r="O49" s="917"/>
    </row>
    <row r="50" spans="2:15" ht="14.1" customHeight="1">
      <c r="B50" s="1688"/>
      <c r="C50" s="1678"/>
      <c r="D50" s="823"/>
      <c r="E50" s="854"/>
      <c r="F50" s="854"/>
      <c r="G50" s="854"/>
      <c r="H50" s="854"/>
      <c r="I50" s="854"/>
      <c r="J50" s="870"/>
      <c r="K50" s="947">
        <f t="shared" si="25"/>
        <v>0</v>
      </c>
      <c r="L50" s="915">
        <f t="shared" si="8"/>
        <v>0</v>
      </c>
      <c r="M50" s="880">
        <f>H50*$H$10+I50*$I$10+J50*$J$10</f>
        <v>0</v>
      </c>
      <c r="N50" s="876">
        <f>SUM(L50:M50)</f>
        <v>0</v>
      </c>
      <c r="O50" s="231"/>
    </row>
    <row r="51" spans="2:15" ht="14.1" customHeight="1">
      <c r="B51" s="1688"/>
      <c r="C51" s="1678"/>
      <c r="D51" s="823"/>
      <c r="E51" s="854"/>
      <c r="F51" s="854"/>
      <c r="G51" s="854"/>
      <c r="H51" s="854"/>
      <c r="I51" s="854"/>
      <c r="J51" s="870"/>
      <c r="K51" s="947">
        <f t="shared" si="25"/>
        <v>0</v>
      </c>
      <c r="L51" s="915">
        <f t="shared" si="8"/>
        <v>0</v>
      </c>
      <c r="M51" s="880">
        <f t="shared" si="26"/>
        <v>0</v>
      </c>
      <c r="N51" s="876">
        <f t="shared" si="27"/>
        <v>0</v>
      </c>
      <c r="O51" s="231"/>
    </row>
    <row r="52" spans="2:15" ht="14.1" customHeight="1">
      <c r="B52" s="1688"/>
      <c r="C52" s="1678"/>
      <c r="D52" s="823"/>
      <c r="E52" s="854"/>
      <c r="F52" s="854"/>
      <c r="G52" s="854"/>
      <c r="H52" s="854"/>
      <c r="I52" s="854"/>
      <c r="J52" s="870"/>
      <c r="K52" s="947">
        <f t="shared" si="25"/>
        <v>0</v>
      </c>
      <c r="L52" s="915">
        <f t="shared" si="8"/>
        <v>0</v>
      </c>
      <c r="M52" s="880">
        <f t="shared" si="26"/>
        <v>0</v>
      </c>
      <c r="N52" s="876">
        <f t="shared" si="27"/>
        <v>0</v>
      </c>
      <c r="O52" s="231"/>
    </row>
    <row r="53" spans="2:15" ht="14.1" customHeight="1">
      <c r="B53" s="1688"/>
      <c r="C53" s="1678"/>
      <c r="D53" s="823"/>
      <c r="E53" s="854"/>
      <c r="F53" s="854"/>
      <c r="G53" s="854"/>
      <c r="H53" s="854"/>
      <c r="I53" s="854"/>
      <c r="J53" s="870"/>
      <c r="K53" s="947">
        <f t="shared" si="25"/>
        <v>0</v>
      </c>
      <c r="L53" s="915">
        <f t="shared" si="8"/>
        <v>0</v>
      </c>
      <c r="M53" s="880">
        <f t="shared" si="26"/>
        <v>0</v>
      </c>
      <c r="N53" s="876">
        <f t="shared" si="27"/>
        <v>0</v>
      </c>
      <c r="O53" s="231"/>
    </row>
    <row r="54" spans="2:15" ht="14.1" customHeight="1">
      <c r="B54" s="1688"/>
      <c r="C54" s="1678"/>
      <c r="D54" s="823"/>
      <c r="E54" s="854"/>
      <c r="F54" s="854"/>
      <c r="G54" s="854"/>
      <c r="H54" s="854"/>
      <c r="I54" s="854"/>
      <c r="J54" s="870"/>
      <c r="K54" s="947">
        <f t="shared" si="25"/>
        <v>0</v>
      </c>
      <c r="L54" s="915">
        <f t="shared" si="8"/>
        <v>0</v>
      </c>
      <c r="M54" s="880">
        <f t="shared" si="26"/>
        <v>0</v>
      </c>
      <c r="N54" s="876">
        <f t="shared" si="27"/>
        <v>0</v>
      </c>
      <c r="O54" s="231"/>
    </row>
    <row r="55" spans="2:15" ht="14.1" customHeight="1" thickBot="1">
      <c r="B55" s="1683"/>
      <c r="C55" s="1679"/>
      <c r="D55" s="823"/>
      <c r="E55" s="871"/>
      <c r="F55" s="871"/>
      <c r="G55" s="871"/>
      <c r="H55" s="871"/>
      <c r="I55" s="871"/>
      <c r="J55" s="872"/>
      <c r="K55" s="953">
        <f t="shared" si="25"/>
        <v>0</v>
      </c>
      <c r="L55" s="913">
        <f t="shared" si="8"/>
        <v>0</v>
      </c>
      <c r="M55" s="881">
        <f t="shared" si="26"/>
        <v>0</v>
      </c>
      <c r="N55" s="877">
        <f t="shared" si="27"/>
        <v>0</v>
      </c>
      <c r="O55" s="550"/>
    </row>
    <row r="56" spans="2:15">
      <c r="C56" s="8"/>
      <c r="D56" s="399"/>
      <c r="E56" s="399"/>
      <c r="F56" s="399"/>
      <c r="G56" s="399"/>
      <c r="H56" s="399"/>
      <c r="I56" s="399"/>
      <c r="J56" s="399"/>
      <c r="K56" s="400"/>
      <c r="L56" s="400"/>
      <c r="M56" s="400"/>
      <c r="N56" s="400"/>
    </row>
    <row r="57" spans="2:15" ht="15.75">
      <c r="C57" s="1286" t="s">
        <v>712</v>
      </c>
      <c r="D57" s="1284" t="s">
        <v>450</v>
      </c>
      <c r="E57" s="1285">
        <f>SUM(E58:E66)</f>
        <v>0</v>
      </c>
      <c r="F57" s="1285">
        <f>SUM(F58:F66)</f>
        <v>0</v>
      </c>
      <c r="G57" s="1285">
        <f>SUM(G58:G66)</f>
        <v>0</v>
      </c>
      <c r="H57" s="987"/>
      <c r="I57" s="1273"/>
      <c r="J57" s="1273"/>
      <c r="K57" s="1275"/>
      <c r="L57" s="1276"/>
      <c r="M57" s="1276"/>
      <c r="N57" s="1277"/>
      <c r="O57" s="1274"/>
    </row>
    <row r="58" spans="2:15" ht="14.1" customHeight="1">
      <c r="C58" s="1278">
        <v>1</v>
      </c>
      <c r="D58" s="1281" t="s">
        <v>703</v>
      </c>
      <c r="E58" s="1297"/>
      <c r="F58" s="1297"/>
      <c r="G58" s="1297"/>
      <c r="H58" s="9"/>
      <c r="I58" s="9"/>
      <c r="J58" s="9"/>
      <c r="K58" s="1243"/>
      <c r="L58" s="1243"/>
      <c r="M58" s="1243"/>
      <c r="N58" s="1243"/>
    </row>
    <row r="59" spans="2:15" ht="14.1" customHeight="1">
      <c r="C59" s="1279">
        <v>2</v>
      </c>
      <c r="D59" s="1282" t="s">
        <v>704</v>
      </c>
      <c r="E59" s="1298"/>
      <c r="F59" s="1298"/>
      <c r="G59" s="1298"/>
      <c r="H59" s="9"/>
      <c r="I59" s="9"/>
      <c r="J59" s="9"/>
      <c r="K59" s="10"/>
      <c r="L59" s="9"/>
      <c r="M59" s="9"/>
      <c r="N59" s="9"/>
    </row>
    <row r="60" spans="2:15" ht="14.1" customHeight="1">
      <c r="C60" s="1279">
        <v>3</v>
      </c>
      <c r="D60" s="1282" t="s">
        <v>705</v>
      </c>
      <c r="E60" s="1296"/>
      <c r="F60" s="1296"/>
      <c r="G60" s="1296"/>
      <c r="H60" s="4"/>
      <c r="I60" s="4"/>
      <c r="J60" s="4"/>
      <c r="K60" s="5"/>
      <c r="L60" s="4"/>
      <c r="M60" s="4"/>
      <c r="N60" s="4"/>
    </row>
    <row r="61" spans="2:15" ht="14.1" customHeight="1">
      <c r="C61" s="1279">
        <v>4</v>
      </c>
      <c r="D61" s="1282" t="s">
        <v>706</v>
      </c>
      <c r="E61" s="1296"/>
      <c r="F61" s="1296"/>
      <c r="G61" s="1296"/>
      <c r="H61" s="4"/>
      <c r="I61" s="4"/>
      <c r="J61" s="4"/>
      <c r="K61" s="5"/>
      <c r="L61" s="4"/>
      <c r="M61" s="4"/>
      <c r="N61" s="4"/>
    </row>
    <row r="62" spans="2:15" ht="14.1" customHeight="1">
      <c r="C62" s="1279">
        <v>5</v>
      </c>
      <c r="D62" s="1282" t="s">
        <v>707</v>
      </c>
      <c r="E62" s="1296"/>
      <c r="F62" s="1296"/>
      <c r="G62" s="1296"/>
      <c r="H62" s="4"/>
      <c r="I62" s="4"/>
      <c r="J62" s="4"/>
      <c r="K62" s="5"/>
      <c r="L62" s="4"/>
      <c r="M62" s="4"/>
      <c r="N62" s="4"/>
    </row>
    <row r="63" spans="2:15" ht="14.1" customHeight="1">
      <c r="C63" s="1279">
        <v>6</v>
      </c>
      <c r="D63" s="1282" t="s">
        <v>708</v>
      </c>
      <c r="E63" s="1363"/>
      <c r="F63" s="1363"/>
      <c r="G63" s="1363"/>
      <c r="H63" s="8"/>
      <c r="I63" s="8"/>
      <c r="J63" s="8"/>
      <c r="K63" s="8"/>
      <c r="L63" s="8"/>
      <c r="M63" s="8"/>
      <c r="N63" s="8"/>
    </row>
    <row r="64" spans="2:15" ht="14.1" customHeight="1">
      <c r="C64" s="1279">
        <v>7</v>
      </c>
      <c r="D64" s="1282" t="s">
        <v>709</v>
      </c>
      <c r="E64" s="1364"/>
      <c r="F64" s="1364"/>
      <c r="G64" s="1364"/>
    </row>
    <row r="65" spans="3:7" ht="14.1" customHeight="1">
      <c r="C65" s="1279">
        <v>8</v>
      </c>
      <c r="D65" s="1282" t="s">
        <v>710</v>
      </c>
      <c r="E65" s="1364"/>
      <c r="F65" s="1364"/>
      <c r="G65" s="1364"/>
    </row>
    <row r="66" spans="3:7" ht="14.1" customHeight="1">
      <c r="C66" s="1280">
        <v>9</v>
      </c>
      <c r="D66" s="1283" t="s">
        <v>711</v>
      </c>
      <c r="E66" s="1365"/>
      <c r="F66" s="1365"/>
      <c r="G66" s="1365"/>
    </row>
  </sheetData>
  <sheetProtection sheet="1" objects="1" scenarios="1" formatRows="0"/>
  <mergeCells count="19">
    <mergeCell ref="B48:D48"/>
    <mergeCell ref="B19:B25"/>
    <mergeCell ref="B26:B35"/>
    <mergeCell ref="B36:D36"/>
    <mergeCell ref="B37:D37"/>
    <mergeCell ref="B12:D12"/>
    <mergeCell ref="B18:D18"/>
    <mergeCell ref="O6:O11"/>
    <mergeCell ref="E7:J7"/>
    <mergeCell ref="E9:J9"/>
    <mergeCell ref="L9:L11"/>
    <mergeCell ref="M9:M11"/>
    <mergeCell ref="N9:N11"/>
    <mergeCell ref="E11:J11"/>
    <mergeCell ref="D3:K3"/>
    <mergeCell ref="E6:J6"/>
    <mergeCell ref="K6:K11"/>
    <mergeCell ref="L6:N8"/>
    <mergeCell ref="B6:D11"/>
  </mergeCells>
  <printOptions horizontalCentered="1"/>
  <pageMargins left="0.94488188976377963" right="0.51181102362204722" top="0.51181102362204722" bottom="0.70866141732283472" header="0.51181102362204722" footer="0.51181102362204722"/>
  <pageSetup paperSize="9" scale="71" orientation="portrait" horizontalDpi="4294967293" verticalDpi="4294967293" r:id="rId1"/>
  <headerFooter alignWithMargins="0">
    <oddFooter>&amp;L&amp;7CEA - arkusz organizacyjny na rok szkolny 2017/18    nr teczki: &amp;F</oddFooter>
  </headerFooter>
  <ignoredErrors>
    <ignoredError sqref="N2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słownik!$A$2:$A$150</xm:f>
          </x14:formula1>
          <xm:sqref>D49:D55 D38:D47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12">
    <tabColor theme="0"/>
    <pageSetUpPr fitToPage="1"/>
  </sheetPr>
  <dimension ref="B1:T75"/>
  <sheetViews>
    <sheetView showGridLines="0" view="pageBreakPreview" zoomScale="60" zoomScaleNormal="90" workbookViewId="0">
      <selection activeCell="V46" sqref="V46"/>
    </sheetView>
  </sheetViews>
  <sheetFormatPr defaultColWidth="9.28515625" defaultRowHeight="12.75"/>
  <cols>
    <col min="1" max="1" width="4" style="3" customWidth="1"/>
    <col min="2" max="2" width="5.7109375" style="3" customWidth="1"/>
    <col min="3" max="3" width="4.42578125" style="3" customWidth="1"/>
    <col min="4" max="4" width="42.140625" style="3" customWidth="1"/>
    <col min="5" max="12" width="5.7109375" style="3" customWidth="1"/>
    <col min="13" max="13" width="8" style="3" customWidth="1"/>
    <col min="14" max="15" width="7.7109375" style="3" customWidth="1"/>
    <col min="16" max="16" width="9.42578125" style="3" customWidth="1"/>
    <col min="17" max="17" width="10.5703125" style="3" customWidth="1"/>
    <col min="18" max="16384" width="9.28515625" style="3"/>
  </cols>
  <sheetData>
    <row r="1" spans="2:18" ht="32.25" customHeight="1">
      <c r="C1" s="979" t="s">
        <v>554</v>
      </c>
      <c r="D1" s="549"/>
      <c r="E1" s="549"/>
      <c r="F1" s="549"/>
      <c r="G1" s="549"/>
      <c r="H1" s="549"/>
      <c r="I1" s="549"/>
      <c r="J1" s="549"/>
      <c r="K1" s="549"/>
      <c r="L1" s="549"/>
      <c r="M1" s="549"/>
      <c r="N1" s="549"/>
      <c r="O1" s="1697" t="s">
        <v>897</v>
      </c>
      <c r="P1" s="549"/>
      <c r="Q1" s="549"/>
    </row>
    <row r="2" spans="2:18" ht="18">
      <c r="C2" s="235"/>
      <c r="D2" s="236" t="str">
        <f>wizyt!C3</f>
        <v>??</v>
      </c>
      <c r="E2" s="236"/>
      <c r="F2" s="236"/>
      <c r="G2" s="236"/>
      <c r="H2" s="236"/>
      <c r="I2" s="236"/>
      <c r="J2" s="236"/>
      <c r="K2" s="236"/>
      <c r="L2" s="236"/>
      <c r="M2" s="237"/>
      <c r="N2" s="237"/>
      <c r="O2" s="237"/>
      <c r="P2" s="814"/>
      <c r="Q2" s="238"/>
    </row>
    <row r="3" spans="2:18" ht="20.25">
      <c r="C3" s="238"/>
      <c r="D3" s="3231" t="s">
        <v>113</v>
      </c>
      <c r="E3" s="3231"/>
      <c r="F3" s="3231"/>
      <c r="G3" s="3231"/>
      <c r="H3" s="3231"/>
      <c r="I3" s="3231"/>
      <c r="J3" s="3231"/>
      <c r="K3" s="3231"/>
      <c r="L3" s="3231"/>
      <c r="M3" s="3231"/>
      <c r="N3" s="239" t="str">
        <f>wizyt!H3</f>
        <v>2021/2022</v>
      </c>
      <c r="O3" s="239"/>
      <c r="P3" s="240"/>
      <c r="Q3" s="238"/>
    </row>
    <row r="4" spans="2:18" ht="18.75" customHeight="1">
      <c r="C4" s="241"/>
      <c r="D4" s="3301" t="s">
        <v>600</v>
      </c>
      <c r="E4" s="3301"/>
      <c r="F4" s="3301"/>
      <c r="G4" s="3301"/>
      <c r="H4" s="3301"/>
      <c r="I4" s="3301"/>
      <c r="J4" s="3301"/>
      <c r="K4" s="3301"/>
      <c r="L4" s="3301"/>
      <c r="M4" s="3301"/>
      <c r="N4" s="3301"/>
      <c r="O4" s="3301"/>
      <c r="P4" s="3301"/>
      <c r="Q4" s="238"/>
    </row>
    <row r="5" spans="2:18" ht="12.75" customHeight="1" thickBot="1">
      <c r="C5" s="978"/>
      <c r="D5" s="242"/>
      <c r="E5" s="242"/>
      <c r="F5" s="242"/>
      <c r="G5" s="242"/>
      <c r="H5" s="242"/>
      <c r="I5" s="242"/>
      <c r="J5" s="242"/>
      <c r="K5" s="242"/>
      <c r="L5" s="242"/>
      <c r="M5" s="245"/>
      <c r="N5" s="243"/>
      <c r="O5" s="243"/>
      <c r="P5" s="242"/>
      <c r="Q5" s="238"/>
    </row>
    <row r="6" spans="2:18" ht="12.75" customHeight="1">
      <c r="B6" s="3305" t="s">
        <v>164</v>
      </c>
      <c r="C6" s="3306"/>
      <c r="D6" s="3307"/>
      <c r="E6" s="3302" t="s">
        <v>674</v>
      </c>
      <c r="F6" s="3302"/>
      <c r="G6" s="3302"/>
      <c r="H6" s="3302"/>
      <c r="I6" s="3303"/>
      <c r="J6" s="3303"/>
      <c r="K6" s="3302"/>
      <c r="L6" s="3302"/>
      <c r="M6" s="3233" t="s">
        <v>232</v>
      </c>
      <c r="N6" s="3235" t="s">
        <v>233</v>
      </c>
      <c r="O6" s="3235"/>
      <c r="P6" s="3236"/>
      <c r="Q6" s="3294" t="s">
        <v>74</v>
      </c>
    </row>
    <row r="7" spans="2:18" ht="12.75" customHeight="1">
      <c r="B7" s="3308"/>
      <c r="C7" s="3309"/>
      <c r="D7" s="3310"/>
      <c r="E7" s="3247" t="s">
        <v>813</v>
      </c>
      <c r="F7" s="3247"/>
      <c r="G7" s="3247"/>
      <c r="H7" s="3247"/>
      <c r="I7" s="3247"/>
      <c r="J7" s="3247"/>
      <c r="K7" s="3247"/>
      <c r="L7" s="3247"/>
      <c r="M7" s="3234"/>
      <c r="N7" s="3237"/>
      <c r="O7" s="3237"/>
      <c r="P7" s="3238"/>
      <c r="Q7" s="2984"/>
    </row>
    <row r="8" spans="2:18" ht="12.75" customHeight="1">
      <c r="B8" s="3308"/>
      <c r="C8" s="3309"/>
      <c r="D8" s="3310"/>
      <c r="E8" s="387" t="s">
        <v>4</v>
      </c>
      <c r="F8" s="387" t="s">
        <v>5</v>
      </c>
      <c r="G8" s="387" t="s">
        <v>6</v>
      </c>
      <c r="H8" s="385" t="s">
        <v>8</v>
      </c>
      <c r="I8" s="385" t="s">
        <v>7</v>
      </c>
      <c r="J8" s="385" t="s">
        <v>9</v>
      </c>
      <c r="K8" s="385" t="s">
        <v>910</v>
      </c>
      <c r="L8" s="1548" t="s">
        <v>911</v>
      </c>
      <c r="M8" s="3234"/>
      <c r="N8" s="3237"/>
      <c r="O8" s="3237"/>
      <c r="P8" s="3238"/>
      <c r="Q8" s="2984"/>
    </row>
    <row r="9" spans="2:18" ht="12.75" customHeight="1">
      <c r="B9" s="3308"/>
      <c r="C9" s="3309"/>
      <c r="D9" s="3310"/>
      <c r="E9" s="2992" t="s">
        <v>676</v>
      </c>
      <c r="F9" s="2992"/>
      <c r="G9" s="2992"/>
      <c r="H9" s="2992"/>
      <c r="I9" s="2992"/>
      <c r="J9" s="2992"/>
      <c r="K9" s="2992"/>
      <c r="L9" s="3295"/>
      <c r="M9" s="3234"/>
      <c r="N9" s="3250" t="s">
        <v>477</v>
      </c>
      <c r="O9" s="3252" t="s">
        <v>478</v>
      </c>
      <c r="P9" s="3254" t="s">
        <v>29</v>
      </c>
      <c r="Q9" s="2984"/>
    </row>
    <row r="10" spans="2:18" ht="12.75" customHeight="1">
      <c r="B10" s="3308"/>
      <c r="C10" s="3309"/>
      <c r="D10" s="3310"/>
      <c r="E10" s="1849">
        <f>'kalendarz  A'!$F$30</f>
        <v>13</v>
      </c>
      <c r="F10" s="1849">
        <f>'kalendarz  A'!$F$30</f>
        <v>13</v>
      </c>
      <c r="G10" s="1849">
        <f>'kalendarz  A'!$F$30</f>
        <v>13</v>
      </c>
      <c r="H10" s="1849">
        <f>'kalendarz  A'!$F$30</f>
        <v>13</v>
      </c>
      <c r="I10" s="1849">
        <f>'kalendarz  A'!$F$30</f>
        <v>13</v>
      </c>
      <c r="J10" s="1849">
        <f>'kalendarz  A'!$F$30</f>
        <v>13</v>
      </c>
      <c r="K10" s="1849">
        <f>'kalendarz  A'!$F$30</f>
        <v>13</v>
      </c>
      <c r="L10" s="1849">
        <f>'kalendarz  A'!$F$30</f>
        <v>13</v>
      </c>
      <c r="M10" s="3234"/>
      <c r="N10" s="3251"/>
      <c r="O10" s="3253"/>
      <c r="P10" s="3255"/>
      <c r="Q10" s="2984"/>
    </row>
    <row r="11" spans="2:18" ht="16.5" customHeight="1" thickBot="1">
      <c r="B11" s="3311"/>
      <c r="C11" s="3312"/>
      <c r="D11" s="3313"/>
      <c r="E11" s="3299" t="s">
        <v>673</v>
      </c>
      <c r="F11" s="3299"/>
      <c r="G11" s="3299"/>
      <c r="H11" s="3299"/>
      <c r="I11" s="3299"/>
      <c r="J11" s="3299"/>
      <c r="K11" s="3299"/>
      <c r="L11" s="3300"/>
      <c r="M11" s="3304"/>
      <c r="N11" s="3296"/>
      <c r="O11" s="3297"/>
      <c r="P11" s="3298"/>
      <c r="Q11" s="2985"/>
    </row>
    <row r="12" spans="2:18" ht="27" customHeight="1" thickBot="1">
      <c r="B12" s="3242" t="s">
        <v>202</v>
      </c>
      <c r="C12" s="3243"/>
      <c r="D12" s="3244"/>
      <c r="E12" s="1789">
        <f>E18+E13+E16+E17</f>
        <v>0</v>
      </c>
      <c r="F12" s="1789">
        <f t="shared" ref="F12:K12" si="0">F18+F13+F16+F17</f>
        <v>0</v>
      </c>
      <c r="G12" s="1789">
        <f t="shared" si="0"/>
        <v>0</v>
      </c>
      <c r="H12" s="830">
        <f t="shared" si="0"/>
        <v>23</v>
      </c>
      <c r="I12" s="830">
        <f t="shared" ref="I12:J12" si="1">I18+I13+I16+I17</f>
        <v>24</v>
      </c>
      <c r="J12" s="1791">
        <f t="shared" si="1"/>
        <v>23</v>
      </c>
      <c r="K12" s="830">
        <f t="shared" si="0"/>
        <v>30</v>
      </c>
      <c r="L12" s="830">
        <f>L18+L13+L16+L17</f>
        <v>33</v>
      </c>
      <c r="M12" s="941">
        <f>M18+M13</f>
        <v>133</v>
      </c>
      <c r="N12" s="1790">
        <f>N13+N16+N17+N18</f>
        <v>0</v>
      </c>
      <c r="O12" s="1792">
        <f t="shared" ref="O12:P12" si="2">O13+O16+O17+O18</f>
        <v>1729</v>
      </c>
      <c r="P12" s="942">
        <f t="shared" si="2"/>
        <v>1729</v>
      </c>
      <c r="Q12" s="390"/>
    </row>
    <row r="13" spans="2:18" ht="21" customHeight="1">
      <c r="B13" s="1680"/>
      <c r="C13" s="1626"/>
      <c r="D13" s="1626" t="s">
        <v>826</v>
      </c>
      <c r="E13" s="884">
        <f>SUM(E14:E15)</f>
        <v>0</v>
      </c>
      <c r="F13" s="884">
        <f t="shared" ref="F13:L13" si="3">SUM(F14:F15)</f>
        <v>0</v>
      </c>
      <c r="G13" s="884">
        <f t="shared" si="3"/>
        <v>0</v>
      </c>
      <c r="H13" s="884">
        <f t="shared" si="3"/>
        <v>23</v>
      </c>
      <c r="I13" s="884">
        <f>SUM(I14:I15)</f>
        <v>24</v>
      </c>
      <c r="J13" s="884">
        <f t="shared" ref="J13" si="4">SUM(J14:J15)</f>
        <v>23</v>
      </c>
      <c r="K13" s="884">
        <f t="shared" si="3"/>
        <v>30</v>
      </c>
      <c r="L13" s="884">
        <f t="shared" si="3"/>
        <v>33</v>
      </c>
      <c r="M13" s="943">
        <f>SUM(E13:L13)</f>
        <v>133</v>
      </c>
      <c r="N13" s="878">
        <f>SUM(N14:N15)</f>
        <v>0</v>
      </c>
      <c r="O13" s="878">
        <f>SUM(O14:O15)</f>
        <v>1729</v>
      </c>
      <c r="P13" s="907">
        <f>SUM(N13:O13)</f>
        <v>1729</v>
      </c>
      <c r="Q13" s="1630"/>
      <c r="R13" s="78"/>
    </row>
    <row r="14" spans="2:18" ht="14.25" customHeight="1">
      <c r="B14" s="1625"/>
      <c r="C14" s="1626"/>
      <c r="D14" s="1626" t="s">
        <v>738</v>
      </c>
      <c r="E14" s="885">
        <f>SUM(E20:E28)</f>
        <v>0</v>
      </c>
      <c r="F14" s="885">
        <f t="shared" ref="F14:G14" si="5">SUM(F20:F28)</f>
        <v>0</v>
      </c>
      <c r="G14" s="885">
        <f t="shared" si="5"/>
        <v>0</v>
      </c>
      <c r="H14" s="885">
        <f>SUM(H20:H28)</f>
        <v>0</v>
      </c>
      <c r="I14" s="885">
        <f>SUM(I20:I28)</f>
        <v>0</v>
      </c>
      <c r="J14" s="885">
        <f>SUM(J20:J28)</f>
        <v>0</v>
      </c>
      <c r="K14" s="885">
        <f>SUM(K20:K28)</f>
        <v>0</v>
      </c>
      <c r="L14" s="885">
        <f>SUM(L20:L28)</f>
        <v>0</v>
      </c>
      <c r="M14" s="944">
        <f>SUM(E14:L14)</f>
        <v>0</v>
      </c>
      <c r="N14" s="905">
        <f>E14*E10+F14*$F$10+G14*$G$10</f>
        <v>0</v>
      </c>
      <c r="O14" s="905">
        <f>H14*$H$10+K14*$K$10+L14*$L$10+I14*I$10+J14*J$10</f>
        <v>0</v>
      </c>
      <c r="P14" s="1552">
        <f>SUM(N14:O14)</f>
        <v>0</v>
      </c>
      <c r="Q14" s="392"/>
    </row>
    <row r="15" spans="2:18" ht="14.25" customHeight="1">
      <c r="B15" s="1625"/>
      <c r="C15" s="1626"/>
      <c r="D15" s="1626" t="s">
        <v>739</v>
      </c>
      <c r="E15" s="885">
        <f>SUM(E29:E46)</f>
        <v>0</v>
      </c>
      <c r="F15" s="885">
        <f>SUM(F29:F46)</f>
        <v>0</v>
      </c>
      <c r="G15" s="885">
        <f>SUM(G29:G46)</f>
        <v>0</v>
      </c>
      <c r="H15" s="885">
        <f>SUM(H29:H46)</f>
        <v>23</v>
      </c>
      <c r="I15" s="885">
        <f>SUM(I30:I46)</f>
        <v>24</v>
      </c>
      <c r="J15" s="885">
        <f>SUM(J30:J46)</f>
        <v>23</v>
      </c>
      <c r="K15" s="885">
        <f>SUM(K29:K46)</f>
        <v>30</v>
      </c>
      <c r="L15" s="885">
        <f>SUM(L29:L46)</f>
        <v>33</v>
      </c>
      <c r="M15" s="944">
        <f>SUM(E15:L15)</f>
        <v>133</v>
      </c>
      <c r="N15" s="905">
        <f>E15*E10+F15*$F$10+G15*$G$10</f>
        <v>0</v>
      </c>
      <c r="O15" s="905">
        <f t="shared" ref="O15:O18" si="6">H15*$H$10+K15*$K$10+L15*$L$10+I15*I$10+J15*J$10</f>
        <v>1729</v>
      </c>
      <c r="P15" s="1552">
        <f>SUM(N15:O15)</f>
        <v>1729</v>
      </c>
      <c r="Q15" s="1389"/>
    </row>
    <row r="16" spans="2:18" ht="14.25" customHeight="1">
      <c r="B16" s="1625"/>
      <c r="C16" s="1626"/>
      <c r="D16" s="1626" t="s">
        <v>781</v>
      </c>
      <c r="E16" s="884">
        <f>E47</f>
        <v>0</v>
      </c>
      <c r="F16" s="884">
        <f t="shared" ref="F16:L16" si="7">F47</f>
        <v>0</v>
      </c>
      <c r="G16" s="884">
        <f t="shared" si="7"/>
        <v>0</v>
      </c>
      <c r="H16" s="884">
        <f>H47</f>
        <v>0</v>
      </c>
      <c r="I16" s="885">
        <f>I47</f>
        <v>0</v>
      </c>
      <c r="J16" s="885">
        <f>J47</f>
        <v>0</v>
      </c>
      <c r="K16" s="884">
        <f t="shared" si="7"/>
        <v>0</v>
      </c>
      <c r="L16" s="884">
        <f t="shared" si="7"/>
        <v>0</v>
      </c>
      <c r="M16" s="944">
        <f>SUM(E16:L16)</f>
        <v>0</v>
      </c>
      <c r="N16" s="905">
        <f>E16*E10+F16*$F$10+G16*$G$10</f>
        <v>0</v>
      </c>
      <c r="O16" s="905">
        <f t="shared" si="6"/>
        <v>0</v>
      </c>
      <c r="P16" s="1552">
        <f>SUM(N16:O16)</f>
        <v>0</v>
      </c>
      <c r="Q16" s="392"/>
    </row>
    <row r="17" spans="2:20" ht="14.25" customHeight="1">
      <c r="B17" s="1625"/>
      <c r="C17" s="1626"/>
      <c r="D17" s="1626" t="s">
        <v>740</v>
      </c>
      <c r="E17" s="884">
        <f>E55</f>
        <v>0</v>
      </c>
      <c r="F17" s="884">
        <f t="shared" ref="F17:L17" si="8">F55</f>
        <v>0</v>
      </c>
      <c r="G17" s="884">
        <f t="shared" si="8"/>
        <v>0</v>
      </c>
      <c r="H17" s="884">
        <f t="shared" si="8"/>
        <v>0</v>
      </c>
      <c r="I17" s="884">
        <f>I55</f>
        <v>0</v>
      </c>
      <c r="J17" s="884">
        <f t="shared" si="8"/>
        <v>0</v>
      </c>
      <c r="K17" s="884">
        <f t="shared" si="8"/>
        <v>0</v>
      </c>
      <c r="L17" s="884">
        <f t="shared" si="8"/>
        <v>0</v>
      </c>
      <c r="M17" s="944">
        <v>0</v>
      </c>
      <c r="N17" s="905">
        <f>E17*E10+F17*$F$10+G17*$G$10</f>
        <v>0</v>
      </c>
      <c r="O17" s="905">
        <f t="shared" si="6"/>
        <v>0</v>
      </c>
      <c r="P17" s="1552">
        <v>0</v>
      </c>
      <c r="Q17" s="392"/>
    </row>
    <row r="18" spans="2:20" ht="15.75" customHeight="1">
      <c r="B18" s="3285" t="s">
        <v>825</v>
      </c>
      <c r="C18" s="3286"/>
      <c r="D18" s="3287"/>
      <c r="E18" s="1293">
        <f>SUM(E61:E64)</f>
        <v>0</v>
      </c>
      <c r="F18" s="1293">
        <f t="shared" ref="F18:L18" si="9">SUM(F61:F64)</f>
        <v>0</v>
      </c>
      <c r="G18" s="1293">
        <f>SUM(G61:G64)</f>
        <v>0</v>
      </c>
      <c r="H18" s="1293">
        <f>SUM(H61:H64)</f>
        <v>0</v>
      </c>
      <c r="I18" s="1293">
        <f>SUM(I61:I64)</f>
        <v>0</v>
      </c>
      <c r="J18" s="1293">
        <f>SUM(J61:J64)</f>
        <v>0</v>
      </c>
      <c r="K18" s="1293">
        <f t="shared" si="9"/>
        <v>0</v>
      </c>
      <c r="L18" s="1293">
        <f t="shared" si="9"/>
        <v>0</v>
      </c>
      <c r="M18" s="1294">
        <f>SUM(M55:M55)</f>
        <v>0</v>
      </c>
      <c r="N18" s="891">
        <f>E18*E10+F18*$F$10+G18*$G$10</f>
        <v>0</v>
      </c>
      <c r="O18" s="905">
        <f t="shared" si="6"/>
        <v>0</v>
      </c>
      <c r="P18" s="908">
        <f>SUM(N18:O18)</f>
        <v>0</v>
      </c>
      <c r="Q18" s="1020"/>
    </row>
    <row r="19" spans="2:20" ht="19.5" customHeight="1">
      <c r="B19" s="3245" t="s">
        <v>713</v>
      </c>
      <c r="C19" s="3246"/>
      <c r="D19" s="3246"/>
      <c r="E19" s="1637"/>
      <c r="F19" s="1637"/>
      <c r="G19" s="1637"/>
      <c r="H19" s="1637"/>
      <c r="I19" s="1637"/>
      <c r="J19" s="1637"/>
      <c r="K19" s="1637" t="s">
        <v>55</v>
      </c>
      <c r="L19" s="1637"/>
      <c r="M19" s="1637"/>
      <c r="N19" s="1638"/>
      <c r="O19" s="1638"/>
      <c r="P19" s="1639"/>
      <c r="Q19" s="1640"/>
      <c r="T19" s="78"/>
    </row>
    <row r="20" spans="2:20" s="78" customFormat="1" ht="14.1" customHeight="1">
      <c r="B20" s="3288" t="s">
        <v>817</v>
      </c>
      <c r="C20" s="1547">
        <v>1</v>
      </c>
      <c r="D20" s="1621" t="s">
        <v>260</v>
      </c>
      <c r="E20" s="844"/>
      <c r="F20" s="844"/>
      <c r="G20" s="844"/>
      <c r="H20" s="845"/>
      <c r="I20" s="845"/>
      <c r="J20" s="845"/>
      <c r="K20" s="845"/>
      <c r="L20" s="845"/>
      <c r="M20" s="945">
        <f t="shared" ref="M20:M46" si="10">SUM(E20:L20)</f>
        <v>0</v>
      </c>
      <c r="N20" s="914">
        <f t="shared" ref="N20:N25" si="11">F20*$F$10+G20*$G$10+E20*$E$10</f>
        <v>0</v>
      </c>
      <c r="O20" s="879">
        <f t="shared" ref="O20" si="12">H20*$H$10+K20*$K$10+L20*$L$10</f>
        <v>0</v>
      </c>
      <c r="P20" s="875">
        <f t="shared" ref="P20:P46" si="13">SUM(N20:O20)</f>
        <v>0</v>
      </c>
      <c r="Q20" s="232"/>
    </row>
    <row r="21" spans="2:20" s="78" customFormat="1" ht="14.1" customHeight="1">
      <c r="B21" s="3289"/>
      <c r="C21" s="802">
        <v>2</v>
      </c>
      <c r="D21" s="1622" t="s">
        <v>286</v>
      </c>
      <c r="E21" s="848"/>
      <c r="F21" s="848"/>
      <c r="G21" s="848"/>
      <c r="H21" s="849"/>
      <c r="I21" s="849"/>
      <c r="J21" s="849"/>
      <c r="K21" s="849"/>
      <c r="L21" s="849"/>
      <c r="M21" s="946">
        <f t="shared" si="10"/>
        <v>0</v>
      </c>
      <c r="N21" s="915">
        <f t="shared" si="11"/>
        <v>0</v>
      </c>
      <c r="O21" s="1793">
        <f>H21*$H$10+K21*$K$10+L21*$L$10+I21*I$10+J21*J$10</f>
        <v>0</v>
      </c>
      <c r="P21" s="876">
        <f t="shared" si="13"/>
        <v>0</v>
      </c>
      <c r="Q21" s="397"/>
    </row>
    <row r="22" spans="2:20" s="78" customFormat="1" ht="14.1" customHeight="1">
      <c r="B22" s="3289"/>
      <c r="C22" s="802">
        <v>3</v>
      </c>
      <c r="D22" s="1622" t="s">
        <v>701</v>
      </c>
      <c r="E22" s="848"/>
      <c r="F22" s="848"/>
      <c r="G22" s="848"/>
      <c r="H22" s="849"/>
      <c r="I22" s="849"/>
      <c r="J22" s="849"/>
      <c r="K22" s="849"/>
      <c r="L22" s="849"/>
      <c r="M22" s="946">
        <f t="shared" si="10"/>
        <v>0</v>
      </c>
      <c r="N22" s="915">
        <f t="shared" si="11"/>
        <v>0</v>
      </c>
      <c r="O22" s="1793">
        <f t="shared" ref="O22:O28" si="14">H22*$H$10+K22*$K$10+L22*$L$10+I22*I$10+J22*J$10</f>
        <v>0</v>
      </c>
      <c r="P22" s="876">
        <f t="shared" si="13"/>
        <v>0</v>
      </c>
      <c r="Q22" s="397"/>
      <c r="R22" s="1388"/>
    </row>
    <row r="23" spans="2:20" s="78" customFormat="1" ht="14.1" customHeight="1">
      <c r="B23" s="3289"/>
      <c r="C23" s="802">
        <v>4</v>
      </c>
      <c r="D23" s="1622" t="s">
        <v>282</v>
      </c>
      <c r="E23" s="848"/>
      <c r="F23" s="848"/>
      <c r="G23" s="848"/>
      <c r="H23" s="849"/>
      <c r="I23" s="849"/>
      <c r="J23" s="849"/>
      <c r="K23" s="849"/>
      <c r="L23" s="849"/>
      <c r="M23" s="946">
        <f t="shared" si="10"/>
        <v>0</v>
      </c>
      <c r="N23" s="915">
        <f t="shared" si="11"/>
        <v>0</v>
      </c>
      <c r="O23" s="1793">
        <f t="shared" si="14"/>
        <v>0</v>
      </c>
      <c r="P23" s="876">
        <f t="shared" si="13"/>
        <v>0</v>
      </c>
      <c r="Q23" s="397"/>
    </row>
    <row r="24" spans="2:20" s="78" customFormat="1" ht="14.1" customHeight="1">
      <c r="B24" s="3289"/>
      <c r="C24" s="802">
        <v>5</v>
      </c>
      <c r="D24" s="1622" t="s">
        <v>262</v>
      </c>
      <c r="E24" s="848"/>
      <c r="F24" s="848"/>
      <c r="G24" s="848"/>
      <c r="H24" s="849"/>
      <c r="I24" s="849"/>
      <c r="J24" s="849"/>
      <c r="K24" s="849"/>
      <c r="L24" s="849"/>
      <c r="M24" s="946">
        <f t="shared" si="10"/>
        <v>0</v>
      </c>
      <c r="N24" s="915">
        <f t="shared" si="11"/>
        <v>0</v>
      </c>
      <c r="O24" s="1793">
        <f t="shared" si="14"/>
        <v>0</v>
      </c>
      <c r="P24" s="876">
        <f t="shared" ref="P24" si="15">SUM(N24:O24)</f>
        <v>0</v>
      </c>
      <c r="Q24" s="397"/>
    </row>
    <row r="25" spans="2:20" s="78" customFormat="1" ht="14.1" customHeight="1">
      <c r="B25" s="3289"/>
      <c r="C25" s="802">
        <v>6</v>
      </c>
      <c r="D25" s="1622" t="s">
        <v>235</v>
      </c>
      <c r="E25" s="848"/>
      <c r="F25" s="848"/>
      <c r="G25" s="848"/>
      <c r="H25" s="849"/>
      <c r="I25" s="849"/>
      <c r="J25" s="849"/>
      <c r="K25" s="849"/>
      <c r="L25" s="849"/>
      <c r="M25" s="946">
        <f t="shared" si="10"/>
        <v>0</v>
      </c>
      <c r="N25" s="915">
        <f t="shared" si="11"/>
        <v>0</v>
      </c>
      <c r="O25" s="1793">
        <f t="shared" si="14"/>
        <v>0</v>
      </c>
      <c r="P25" s="876">
        <f t="shared" si="13"/>
        <v>0</v>
      </c>
      <c r="Q25" s="397"/>
    </row>
    <row r="26" spans="2:20" s="78" customFormat="1" ht="14.1" customHeight="1">
      <c r="B26" s="3289"/>
      <c r="C26" s="984">
        <v>7</v>
      </c>
      <c r="D26" s="1623" t="s">
        <v>698</v>
      </c>
      <c r="E26" s="848"/>
      <c r="F26" s="848"/>
      <c r="G26" s="848"/>
      <c r="H26" s="849"/>
      <c r="I26" s="849"/>
      <c r="J26" s="849"/>
      <c r="K26" s="849"/>
      <c r="L26" s="849"/>
      <c r="M26" s="946">
        <f t="shared" ref="M26:M27" si="16">SUM(E26:L26)</f>
        <v>0</v>
      </c>
      <c r="N26" s="915">
        <f t="shared" ref="N26:N27" si="17">F26*$F$10+G26*$G$10+E26*$E$10</f>
        <v>0</v>
      </c>
      <c r="O26" s="1793">
        <f t="shared" si="14"/>
        <v>0</v>
      </c>
      <c r="P26" s="876">
        <f t="shared" ref="P26:P27" si="18">SUM(N26:O26)</f>
        <v>0</v>
      </c>
      <c r="Q26" s="818"/>
    </row>
    <row r="27" spans="2:20" s="78" customFormat="1" ht="14.1" customHeight="1">
      <c r="B27" s="3289"/>
      <c r="C27" s="984">
        <v>8</v>
      </c>
      <c r="D27" s="1623" t="s">
        <v>270</v>
      </c>
      <c r="E27" s="848"/>
      <c r="F27" s="848"/>
      <c r="G27" s="848"/>
      <c r="H27" s="849"/>
      <c r="I27" s="849"/>
      <c r="J27" s="849"/>
      <c r="K27" s="849"/>
      <c r="L27" s="849"/>
      <c r="M27" s="946">
        <f t="shared" si="16"/>
        <v>0</v>
      </c>
      <c r="N27" s="915">
        <f t="shared" si="17"/>
        <v>0</v>
      </c>
      <c r="O27" s="1793">
        <f t="shared" si="14"/>
        <v>0</v>
      </c>
      <c r="P27" s="876">
        <f t="shared" si="18"/>
        <v>0</v>
      </c>
      <c r="Q27" s="818"/>
    </row>
    <row r="28" spans="2:20" s="78" customFormat="1" ht="15" customHeight="1" thickBot="1">
      <c r="B28" s="3290"/>
      <c r="C28" s="1594">
        <v>9</v>
      </c>
      <c r="D28" s="1624" t="s">
        <v>569</v>
      </c>
      <c r="E28" s="1607"/>
      <c r="F28" s="1607"/>
      <c r="G28" s="1607"/>
      <c r="H28" s="1597"/>
      <c r="I28" s="1597"/>
      <c r="J28" s="1597"/>
      <c r="K28" s="1597"/>
      <c r="L28" s="1597"/>
      <c r="M28" s="1608">
        <f t="shared" si="10"/>
        <v>0</v>
      </c>
      <c r="N28" s="1603">
        <f t="shared" ref="N28:N31" si="19">F28*$F$10+G28*$G$10+E28*$E$10</f>
        <v>0</v>
      </c>
      <c r="O28" s="1794">
        <f t="shared" si="14"/>
        <v>0</v>
      </c>
      <c r="P28" s="1605">
        <f t="shared" si="13"/>
        <v>0</v>
      </c>
      <c r="Q28" s="1609"/>
    </row>
    <row r="29" spans="2:20" s="78" customFormat="1" ht="14.1" customHeight="1" thickTop="1">
      <c r="B29" s="3291" t="s">
        <v>824</v>
      </c>
      <c r="C29" s="803">
        <v>1</v>
      </c>
      <c r="D29" s="401" t="s">
        <v>702</v>
      </c>
      <c r="E29" s="1576">
        <f>E66</f>
        <v>0</v>
      </c>
      <c r="F29" s="1576">
        <f t="shared" ref="F29:G29" si="20">F66</f>
        <v>0</v>
      </c>
      <c r="G29" s="1576">
        <f t="shared" si="20"/>
        <v>0</v>
      </c>
      <c r="H29" s="1577"/>
      <c r="I29" s="1577"/>
      <c r="J29" s="1577"/>
      <c r="K29" s="1577"/>
      <c r="L29" s="1578"/>
      <c r="M29" s="947">
        <f t="shared" si="10"/>
        <v>0</v>
      </c>
      <c r="N29" s="913">
        <f>F29*$F$10+G29*$G$10+E29*$E$10</f>
        <v>0</v>
      </c>
      <c r="O29" s="891"/>
      <c r="P29" s="908">
        <f t="shared" si="13"/>
        <v>0</v>
      </c>
      <c r="Q29" s="397"/>
    </row>
    <row r="30" spans="2:20" s="78" customFormat="1" ht="14.1" customHeight="1">
      <c r="B30" s="3292"/>
      <c r="C30" s="802">
        <v>2</v>
      </c>
      <c r="D30" s="401" t="s">
        <v>62</v>
      </c>
      <c r="E30" s="1631"/>
      <c r="F30" s="1631"/>
      <c r="G30" s="1631"/>
      <c r="H30" s="851">
        <v>5</v>
      </c>
      <c r="I30" s="851">
        <v>5</v>
      </c>
      <c r="J30" s="849">
        <v>5</v>
      </c>
      <c r="K30" s="851">
        <v>5</v>
      </c>
      <c r="L30" s="849">
        <v>5</v>
      </c>
      <c r="M30" s="947">
        <f t="shared" si="10"/>
        <v>25</v>
      </c>
      <c r="N30" s="915">
        <f t="shared" si="19"/>
        <v>0</v>
      </c>
      <c r="O30" s="1793">
        <f>H30*$H$10+K30*$K$10+L30*$L$10+I30*I$10+J30*J$10</f>
        <v>325</v>
      </c>
      <c r="P30" s="876">
        <f t="shared" si="13"/>
        <v>325</v>
      </c>
      <c r="Q30" s="397"/>
    </row>
    <row r="31" spans="2:20" s="78" customFormat="1" ht="14.1" customHeight="1">
      <c r="B31" s="3292"/>
      <c r="C31" s="802">
        <v>3</v>
      </c>
      <c r="D31" s="396" t="s">
        <v>63</v>
      </c>
      <c r="E31" s="1632"/>
      <c r="F31" s="1632"/>
      <c r="G31" s="1632"/>
      <c r="H31" s="854">
        <v>3</v>
      </c>
      <c r="I31" s="854">
        <v>3</v>
      </c>
      <c r="J31" s="855">
        <v>3</v>
      </c>
      <c r="K31" s="854">
        <v>3</v>
      </c>
      <c r="L31" s="855">
        <v>3</v>
      </c>
      <c r="M31" s="947">
        <f t="shared" si="10"/>
        <v>15</v>
      </c>
      <c r="N31" s="915">
        <f t="shared" si="19"/>
        <v>0</v>
      </c>
      <c r="O31" s="1793">
        <f t="shared" ref="O31:O63" si="21">H31*$H$10+K31*$K$10+L31*$L$10+I31*I$10+J31*J$10</f>
        <v>195</v>
      </c>
      <c r="P31" s="876">
        <f t="shared" si="13"/>
        <v>195</v>
      </c>
      <c r="Q31" s="233"/>
    </row>
    <row r="32" spans="2:20" s="78" customFormat="1" ht="14.1" customHeight="1">
      <c r="B32" s="3292"/>
      <c r="C32" s="802">
        <v>4</v>
      </c>
      <c r="D32" s="396" t="s">
        <v>58</v>
      </c>
      <c r="E32" s="1632"/>
      <c r="F32" s="1632"/>
      <c r="G32" s="1632"/>
      <c r="H32" s="854"/>
      <c r="I32" s="854"/>
      <c r="J32" s="855"/>
      <c r="K32" s="854">
        <v>2</v>
      </c>
      <c r="L32" s="855">
        <v>2</v>
      </c>
      <c r="M32" s="947">
        <f t="shared" ref="M32:M45" si="22">SUM(E32:L32)</f>
        <v>4</v>
      </c>
      <c r="N32" s="915">
        <f t="shared" ref="N32:N45" si="23">F32*$F$10+G32*$G$10+E32*$E$10</f>
        <v>0</v>
      </c>
      <c r="O32" s="1793">
        <f t="shared" si="21"/>
        <v>52</v>
      </c>
      <c r="P32" s="876">
        <f t="shared" ref="P32:P45" si="24">SUM(N32:O32)</f>
        <v>52</v>
      </c>
      <c r="Q32" s="233"/>
    </row>
    <row r="33" spans="2:17" s="78" customFormat="1" ht="14.1" customHeight="1">
      <c r="B33" s="3292"/>
      <c r="C33" s="802">
        <v>5</v>
      </c>
      <c r="D33" s="1033" t="s">
        <v>336</v>
      </c>
      <c r="E33" s="1633"/>
      <c r="F33" s="1633"/>
      <c r="G33" s="1633"/>
      <c r="H33" s="855">
        <v>1</v>
      </c>
      <c r="I33" s="855">
        <v>1</v>
      </c>
      <c r="J33" s="855">
        <v>1</v>
      </c>
      <c r="K33" s="855">
        <v>1</v>
      </c>
      <c r="L33" s="855">
        <v>1</v>
      </c>
      <c r="M33" s="947">
        <f t="shared" ref="M33" si="25">SUM(E33:L33)</f>
        <v>5</v>
      </c>
      <c r="N33" s="915">
        <f t="shared" ref="N33" si="26">F33*$F$10+G33*$G$10+E33*$E$10</f>
        <v>0</v>
      </c>
      <c r="O33" s="1793">
        <f t="shared" ref="O33" si="27">H33*$H$10+K33*$K$10+L33*$L$10+I33*I$10+J33*J$10</f>
        <v>65</v>
      </c>
      <c r="P33" s="876">
        <f t="shared" ref="P33" si="28">SUM(N33:O33)</f>
        <v>65</v>
      </c>
      <c r="Q33" s="233"/>
    </row>
    <row r="34" spans="2:17" s="78" customFormat="1" ht="14.1" customHeight="1">
      <c r="B34" s="3292"/>
      <c r="C34" s="802">
        <v>6</v>
      </c>
      <c r="D34" s="398" t="s">
        <v>60</v>
      </c>
      <c r="E34" s="1632"/>
      <c r="F34" s="1632"/>
      <c r="G34" s="1632"/>
      <c r="H34" s="854">
        <v>1</v>
      </c>
      <c r="I34" s="854">
        <v>2</v>
      </c>
      <c r="J34" s="855">
        <v>2</v>
      </c>
      <c r="K34" s="854">
        <v>2</v>
      </c>
      <c r="L34" s="855">
        <v>2</v>
      </c>
      <c r="M34" s="947">
        <f t="shared" si="22"/>
        <v>9</v>
      </c>
      <c r="N34" s="915">
        <f t="shared" si="23"/>
        <v>0</v>
      </c>
      <c r="O34" s="1793">
        <f t="shared" si="21"/>
        <v>117</v>
      </c>
      <c r="P34" s="876">
        <f t="shared" si="24"/>
        <v>117</v>
      </c>
      <c r="Q34" s="233"/>
    </row>
    <row r="35" spans="2:17" s="78" customFormat="1" ht="14.1" customHeight="1">
      <c r="B35" s="3292"/>
      <c r="C35" s="802">
        <v>7</v>
      </c>
      <c r="D35" s="398" t="s">
        <v>66</v>
      </c>
      <c r="E35" s="1633"/>
      <c r="F35" s="1633"/>
      <c r="G35" s="1633"/>
      <c r="H35" s="855"/>
      <c r="I35" s="855"/>
      <c r="J35" s="855"/>
      <c r="K35" s="855"/>
      <c r="L35" s="855">
        <v>2</v>
      </c>
      <c r="M35" s="947">
        <f t="shared" si="22"/>
        <v>2</v>
      </c>
      <c r="N35" s="915">
        <f t="shared" si="23"/>
        <v>0</v>
      </c>
      <c r="O35" s="1793">
        <f t="shared" si="21"/>
        <v>26</v>
      </c>
      <c r="P35" s="876">
        <f t="shared" si="24"/>
        <v>26</v>
      </c>
      <c r="Q35" s="233"/>
    </row>
    <row r="36" spans="2:17" s="78" customFormat="1" ht="14.1" customHeight="1">
      <c r="B36" s="3292"/>
      <c r="C36" s="802">
        <v>8</v>
      </c>
      <c r="D36" s="398" t="s">
        <v>237</v>
      </c>
      <c r="E36" s="1633"/>
      <c r="F36" s="1633"/>
      <c r="G36" s="1633"/>
      <c r="H36" s="855">
        <v>2</v>
      </c>
      <c r="I36" s="855"/>
      <c r="J36" s="855"/>
      <c r="K36" s="855"/>
      <c r="L36" s="855"/>
      <c r="M36" s="947">
        <f t="shared" si="22"/>
        <v>2</v>
      </c>
      <c r="N36" s="915">
        <f t="shared" si="23"/>
        <v>0</v>
      </c>
      <c r="O36" s="1793">
        <f t="shared" si="21"/>
        <v>26</v>
      </c>
      <c r="P36" s="876">
        <f t="shared" si="24"/>
        <v>26</v>
      </c>
      <c r="Q36" s="233"/>
    </row>
    <row r="37" spans="2:17" s="78" customFormat="1" ht="14.1" customHeight="1">
      <c r="B37" s="3292"/>
      <c r="C37" s="802">
        <v>9</v>
      </c>
      <c r="D37" s="398" t="s">
        <v>61</v>
      </c>
      <c r="E37" s="1633"/>
      <c r="F37" s="1633"/>
      <c r="G37" s="1633"/>
      <c r="H37" s="855"/>
      <c r="I37" s="855">
        <v>1</v>
      </c>
      <c r="J37" s="855">
        <v>1</v>
      </c>
      <c r="K37" s="855">
        <v>2</v>
      </c>
      <c r="L37" s="855">
        <v>1</v>
      </c>
      <c r="M37" s="947">
        <f t="shared" si="22"/>
        <v>5</v>
      </c>
      <c r="N37" s="915">
        <f t="shared" si="23"/>
        <v>0</v>
      </c>
      <c r="O37" s="1793">
        <f t="shared" si="21"/>
        <v>65</v>
      </c>
      <c r="P37" s="876">
        <f t="shared" si="24"/>
        <v>65</v>
      </c>
      <c r="Q37" s="233"/>
    </row>
    <row r="38" spans="2:17" s="78" customFormat="1" ht="14.1" customHeight="1">
      <c r="B38" s="3292"/>
      <c r="C38" s="802">
        <v>10</v>
      </c>
      <c r="D38" s="398" t="s">
        <v>146</v>
      </c>
      <c r="E38" s="1633"/>
      <c r="F38" s="1633"/>
      <c r="G38" s="1633"/>
      <c r="H38" s="855"/>
      <c r="I38" s="855">
        <v>1</v>
      </c>
      <c r="J38" s="855">
        <v>1</v>
      </c>
      <c r="K38" s="855">
        <v>1</v>
      </c>
      <c r="L38" s="855">
        <v>2</v>
      </c>
      <c r="M38" s="947">
        <f t="shared" si="22"/>
        <v>5</v>
      </c>
      <c r="N38" s="915">
        <f t="shared" si="23"/>
        <v>0</v>
      </c>
      <c r="O38" s="1793">
        <f t="shared" si="21"/>
        <v>65</v>
      </c>
      <c r="P38" s="876">
        <f t="shared" si="24"/>
        <v>65</v>
      </c>
      <c r="Q38" s="233"/>
    </row>
    <row r="39" spans="2:17" s="78" customFormat="1" ht="14.1" customHeight="1">
      <c r="B39" s="3292"/>
      <c r="C39" s="802">
        <v>11</v>
      </c>
      <c r="D39" s="398" t="s">
        <v>602</v>
      </c>
      <c r="E39" s="1633"/>
      <c r="F39" s="1633"/>
      <c r="G39" s="1633"/>
      <c r="H39" s="855"/>
      <c r="I39" s="855"/>
      <c r="J39" s="855"/>
      <c r="K39" s="855">
        <v>2</v>
      </c>
      <c r="L39" s="855">
        <v>2</v>
      </c>
      <c r="M39" s="947">
        <f t="shared" si="22"/>
        <v>4</v>
      </c>
      <c r="N39" s="915">
        <f t="shared" si="23"/>
        <v>0</v>
      </c>
      <c r="O39" s="1793">
        <f t="shared" si="21"/>
        <v>52</v>
      </c>
      <c r="P39" s="876">
        <f t="shared" si="24"/>
        <v>52</v>
      </c>
      <c r="Q39" s="233"/>
    </row>
    <row r="40" spans="2:17" s="78" customFormat="1" ht="14.1" customHeight="1">
      <c r="B40" s="3292"/>
      <c r="C40" s="802">
        <v>12</v>
      </c>
      <c r="D40" s="398" t="s">
        <v>501</v>
      </c>
      <c r="E40" s="1633"/>
      <c r="F40" s="1633"/>
      <c r="G40" s="1633"/>
      <c r="H40" s="855"/>
      <c r="I40" s="855"/>
      <c r="J40" s="855"/>
      <c r="K40" s="855">
        <v>2</v>
      </c>
      <c r="L40" s="855">
        <v>2</v>
      </c>
      <c r="M40" s="947">
        <f t="shared" si="22"/>
        <v>4</v>
      </c>
      <c r="N40" s="915">
        <f t="shared" si="23"/>
        <v>0</v>
      </c>
      <c r="O40" s="1793">
        <f t="shared" si="21"/>
        <v>52</v>
      </c>
      <c r="P40" s="876">
        <f t="shared" si="24"/>
        <v>52</v>
      </c>
      <c r="Q40" s="233"/>
    </row>
    <row r="41" spans="2:17" s="78" customFormat="1" ht="14.1" customHeight="1">
      <c r="B41" s="3292"/>
      <c r="C41" s="802">
        <v>13</v>
      </c>
      <c r="D41" s="398" t="s">
        <v>59</v>
      </c>
      <c r="E41" s="1633"/>
      <c r="F41" s="1633"/>
      <c r="G41" s="1633"/>
      <c r="H41" s="855">
        <v>4</v>
      </c>
      <c r="I41" s="855">
        <v>4</v>
      </c>
      <c r="J41" s="855">
        <v>4</v>
      </c>
      <c r="K41" s="855">
        <v>4</v>
      </c>
      <c r="L41" s="855">
        <v>4</v>
      </c>
      <c r="M41" s="947">
        <f t="shared" si="22"/>
        <v>20</v>
      </c>
      <c r="N41" s="915">
        <f t="shared" si="23"/>
        <v>0</v>
      </c>
      <c r="O41" s="1793">
        <f t="shared" si="21"/>
        <v>260</v>
      </c>
      <c r="P41" s="876">
        <f t="shared" si="24"/>
        <v>260</v>
      </c>
      <c r="Q41" s="233"/>
    </row>
    <row r="42" spans="2:17" s="78" customFormat="1" ht="14.1" customHeight="1">
      <c r="B42" s="3292"/>
      <c r="C42" s="802">
        <v>14</v>
      </c>
      <c r="D42" s="1208" t="s">
        <v>143</v>
      </c>
      <c r="E42" s="1633"/>
      <c r="F42" s="1633"/>
      <c r="G42" s="1633"/>
      <c r="H42" s="855">
        <v>1</v>
      </c>
      <c r="I42" s="855">
        <v>1</v>
      </c>
      <c r="J42" s="855">
        <v>1</v>
      </c>
      <c r="K42" s="855">
        <v>1</v>
      </c>
      <c r="L42" s="855">
        <v>1</v>
      </c>
      <c r="M42" s="947">
        <f t="shared" si="22"/>
        <v>5</v>
      </c>
      <c r="N42" s="915">
        <f t="shared" si="23"/>
        <v>0</v>
      </c>
      <c r="O42" s="1793">
        <f t="shared" si="21"/>
        <v>65</v>
      </c>
      <c r="P42" s="876">
        <f t="shared" si="24"/>
        <v>65</v>
      </c>
      <c r="Q42" s="233"/>
    </row>
    <row r="43" spans="2:17" s="78" customFormat="1" ht="14.1" customHeight="1">
      <c r="B43" s="3292"/>
      <c r="C43" s="802">
        <v>15</v>
      </c>
      <c r="D43" s="1032" t="s">
        <v>823</v>
      </c>
      <c r="E43" s="1633"/>
      <c r="F43" s="1633"/>
      <c r="G43" s="1633"/>
      <c r="H43" s="855">
        <v>1</v>
      </c>
      <c r="I43" s="855">
        <v>1</v>
      </c>
      <c r="J43" s="855"/>
      <c r="K43" s="855"/>
      <c r="L43" s="855"/>
      <c r="M43" s="947">
        <f t="shared" si="22"/>
        <v>2</v>
      </c>
      <c r="N43" s="915">
        <f t="shared" si="23"/>
        <v>0</v>
      </c>
      <c r="O43" s="1793">
        <f t="shared" si="21"/>
        <v>26</v>
      </c>
      <c r="P43" s="876">
        <f t="shared" si="24"/>
        <v>26</v>
      </c>
      <c r="Q43" s="233"/>
    </row>
    <row r="44" spans="2:17" s="78" customFormat="1" ht="14.1" customHeight="1">
      <c r="B44" s="3292"/>
      <c r="C44" s="802">
        <v>16</v>
      </c>
      <c r="D44" s="1370" t="s">
        <v>64</v>
      </c>
      <c r="E44" s="858"/>
      <c r="F44" s="858"/>
      <c r="G44" s="858"/>
      <c r="H44" s="899">
        <v>4</v>
      </c>
      <c r="I44" s="899">
        <v>4</v>
      </c>
      <c r="J44" s="899">
        <v>4</v>
      </c>
      <c r="K44" s="899">
        <v>4</v>
      </c>
      <c r="L44" s="899">
        <v>4</v>
      </c>
      <c r="M44" s="947">
        <f t="shared" si="22"/>
        <v>20</v>
      </c>
      <c r="N44" s="915">
        <f t="shared" si="23"/>
        <v>0</v>
      </c>
      <c r="O44" s="1793">
        <f t="shared" si="21"/>
        <v>260</v>
      </c>
      <c r="P44" s="876">
        <f t="shared" si="24"/>
        <v>260</v>
      </c>
      <c r="Q44" s="234"/>
    </row>
    <row r="45" spans="2:17" s="78" customFormat="1" ht="14.1" customHeight="1">
      <c r="B45" s="3292"/>
      <c r="C45" s="802">
        <v>17</v>
      </c>
      <c r="D45" s="1370" t="s">
        <v>117</v>
      </c>
      <c r="E45" s="858"/>
      <c r="F45" s="858"/>
      <c r="G45" s="858"/>
      <c r="H45" s="899"/>
      <c r="I45" s="899"/>
      <c r="J45" s="899"/>
      <c r="K45" s="899"/>
      <c r="L45" s="899">
        <v>1</v>
      </c>
      <c r="M45" s="947">
        <f t="shared" si="22"/>
        <v>1</v>
      </c>
      <c r="N45" s="915">
        <f t="shared" si="23"/>
        <v>0</v>
      </c>
      <c r="O45" s="1793">
        <f t="shared" si="21"/>
        <v>13</v>
      </c>
      <c r="P45" s="876">
        <f t="shared" si="24"/>
        <v>13</v>
      </c>
      <c r="Q45" s="234"/>
    </row>
    <row r="46" spans="2:17" s="78" customFormat="1" ht="14.1" customHeight="1" thickBot="1">
      <c r="B46" s="3293"/>
      <c r="C46" s="1594">
        <v>18</v>
      </c>
      <c r="D46" s="1610" t="s">
        <v>601</v>
      </c>
      <c r="E46" s="1634"/>
      <c r="F46" s="1634"/>
      <c r="G46" s="1634"/>
      <c r="H46" s="1597">
        <v>1</v>
      </c>
      <c r="I46" s="1597">
        <v>1</v>
      </c>
      <c r="J46" s="1597">
        <v>1</v>
      </c>
      <c r="K46" s="1597">
        <v>1</v>
      </c>
      <c r="L46" s="1597">
        <v>1</v>
      </c>
      <c r="M46" s="1611">
        <f t="shared" si="10"/>
        <v>5</v>
      </c>
      <c r="N46" s="1603">
        <f t="shared" ref="N46:N60" si="29">F46*$F$10+G46*$G$10+E46*$E$10</f>
        <v>0</v>
      </c>
      <c r="O46" s="1794">
        <f t="shared" si="21"/>
        <v>65</v>
      </c>
      <c r="P46" s="1605">
        <f t="shared" si="13"/>
        <v>65</v>
      </c>
      <c r="Q46" s="1609"/>
    </row>
    <row r="47" spans="2:17" s="78" customFormat="1" ht="20.25" customHeight="1" thickTop="1">
      <c r="B47" s="3270" t="s">
        <v>779</v>
      </c>
      <c r="C47" s="3271"/>
      <c r="D47" s="3272"/>
      <c r="E47" s="1376">
        <f t="shared" ref="E47:L47" si="30">SUM(E48:E54)</f>
        <v>0</v>
      </c>
      <c r="F47" s="1376">
        <f>SUM(F48:F54)</f>
        <v>0</v>
      </c>
      <c r="G47" s="1376">
        <f t="shared" si="30"/>
        <v>0</v>
      </c>
      <c r="H47" s="1376">
        <f>SUM(H48:H54)</f>
        <v>0</v>
      </c>
      <c r="I47" s="1376">
        <f t="shared" ref="I47:J47" si="31">SUM(I48:I54)</f>
        <v>0</v>
      </c>
      <c r="J47" s="1376">
        <f t="shared" si="31"/>
        <v>0</v>
      </c>
      <c r="K47" s="1376">
        <f t="shared" si="30"/>
        <v>0</v>
      </c>
      <c r="L47" s="1376">
        <f t="shared" si="30"/>
        <v>0</v>
      </c>
      <c r="M47" s="1377">
        <f>SUM(E47:L47)</f>
        <v>0</v>
      </c>
      <c r="N47" s="1378">
        <f t="shared" si="29"/>
        <v>0</v>
      </c>
      <c r="O47" s="1379">
        <f t="shared" ref="O47:O55" si="32">H47*$H$10+K47*$K$10+L47*$L$10</f>
        <v>0</v>
      </c>
      <c r="P47" s="1380">
        <f>SUM(N47:O47)</f>
        <v>0</v>
      </c>
      <c r="Q47" s="1381"/>
    </row>
    <row r="48" spans="2:17" s="78" customFormat="1" ht="14.1" customHeight="1">
      <c r="B48" s="817"/>
      <c r="C48" s="1311">
        <v>1</v>
      </c>
      <c r="D48" s="1065"/>
      <c r="E48" s="1287"/>
      <c r="F48" s="1287"/>
      <c r="G48" s="1287"/>
      <c r="H48" s="847"/>
      <c r="I48" s="1506"/>
      <c r="J48" s="1506"/>
      <c r="K48" s="847"/>
      <c r="L48" s="847"/>
      <c r="M48" s="952">
        <f t="shared" ref="M48:M54" si="33">SUM(E48:L48)</f>
        <v>0</v>
      </c>
      <c r="N48" s="914">
        <f t="shared" si="29"/>
        <v>0</v>
      </c>
      <c r="O48" s="1793">
        <f t="shared" si="21"/>
        <v>0</v>
      </c>
      <c r="P48" s="875">
        <f t="shared" ref="P48" si="34">SUM(N48:O48)</f>
        <v>0</v>
      </c>
      <c r="Q48" s="232"/>
    </row>
    <row r="49" spans="2:17" s="78" customFormat="1" ht="14.1" customHeight="1">
      <c r="B49" s="817"/>
      <c r="C49" s="1311">
        <v>2</v>
      </c>
      <c r="D49" s="823"/>
      <c r="E49" s="853"/>
      <c r="F49" s="853"/>
      <c r="G49" s="853"/>
      <c r="H49" s="854"/>
      <c r="I49" s="854"/>
      <c r="J49" s="854"/>
      <c r="K49" s="854"/>
      <c r="L49" s="854"/>
      <c r="M49" s="947">
        <f t="shared" si="33"/>
        <v>0</v>
      </c>
      <c r="N49" s="915">
        <f t="shared" si="29"/>
        <v>0</v>
      </c>
      <c r="O49" s="1793">
        <f t="shared" si="21"/>
        <v>0</v>
      </c>
      <c r="P49" s="876">
        <f t="shared" ref="P49:P54" si="35">SUM(N49:O49)</f>
        <v>0</v>
      </c>
      <c r="Q49" s="233"/>
    </row>
    <row r="50" spans="2:17" s="78" customFormat="1" ht="14.1" customHeight="1">
      <c r="B50" s="817"/>
      <c r="C50" s="1311">
        <v>3</v>
      </c>
      <c r="D50" s="823"/>
      <c r="E50" s="853"/>
      <c r="F50" s="853"/>
      <c r="G50" s="853"/>
      <c r="H50" s="854"/>
      <c r="I50" s="854"/>
      <c r="J50" s="854"/>
      <c r="K50" s="854"/>
      <c r="L50" s="854"/>
      <c r="M50" s="947">
        <f t="shared" si="33"/>
        <v>0</v>
      </c>
      <c r="N50" s="915">
        <f t="shared" si="29"/>
        <v>0</v>
      </c>
      <c r="O50" s="1793">
        <f t="shared" si="21"/>
        <v>0</v>
      </c>
      <c r="P50" s="876">
        <f t="shared" si="35"/>
        <v>0</v>
      </c>
      <c r="Q50" s="233"/>
    </row>
    <row r="51" spans="2:17" s="78" customFormat="1" ht="14.1" customHeight="1">
      <c r="B51" s="806"/>
      <c r="C51" s="804">
        <v>4</v>
      </c>
      <c r="D51" s="823"/>
      <c r="E51" s="853"/>
      <c r="F51" s="853"/>
      <c r="G51" s="853"/>
      <c r="H51" s="854"/>
      <c r="I51" s="854"/>
      <c r="J51" s="854"/>
      <c r="K51" s="854"/>
      <c r="L51" s="854"/>
      <c r="M51" s="947">
        <f t="shared" si="33"/>
        <v>0</v>
      </c>
      <c r="N51" s="915">
        <f t="shared" si="29"/>
        <v>0</v>
      </c>
      <c r="O51" s="1793">
        <f t="shared" si="21"/>
        <v>0</v>
      </c>
      <c r="P51" s="876">
        <f t="shared" si="35"/>
        <v>0</v>
      </c>
      <c r="Q51" s="233"/>
    </row>
    <row r="52" spans="2:17" s="78" customFormat="1" ht="14.1" customHeight="1">
      <c r="B52" s="806"/>
      <c r="C52" s="804">
        <v>5</v>
      </c>
      <c r="D52" s="823"/>
      <c r="E52" s="853"/>
      <c r="F52" s="853"/>
      <c r="G52" s="853"/>
      <c r="H52" s="854"/>
      <c r="I52" s="854"/>
      <c r="J52" s="854"/>
      <c r="K52" s="854"/>
      <c r="L52" s="854"/>
      <c r="M52" s="947">
        <f t="shared" si="33"/>
        <v>0</v>
      </c>
      <c r="N52" s="915">
        <f t="shared" si="29"/>
        <v>0</v>
      </c>
      <c r="O52" s="1793">
        <f t="shared" si="21"/>
        <v>0</v>
      </c>
      <c r="P52" s="876">
        <f t="shared" si="35"/>
        <v>0</v>
      </c>
      <c r="Q52" s="233"/>
    </row>
    <row r="53" spans="2:17" s="78" customFormat="1" ht="14.1" customHeight="1">
      <c r="B53" s="1536"/>
      <c r="C53" s="1312">
        <v>6</v>
      </c>
      <c r="D53" s="823"/>
      <c r="E53" s="853"/>
      <c r="F53" s="853"/>
      <c r="G53" s="853"/>
      <c r="H53" s="854"/>
      <c r="I53" s="854"/>
      <c r="J53" s="854"/>
      <c r="K53" s="854"/>
      <c r="L53" s="854"/>
      <c r="M53" s="947">
        <f t="shared" si="33"/>
        <v>0</v>
      </c>
      <c r="N53" s="915">
        <f t="shared" si="29"/>
        <v>0</v>
      </c>
      <c r="O53" s="1793">
        <f t="shared" si="21"/>
        <v>0</v>
      </c>
      <c r="P53" s="876">
        <f t="shared" si="35"/>
        <v>0</v>
      </c>
      <c r="Q53" s="233"/>
    </row>
    <row r="54" spans="2:17" s="78" customFormat="1" ht="14.1" customHeight="1" thickBot="1">
      <c r="B54" s="1662"/>
      <c r="C54" s="1663">
        <v>7</v>
      </c>
      <c r="D54" s="1595"/>
      <c r="E54" s="1616"/>
      <c r="F54" s="1616"/>
      <c r="G54" s="1616"/>
      <c r="H54" s="1599"/>
      <c r="I54" s="1599"/>
      <c r="J54" s="1599"/>
      <c r="K54" s="1599"/>
      <c r="L54" s="1599"/>
      <c r="M54" s="1608">
        <f t="shared" si="33"/>
        <v>0</v>
      </c>
      <c r="N54" s="1603">
        <f t="shared" si="29"/>
        <v>0</v>
      </c>
      <c r="O54" s="1794">
        <f t="shared" si="21"/>
        <v>0</v>
      </c>
      <c r="P54" s="1605">
        <f t="shared" si="35"/>
        <v>0</v>
      </c>
      <c r="Q54" s="1609"/>
    </row>
    <row r="55" spans="2:17" ht="17.25" customHeight="1" thickTop="1">
      <c r="B55" s="3273" t="s">
        <v>599</v>
      </c>
      <c r="C55" s="3274"/>
      <c r="D55" s="3275"/>
      <c r="E55" s="1612">
        <f t="shared" ref="E55:K55" si="36">SUM(E56:E60)</f>
        <v>0</v>
      </c>
      <c r="F55" s="1612">
        <f t="shared" si="36"/>
        <v>0</v>
      </c>
      <c r="G55" s="1612">
        <f t="shared" si="36"/>
        <v>0</v>
      </c>
      <c r="H55" s="1612">
        <f t="shared" si="36"/>
        <v>0</v>
      </c>
      <c r="I55" s="1612">
        <f>SUM(I56:I60)</f>
        <v>0</v>
      </c>
      <c r="J55" s="1612">
        <f t="shared" si="36"/>
        <v>0</v>
      </c>
      <c r="K55" s="1612">
        <f t="shared" si="36"/>
        <v>0</v>
      </c>
      <c r="L55" s="1612">
        <f>SUM(L56:L60)</f>
        <v>0</v>
      </c>
      <c r="M55" s="1377">
        <f>SUM(E55:L55)</f>
        <v>0</v>
      </c>
      <c r="N55" s="1613">
        <f t="shared" si="29"/>
        <v>0</v>
      </c>
      <c r="O55" s="1614">
        <f t="shared" si="32"/>
        <v>0</v>
      </c>
      <c r="P55" s="1380">
        <f t="shared" ref="P55" si="37">SUM(N55:O55)</f>
        <v>0</v>
      </c>
      <c r="Q55" s="1615"/>
    </row>
    <row r="56" spans="2:17" ht="14.1" customHeight="1">
      <c r="B56" s="817"/>
      <c r="C56" s="1311">
        <v>1</v>
      </c>
      <c r="D56" s="822"/>
      <c r="E56" s="851"/>
      <c r="F56" s="851"/>
      <c r="G56" s="851"/>
      <c r="H56" s="851"/>
      <c r="I56" s="851"/>
      <c r="J56" s="851"/>
      <c r="K56" s="851"/>
      <c r="L56" s="992"/>
      <c r="M56" s="947">
        <f t="shared" ref="M56:M60" si="38">SUM(E56:L56)</f>
        <v>0</v>
      </c>
      <c r="N56" s="913">
        <f t="shared" si="29"/>
        <v>0</v>
      </c>
      <c r="O56" s="1793">
        <f t="shared" si="21"/>
        <v>0</v>
      </c>
      <c r="P56" s="908">
        <f t="shared" ref="P56:P60" si="39">SUM(N56:O56)</f>
        <v>0</v>
      </c>
      <c r="Q56" s="917"/>
    </row>
    <row r="57" spans="2:17" ht="14.1" customHeight="1">
      <c r="B57" s="817"/>
      <c r="C57" s="1311">
        <v>2</v>
      </c>
      <c r="D57" s="823"/>
      <c r="E57" s="854"/>
      <c r="F57" s="854"/>
      <c r="G57" s="854"/>
      <c r="H57" s="854"/>
      <c r="I57" s="854"/>
      <c r="J57" s="854"/>
      <c r="K57" s="854"/>
      <c r="L57" s="870"/>
      <c r="M57" s="947">
        <f t="shared" si="38"/>
        <v>0</v>
      </c>
      <c r="N57" s="915">
        <f t="shared" si="29"/>
        <v>0</v>
      </c>
      <c r="O57" s="1793">
        <f t="shared" si="21"/>
        <v>0</v>
      </c>
      <c r="P57" s="876">
        <f>SUM(N57:O57)</f>
        <v>0</v>
      </c>
      <c r="Q57" s="231"/>
    </row>
    <row r="58" spans="2:17" ht="14.1" customHeight="1">
      <c r="B58" s="817"/>
      <c r="C58" s="1311">
        <v>3</v>
      </c>
      <c r="D58" s="823"/>
      <c r="E58" s="854"/>
      <c r="F58" s="854"/>
      <c r="G58" s="854"/>
      <c r="H58" s="854"/>
      <c r="I58" s="854"/>
      <c r="J58" s="854"/>
      <c r="K58" s="854"/>
      <c r="L58" s="870"/>
      <c r="M58" s="947">
        <f t="shared" si="38"/>
        <v>0</v>
      </c>
      <c r="N58" s="915">
        <f t="shared" si="29"/>
        <v>0</v>
      </c>
      <c r="O58" s="1793">
        <f t="shared" si="21"/>
        <v>0</v>
      </c>
      <c r="P58" s="876">
        <f t="shared" si="39"/>
        <v>0</v>
      </c>
      <c r="Q58" s="231"/>
    </row>
    <row r="59" spans="2:17" ht="14.1" customHeight="1">
      <c r="B59" s="806"/>
      <c r="C59" s="804">
        <v>4</v>
      </c>
      <c r="D59" s="823"/>
      <c r="E59" s="854"/>
      <c r="F59" s="854"/>
      <c r="G59" s="854"/>
      <c r="H59" s="854"/>
      <c r="I59" s="854"/>
      <c r="J59" s="854"/>
      <c r="K59" s="854"/>
      <c r="L59" s="870"/>
      <c r="M59" s="947">
        <f t="shared" si="38"/>
        <v>0</v>
      </c>
      <c r="N59" s="915">
        <f t="shared" si="29"/>
        <v>0</v>
      </c>
      <c r="O59" s="1793">
        <f t="shared" si="21"/>
        <v>0</v>
      </c>
      <c r="P59" s="876">
        <f t="shared" si="39"/>
        <v>0</v>
      </c>
      <c r="Q59" s="231"/>
    </row>
    <row r="60" spans="2:17" ht="14.1" customHeight="1" thickBot="1">
      <c r="B60" s="1664"/>
      <c r="C60" s="1665">
        <v>5</v>
      </c>
      <c r="D60" s="1595"/>
      <c r="E60" s="1599"/>
      <c r="F60" s="1599"/>
      <c r="G60" s="1599"/>
      <c r="H60" s="1599"/>
      <c r="I60" s="1599"/>
      <c r="J60" s="1599"/>
      <c r="K60" s="1599"/>
      <c r="L60" s="1617"/>
      <c r="M60" s="1608">
        <f t="shared" si="38"/>
        <v>0</v>
      </c>
      <c r="N60" s="1603">
        <f t="shared" si="29"/>
        <v>0</v>
      </c>
      <c r="O60" s="1794">
        <f t="shared" si="21"/>
        <v>0</v>
      </c>
      <c r="P60" s="1605">
        <f t="shared" si="39"/>
        <v>0</v>
      </c>
      <c r="Q60" s="1618"/>
    </row>
    <row r="61" spans="2:17" ht="16.5" customHeight="1" thickTop="1">
      <c r="B61" s="3282" t="s">
        <v>818</v>
      </c>
      <c r="C61" s="3283"/>
      <c r="D61" s="3284"/>
      <c r="E61" s="1940"/>
      <c r="F61" s="1620"/>
      <c r="G61" s="1620"/>
      <c r="H61" s="1620"/>
      <c r="I61" s="1620"/>
      <c r="J61" s="1620"/>
      <c r="K61" s="1620"/>
      <c r="L61" s="1273"/>
      <c r="M61" s="947">
        <f t="shared" ref="M61:M64" si="40">SUM(E61:L61)</f>
        <v>0</v>
      </c>
      <c r="N61" s="913">
        <f t="shared" ref="N61:N64" si="41">F61*$F$10+G61*$G$10+E61*$E$10</f>
        <v>0</v>
      </c>
      <c r="O61" s="1793">
        <f t="shared" si="21"/>
        <v>0</v>
      </c>
      <c r="P61" s="908">
        <f t="shared" ref="P61" si="42">SUM(N61:O61)</f>
        <v>0</v>
      </c>
      <c r="Q61" s="917"/>
    </row>
    <row r="62" spans="2:17" ht="14.1" customHeight="1">
      <c r="B62" s="3279" t="s">
        <v>158</v>
      </c>
      <c r="C62" s="3280"/>
      <c r="D62" s="3281"/>
      <c r="E62" s="1941"/>
      <c r="F62" s="854"/>
      <c r="G62" s="854"/>
      <c r="H62" s="854"/>
      <c r="I62" s="854"/>
      <c r="J62" s="854"/>
      <c r="K62" s="854"/>
      <c r="L62" s="1619"/>
      <c r="M62" s="947">
        <f t="shared" si="40"/>
        <v>0</v>
      </c>
      <c r="N62" s="915">
        <f t="shared" si="41"/>
        <v>0</v>
      </c>
      <c r="O62" s="1793">
        <f t="shared" si="21"/>
        <v>0</v>
      </c>
      <c r="P62" s="876">
        <f>SUM(N62:O62)</f>
        <v>0</v>
      </c>
      <c r="Q62" s="231"/>
    </row>
    <row r="63" spans="2:17" ht="14.1" customHeight="1">
      <c r="B63" s="3279" t="s">
        <v>820</v>
      </c>
      <c r="C63" s="3280"/>
      <c r="D63" s="3281"/>
      <c r="E63" s="1941"/>
      <c r="F63" s="854"/>
      <c r="G63" s="854"/>
      <c r="H63" s="854"/>
      <c r="I63" s="854"/>
      <c r="J63" s="854"/>
      <c r="K63" s="854"/>
      <c r="L63" s="1619"/>
      <c r="M63" s="947">
        <f t="shared" si="40"/>
        <v>0</v>
      </c>
      <c r="N63" s="915">
        <f t="shared" si="41"/>
        <v>0</v>
      </c>
      <c r="O63" s="1793">
        <f t="shared" si="21"/>
        <v>0</v>
      </c>
      <c r="P63" s="876">
        <f t="shared" ref="P63:P64" si="43">SUM(N63:O63)</f>
        <v>0</v>
      </c>
      <c r="Q63" s="1636"/>
    </row>
    <row r="64" spans="2:17" ht="14.1" customHeight="1" thickBot="1">
      <c r="B64" s="3276" t="s">
        <v>912</v>
      </c>
      <c r="C64" s="3277"/>
      <c r="D64" s="3278"/>
      <c r="E64" s="1942"/>
      <c r="F64" s="1584"/>
      <c r="G64" s="1584"/>
      <c r="H64" s="1584"/>
      <c r="I64" s="1584"/>
      <c r="J64" s="1584"/>
      <c r="K64" s="1584"/>
      <c r="L64" s="1273"/>
      <c r="M64" s="947">
        <f t="shared" si="40"/>
        <v>0</v>
      </c>
      <c r="N64" s="915">
        <f t="shared" si="41"/>
        <v>0</v>
      </c>
      <c r="O64" s="1793">
        <f>H64*$H$10+K64*$K$10+L64*$L$10+I64*I$10+J64*J$10</f>
        <v>0</v>
      </c>
      <c r="P64" s="876">
        <f t="shared" si="43"/>
        <v>0</v>
      </c>
      <c r="Q64" s="1635"/>
    </row>
    <row r="65" spans="3:17">
      <c r="C65" s="8"/>
      <c r="D65" s="399"/>
      <c r="E65" s="399"/>
      <c r="F65" s="399"/>
      <c r="G65" s="399"/>
      <c r="H65" s="399"/>
      <c r="I65" s="1788"/>
      <c r="J65" s="1788"/>
      <c r="K65" s="399"/>
      <c r="L65" s="399"/>
      <c r="M65" s="400"/>
      <c r="N65" s="400"/>
      <c r="O65" s="400"/>
      <c r="P65" s="400"/>
    </row>
    <row r="66" spans="3:17" ht="15.75">
      <c r="C66" s="1286" t="s">
        <v>712</v>
      </c>
      <c r="D66" s="1284" t="s">
        <v>450</v>
      </c>
      <c r="E66" s="1285">
        <f>SUM(E67:E75)</f>
        <v>0</v>
      </c>
      <c r="F66" s="1285">
        <f>SUM(F67:F75)</f>
        <v>0</v>
      </c>
      <c r="G66" s="1285">
        <f>SUM(G67:G75)</f>
        <v>0</v>
      </c>
      <c r="H66" s="987"/>
      <c r="I66" s="1273"/>
      <c r="J66" s="1273"/>
      <c r="K66" s="1273"/>
      <c r="L66" s="1273"/>
      <c r="M66" s="1275"/>
      <c r="N66" s="1276"/>
      <c r="O66" s="1276"/>
      <c r="P66" s="1277"/>
      <c r="Q66" s="1274"/>
    </row>
    <row r="67" spans="3:17" ht="14.1" customHeight="1">
      <c r="C67" s="1278">
        <v>1</v>
      </c>
      <c r="D67" s="1281" t="s">
        <v>703</v>
      </c>
      <c r="E67" s="1297"/>
      <c r="F67" s="1297"/>
      <c r="G67" s="1297"/>
      <c r="H67" s="9"/>
      <c r="I67" s="9"/>
      <c r="J67" s="9"/>
      <c r="K67" s="9"/>
      <c r="L67" s="9"/>
      <c r="M67" s="1546"/>
      <c r="N67" s="1546"/>
      <c r="O67" s="1546"/>
      <c r="P67" s="1546"/>
    </row>
    <row r="68" spans="3:17" ht="14.1" customHeight="1">
      <c r="C68" s="1279">
        <v>2</v>
      </c>
      <c r="D68" s="1282" t="s">
        <v>704</v>
      </c>
      <c r="E68" s="1298"/>
      <c r="F68" s="1298"/>
      <c r="G68" s="1298"/>
      <c r="H68" s="9"/>
      <c r="I68" s="9"/>
      <c r="J68" s="9"/>
      <c r="K68" s="9"/>
      <c r="L68" s="9"/>
      <c r="M68" s="10"/>
      <c r="N68" s="9"/>
      <c r="O68" s="9"/>
      <c r="P68" s="9"/>
    </row>
    <row r="69" spans="3:17" ht="14.1" customHeight="1">
      <c r="C69" s="1279">
        <v>3</v>
      </c>
      <c r="D69" s="1282" t="s">
        <v>705</v>
      </c>
      <c r="E69" s="1296"/>
      <c r="F69" s="1296"/>
      <c r="G69" s="1296"/>
      <c r="H69" s="4"/>
      <c r="I69" s="4"/>
      <c r="J69" s="4"/>
      <c r="K69" s="4"/>
      <c r="L69" s="4"/>
      <c r="M69" s="5"/>
      <c r="N69" s="4"/>
      <c r="O69" s="4"/>
      <c r="P69" s="4"/>
    </row>
    <row r="70" spans="3:17" ht="14.1" customHeight="1">
      <c r="C70" s="1279">
        <v>4</v>
      </c>
      <c r="D70" s="1282" t="s">
        <v>706</v>
      </c>
      <c r="E70" s="1296"/>
      <c r="F70" s="1296"/>
      <c r="G70" s="1296"/>
      <c r="H70" s="4"/>
      <c r="I70" s="4"/>
      <c r="J70" s="4"/>
      <c r="K70" s="4"/>
      <c r="L70" s="4"/>
      <c r="M70" s="5"/>
      <c r="N70" s="4"/>
      <c r="O70" s="4"/>
      <c r="P70" s="4"/>
    </row>
    <row r="71" spans="3:17" ht="14.1" customHeight="1">
      <c r="C71" s="1279">
        <v>5</v>
      </c>
      <c r="D71" s="1282" t="s">
        <v>707</v>
      </c>
      <c r="E71" s="1296"/>
      <c r="F71" s="1296"/>
      <c r="G71" s="1296"/>
      <c r="H71" s="4"/>
      <c r="I71" s="4"/>
      <c r="J71" s="4"/>
      <c r="K71" s="4"/>
      <c r="L71" s="4"/>
      <c r="M71" s="5"/>
      <c r="N71" s="4"/>
      <c r="O71" s="4"/>
      <c r="P71" s="4"/>
    </row>
    <row r="72" spans="3:17" ht="14.1" customHeight="1">
      <c r="C72" s="1279">
        <v>6</v>
      </c>
      <c r="D72" s="1282" t="s">
        <v>708</v>
      </c>
      <c r="E72" s="1363"/>
      <c r="F72" s="1363"/>
      <c r="G72" s="1363"/>
      <c r="H72" s="8"/>
      <c r="I72" s="8"/>
      <c r="J72" s="8"/>
      <c r="K72" s="8"/>
      <c r="L72" s="8"/>
      <c r="M72" s="8"/>
      <c r="N72" s="8"/>
      <c r="O72" s="8"/>
      <c r="P72" s="8"/>
    </row>
    <row r="73" spans="3:17" ht="14.1" customHeight="1">
      <c r="C73" s="1279">
        <v>7</v>
      </c>
      <c r="D73" s="1282" t="s">
        <v>709</v>
      </c>
      <c r="E73" s="1364"/>
      <c r="F73" s="1364"/>
      <c r="G73" s="1364"/>
    </row>
    <row r="74" spans="3:17" ht="14.1" customHeight="1">
      <c r="C74" s="1279">
        <v>8</v>
      </c>
      <c r="D74" s="1282" t="s">
        <v>944</v>
      </c>
      <c r="E74" s="1364"/>
      <c r="F74" s="1364"/>
      <c r="G74" s="1364"/>
    </row>
    <row r="75" spans="3:17" ht="14.1" customHeight="1">
      <c r="C75" s="1280">
        <v>9</v>
      </c>
      <c r="D75" s="1283" t="s">
        <v>711</v>
      </c>
      <c r="E75" s="1365"/>
      <c r="F75" s="1365"/>
      <c r="G75" s="1365"/>
    </row>
  </sheetData>
  <sheetProtection algorithmName="SHA-512" hashValue="mz4EtO8+B98cwtT/09iUZrZDQryBsRF8q3jwKY4kwQlKZYM62iJs983oDZa7RsanZP8uw12QjZyCafSh6Wklkw==" saltValue="8uXrGu6QEVL2FOxwUxFcNw==" spinCount="100000" sheet="1" objects="1" scenarios="1" formatRows="0"/>
  <mergeCells count="24">
    <mergeCell ref="D3:M3"/>
    <mergeCell ref="D4:P4"/>
    <mergeCell ref="E6:L6"/>
    <mergeCell ref="M6:M11"/>
    <mergeCell ref="N6:P8"/>
    <mergeCell ref="B6:D11"/>
    <mergeCell ref="Q6:Q11"/>
    <mergeCell ref="E7:L7"/>
    <mergeCell ref="E9:L9"/>
    <mergeCell ref="N9:N11"/>
    <mergeCell ref="O9:O11"/>
    <mergeCell ref="P9:P11"/>
    <mergeCell ref="E11:L11"/>
    <mergeCell ref="B19:D19"/>
    <mergeCell ref="B12:D12"/>
    <mergeCell ref="B18:D18"/>
    <mergeCell ref="B20:B28"/>
    <mergeCell ref="B29:B46"/>
    <mergeCell ref="B47:D47"/>
    <mergeCell ref="B55:D55"/>
    <mergeCell ref="B64:D64"/>
    <mergeCell ref="B63:D63"/>
    <mergeCell ref="B62:D62"/>
    <mergeCell ref="B61:D61"/>
  </mergeCells>
  <printOptions horizontalCentered="1"/>
  <pageMargins left="0.94488188976377963" right="0.51181102362204722" top="0.51181102362204722" bottom="0.70866141732283472" header="0.51181102362204722" footer="0.51181102362204722"/>
  <pageSetup paperSize="9" scale="62"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słownik!$A$2:$A$150</xm:f>
          </x14:formula1>
          <xm:sqref>D48:D54 D56:D60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00FF"/>
    <pageSetUpPr fitToPage="1"/>
  </sheetPr>
  <dimension ref="B1:Q60"/>
  <sheetViews>
    <sheetView showGridLines="0" zoomScale="90" zoomScaleNormal="90" zoomScaleSheetLayoutView="86" workbookViewId="0">
      <selection activeCell="I3" sqref="I3"/>
    </sheetView>
  </sheetViews>
  <sheetFormatPr defaultRowHeight="12.75"/>
  <cols>
    <col min="1" max="1" width="8" customWidth="1"/>
    <col min="2" max="2" width="10.28515625" customWidth="1"/>
    <col min="3" max="3" width="23.7109375" customWidth="1"/>
    <col min="4" max="9" width="6.7109375" customWidth="1"/>
    <col min="10" max="10" width="8.7109375" customWidth="1"/>
    <col min="11" max="12" width="6.7109375" customWidth="1"/>
    <col min="13" max="13" width="8.7109375" customWidth="1"/>
    <col min="14" max="14" width="15.140625" customWidth="1"/>
    <col min="15" max="15" width="12.5703125" customWidth="1"/>
    <col min="16" max="16" width="9" customWidth="1"/>
    <col min="257" max="257" width="8" customWidth="1"/>
    <col min="258" max="258" width="10.28515625" customWidth="1"/>
    <col min="259" max="259" width="23.7109375" customWidth="1"/>
    <col min="260" max="265" width="6.7109375" customWidth="1"/>
    <col min="266" max="266" width="8.7109375" customWidth="1"/>
    <col min="267" max="268" width="6.7109375" customWidth="1"/>
    <col min="269" max="269" width="8.7109375" customWidth="1"/>
    <col min="270" max="270" width="14.7109375" customWidth="1"/>
    <col min="271" max="272" width="0" hidden="1" customWidth="1"/>
    <col min="513" max="513" width="8" customWidth="1"/>
    <col min="514" max="514" width="10.28515625" customWidth="1"/>
    <col min="515" max="515" width="23.7109375" customWidth="1"/>
    <col min="516" max="521" width="6.7109375" customWidth="1"/>
    <col min="522" max="522" width="8.7109375" customWidth="1"/>
    <col min="523" max="524" width="6.7109375" customWidth="1"/>
    <col min="525" max="525" width="8.7109375" customWidth="1"/>
    <col min="526" max="526" width="14.7109375" customWidth="1"/>
    <col min="527" max="528" width="0" hidden="1" customWidth="1"/>
    <col min="769" max="769" width="8" customWidth="1"/>
    <col min="770" max="770" width="10.28515625" customWidth="1"/>
    <col min="771" max="771" width="23.7109375" customWidth="1"/>
    <col min="772" max="777" width="6.7109375" customWidth="1"/>
    <col min="778" max="778" width="8.7109375" customWidth="1"/>
    <col min="779" max="780" width="6.7109375" customWidth="1"/>
    <col min="781" max="781" width="8.7109375" customWidth="1"/>
    <col min="782" max="782" width="14.7109375" customWidth="1"/>
    <col min="783" max="784" width="0" hidden="1" customWidth="1"/>
    <col min="1025" max="1025" width="8" customWidth="1"/>
    <col min="1026" max="1026" width="10.28515625" customWidth="1"/>
    <col min="1027" max="1027" width="23.7109375" customWidth="1"/>
    <col min="1028" max="1033" width="6.7109375" customWidth="1"/>
    <col min="1034" max="1034" width="8.7109375" customWidth="1"/>
    <col min="1035" max="1036" width="6.7109375" customWidth="1"/>
    <col min="1037" max="1037" width="8.7109375" customWidth="1"/>
    <col min="1038" max="1038" width="14.7109375" customWidth="1"/>
    <col min="1039" max="1040" width="0" hidden="1" customWidth="1"/>
    <col min="1281" max="1281" width="8" customWidth="1"/>
    <col min="1282" max="1282" width="10.28515625" customWidth="1"/>
    <col min="1283" max="1283" width="23.7109375" customWidth="1"/>
    <col min="1284" max="1289" width="6.7109375" customWidth="1"/>
    <col min="1290" max="1290" width="8.7109375" customWidth="1"/>
    <col min="1291" max="1292" width="6.7109375" customWidth="1"/>
    <col min="1293" max="1293" width="8.7109375" customWidth="1"/>
    <col min="1294" max="1294" width="14.7109375" customWidth="1"/>
    <col min="1295" max="1296" width="0" hidden="1" customWidth="1"/>
    <col min="1537" max="1537" width="8" customWidth="1"/>
    <col min="1538" max="1538" width="10.28515625" customWidth="1"/>
    <col min="1539" max="1539" width="23.7109375" customWidth="1"/>
    <col min="1540" max="1545" width="6.7109375" customWidth="1"/>
    <col min="1546" max="1546" width="8.7109375" customWidth="1"/>
    <col min="1547" max="1548" width="6.7109375" customWidth="1"/>
    <col min="1549" max="1549" width="8.7109375" customWidth="1"/>
    <col min="1550" max="1550" width="14.7109375" customWidth="1"/>
    <col min="1551" max="1552" width="0" hidden="1" customWidth="1"/>
    <col min="1793" max="1793" width="8" customWidth="1"/>
    <col min="1794" max="1794" width="10.28515625" customWidth="1"/>
    <col min="1795" max="1795" width="23.7109375" customWidth="1"/>
    <col min="1796" max="1801" width="6.7109375" customWidth="1"/>
    <col min="1802" max="1802" width="8.7109375" customWidth="1"/>
    <col min="1803" max="1804" width="6.7109375" customWidth="1"/>
    <col min="1805" max="1805" width="8.7109375" customWidth="1"/>
    <col min="1806" max="1806" width="14.7109375" customWidth="1"/>
    <col min="1807" max="1808" width="0" hidden="1" customWidth="1"/>
    <col min="2049" max="2049" width="8" customWidth="1"/>
    <col min="2050" max="2050" width="10.28515625" customWidth="1"/>
    <col min="2051" max="2051" width="23.7109375" customWidth="1"/>
    <col min="2052" max="2057" width="6.7109375" customWidth="1"/>
    <col min="2058" max="2058" width="8.7109375" customWidth="1"/>
    <col min="2059" max="2060" width="6.7109375" customWidth="1"/>
    <col min="2061" max="2061" width="8.7109375" customWidth="1"/>
    <col min="2062" max="2062" width="14.7109375" customWidth="1"/>
    <col min="2063" max="2064" width="0" hidden="1" customWidth="1"/>
    <col min="2305" max="2305" width="8" customWidth="1"/>
    <col min="2306" max="2306" width="10.28515625" customWidth="1"/>
    <col min="2307" max="2307" width="23.7109375" customWidth="1"/>
    <col min="2308" max="2313" width="6.7109375" customWidth="1"/>
    <col min="2314" max="2314" width="8.7109375" customWidth="1"/>
    <col min="2315" max="2316" width="6.7109375" customWidth="1"/>
    <col min="2317" max="2317" width="8.7109375" customWidth="1"/>
    <col min="2318" max="2318" width="14.7109375" customWidth="1"/>
    <col min="2319" max="2320" width="0" hidden="1" customWidth="1"/>
    <col min="2561" max="2561" width="8" customWidth="1"/>
    <col min="2562" max="2562" width="10.28515625" customWidth="1"/>
    <col min="2563" max="2563" width="23.7109375" customWidth="1"/>
    <col min="2564" max="2569" width="6.7109375" customWidth="1"/>
    <col min="2570" max="2570" width="8.7109375" customWidth="1"/>
    <col min="2571" max="2572" width="6.7109375" customWidth="1"/>
    <col min="2573" max="2573" width="8.7109375" customWidth="1"/>
    <col min="2574" max="2574" width="14.7109375" customWidth="1"/>
    <col min="2575" max="2576" width="0" hidden="1" customWidth="1"/>
    <col min="2817" max="2817" width="8" customWidth="1"/>
    <col min="2818" max="2818" width="10.28515625" customWidth="1"/>
    <col min="2819" max="2819" width="23.7109375" customWidth="1"/>
    <col min="2820" max="2825" width="6.7109375" customWidth="1"/>
    <col min="2826" max="2826" width="8.7109375" customWidth="1"/>
    <col min="2827" max="2828" width="6.7109375" customWidth="1"/>
    <col min="2829" max="2829" width="8.7109375" customWidth="1"/>
    <col min="2830" max="2830" width="14.7109375" customWidth="1"/>
    <col min="2831" max="2832" width="0" hidden="1" customWidth="1"/>
    <col min="3073" max="3073" width="8" customWidth="1"/>
    <col min="3074" max="3074" width="10.28515625" customWidth="1"/>
    <col min="3075" max="3075" width="23.7109375" customWidth="1"/>
    <col min="3076" max="3081" width="6.7109375" customWidth="1"/>
    <col min="3082" max="3082" width="8.7109375" customWidth="1"/>
    <col min="3083" max="3084" width="6.7109375" customWidth="1"/>
    <col min="3085" max="3085" width="8.7109375" customWidth="1"/>
    <col min="3086" max="3086" width="14.7109375" customWidth="1"/>
    <col min="3087" max="3088" width="0" hidden="1" customWidth="1"/>
    <col min="3329" max="3329" width="8" customWidth="1"/>
    <col min="3330" max="3330" width="10.28515625" customWidth="1"/>
    <col min="3331" max="3331" width="23.7109375" customWidth="1"/>
    <col min="3332" max="3337" width="6.7109375" customWidth="1"/>
    <col min="3338" max="3338" width="8.7109375" customWidth="1"/>
    <col min="3339" max="3340" width="6.7109375" customWidth="1"/>
    <col min="3341" max="3341" width="8.7109375" customWidth="1"/>
    <col min="3342" max="3342" width="14.7109375" customWidth="1"/>
    <col min="3343" max="3344" width="0" hidden="1" customWidth="1"/>
    <col min="3585" max="3585" width="8" customWidth="1"/>
    <col min="3586" max="3586" width="10.28515625" customWidth="1"/>
    <col min="3587" max="3587" width="23.7109375" customWidth="1"/>
    <col min="3588" max="3593" width="6.7109375" customWidth="1"/>
    <col min="3594" max="3594" width="8.7109375" customWidth="1"/>
    <col min="3595" max="3596" width="6.7109375" customWidth="1"/>
    <col min="3597" max="3597" width="8.7109375" customWidth="1"/>
    <col min="3598" max="3598" width="14.7109375" customWidth="1"/>
    <col min="3599" max="3600" width="0" hidden="1" customWidth="1"/>
    <col min="3841" max="3841" width="8" customWidth="1"/>
    <col min="3842" max="3842" width="10.28515625" customWidth="1"/>
    <col min="3843" max="3843" width="23.7109375" customWidth="1"/>
    <col min="3844" max="3849" width="6.7109375" customWidth="1"/>
    <col min="3850" max="3850" width="8.7109375" customWidth="1"/>
    <col min="3851" max="3852" width="6.7109375" customWidth="1"/>
    <col min="3853" max="3853" width="8.7109375" customWidth="1"/>
    <col min="3854" max="3854" width="14.7109375" customWidth="1"/>
    <col min="3855" max="3856" width="0" hidden="1" customWidth="1"/>
    <col min="4097" max="4097" width="8" customWidth="1"/>
    <col min="4098" max="4098" width="10.28515625" customWidth="1"/>
    <col min="4099" max="4099" width="23.7109375" customWidth="1"/>
    <col min="4100" max="4105" width="6.7109375" customWidth="1"/>
    <col min="4106" max="4106" width="8.7109375" customWidth="1"/>
    <col min="4107" max="4108" width="6.7109375" customWidth="1"/>
    <col min="4109" max="4109" width="8.7109375" customWidth="1"/>
    <col min="4110" max="4110" width="14.7109375" customWidth="1"/>
    <col min="4111" max="4112" width="0" hidden="1" customWidth="1"/>
    <col min="4353" max="4353" width="8" customWidth="1"/>
    <col min="4354" max="4354" width="10.28515625" customWidth="1"/>
    <col min="4355" max="4355" width="23.7109375" customWidth="1"/>
    <col min="4356" max="4361" width="6.7109375" customWidth="1"/>
    <col min="4362" max="4362" width="8.7109375" customWidth="1"/>
    <col min="4363" max="4364" width="6.7109375" customWidth="1"/>
    <col min="4365" max="4365" width="8.7109375" customWidth="1"/>
    <col min="4366" max="4366" width="14.7109375" customWidth="1"/>
    <col min="4367" max="4368" width="0" hidden="1" customWidth="1"/>
    <col min="4609" max="4609" width="8" customWidth="1"/>
    <col min="4610" max="4610" width="10.28515625" customWidth="1"/>
    <col min="4611" max="4611" width="23.7109375" customWidth="1"/>
    <col min="4612" max="4617" width="6.7109375" customWidth="1"/>
    <col min="4618" max="4618" width="8.7109375" customWidth="1"/>
    <col min="4619" max="4620" width="6.7109375" customWidth="1"/>
    <col min="4621" max="4621" width="8.7109375" customWidth="1"/>
    <col min="4622" max="4622" width="14.7109375" customWidth="1"/>
    <col min="4623" max="4624" width="0" hidden="1" customWidth="1"/>
    <col min="4865" max="4865" width="8" customWidth="1"/>
    <col min="4866" max="4866" width="10.28515625" customWidth="1"/>
    <col min="4867" max="4867" width="23.7109375" customWidth="1"/>
    <col min="4868" max="4873" width="6.7109375" customWidth="1"/>
    <col min="4874" max="4874" width="8.7109375" customWidth="1"/>
    <col min="4875" max="4876" width="6.7109375" customWidth="1"/>
    <col min="4877" max="4877" width="8.7109375" customWidth="1"/>
    <col min="4878" max="4878" width="14.7109375" customWidth="1"/>
    <col min="4879" max="4880" width="0" hidden="1" customWidth="1"/>
    <col min="5121" max="5121" width="8" customWidth="1"/>
    <col min="5122" max="5122" width="10.28515625" customWidth="1"/>
    <col min="5123" max="5123" width="23.7109375" customWidth="1"/>
    <col min="5124" max="5129" width="6.7109375" customWidth="1"/>
    <col min="5130" max="5130" width="8.7109375" customWidth="1"/>
    <col min="5131" max="5132" width="6.7109375" customWidth="1"/>
    <col min="5133" max="5133" width="8.7109375" customWidth="1"/>
    <col min="5134" max="5134" width="14.7109375" customWidth="1"/>
    <col min="5135" max="5136" width="0" hidden="1" customWidth="1"/>
    <col min="5377" max="5377" width="8" customWidth="1"/>
    <col min="5378" max="5378" width="10.28515625" customWidth="1"/>
    <col min="5379" max="5379" width="23.7109375" customWidth="1"/>
    <col min="5380" max="5385" width="6.7109375" customWidth="1"/>
    <col min="5386" max="5386" width="8.7109375" customWidth="1"/>
    <col min="5387" max="5388" width="6.7109375" customWidth="1"/>
    <col min="5389" max="5389" width="8.7109375" customWidth="1"/>
    <col min="5390" max="5390" width="14.7109375" customWidth="1"/>
    <col min="5391" max="5392" width="0" hidden="1" customWidth="1"/>
    <col min="5633" max="5633" width="8" customWidth="1"/>
    <col min="5634" max="5634" width="10.28515625" customWidth="1"/>
    <col min="5635" max="5635" width="23.7109375" customWidth="1"/>
    <col min="5636" max="5641" width="6.7109375" customWidth="1"/>
    <col min="5642" max="5642" width="8.7109375" customWidth="1"/>
    <col min="5643" max="5644" width="6.7109375" customWidth="1"/>
    <col min="5645" max="5645" width="8.7109375" customWidth="1"/>
    <col min="5646" max="5646" width="14.7109375" customWidth="1"/>
    <col min="5647" max="5648" width="0" hidden="1" customWidth="1"/>
    <col min="5889" max="5889" width="8" customWidth="1"/>
    <col min="5890" max="5890" width="10.28515625" customWidth="1"/>
    <col min="5891" max="5891" width="23.7109375" customWidth="1"/>
    <col min="5892" max="5897" width="6.7109375" customWidth="1"/>
    <col min="5898" max="5898" width="8.7109375" customWidth="1"/>
    <col min="5899" max="5900" width="6.7109375" customWidth="1"/>
    <col min="5901" max="5901" width="8.7109375" customWidth="1"/>
    <col min="5902" max="5902" width="14.7109375" customWidth="1"/>
    <col min="5903" max="5904" width="0" hidden="1" customWidth="1"/>
    <col min="6145" max="6145" width="8" customWidth="1"/>
    <col min="6146" max="6146" width="10.28515625" customWidth="1"/>
    <col min="6147" max="6147" width="23.7109375" customWidth="1"/>
    <col min="6148" max="6153" width="6.7109375" customWidth="1"/>
    <col min="6154" max="6154" width="8.7109375" customWidth="1"/>
    <col min="6155" max="6156" width="6.7109375" customWidth="1"/>
    <col min="6157" max="6157" width="8.7109375" customWidth="1"/>
    <col min="6158" max="6158" width="14.7109375" customWidth="1"/>
    <col min="6159" max="6160" width="0" hidden="1" customWidth="1"/>
    <col min="6401" max="6401" width="8" customWidth="1"/>
    <col min="6402" max="6402" width="10.28515625" customWidth="1"/>
    <col min="6403" max="6403" width="23.7109375" customWidth="1"/>
    <col min="6404" max="6409" width="6.7109375" customWidth="1"/>
    <col min="6410" max="6410" width="8.7109375" customWidth="1"/>
    <col min="6411" max="6412" width="6.7109375" customWidth="1"/>
    <col min="6413" max="6413" width="8.7109375" customWidth="1"/>
    <col min="6414" max="6414" width="14.7109375" customWidth="1"/>
    <col min="6415" max="6416" width="0" hidden="1" customWidth="1"/>
    <col min="6657" max="6657" width="8" customWidth="1"/>
    <col min="6658" max="6658" width="10.28515625" customWidth="1"/>
    <col min="6659" max="6659" width="23.7109375" customWidth="1"/>
    <col min="6660" max="6665" width="6.7109375" customWidth="1"/>
    <col min="6666" max="6666" width="8.7109375" customWidth="1"/>
    <col min="6667" max="6668" width="6.7109375" customWidth="1"/>
    <col min="6669" max="6669" width="8.7109375" customWidth="1"/>
    <col min="6670" max="6670" width="14.7109375" customWidth="1"/>
    <col min="6671" max="6672" width="0" hidden="1" customWidth="1"/>
    <col min="6913" max="6913" width="8" customWidth="1"/>
    <col min="6914" max="6914" width="10.28515625" customWidth="1"/>
    <col min="6915" max="6915" width="23.7109375" customWidth="1"/>
    <col min="6916" max="6921" width="6.7109375" customWidth="1"/>
    <col min="6922" max="6922" width="8.7109375" customWidth="1"/>
    <col min="6923" max="6924" width="6.7109375" customWidth="1"/>
    <col min="6925" max="6925" width="8.7109375" customWidth="1"/>
    <col min="6926" max="6926" width="14.7109375" customWidth="1"/>
    <col min="6927" max="6928" width="0" hidden="1" customWidth="1"/>
    <col min="7169" max="7169" width="8" customWidth="1"/>
    <col min="7170" max="7170" width="10.28515625" customWidth="1"/>
    <col min="7171" max="7171" width="23.7109375" customWidth="1"/>
    <col min="7172" max="7177" width="6.7109375" customWidth="1"/>
    <col min="7178" max="7178" width="8.7109375" customWidth="1"/>
    <col min="7179" max="7180" width="6.7109375" customWidth="1"/>
    <col min="7181" max="7181" width="8.7109375" customWidth="1"/>
    <col min="7182" max="7182" width="14.7109375" customWidth="1"/>
    <col min="7183" max="7184" width="0" hidden="1" customWidth="1"/>
    <col min="7425" max="7425" width="8" customWidth="1"/>
    <col min="7426" max="7426" width="10.28515625" customWidth="1"/>
    <col min="7427" max="7427" width="23.7109375" customWidth="1"/>
    <col min="7428" max="7433" width="6.7109375" customWidth="1"/>
    <col min="7434" max="7434" width="8.7109375" customWidth="1"/>
    <col min="7435" max="7436" width="6.7109375" customWidth="1"/>
    <col min="7437" max="7437" width="8.7109375" customWidth="1"/>
    <col min="7438" max="7438" width="14.7109375" customWidth="1"/>
    <col min="7439" max="7440" width="0" hidden="1" customWidth="1"/>
    <col min="7681" max="7681" width="8" customWidth="1"/>
    <col min="7682" max="7682" width="10.28515625" customWidth="1"/>
    <col min="7683" max="7683" width="23.7109375" customWidth="1"/>
    <col min="7684" max="7689" width="6.7109375" customWidth="1"/>
    <col min="7690" max="7690" width="8.7109375" customWidth="1"/>
    <col min="7691" max="7692" width="6.7109375" customWidth="1"/>
    <col min="7693" max="7693" width="8.7109375" customWidth="1"/>
    <col min="7694" max="7694" width="14.7109375" customWidth="1"/>
    <col min="7695" max="7696" width="0" hidden="1" customWidth="1"/>
    <col min="7937" max="7937" width="8" customWidth="1"/>
    <col min="7938" max="7938" width="10.28515625" customWidth="1"/>
    <col min="7939" max="7939" width="23.7109375" customWidth="1"/>
    <col min="7940" max="7945" width="6.7109375" customWidth="1"/>
    <col min="7946" max="7946" width="8.7109375" customWidth="1"/>
    <col min="7947" max="7948" width="6.7109375" customWidth="1"/>
    <col min="7949" max="7949" width="8.7109375" customWidth="1"/>
    <col min="7950" max="7950" width="14.7109375" customWidth="1"/>
    <col min="7951" max="7952" width="0" hidden="1" customWidth="1"/>
    <col min="8193" max="8193" width="8" customWidth="1"/>
    <col min="8194" max="8194" width="10.28515625" customWidth="1"/>
    <col min="8195" max="8195" width="23.7109375" customWidth="1"/>
    <col min="8196" max="8201" width="6.7109375" customWidth="1"/>
    <col min="8202" max="8202" width="8.7109375" customWidth="1"/>
    <col min="8203" max="8204" width="6.7109375" customWidth="1"/>
    <col min="8205" max="8205" width="8.7109375" customWidth="1"/>
    <col min="8206" max="8206" width="14.7109375" customWidth="1"/>
    <col min="8207" max="8208" width="0" hidden="1" customWidth="1"/>
    <col min="8449" max="8449" width="8" customWidth="1"/>
    <col min="8450" max="8450" width="10.28515625" customWidth="1"/>
    <col min="8451" max="8451" width="23.7109375" customWidth="1"/>
    <col min="8452" max="8457" width="6.7109375" customWidth="1"/>
    <col min="8458" max="8458" width="8.7109375" customWidth="1"/>
    <col min="8459" max="8460" width="6.7109375" customWidth="1"/>
    <col min="8461" max="8461" width="8.7109375" customWidth="1"/>
    <col min="8462" max="8462" width="14.7109375" customWidth="1"/>
    <col min="8463" max="8464" width="0" hidden="1" customWidth="1"/>
    <col min="8705" max="8705" width="8" customWidth="1"/>
    <col min="8706" max="8706" width="10.28515625" customWidth="1"/>
    <col min="8707" max="8707" width="23.7109375" customWidth="1"/>
    <col min="8708" max="8713" width="6.7109375" customWidth="1"/>
    <col min="8714" max="8714" width="8.7109375" customWidth="1"/>
    <col min="8715" max="8716" width="6.7109375" customWidth="1"/>
    <col min="8717" max="8717" width="8.7109375" customWidth="1"/>
    <col min="8718" max="8718" width="14.7109375" customWidth="1"/>
    <col min="8719" max="8720" width="0" hidden="1" customWidth="1"/>
    <col min="8961" max="8961" width="8" customWidth="1"/>
    <col min="8962" max="8962" width="10.28515625" customWidth="1"/>
    <col min="8963" max="8963" width="23.7109375" customWidth="1"/>
    <col min="8964" max="8969" width="6.7109375" customWidth="1"/>
    <col min="8970" max="8970" width="8.7109375" customWidth="1"/>
    <col min="8971" max="8972" width="6.7109375" customWidth="1"/>
    <col min="8973" max="8973" width="8.7109375" customWidth="1"/>
    <col min="8974" max="8974" width="14.7109375" customWidth="1"/>
    <col min="8975" max="8976" width="0" hidden="1" customWidth="1"/>
    <col min="9217" max="9217" width="8" customWidth="1"/>
    <col min="9218" max="9218" width="10.28515625" customWidth="1"/>
    <col min="9219" max="9219" width="23.7109375" customWidth="1"/>
    <col min="9220" max="9225" width="6.7109375" customWidth="1"/>
    <col min="9226" max="9226" width="8.7109375" customWidth="1"/>
    <col min="9227" max="9228" width="6.7109375" customWidth="1"/>
    <col min="9229" max="9229" width="8.7109375" customWidth="1"/>
    <col min="9230" max="9230" width="14.7109375" customWidth="1"/>
    <col min="9231" max="9232" width="0" hidden="1" customWidth="1"/>
    <col min="9473" max="9473" width="8" customWidth="1"/>
    <col min="9474" max="9474" width="10.28515625" customWidth="1"/>
    <col min="9475" max="9475" width="23.7109375" customWidth="1"/>
    <col min="9476" max="9481" width="6.7109375" customWidth="1"/>
    <col min="9482" max="9482" width="8.7109375" customWidth="1"/>
    <col min="9483" max="9484" width="6.7109375" customWidth="1"/>
    <col min="9485" max="9485" width="8.7109375" customWidth="1"/>
    <col min="9486" max="9486" width="14.7109375" customWidth="1"/>
    <col min="9487" max="9488" width="0" hidden="1" customWidth="1"/>
    <col min="9729" max="9729" width="8" customWidth="1"/>
    <col min="9730" max="9730" width="10.28515625" customWidth="1"/>
    <col min="9731" max="9731" width="23.7109375" customWidth="1"/>
    <col min="9732" max="9737" width="6.7109375" customWidth="1"/>
    <col min="9738" max="9738" width="8.7109375" customWidth="1"/>
    <col min="9739" max="9740" width="6.7109375" customWidth="1"/>
    <col min="9741" max="9741" width="8.7109375" customWidth="1"/>
    <col min="9742" max="9742" width="14.7109375" customWidth="1"/>
    <col min="9743" max="9744" width="0" hidden="1" customWidth="1"/>
    <col min="9985" max="9985" width="8" customWidth="1"/>
    <col min="9986" max="9986" width="10.28515625" customWidth="1"/>
    <col min="9987" max="9987" width="23.7109375" customWidth="1"/>
    <col min="9988" max="9993" width="6.7109375" customWidth="1"/>
    <col min="9994" max="9994" width="8.7109375" customWidth="1"/>
    <col min="9995" max="9996" width="6.7109375" customWidth="1"/>
    <col min="9997" max="9997" width="8.7109375" customWidth="1"/>
    <col min="9998" max="9998" width="14.7109375" customWidth="1"/>
    <col min="9999" max="10000" width="0" hidden="1" customWidth="1"/>
    <col min="10241" max="10241" width="8" customWidth="1"/>
    <col min="10242" max="10242" width="10.28515625" customWidth="1"/>
    <col min="10243" max="10243" width="23.7109375" customWidth="1"/>
    <col min="10244" max="10249" width="6.7109375" customWidth="1"/>
    <col min="10250" max="10250" width="8.7109375" customWidth="1"/>
    <col min="10251" max="10252" width="6.7109375" customWidth="1"/>
    <col min="10253" max="10253" width="8.7109375" customWidth="1"/>
    <col min="10254" max="10254" width="14.7109375" customWidth="1"/>
    <col min="10255" max="10256" width="0" hidden="1" customWidth="1"/>
    <col min="10497" max="10497" width="8" customWidth="1"/>
    <col min="10498" max="10498" width="10.28515625" customWidth="1"/>
    <col min="10499" max="10499" width="23.7109375" customWidth="1"/>
    <col min="10500" max="10505" width="6.7109375" customWidth="1"/>
    <col min="10506" max="10506" width="8.7109375" customWidth="1"/>
    <col min="10507" max="10508" width="6.7109375" customWidth="1"/>
    <col min="10509" max="10509" width="8.7109375" customWidth="1"/>
    <col min="10510" max="10510" width="14.7109375" customWidth="1"/>
    <col min="10511" max="10512" width="0" hidden="1" customWidth="1"/>
    <col min="10753" max="10753" width="8" customWidth="1"/>
    <col min="10754" max="10754" width="10.28515625" customWidth="1"/>
    <col min="10755" max="10755" width="23.7109375" customWidth="1"/>
    <col min="10756" max="10761" width="6.7109375" customWidth="1"/>
    <col min="10762" max="10762" width="8.7109375" customWidth="1"/>
    <col min="10763" max="10764" width="6.7109375" customWidth="1"/>
    <col min="10765" max="10765" width="8.7109375" customWidth="1"/>
    <col min="10766" max="10766" width="14.7109375" customWidth="1"/>
    <col min="10767" max="10768" width="0" hidden="1" customWidth="1"/>
    <col min="11009" max="11009" width="8" customWidth="1"/>
    <col min="11010" max="11010" width="10.28515625" customWidth="1"/>
    <col min="11011" max="11011" width="23.7109375" customWidth="1"/>
    <col min="11012" max="11017" width="6.7109375" customWidth="1"/>
    <col min="11018" max="11018" width="8.7109375" customWidth="1"/>
    <col min="11019" max="11020" width="6.7109375" customWidth="1"/>
    <col min="11021" max="11021" width="8.7109375" customWidth="1"/>
    <col min="11022" max="11022" width="14.7109375" customWidth="1"/>
    <col min="11023" max="11024" width="0" hidden="1" customWidth="1"/>
    <col min="11265" max="11265" width="8" customWidth="1"/>
    <col min="11266" max="11266" width="10.28515625" customWidth="1"/>
    <col min="11267" max="11267" width="23.7109375" customWidth="1"/>
    <col min="11268" max="11273" width="6.7109375" customWidth="1"/>
    <col min="11274" max="11274" width="8.7109375" customWidth="1"/>
    <col min="11275" max="11276" width="6.7109375" customWidth="1"/>
    <col min="11277" max="11277" width="8.7109375" customWidth="1"/>
    <col min="11278" max="11278" width="14.7109375" customWidth="1"/>
    <col min="11279" max="11280" width="0" hidden="1" customWidth="1"/>
    <col min="11521" max="11521" width="8" customWidth="1"/>
    <col min="11522" max="11522" width="10.28515625" customWidth="1"/>
    <col min="11523" max="11523" width="23.7109375" customWidth="1"/>
    <col min="11524" max="11529" width="6.7109375" customWidth="1"/>
    <col min="11530" max="11530" width="8.7109375" customWidth="1"/>
    <col min="11531" max="11532" width="6.7109375" customWidth="1"/>
    <col min="11533" max="11533" width="8.7109375" customWidth="1"/>
    <col min="11534" max="11534" width="14.7109375" customWidth="1"/>
    <col min="11535" max="11536" width="0" hidden="1" customWidth="1"/>
    <col min="11777" max="11777" width="8" customWidth="1"/>
    <col min="11778" max="11778" width="10.28515625" customWidth="1"/>
    <col min="11779" max="11779" width="23.7109375" customWidth="1"/>
    <col min="11780" max="11785" width="6.7109375" customWidth="1"/>
    <col min="11786" max="11786" width="8.7109375" customWidth="1"/>
    <col min="11787" max="11788" width="6.7109375" customWidth="1"/>
    <col min="11789" max="11789" width="8.7109375" customWidth="1"/>
    <col min="11790" max="11790" width="14.7109375" customWidth="1"/>
    <col min="11791" max="11792" width="0" hidden="1" customWidth="1"/>
    <col min="12033" max="12033" width="8" customWidth="1"/>
    <col min="12034" max="12034" width="10.28515625" customWidth="1"/>
    <col min="12035" max="12035" width="23.7109375" customWidth="1"/>
    <col min="12036" max="12041" width="6.7109375" customWidth="1"/>
    <col min="12042" max="12042" width="8.7109375" customWidth="1"/>
    <col min="12043" max="12044" width="6.7109375" customWidth="1"/>
    <col min="12045" max="12045" width="8.7109375" customWidth="1"/>
    <col min="12046" max="12046" width="14.7109375" customWidth="1"/>
    <col min="12047" max="12048" width="0" hidden="1" customWidth="1"/>
    <col min="12289" max="12289" width="8" customWidth="1"/>
    <col min="12290" max="12290" width="10.28515625" customWidth="1"/>
    <col min="12291" max="12291" width="23.7109375" customWidth="1"/>
    <col min="12292" max="12297" width="6.7109375" customWidth="1"/>
    <col min="12298" max="12298" width="8.7109375" customWidth="1"/>
    <col min="12299" max="12300" width="6.7109375" customWidth="1"/>
    <col min="12301" max="12301" width="8.7109375" customWidth="1"/>
    <col min="12302" max="12302" width="14.7109375" customWidth="1"/>
    <col min="12303" max="12304" width="0" hidden="1" customWidth="1"/>
    <col min="12545" max="12545" width="8" customWidth="1"/>
    <col min="12546" max="12546" width="10.28515625" customWidth="1"/>
    <col min="12547" max="12547" width="23.7109375" customWidth="1"/>
    <col min="12548" max="12553" width="6.7109375" customWidth="1"/>
    <col min="12554" max="12554" width="8.7109375" customWidth="1"/>
    <col min="12555" max="12556" width="6.7109375" customWidth="1"/>
    <col min="12557" max="12557" width="8.7109375" customWidth="1"/>
    <col min="12558" max="12558" width="14.7109375" customWidth="1"/>
    <col min="12559" max="12560" width="0" hidden="1" customWidth="1"/>
    <col min="12801" max="12801" width="8" customWidth="1"/>
    <col min="12802" max="12802" width="10.28515625" customWidth="1"/>
    <col min="12803" max="12803" width="23.7109375" customWidth="1"/>
    <col min="12804" max="12809" width="6.7109375" customWidth="1"/>
    <col min="12810" max="12810" width="8.7109375" customWidth="1"/>
    <col min="12811" max="12812" width="6.7109375" customWidth="1"/>
    <col min="12813" max="12813" width="8.7109375" customWidth="1"/>
    <col min="12814" max="12814" width="14.7109375" customWidth="1"/>
    <col min="12815" max="12816" width="0" hidden="1" customWidth="1"/>
    <col min="13057" max="13057" width="8" customWidth="1"/>
    <col min="13058" max="13058" width="10.28515625" customWidth="1"/>
    <col min="13059" max="13059" width="23.7109375" customWidth="1"/>
    <col min="13060" max="13065" width="6.7109375" customWidth="1"/>
    <col min="13066" max="13066" width="8.7109375" customWidth="1"/>
    <col min="13067" max="13068" width="6.7109375" customWidth="1"/>
    <col min="13069" max="13069" width="8.7109375" customWidth="1"/>
    <col min="13070" max="13070" width="14.7109375" customWidth="1"/>
    <col min="13071" max="13072" width="0" hidden="1" customWidth="1"/>
    <col min="13313" max="13313" width="8" customWidth="1"/>
    <col min="13314" max="13314" width="10.28515625" customWidth="1"/>
    <col min="13315" max="13315" width="23.7109375" customWidth="1"/>
    <col min="13316" max="13321" width="6.7109375" customWidth="1"/>
    <col min="13322" max="13322" width="8.7109375" customWidth="1"/>
    <col min="13323" max="13324" width="6.7109375" customWidth="1"/>
    <col min="13325" max="13325" width="8.7109375" customWidth="1"/>
    <col min="13326" max="13326" width="14.7109375" customWidth="1"/>
    <col min="13327" max="13328" width="0" hidden="1" customWidth="1"/>
    <col min="13569" max="13569" width="8" customWidth="1"/>
    <col min="13570" max="13570" width="10.28515625" customWidth="1"/>
    <col min="13571" max="13571" width="23.7109375" customWidth="1"/>
    <col min="13572" max="13577" width="6.7109375" customWidth="1"/>
    <col min="13578" max="13578" width="8.7109375" customWidth="1"/>
    <col min="13579" max="13580" width="6.7109375" customWidth="1"/>
    <col min="13581" max="13581" width="8.7109375" customWidth="1"/>
    <col min="13582" max="13582" width="14.7109375" customWidth="1"/>
    <col min="13583" max="13584" width="0" hidden="1" customWidth="1"/>
    <col min="13825" max="13825" width="8" customWidth="1"/>
    <col min="13826" max="13826" width="10.28515625" customWidth="1"/>
    <col min="13827" max="13827" width="23.7109375" customWidth="1"/>
    <col min="13828" max="13833" width="6.7109375" customWidth="1"/>
    <col min="13834" max="13834" width="8.7109375" customWidth="1"/>
    <col min="13835" max="13836" width="6.7109375" customWidth="1"/>
    <col min="13837" max="13837" width="8.7109375" customWidth="1"/>
    <col min="13838" max="13838" width="14.7109375" customWidth="1"/>
    <col min="13839" max="13840" width="0" hidden="1" customWidth="1"/>
    <col min="14081" max="14081" width="8" customWidth="1"/>
    <col min="14082" max="14082" width="10.28515625" customWidth="1"/>
    <col min="14083" max="14083" width="23.7109375" customWidth="1"/>
    <col min="14084" max="14089" width="6.7109375" customWidth="1"/>
    <col min="14090" max="14090" width="8.7109375" customWidth="1"/>
    <col min="14091" max="14092" width="6.7109375" customWidth="1"/>
    <col min="14093" max="14093" width="8.7109375" customWidth="1"/>
    <col min="14094" max="14094" width="14.7109375" customWidth="1"/>
    <col min="14095" max="14096" width="0" hidden="1" customWidth="1"/>
    <col min="14337" max="14337" width="8" customWidth="1"/>
    <col min="14338" max="14338" width="10.28515625" customWidth="1"/>
    <col min="14339" max="14339" width="23.7109375" customWidth="1"/>
    <col min="14340" max="14345" width="6.7109375" customWidth="1"/>
    <col min="14346" max="14346" width="8.7109375" customWidth="1"/>
    <col min="14347" max="14348" width="6.7109375" customWidth="1"/>
    <col min="14349" max="14349" width="8.7109375" customWidth="1"/>
    <col min="14350" max="14350" width="14.7109375" customWidth="1"/>
    <col min="14351" max="14352" width="0" hidden="1" customWidth="1"/>
    <col min="14593" max="14593" width="8" customWidth="1"/>
    <col min="14594" max="14594" width="10.28515625" customWidth="1"/>
    <col min="14595" max="14595" width="23.7109375" customWidth="1"/>
    <col min="14596" max="14601" width="6.7109375" customWidth="1"/>
    <col min="14602" max="14602" width="8.7109375" customWidth="1"/>
    <col min="14603" max="14604" width="6.7109375" customWidth="1"/>
    <col min="14605" max="14605" width="8.7109375" customWidth="1"/>
    <col min="14606" max="14606" width="14.7109375" customWidth="1"/>
    <col min="14607" max="14608" width="0" hidden="1" customWidth="1"/>
    <col min="14849" max="14849" width="8" customWidth="1"/>
    <col min="14850" max="14850" width="10.28515625" customWidth="1"/>
    <col min="14851" max="14851" width="23.7109375" customWidth="1"/>
    <col min="14852" max="14857" width="6.7109375" customWidth="1"/>
    <col min="14858" max="14858" width="8.7109375" customWidth="1"/>
    <col min="14859" max="14860" width="6.7109375" customWidth="1"/>
    <col min="14861" max="14861" width="8.7109375" customWidth="1"/>
    <col min="14862" max="14862" width="14.7109375" customWidth="1"/>
    <col min="14863" max="14864" width="0" hidden="1" customWidth="1"/>
    <col min="15105" max="15105" width="8" customWidth="1"/>
    <col min="15106" max="15106" width="10.28515625" customWidth="1"/>
    <col min="15107" max="15107" width="23.7109375" customWidth="1"/>
    <col min="15108" max="15113" width="6.7109375" customWidth="1"/>
    <col min="15114" max="15114" width="8.7109375" customWidth="1"/>
    <col min="15115" max="15116" width="6.7109375" customWidth="1"/>
    <col min="15117" max="15117" width="8.7109375" customWidth="1"/>
    <col min="15118" max="15118" width="14.7109375" customWidth="1"/>
    <col min="15119" max="15120" width="0" hidden="1" customWidth="1"/>
    <col min="15361" max="15361" width="8" customWidth="1"/>
    <col min="15362" max="15362" width="10.28515625" customWidth="1"/>
    <col min="15363" max="15363" width="23.7109375" customWidth="1"/>
    <col min="15364" max="15369" width="6.7109375" customWidth="1"/>
    <col min="15370" max="15370" width="8.7109375" customWidth="1"/>
    <col min="15371" max="15372" width="6.7109375" customWidth="1"/>
    <col min="15373" max="15373" width="8.7109375" customWidth="1"/>
    <col min="15374" max="15374" width="14.7109375" customWidth="1"/>
    <col min="15375" max="15376" width="0" hidden="1" customWidth="1"/>
    <col min="15617" max="15617" width="8" customWidth="1"/>
    <col min="15618" max="15618" width="10.28515625" customWidth="1"/>
    <col min="15619" max="15619" width="23.7109375" customWidth="1"/>
    <col min="15620" max="15625" width="6.7109375" customWidth="1"/>
    <col min="15626" max="15626" width="8.7109375" customWidth="1"/>
    <col min="15627" max="15628" width="6.7109375" customWidth="1"/>
    <col min="15629" max="15629" width="8.7109375" customWidth="1"/>
    <col min="15630" max="15630" width="14.7109375" customWidth="1"/>
    <col min="15631" max="15632" width="0" hidden="1" customWidth="1"/>
    <col min="15873" max="15873" width="8" customWidth="1"/>
    <col min="15874" max="15874" width="10.28515625" customWidth="1"/>
    <col min="15875" max="15875" width="23.7109375" customWidth="1"/>
    <col min="15876" max="15881" width="6.7109375" customWidth="1"/>
    <col min="15882" max="15882" width="8.7109375" customWidth="1"/>
    <col min="15883" max="15884" width="6.7109375" customWidth="1"/>
    <col min="15885" max="15885" width="8.7109375" customWidth="1"/>
    <col min="15886" max="15886" width="14.7109375" customWidth="1"/>
    <col min="15887" max="15888" width="0" hidden="1" customWidth="1"/>
    <col min="16129" max="16129" width="8" customWidth="1"/>
    <col min="16130" max="16130" width="10.28515625" customWidth="1"/>
    <col min="16131" max="16131" width="23.7109375" customWidth="1"/>
    <col min="16132" max="16137" width="6.7109375" customWidth="1"/>
    <col min="16138" max="16138" width="8.7109375" customWidth="1"/>
    <col min="16139" max="16140" width="6.7109375" customWidth="1"/>
    <col min="16141" max="16141" width="8.7109375" customWidth="1"/>
    <col min="16142" max="16142" width="14.7109375" customWidth="1"/>
    <col min="16143" max="16144" width="0" hidden="1" customWidth="1"/>
  </cols>
  <sheetData>
    <row r="1" spans="2:17" ht="34.5" customHeight="1">
      <c r="B1" s="2296" t="s">
        <v>1049</v>
      </c>
      <c r="C1" s="2296"/>
      <c r="D1" s="2296"/>
      <c r="E1" s="2296"/>
      <c r="F1" s="2296"/>
      <c r="G1" s="2296"/>
      <c r="H1" s="2296"/>
      <c r="I1" s="2296"/>
      <c r="J1" s="2296"/>
      <c r="K1" s="2296"/>
      <c r="L1" s="2296"/>
      <c r="M1" s="2296"/>
      <c r="N1" s="2296"/>
    </row>
    <row r="2" spans="2:17" ht="34.5" customHeight="1">
      <c r="B2" s="466" t="str">
        <f>wizyt!C3</f>
        <v>??</v>
      </c>
      <c r="C2" s="548"/>
      <c r="D2" s="548"/>
      <c r="E2" s="548"/>
      <c r="F2" s="548"/>
      <c r="G2" s="548"/>
      <c r="H2" s="548"/>
      <c r="I2" s="548"/>
      <c r="J2" s="548"/>
      <c r="K2" s="548"/>
      <c r="L2" s="548"/>
      <c r="M2" s="548"/>
      <c r="N2" s="548"/>
    </row>
    <row r="3" spans="2:17" s="1" customFormat="1" ht="35.450000000000003" customHeight="1" thickBot="1">
      <c r="B3" s="2245"/>
      <c r="C3" s="2246"/>
      <c r="D3" s="1786"/>
      <c r="E3" s="1786"/>
      <c r="F3" s="2408"/>
      <c r="G3" s="2408"/>
      <c r="H3" s="2408" t="s">
        <v>1082</v>
      </c>
      <c r="I3" s="2409" t="str">
        <f>wizyt!H3</f>
        <v>2021/2022</v>
      </c>
      <c r="J3" s="2409"/>
      <c r="K3" s="2409"/>
      <c r="L3" s="2409"/>
      <c r="M3" s="2409"/>
      <c r="N3" s="2410"/>
    </row>
    <row r="4" spans="2:17" ht="34.5" customHeight="1" thickBot="1">
      <c r="B4" s="460"/>
      <c r="C4" s="436"/>
      <c r="D4" s="2956" t="s">
        <v>1025</v>
      </c>
      <c r="E4" s="2957"/>
      <c r="F4" s="2957"/>
      <c r="G4" s="2957"/>
      <c r="H4" s="2957"/>
      <c r="I4" s="2957"/>
      <c r="J4" s="3314"/>
      <c r="K4" s="3315" t="s">
        <v>1026</v>
      </c>
      <c r="L4" s="3315"/>
      <c r="M4" s="3315"/>
      <c r="N4" s="458"/>
    </row>
    <row r="5" spans="2:17" ht="31.7" customHeight="1">
      <c r="B5" s="2411"/>
      <c r="C5" s="2412" t="s">
        <v>1083</v>
      </c>
      <c r="D5" s="2413" t="s">
        <v>4</v>
      </c>
      <c r="E5" s="2413" t="s">
        <v>5</v>
      </c>
      <c r="F5" s="2413" t="s">
        <v>6</v>
      </c>
      <c r="G5" s="2413" t="s">
        <v>8</v>
      </c>
      <c r="H5" s="2413" t="s">
        <v>7</v>
      </c>
      <c r="I5" s="2413" t="s">
        <v>9</v>
      </c>
      <c r="J5" s="2414" t="s">
        <v>92</v>
      </c>
      <c r="K5" s="2413" t="s">
        <v>4</v>
      </c>
      <c r="L5" s="2413" t="s">
        <v>5</v>
      </c>
      <c r="M5" s="2415" t="s">
        <v>92</v>
      </c>
      <c r="N5" s="2416" t="s">
        <v>334</v>
      </c>
    </row>
    <row r="6" spans="2:17" ht="24.95" customHeight="1">
      <c r="B6" s="3209" t="s">
        <v>28</v>
      </c>
      <c r="C6" s="3210"/>
      <c r="D6" s="2253">
        <f>D7+D8+D11+D41+D52</f>
        <v>104</v>
      </c>
      <c r="E6" s="2253">
        <f>E7+E8+E11+E41+E52</f>
        <v>81</v>
      </c>
      <c r="F6" s="2253">
        <f t="shared" ref="F6:L6" si="0">F7+F8+F11+F41+F52</f>
        <v>83</v>
      </c>
      <c r="G6" s="2253">
        <f t="shared" si="0"/>
        <v>68</v>
      </c>
      <c r="H6" s="2253">
        <f t="shared" si="0"/>
        <v>40</v>
      </c>
      <c r="I6" s="2253">
        <f t="shared" si="0"/>
        <v>39</v>
      </c>
      <c r="J6" s="2253">
        <f t="shared" ref="J6:J10" si="1">SUM(D6:I6)</f>
        <v>415</v>
      </c>
      <c r="K6" s="2253">
        <f t="shared" si="0"/>
        <v>13</v>
      </c>
      <c r="L6" s="2253">
        <f t="shared" si="0"/>
        <v>13</v>
      </c>
      <c r="M6" s="2253">
        <f t="shared" ref="M6:M40" si="2">SUM(K6:L6)</f>
        <v>26</v>
      </c>
      <c r="N6" s="2417">
        <f>J6+M6</f>
        <v>441</v>
      </c>
      <c r="O6" s="532"/>
    </row>
    <row r="7" spans="2:17" ht="24.95" customHeight="1">
      <c r="B7" s="2943" t="s">
        <v>259</v>
      </c>
      <c r="C7" s="2944"/>
      <c r="D7" s="2256">
        <v>4</v>
      </c>
      <c r="E7" s="2256">
        <v>5</v>
      </c>
      <c r="F7" s="2256">
        <v>5</v>
      </c>
      <c r="G7" s="2256">
        <v>6</v>
      </c>
      <c r="H7" s="2256">
        <v>6</v>
      </c>
      <c r="I7" s="2256">
        <v>4</v>
      </c>
      <c r="J7" s="2270">
        <f t="shared" si="1"/>
        <v>30</v>
      </c>
      <c r="K7" s="2256"/>
      <c r="L7" s="2256"/>
      <c r="M7" s="2270">
        <f t="shared" si="2"/>
        <v>0</v>
      </c>
      <c r="N7" s="2418">
        <f>J7+M7</f>
        <v>30</v>
      </c>
      <c r="O7" s="532"/>
    </row>
    <row r="8" spans="2:17" ht="24.95" customHeight="1">
      <c r="B8" s="2953" t="s">
        <v>258</v>
      </c>
      <c r="C8" s="2954"/>
      <c r="D8" s="2260">
        <f>SUM(D9:D10)</f>
        <v>21</v>
      </c>
      <c r="E8" s="2260">
        <f t="shared" ref="E8:L8" si="3">SUM(E9:E10)</f>
        <v>24</v>
      </c>
      <c r="F8" s="2260">
        <f t="shared" si="3"/>
        <v>13</v>
      </c>
      <c r="G8" s="2260">
        <f t="shared" si="3"/>
        <v>22</v>
      </c>
      <c r="H8" s="2260">
        <f t="shared" si="3"/>
        <v>0</v>
      </c>
      <c r="I8" s="2260">
        <f t="shared" si="3"/>
        <v>0</v>
      </c>
      <c r="J8" s="2260">
        <f t="shared" si="1"/>
        <v>80</v>
      </c>
      <c r="K8" s="2260">
        <f t="shared" si="3"/>
        <v>0</v>
      </c>
      <c r="L8" s="2260">
        <f t="shared" si="3"/>
        <v>0</v>
      </c>
      <c r="M8" s="2260">
        <f t="shared" si="2"/>
        <v>0</v>
      </c>
      <c r="N8" s="2418">
        <f t="shared" ref="N8:N60" si="4">J8+M8</f>
        <v>80</v>
      </c>
      <c r="O8" s="532"/>
    </row>
    <row r="9" spans="2:17" ht="24.95" customHeight="1">
      <c r="B9" s="2941" t="s">
        <v>332</v>
      </c>
      <c r="C9" s="2263" t="s">
        <v>1030</v>
      </c>
      <c r="D9" s="2419">
        <v>11</v>
      </c>
      <c r="E9" s="2265">
        <v>15</v>
      </c>
      <c r="F9" s="2268">
        <v>3</v>
      </c>
      <c r="G9" s="2268">
        <v>12</v>
      </c>
      <c r="H9" s="2268"/>
      <c r="I9" s="2268"/>
      <c r="J9" s="2420">
        <f t="shared" si="1"/>
        <v>41</v>
      </c>
      <c r="K9" s="2268"/>
      <c r="L9" s="2268"/>
      <c r="M9" s="2421">
        <f t="shared" si="2"/>
        <v>0</v>
      </c>
      <c r="N9" s="2418">
        <f t="shared" si="4"/>
        <v>41</v>
      </c>
      <c r="O9" s="532"/>
      <c r="Q9" s="2422"/>
    </row>
    <row r="10" spans="2:17" ht="24.95" customHeight="1">
      <c r="B10" s="2942"/>
      <c r="C10" s="2263" t="s">
        <v>1031</v>
      </c>
      <c r="D10" s="2419">
        <v>10</v>
      </c>
      <c r="E10" s="2265">
        <v>9</v>
      </c>
      <c r="F10" s="2268">
        <v>10</v>
      </c>
      <c r="G10" s="2268">
        <v>10</v>
      </c>
      <c r="H10" s="2268"/>
      <c r="I10" s="2268"/>
      <c r="J10" s="2420">
        <f t="shared" si="1"/>
        <v>39</v>
      </c>
      <c r="K10" s="2268"/>
      <c r="L10" s="2268"/>
      <c r="M10" s="2421">
        <f t="shared" si="2"/>
        <v>0</v>
      </c>
      <c r="N10" s="2418">
        <f t="shared" si="4"/>
        <v>39</v>
      </c>
      <c r="O10" s="532"/>
    </row>
    <row r="11" spans="2:17" ht="24.95" customHeight="1">
      <c r="B11" s="2943" t="s">
        <v>333</v>
      </c>
      <c r="C11" s="2944"/>
      <c r="D11" s="2270">
        <f>SUM(D12:D40)</f>
        <v>62</v>
      </c>
      <c r="E11" s="2270">
        <f t="shared" ref="E11:M11" si="5">SUM(E12:E40)</f>
        <v>40</v>
      </c>
      <c r="F11" s="2270">
        <f t="shared" si="5"/>
        <v>49</v>
      </c>
      <c r="G11" s="2270">
        <f t="shared" si="5"/>
        <v>36</v>
      </c>
      <c r="H11" s="2270">
        <f t="shared" si="5"/>
        <v>34</v>
      </c>
      <c r="I11" s="2270">
        <f t="shared" si="5"/>
        <v>35</v>
      </c>
      <c r="J11" s="2270">
        <f t="shared" si="5"/>
        <v>256</v>
      </c>
      <c r="K11" s="2270">
        <f t="shared" si="5"/>
        <v>0</v>
      </c>
      <c r="L11" s="2270">
        <f t="shared" si="5"/>
        <v>0</v>
      </c>
      <c r="M11" s="2270">
        <f t="shared" si="5"/>
        <v>0</v>
      </c>
      <c r="N11" s="2418">
        <f t="shared" si="4"/>
        <v>256</v>
      </c>
      <c r="O11" s="532"/>
    </row>
    <row r="12" spans="2:17" s="444" customFormat="1" ht="15.95" customHeight="1">
      <c r="B12" s="2945" t="s">
        <v>332</v>
      </c>
      <c r="C12" s="469" t="s">
        <v>1084</v>
      </c>
      <c r="D12" s="2268">
        <v>10</v>
      </c>
      <c r="E12" s="2268">
        <v>7</v>
      </c>
      <c r="F12" s="2268">
        <v>7</v>
      </c>
      <c r="G12" s="2268">
        <v>4</v>
      </c>
      <c r="H12" s="2268">
        <v>5</v>
      </c>
      <c r="I12" s="2268">
        <v>6</v>
      </c>
      <c r="J12" s="2423">
        <f t="shared" ref="J12:J40" si="6">SUM(D12:I12)</f>
        <v>39</v>
      </c>
      <c r="K12" s="2268"/>
      <c r="L12" s="2268"/>
      <c r="M12" s="2424">
        <f t="shared" si="2"/>
        <v>0</v>
      </c>
      <c r="N12" s="2418">
        <f t="shared" si="4"/>
        <v>39</v>
      </c>
      <c r="O12" s="532"/>
    </row>
    <row r="13" spans="2:17" ht="15.95" customHeight="1">
      <c r="B13" s="2946"/>
      <c r="C13" s="2425" t="s">
        <v>1085</v>
      </c>
      <c r="D13" s="2276"/>
      <c r="E13" s="2276"/>
      <c r="F13" s="2276"/>
      <c r="G13" s="2276"/>
      <c r="H13" s="2276"/>
      <c r="I13" s="2276"/>
      <c r="J13" s="2423">
        <f t="shared" si="6"/>
        <v>0</v>
      </c>
      <c r="K13" s="2276"/>
      <c r="L13" s="2276"/>
      <c r="M13" s="2424">
        <f t="shared" si="2"/>
        <v>0</v>
      </c>
      <c r="N13" s="2418">
        <f t="shared" si="4"/>
        <v>0</v>
      </c>
      <c r="O13" s="532"/>
      <c r="P13" s="444"/>
    </row>
    <row r="14" spans="2:17" ht="15.95" customHeight="1">
      <c r="B14" s="2946"/>
      <c r="C14" s="2426" t="s">
        <v>240</v>
      </c>
      <c r="D14" s="2276">
        <v>1</v>
      </c>
      <c r="E14" s="2276">
        <v>1</v>
      </c>
      <c r="F14" s="2276">
        <v>5</v>
      </c>
      <c r="G14" s="2276">
        <v>3</v>
      </c>
      <c r="H14" s="2276">
        <v>0</v>
      </c>
      <c r="I14" s="2276">
        <v>1</v>
      </c>
      <c r="J14" s="2423">
        <f t="shared" si="6"/>
        <v>11</v>
      </c>
      <c r="K14" s="2276"/>
      <c r="L14" s="2276"/>
      <c r="M14" s="2424">
        <f t="shared" si="2"/>
        <v>0</v>
      </c>
      <c r="N14" s="2418">
        <f t="shared" si="4"/>
        <v>11</v>
      </c>
      <c r="O14" s="532"/>
      <c r="P14" s="444"/>
    </row>
    <row r="15" spans="2:17" ht="15.95" customHeight="1">
      <c r="B15" s="2946"/>
      <c r="C15" s="2426" t="s">
        <v>360</v>
      </c>
      <c r="D15" s="2276">
        <v>1</v>
      </c>
      <c r="E15" s="2276">
        <v>4</v>
      </c>
      <c r="F15" s="2276">
        <v>1</v>
      </c>
      <c r="G15" s="2276">
        <v>4</v>
      </c>
      <c r="H15" s="2276">
        <v>0</v>
      </c>
      <c r="I15" s="2276">
        <v>0</v>
      </c>
      <c r="J15" s="2423">
        <f t="shared" si="6"/>
        <v>10</v>
      </c>
      <c r="K15" s="2276"/>
      <c r="L15" s="2276"/>
      <c r="M15" s="2424">
        <f t="shared" si="2"/>
        <v>0</v>
      </c>
      <c r="N15" s="2418">
        <f t="shared" si="4"/>
        <v>10</v>
      </c>
      <c r="O15" s="532"/>
      <c r="P15" s="444"/>
    </row>
    <row r="16" spans="2:17" ht="15.95" customHeight="1">
      <c r="B16" s="2946"/>
      <c r="C16" s="2426" t="s">
        <v>618</v>
      </c>
      <c r="D16" s="2276">
        <v>2</v>
      </c>
      <c r="E16" s="2276">
        <v>0</v>
      </c>
      <c r="F16" s="2276">
        <v>0</v>
      </c>
      <c r="G16" s="2276">
        <v>0</v>
      </c>
      <c r="H16" s="2276">
        <v>2</v>
      </c>
      <c r="I16" s="2276">
        <v>1</v>
      </c>
      <c r="J16" s="2423">
        <f t="shared" si="6"/>
        <v>5</v>
      </c>
      <c r="K16" s="2276"/>
      <c r="L16" s="2276"/>
      <c r="M16" s="2424">
        <f t="shared" si="2"/>
        <v>0</v>
      </c>
      <c r="N16" s="2418">
        <f t="shared" si="4"/>
        <v>5</v>
      </c>
      <c r="O16" s="532"/>
      <c r="P16" s="444"/>
    </row>
    <row r="17" spans="2:16" ht="15.95" customHeight="1">
      <c r="B17" s="2946"/>
      <c r="C17" s="2426" t="s">
        <v>1032</v>
      </c>
      <c r="D17" s="2276">
        <v>2</v>
      </c>
      <c r="E17" s="2276">
        <v>0</v>
      </c>
      <c r="F17" s="2276">
        <v>0</v>
      </c>
      <c r="G17" s="2276">
        <v>0</v>
      </c>
      <c r="H17" s="2276">
        <v>0</v>
      </c>
      <c r="I17" s="2276">
        <v>2</v>
      </c>
      <c r="J17" s="2423">
        <f t="shared" si="6"/>
        <v>4</v>
      </c>
      <c r="K17" s="2276"/>
      <c r="L17" s="2276"/>
      <c r="M17" s="2424">
        <f t="shared" si="2"/>
        <v>0</v>
      </c>
      <c r="N17" s="2418">
        <f t="shared" si="4"/>
        <v>4</v>
      </c>
      <c r="O17" s="532"/>
      <c r="P17" s="444"/>
    </row>
    <row r="18" spans="2:16" ht="15.95" customHeight="1">
      <c r="B18" s="2946"/>
      <c r="C18" s="2426" t="s">
        <v>1033</v>
      </c>
      <c r="D18" s="2276">
        <v>1</v>
      </c>
      <c r="E18" s="2276">
        <v>0</v>
      </c>
      <c r="F18" s="2276">
        <v>0</v>
      </c>
      <c r="G18" s="2276">
        <v>0</v>
      </c>
      <c r="H18" s="2276">
        <v>1</v>
      </c>
      <c r="I18" s="2276">
        <v>0</v>
      </c>
      <c r="J18" s="2423">
        <f t="shared" si="6"/>
        <v>2</v>
      </c>
      <c r="K18" s="2276"/>
      <c r="L18" s="2276"/>
      <c r="M18" s="2424">
        <f t="shared" si="2"/>
        <v>0</v>
      </c>
      <c r="N18" s="2418">
        <f t="shared" si="4"/>
        <v>2</v>
      </c>
      <c r="O18" s="532"/>
      <c r="P18" s="444"/>
    </row>
    <row r="19" spans="2:16" ht="15.95" customHeight="1">
      <c r="B19" s="2946"/>
      <c r="C19" s="2426" t="s">
        <v>1034</v>
      </c>
      <c r="D19" s="2276"/>
      <c r="E19" s="2276"/>
      <c r="F19" s="2276"/>
      <c r="G19" s="2276"/>
      <c r="H19" s="2276"/>
      <c r="I19" s="2276"/>
      <c r="J19" s="2423">
        <f t="shared" si="6"/>
        <v>0</v>
      </c>
      <c r="K19" s="2276"/>
      <c r="L19" s="2276"/>
      <c r="M19" s="2424">
        <f t="shared" si="2"/>
        <v>0</v>
      </c>
      <c r="N19" s="2418">
        <f t="shared" si="4"/>
        <v>0</v>
      </c>
      <c r="O19" s="532"/>
      <c r="P19" s="444"/>
    </row>
    <row r="20" spans="2:16" ht="15.95" customHeight="1">
      <c r="B20" s="2946"/>
      <c r="C20" s="2426" t="s">
        <v>615</v>
      </c>
      <c r="D20" s="2276">
        <v>0</v>
      </c>
      <c r="E20" s="2276">
        <v>1</v>
      </c>
      <c r="F20" s="2276">
        <v>0</v>
      </c>
      <c r="G20" s="2276">
        <v>0</v>
      </c>
      <c r="H20" s="2276">
        <v>1</v>
      </c>
      <c r="I20" s="2276">
        <v>1</v>
      </c>
      <c r="J20" s="2423">
        <f t="shared" si="6"/>
        <v>3</v>
      </c>
      <c r="K20" s="2276"/>
      <c r="L20" s="2276"/>
      <c r="M20" s="2424">
        <f t="shared" si="2"/>
        <v>0</v>
      </c>
      <c r="N20" s="2418">
        <f t="shared" si="4"/>
        <v>3</v>
      </c>
      <c r="O20" s="532"/>
      <c r="P20" s="444"/>
    </row>
    <row r="21" spans="2:16" ht="15.95" customHeight="1">
      <c r="B21" s="2946"/>
      <c r="C21" s="2426" t="s">
        <v>1035</v>
      </c>
      <c r="D21" s="2276">
        <v>0</v>
      </c>
      <c r="E21" s="2276">
        <v>0</v>
      </c>
      <c r="F21" s="2276">
        <v>0</v>
      </c>
      <c r="G21" s="2276">
        <v>0</v>
      </c>
      <c r="H21" s="2276">
        <v>0</v>
      </c>
      <c r="I21" s="2276">
        <v>1</v>
      </c>
      <c r="J21" s="2423">
        <f t="shared" si="6"/>
        <v>1</v>
      </c>
      <c r="K21" s="2276"/>
      <c r="L21" s="2276"/>
      <c r="M21" s="2424">
        <f t="shared" si="2"/>
        <v>0</v>
      </c>
      <c r="N21" s="2418">
        <f t="shared" si="4"/>
        <v>1</v>
      </c>
      <c r="O21" s="532"/>
      <c r="P21" s="444"/>
    </row>
    <row r="22" spans="2:16" ht="15.95" customHeight="1">
      <c r="B22" s="2946"/>
      <c r="C22" s="2426" t="s">
        <v>1036</v>
      </c>
      <c r="D22" s="2276"/>
      <c r="E22" s="2276"/>
      <c r="F22" s="2276"/>
      <c r="G22" s="2276"/>
      <c r="H22" s="2276"/>
      <c r="I22" s="2276"/>
      <c r="J22" s="2423">
        <f t="shared" si="6"/>
        <v>0</v>
      </c>
      <c r="K22" s="2276"/>
      <c r="L22" s="2276"/>
      <c r="M22" s="2424">
        <f t="shared" si="2"/>
        <v>0</v>
      </c>
      <c r="N22" s="2418">
        <f t="shared" si="4"/>
        <v>0</v>
      </c>
      <c r="O22" s="532"/>
      <c r="P22" s="444"/>
    </row>
    <row r="23" spans="2:16" ht="15.95" customHeight="1">
      <c r="B23" s="2946"/>
      <c r="C23" s="2426" t="s">
        <v>1037</v>
      </c>
      <c r="D23" s="2276">
        <v>0</v>
      </c>
      <c r="E23" s="2276">
        <v>0</v>
      </c>
      <c r="F23" s="2276">
        <v>0</v>
      </c>
      <c r="G23" s="2276">
        <v>0</v>
      </c>
      <c r="H23" s="2276">
        <v>0</v>
      </c>
      <c r="I23" s="2276">
        <v>1</v>
      </c>
      <c r="J23" s="2423">
        <f t="shared" si="6"/>
        <v>1</v>
      </c>
      <c r="K23" s="2276"/>
      <c r="L23" s="2276"/>
      <c r="M23" s="2424">
        <f t="shared" si="2"/>
        <v>0</v>
      </c>
      <c r="N23" s="2418">
        <f t="shared" si="4"/>
        <v>1</v>
      </c>
      <c r="O23" s="532"/>
      <c r="P23" s="444"/>
    </row>
    <row r="24" spans="2:16" ht="15.95" customHeight="1">
      <c r="B24" s="2946"/>
      <c r="C24" s="2426" t="s">
        <v>244</v>
      </c>
      <c r="D24" s="2276">
        <v>11</v>
      </c>
      <c r="E24" s="2276">
        <v>10</v>
      </c>
      <c r="F24" s="2276">
        <v>9</v>
      </c>
      <c r="G24" s="2276">
        <v>4</v>
      </c>
      <c r="H24" s="2276">
        <v>7</v>
      </c>
      <c r="I24" s="2276">
        <v>5</v>
      </c>
      <c r="J24" s="2423">
        <f t="shared" si="6"/>
        <v>46</v>
      </c>
      <c r="K24" s="2276"/>
      <c r="L24" s="2276"/>
      <c r="M24" s="2424">
        <f t="shared" si="2"/>
        <v>0</v>
      </c>
      <c r="N24" s="2418">
        <f t="shared" si="4"/>
        <v>46</v>
      </c>
      <c r="O24" s="532"/>
      <c r="P24" s="444"/>
    </row>
    <row r="25" spans="2:16" ht="15.95" customHeight="1">
      <c r="B25" s="2946"/>
      <c r="C25" s="2426" t="s">
        <v>245</v>
      </c>
      <c r="D25" s="2276">
        <v>2</v>
      </c>
      <c r="E25" s="2276">
        <v>1</v>
      </c>
      <c r="F25" s="2276">
        <v>4</v>
      </c>
      <c r="G25" s="2276">
        <v>0</v>
      </c>
      <c r="H25" s="2276">
        <v>2</v>
      </c>
      <c r="I25" s="2276">
        <v>1</v>
      </c>
      <c r="J25" s="2423">
        <f t="shared" si="6"/>
        <v>10</v>
      </c>
      <c r="K25" s="2276"/>
      <c r="L25" s="2276"/>
      <c r="M25" s="2424">
        <f t="shared" si="2"/>
        <v>0</v>
      </c>
      <c r="N25" s="2418">
        <f t="shared" si="4"/>
        <v>10</v>
      </c>
      <c r="O25" s="532"/>
      <c r="P25" s="444"/>
    </row>
    <row r="26" spans="2:16" ht="15.95" customHeight="1">
      <c r="B26" s="2946"/>
      <c r="C26" s="2426" t="s">
        <v>246</v>
      </c>
      <c r="D26" s="2276">
        <v>6</v>
      </c>
      <c r="E26" s="2276">
        <v>1</v>
      </c>
      <c r="F26" s="2276">
        <v>2</v>
      </c>
      <c r="G26" s="2276">
        <v>0</v>
      </c>
      <c r="H26" s="2276">
        <v>1</v>
      </c>
      <c r="I26" s="2276">
        <v>1</v>
      </c>
      <c r="J26" s="2423">
        <f t="shared" si="6"/>
        <v>11</v>
      </c>
      <c r="K26" s="2276"/>
      <c r="L26" s="2276"/>
      <c r="M26" s="2424">
        <f t="shared" si="2"/>
        <v>0</v>
      </c>
      <c r="N26" s="2418">
        <f t="shared" si="4"/>
        <v>11</v>
      </c>
      <c r="O26" s="532"/>
      <c r="P26" s="444"/>
    </row>
    <row r="27" spans="2:16" ht="15.95" customHeight="1">
      <c r="B27" s="2946"/>
      <c r="C27" s="2426" t="s">
        <v>247</v>
      </c>
      <c r="D27" s="2276">
        <v>1</v>
      </c>
      <c r="E27" s="2276">
        <v>2</v>
      </c>
      <c r="F27" s="2276">
        <v>1</v>
      </c>
      <c r="G27" s="2276">
        <v>0</v>
      </c>
      <c r="H27" s="2276">
        <v>0</v>
      </c>
      <c r="I27" s="2276">
        <v>2</v>
      </c>
      <c r="J27" s="2423">
        <f t="shared" si="6"/>
        <v>6</v>
      </c>
      <c r="K27" s="2276"/>
      <c r="L27" s="2276"/>
      <c r="M27" s="2424">
        <f t="shared" si="2"/>
        <v>0</v>
      </c>
      <c r="N27" s="2418">
        <f t="shared" si="4"/>
        <v>6</v>
      </c>
      <c r="O27" s="532"/>
      <c r="P27" s="444"/>
    </row>
    <row r="28" spans="2:16" ht="15.95" customHeight="1">
      <c r="B28" s="2946"/>
      <c r="C28" s="2426" t="s">
        <v>248</v>
      </c>
      <c r="D28" s="2276">
        <v>2</v>
      </c>
      <c r="E28" s="2276">
        <v>1</v>
      </c>
      <c r="F28" s="2276">
        <v>2</v>
      </c>
      <c r="G28" s="2276">
        <v>2</v>
      </c>
      <c r="H28" s="2276">
        <v>3</v>
      </c>
      <c r="I28" s="2276">
        <v>6</v>
      </c>
      <c r="J28" s="2423">
        <f t="shared" si="6"/>
        <v>16</v>
      </c>
      <c r="K28" s="2276"/>
      <c r="L28" s="2276"/>
      <c r="M28" s="2424">
        <f t="shared" si="2"/>
        <v>0</v>
      </c>
      <c r="N28" s="2418">
        <f t="shared" si="4"/>
        <v>16</v>
      </c>
      <c r="O28" s="532"/>
      <c r="P28" s="444"/>
    </row>
    <row r="29" spans="2:16" ht="15.95" customHeight="1">
      <c r="B29" s="2946"/>
      <c r="C29" s="2426" t="s">
        <v>249</v>
      </c>
      <c r="D29" s="2276">
        <v>2</v>
      </c>
      <c r="E29" s="2276">
        <v>0</v>
      </c>
      <c r="F29" s="2276">
        <v>2</v>
      </c>
      <c r="G29" s="2276">
        <v>3</v>
      </c>
      <c r="H29" s="2276">
        <v>0</v>
      </c>
      <c r="I29" s="2276">
        <v>1</v>
      </c>
      <c r="J29" s="2423">
        <f t="shared" si="6"/>
        <v>8</v>
      </c>
      <c r="K29" s="2276"/>
      <c r="L29" s="2276"/>
      <c r="M29" s="2424">
        <f t="shared" si="2"/>
        <v>0</v>
      </c>
      <c r="N29" s="2418">
        <f t="shared" si="4"/>
        <v>8</v>
      </c>
      <c r="O29" s="532"/>
      <c r="P29" s="444"/>
    </row>
    <row r="30" spans="2:16" ht="15.95" customHeight="1">
      <c r="B30" s="2946"/>
      <c r="C30" s="2426" t="s">
        <v>250</v>
      </c>
      <c r="D30" s="2276">
        <v>3</v>
      </c>
      <c r="E30" s="2276">
        <v>1</v>
      </c>
      <c r="F30" s="2276">
        <v>3</v>
      </c>
      <c r="G30" s="2276">
        <v>5</v>
      </c>
      <c r="H30" s="2276">
        <v>1</v>
      </c>
      <c r="I30" s="2276">
        <v>1</v>
      </c>
      <c r="J30" s="2423">
        <f t="shared" si="6"/>
        <v>14</v>
      </c>
      <c r="K30" s="2276"/>
      <c r="L30" s="2276"/>
      <c r="M30" s="2424">
        <f t="shared" si="2"/>
        <v>0</v>
      </c>
      <c r="N30" s="2418">
        <f t="shared" si="4"/>
        <v>14</v>
      </c>
      <c r="O30" s="532"/>
      <c r="P30" s="444"/>
    </row>
    <row r="31" spans="2:16" ht="15.95" customHeight="1">
      <c r="B31" s="2946"/>
      <c r="C31" s="2426" t="s">
        <v>251</v>
      </c>
      <c r="D31" s="2276">
        <v>3</v>
      </c>
      <c r="E31" s="2276">
        <v>3</v>
      </c>
      <c r="F31" s="2276">
        <v>1</v>
      </c>
      <c r="G31" s="2276">
        <v>2</v>
      </c>
      <c r="H31" s="2276">
        <v>2</v>
      </c>
      <c r="I31" s="2276">
        <v>0</v>
      </c>
      <c r="J31" s="2423">
        <f t="shared" si="6"/>
        <v>11</v>
      </c>
      <c r="K31" s="2276"/>
      <c r="L31" s="2276"/>
      <c r="M31" s="2424">
        <f t="shared" si="2"/>
        <v>0</v>
      </c>
      <c r="N31" s="2418">
        <f t="shared" si="4"/>
        <v>11</v>
      </c>
      <c r="O31" s="532"/>
      <c r="P31" s="444"/>
    </row>
    <row r="32" spans="2:16" ht="15.95" customHeight="1">
      <c r="B32" s="2946"/>
      <c r="C32" s="2426" t="s">
        <v>252</v>
      </c>
      <c r="D32" s="2276">
        <v>1</v>
      </c>
      <c r="E32" s="2276">
        <v>0</v>
      </c>
      <c r="F32" s="2276">
        <v>1</v>
      </c>
      <c r="G32" s="2276">
        <v>1</v>
      </c>
      <c r="H32" s="2276">
        <v>0</v>
      </c>
      <c r="I32" s="2276">
        <v>0</v>
      </c>
      <c r="J32" s="2423">
        <f t="shared" si="6"/>
        <v>3</v>
      </c>
      <c r="K32" s="2276"/>
      <c r="L32" s="2276"/>
      <c r="M32" s="2424">
        <f t="shared" si="2"/>
        <v>0</v>
      </c>
      <c r="N32" s="2418">
        <f t="shared" si="4"/>
        <v>3</v>
      </c>
      <c r="O32" s="532"/>
      <c r="P32" s="444"/>
    </row>
    <row r="33" spans="2:16" ht="15.95" customHeight="1">
      <c r="B33" s="2946"/>
      <c r="C33" s="2426" t="s">
        <v>253</v>
      </c>
      <c r="D33" s="2276">
        <v>2</v>
      </c>
      <c r="E33" s="2276">
        <v>2</v>
      </c>
      <c r="F33" s="2276">
        <v>2</v>
      </c>
      <c r="G33" s="2276">
        <v>3</v>
      </c>
      <c r="H33" s="2276">
        <v>0</v>
      </c>
      <c r="I33" s="2276">
        <v>2</v>
      </c>
      <c r="J33" s="2423">
        <f t="shared" si="6"/>
        <v>11</v>
      </c>
      <c r="K33" s="2276"/>
      <c r="L33" s="2276"/>
      <c r="M33" s="2424">
        <f t="shared" si="2"/>
        <v>0</v>
      </c>
      <c r="N33" s="2418">
        <f t="shared" si="4"/>
        <v>11</v>
      </c>
      <c r="O33" s="532"/>
      <c r="P33" s="444"/>
    </row>
    <row r="34" spans="2:16" ht="15.95" customHeight="1">
      <c r="B34" s="2946"/>
      <c r="C34" s="2426" t="s">
        <v>576</v>
      </c>
      <c r="D34" s="2276">
        <v>2</v>
      </c>
      <c r="E34" s="2276">
        <v>0</v>
      </c>
      <c r="F34" s="2276">
        <v>1</v>
      </c>
      <c r="G34" s="2276">
        <v>0</v>
      </c>
      <c r="H34" s="2276">
        <v>0</v>
      </c>
      <c r="I34" s="2276">
        <v>0</v>
      </c>
      <c r="J34" s="2423">
        <f t="shared" si="6"/>
        <v>3</v>
      </c>
      <c r="K34" s="2276"/>
      <c r="L34" s="2276"/>
      <c r="M34" s="2424">
        <f t="shared" si="2"/>
        <v>0</v>
      </c>
      <c r="N34" s="2418">
        <f t="shared" si="4"/>
        <v>3</v>
      </c>
      <c r="O34" s="532"/>
      <c r="P34" s="444"/>
    </row>
    <row r="35" spans="2:16" ht="15.95" customHeight="1">
      <c r="B35" s="2946"/>
      <c r="C35" s="2426" t="s">
        <v>255</v>
      </c>
      <c r="D35" s="2276">
        <v>2</v>
      </c>
      <c r="E35" s="2276">
        <v>1</v>
      </c>
      <c r="F35" s="2276">
        <v>0</v>
      </c>
      <c r="G35" s="2276">
        <v>0</v>
      </c>
      <c r="H35" s="2276">
        <v>0</v>
      </c>
      <c r="I35" s="2276">
        <v>0</v>
      </c>
      <c r="J35" s="2423">
        <f t="shared" si="6"/>
        <v>3</v>
      </c>
      <c r="K35" s="2276"/>
      <c r="L35" s="2276"/>
      <c r="M35" s="2424">
        <f t="shared" si="2"/>
        <v>0</v>
      </c>
      <c r="N35" s="2418">
        <f t="shared" si="4"/>
        <v>3</v>
      </c>
      <c r="O35" s="532"/>
      <c r="P35" s="444"/>
    </row>
    <row r="36" spans="2:16" ht="15.95" customHeight="1">
      <c r="B36" s="2946"/>
      <c r="C36" s="2426" t="s">
        <v>256</v>
      </c>
      <c r="D36" s="2276">
        <v>0</v>
      </c>
      <c r="E36" s="2276">
        <v>0</v>
      </c>
      <c r="F36" s="2276">
        <v>0</v>
      </c>
      <c r="G36" s="2276">
        <v>0</v>
      </c>
      <c r="H36" s="2276">
        <v>0</v>
      </c>
      <c r="I36" s="2276">
        <v>0</v>
      </c>
      <c r="J36" s="2423">
        <f t="shared" si="6"/>
        <v>0</v>
      </c>
      <c r="K36" s="2276"/>
      <c r="L36" s="2276"/>
      <c r="M36" s="2424">
        <f t="shared" si="2"/>
        <v>0</v>
      </c>
      <c r="N36" s="2418">
        <f t="shared" si="4"/>
        <v>0</v>
      </c>
      <c r="O36" s="532"/>
      <c r="P36" s="444"/>
    </row>
    <row r="37" spans="2:16" ht="15.95" customHeight="1">
      <c r="B37" s="2946"/>
      <c r="C37" s="2426" t="s">
        <v>257</v>
      </c>
      <c r="D37" s="2276">
        <v>1</v>
      </c>
      <c r="E37" s="2276">
        <v>1</v>
      </c>
      <c r="F37" s="2276">
        <v>3</v>
      </c>
      <c r="G37" s="2276">
        <v>1</v>
      </c>
      <c r="H37" s="2276">
        <v>4</v>
      </c>
      <c r="I37" s="2276">
        <v>0</v>
      </c>
      <c r="J37" s="2423">
        <f t="shared" si="6"/>
        <v>10</v>
      </c>
      <c r="K37" s="2276"/>
      <c r="L37" s="2276"/>
      <c r="M37" s="2424">
        <f t="shared" si="2"/>
        <v>0</v>
      </c>
      <c r="N37" s="2418">
        <f t="shared" si="4"/>
        <v>10</v>
      </c>
      <c r="O37" s="532"/>
      <c r="P37" s="444"/>
    </row>
    <row r="38" spans="2:16" ht="15.95" customHeight="1">
      <c r="B38" s="2946"/>
      <c r="C38" s="2426" t="s">
        <v>241</v>
      </c>
      <c r="D38" s="2276">
        <v>1</v>
      </c>
      <c r="E38" s="2276">
        <v>0</v>
      </c>
      <c r="F38" s="2276">
        <v>1</v>
      </c>
      <c r="G38" s="2276">
        <v>1</v>
      </c>
      <c r="H38" s="2276">
        <v>3</v>
      </c>
      <c r="I38" s="2276">
        <v>0</v>
      </c>
      <c r="J38" s="2423">
        <f t="shared" si="6"/>
        <v>6</v>
      </c>
      <c r="K38" s="2276"/>
      <c r="L38" s="2276"/>
      <c r="M38" s="2424">
        <f t="shared" si="2"/>
        <v>0</v>
      </c>
      <c r="N38" s="2418">
        <f t="shared" si="4"/>
        <v>6</v>
      </c>
      <c r="O38" s="532"/>
      <c r="P38" s="444"/>
    </row>
    <row r="39" spans="2:16" ht="15.95" customHeight="1">
      <c r="B39" s="2946"/>
      <c r="C39" s="2426" t="s">
        <v>243</v>
      </c>
      <c r="D39" s="2276">
        <v>1</v>
      </c>
      <c r="E39" s="2276">
        <v>0</v>
      </c>
      <c r="F39" s="2276">
        <v>1</v>
      </c>
      <c r="G39" s="2276">
        <v>0</v>
      </c>
      <c r="H39" s="2276">
        <v>0</v>
      </c>
      <c r="I39" s="2276">
        <v>1</v>
      </c>
      <c r="J39" s="2423">
        <f t="shared" si="6"/>
        <v>3</v>
      </c>
      <c r="K39" s="2276"/>
      <c r="L39" s="2276"/>
      <c r="M39" s="2424">
        <f t="shared" si="2"/>
        <v>0</v>
      </c>
      <c r="N39" s="2418">
        <f t="shared" si="4"/>
        <v>3</v>
      </c>
      <c r="O39" s="532"/>
      <c r="P39" s="444"/>
    </row>
    <row r="40" spans="2:16" ht="15.95" customHeight="1">
      <c r="B40" s="2947"/>
      <c r="C40" s="2426" t="s">
        <v>242</v>
      </c>
      <c r="D40" s="2276">
        <v>5</v>
      </c>
      <c r="E40" s="2276">
        <v>4</v>
      </c>
      <c r="F40" s="2276">
        <v>3</v>
      </c>
      <c r="G40" s="2276">
        <v>3</v>
      </c>
      <c r="H40" s="2276">
        <v>2</v>
      </c>
      <c r="I40" s="2276">
        <v>2</v>
      </c>
      <c r="J40" s="2423">
        <f t="shared" si="6"/>
        <v>19</v>
      </c>
      <c r="K40" s="2276"/>
      <c r="L40" s="2276"/>
      <c r="M40" s="2424">
        <f t="shared" si="2"/>
        <v>0</v>
      </c>
      <c r="N40" s="2418">
        <f t="shared" si="4"/>
        <v>19</v>
      </c>
      <c r="O40" s="532"/>
      <c r="P40" s="444"/>
    </row>
    <row r="41" spans="2:16" ht="21.75" customHeight="1">
      <c r="B41" s="2948" t="s">
        <v>1038</v>
      </c>
      <c r="C41" s="2949"/>
      <c r="D41" s="2279">
        <f t="shared" ref="D41:I41" si="7">SUM(D42:D51)</f>
        <v>17</v>
      </c>
      <c r="E41" s="2279">
        <f t="shared" si="7"/>
        <v>12</v>
      </c>
      <c r="F41" s="2279">
        <f t="shared" si="7"/>
        <v>16</v>
      </c>
      <c r="G41" s="2279">
        <f t="shared" si="7"/>
        <v>4</v>
      </c>
      <c r="H41" s="2279">
        <f t="shared" si="7"/>
        <v>0</v>
      </c>
      <c r="I41" s="2279">
        <f t="shared" si="7"/>
        <v>0</v>
      </c>
      <c r="J41" s="2279">
        <f>SUM(D41:I41)</f>
        <v>49</v>
      </c>
      <c r="K41" s="2279">
        <f>SUM(K42:K51)</f>
        <v>13</v>
      </c>
      <c r="L41" s="2279">
        <f>SUM(L42:L51)</f>
        <v>13</v>
      </c>
      <c r="M41" s="2279">
        <f>SUM(K41:L41)</f>
        <v>26</v>
      </c>
      <c r="N41" s="2418">
        <f t="shared" si="4"/>
        <v>75</v>
      </c>
      <c r="O41" s="532"/>
      <c r="P41" s="444"/>
    </row>
    <row r="42" spans="2:16" ht="15.75">
      <c r="B42" s="2950" t="s">
        <v>1039</v>
      </c>
      <c r="C42" s="2282" t="s">
        <v>1040</v>
      </c>
      <c r="D42" s="2283">
        <v>1</v>
      </c>
      <c r="E42" s="2283">
        <v>2</v>
      </c>
      <c r="F42" s="2283">
        <v>4</v>
      </c>
      <c r="G42" s="2283">
        <v>1</v>
      </c>
      <c r="H42" s="2283"/>
      <c r="I42" s="2283"/>
      <c r="J42" s="2427">
        <f>SUM(D42:I42)</f>
        <v>8</v>
      </c>
      <c r="K42" s="2276">
        <v>3</v>
      </c>
      <c r="L42" s="2276">
        <v>1</v>
      </c>
      <c r="M42" s="2428">
        <f>SUM(K42:L42)</f>
        <v>4</v>
      </c>
      <c r="N42" s="2418">
        <f t="shared" si="4"/>
        <v>12</v>
      </c>
      <c r="O42" s="532"/>
      <c r="P42" s="444"/>
    </row>
    <row r="43" spans="2:16" ht="15.75">
      <c r="B43" s="2951"/>
      <c r="C43" s="2282" t="s">
        <v>1041</v>
      </c>
      <c r="D43" s="2283">
        <v>2</v>
      </c>
      <c r="E43" s="2283">
        <v>2</v>
      </c>
      <c r="F43" s="2283">
        <v>2</v>
      </c>
      <c r="G43" s="2283">
        <v>1</v>
      </c>
      <c r="H43" s="2283"/>
      <c r="I43" s="2283"/>
      <c r="J43" s="2427">
        <f t="shared" ref="J43:J60" si="8">SUM(D43:I43)</f>
        <v>7</v>
      </c>
      <c r="K43" s="2276">
        <v>1</v>
      </c>
      <c r="L43" s="2276">
        <v>0</v>
      </c>
      <c r="M43" s="2428">
        <f t="shared" ref="M43:M60" si="9">SUM(K43:L43)</f>
        <v>1</v>
      </c>
      <c r="N43" s="2418">
        <f t="shared" si="4"/>
        <v>8</v>
      </c>
      <c r="O43" s="532"/>
      <c r="P43" s="444"/>
    </row>
    <row r="44" spans="2:16" ht="15.95" customHeight="1">
      <c r="B44" s="2951"/>
      <c r="C44" s="2282" t="s">
        <v>1042</v>
      </c>
      <c r="D44" s="2283">
        <v>4</v>
      </c>
      <c r="E44" s="2283">
        <v>3</v>
      </c>
      <c r="F44" s="2283">
        <v>4</v>
      </c>
      <c r="G44" s="2283">
        <v>1</v>
      </c>
      <c r="H44" s="2283"/>
      <c r="I44" s="2283"/>
      <c r="J44" s="2427">
        <f t="shared" si="8"/>
        <v>12</v>
      </c>
      <c r="K44" s="2276">
        <v>2</v>
      </c>
      <c r="L44" s="2276">
        <v>2</v>
      </c>
      <c r="M44" s="2428">
        <f t="shared" si="9"/>
        <v>4</v>
      </c>
      <c r="N44" s="2418">
        <f t="shared" si="4"/>
        <v>16</v>
      </c>
      <c r="O44" s="532"/>
      <c r="P44" s="444"/>
    </row>
    <row r="45" spans="2:16" ht="15.75">
      <c r="B45" s="2951"/>
      <c r="C45" s="2282" t="s">
        <v>1043</v>
      </c>
      <c r="D45" s="2283">
        <v>1</v>
      </c>
      <c r="E45" s="2283">
        <v>0</v>
      </c>
      <c r="F45" s="2283">
        <v>0</v>
      </c>
      <c r="G45" s="2283">
        <v>0</v>
      </c>
      <c r="H45" s="2283"/>
      <c r="I45" s="2283"/>
      <c r="J45" s="2427">
        <f t="shared" si="8"/>
        <v>1</v>
      </c>
      <c r="K45" s="2276">
        <v>0</v>
      </c>
      <c r="L45" s="2276">
        <v>0</v>
      </c>
      <c r="M45" s="2428">
        <f t="shared" si="9"/>
        <v>0</v>
      </c>
      <c r="N45" s="2418">
        <f t="shared" si="4"/>
        <v>1</v>
      </c>
      <c r="O45" s="532"/>
      <c r="P45" s="444"/>
    </row>
    <row r="46" spans="2:16" ht="15.75">
      <c r="B46" s="2951"/>
      <c r="C46" s="2282" t="s">
        <v>1044</v>
      </c>
      <c r="D46" s="2283">
        <v>1</v>
      </c>
      <c r="E46" s="2283">
        <v>0</v>
      </c>
      <c r="F46" s="2283">
        <v>0</v>
      </c>
      <c r="G46" s="2283">
        <v>0</v>
      </c>
      <c r="H46" s="2283"/>
      <c r="I46" s="2283"/>
      <c r="J46" s="2427">
        <f>SUM(D46:I46)</f>
        <v>1</v>
      </c>
      <c r="K46" s="2276">
        <v>0</v>
      </c>
      <c r="L46" s="2276">
        <v>0</v>
      </c>
      <c r="M46" s="2428">
        <f t="shared" si="9"/>
        <v>0</v>
      </c>
      <c r="N46" s="2418">
        <f t="shared" si="4"/>
        <v>1</v>
      </c>
      <c r="O46" s="532"/>
      <c r="P46" s="444"/>
    </row>
    <row r="47" spans="2:16" ht="15.75">
      <c r="B47" s="2951"/>
      <c r="C47" s="2282" t="s">
        <v>1045</v>
      </c>
      <c r="D47" s="2283">
        <v>1</v>
      </c>
      <c r="E47" s="2283">
        <v>1</v>
      </c>
      <c r="F47" s="2283">
        <v>1</v>
      </c>
      <c r="G47" s="2283">
        <v>0</v>
      </c>
      <c r="H47" s="2283"/>
      <c r="I47" s="2283"/>
      <c r="J47" s="2427">
        <f t="shared" si="8"/>
        <v>3</v>
      </c>
      <c r="K47" s="2276">
        <v>2</v>
      </c>
      <c r="L47" s="2276">
        <v>3</v>
      </c>
      <c r="M47" s="2428">
        <f t="shared" si="9"/>
        <v>5</v>
      </c>
      <c r="N47" s="2418">
        <f t="shared" si="4"/>
        <v>8</v>
      </c>
      <c r="O47" s="532"/>
      <c r="P47" s="444"/>
    </row>
    <row r="48" spans="2:16" ht="15.75">
      <c r="B48" s="2951"/>
      <c r="C48" s="2282" t="s">
        <v>1046</v>
      </c>
      <c r="D48" s="2283">
        <v>0</v>
      </c>
      <c r="E48" s="2283">
        <v>1</v>
      </c>
      <c r="F48" s="2283">
        <v>0</v>
      </c>
      <c r="G48" s="2283">
        <v>0</v>
      </c>
      <c r="H48" s="2283"/>
      <c r="I48" s="2283"/>
      <c r="J48" s="2427">
        <f t="shared" si="8"/>
        <v>1</v>
      </c>
      <c r="K48" s="2276">
        <v>1</v>
      </c>
      <c r="L48" s="2276">
        <v>2</v>
      </c>
      <c r="M48" s="2428">
        <f t="shared" si="9"/>
        <v>3</v>
      </c>
      <c r="N48" s="2418">
        <f t="shared" si="4"/>
        <v>4</v>
      </c>
      <c r="O48" s="532"/>
      <c r="P48" s="444"/>
    </row>
    <row r="49" spans="2:16" ht="15.75">
      <c r="B49" s="2951"/>
      <c r="C49" s="2282" t="s">
        <v>1047</v>
      </c>
      <c r="D49" s="2283">
        <v>0</v>
      </c>
      <c r="E49" s="2283">
        <v>0</v>
      </c>
      <c r="F49" s="2283">
        <v>0</v>
      </c>
      <c r="G49" s="2283">
        <v>0</v>
      </c>
      <c r="H49" s="2283"/>
      <c r="I49" s="2283"/>
      <c r="J49" s="2427">
        <f t="shared" si="8"/>
        <v>0</v>
      </c>
      <c r="K49" s="2276">
        <v>0</v>
      </c>
      <c r="L49" s="2276">
        <v>3</v>
      </c>
      <c r="M49" s="2428">
        <f t="shared" si="9"/>
        <v>3</v>
      </c>
      <c r="N49" s="2418">
        <f t="shared" si="4"/>
        <v>3</v>
      </c>
      <c r="O49" s="532"/>
      <c r="P49" s="444"/>
    </row>
    <row r="50" spans="2:16" ht="15.75">
      <c r="B50" s="2951"/>
      <c r="C50" s="2282" t="s">
        <v>1048</v>
      </c>
      <c r="D50" s="2283">
        <v>4</v>
      </c>
      <c r="E50" s="2283">
        <v>1</v>
      </c>
      <c r="F50" s="2283">
        <v>3</v>
      </c>
      <c r="G50" s="2283">
        <v>0</v>
      </c>
      <c r="H50" s="2283"/>
      <c r="I50" s="2283"/>
      <c r="J50" s="2427">
        <f t="shared" si="8"/>
        <v>8</v>
      </c>
      <c r="K50" s="2276">
        <v>0</v>
      </c>
      <c r="L50" s="2276">
        <v>0</v>
      </c>
      <c r="M50" s="2428">
        <f t="shared" si="9"/>
        <v>0</v>
      </c>
      <c r="N50" s="2418">
        <f t="shared" si="4"/>
        <v>8</v>
      </c>
      <c r="O50" s="532"/>
      <c r="P50" s="444"/>
    </row>
    <row r="51" spans="2:16" ht="16.5" thickBot="1">
      <c r="B51" s="2952"/>
      <c r="C51" s="2285" t="s">
        <v>652</v>
      </c>
      <c r="D51" s="2283">
        <v>3</v>
      </c>
      <c r="E51" s="2283">
        <v>2</v>
      </c>
      <c r="F51" s="2283">
        <v>2</v>
      </c>
      <c r="G51" s="2283">
        <v>1</v>
      </c>
      <c r="H51" s="2283"/>
      <c r="I51" s="2283"/>
      <c r="J51" s="2427">
        <f t="shared" si="8"/>
        <v>8</v>
      </c>
      <c r="K51" s="2276">
        <v>4</v>
      </c>
      <c r="L51" s="2276">
        <v>2</v>
      </c>
      <c r="M51" s="2428">
        <f t="shared" si="9"/>
        <v>6</v>
      </c>
      <c r="N51" s="2418">
        <f t="shared" si="4"/>
        <v>14</v>
      </c>
      <c r="O51" s="532"/>
      <c r="P51" s="444"/>
    </row>
    <row r="52" spans="2:16" ht="16.5" thickBot="1">
      <c r="C52" s="2286" t="s">
        <v>159</v>
      </c>
      <c r="D52" s="2287">
        <f t="shared" ref="D52:L52" si="10">SUM(D53:D60)</f>
        <v>0</v>
      </c>
      <c r="E52" s="2287">
        <f t="shared" si="10"/>
        <v>0</v>
      </c>
      <c r="F52" s="2287">
        <f t="shared" si="10"/>
        <v>0</v>
      </c>
      <c r="G52" s="2287">
        <f t="shared" si="10"/>
        <v>0</v>
      </c>
      <c r="H52" s="2287">
        <f t="shared" si="10"/>
        <v>0</v>
      </c>
      <c r="I52" s="2287">
        <f t="shared" si="10"/>
        <v>0</v>
      </c>
      <c r="J52" s="2287">
        <f t="shared" si="8"/>
        <v>0</v>
      </c>
      <c r="K52" s="2287">
        <f t="shared" si="10"/>
        <v>0</v>
      </c>
      <c r="L52" s="2287">
        <f t="shared" si="10"/>
        <v>0</v>
      </c>
      <c r="M52" s="2287">
        <f t="shared" si="9"/>
        <v>0</v>
      </c>
      <c r="N52" s="2429">
        <f t="shared" si="4"/>
        <v>0</v>
      </c>
    </row>
    <row r="53" spans="2:16" ht="15.75">
      <c r="C53" s="2434"/>
      <c r="D53" s="2290"/>
      <c r="E53" s="2290"/>
      <c r="F53" s="2290"/>
      <c r="G53" s="2290"/>
      <c r="H53" s="2290"/>
      <c r="I53" s="2290"/>
      <c r="J53" s="2430">
        <f t="shared" si="8"/>
        <v>0</v>
      </c>
      <c r="K53" s="2293"/>
      <c r="L53" s="2293"/>
      <c r="M53" s="2431">
        <f t="shared" si="9"/>
        <v>0</v>
      </c>
      <c r="N53" s="2418">
        <f t="shared" si="4"/>
        <v>0</v>
      </c>
    </row>
    <row r="54" spans="2:16" ht="15.75">
      <c r="C54" s="2435"/>
      <c r="D54" s="2293"/>
      <c r="E54" s="2293"/>
      <c r="F54" s="2293"/>
      <c r="G54" s="2293"/>
      <c r="H54" s="2293"/>
      <c r="I54" s="2293"/>
      <c r="J54" s="2432">
        <f t="shared" si="8"/>
        <v>0</v>
      </c>
      <c r="K54" s="2293"/>
      <c r="L54" s="2293"/>
      <c r="M54" s="2424">
        <f t="shared" si="9"/>
        <v>0</v>
      </c>
      <c r="N54" s="2418">
        <f t="shared" si="4"/>
        <v>0</v>
      </c>
    </row>
    <row r="55" spans="2:16" ht="15.75">
      <c r="C55" s="2435"/>
      <c r="D55" s="2293"/>
      <c r="E55" s="2293"/>
      <c r="F55" s="2293"/>
      <c r="G55" s="2293"/>
      <c r="H55" s="2293"/>
      <c r="I55" s="2293"/>
      <c r="J55" s="2432">
        <f t="shared" si="8"/>
        <v>0</v>
      </c>
      <c r="K55" s="2293"/>
      <c r="L55" s="2293"/>
      <c r="M55" s="2424">
        <f t="shared" si="9"/>
        <v>0</v>
      </c>
      <c r="N55" s="2418">
        <f t="shared" si="4"/>
        <v>0</v>
      </c>
    </row>
    <row r="56" spans="2:16" ht="15.75">
      <c r="C56" s="2435"/>
      <c r="D56" s="2293"/>
      <c r="E56" s="2293"/>
      <c r="F56" s="2293"/>
      <c r="G56" s="2293"/>
      <c r="H56" s="2293"/>
      <c r="I56" s="2293"/>
      <c r="J56" s="2432">
        <f t="shared" si="8"/>
        <v>0</v>
      </c>
      <c r="K56" s="2293"/>
      <c r="L56" s="2293"/>
      <c r="M56" s="2424">
        <f t="shared" si="9"/>
        <v>0</v>
      </c>
      <c r="N56" s="2418">
        <f t="shared" si="4"/>
        <v>0</v>
      </c>
    </row>
    <row r="57" spans="2:16" ht="15.75">
      <c r="C57" s="2435"/>
      <c r="D57" s="2293"/>
      <c r="E57" s="2293"/>
      <c r="F57" s="2293"/>
      <c r="G57" s="2293"/>
      <c r="H57" s="2293"/>
      <c r="I57" s="2293"/>
      <c r="J57" s="2432">
        <f t="shared" si="8"/>
        <v>0</v>
      </c>
      <c r="K57" s="2293"/>
      <c r="L57" s="2293"/>
      <c r="M57" s="2424">
        <f t="shared" si="9"/>
        <v>0</v>
      </c>
      <c r="N57" s="2418">
        <f t="shared" si="4"/>
        <v>0</v>
      </c>
    </row>
    <row r="58" spans="2:16" ht="15.75">
      <c r="C58" s="2435"/>
      <c r="D58" s="2293"/>
      <c r="E58" s="2293"/>
      <c r="F58" s="2293"/>
      <c r="G58" s="2293"/>
      <c r="H58" s="2293"/>
      <c r="I58" s="2293"/>
      <c r="J58" s="2432">
        <f t="shared" si="8"/>
        <v>0</v>
      </c>
      <c r="K58" s="2293"/>
      <c r="L58" s="2293"/>
      <c r="M58" s="2424">
        <f t="shared" si="9"/>
        <v>0</v>
      </c>
      <c r="N58" s="2418">
        <f t="shared" si="4"/>
        <v>0</v>
      </c>
    </row>
    <row r="59" spans="2:16" ht="15.75">
      <c r="C59" s="2435"/>
      <c r="D59" s="2293"/>
      <c r="E59" s="2293"/>
      <c r="F59" s="2293"/>
      <c r="G59" s="2293"/>
      <c r="H59" s="2293"/>
      <c r="I59" s="2293"/>
      <c r="J59" s="2432">
        <f t="shared" si="8"/>
        <v>0</v>
      </c>
      <c r="K59" s="2293"/>
      <c r="L59" s="2293"/>
      <c r="M59" s="2424">
        <f t="shared" si="9"/>
        <v>0</v>
      </c>
      <c r="N59" s="2418">
        <f t="shared" si="4"/>
        <v>0</v>
      </c>
    </row>
    <row r="60" spans="2:16" ht="15.75">
      <c r="C60" s="2435"/>
      <c r="D60" s="2293"/>
      <c r="E60" s="2293"/>
      <c r="F60" s="2293"/>
      <c r="G60" s="2293"/>
      <c r="H60" s="2293"/>
      <c r="I60" s="2293"/>
      <c r="J60" s="2424">
        <f t="shared" si="8"/>
        <v>0</v>
      </c>
      <c r="K60" s="2293"/>
      <c r="L60" s="2293"/>
      <c r="M60" s="2424">
        <f t="shared" si="9"/>
        <v>0</v>
      </c>
      <c r="N60" s="2418">
        <f t="shared" si="4"/>
        <v>0</v>
      </c>
    </row>
  </sheetData>
  <sheetProtection algorithmName="SHA-512" hashValue="TiZtPgKo3jRwtoXPgohjCWVxobeoYnSxbsM0Tjou3x6Xn0uzf6V7kEnIoJdwd8yD7CpaKXu6pEfJp72xzb6Lwg==" saltValue="PISZRUxEd9Buy8A6fkEJZg==" spinCount="100000" sheet="1" objects="1" scenarios="1"/>
  <mergeCells count="10">
    <mergeCell ref="K4:M4"/>
    <mergeCell ref="B6:C6"/>
    <mergeCell ref="B7:C7"/>
    <mergeCell ref="B8:C8"/>
    <mergeCell ref="B9:B10"/>
    <mergeCell ref="B11:C11"/>
    <mergeCell ref="B12:B40"/>
    <mergeCell ref="B41:C41"/>
    <mergeCell ref="B42:B51"/>
    <mergeCell ref="D4:J4"/>
  </mergeCells>
  <printOptions horizontalCentered="1"/>
  <pageMargins left="0.70866141732283472" right="0.70866141732283472" top="0.74803149606299213" bottom="0.74803149606299213" header="0.31496062992125984" footer="0.31496062992125984"/>
  <pageSetup paperSize="9" scale="69" orientation="portrait" r:id="rId1"/>
  <headerFooter>
    <oddFooter xml:space="preserve">&amp;C&amp;6Organizacja roku szkolnego 2011/12 szkoły &amp;F Strona &amp;P </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słownik!$D$2:$D$49</xm:f>
          </x14:formula1>
          <xm:sqref>C53:C60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13">
    <tabColor rgb="FFFF0000"/>
    <pageSetUpPr fitToPage="1"/>
  </sheetPr>
  <dimension ref="B1:T40"/>
  <sheetViews>
    <sheetView showGridLines="0" view="pageBreakPreview" zoomScaleNormal="100" zoomScaleSheetLayoutView="100" workbookViewId="0">
      <selection activeCell="S7" sqref="S7"/>
    </sheetView>
  </sheetViews>
  <sheetFormatPr defaultColWidth="9.28515625" defaultRowHeight="12.75"/>
  <cols>
    <col min="1" max="1" width="2.5703125" style="3" customWidth="1"/>
    <col min="2" max="2" width="4.42578125" style="3" customWidth="1"/>
    <col min="3" max="3" width="44" style="3" customWidth="1"/>
    <col min="4" max="9" width="6" style="3" customWidth="1"/>
    <col min="10" max="15" width="6.7109375" style="3" customWidth="1"/>
    <col min="16" max="16" width="11" style="3" customWidth="1"/>
    <col min="17" max="17" width="10.5703125" style="3" customWidth="1"/>
    <col min="18" max="19" width="9.28515625" style="3" customWidth="1"/>
    <col min="20" max="20" width="26.28515625" style="3" customWidth="1"/>
    <col min="21" max="16384" width="9.28515625" style="3"/>
  </cols>
  <sheetData>
    <row r="1" spans="2:20" ht="32.25" customHeight="1">
      <c r="B1" s="2077" t="s">
        <v>700</v>
      </c>
      <c r="C1" s="2134"/>
      <c r="D1" s="2134"/>
      <c r="E1" s="2134"/>
      <c r="F1" s="2134"/>
      <c r="G1" s="2134"/>
      <c r="H1" s="2134"/>
      <c r="I1" s="2134"/>
      <c r="J1" s="2134"/>
      <c r="K1" s="2134"/>
      <c r="L1" s="2134"/>
      <c r="M1" s="2134"/>
      <c r="N1" s="2134"/>
      <c r="O1" s="2134"/>
      <c r="P1" s="2138" t="s">
        <v>956</v>
      </c>
      <c r="Q1" s="2134"/>
    </row>
    <row r="2" spans="2:20" ht="18">
      <c r="B2" s="235"/>
      <c r="C2" s="236" t="str">
        <f>wizyt!C3</f>
        <v>??</v>
      </c>
      <c r="D2" s="236"/>
      <c r="E2" s="236"/>
      <c r="F2" s="236"/>
      <c r="G2" s="236"/>
      <c r="H2" s="236"/>
      <c r="I2" s="236"/>
      <c r="J2" s="236"/>
      <c r="K2" s="236"/>
      <c r="L2" s="236"/>
      <c r="M2" s="236"/>
      <c r="N2" s="236"/>
      <c r="O2" s="236"/>
      <c r="P2" s="3316"/>
      <c r="Q2" s="3316"/>
    </row>
    <row r="3" spans="2:20" ht="20.25">
      <c r="B3" s="238"/>
      <c r="C3" s="3231" t="s">
        <v>113</v>
      </c>
      <c r="D3" s="3231"/>
      <c r="E3" s="3231"/>
      <c r="F3" s="3231"/>
      <c r="G3" s="3231"/>
      <c r="H3" s="3231"/>
      <c r="I3" s="3231"/>
      <c r="J3" s="3231"/>
      <c r="K3" s="3231"/>
      <c r="L3" s="3231"/>
      <c r="M3" s="3231"/>
      <c r="N3" s="3231"/>
      <c r="O3" s="3231"/>
      <c r="P3" s="795" t="str">
        <f>wizyt!H3</f>
        <v>2021/2022</v>
      </c>
      <c r="Q3" s="238"/>
    </row>
    <row r="4" spans="2:20" ht="18.75" customHeight="1">
      <c r="B4" s="241"/>
      <c r="C4" s="3317" t="s">
        <v>312</v>
      </c>
      <c r="D4" s="3318"/>
      <c r="E4" s="3318"/>
      <c r="F4" s="3318"/>
      <c r="G4" s="3318"/>
      <c r="H4" s="3318"/>
      <c r="I4" s="3318"/>
      <c r="J4" s="3318"/>
      <c r="K4" s="3318"/>
      <c r="L4" s="3318"/>
      <c r="M4" s="3318"/>
      <c r="N4" s="3318"/>
      <c r="O4" s="3318"/>
      <c r="P4" s="3318"/>
      <c r="Q4" s="238"/>
    </row>
    <row r="5" spans="2:20" ht="21.75" customHeight="1" thickBot="1">
      <c r="B5" s="978"/>
      <c r="C5" s="242"/>
      <c r="D5" s="242"/>
      <c r="E5" s="242"/>
      <c r="F5" s="242"/>
      <c r="G5" s="242"/>
      <c r="H5" s="242"/>
      <c r="I5" s="242"/>
      <c r="J5" s="242"/>
      <c r="K5" s="242"/>
      <c r="L5" s="242"/>
      <c r="M5" s="242"/>
      <c r="N5" s="242"/>
      <c r="O5" s="242"/>
      <c r="P5" s="242"/>
      <c r="Q5" s="238"/>
    </row>
    <row r="6" spans="2:20" ht="12.75" customHeight="1">
      <c r="B6" s="3319" t="s">
        <v>218</v>
      </c>
      <c r="C6" s="3320"/>
      <c r="D6" s="3232"/>
      <c r="E6" s="3232"/>
      <c r="F6" s="3232"/>
      <c r="G6" s="3232"/>
      <c r="H6" s="3232"/>
      <c r="I6" s="3232"/>
      <c r="J6" s="3232"/>
      <c r="K6" s="3232"/>
      <c r="L6" s="3232"/>
      <c r="M6" s="3232"/>
      <c r="N6" s="3232"/>
      <c r="O6" s="2976"/>
      <c r="P6" s="3323" t="s">
        <v>233</v>
      </c>
      <c r="Q6" s="3294" t="s">
        <v>74</v>
      </c>
    </row>
    <row r="7" spans="2:20" ht="12.75" customHeight="1">
      <c r="B7" s="3308"/>
      <c r="C7" s="3310"/>
      <c r="D7" s="3325"/>
      <c r="E7" s="3325"/>
      <c r="F7" s="3325"/>
      <c r="G7" s="3325"/>
      <c r="H7" s="3325"/>
      <c r="I7" s="3325"/>
      <c r="J7" s="3325"/>
      <c r="K7" s="3325"/>
      <c r="L7" s="3325"/>
      <c r="M7" s="3325"/>
      <c r="N7" s="3325"/>
      <c r="O7" s="3326"/>
      <c r="P7" s="2981"/>
      <c r="Q7" s="2984"/>
    </row>
    <row r="8" spans="2:20" ht="12.75" customHeight="1">
      <c r="B8" s="3308"/>
      <c r="C8" s="3310"/>
      <c r="D8" s="3247" t="s">
        <v>674</v>
      </c>
      <c r="E8" s="3247"/>
      <c r="F8" s="3247"/>
      <c r="G8" s="3247"/>
      <c r="H8" s="3247"/>
      <c r="I8" s="3247"/>
      <c r="J8" s="3334" t="s">
        <v>330</v>
      </c>
      <c r="K8" s="3337" t="s">
        <v>675</v>
      </c>
      <c r="L8" s="3337"/>
      <c r="M8" s="3337"/>
      <c r="N8" s="3337"/>
      <c r="O8" s="3327" t="s">
        <v>331</v>
      </c>
      <c r="P8" s="2981"/>
      <c r="Q8" s="2984"/>
    </row>
    <row r="9" spans="2:20" ht="12.75" customHeight="1">
      <c r="B9" s="3308"/>
      <c r="C9" s="3310"/>
      <c r="D9" s="387" t="s">
        <v>4</v>
      </c>
      <c r="E9" s="387" t="s">
        <v>5</v>
      </c>
      <c r="F9" s="387" t="s">
        <v>6</v>
      </c>
      <c r="G9" s="385" t="s">
        <v>8</v>
      </c>
      <c r="H9" s="385" t="s">
        <v>7</v>
      </c>
      <c r="I9" s="386" t="s">
        <v>9</v>
      </c>
      <c r="J9" s="3335"/>
      <c r="K9" s="428" t="s">
        <v>4</v>
      </c>
      <c r="L9" s="387" t="s">
        <v>5</v>
      </c>
      <c r="M9" s="387" t="s">
        <v>6</v>
      </c>
      <c r="N9" s="386" t="s">
        <v>8</v>
      </c>
      <c r="O9" s="3328"/>
      <c r="P9" s="2981"/>
      <c r="Q9" s="2984"/>
    </row>
    <row r="10" spans="2:20" ht="12.75" customHeight="1">
      <c r="B10" s="3308"/>
      <c r="C10" s="3310"/>
      <c r="D10" s="2992" t="s">
        <v>676</v>
      </c>
      <c r="E10" s="2992"/>
      <c r="F10" s="2992"/>
      <c r="G10" s="2992"/>
      <c r="H10" s="2992"/>
      <c r="I10" s="3295"/>
      <c r="J10" s="3335"/>
      <c r="K10" s="2992" t="s">
        <v>676</v>
      </c>
      <c r="L10" s="2992"/>
      <c r="M10" s="2992"/>
      <c r="N10" s="3295"/>
      <c r="O10" s="3328"/>
      <c r="P10" s="2981"/>
      <c r="Q10" s="2984"/>
    </row>
    <row r="11" spans="2:20" ht="12.75" customHeight="1">
      <c r="B11" s="3308"/>
      <c r="C11" s="3310"/>
      <c r="D11" s="1849">
        <f>'kalendarz  A'!$F$30</f>
        <v>13</v>
      </c>
      <c r="E11" s="1849">
        <f>'kalendarz  A'!$F$30</f>
        <v>13</v>
      </c>
      <c r="F11" s="1849">
        <f>'kalendarz  A'!$F$30</f>
        <v>13</v>
      </c>
      <c r="G11" s="1849">
        <f>'kalendarz  A'!$F$30</f>
        <v>13</v>
      </c>
      <c r="H11" s="1849">
        <f>'kalendarz  A'!$F$30</f>
        <v>13</v>
      </c>
      <c r="I11" s="1849">
        <f>'kalendarz  A'!$F$30</f>
        <v>13</v>
      </c>
      <c r="J11" s="3335"/>
      <c r="K11" s="1849">
        <f>'kalendarz  A'!$F$30</f>
        <v>13</v>
      </c>
      <c r="L11" s="1849">
        <f>'kalendarz  A'!$F$30</f>
        <v>13</v>
      </c>
      <c r="M11" s="1849">
        <f>'kalendarz  A'!$F$30</f>
        <v>13</v>
      </c>
      <c r="N11" s="1849">
        <f>'kalendarz  A'!$F$30</f>
        <v>13</v>
      </c>
      <c r="O11" s="3328"/>
      <c r="P11" s="2981"/>
      <c r="Q11" s="2984"/>
      <c r="T11" s="78"/>
    </row>
    <row r="12" spans="2:20" ht="16.5" customHeight="1" thickBot="1">
      <c r="B12" s="3321"/>
      <c r="C12" s="3322"/>
      <c r="D12" s="3299" t="s">
        <v>673</v>
      </c>
      <c r="E12" s="3299"/>
      <c r="F12" s="3299"/>
      <c r="G12" s="3299"/>
      <c r="H12" s="3299"/>
      <c r="I12" s="3300"/>
      <c r="J12" s="3336"/>
      <c r="K12" s="3299" t="s">
        <v>673</v>
      </c>
      <c r="L12" s="3299"/>
      <c r="M12" s="3299"/>
      <c r="N12" s="3300"/>
      <c r="O12" s="3329"/>
      <c r="P12" s="3324"/>
      <c r="Q12" s="2985"/>
    </row>
    <row r="13" spans="2:20" ht="23.25" customHeight="1">
      <c r="B13" s="1018"/>
      <c r="C13" s="1019" t="s">
        <v>221</v>
      </c>
      <c r="D13" s="1044">
        <f>D14+D22+D30</f>
        <v>0</v>
      </c>
      <c r="E13" s="1044">
        <f t="shared" ref="E13:I13" si="0">E14+E22+E30</f>
        <v>0</v>
      </c>
      <c r="F13" s="1044">
        <f t="shared" si="0"/>
        <v>0</v>
      </c>
      <c r="G13" s="1044">
        <f t="shared" si="0"/>
        <v>0</v>
      </c>
      <c r="H13" s="1044">
        <f t="shared" si="0"/>
        <v>0</v>
      </c>
      <c r="I13" s="1044">
        <f t="shared" si="0"/>
        <v>0</v>
      </c>
      <c r="J13" s="1045">
        <f>SUM(D13:I13)</f>
        <v>0</v>
      </c>
      <c r="K13" s="1044">
        <f>K14+K22+K30</f>
        <v>0</v>
      </c>
      <c r="L13" s="1044">
        <f>L14+L22+L30</f>
        <v>0</v>
      </c>
      <c r="M13" s="1044">
        <f t="shared" ref="M13:N13" si="1">M14+M22+M30</f>
        <v>0</v>
      </c>
      <c r="N13" s="1044">
        <f t="shared" si="1"/>
        <v>0</v>
      </c>
      <c r="O13" s="1046">
        <f>SUM(K13:N13)</f>
        <v>0</v>
      </c>
      <c r="P13" s="1048">
        <f>P14+P22+P30</f>
        <v>0</v>
      </c>
      <c r="Q13" s="1020"/>
      <c r="R13" s="538"/>
    </row>
    <row r="14" spans="2:20" ht="19.5" customHeight="1">
      <c r="B14" s="3330" t="s">
        <v>713</v>
      </c>
      <c r="C14" s="3331"/>
      <c r="D14" s="1256">
        <f>SUM(D15:D21)</f>
        <v>0</v>
      </c>
      <c r="E14" s="1256">
        <f>SUM(E15:E21)</f>
        <v>0</v>
      </c>
      <c r="F14" s="1256">
        <f t="shared" ref="F14:I14" si="2">SUM(F15:F21)</f>
        <v>0</v>
      </c>
      <c r="G14" s="1256">
        <f>SUM(G15:G21)</f>
        <v>0</v>
      </c>
      <c r="H14" s="1256">
        <f>SUM(H15:H21)</f>
        <v>0</v>
      </c>
      <c r="I14" s="1257">
        <f t="shared" si="2"/>
        <v>0</v>
      </c>
      <c r="J14" s="1210">
        <f>SUM(D14:I14)</f>
        <v>0</v>
      </c>
      <c r="K14" s="1256">
        <f t="shared" ref="K14:N14" si="3">SUM(K15:K21)</f>
        <v>0</v>
      </c>
      <c r="L14" s="1256">
        <f t="shared" si="3"/>
        <v>0</v>
      </c>
      <c r="M14" s="1256">
        <f t="shared" si="3"/>
        <v>0</v>
      </c>
      <c r="N14" s="1256">
        <f t="shared" si="3"/>
        <v>0</v>
      </c>
      <c r="O14" s="1210">
        <f t="shared" ref="O14" si="4">SUM(K14:N14)</f>
        <v>0</v>
      </c>
      <c r="P14" s="1259">
        <f t="shared" ref="P14" si="5">G14*$G$11+H14*$H$11+I14*$I$11+L14*$L$11+M14*$M$11+N14*$N$11+K14*$K$11+D14*$D$11+E14*$E$11+F14*$F$11</f>
        <v>0</v>
      </c>
      <c r="Q14" s="1674"/>
      <c r="R14" s="1391"/>
    </row>
    <row r="15" spans="2:20" s="78" customFormat="1" ht="14.1" customHeight="1">
      <c r="B15" s="807">
        <v>1</v>
      </c>
      <c r="C15" s="1269" t="s">
        <v>260</v>
      </c>
      <c r="D15" s="1250"/>
      <c r="E15" s="844"/>
      <c r="F15" s="844"/>
      <c r="G15" s="845"/>
      <c r="H15" s="845"/>
      <c r="I15" s="847"/>
      <c r="J15" s="1268">
        <f t="shared" ref="J15:J20" si="6">SUM(D15:I15)</f>
        <v>0</v>
      </c>
      <c r="K15" s="847"/>
      <c r="L15" s="847"/>
      <c r="M15" s="847"/>
      <c r="N15" s="869"/>
      <c r="O15" s="1247">
        <f t="shared" ref="O15:O21" si="7">SUM(K15:N15)</f>
        <v>0</v>
      </c>
      <c r="P15" s="1039">
        <f>G15*$G$11+H15*$H$11+I15*$I$11+L15*$L$11+M15*$M$11+N15*$N$11+K15*$K$11+D15*$D$11+E15*$E$11+F15*$F$11</f>
        <v>0</v>
      </c>
      <c r="Q15" s="397"/>
      <c r="R15" s="1391"/>
      <c r="T15" s="1212"/>
    </row>
    <row r="16" spans="2:20" s="78" customFormat="1" ht="14.1" customHeight="1">
      <c r="B16" s="806">
        <v>2</v>
      </c>
      <c r="C16" s="1270" t="s">
        <v>286</v>
      </c>
      <c r="D16" s="1251"/>
      <c r="E16" s="848"/>
      <c r="F16" s="848"/>
      <c r="G16" s="849"/>
      <c r="H16" s="849"/>
      <c r="I16" s="851"/>
      <c r="J16" s="1034">
        <f t="shared" si="6"/>
        <v>0</v>
      </c>
      <c r="K16" s="851"/>
      <c r="L16" s="851"/>
      <c r="M16" s="851"/>
      <c r="N16" s="992"/>
      <c r="O16" s="834">
        <f t="shared" si="7"/>
        <v>0</v>
      </c>
      <c r="P16" s="1041">
        <f t="shared" ref="P16:P29" si="8">G16*$G$11+H16*$H$11+I16*$I$11+L16*$L$11+M16*$M$11+N16*$N$11+K16*$K$11+D16*$D$11+E16*$E$11+F16*$F$11</f>
        <v>0</v>
      </c>
      <c r="Q16" s="397"/>
      <c r="R16" s="538"/>
      <c r="T16" s="1212"/>
    </row>
    <row r="17" spans="2:20" s="78" customFormat="1" ht="14.1" customHeight="1">
      <c r="B17" s="806">
        <v>3</v>
      </c>
      <c r="C17" s="1270" t="s">
        <v>699</v>
      </c>
      <c r="D17" s="1251"/>
      <c r="E17" s="848"/>
      <c r="F17" s="848"/>
      <c r="G17" s="849"/>
      <c r="H17" s="849"/>
      <c r="I17" s="851"/>
      <c r="J17" s="1034">
        <f t="shared" si="6"/>
        <v>0</v>
      </c>
      <c r="K17" s="991"/>
      <c r="L17" s="991"/>
      <c r="M17" s="991"/>
      <c r="N17" s="1390"/>
      <c r="O17" s="834">
        <f t="shared" si="7"/>
        <v>0</v>
      </c>
      <c r="P17" s="1041">
        <f t="shared" si="8"/>
        <v>0</v>
      </c>
      <c r="Q17" s="397"/>
      <c r="R17" s="538"/>
      <c r="T17" s="1211"/>
    </row>
    <row r="18" spans="2:20" s="78" customFormat="1" ht="14.1" customHeight="1">
      <c r="B18" s="806">
        <v>4</v>
      </c>
      <c r="C18" s="1270" t="s">
        <v>282</v>
      </c>
      <c r="D18" s="1251"/>
      <c r="E18" s="848"/>
      <c r="F18" s="848"/>
      <c r="G18" s="849"/>
      <c r="H18" s="849"/>
      <c r="I18" s="851"/>
      <c r="J18" s="834">
        <f t="shared" si="6"/>
        <v>0</v>
      </c>
      <c r="K18" s="851"/>
      <c r="L18" s="851"/>
      <c r="M18" s="851"/>
      <c r="N18" s="992"/>
      <c r="O18" s="834">
        <f t="shared" si="7"/>
        <v>0</v>
      </c>
      <c r="P18" s="1041">
        <f>G18*$G$11+H18*$H$11+I18*$I$11+L18*$L$11+M18*$M$11+N18*$N$11+K18*$K$11+D18*$D$11+E18*$E$11+F18*$F$11</f>
        <v>0</v>
      </c>
      <c r="Q18" s="397"/>
      <c r="R18" s="538"/>
    </row>
    <row r="19" spans="2:20" s="78" customFormat="1" ht="14.1" customHeight="1">
      <c r="B19" s="806">
        <v>5</v>
      </c>
      <c r="C19" s="1270" t="s">
        <v>262</v>
      </c>
      <c r="D19" s="1252"/>
      <c r="E19" s="857"/>
      <c r="F19" s="857"/>
      <c r="G19" s="855"/>
      <c r="H19" s="855"/>
      <c r="I19" s="854"/>
      <c r="J19" s="834">
        <f t="shared" si="6"/>
        <v>0</v>
      </c>
      <c r="K19" s="854"/>
      <c r="L19" s="854"/>
      <c r="M19" s="854"/>
      <c r="N19" s="870"/>
      <c r="O19" s="834">
        <f t="shared" si="7"/>
        <v>0</v>
      </c>
      <c r="P19" s="1041">
        <f t="shared" si="8"/>
        <v>0</v>
      </c>
      <c r="Q19" s="233"/>
      <c r="R19" s="538"/>
    </row>
    <row r="20" spans="2:20" s="78" customFormat="1" ht="14.1" customHeight="1">
      <c r="B20" s="806">
        <v>6</v>
      </c>
      <c r="C20" s="1270" t="s">
        <v>235</v>
      </c>
      <c r="D20" s="1251"/>
      <c r="E20" s="848"/>
      <c r="F20" s="848"/>
      <c r="G20" s="849"/>
      <c r="H20" s="849"/>
      <c r="I20" s="849"/>
      <c r="J20" s="834">
        <f t="shared" si="6"/>
        <v>0</v>
      </c>
      <c r="K20" s="1005"/>
      <c r="L20" s="851"/>
      <c r="M20" s="851"/>
      <c r="N20" s="992"/>
      <c r="O20" s="834">
        <f t="shared" si="7"/>
        <v>0</v>
      </c>
      <c r="P20" s="1041">
        <f t="shared" si="8"/>
        <v>0</v>
      </c>
      <c r="Q20" s="233"/>
      <c r="R20" s="538"/>
    </row>
    <row r="21" spans="2:20" s="78" customFormat="1" ht="14.1" customHeight="1">
      <c r="B21" s="983">
        <v>7</v>
      </c>
      <c r="C21" s="1271" t="s">
        <v>698</v>
      </c>
      <c r="D21" s="1253"/>
      <c r="E21" s="1031"/>
      <c r="F21" s="1031"/>
      <c r="G21" s="987"/>
      <c r="H21" s="987"/>
      <c r="I21" s="987"/>
      <c r="J21" s="894">
        <f>SUM(D21:I21)</f>
        <v>0</v>
      </c>
      <c r="K21" s="1006"/>
      <c r="L21" s="986"/>
      <c r="M21" s="986"/>
      <c r="N21" s="1196"/>
      <c r="O21" s="894">
        <f t="shared" si="7"/>
        <v>0</v>
      </c>
      <c r="P21" s="1072">
        <f t="shared" si="8"/>
        <v>0</v>
      </c>
      <c r="Q21" s="234"/>
      <c r="R21" s="538"/>
    </row>
    <row r="22" spans="2:20" s="78" customFormat="1" ht="19.5" customHeight="1">
      <c r="B22" s="3332" t="s">
        <v>599</v>
      </c>
      <c r="C22" s="3333"/>
      <c r="D22" s="1256">
        <f>SUM(D23:D29)</f>
        <v>0</v>
      </c>
      <c r="E22" s="1256">
        <f>SUM(E23:E29)</f>
        <v>0</v>
      </c>
      <c r="F22" s="1256">
        <f t="shared" ref="F22:I22" si="9">SUM(F23:F29)</f>
        <v>0</v>
      </c>
      <c r="G22" s="1256">
        <f>SUM(G23:G29)</f>
        <v>0</v>
      </c>
      <c r="H22" s="1256">
        <f t="shared" si="9"/>
        <v>0</v>
      </c>
      <c r="I22" s="1257">
        <f t="shared" si="9"/>
        <v>0</v>
      </c>
      <c r="J22" s="1210">
        <f>SUM(D22:I22)</f>
        <v>0</v>
      </c>
      <c r="K22" s="1256">
        <f t="shared" ref="K22:N22" si="10">SUM(K23:K29)</f>
        <v>0</v>
      </c>
      <c r="L22" s="1256">
        <f t="shared" si="10"/>
        <v>0</v>
      </c>
      <c r="M22" s="1256">
        <f t="shared" si="10"/>
        <v>0</v>
      </c>
      <c r="N22" s="1256">
        <f t="shared" si="10"/>
        <v>0</v>
      </c>
      <c r="O22" s="1210">
        <f t="shared" ref="O22:O28" si="11">SUM(K22:N22)</f>
        <v>0</v>
      </c>
      <c r="P22" s="1259">
        <f t="shared" si="8"/>
        <v>0</v>
      </c>
      <c r="Q22" s="1260"/>
      <c r="R22" s="538"/>
    </row>
    <row r="23" spans="2:20" s="78" customFormat="1" ht="14.1" customHeight="1">
      <c r="B23" s="1029"/>
      <c r="C23" s="1254"/>
      <c r="D23" s="848"/>
      <c r="E23" s="848"/>
      <c r="F23" s="848"/>
      <c r="G23" s="849"/>
      <c r="H23" s="849"/>
      <c r="I23" s="992"/>
      <c r="J23" s="836">
        <f t="shared" ref="J23:J29" si="12">SUM(D23:I23)</f>
        <v>0</v>
      </c>
      <c r="K23" s="1005"/>
      <c r="L23" s="851"/>
      <c r="M23" s="851"/>
      <c r="N23" s="992"/>
      <c r="O23" s="836">
        <f t="shared" si="11"/>
        <v>0</v>
      </c>
      <c r="P23" s="1067">
        <f t="shared" si="8"/>
        <v>0</v>
      </c>
      <c r="Q23" s="397"/>
      <c r="R23" s="538"/>
    </row>
    <row r="24" spans="2:20" ht="14.1" customHeight="1">
      <c r="B24" s="1029"/>
      <c r="C24" s="1016"/>
      <c r="D24" s="851"/>
      <c r="E24" s="851"/>
      <c r="F24" s="851"/>
      <c r="G24" s="851"/>
      <c r="H24" s="851"/>
      <c r="I24" s="992"/>
      <c r="J24" s="834">
        <f t="shared" si="12"/>
        <v>0</v>
      </c>
      <c r="K24" s="1005"/>
      <c r="L24" s="851"/>
      <c r="M24" s="851"/>
      <c r="N24" s="992"/>
      <c r="O24" s="834">
        <f t="shared" si="11"/>
        <v>0</v>
      </c>
      <c r="P24" s="1041">
        <f t="shared" si="8"/>
        <v>0</v>
      </c>
      <c r="Q24" s="233"/>
      <c r="R24" s="538"/>
    </row>
    <row r="25" spans="2:20" ht="14.1" customHeight="1">
      <c r="B25" s="1029"/>
      <c r="C25" s="1016"/>
      <c r="D25" s="851"/>
      <c r="E25" s="851"/>
      <c r="F25" s="851"/>
      <c r="G25" s="851"/>
      <c r="H25" s="851"/>
      <c r="I25" s="992"/>
      <c r="J25" s="836">
        <f t="shared" si="12"/>
        <v>0</v>
      </c>
      <c r="K25" s="1005"/>
      <c r="L25" s="851"/>
      <c r="M25" s="851"/>
      <c r="N25" s="992"/>
      <c r="O25" s="834">
        <f t="shared" si="11"/>
        <v>0</v>
      </c>
      <c r="P25" s="1041">
        <f t="shared" si="8"/>
        <v>0</v>
      </c>
      <c r="Q25" s="233"/>
      <c r="R25" s="538"/>
    </row>
    <row r="26" spans="2:20" ht="14.1" customHeight="1">
      <c r="B26" s="1029"/>
      <c r="C26" s="1016"/>
      <c r="D26" s="851"/>
      <c r="E26" s="851"/>
      <c r="F26" s="851"/>
      <c r="G26" s="851"/>
      <c r="H26" s="851"/>
      <c r="I26" s="992"/>
      <c r="J26" s="836">
        <f t="shared" si="12"/>
        <v>0</v>
      </c>
      <c r="K26" s="1005"/>
      <c r="L26" s="851"/>
      <c r="M26" s="851"/>
      <c r="N26" s="992"/>
      <c r="O26" s="834">
        <f t="shared" si="11"/>
        <v>0</v>
      </c>
      <c r="P26" s="1041">
        <f t="shared" si="8"/>
        <v>0</v>
      </c>
      <c r="Q26" s="233"/>
      <c r="R26" s="538"/>
    </row>
    <row r="27" spans="2:20" ht="14.1" customHeight="1">
      <c r="B27" s="1017"/>
      <c r="C27" s="819"/>
      <c r="D27" s="854"/>
      <c r="E27" s="854"/>
      <c r="F27" s="854"/>
      <c r="G27" s="854"/>
      <c r="H27" s="854"/>
      <c r="I27" s="992"/>
      <c r="J27" s="834">
        <f t="shared" si="12"/>
        <v>0</v>
      </c>
      <c r="K27" s="1007"/>
      <c r="L27" s="854"/>
      <c r="M27" s="854"/>
      <c r="N27" s="870"/>
      <c r="O27" s="834">
        <f t="shared" si="11"/>
        <v>0</v>
      </c>
      <c r="P27" s="1041">
        <f t="shared" si="8"/>
        <v>0</v>
      </c>
      <c r="Q27" s="231"/>
      <c r="R27" s="538"/>
    </row>
    <row r="28" spans="2:20" ht="14.1" customHeight="1">
      <c r="B28" s="1017"/>
      <c r="C28" s="819"/>
      <c r="D28" s="854"/>
      <c r="E28" s="854"/>
      <c r="F28" s="854"/>
      <c r="G28" s="854"/>
      <c r="H28" s="854"/>
      <c r="I28" s="992"/>
      <c r="J28" s="834">
        <f t="shared" si="12"/>
        <v>0</v>
      </c>
      <c r="K28" s="1007"/>
      <c r="L28" s="854"/>
      <c r="M28" s="854"/>
      <c r="N28" s="870"/>
      <c r="O28" s="834">
        <f t="shared" si="11"/>
        <v>0</v>
      </c>
      <c r="P28" s="1041">
        <f t="shared" si="8"/>
        <v>0</v>
      </c>
      <c r="Q28" s="231"/>
      <c r="R28" s="538"/>
    </row>
    <row r="29" spans="2:20" ht="14.1" customHeight="1">
      <c r="B29" s="1261"/>
      <c r="C29" s="1262"/>
      <c r="D29" s="1220"/>
      <c r="E29" s="1220"/>
      <c r="F29" s="1220"/>
      <c r="G29" s="1220"/>
      <c r="H29" s="1220"/>
      <c r="I29" s="1014"/>
      <c r="J29" s="894">
        <f t="shared" si="12"/>
        <v>0</v>
      </c>
      <c r="K29" s="1263"/>
      <c r="L29" s="1220"/>
      <c r="M29" s="1220"/>
      <c r="N29" s="1014"/>
      <c r="O29" s="894">
        <f>SUM(K29:N29)</f>
        <v>0</v>
      </c>
      <c r="P29" s="1043">
        <f t="shared" si="8"/>
        <v>0</v>
      </c>
      <c r="Q29" s="1264"/>
      <c r="R29" s="538"/>
    </row>
    <row r="30" spans="2:20" ht="21.75" customHeight="1">
      <c r="B30" s="3330" t="s">
        <v>779</v>
      </c>
      <c r="C30" s="3331"/>
      <c r="D30" s="1256">
        <f>SUM(D31:D40)</f>
        <v>0</v>
      </c>
      <c r="E30" s="1256">
        <f t="shared" ref="E30:N30" si="13">SUM(E31:E40)</f>
        <v>0</v>
      </c>
      <c r="F30" s="1256">
        <f>SUM(F31:F40)</f>
        <v>0</v>
      </c>
      <c r="G30" s="1256">
        <f t="shared" si="13"/>
        <v>0</v>
      </c>
      <c r="H30" s="1256">
        <f t="shared" si="13"/>
        <v>0</v>
      </c>
      <c r="I30" s="1256">
        <f t="shared" si="13"/>
        <v>0</v>
      </c>
      <c r="J30" s="1256">
        <f>SUM(J31:J40)</f>
        <v>0</v>
      </c>
      <c r="K30" s="1256">
        <f t="shared" si="13"/>
        <v>0</v>
      </c>
      <c r="L30" s="1256">
        <f t="shared" si="13"/>
        <v>0</v>
      </c>
      <c r="M30" s="1256">
        <f t="shared" si="13"/>
        <v>0</v>
      </c>
      <c r="N30" s="1256">
        <f t="shared" si="13"/>
        <v>0</v>
      </c>
      <c r="O30" s="1267">
        <f>SUM(K30:N30)</f>
        <v>0</v>
      </c>
      <c r="P30" s="1259">
        <f t="shared" ref="P30" si="14">G30*$G$11+H30*$H$11+I30*$I$11+L30*$L$11+M30*$M$11+N30*$N$11+K30*$K$11+D30*$D$11+E30*$E$11+F30*$F$11</f>
        <v>0</v>
      </c>
      <c r="Q30" s="1266"/>
    </row>
    <row r="31" spans="2:20">
      <c r="B31" s="1029"/>
      <c r="C31" s="1254"/>
      <c r="D31" s="848"/>
      <c r="E31" s="848"/>
      <c r="F31" s="848"/>
      <c r="G31" s="849"/>
      <c r="H31" s="849"/>
      <c r="I31" s="992"/>
      <c r="J31" s="836">
        <f t="shared" ref="J31:J40" si="15">SUM(D31:I31)</f>
        <v>0</v>
      </c>
      <c r="K31" s="1005"/>
      <c r="L31" s="851"/>
      <c r="M31" s="851"/>
      <c r="N31" s="992"/>
      <c r="O31" s="836">
        <f t="shared" ref="O31:O40" si="16">SUM(K31:N31)</f>
        <v>0</v>
      </c>
      <c r="P31" s="1067">
        <f t="shared" ref="P31:P40" si="17">G31*$G$11+H31*$H$11+I31*$I$11+L31*$L$11+M31*$M$11+N31*$N$11+K31*$K$11+D31*$D$11+E31*$E$11+F31*$F$11</f>
        <v>0</v>
      </c>
      <c r="Q31" s="397"/>
    </row>
    <row r="32" spans="2:20">
      <c r="B32" s="1029"/>
      <c r="C32" s="1254"/>
      <c r="D32" s="848"/>
      <c r="E32" s="848"/>
      <c r="F32" s="848"/>
      <c r="G32" s="849"/>
      <c r="H32" s="849"/>
      <c r="I32" s="992"/>
      <c r="J32" s="834">
        <f t="shared" ref="J32:J34" si="18">SUM(D32:I32)</f>
        <v>0</v>
      </c>
      <c r="K32" s="1005"/>
      <c r="L32" s="851"/>
      <c r="M32" s="851"/>
      <c r="N32" s="992"/>
      <c r="O32" s="834">
        <f t="shared" ref="O32:O34" si="19">SUM(K32:N32)</f>
        <v>0</v>
      </c>
      <c r="P32" s="1041">
        <f t="shared" ref="P32:P34" si="20">G32*$G$11+H32*$H$11+I32*$I$11+L32*$L$11+M32*$M$11+N32*$N$11+K32*$K$11+D32*$D$11+E32*$E$11+F32*$F$11</f>
        <v>0</v>
      </c>
      <c r="Q32" s="397"/>
    </row>
    <row r="33" spans="2:17">
      <c r="B33" s="1029"/>
      <c r="C33" s="1254"/>
      <c r="D33" s="848"/>
      <c r="E33" s="848"/>
      <c r="F33" s="848"/>
      <c r="G33" s="849"/>
      <c r="H33" s="849"/>
      <c r="I33" s="992"/>
      <c r="J33" s="834">
        <f t="shared" si="18"/>
        <v>0</v>
      </c>
      <c r="K33" s="1005"/>
      <c r="L33" s="851"/>
      <c r="M33" s="851"/>
      <c r="N33" s="992"/>
      <c r="O33" s="834">
        <f t="shared" si="19"/>
        <v>0</v>
      </c>
      <c r="P33" s="1041">
        <f t="shared" si="20"/>
        <v>0</v>
      </c>
      <c r="Q33" s="397"/>
    </row>
    <row r="34" spans="2:17">
      <c r="B34" s="1029"/>
      <c r="C34" s="1254"/>
      <c r="D34" s="848"/>
      <c r="E34" s="848"/>
      <c r="F34" s="848"/>
      <c r="G34" s="849"/>
      <c r="H34" s="849"/>
      <c r="I34" s="992"/>
      <c r="J34" s="834">
        <f t="shared" si="18"/>
        <v>0</v>
      </c>
      <c r="K34" s="1005"/>
      <c r="L34" s="851"/>
      <c r="M34" s="851"/>
      <c r="N34" s="992"/>
      <c r="O34" s="834">
        <f t="shared" si="19"/>
        <v>0</v>
      </c>
      <c r="P34" s="1041">
        <f t="shared" si="20"/>
        <v>0</v>
      </c>
      <c r="Q34" s="397"/>
    </row>
    <row r="35" spans="2:17" ht="12" customHeight="1">
      <c r="B35" s="1029"/>
      <c r="C35" s="1016"/>
      <c r="D35" s="851"/>
      <c r="E35" s="851"/>
      <c r="F35" s="851"/>
      <c r="G35" s="851"/>
      <c r="H35" s="851"/>
      <c r="I35" s="992"/>
      <c r="J35" s="834">
        <f t="shared" si="15"/>
        <v>0</v>
      </c>
      <c r="K35" s="1005"/>
      <c r="L35" s="851"/>
      <c r="M35" s="851"/>
      <c r="N35" s="992"/>
      <c r="O35" s="834">
        <f t="shared" si="16"/>
        <v>0</v>
      </c>
      <c r="P35" s="1041">
        <f t="shared" si="17"/>
        <v>0</v>
      </c>
      <c r="Q35" s="233"/>
    </row>
    <row r="36" spans="2:17">
      <c r="B36" s="1029"/>
      <c r="C36" s="1016"/>
      <c r="D36" s="851"/>
      <c r="E36" s="851"/>
      <c r="F36" s="851"/>
      <c r="G36" s="851"/>
      <c r="H36" s="851"/>
      <c r="I36" s="992"/>
      <c r="J36" s="836">
        <f t="shared" si="15"/>
        <v>0</v>
      </c>
      <c r="K36" s="1005"/>
      <c r="L36" s="851"/>
      <c r="M36" s="851"/>
      <c r="N36" s="992"/>
      <c r="O36" s="834">
        <f t="shared" si="16"/>
        <v>0</v>
      </c>
      <c r="P36" s="1041">
        <f>G36*$G$11+H36*$H$11+I36*$I$11+L36*$L$11+M36*$M$11+N36*$N$11+K36*$K$11+D36*$D$11+E36*$E$11+F36*$F$11</f>
        <v>0</v>
      </c>
      <c r="Q36" s="233"/>
    </row>
    <row r="37" spans="2:17">
      <c r="B37" s="1029"/>
      <c r="C37" s="1016"/>
      <c r="D37" s="851"/>
      <c r="E37" s="851"/>
      <c r="F37" s="851"/>
      <c r="G37" s="851"/>
      <c r="H37" s="851"/>
      <c r="I37" s="992"/>
      <c r="J37" s="836">
        <f t="shared" si="15"/>
        <v>0</v>
      </c>
      <c r="K37" s="1005"/>
      <c r="L37" s="851"/>
      <c r="M37" s="851"/>
      <c r="N37" s="992"/>
      <c r="O37" s="834">
        <f t="shared" si="16"/>
        <v>0</v>
      </c>
      <c r="P37" s="1041">
        <f t="shared" si="17"/>
        <v>0</v>
      </c>
      <c r="Q37" s="233"/>
    </row>
    <row r="38" spans="2:17">
      <c r="B38" s="1017"/>
      <c r="C38" s="819"/>
      <c r="D38" s="854"/>
      <c r="E38" s="854"/>
      <c r="F38" s="854"/>
      <c r="G38" s="854"/>
      <c r="H38" s="854"/>
      <c r="I38" s="992"/>
      <c r="J38" s="834">
        <f t="shared" si="15"/>
        <v>0</v>
      </c>
      <c r="K38" s="1007"/>
      <c r="L38" s="854"/>
      <c r="M38" s="854"/>
      <c r="N38" s="870"/>
      <c r="O38" s="834">
        <f t="shared" si="16"/>
        <v>0</v>
      </c>
      <c r="P38" s="1041">
        <f t="shared" si="17"/>
        <v>0</v>
      </c>
      <c r="Q38" s="231"/>
    </row>
    <row r="39" spans="2:17">
      <c r="B39" s="1017"/>
      <c r="C39" s="819"/>
      <c r="D39" s="854"/>
      <c r="E39" s="854"/>
      <c r="F39" s="854"/>
      <c r="G39" s="854"/>
      <c r="H39" s="854"/>
      <c r="I39" s="992"/>
      <c r="J39" s="834">
        <f t="shared" si="15"/>
        <v>0</v>
      </c>
      <c r="K39" s="1007"/>
      <c r="L39" s="854"/>
      <c r="M39" s="854"/>
      <c r="N39" s="870"/>
      <c r="O39" s="834">
        <f t="shared" si="16"/>
        <v>0</v>
      </c>
      <c r="P39" s="1041">
        <f t="shared" si="17"/>
        <v>0</v>
      </c>
      <c r="Q39" s="231"/>
    </row>
    <row r="40" spans="2:17" ht="13.5" thickBot="1">
      <c r="B40" s="1030"/>
      <c r="C40" s="821"/>
      <c r="D40" s="871"/>
      <c r="E40" s="871"/>
      <c r="F40" s="871"/>
      <c r="G40" s="871"/>
      <c r="H40" s="871"/>
      <c r="I40" s="872"/>
      <c r="J40" s="842">
        <f t="shared" si="15"/>
        <v>0</v>
      </c>
      <c r="K40" s="1008"/>
      <c r="L40" s="871"/>
      <c r="M40" s="871"/>
      <c r="N40" s="872"/>
      <c r="O40" s="842">
        <f t="shared" si="16"/>
        <v>0</v>
      </c>
      <c r="P40" s="1069">
        <f t="shared" si="17"/>
        <v>0</v>
      </c>
      <c r="Q40" s="246"/>
    </row>
  </sheetData>
  <sheetProtection algorithmName="SHA-512" hashValue="A2dsAHhLbRmvZRa0C4ZgCZB677dDAuZkDP0amX526rQ5+O6MJl77EgAFJkVVfWypOtsJ1KmzZMkJy0bo/24SQg==" saltValue="W0+W20UVjocnxgN3TVZTgw==" spinCount="100000" sheet="1" objects="1" scenarios="1" formatRows="0"/>
  <mergeCells count="19">
    <mergeCell ref="B30:C30"/>
    <mergeCell ref="B22:C22"/>
    <mergeCell ref="B14:C14"/>
    <mergeCell ref="J8:J12"/>
    <mergeCell ref="K8:N8"/>
    <mergeCell ref="P2:Q2"/>
    <mergeCell ref="C3:O3"/>
    <mergeCell ref="C4:P4"/>
    <mergeCell ref="B6:C12"/>
    <mergeCell ref="D6:O6"/>
    <mergeCell ref="P6:P12"/>
    <mergeCell ref="Q6:Q12"/>
    <mergeCell ref="D7:O7"/>
    <mergeCell ref="D8:I8"/>
    <mergeCell ref="O8:O12"/>
    <mergeCell ref="D10:I10"/>
    <mergeCell ref="K10:N10"/>
    <mergeCell ref="D12:I12"/>
    <mergeCell ref="K12:N12"/>
  </mergeCells>
  <printOptions horizontalCentered="1"/>
  <pageMargins left="0.74803149606299213" right="0.51181102362204722" top="0.9055118110236221" bottom="0.70866141732283472" header="0.51181102362204722" footer="0.51181102362204722"/>
  <pageSetup paperSize="9" scale="85" orientation="landscape"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słownik!$A$2:$A$150</xm:f>
          </x14:formula1>
          <xm:sqref>C23:C29 C31:C40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17">
    <tabColor rgb="FFFF0000"/>
    <pageSetUpPr fitToPage="1"/>
  </sheetPr>
  <dimension ref="B1:O49"/>
  <sheetViews>
    <sheetView showGridLines="0" view="pageBreakPreview" topLeftCell="A13" zoomScaleNormal="100" zoomScaleSheetLayoutView="100" workbookViewId="0">
      <selection activeCell="B1" sqref="B1:L1"/>
    </sheetView>
  </sheetViews>
  <sheetFormatPr defaultColWidth="9.28515625" defaultRowHeight="12.75"/>
  <cols>
    <col min="1" max="1" width="2.5703125" style="3" customWidth="1"/>
    <col min="2" max="2" width="4.42578125" style="3" customWidth="1"/>
    <col min="3" max="3" width="46.85546875" style="3" customWidth="1"/>
    <col min="4" max="9" width="6" style="3" customWidth="1"/>
    <col min="10" max="10" width="6.7109375" style="3" customWidth="1"/>
    <col min="11" max="11" width="10.28515625" style="3" customWidth="1"/>
    <col min="12" max="12" width="10.5703125" style="3" customWidth="1"/>
    <col min="13" max="14" width="9.28515625" style="3" customWidth="1"/>
    <col min="15" max="15" width="26.28515625" style="3" customWidth="1"/>
    <col min="16" max="16384" width="9.28515625" style="3"/>
  </cols>
  <sheetData>
    <row r="1" spans="2:15" ht="32.25" customHeight="1">
      <c r="B1" s="2077" t="s">
        <v>732</v>
      </c>
      <c r="C1" s="2134"/>
      <c r="D1" s="2134"/>
      <c r="E1" s="2134"/>
      <c r="F1" s="2134"/>
      <c r="G1" s="2134"/>
      <c r="H1" s="2134"/>
      <c r="I1" s="2134"/>
      <c r="J1" s="2142" t="s">
        <v>898</v>
      </c>
      <c r="K1" s="2134"/>
      <c r="L1" s="2134"/>
    </row>
    <row r="2" spans="2:15" ht="18">
      <c r="B2" s="235"/>
      <c r="C2" s="236" t="str">
        <f>wizyt!C3</f>
        <v>??</v>
      </c>
      <c r="D2" s="236"/>
      <c r="E2" s="236"/>
      <c r="F2" s="236"/>
      <c r="G2" s="236"/>
      <c r="H2" s="236"/>
      <c r="I2" s="236"/>
      <c r="J2" s="236"/>
      <c r="K2" s="3316"/>
      <c r="L2" s="3316"/>
    </row>
    <row r="3" spans="2:15" ht="20.25">
      <c r="B3" s="238"/>
      <c r="C3" s="3231" t="s">
        <v>113</v>
      </c>
      <c r="D3" s="3231"/>
      <c r="E3" s="3231"/>
      <c r="F3" s="3231"/>
      <c r="G3" s="3231"/>
      <c r="H3" s="3231"/>
      <c r="I3" s="3231"/>
      <c r="J3" s="3231"/>
      <c r="K3" s="295" t="str">
        <f>wizyt!H3</f>
        <v>2021/2022</v>
      </c>
      <c r="L3" s="238"/>
    </row>
    <row r="4" spans="2:15" ht="18.75" customHeight="1">
      <c r="B4" s="1299" t="s">
        <v>934</v>
      </c>
      <c r="C4" s="1217"/>
      <c r="D4" s="1217"/>
      <c r="E4" s="1217"/>
      <c r="F4" s="1217" t="s">
        <v>313</v>
      </c>
      <c r="G4" s="1217"/>
      <c r="H4" s="1217"/>
      <c r="I4" s="1217"/>
      <c r="J4" s="1217"/>
      <c r="K4" s="1001"/>
      <c r="L4" s="238"/>
    </row>
    <row r="5" spans="2:15" ht="21.75" customHeight="1" thickBot="1">
      <c r="B5" s="1304" t="s">
        <v>716</v>
      </c>
      <c r="C5" s="242"/>
      <c r="D5" s="242"/>
      <c r="E5" s="242"/>
      <c r="F5" s="242"/>
      <c r="G5" s="242"/>
      <c r="H5" s="242"/>
      <c r="I5" s="242"/>
      <c r="J5" s="242"/>
      <c r="K5" s="242"/>
      <c r="L5" s="238"/>
    </row>
    <row r="6" spans="2:15" ht="12.75" customHeight="1">
      <c r="B6" s="3340" t="s">
        <v>218</v>
      </c>
      <c r="C6" s="3341"/>
      <c r="D6" s="3232"/>
      <c r="E6" s="3232"/>
      <c r="F6" s="3232"/>
      <c r="G6" s="3232"/>
      <c r="H6" s="3232"/>
      <c r="I6" s="3232"/>
      <c r="J6" s="3232"/>
      <c r="K6" s="3323" t="s">
        <v>233</v>
      </c>
      <c r="L6" s="3294" t="s">
        <v>74</v>
      </c>
    </row>
    <row r="7" spans="2:15" ht="12.75" customHeight="1">
      <c r="B7" s="3240"/>
      <c r="C7" s="2972"/>
      <c r="D7" s="3325" t="s">
        <v>284</v>
      </c>
      <c r="E7" s="3325"/>
      <c r="F7" s="3325"/>
      <c r="G7" s="3325"/>
      <c r="H7" s="3325"/>
      <c r="I7" s="3325"/>
      <c r="J7" s="3325"/>
      <c r="K7" s="2981"/>
      <c r="L7" s="2984"/>
    </row>
    <row r="8" spans="2:15" ht="12.75" customHeight="1">
      <c r="B8" s="3240"/>
      <c r="C8" s="2972"/>
      <c r="D8" s="3247" t="s">
        <v>674</v>
      </c>
      <c r="E8" s="3247"/>
      <c r="F8" s="3247"/>
      <c r="G8" s="3247"/>
      <c r="H8" s="3247"/>
      <c r="I8" s="3247"/>
      <c r="J8" s="3334" t="s">
        <v>330</v>
      </c>
      <c r="K8" s="2981"/>
      <c r="L8" s="2984"/>
    </row>
    <row r="9" spans="2:15" ht="12.75" customHeight="1">
      <c r="B9" s="3240"/>
      <c r="C9" s="2972"/>
      <c r="D9" s="387" t="s">
        <v>4</v>
      </c>
      <c r="E9" s="387" t="s">
        <v>5</v>
      </c>
      <c r="F9" s="387" t="s">
        <v>6</v>
      </c>
      <c r="G9" s="385" t="s">
        <v>8</v>
      </c>
      <c r="H9" s="385" t="s">
        <v>7</v>
      </c>
      <c r="I9" s="386" t="s">
        <v>9</v>
      </c>
      <c r="J9" s="3335"/>
      <c r="K9" s="2981"/>
      <c r="L9" s="2984"/>
    </row>
    <row r="10" spans="2:15" ht="12.75" customHeight="1">
      <c r="B10" s="3240"/>
      <c r="C10" s="2972"/>
      <c r="D10" s="2992" t="s">
        <v>676</v>
      </c>
      <c r="E10" s="2992"/>
      <c r="F10" s="2992"/>
      <c r="G10" s="2992"/>
      <c r="H10" s="2992"/>
      <c r="I10" s="3295"/>
      <c r="J10" s="3335"/>
      <c r="K10" s="2981"/>
      <c r="L10" s="2984"/>
    </row>
    <row r="11" spans="2:15" ht="12.75" customHeight="1">
      <c r="B11" s="3240"/>
      <c r="C11" s="2972"/>
      <c r="D11" s="1849">
        <f>'kalendarz  A'!$F$30</f>
        <v>13</v>
      </c>
      <c r="E11" s="1849">
        <f>'kalendarz  A'!$F$30</f>
        <v>13</v>
      </c>
      <c r="F11" s="1849">
        <f>'kalendarz  A'!$F$30</f>
        <v>13</v>
      </c>
      <c r="G11" s="1849">
        <f>'kalendarz  A'!$F$30</f>
        <v>13</v>
      </c>
      <c r="H11" s="1849">
        <f>'kalendarz  A'!$F$30</f>
        <v>13</v>
      </c>
      <c r="I11" s="1849">
        <f>'kalendarz  A'!$F$31</f>
        <v>6</v>
      </c>
      <c r="J11" s="3335"/>
      <c r="K11" s="2981"/>
      <c r="L11" s="2984"/>
      <c r="O11" s="78"/>
    </row>
    <row r="12" spans="2:15" ht="16.5" customHeight="1" thickBot="1">
      <c r="B12" s="3342"/>
      <c r="C12" s="3343"/>
      <c r="D12" s="3338" t="s">
        <v>673</v>
      </c>
      <c r="E12" s="3338"/>
      <c r="F12" s="3338"/>
      <c r="G12" s="3338"/>
      <c r="H12" s="3338"/>
      <c r="I12" s="3339"/>
      <c r="J12" s="3336"/>
      <c r="K12" s="3324"/>
      <c r="L12" s="2985"/>
    </row>
    <row r="13" spans="2:15" ht="23.25" customHeight="1">
      <c r="B13" s="1018"/>
      <c r="C13" s="1019" t="s">
        <v>717</v>
      </c>
      <c r="D13" s="1044">
        <f t="shared" ref="D13:I13" si="0">D14+D27+D35</f>
        <v>0</v>
      </c>
      <c r="E13" s="1044">
        <f t="shared" si="0"/>
        <v>0</v>
      </c>
      <c r="F13" s="1044">
        <f t="shared" si="0"/>
        <v>0</v>
      </c>
      <c r="G13" s="1044">
        <f t="shared" si="0"/>
        <v>0</v>
      </c>
      <c r="H13" s="1044">
        <f t="shared" si="0"/>
        <v>0</v>
      </c>
      <c r="I13" s="1044">
        <f t="shared" si="0"/>
        <v>0</v>
      </c>
      <c r="J13" s="1045">
        <f>SUM(D13:I13)</f>
        <v>0</v>
      </c>
      <c r="K13" s="1048">
        <f>K14+K27+K35</f>
        <v>0</v>
      </c>
      <c r="L13" s="1020"/>
      <c r="M13" s="538"/>
    </row>
    <row r="14" spans="2:15" ht="19.5" customHeight="1">
      <c r="B14" s="1300"/>
      <c r="C14" s="1310" t="s">
        <v>713</v>
      </c>
      <c r="D14" s="1256">
        <f t="shared" ref="D14:I14" si="1">SUM(D15:D26)</f>
        <v>0</v>
      </c>
      <c r="E14" s="1256">
        <f t="shared" si="1"/>
        <v>0</v>
      </c>
      <c r="F14" s="1256">
        <f t="shared" si="1"/>
        <v>0</v>
      </c>
      <c r="G14" s="1256">
        <f t="shared" si="1"/>
        <v>0</v>
      </c>
      <c r="H14" s="1256">
        <f t="shared" si="1"/>
        <v>0</v>
      </c>
      <c r="I14" s="1257">
        <f t="shared" si="1"/>
        <v>0</v>
      </c>
      <c r="J14" s="1210">
        <f>SUM(D14:I14)</f>
        <v>0</v>
      </c>
      <c r="K14" s="1259">
        <f>SUM(K15:K26)</f>
        <v>0</v>
      </c>
      <c r="L14" s="1393"/>
      <c r="M14" s="1392"/>
    </row>
    <row r="15" spans="2:15" s="78" customFormat="1" ht="14.1" customHeight="1">
      <c r="B15" s="807">
        <v>1</v>
      </c>
      <c r="C15" s="1269" t="s">
        <v>260</v>
      </c>
      <c r="D15" s="1250"/>
      <c r="E15" s="844"/>
      <c r="F15" s="844"/>
      <c r="G15" s="845"/>
      <c r="H15" s="845"/>
      <c r="I15" s="847"/>
      <c r="J15" s="1268">
        <f t="shared" ref="J15:J25" si="2">SUM(D15:I15)</f>
        <v>0</v>
      </c>
      <c r="K15" s="1068">
        <f>G15*$G$11+H15*$H$11+I15*$I$11+D15*$D$11+E15*$E$11+F15*$F$11</f>
        <v>0</v>
      </c>
      <c r="L15" s="232"/>
      <c r="M15" s="538"/>
      <c r="O15" s="1212"/>
    </row>
    <row r="16" spans="2:15" s="78" customFormat="1" ht="14.1" customHeight="1">
      <c r="B16" s="817">
        <v>2</v>
      </c>
      <c r="C16" s="1270" t="s">
        <v>586</v>
      </c>
      <c r="D16" s="1251"/>
      <c r="E16" s="848"/>
      <c r="F16" s="848"/>
      <c r="G16" s="849"/>
      <c r="H16" s="849"/>
      <c r="I16" s="851"/>
      <c r="J16" s="1034">
        <f t="shared" ref="J16:J20" si="3">SUM(D16:I16)</f>
        <v>0</v>
      </c>
      <c r="K16" s="1303">
        <f t="shared" ref="K16:K49" si="4">G16*$G$11+H16*$H$11+I16*$I$11+D16*$D$11+E16*$E$11+F16*$F$11</f>
        <v>0</v>
      </c>
      <c r="L16" s="397"/>
      <c r="M16" s="538"/>
      <c r="O16" s="1212"/>
    </row>
    <row r="17" spans="2:15" s="78" customFormat="1" ht="14.1" customHeight="1">
      <c r="B17" s="817">
        <v>3</v>
      </c>
      <c r="C17" s="1270" t="s">
        <v>262</v>
      </c>
      <c r="D17" s="1251"/>
      <c r="E17" s="848"/>
      <c r="F17" s="848"/>
      <c r="G17" s="849"/>
      <c r="H17" s="849"/>
      <c r="I17" s="851"/>
      <c r="J17" s="1034">
        <f t="shared" si="3"/>
        <v>0</v>
      </c>
      <c r="K17" s="1303">
        <f t="shared" si="4"/>
        <v>0</v>
      </c>
      <c r="L17" s="397"/>
      <c r="M17" s="538"/>
      <c r="O17" s="1212"/>
    </row>
    <row r="18" spans="2:15" s="78" customFormat="1" ht="14.1" customHeight="1">
      <c r="B18" s="817">
        <v>4</v>
      </c>
      <c r="C18" s="1270" t="s">
        <v>264</v>
      </c>
      <c r="D18" s="1251"/>
      <c r="E18" s="848"/>
      <c r="F18" s="848"/>
      <c r="G18" s="849"/>
      <c r="H18" s="849"/>
      <c r="I18" s="851"/>
      <c r="J18" s="1034">
        <f t="shared" si="3"/>
        <v>0</v>
      </c>
      <c r="K18" s="1303">
        <f t="shared" si="4"/>
        <v>0</v>
      </c>
      <c r="L18" s="397"/>
      <c r="M18" s="538"/>
      <c r="O18" s="1212"/>
    </row>
    <row r="19" spans="2:15" s="78" customFormat="1" ht="14.1" customHeight="1">
      <c r="B19" s="817">
        <v>5</v>
      </c>
      <c r="C19" s="1270" t="s">
        <v>265</v>
      </c>
      <c r="D19" s="1251"/>
      <c r="E19" s="848"/>
      <c r="F19" s="848"/>
      <c r="G19" s="849"/>
      <c r="H19" s="849"/>
      <c r="I19" s="851"/>
      <c r="J19" s="1034">
        <f t="shared" si="3"/>
        <v>0</v>
      </c>
      <c r="K19" s="1303">
        <f t="shared" si="4"/>
        <v>0</v>
      </c>
      <c r="L19" s="397"/>
      <c r="M19" s="538"/>
      <c r="O19" s="1212"/>
    </row>
    <row r="20" spans="2:15" s="78" customFormat="1" ht="14.1" customHeight="1">
      <c r="B20" s="817">
        <v>6</v>
      </c>
      <c r="C20" s="1270" t="s">
        <v>266</v>
      </c>
      <c r="D20" s="1251"/>
      <c r="E20" s="848"/>
      <c r="F20" s="848"/>
      <c r="G20" s="849"/>
      <c r="H20" s="849"/>
      <c r="I20" s="851"/>
      <c r="J20" s="1034">
        <f t="shared" si="3"/>
        <v>0</v>
      </c>
      <c r="K20" s="1303">
        <f t="shared" si="4"/>
        <v>0</v>
      </c>
      <c r="L20" s="397"/>
      <c r="M20" s="538"/>
      <c r="O20" s="1212"/>
    </row>
    <row r="21" spans="2:15" s="78" customFormat="1" ht="14.1" customHeight="1">
      <c r="B21" s="817">
        <v>7</v>
      </c>
      <c r="C21" s="1270" t="s">
        <v>282</v>
      </c>
      <c r="D21" s="1251"/>
      <c r="E21" s="848"/>
      <c r="F21" s="848"/>
      <c r="G21" s="849"/>
      <c r="H21" s="849"/>
      <c r="I21" s="851"/>
      <c r="J21" s="1034">
        <f t="shared" si="2"/>
        <v>0</v>
      </c>
      <c r="K21" s="1303">
        <f t="shared" si="4"/>
        <v>0</v>
      </c>
      <c r="L21" s="397"/>
      <c r="M21" s="538"/>
      <c r="O21" s="1212"/>
    </row>
    <row r="22" spans="2:15" s="78" customFormat="1" ht="14.1" customHeight="1">
      <c r="B22" s="817">
        <v>8</v>
      </c>
      <c r="C22" s="1270" t="s">
        <v>569</v>
      </c>
      <c r="D22" s="1251"/>
      <c r="E22" s="848"/>
      <c r="F22" s="848"/>
      <c r="G22" s="849"/>
      <c r="H22" s="849"/>
      <c r="I22" s="851"/>
      <c r="J22" s="1034">
        <f t="shared" si="2"/>
        <v>0</v>
      </c>
      <c r="K22" s="1303">
        <f t="shared" si="4"/>
        <v>0</v>
      </c>
      <c r="L22" s="397"/>
      <c r="M22" s="538"/>
      <c r="O22" s="1211"/>
    </row>
    <row r="23" spans="2:15" s="78" customFormat="1" ht="14.1" customHeight="1">
      <c r="B23" s="817">
        <v>9</v>
      </c>
      <c r="C23" s="1270" t="s">
        <v>269</v>
      </c>
      <c r="D23" s="1251"/>
      <c r="E23" s="848"/>
      <c r="F23" s="848"/>
      <c r="G23" s="849"/>
      <c r="H23" s="849"/>
      <c r="I23" s="851"/>
      <c r="J23" s="834">
        <f t="shared" si="2"/>
        <v>0</v>
      </c>
      <c r="K23" s="1303">
        <f t="shared" si="4"/>
        <v>0</v>
      </c>
      <c r="L23" s="397"/>
      <c r="M23" s="538"/>
    </row>
    <row r="24" spans="2:15" s="78" customFormat="1" ht="14.1" customHeight="1">
      <c r="B24" s="817">
        <v>10</v>
      </c>
      <c r="C24" s="1270" t="s">
        <v>270</v>
      </c>
      <c r="D24" s="1252"/>
      <c r="E24" s="857"/>
      <c r="F24" s="857"/>
      <c r="G24" s="855"/>
      <c r="H24" s="855"/>
      <c r="I24" s="854"/>
      <c r="J24" s="834">
        <f t="shared" si="2"/>
        <v>0</v>
      </c>
      <c r="K24" s="1303">
        <f t="shared" si="4"/>
        <v>0</v>
      </c>
      <c r="L24" s="233"/>
      <c r="M24" s="538"/>
    </row>
    <row r="25" spans="2:15" s="78" customFormat="1" ht="14.1" customHeight="1">
      <c r="B25" s="817">
        <v>11</v>
      </c>
      <c r="C25" s="1270" t="s">
        <v>506</v>
      </c>
      <c r="D25" s="1251"/>
      <c r="E25" s="848"/>
      <c r="F25" s="848"/>
      <c r="G25" s="849"/>
      <c r="H25" s="849"/>
      <c r="I25" s="849"/>
      <c r="J25" s="834">
        <f t="shared" si="2"/>
        <v>0</v>
      </c>
      <c r="K25" s="1303">
        <f t="shared" si="4"/>
        <v>0</v>
      </c>
      <c r="L25" s="233"/>
      <c r="M25" s="538"/>
    </row>
    <row r="26" spans="2:15" s="78" customFormat="1" ht="14.1" customHeight="1">
      <c r="B26" s="983">
        <v>12</v>
      </c>
      <c r="C26" s="1480" t="s">
        <v>271</v>
      </c>
      <c r="D26" s="1253"/>
      <c r="E26" s="1031"/>
      <c r="F26" s="1031"/>
      <c r="G26" s="987"/>
      <c r="H26" s="987"/>
      <c r="I26" s="987"/>
      <c r="J26" s="894">
        <f>SUM(D26:I26)</f>
        <v>0</v>
      </c>
      <c r="K26" s="1067">
        <f t="shared" si="4"/>
        <v>0</v>
      </c>
      <c r="L26" s="234"/>
      <c r="M26" s="538"/>
    </row>
    <row r="27" spans="2:15" s="78" customFormat="1" ht="19.5" customHeight="1">
      <c r="B27" s="1301"/>
      <c r="C27" s="1479" t="s">
        <v>599</v>
      </c>
      <c r="D27" s="1256">
        <f>SUM(D28:D34)</f>
        <v>0</v>
      </c>
      <c r="E27" s="1256">
        <f>SUM(E28:E34)</f>
        <v>0</v>
      </c>
      <c r="F27" s="1256">
        <f t="shared" ref="F27:I27" si="5">SUM(F28:F34)</f>
        <v>0</v>
      </c>
      <c r="G27" s="1256">
        <f>SUM(G28:G34)</f>
        <v>0</v>
      </c>
      <c r="H27" s="1256">
        <f t="shared" si="5"/>
        <v>0</v>
      </c>
      <c r="I27" s="1257">
        <f t="shared" si="5"/>
        <v>0</v>
      </c>
      <c r="J27" s="1210">
        <f>SUM(D27:I27)</f>
        <v>0</v>
      </c>
      <c r="K27" s="1039">
        <f t="shared" si="4"/>
        <v>0</v>
      </c>
      <c r="L27" s="1260"/>
      <c r="M27" s="538"/>
    </row>
    <row r="28" spans="2:15" s="78" customFormat="1" ht="14.1" customHeight="1">
      <c r="B28" s="1029"/>
      <c r="C28" s="1254"/>
      <c r="D28" s="848"/>
      <c r="E28" s="848"/>
      <c r="F28" s="848"/>
      <c r="G28" s="849"/>
      <c r="H28" s="849"/>
      <c r="I28" s="992"/>
      <c r="J28" s="836">
        <f t="shared" ref="J28:J34" si="6">SUM(D28:I28)</f>
        <v>0</v>
      </c>
      <c r="K28" s="1068">
        <f t="shared" si="4"/>
        <v>0</v>
      </c>
      <c r="L28" s="397"/>
      <c r="M28" s="538"/>
    </row>
    <row r="29" spans="2:15" ht="14.1" customHeight="1">
      <c r="B29" s="1029"/>
      <c r="C29" s="1016"/>
      <c r="D29" s="851"/>
      <c r="E29" s="851"/>
      <c r="F29" s="851"/>
      <c r="G29" s="851"/>
      <c r="H29" s="851"/>
      <c r="I29" s="992"/>
      <c r="J29" s="834">
        <f t="shared" si="6"/>
        <v>0</v>
      </c>
      <c r="K29" s="1303">
        <f t="shared" si="4"/>
        <v>0</v>
      </c>
      <c r="L29" s="233"/>
      <c r="M29" s="538"/>
    </row>
    <row r="30" spans="2:15" ht="14.1" customHeight="1">
      <c r="B30" s="1029"/>
      <c r="C30" s="1016"/>
      <c r="D30" s="851"/>
      <c r="E30" s="851"/>
      <c r="F30" s="851"/>
      <c r="G30" s="851"/>
      <c r="H30" s="851"/>
      <c r="I30" s="992"/>
      <c r="J30" s="836">
        <f t="shared" si="6"/>
        <v>0</v>
      </c>
      <c r="K30" s="1303">
        <f t="shared" si="4"/>
        <v>0</v>
      </c>
      <c r="L30" s="233"/>
      <c r="M30" s="538"/>
    </row>
    <row r="31" spans="2:15" ht="14.1" customHeight="1">
      <c r="B31" s="1029"/>
      <c r="C31" s="1016"/>
      <c r="D31" s="851"/>
      <c r="E31" s="851"/>
      <c r="F31" s="851"/>
      <c r="G31" s="851"/>
      <c r="H31" s="851"/>
      <c r="I31" s="992"/>
      <c r="J31" s="836">
        <f t="shared" si="6"/>
        <v>0</v>
      </c>
      <c r="K31" s="1303">
        <f t="shared" si="4"/>
        <v>0</v>
      </c>
      <c r="L31" s="233"/>
      <c r="M31" s="538"/>
    </row>
    <row r="32" spans="2:15" ht="14.1" customHeight="1">
      <c r="B32" s="1017"/>
      <c r="C32" s="819"/>
      <c r="D32" s="854"/>
      <c r="E32" s="854"/>
      <c r="F32" s="854"/>
      <c r="G32" s="854"/>
      <c r="H32" s="854"/>
      <c r="I32" s="992"/>
      <c r="J32" s="834">
        <f t="shared" si="6"/>
        <v>0</v>
      </c>
      <c r="K32" s="1303">
        <f t="shared" si="4"/>
        <v>0</v>
      </c>
      <c r="L32" s="231"/>
      <c r="M32" s="538"/>
    </row>
    <row r="33" spans="2:13" ht="14.1" customHeight="1">
      <c r="B33" s="1017"/>
      <c r="C33" s="819"/>
      <c r="D33" s="854"/>
      <c r="E33" s="854"/>
      <c r="F33" s="854"/>
      <c r="G33" s="854"/>
      <c r="H33" s="854"/>
      <c r="I33" s="992"/>
      <c r="J33" s="834">
        <f t="shared" si="6"/>
        <v>0</v>
      </c>
      <c r="K33" s="1303">
        <f t="shared" si="4"/>
        <v>0</v>
      </c>
      <c r="L33" s="231"/>
      <c r="M33" s="538"/>
    </row>
    <row r="34" spans="2:13" ht="14.1" customHeight="1">
      <c r="B34" s="1261"/>
      <c r="C34" s="1262"/>
      <c r="D34" s="1220"/>
      <c r="E34" s="1220"/>
      <c r="F34" s="1220"/>
      <c r="G34" s="1220"/>
      <c r="H34" s="1220"/>
      <c r="I34" s="1014"/>
      <c r="J34" s="894">
        <f t="shared" si="6"/>
        <v>0</v>
      </c>
      <c r="K34" s="1067">
        <f t="shared" si="4"/>
        <v>0</v>
      </c>
      <c r="L34" s="1264"/>
      <c r="M34" s="538"/>
    </row>
    <row r="35" spans="2:13" ht="21.75" customHeight="1">
      <c r="B35" s="1265"/>
      <c r="C35" s="1302" t="s">
        <v>779</v>
      </c>
      <c r="D35" s="1256">
        <f>SUM(D36:D49)</f>
        <v>0</v>
      </c>
      <c r="E35" s="1256">
        <f t="shared" ref="E35:I35" si="7">SUM(E36:E49)</f>
        <v>0</v>
      </c>
      <c r="F35" s="1256">
        <f>SUM(F36:F49)</f>
        <v>0</v>
      </c>
      <c r="G35" s="1256">
        <f t="shared" si="7"/>
        <v>0</v>
      </c>
      <c r="H35" s="1256">
        <f t="shared" si="7"/>
        <v>0</v>
      </c>
      <c r="I35" s="1256">
        <f t="shared" si="7"/>
        <v>0</v>
      </c>
      <c r="J35" s="1256">
        <f>SUM(J36:J49)</f>
        <v>0</v>
      </c>
      <c r="K35" s="1039">
        <f t="shared" si="4"/>
        <v>0</v>
      </c>
      <c r="L35" s="1266"/>
    </row>
    <row r="36" spans="2:13">
      <c r="B36" s="1029"/>
      <c r="C36" s="1254"/>
      <c r="D36" s="848"/>
      <c r="E36" s="848"/>
      <c r="F36" s="848"/>
      <c r="G36" s="849"/>
      <c r="H36" s="849"/>
      <c r="I36" s="992"/>
      <c r="J36" s="836">
        <f t="shared" ref="J36:J49" si="8">SUM(D36:I36)</f>
        <v>0</v>
      </c>
      <c r="K36" s="1068">
        <f t="shared" si="4"/>
        <v>0</v>
      </c>
      <c r="L36" s="397"/>
    </row>
    <row r="37" spans="2:13" ht="12" customHeight="1">
      <c r="B37" s="1029"/>
      <c r="C37" s="1016"/>
      <c r="D37" s="851"/>
      <c r="E37" s="851"/>
      <c r="F37" s="851"/>
      <c r="G37" s="851"/>
      <c r="H37" s="851"/>
      <c r="I37" s="992"/>
      <c r="J37" s="834">
        <f t="shared" si="8"/>
        <v>0</v>
      </c>
      <c r="K37" s="1303">
        <f t="shared" si="4"/>
        <v>0</v>
      </c>
      <c r="L37" s="233"/>
    </row>
    <row r="38" spans="2:13" ht="12" customHeight="1">
      <c r="B38" s="1029"/>
      <c r="C38" s="1016"/>
      <c r="D38" s="851"/>
      <c r="E38" s="851"/>
      <c r="F38" s="851"/>
      <c r="G38" s="851"/>
      <c r="H38" s="851"/>
      <c r="I38" s="992"/>
      <c r="J38" s="834">
        <f t="shared" si="8"/>
        <v>0</v>
      </c>
      <c r="K38" s="1303">
        <f t="shared" ref="K38:K41" si="9">G38*$G$11+H38*$H$11+I38*$I$11+D38*$D$11+E38*$E$11+F38*$F$11</f>
        <v>0</v>
      </c>
      <c r="L38" s="233"/>
    </row>
    <row r="39" spans="2:13" ht="12" customHeight="1">
      <c r="B39" s="1029"/>
      <c r="C39" s="1016"/>
      <c r="D39" s="851"/>
      <c r="E39" s="851"/>
      <c r="F39" s="851"/>
      <c r="G39" s="851"/>
      <c r="H39" s="851"/>
      <c r="I39" s="992"/>
      <c r="J39" s="834">
        <f t="shared" si="8"/>
        <v>0</v>
      </c>
      <c r="K39" s="1303">
        <f t="shared" si="9"/>
        <v>0</v>
      </c>
      <c r="L39" s="233"/>
    </row>
    <row r="40" spans="2:13" ht="12" customHeight="1">
      <c r="B40" s="1029"/>
      <c r="C40" s="1016"/>
      <c r="D40" s="851"/>
      <c r="E40" s="851"/>
      <c r="F40" s="851"/>
      <c r="G40" s="851"/>
      <c r="H40" s="851"/>
      <c r="I40" s="992"/>
      <c r="J40" s="834">
        <f t="shared" si="8"/>
        <v>0</v>
      </c>
      <c r="K40" s="1303">
        <f t="shared" si="9"/>
        <v>0</v>
      </c>
      <c r="L40" s="233"/>
    </row>
    <row r="41" spans="2:13" ht="12" customHeight="1">
      <c r="B41" s="1029"/>
      <c r="C41" s="1016"/>
      <c r="D41" s="851"/>
      <c r="E41" s="851"/>
      <c r="F41" s="851"/>
      <c r="G41" s="851"/>
      <c r="H41" s="851"/>
      <c r="I41" s="992"/>
      <c r="J41" s="834">
        <f t="shared" si="8"/>
        <v>0</v>
      </c>
      <c r="K41" s="1303">
        <f t="shared" si="9"/>
        <v>0</v>
      </c>
      <c r="L41" s="233"/>
    </row>
    <row r="42" spans="2:13" ht="12" customHeight="1">
      <c r="B42" s="1029"/>
      <c r="C42" s="1016"/>
      <c r="D42" s="851"/>
      <c r="E42" s="851"/>
      <c r="F42" s="851"/>
      <c r="G42" s="851"/>
      <c r="H42" s="851"/>
      <c r="I42" s="992"/>
      <c r="J42" s="834">
        <f t="shared" ref="J42:J44" si="10">SUM(D42:I42)</f>
        <v>0</v>
      </c>
      <c r="K42" s="1303">
        <f t="shared" si="4"/>
        <v>0</v>
      </c>
      <c r="L42" s="233"/>
    </row>
    <row r="43" spans="2:13" ht="12" customHeight="1">
      <c r="B43" s="1029"/>
      <c r="C43" s="1016"/>
      <c r="D43" s="851"/>
      <c r="E43" s="851"/>
      <c r="F43" s="851"/>
      <c r="G43" s="851"/>
      <c r="H43" s="851"/>
      <c r="I43" s="992"/>
      <c r="J43" s="834">
        <f t="shared" si="10"/>
        <v>0</v>
      </c>
      <c r="K43" s="1303">
        <f t="shared" si="4"/>
        <v>0</v>
      </c>
      <c r="L43" s="233"/>
    </row>
    <row r="44" spans="2:13" ht="12" customHeight="1">
      <c r="B44" s="1029"/>
      <c r="C44" s="1016"/>
      <c r="D44" s="851"/>
      <c r="E44" s="851"/>
      <c r="F44" s="851"/>
      <c r="G44" s="851"/>
      <c r="H44" s="851"/>
      <c r="I44" s="992"/>
      <c r="J44" s="834">
        <f t="shared" si="10"/>
        <v>0</v>
      </c>
      <c r="K44" s="1303">
        <f t="shared" si="4"/>
        <v>0</v>
      </c>
      <c r="L44" s="233"/>
    </row>
    <row r="45" spans="2:13">
      <c r="B45" s="1029"/>
      <c r="C45" s="1016"/>
      <c r="D45" s="851"/>
      <c r="E45" s="851"/>
      <c r="F45" s="851"/>
      <c r="G45" s="851"/>
      <c r="H45" s="851"/>
      <c r="I45" s="992"/>
      <c r="J45" s="836">
        <f t="shared" si="8"/>
        <v>0</v>
      </c>
      <c r="K45" s="1303">
        <f t="shared" si="4"/>
        <v>0</v>
      </c>
      <c r="L45" s="233"/>
    </row>
    <row r="46" spans="2:13">
      <c r="B46" s="1029"/>
      <c r="C46" s="1016"/>
      <c r="D46" s="851"/>
      <c r="E46" s="851"/>
      <c r="F46" s="851"/>
      <c r="G46" s="851"/>
      <c r="H46" s="851"/>
      <c r="I46" s="992"/>
      <c r="J46" s="836">
        <f t="shared" si="8"/>
        <v>0</v>
      </c>
      <c r="K46" s="1303">
        <f t="shared" si="4"/>
        <v>0</v>
      </c>
      <c r="L46" s="233"/>
    </row>
    <row r="47" spans="2:13">
      <c r="B47" s="1017"/>
      <c r="C47" s="819"/>
      <c r="D47" s="854"/>
      <c r="E47" s="854"/>
      <c r="F47" s="854"/>
      <c r="G47" s="854"/>
      <c r="H47" s="854"/>
      <c r="I47" s="992"/>
      <c r="J47" s="834">
        <f t="shared" si="8"/>
        <v>0</v>
      </c>
      <c r="K47" s="1303">
        <f t="shared" si="4"/>
        <v>0</v>
      </c>
      <c r="L47" s="231"/>
    </row>
    <row r="48" spans="2:13">
      <c r="B48" s="1017"/>
      <c r="C48" s="819"/>
      <c r="D48" s="854"/>
      <c r="E48" s="854"/>
      <c r="F48" s="854"/>
      <c r="G48" s="854"/>
      <c r="H48" s="854"/>
      <c r="I48" s="992"/>
      <c r="J48" s="834">
        <f t="shared" si="8"/>
        <v>0</v>
      </c>
      <c r="K48" s="1303">
        <f t="shared" si="4"/>
        <v>0</v>
      </c>
      <c r="L48" s="231"/>
    </row>
    <row r="49" spans="2:12" ht="13.5" thickBot="1">
      <c r="B49" s="1030"/>
      <c r="C49" s="821"/>
      <c r="D49" s="871"/>
      <c r="E49" s="871"/>
      <c r="F49" s="871"/>
      <c r="G49" s="871"/>
      <c r="H49" s="871"/>
      <c r="I49" s="872"/>
      <c r="J49" s="842">
        <f t="shared" si="8"/>
        <v>0</v>
      </c>
      <c r="K49" s="1795">
        <f t="shared" si="4"/>
        <v>0</v>
      </c>
      <c r="L49" s="246"/>
    </row>
  </sheetData>
  <sheetProtection algorithmName="SHA-512" hashValue="a3CytbtrhOxBAAEqO6te7jZdpO4uPq3yiF3XSC2JcKSTm1pEQQCU0B3vumCfXb6pdtRo/F5OLISi3Lx83F51+Q==" saltValue="uWY9ck1pCbvX/JA0GwJjgw==" spinCount="100000" sheet="1" objects="1" scenarios="1" formatRows="0"/>
  <mergeCells count="11">
    <mergeCell ref="J8:J12"/>
    <mergeCell ref="D10:I10"/>
    <mergeCell ref="D12:I12"/>
    <mergeCell ref="K2:L2"/>
    <mergeCell ref="C3:J3"/>
    <mergeCell ref="B6:C12"/>
    <mergeCell ref="D6:J6"/>
    <mergeCell ref="K6:K12"/>
    <mergeCell ref="L6:L12"/>
    <mergeCell ref="D7:J7"/>
    <mergeCell ref="D8:I8"/>
  </mergeCells>
  <printOptions horizontalCentered="1"/>
  <pageMargins left="0.74803149606299213" right="0.51181102362204722" top="0.9055118110236221" bottom="0.70866141732283472" header="0.51181102362204722" footer="0.51181102362204722"/>
  <pageSetup paperSize="9" scale="79"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słownik!$A$2:$A$150</xm:f>
          </x14:formula1>
          <xm:sqref>C28:C34 C36:C49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8">
    <tabColor rgb="FFFF0000"/>
    <pageSetUpPr fitToPage="1"/>
  </sheetPr>
  <dimension ref="B1:U48"/>
  <sheetViews>
    <sheetView showGridLines="0" view="pageBreakPreview" topLeftCell="A7" zoomScaleNormal="100" zoomScaleSheetLayoutView="100" workbookViewId="0">
      <selection activeCell="B1" sqref="B1:R1"/>
    </sheetView>
  </sheetViews>
  <sheetFormatPr defaultColWidth="9.28515625" defaultRowHeight="12.75"/>
  <cols>
    <col min="1" max="1" width="2.5703125" style="3" customWidth="1"/>
    <col min="2" max="2" width="4.42578125" style="3" customWidth="1"/>
    <col min="3" max="3" width="44.7109375" style="3" customWidth="1"/>
    <col min="4" max="9" width="6" style="3" customWidth="1"/>
    <col min="10" max="15" width="6.7109375" style="3" customWidth="1"/>
    <col min="16" max="16" width="10.140625" style="3" customWidth="1"/>
    <col min="17" max="17" width="10.28515625" style="3" customWidth="1"/>
    <col min="18" max="18" width="10.5703125" style="3" customWidth="1"/>
    <col min="19" max="20" width="9.28515625" style="3" customWidth="1"/>
    <col min="21" max="21" width="5.42578125" style="3" customWidth="1"/>
    <col min="22" max="16384" width="9.28515625" style="3"/>
  </cols>
  <sheetData>
    <row r="1" spans="2:21" ht="32.25" customHeight="1">
      <c r="B1" s="2077" t="s">
        <v>732</v>
      </c>
      <c r="C1" s="2134"/>
      <c r="D1" s="2134"/>
      <c r="E1" s="2134"/>
      <c r="F1" s="2134"/>
      <c r="G1" s="2134"/>
      <c r="H1" s="2134"/>
      <c r="I1" s="2134"/>
      <c r="J1" s="2134"/>
      <c r="K1" s="2134"/>
      <c r="L1" s="2134"/>
      <c r="M1" s="2134"/>
      <c r="N1" s="2134"/>
      <c r="O1" s="2134"/>
      <c r="P1" s="2142" t="s">
        <v>923</v>
      </c>
      <c r="Q1" s="2134"/>
      <c r="R1" s="2134"/>
    </row>
    <row r="2" spans="2:21" ht="18">
      <c r="B2" s="235"/>
      <c r="C2" s="236" t="str">
        <f>wizyt!C3</f>
        <v>??</v>
      </c>
      <c r="D2" s="236"/>
      <c r="E2" s="236"/>
      <c r="F2" s="236"/>
      <c r="G2" s="236"/>
      <c r="H2" s="236"/>
      <c r="I2" s="236"/>
      <c r="J2" s="236"/>
      <c r="K2" s="236"/>
      <c r="L2" s="236"/>
      <c r="M2" s="236"/>
      <c r="N2" s="236"/>
      <c r="O2" s="236"/>
      <c r="P2" s="237"/>
      <c r="Q2" s="3316"/>
      <c r="R2" s="3316"/>
    </row>
    <row r="3" spans="2:21" ht="20.25">
      <c r="B3" s="238"/>
      <c r="C3" s="3231" t="s">
        <v>113</v>
      </c>
      <c r="D3" s="3231"/>
      <c r="E3" s="3231"/>
      <c r="F3" s="3231"/>
      <c r="G3" s="3231"/>
      <c r="H3" s="3231"/>
      <c r="I3" s="3231"/>
      <c r="J3" s="3231"/>
      <c r="K3" s="3231"/>
      <c r="L3" s="3231"/>
      <c r="M3" s="3231"/>
      <c r="N3" s="3231"/>
      <c r="O3" s="3231"/>
      <c r="P3" s="795" t="str">
        <f>wizyt!H3</f>
        <v>2021/2022</v>
      </c>
      <c r="Q3" s="240"/>
      <c r="R3" s="238"/>
    </row>
    <row r="4" spans="2:21" ht="18.75" customHeight="1">
      <c r="B4" s="1299" t="s">
        <v>934</v>
      </c>
      <c r="C4" s="1217"/>
      <c r="D4" s="1217"/>
      <c r="E4" s="1217"/>
      <c r="F4" s="1217"/>
      <c r="G4" s="1217"/>
      <c r="H4" s="1217"/>
      <c r="I4" s="1217"/>
      <c r="J4" s="1217" t="s">
        <v>313</v>
      </c>
      <c r="K4" s="1217"/>
      <c r="L4" s="1217"/>
      <c r="M4" s="1217"/>
      <c r="N4" s="1217"/>
      <c r="O4" s="1001"/>
      <c r="P4" s="1001"/>
      <c r="Q4" s="1001"/>
      <c r="R4" s="238"/>
    </row>
    <row r="5" spans="2:21" ht="21.75" customHeight="1" thickBot="1">
      <c r="B5" s="1304" t="s">
        <v>723</v>
      </c>
      <c r="C5" s="242"/>
      <c r="D5" s="242"/>
      <c r="E5" s="242"/>
      <c r="F5" s="242"/>
      <c r="G5" s="242"/>
      <c r="H5" s="242"/>
      <c r="I5" s="242"/>
      <c r="J5" s="242"/>
      <c r="K5" s="242"/>
      <c r="L5" s="242"/>
      <c r="M5" s="242"/>
      <c r="N5" s="242"/>
      <c r="O5" s="242"/>
      <c r="P5" s="243"/>
      <c r="Q5" s="242"/>
      <c r="R5" s="238"/>
    </row>
    <row r="6" spans="2:21" ht="12.75" customHeight="1">
      <c r="B6" s="3340" t="s">
        <v>218</v>
      </c>
      <c r="C6" s="3341"/>
      <c r="D6" s="3232"/>
      <c r="E6" s="3232"/>
      <c r="F6" s="3232"/>
      <c r="G6" s="3232"/>
      <c r="H6" s="3232"/>
      <c r="I6" s="3232"/>
      <c r="J6" s="3232"/>
      <c r="K6" s="3232"/>
      <c r="L6" s="3232"/>
      <c r="M6" s="3232"/>
      <c r="N6" s="3232"/>
      <c r="O6" s="2976"/>
      <c r="P6" s="3344" t="s">
        <v>232</v>
      </c>
      <c r="Q6" s="3323" t="s">
        <v>233</v>
      </c>
      <c r="R6" s="3294" t="s">
        <v>74</v>
      </c>
    </row>
    <row r="7" spans="2:21" ht="12.75" customHeight="1">
      <c r="B7" s="3240"/>
      <c r="C7" s="2972"/>
      <c r="D7" s="3325" t="s">
        <v>284</v>
      </c>
      <c r="E7" s="3325"/>
      <c r="F7" s="3325"/>
      <c r="G7" s="3325"/>
      <c r="H7" s="3325"/>
      <c r="I7" s="3325"/>
      <c r="J7" s="3325"/>
      <c r="K7" s="3325"/>
      <c r="L7" s="3325"/>
      <c r="M7" s="3325"/>
      <c r="N7" s="3325"/>
      <c r="O7" s="3326"/>
      <c r="P7" s="2978"/>
      <c r="Q7" s="2981"/>
      <c r="R7" s="2984"/>
    </row>
    <row r="8" spans="2:21" ht="12.75" customHeight="1">
      <c r="B8" s="3240"/>
      <c r="C8" s="2972"/>
      <c r="D8" s="3247" t="s">
        <v>674</v>
      </c>
      <c r="E8" s="3247"/>
      <c r="F8" s="3247"/>
      <c r="G8" s="3247"/>
      <c r="H8" s="3247"/>
      <c r="I8" s="3247"/>
      <c r="J8" s="3334" t="s">
        <v>330</v>
      </c>
      <c r="K8" s="3337" t="s">
        <v>675</v>
      </c>
      <c r="L8" s="3337"/>
      <c r="M8" s="3337"/>
      <c r="N8" s="3337"/>
      <c r="O8" s="3327" t="s">
        <v>331</v>
      </c>
      <c r="P8" s="2978"/>
      <c r="Q8" s="2981"/>
      <c r="R8" s="2984"/>
    </row>
    <row r="9" spans="2:21" ht="12.75" customHeight="1">
      <c r="B9" s="3240"/>
      <c r="C9" s="2972"/>
      <c r="D9" s="387" t="s">
        <v>4</v>
      </c>
      <c r="E9" s="387" t="s">
        <v>5</v>
      </c>
      <c r="F9" s="387" t="s">
        <v>6</v>
      </c>
      <c r="G9" s="385" t="s">
        <v>8</v>
      </c>
      <c r="H9" s="385" t="s">
        <v>7</v>
      </c>
      <c r="I9" s="386" t="s">
        <v>9</v>
      </c>
      <c r="J9" s="3335"/>
      <c r="K9" s="428" t="s">
        <v>4</v>
      </c>
      <c r="L9" s="387" t="s">
        <v>5</v>
      </c>
      <c r="M9" s="387" t="s">
        <v>6</v>
      </c>
      <c r="N9" s="386" t="s">
        <v>8</v>
      </c>
      <c r="O9" s="3328"/>
      <c r="P9" s="2978"/>
      <c r="Q9" s="2981"/>
      <c r="R9" s="2984"/>
    </row>
    <row r="10" spans="2:21" ht="12.75" customHeight="1">
      <c r="B10" s="3240"/>
      <c r="C10" s="2972"/>
      <c r="D10" s="2992" t="s">
        <v>676</v>
      </c>
      <c r="E10" s="2992"/>
      <c r="F10" s="2992"/>
      <c r="G10" s="2992"/>
      <c r="H10" s="2992"/>
      <c r="I10" s="3295"/>
      <c r="J10" s="3335"/>
      <c r="K10" s="2992" t="s">
        <v>676</v>
      </c>
      <c r="L10" s="2992"/>
      <c r="M10" s="2992"/>
      <c r="N10" s="3295"/>
      <c r="O10" s="3328"/>
      <c r="P10" s="2978"/>
      <c r="Q10" s="2981"/>
      <c r="R10" s="2984"/>
    </row>
    <row r="11" spans="2:21" ht="12.75" customHeight="1">
      <c r="B11" s="3240"/>
      <c r="C11" s="2972"/>
      <c r="D11" s="1849">
        <f>'kalendarz  A'!$F$30</f>
        <v>13</v>
      </c>
      <c r="E11" s="1849">
        <f>'kalendarz  A'!$F$30</f>
        <v>13</v>
      </c>
      <c r="F11" s="1849">
        <f>'kalendarz  A'!$F$30</f>
        <v>13</v>
      </c>
      <c r="G11" s="1849">
        <f>'kalendarz  A'!$F$30</f>
        <v>13</v>
      </c>
      <c r="H11" s="1849">
        <f>'kalendarz  A'!$F$30</f>
        <v>13</v>
      </c>
      <c r="I11" s="1849">
        <f>'kalendarz  A'!$F$31</f>
        <v>6</v>
      </c>
      <c r="J11" s="3335"/>
      <c r="K11" s="1849">
        <f>'kalendarz  A'!$F$30</f>
        <v>13</v>
      </c>
      <c r="L11" s="1849">
        <f>'kalendarz  A'!$F$30</f>
        <v>13</v>
      </c>
      <c r="M11" s="1849">
        <f>'kalendarz  A'!$F$30</f>
        <v>13</v>
      </c>
      <c r="N11" s="1849">
        <f>'kalendarz  A'!$F$31</f>
        <v>6</v>
      </c>
      <c r="O11" s="3328"/>
      <c r="P11" s="2978"/>
      <c r="Q11" s="2981"/>
      <c r="R11" s="2984"/>
      <c r="U11" s="78"/>
    </row>
    <row r="12" spans="2:21" ht="16.5" customHeight="1" thickBot="1">
      <c r="B12" s="3342"/>
      <c r="C12" s="3343"/>
      <c r="D12" s="3299" t="s">
        <v>673</v>
      </c>
      <c r="E12" s="3299"/>
      <c r="F12" s="3299"/>
      <c r="G12" s="3299"/>
      <c r="H12" s="3299"/>
      <c r="I12" s="3300"/>
      <c r="J12" s="3336"/>
      <c r="K12" s="3299" t="s">
        <v>673</v>
      </c>
      <c r="L12" s="3299"/>
      <c r="M12" s="3299"/>
      <c r="N12" s="3300"/>
      <c r="O12" s="3329"/>
      <c r="P12" s="3345"/>
      <c r="Q12" s="3324"/>
      <c r="R12" s="2985"/>
    </row>
    <row r="13" spans="2:21" ht="23.25" customHeight="1">
      <c r="B13" s="1018"/>
      <c r="C13" s="1019" t="s">
        <v>717</v>
      </c>
      <c r="D13" s="1044">
        <f t="shared" ref="D13:I13" si="0">D14+D26+D34</f>
        <v>0</v>
      </c>
      <c r="E13" s="1044">
        <f t="shared" si="0"/>
        <v>0</v>
      </c>
      <c r="F13" s="1044">
        <f t="shared" si="0"/>
        <v>0</v>
      </c>
      <c r="G13" s="1044">
        <f t="shared" si="0"/>
        <v>0</v>
      </c>
      <c r="H13" s="1044">
        <f t="shared" si="0"/>
        <v>0</v>
      </c>
      <c r="I13" s="1044">
        <f t="shared" si="0"/>
        <v>0</v>
      </c>
      <c r="J13" s="1045">
        <f>SUM(D13:I13)</f>
        <v>0</v>
      </c>
      <c r="K13" s="1044">
        <f>K14+K26+K34</f>
        <v>0</v>
      </c>
      <c r="L13" s="1044">
        <f>L14+L26+L34</f>
        <v>0</v>
      </c>
      <c r="M13" s="1044">
        <f>M14+M26+M34</f>
        <v>0</v>
      </c>
      <c r="N13" s="1044">
        <f>N14+N26+N34</f>
        <v>0</v>
      </c>
      <c r="O13" s="1046">
        <f>SUM(K13:N13)</f>
        <v>0</v>
      </c>
      <c r="P13" s="1047">
        <f>O13+J13</f>
        <v>0</v>
      </c>
      <c r="Q13" s="1048">
        <f>Q14+Q26+Q34</f>
        <v>0</v>
      </c>
      <c r="R13" s="1020"/>
      <c r="S13" s="538"/>
    </row>
    <row r="14" spans="2:21" ht="19.5" customHeight="1">
      <c r="B14" s="1300"/>
      <c r="C14" s="2137" t="s">
        <v>713</v>
      </c>
      <c r="D14" s="1256">
        <f t="shared" ref="D14:I14" si="1">SUM(D15:D25)</f>
        <v>0</v>
      </c>
      <c r="E14" s="1256">
        <f t="shared" si="1"/>
        <v>0</v>
      </c>
      <c r="F14" s="1256">
        <f t="shared" si="1"/>
        <v>0</v>
      </c>
      <c r="G14" s="1256">
        <f t="shared" si="1"/>
        <v>0</v>
      </c>
      <c r="H14" s="1256">
        <f t="shared" si="1"/>
        <v>0</v>
      </c>
      <c r="I14" s="1257">
        <f t="shared" si="1"/>
        <v>0</v>
      </c>
      <c r="J14" s="1210">
        <f>SUM(D14:I14)</f>
        <v>0</v>
      </c>
      <c r="K14" s="1256">
        <f>SUM(K15:K25)</f>
        <v>0</v>
      </c>
      <c r="L14" s="1256">
        <f>SUM(L15:L25)</f>
        <v>0</v>
      </c>
      <c r="M14" s="1256">
        <f>SUM(M15:M25)</f>
        <v>0</v>
      </c>
      <c r="N14" s="1256">
        <f>SUM(N15:N25)</f>
        <v>0</v>
      </c>
      <c r="O14" s="1210">
        <f t="shared" ref="O14:O32" si="2">SUM(K14:N14)</f>
        <v>0</v>
      </c>
      <c r="P14" s="1258">
        <f>J14+O14</f>
        <v>0</v>
      </c>
      <c r="Q14" s="1259">
        <f>G14*$G$11+H14*$H$11+I14*$I$11+L14*$L$11+M14*$M$11+N14*$N$11+K14*$K$11+D14*$D$11+E14*$E$11+F14*$F$11</f>
        <v>0</v>
      </c>
      <c r="R14" s="1393"/>
      <c r="S14" s="1391"/>
    </row>
    <row r="15" spans="2:21" s="78" customFormat="1" ht="14.1" customHeight="1">
      <c r="B15" s="807">
        <v>1</v>
      </c>
      <c r="C15" s="1504" t="s">
        <v>718</v>
      </c>
      <c r="D15" s="1250"/>
      <c r="E15" s="844"/>
      <c r="F15" s="844"/>
      <c r="G15" s="845"/>
      <c r="H15" s="845"/>
      <c r="I15" s="847"/>
      <c r="J15" s="1268">
        <f t="shared" ref="J15:J24" si="3">SUM(D15:I15)</f>
        <v>0</v>
      </c>
      <c r="K15" s="847"/>
      <c r="L15" s="847"/>
      <c r="M15" s="847"/>
      <c r="N15" s="869"/>
      <c r="O15" s="1249">
        <f t="shared" si="2"/>
        <v>0</v>
      </c>
      <c r="P15" s="1038">
        <f>J15+O15</f>
        <v>0</v>
      </c>
      <c r="Q15" s="1039">
        <f>G15*$G$11+H15*$H$11+I15*$I$11+L15*$L$11+M15*$M$11+N15*$N$11+K15*$K$11+D15*$D$11+E15*$E$11+F15*$F$11</f>
        <v>0</v>
      </c>
      <c r="R15" s="1393"/>
      <c r="S15" s="1391"/>
      <c r="U15" s="1212"/>
    </row>
    <row r="16" spans="2:21" s="78" customFormat="1" ht="14.1" customHeight="1">
      <c r="B16" s="817">
        <v>2</v>
      </c>
      <c r="C16" s="1270" t="s">
        <v>719</v>
      </c>
      <c r="D16" s="1251"/>
      <c r="E16" s="848"/>
      <c r="F16" s="848"/>
      <c r="G16" s="849"/>
      <c r="H16" s="849"/>
      <c r="I16" s="851"/>
      <c r="J16" s="1034">
        <f t="shared" si="3"/>
        <v>0</v>
      </c>
      <c r="K16" s="851"/>
      <c r="L16" s="851"/>
      <c r="M16" s="851"/>
      <c r="N16" s="992"/>
      <c r="O16" s="834">
        <f t="shared" si="2"/>
        <v>0</v>
      </c>
      <c r="P16" s="1040">
        <f t="shared" ref="P16:P48" si="4">J16+O16</f>
        <v>0</v>
      </c>
      <c r="Q16" s="1041">
        <f t="shared" ref="Q16:Q48" si="5">G16*$G$11+H16*$H$11+I16*$I$11+L16*$L$11+M16*$M$11+N16*$N$11+K16*$K$11+D16*$D$11+E16*$E$11+F16*$F$11</f>
        <v>0</v>
      </c>
      <c r="R16" s="397"/>
      <c r="S16" s="538"/>
      <c r="U16" s="1212"/>
    </row>
    <row r="17" spans="2:21" s="78" customFormat="1" ht="14.1" customHeight="1">
      <c r="B17" s="817">
        <v>3</v>
      </c>
      <c r="C17" s="1270" t="s">
        <v>282</v>
      </c>
      <c r="D17" s="1251"/>
      <c r="E17" s="848"/>
      <c r="F17" s="848"/>
      <c r="G17" s="849"/>
      <c r="H17" s="849"/>
      <c r="I17" s="851"/>
      <c r="J17" s="1034">
        <f t="shared" si="3"/>
        <v>0</v>
      </c>
      <c r="K17" s="851"/>
      <c r="L17" s="851"/>
      <c r="M17" s="851"/>
      <c r="N17" s="992"/>
      <c r="O17" s="834">
        <f t="shared" si="2"/>
        <v>0</v>
      </c>
      <c r="P17" s="1040">
        <f t="shared" si="4"/>
        <v>0</v>
      </c>
      <c r="Q17" s="1041">
        <f t="shared" si="5"/>
        <v>0</v>
      </c>
      <c r="R17" s="397"/>
      <c r="S17" s="538"/>
      <c r="U17" s="1212"/>
    </row>
    <row r="18" spans="2:21" s="78" customFormat="1" ht="14.1" customHeight="1">
      <c r="B18" s="817">
        <v>4</v>
      </c>
      <c r="C18" s="1270" t="s">
        <v>720</v>
      </c>
      <c r="D18" s="1251"/>
      <c r="E18" s="848"/>
      <c r="F18" s="848"/>
      <c r="G18" s="849"/>
      <c r="H18" s="849"/>
      <c r="I18" s="851"/>
      <c r="J18" s="1034">
        <f t="shared" si="3"/>
        <v>0</v>
      </c>
      <c r="K18" s="851"/>
      <c r="L18" s="851"/>
      <c r="M18" s="851"/>
      <c r="N18" s="992"/>
      <c r="O18" s="834">
        <f t="shared" si="2"/>
        <v>0</v>
      </c>
      <c r="P18" s="1040">
        <f t="shared" si="4"/>
        <v>0</v>
      </c>
      <c r="Q18" s="1041">
        <f t="shared" si="5"/>
        <v>0</v>
      </c>
      <c r="R18" s="397"/>
      <c r="S18" s="538"/>
      <c r="U18" s="1212"/>
    </row>
    <row r="19" spans="2:21" s="78" customFormat="1" ht="14.1" customHeight="1">
      <c r="B19" s="817">
        <v>5</v>
      </c>
      <c r="C19" s="1270" t="s">
        <v>960</v>
      </c>
      <c r="D19" s="1251"/>
      <c r="E19" s="848"/>
      <c r="F19" s="848"/>
      <c r="G19" s="849"/>
      <c r="H19" s="849"/>
      <c r="I19" s="851"/>
      <c r="J19" s="1034">
        <f t="shared" si="3"/>
        <v>0</v>
      </c>
      <c r="K19" s="851"/>
      <c r="L19" s="851"/>
      <c r="M19" s="851"/>
      <c r="N19" s="992"/>
      <c r="O19" s="834">
        <f t="shared" si="2"/>
        <v>0</v>
      </c>
      <c r="P19" s="1040">
        <f t="shared" si="4"/>
        <v>0</v>
      </c>
      <c r="Q19" s="1041">
        <f t="shared" si="5"/>
        <v>0</v>
      </c>
      <c r="R19" s="397"/>
      <c r="S19" s="538"/>
      <c r="U19" s="1212"/>
    </row>
    <row r="20" spans="2:21" s="78" customFormat="1" ht="14.1" customHeight="1">
      <c r="B20" s="817">
        <v>6</v>
      </c>
      <c r="C20" s="1270" t="s">
        <v>721</v>
      </c>
      <c r="D20" s="1251"/>
      <c r="E20" s="848"/>
      <c r="F20" s="848"/>
      <c r="G20" s="849"/>
      <c r="H20" s="849"/>
      <c r="I20" s="851"/>
      <c r="J20" s="1034">
        <f t="shared" si="3"/>
        <v>0</v>
      </c>
      <c r="K20" s="851"/>
      <c r="L20" s="851"/>
      <c r="M20" s="851"/>
      <c r="N20" s="992"/>
      <c r="O20" s="834">
        <f t="shared" si="2"/>
        <v>0</v>
      </c>
      <c r="P20" s="1040">
        <f t="shared" si="4"/>
        <v>0</v>
      </c>
      <c r="Q20" s="1041">
        <f t="shared" si="5"/>
        <v>0</v>
      </c>
      <c r="R20" s="397"/>
      <c r="S20" s="538"/>
      <c r="U20" s="1212"/>
    </row>
    <row r="21" spans="2:21" s="78" customFormat="1" ht="14.1" customHeight="1">
      <c r="B21" s="817">
        <v>7</v>
      </c>
      <c r="C21" s="1270" t="s">
        <v>722</v>
      </c>
      <c r="D21" s="1251"/>
      <c r="E21" s="848"/>
      <c r="F21" s="848"/>
      <c r="G21" s="849"/>
      <c r="H21" s="849"/>
      <c r="I21" s="851"/>
      <c r="J21" s="1034">
        <f t="shared" si="3"/>
        <v>0</v>
      </c>
      <c r="K21" s="851"/>
      <c r="L21" s="851"/>
      <c r="M21" s="851"/>
      <c r="N21" s="992"/>
      <c r="O21" s="834">
        <f t="shared" si="2"/>
        <v>0</v>
      </c>
      <c r="P21" s="1040">
        <f t="shared" si="4"/>
        <v>0</v>
      </c>
      <c r="Q21" s="1041">
        <f t="shared" si="5"/>
        <v>0</v>
      </c>
      <c r="R21" s="397"/>
      <c r="S21" s="538"/>
      <c r="U21" s="1212" t="str">
        <f>IF(O15+O21=0,"",IF(O15+O21=9,"","BŁĄD!  O16+O15 nie równa się 9"))</f>
        <v/>
      </c>
    </row>
    <row r="22" spans="2:21" s="78" customFormat="1" ht="14.1" customHeight="1">
      <c r="B22" s="817">
        <v>8</v>
      </c>
      <c r="C22" s="1270" t="s">
        <v>506</v>
      </c>
      <c r="D22" s="1251"/>
      <c r="E22" s="848"/>
      <c r="F22" s="848"/>
      <c r="G22" s="849"/>
      <c r="H22" s="849"/>
      <c r="I22" s="851"/>
      <c r="J22" s="1034">
        <f t="shared" si="3"/>
        <v>0</v>
      </c>
      <c r="K22" s="851"/>
      <c r="L22" s="851"/>
      <c r="M22" s="851"/>
      <c r="N22" s="992"/>
      <c r="O22" s="834">
        <f t="shared" si="2"/>
        <v>0</v>
      </c>
      <c r="P22" s="1040">
        <f t="shared" si="4"/>
        <v>0</v>
      </c>
      <c r="Q22" s="1041">
        <f t="shared" si="5"/>
        <v>0</v>
      </c>
      <c r="R22" s="397"/>
      <c r="S22" s="538"/>
      <c r="U22" s="1211"/>
    </row>
    <row r="23" spans="2:21" s="78" customFormat="1" ht="14.1" customHeight="1">
      <c r="B23" s="817">
        <v>9</v>
      </c>
      <c r="C23" s="1270" t="s">
        <v>271</v>
      </c>
      <c r="D23" s="1251"/>
      <c r="E23" s="848"/>
      <c r="F23" s="848"/>
      <c r="G23" s="849"/>
      <c r="H23" s="849"/>
      <c r="I23" s="851"/>
      <c r="J23" s="834">
        <f t="shared" si="3"/>
        <v>0</v>
      </c>
      <c r="K23" s="851"/>
      <c r="L23" s="851"/>
      <c r="M23" s="851"/>
      <c r="N23" s="992"/>
      <c r="O23" s="834">
        <f t="shared" si="2"/>
        <v>0</v>
      </c>
      <c r="P23" s="1040">
        <f t="shared" si="4"/>
        <v>0</v>
      </c>
      <c r="Q23" s="1041">
        <f>G23*$G$11+H23*$H$11+I23*$I$11+L23*$L$11+M23*$M$11+N23*$N$11+K23*$K$11+D23*$D$11+E23*$E$11+F23*$F$11</f>
        <v>0</v>
      </c>
      <c r="R23" s="397"/>
      <c r="S23" s="538"/>
    </row>
    <row r="24" spans="2:21" s="78" customFormat="1" ht="14.1" customHeight="1">
      <c r="B24" s="817">
        <v>10</v>
      </c>
      <c r="C24" s="1270" t="s">
        <v>579</v>
      </c>
      <c r="D24" s="1251"/>
      <c r="E24" s="848"/>
      <c r="F24" s="848"/>
      <c r="G24" s="849"/>
      <c r="H24" s="849"/>
      <c r="I24" s="849"/>
      <c r="J24" s="834">
        <f t="shared" si="3"/>
        <v>0</v>
      </c>
      <c r="K24" s="1005"/>
      <c r="L24" s="851"/>
      <c r="M24" s="851"/>
      <c r="N24" s="992"/>
      <c r="O24" s="834">
        <f t="shared" si="2"/>
        <v>0</v>
      </c>
      <c r="P24" s="1040">
        <f t="shared" si="4"/>
        <v>0</v>
      </c>
      <c r="Q24" s="1041">
        <f t="shared" si="5"/>
        <v>0</v>
      </c>
      <c r="R24" s="233"/>
      <c r="S24" s="538"/>
    </row>
    <row r="25" spans="2:21" s="78" customFormat="1" ht="14.1" customHeight="1">
      <c r="B25" s="817">
        <v>11</v>
      </c>
      <c r="C25" s="1796" t="s">
        <v>569</v>
      </c>
      <c r="D25" s="1253"/>
      <c r="E25" s="1031"/>
      <c r="F25" s="1031"/>
      <c r="G25" s="987"/>
      <c r="H25" s="987"/>
      <c r="I25" s="987"/>
      <c r="J25" s="894">
        <f>SUM(D25:I25)</f>
        <v>0</v>
      </c>
      <c r="K25" s="1006"/>
      <c r="L25" s="986"/>
      <c r="M25" s="986"/>
      <c r="N25" s="1196"/>
      <c r="O25" s="894">
        <f t="shared" si="2"/>
        <v>0</v>
      </c>
      <c r="P25" s="1071">
        <f t="shared" si="4"/>
        <v>0</v>
      </c>
      <c r="Q25" s="1072">
        <f t="shared" si="5"/>
        <v>0</v>
      </c>
      <c r="R25" s="234"/>
      <c r="S25" s="538"/>
    </row>
    <row r="26" spans="2:21" s="78" customFormat="1" ht="19.5" customHeight="1">
      <c r="B26" s="1301"/>
      <c r="C26" s="1509" t="s">
        <v>599</v>
      </c>
      <c r="D26" s="1256">
        <f t="shared" ref="D26:I26" si="6">SUM(D27:D33)</f>
        <v>0</v>
      </c>
      <c r="E26" s="1256">
        <f t="shared" si="6"/>
        <v>0</v>
      </c>
      <c r="F26" s="1256">
        <f t="shared" si="6"/>
        <v>0</v>
      </c>
      <c r="G26" s="1256">
        <f t="shared" si="6"/>
        <v>0</v>
      </c>
      <c r="H26" s="1256">
        <f t="shared" si="6"/>
        <v>0</v>
      </c>
      <c r="I26" s="1257">
        <f t="shared" si="6"/>
        <v>0</v>
      </c>
      <c r="J26" s="1210">
        <f>SUM(D26:I26)</f>
        <v>0</v>
      </c>
      <c r="K26" s="1256">
        <f>SUM(K27:K33)</f>
        <v>0</v>
      </c>
      <c r="L26" s="1256">
        <f>SUM(L27:L33)</f>
        <v>0</v>
      </c>
      <c r="M26" s="1256">
        <f>SUM(M27:M33)</f>
        <v>0</v>
      </c>
      <c r="N26" s="1256">
        <f>SUM(N27:N33)</f>
        <v>0</v>
      </c>
      <c r="O26" s="1210">
        <f t="shared" si="2"/>
        <v>0</v>
      </c>
      <c r="P26" s="1258">
        <f t="shared" si="4"/>
        <v>0</v>
      </c>
      <c r="Q26" s="1259">
        <f>G26*$G$11+H26*$H$11+I26*$I$11+L26*$L$11+M26*$M$11+N26*$N$11+K26*$K$11+D26*$D$11+E26*$E$11+F26*$F$11</f>
        <v>0</v>
      </c>
      <c r="R26" s="1260"/>
      <c r="S26" s="538"/>
    </row>
    <row r="27" spans="2:21" s="78" customFormat="1" ht="14.1" customHeight="1">
      <c r="B27" s="1029"/>
      <c r="C27" s="1254"/>
      <c r="D27" s="848"/>
      <c r="E27" s="848"/>
      <c r="F27" s="848"/>
      <c r="G27" s="849"/>
      <c r="H27" s="849"/>
      <c r="I27" s="992"/>
      <c r="J27" s="836">
        <f t="shared" ref="J27:J33" si="7">SUM(D27:I27)</f>
        <v>0</v>
      </c>
      <c r="K27" s="1005"/>
      <c r="L27" s="851"/>
      <c r="M27" s="851"/>
      <c r="N27" s="992"/>
      <c r="O27" s="836">
        <f t="shared" si="2"/>
        <v>0</v>
      </c>
      <c r="P27" s="1255">
        <f t="shared" si="4"/>
        <v>0</v>
      </c>
      <c r="Q27" s="1067">
        <f t="shared" si="5"/>
        <v>0</v>
      </c>
      <c r="R27" s="397"/>
      <c r="S27" s="538"/>
    </row>
    <row r="28" spans="2:21" s="78" customFormat="1" ht="14.1" customHeight="1">
      <c r="B28" s="1029"/>
      <c r="C28" s="1254"/>
      <c r="D28" s="848"/>
      <c r="E28" s="848"/>
      <c r="F28" s="848"/>
      <c r="G28" s="849"/>
      <c r="H28" s="849"/>
      <c r="I28" s="992"/>
      <c r="J28" s="834">
        <f t="shared" ref="J28:J29" si="8">SUM(D28:I28)</f>
        <v>0</v>
      </c>
      <c r="K28" s="1005"/>
      <c r="L28" s="851"/>
      <c r="M28" s="851"/>
      <c r="N28" s="992"/>
      <c r="O28" s="834">
        <f t="shared" ref="O28:O29" si="9">SUM(K28:N28)</f>
        <v>0</v>
      </c>
      <c r="P28" s="1040">
        <f t="shared" ref="P28:P29" si="10">J28+O28</f>
        <v>0</v>
      </c>
      <c r="Q28" s="1041">
        <f t="shared" ref="Q28:Q29" si="11">G28*$G$11+H28*$H$11+I28*$I$11+L28*$L$11+M28*$M$11+N28*$N$11+K28*$K$11+D28*$D$11+E28*$E$11+F28*$F$11</f>
        <v>0</v>
      </c>
      <c r="R28" s="397"/>
      <c r="S28" s="538"/>
    </row>
    <row r="29" spans="2:21" s="78" customFormat="1" ht="14.1" customHeight="1">
      <c r="B29" s="1029"/>
      <c r="C29" s="1254"/>
      <c r="D29" s="848"/>
      <c r="E29" s="848"/>
      <c r="F29" s="848"/>
      <c r="G29" s="849"/>
      <c r="H29" s="849"/>
      <c r="I29" s="992"/>
      <c r="J29" s="834">
        <f t="shared" si="8"/>
        <v>0</v>
      </c>
      <c r="K29" s="1005"/>
      <c r="L29" s="851"/>
      <c r="M29" s="851"/>
      <c r="N29" s="992"/>
      <c r="O29" s="834">
        <f t="shared" si="9"/>
        <v>0</v>
      </c>
      <c r="P29" s="1040">
        <f t="shared" si="10"/>
        <v>0</v>
      </c>
      <c r="Q29" s="1041">
        <f t="shared" si="11"/>
        <v>0</v>
      </c>
      <c r="R29" s="397"/>
      <c r="S29" s="538"/>
    </row>
    <row r="30" spans="2:21" ht="14.1" customHeight="1">
      <c r="B30" s="1029"/>
      <c r="C30" s="1016"/>
      <c r="D30" s="851"/>
      <c r="E30" s="851"/>
      <c r="F30" s="851"/>
      <c r="G30" s="851"/>
      <c r="H30" s="851"/>
      <c r="I30" s="992"/>
      <c r="J30" s="834">
        <f t="shared" si="7"/>
        <v>0</v>
      </c>
      <c r="K30" s="1005"/>
      <c r="L30" s="851"/>
      <c r="M30" s="851"/>
      <c r="N30" s="992"/>
      <c r="O30" s="834">
        <f t="shared" si="2"/>
        <v>0</v>
      </c>
      <c r="P30" s="1040">
        <f t="shared" si="4"/>
        <v>0</v>
      </c>
      <c r="Q30" s="1041">
        <f t="shared" si="5"/>
        <v>0</v>
      </c>
      <c r="R30" s="233"/>
      <c r="S30" s="538"/>
    </row>
    <row r="31" spans="2:21" ht="14.1" customHeight="1">
      <c r="B31" s="1017"/>
      <c r="C31" s="819"/>
      <c r="D31" s="854"/>
      <c r="E31" s="854"/>
      <c r="F31" s="854"/>
      <c r="G31" s="854"/>
      <c r="H31" s="854"/>
      <c r="I31" s="992"/>
      <c r="J31" s="834">
        <f t="shared" si="7"/>
        <v>0</v>
      </c>
      <c r="K31" s="1007"/>
      <c r="L31" s="854"/>
      <c r="M31" s="854"/>
      <c r="N31" s="870"/>
      <c r="O31" s="834">
        <f t="shared" si="2"/>
        <v>0</v>
      </c>
      <c r="P31" s="1040">
        <f t="shared" si="4"/>
        <v>0</v>
      </c>
      <c r="Q31" s="1041">
        <f t="shared" si="5"/>
        <v>0</v>
      </c>
      <c r="R31" s="231"/>
      <c r="S31" s="538"/>
    </row>
    <row r="32" spans="2:21" ht="14.1" customHeight="1">
      <c r="B32" s="1017"/>
      <c r="C32" s="819"/>
      <c r="D32" s="854"/>
      <c r="E32" s="854"/>
      <c r="F32" s="854"/>
      <c r="G32" s="854"/>
      <c r="H32" s="854"/>
      <c r="I32" s="992"/>
      <c r="J32" s="834">
        <f t="shared" si="7"/>
        <v>0</v>
      </c>
      <c r="K32" s="1007"/>
      <c r="L32" s="854"/>
      <c r="M32" s="854"/>
      <c r="N32" s="870"/>
      <c r="O32" s="834">
        <f t="shared" si="2"/>
        <v>0</v>
      </c>
      <c r="P32" s="1040">
        <f t="shared" si="4"/>
        <v>0</v>
      </c>
      <c r="Q32" s="1041">
        <f t="shared" si="5"/>
        <v>0</v>
      </c>
      <c r="R32" s="231"/>
      <c r="S32" s="538"/>
    </row>
    <row r="33" spans="2:19" ht="14.1" customHeight="1">
      <c r="B33" s="1261"/>
      <c r="C33" s="1262"/>
      <c r="D33" s="1220"/>
      <c r="E33" s="1220"/>
      <c r="F33" s="1220"/>
      <c r="G33" s="1220"/>
      <c r="H33" s="1220"/>
      <c r="I33" s="1014"/>
      <c r="J33" s="894">
        <f t="shared" si="7"/>
        <v>0</v>
      </c>
      <c r="K33" s="1263"/>
      <c r="L33" s="1220"/>
      <c r="M33" s="1220"/>
      <c r="N33" s="1014"/>
      <c r="O33" s="894">
        <f>SUM(K33:N33)</f>
        <v>0</v>
      </c>
      <c r="P33" s="1071">
        <f t="shared" si="4"/>
        <v>0</v>
      </c>
      <c r="Q33" s="1043">
        <f t="shared" si="5"/>
        <v>0</v>
      </c>
      <c r="R33" s="1264"/>
      <c r="S33" s="538"/>
    </row>
    <row r="34" spans="2:19" ht="21.75" customHeight="1">
      <c r="B34" s="1265"/>
      <c r="C34" s="1302" t="s">
        <v>779</v>
      </c>
      <c r="D34" s="1256">
        <f t="shared" ref="D34:N34" si="12">SUM(D35:D48)</f>
        <v>0</v>
      </c>
      <c r="E34" s="1256">
        <f t="shared" si="12"/>
        <v>0</v>
      </c>
      <c r="F34" s="1256">
        <f t="shared" si="12"/>
        <v>0</v>
      </c>
      <c r="G34" s="1256">
        <f t="shared" si="12"/>
        <v>0</v>
      </c>
      <c r="H34" s="1256">
        <f t="shared" si="12"/>
        <v>0</v>
      </c>
      <c r="I34" s="1256">
        <f t="shared" si="12"/>
        <v>0</v>
      </c>
      <c r="J34" s="1256">
        <f t="shared" si="12"/>
        <v>0</v>
      </c>
      <c r="K34" s="1256">
        <f t="shared" si="12"/>
        <v>0</v>
      </c>
      <c r="L34" s="1256">
        <f t="shared" si="12"/>
        <v>0</v>
      </c>
      <c r="M34" s="1256">
        <f t="shared" si="12"/>
        <v>0</v>
      </c>
      <c r="N34" s="1256">
        <f t="shared" si="12"/>
        <v>0</v>
      </c>
      <c r="O34" s="1267">
        <f>SUM(K34:N34)</f>
        <v>0</v>
      </c>
      <c r="P34" s="1258">
        <f t="shared" si="4"/>
        <v>0</v>
      </c>
      <c r="Q34" s="1259">
        <f t="shared" si="5"/>
        <v>0</v>
      </c>
      <c r="R34" s="1266"/>
    </row>
    <row r="35" spans="2:19">
      <c r="B35" s="1029"/>
      <c r="C35" s="1254"/>
      <c r="D35" s="848"/>
      <c r="E35" s="848"/>
      <c r="F35" s="848"/>
      <c r="G35" s="849"/>
      <c r="H35" s="849"/>
      <c r="I35" s="992"/>
      <c r="J35" s="836">
        <f t="shared" ref="J35:J48" si="13">SUM(D35:I35)</f>
        <v>0</v>
      </c>
      <c r="K35" s="1005"/>
      <c r="L35" s="851"/>
      <c r="M35" s="851"/>
      <c r="N35" s="992"/>
      <c r="O35" s="836">
        <f t="shared" ref="O35:O48" si="14">SUM(K35:N35)</f>
        <v>0</v>
      </c>
      <c r="P35" s="1255">
        <f t="shared" si="4"/>
        <v>0</v>
      </c>
      <c r="Q35" s="1067">
        <f t="shared" si="5"/>
        <v>0</v>
      </c>
      <c r="R35" s="397"/>
    </row>
    <row r="36" spans="2:19" ht="12" customHeight="1">
      <c r="B36" s="1029"/>
      <c r="C36" s="1016"/>
      <c r="D36" s="851"/>
      <c r="E36" s="851"/>
      <c r="F36" s="851"/>
      <c r="G36" s="851"/>
      <c r="H36" s="851"/>
      <c r="I36" s="992"/>
      <c r="J36" s="834">
        <f t="shared" si="13"/>
        <v>0</v>
      </c>
      <c r="K36" s="1005"/>
      <c r="L36" s="851"/>
      <c r="M36" s="851"/>
      <c r="N36" s="992"/>
      <c r="O36" s="834">
        <f t="shared" si="14"/>
        <v>0</v>
      </c>
      <c r="P36" s="1040">
        <f t="shared" si="4"/>
        <v>0</v>
      </c>
      <c r="Q36" s="1041">
        <f t="shared" si="5"/>
        <v>0</v>
      </c>
      <c r="R36" s="233"/>
    </row>
    <row r="37" spans="2:19" ht="12" customHeight="1">
      <c r="B37" s="1029"/>
      <c r="C37" s="1016"/>
      <c r="D37" s="851"/>
      <c r="E37" s="851"/>
      <c r="F37" s="851"/>
      <c r="G37" s="851"/>
      <c r="H37" s="851"/>
      <c r="I37" s="992"/>
      <c r="J37" s="834">
        <f t="shared" si="13"/>
        <v>0</v>
      </c>
      <c r="K37" s="1005"/>
      <c r="L37" s="851"/>
      <c r="M37" s="851"/>
      <c r="N37" s="992"/>
      <c r="O37" s="834">
        <f t="shared" si="14"/>
        <v>0</v>
      </c>
      <c r="P37" s="1040">
        <f t="shared" si="4"/>
        <v>0</v>
      </c>
      <c r="Q37" s="1041">
        <f t="shared" si="5"/>
        <v>0</v>
      </c>
      <c r="R37" s="233"/>
    </row>
    <row r="38" spans="2:19" ht="12" customHeight="1">
      <c r="B38" s="1029"/>
      <c r="C38" s="1016"/>
      <c r="D38" s="851"/>
      <c r="E38" s="851"/>
      <c r="F38" s="851"/>
      <c r="G38" s="851"/>
      <c r="H38" s="851"/>
      <c r="I38" s="992"/>
      <c r="J38" s="834">
        <f t="shared" ref="J38:J40" si="15">SUM(D38:I38)</f>
        <v>0</v>
      </c>
      <c r="K38" s="1005"/>
      <c r="L38" s="851"/>
      <c r="M38" s="851"/>
      <c r="N38" s="992"/>
      <c r="O38" s="834">
        <f t="shared" ref="O38:O40" si="16">SUM(K38:N38)</f>
        <v>0</v>
      </c>
      <c r="P38" s="1040">
        <f t="shared" ref="P38:P40" si="17">J38+O38</f>
        <v>0</v>
      </c>
      <c r="Q38" s="1041">
        <f t="shared" ref="Q38:Q40" si="18">G38*$G$11+H38*$H$11+I38*$I$11+L38*$L$11+M38*$M$11+N38*$N$11+K38*$K$11+D38*$D$11+E38*$E$11+F38*$F$11</f>
        <v>0</v>
      </c>
      <c r="R38" s="233"/>
    </row>
    <row r="39" spans="2:19" ht="12" customHeight="1">
      <c r="B39" s="1029"/>
      <c r="C39" s="1016"/>
      <c r="D39" s="851"/>
      <c r="E39" s="851"/>
      <c r="F39" s="851"/>
      <c r="G39" s="851"/>
      <c r="H39" s="851"/>
      <c r="I39" s="992"/>
      <c r="J39" s="834">
        <f t="shared" si="15"/>
        <v>0</v>
      </c>
      <c r="K39" s="1005"/>
      <c r="L39" s="851"/>
      <c r="M39" s="851"/>
      <c r="N39" s="992"/>
      <c r="O39" s="834">
        <f t="shared" si="16"/>
        <v>0</v>
      </c>
      <c r="P39" s="1040">
        <f t="shared" si="17"/>
        <v>0</v>
      </c>
      <c r="Q39" s="1041">
        <f t="shared" si="18"/>
        <v>0</v>
      </c>
      <c r="R39" s="233"/>
    </row>
    <row r="40" spans="2:19" ht="12" customHeight="1">
      <c r="B40" s="1029"/>
      <c r="C40" s="1016"/>
      <c r="D40" s="851"/>
      <c r="E40" s="851"/>
      <c r="F40" s="851"/>
      <c r="G40" s="851"/>
      <c r="H40" s="851"/>
      <c r="I40" s="992"/>
      <c r="J40" s="834">
        <f t="shared" si="15"/>
        <v>0</v>
      </c>
      <c r="K40" s="1005"/>
      <c r="L40" s="851"/>
      <c r="M40" s="851"/>
      <c r="N40" s="992"/>
      <c r="O40" s="834">
        <f t="shared" si="16"/>
        <v>0</v>
      </c>
      <c r="P40" s="1040">
        <f t="shared" si="17"/>
        <v>0</v>
      </c>
      <c r="Q40" s="1041">
        <f t="shared" si="18"/>
        <v>0</v>
      </c>
      <c r="R40" s="233"/>
    </row>
    <row r="41" spans="2:19" ht="12" customHeight="1">
      <c r="B41" s="1029"/>
      <c r="C41" s="1016"/>
      <c r="D41" s="851"/>
      <c r="E41" s="851"/>
      <c r="F41" s="851"/>
      <c r="G41" s="851"/>
      <c r="H41" s="851"/>
      <c r="I41" s="992"/>
      <c r="J41" s="834">
        <f t="shared" si="13"/>
        <v>0</v>
      </c>
      <c r="K41" s="1005"/>
      <c r="L41" s="851"/>
      <c r="M41" s="851"/>
      <c r="N41" s="992"/>
      <c r="O41" s="834">
        <f t="shared" si="14"/>
        <v>0</v>
      </c>
      <c r="P41" s="1040">
        <f t="shared" si="4"/>
        <v>0</v>
      </c>
      <c r="Q41" s="1041">
        <f t="shared" si="5"/>
        <v>0</v>
      </c>
      <c r="R41" s="233"/>
    </row>
    <row r="42" spans="2:19" ht="12" customHeight="1">
      <c r="B42" s="1029"/>
      <c r="C42" s="1016"/>
      <c r="D42" s="851"/>
      <c r="E42" s="851"/>
      <c r="F42" s="851"/>
      <c r="G42" s="851"/>
      <c r="H42" s="851"/>
      <c r="I42" s="992"/>
      <c r="J42" s="834">
        <f t="shared" si="13"/>
        <v>0</v>
      </c>
      <c r="K42" s="1005"/>
      <c r="L42" s="851"/>
      <c r="M42" s="851"/>
      <c r="N42" s="992"/>
      <c r="O42" s="834">
        <f t="shared" si="14"/>
        <v>0</v>
      </c>
      <c r="P42" s="1040">
        <f t="shared" si="4"/>
        <v>0</v>
      </c>
      <c r="Q42" s="1041">
        <f t="shared" si="5"/>
        <v>0</v>
      </c>
      <c r="R42" s="233"/>
    </row>
    <row r="43" spans="2:19" ht="12" customHeight="1">
      <c r="B43" s="1029"/>
      <c r="C43" s="1016"/>
      <c r="D43" s="851"/>
      <c r="E43" s="851"/>
      <c r="F43" s="851"/>
      <c r="G43" s="851"/>
      <c r="H43" s="851"/>
      <c r="I43" s="992"/>
      <c r="J43" s="834">
        <f t="shared" ref="J43:J44" si="19">SUM(D43:I43)</f>
        <v>0</v>
      </c>
      <c r="K43" s="1005"/>
      <c r="L43" s="851"/>
      <c r="M43" s="851"/>
      <c r="N43" s="992"/>
      <c r="O43" s="834">
        <f t="shared" ref="O43:O44" si="20">SUM(K43:N43)</f>
        <v>0</v>
      </c>
      <c r="P43" s="1040">
        <f t="shared" ref="P43:P44" si="21">J43+O43</f>
        <v>0</v>
      </c>
      <c r="Q43" s="1041">
        <f t="shared" ref="Q43:Q44" si="22">G43*$G$11+H43*$H$11+I43*$I$11+L43*$L$11+M43*$M$11+N43*$N$11+K43*$K$11+D43*$D$11+E43*$E$11+F43*$F$11</f>
        <v>0</v>
      </c>
      <c r="R43" s="233"/>
    </row>
    <row r="44" spans="2:19" ht="12" customHeight="1">
      <c r="B44" s="1029"/>
      <c r="C44" s="1016"/>
      <c r="D44" s="851"/>
      <c r="E44" s="851"/>
      <c r="F44" s="851"/>
      <c r="G44" s="851"/>
      <c r="H44" s="851"/>
      <c r="I44" s="992"/>
      <c r="J44" s="834">
        <f t="shared" si="19"/>
        <v>0</v>
      </c>
      <c r="K44" s="1005"/>
      <c r="L44" s="851"/>
      <c r="M44" s="851"/>
      <c r="N44" s="992"/>
      <c r="O44" s="834">
        <f t="shared" si="20"/>
        <v>0</v>
      </c>
      <c r="P44" s="1040">
        <f t="shared" si="21"/>
        <v>0</v>
      </c>
      <c r="Q44" s="1041">
        <f t="shared" si="22"/>
        <v>0</v>
      </c>
      <c r="R44" s="233"/>
    </row>
    <row r="45" spans="2:19" ht="12" customHeight="1">
      <c r="B45" s="1029"/>
      <c r="C45" s="1016"/>
      <c r="D45" s="851"/>
      <c r="E45" s="851"/>
      <c r="F45" s="851"/>
      <c r="G45" s="851"/>
      <c r="H45" s="851"/>
      <c r="I45" s="992"/>
      <c r="J45" s="834">
        <f t="shared" si="13"/>
        <v>0</v>
      </c>
      <c r="K45" s="1005"/>
      <c r="L45" s="851"/>
      <c r="M45" s="851"/>
      <c r="N45" s="992"/>
      <c r="O45" s="834">
        <f t="shared" si="14"/>
        <v>0</v>
      </c>
      <c r="P45" s="1040">
        <f t="shared" si="4"/>
        <v>0</v>
      </c>
      <c r="Q45" s="1041">
        <f t="shared" si="5"/>
        <v>0</v>
      </c>
      <c r="R45" s="233"/>
    </row>
    <row r="46" spans="2:19">
      <c r="B46" s="1017"/>
      <c r="C46" s="819"/>
      <c r="D46" s="854"/>
      <c r="E46" s="854"/>
      <c r="F46" s="854"/>
      <c r="G46" s="854"/>
      <c r="H46" s="854"/>
      <c r="I46" s="992"/>
      <c r="J46" s="834">
        <f t="shared" si="13"/>
        <v>0</v>
      </c>
      <c r="K46" s="1007"/>
      <c r="L46" s="854"/>
      <c r="M46" s="854"/>
      <c r="N46" s="870"/>
      <c r="O46" s="834">
        <f t="shared" si="14"/>
        <v>0</v>
      </c>
      <c r="P46" s="1040">
        <f t="shared" si="4"/>
        <v>0</v>
      </c>
      <c r="Q46" s="1041">
        <f t="shared" si="5"/>
        <v>0</v>
      </c>
      <c r="R46" s="231"/>
    </row>
    <row r="47" spans="2:19">
      <c r="B47" s="1017"/>
      <c r="C47" s="819"/>
      <c r="D47" s="854"/>
      <c r="E47" s="854"/>
      <c r="F47" s="854"/>
      <c r="G47" s="854"/>
      <c r="H47" s="854"/>
      <c r="I47" s="992"/>
      <c r="J47" s="834">
        <f t="shared" si="13"/>
        <v>0</v>
      </c>
      <c r="K47" s="1007"/>
      <c r="L47" s="854"/>
      <c r="M47" s="854"/>
      <c r="N47" s="870"/>
      <c r="O47" s="834">
        <f t="shared" si="14"/>
        <v>0</v>
      </c>
      <c r="P47" s="1040">
        <f t="shared" si="4"/>
        <v>0</v>
      </c>
      <c r="Q47" s="1041">
        <f t="shared" si="5"/>
        <v>0</v>
      </c>
      <c r="R47" s="231"/>
    </row>
    <row r="48" spans="2:19" ht="13.5" thickBot="1">
      <c r="B48" s="1030"/>
      <c r="C48" s="821"/>
      <c r="D48" s="871"/>
      <c r="E48" s="871"/>
      <c r="F48" s="871"/>
      <c r="G48" s="871"/>
      <c r="H48" s="871"/>
      <c r="I48" s="872"/>
      <c r="J48" s="842">
        <f t="shared" si="13"/>
        <v>0</v>
      </c>
      <c r="K48" s="1008"/>
      <c r="L48" s="871"/>
      <c r="M48" s="871"/>
      <c r="N48" s="872"/>
      <c r="O48" s="842">
        <f t="shared" si="14"/>
        <v>0</v>
      </c>
      <c r="P48" s="1042">
        <f t="shared" si="4"/>
        <v>0</v>
      </c>
      <c r="Q48" s="1069">
        <f t="shared" si="5"/>
        <v>0</v>
      </c>
      <c r="R48" s="246"/>
    </row>
  </sheetData>
  <sheetProtection algorithmName="SHA-512" hashValue="XhHu8YvkjXoVgPvihIcLfvzrG8CiP5WeEsMwfPrCXrUgQCDP79nf2uXBM0IhvwRTF+HtE7z2gslziRTrgDFt8A==" saltValue="j88oASjG2tFyoTX0d7XwPg==" spinCount="100000" sheet="1" objects="1" scenarios="1" formatRows="0"/>
  <mergeCells count="16">
    <mergeCell ref="Q2:R2"/>
    <mergeCell ref="C3:O3"/>
    <mergeCell ref="B6:C12"/>
    <mergeCell ref="D6:O6"/>
    <mergeCell ref="P6:P12"/>
    <mergeCell ref="Q6:Q12"/>
    <mergeCell ref="R6:R12"/>
    <mergeCell ref="D7:O7"/>
    <mergeCell ref="D8:I8"/>
    <mergeCell ref="J8:J12"/>
    <mergeCell ref="K8:N8"/>
    <mergeCell ref="O8:O12"/>
    <mergeCell ref="D10:I10"/>
    <mergeCell ref="K10:N10"/>
    <mergeCell ref="D12:I12"/>
    <mergeCell ref="K12:N12"/>
  </mergeCells>
  <printOptions horizontalCentered="1"/>
  <pageMargins left="0.74803149606299213" right="0.51181102362204722" top="0.9055118110236221" bottom="0.70866141732283472" header="0.51181102362204722" footer="0.51181102362204722"/>
  <pageSetup paperSize="9" scale="58"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słownik!$A$2:$A$150</xm:f>
          </x14:formula1>
          <xm:sqref>C27:C33 C35:C48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19">
    <tabColor rgb="FFFF0000"/>
    <pageSetUpPr fitToPage="1"/>
  </sheetPr>
  <dimension ref="B1:M44"/>
  <sheetViews>
    <sheetView showGridLines="0" view="pageBreakPreview" zoomScaleNormal="100" zoomScaleSheetLayoutView="100" workbookViewId="0">
      <selection activeCell="B1" sqref="B1:L1"/>
    </sheetView>
  </sheetViews>
  <sheetFormatPr defaultColWidth="9.28515625" defaultRowHeight="12.75"/>
  <cols>
    <col min="1" max="1" width="2.5703125" style="3" customWidth="1"/>
    <col min="2" max="2" width="4.42578125" style="3" customWidth="1"/>
    <col min="3" max="3" width="45.28515625" style="3" customWidth="1"/>
    <col min="4" max="9" width="6" style="3" customWidth="1"/>
    <col min="10" max="10" width="6.7109375" style="3" customWidth="1"/>
    <col min="11" max="11" width="10.28515625" style="3" customWidth="1"/>
    <col min="12" max="12" width="10.5703125" style="3" customWidth="1"/>
    <col min="13" max="14" width="9.28515625" style="3" customWidth="1"/>
    <col min="15" max="16384" width="9.28515625" style="3"/>
  </cols>
  <sheetData>
    <row r="1" spans="2:13" ht="32.25" customHeight="1">
      <c r="B1" s="2077" t="s">
        <v>732</v>
      </c>
      <c r="C1" s="2134"/>
      <c r="D1" s="2134"/>
      <c r="E1" s="2134"/>
      <c r="F1" s="2134"/>
      <c r="G1" s="2134"/>
      <c r="H1" s="2134"/>
      <c r="I1" s="2134"/>
      <c r="J1" s="2134"/>
      <c r="K1" s="2142" t="s">
        <v>899</v>
      </c>
      <c r="L1" s="2134"/>
    </row>
    <row r="2" spans="2:13" ht="18">
      <c r="B2" s="235"/>
      <c r="C2" s="236" t="str">
        <f>wizyt!C3</f>
        <v>??</v>
      </c>
      <c r="D2" s="236"/>
      <c r="E2" s="236"/>
      <c r="F2" s="236"/>
      <c r="G2" s="236"/>
      <c r="H2" s="236"/>
      <c r="I2" s="236"/>
      <c r="J2" s="236"/>
      <c r="K2" s="3316"/>
      <c r="L2" s="3316"/>
    </row>
    <row r="3" spans="2:13" ht="20.25">
      <c r="B3" s="238"/>
      <c r="C3" s="3231" t="s">
        <v>113</v>
      </c>
      <c r="D3" s="3231"/>
      <c r="E3" s="3231"/>
      <c r="F3" s="3231"/>
      <c r="G3" s="3231"/>
      <c r="H3" s="3231"/>
      <c r="I3" s="3231"/>
      <c r="J3" s="3231"/>
      <c r="K3" s="295" t="str">
        <f>wizyt!H3</f>
        <v>2021/2022</v>
      </c>
      <c r="L3" s="238"/>
    </row>
    <row r="4" spans="2:13" ht="18.75" customHeight="1">
      <c r="B4" s="1299" t="s">
        <v>934</v>
      </c>
      <c r="C4" s="1217"/>
      <c r="D4" s="1217"/>
      <c r="E4" s="1217"/>
      <c r="F4" s="1217" t="s">
        <v>313</v>
      </c>
      <c r="G4" s="1217"/>
      <c r="H4" s="1217"/>
      <c r="I4" s="1217"/>
      <c r="J4" s="1217"/>
      <c r="K4" s="1001"/>
      <c r="L4" s="238"/>
    </row>
    <row r="5" spans="2:13" ht="21.75" customHeight="1" thickBot="1">
      <c r="B5" s="1304" t="s">
        <v>724</v>
      </c>
      <c r="C5" s="242"/>
      <c r="D5" s="242"/>
      <c r="E5" s="242"/>
      <c r="F5" s="242"/>
      <c r="G5" s="242"/>
      <c r="H5" s="242"/>
      <c r="I5" s="242"/>
      <c r="J5" s="242"/>
      <c r="K5" s="242"/>
      <c r="L5" s="238"/>
    </row>
    <row r="6" spans="2:13" ht="12.75" customHeight="1">
      <c r="B6" s="3340" t="s">
        <v>218</v>
      </c>
      <c r="C6" s="3341"/>
      <c r="D6" s="3232"/>
      <c r="E6" s="3232"/>
      <c r="F6" s="3232"/>
      <c r="G6" s="3232"/>
      <c r="H6" s="3232"/>
      <c r="I6" s="3232"/>
      <c r="J6" s="3232"/>
      <c r="K6" s="3323" t="s">
        <v>233</v>
      </c>
      <c r="L6" s="3294" t="s">
        <v>74</v>
      </c>
    </row>
    <row r="7" spans="2:13" ht="12.75" customHeight="1">
      <c r="B7" s="3240"/>
      <c r="C7" s="2972"/>
      <c r="D7" s="3325" t="s">
        <v>284</v>
      </c>
      <c r="E7" s="3325"/>
      <c r="F7" s="3325"/>
      <c r="G7" s="3325"/>
      <c r="H7" s="3325"/>
      <c r="I7" s="3325"/>
      <c r="J7" s="3325"/>
      <c r="K7" s="2981"/>
      <c r="L7" s="2984"/>
    </row>
    <row r="8" spans="2:13" ht="12.75" customHeight="1">
      <c r="B8" s="3240"/>
      <c r="C8" s="2972"/>
      <c r="D8" s="3247" t="s">
        <v>674</v>
      </c>
      <c r="E8" s="3247"/>
      <c r="F8" s="3247"/>
      <c r="G8" s="3247"/>
      <c r="H8" s="3247"/>
      <c r="I8" s="3247"/>
      <c r="J8" s="3334" t="s">
        <v>29</v>
      </c>
      <c r="K8" s="2981"/>
      <c r="L8" s="2984"/>
    </row>
    <row r="9" spans="2:13" ht="12.75" customHeight="1">
      <c r="B9" s="3240"/>
      <c r="C9" s="2972"/>
      <c r="D9" s="387" t="s">
        <v>4</v>
      </c>
      <c r="E9" s="387" t="s">
        <v>5</v>
      </c>
      <c r="F9" s="387" t="s">
        <v>6</v>
      </c>
      <c r="G9" s="385" t="s">
        <v>8</v>
      </c>
      <c r="H9" s="385" t="s">
        <v>7</v>
      </c>
      <c r="I9" s="386" t="s">
        <v>9</v>
      </c>
      <c r="J9" s="3335"/>
      <c r="K9" s="2981"/>
      <c r="L9" s="2984"/>
    </row>
    <row r="10" spans="2:13" ht="12.75" customHeight="1">
      <c r="B10" s="3240"/>
      <c r="C10" s="2972"/>
      <c r="D10" s="2992" t="s">
        <v>676</v>
      </c>
      <c r="E10" s="2992"/>
      <c r="F10" s="2992"/>
      <c r="G10" s="2992"/>
      <c r="H10" s="2992"/>
      <c r="I10" s="3295"/>
      <c r="J10" s="3335"/>
      <c r="K10" s="2981"/>
      <c r="L10" s="2984"/>
    </row>
    <row r="11" spans="2:13" ht="12.75" customHeight="1">
      <c r="B11" s="3240"/>
      <c r="C11" s="2972"/>
      <c r="D11" s="1849">
        <f>'kalendarz  A'!$F$30</f>
        <v>13</v>
      </c>
      <c r="E11" s="1849">
        <f>'kalendarz  A'!$F$30</f>
        <v>13</v>
      </c>
      <c r="F11" s="1849">
        <f>'kalendarz  A'!$F$30</f>
        <v>13</v>
      </c>
      <c r="G11" s="1849">
        <f>'kalendarz  A'!$F$30</f>
        <v>13</v>
      </c>
      <c r="H11" s="1849">
        <f>'kalendarz  A'!$F$30</f>
        <v>13</v>
      </c>
      <c r="I11" s="1849">
        <f>'kalendarz  A'!$F$31</f>
        <v>6</v>
      </c>
      <c r="J11" s="3335"/>
      <c r="K11" s="2981"/>
      <c r="L11" s="2984"/>
    </row>
    <row r="12" spans="2:13" ht="16.5" customHeight="1" thickBot="1">
      <c r="B12" s="3342"/>
      <c r="C12" s="3343"/>
      <c r="D12" s="3338" t="s">
        <v>673</v>
      </c>
      <c r="E12" s="3338"/>
      <c r="F12" s="3338"/>
      <c r="G12" s="3338"/>
      <c r="H12" s="3338"/>
      <c r="I12" s="3339"/>
      <c r="J12" s="3336"/>
      <c r="K12" s="3324"/>
      <c r="L12" s="2985"/>
    </row>
    <row r="13" spans="2:13" ht="23.25" customHeight="1" thickBot="1">
      <c r="B13" s="391"/>
      <c r="C13" s="429" t="s">
        <v>717</v>
      </c>
      <c r="D13" s="831">
        <f t="shared" ref="D13:I13" si="0">D14+D26+D32</f>
        <v>0</v>
      </c>
      <c r="E13" s="831">
        <f t="shared" si="0"/>
        <v>0</v>
      </c>
      <c r="F13" s="831">
        <f t="shared" si="0"/>
        <v>0</v>
      </c>
      <c r="G13" s="831">
        <f t="shared" si="0"/>
        <v>0</v>
      </c>
      <c r="H13" s="831">
        <f t="shared" si="0"/>
        <v>0</v>
      </c>
      <c r="I13" s="831">
        <f t="shared" si="0"/>
        <v>0</v>
      </c>
      <c r="J13" s="832">
        <f>SUM(D13:I13)</f>
        <v>0</v>
      </c>
      <c r="K13" s="1493">
        <f>K14+K26+K32</f>
        <v>0</v>
      </c>
      <c r="L13" s="392"/>
      <c r="M13" s="538"/>
    </row>
    <row r="14" spans="2:13" ht="19.5" customHeight="1">
      <c r="B14" s="1494"/>
      <c r="C14" s="1500" t="s">
        <v>713</v>
      </c>
      <c r="D14" s="1496">
        <f t="shared" ref="D14:I14" si="1">SUM(D15:D25)</f>
        <v>0</v>
      </c>
      <c r="E14" s="1496">
        <f t="shared" si="1"/>
        <v>0</v>
      </c>
      <c r="F14" s="1496">
        <f t="shared" si="1"/>
        <v>0</v>
      </c>
      <c r="G14" s="1496">
        <f t="shared" si="1"/>
        <v>0</v>
      </c>
      <c r="H14" s="1496">
        <f t="shared" si="1"/>
        <v>0</v>
      </c>
      <c r="I14" s="1497">
        <f t="shared" si="1"/>
        <v>0</v>
      </c>
      <c r="J14" s="1498">
        <f>SUM(D14:I14)</f>
        <v>0</v>
      </c>
      <c r="K14" s="1048">
        <f>SUM(K15:K25)</f>
        <v>0</v>
      </c>
      <c r="L14" s="1499"/>
      <c r="M14" s="1392"/>
    </row>
    <row r="15" spans="2:13" s="78" customFormat="1" ht="14.1" customHeight="1">
      <c r="B15" s="807">
        <v>1</v>
      </c>
      <c r="C15" s="1504" t="s">
        <v>326</v>
      </c>
      <c r="D15" s="1505"/>
      <c r="E15" s="1505"/>
      <c r="F15" s="1505"/>
      <c r="G15" s="1506"/>
      <c r="H15" s="1506"/>
      <c r="I15" s="1506"/>
      <c r="J15" s="1501">
        <f t="shared" ref="J15:J24" si="2">SUM(D15:I15)</f>
        <v>0</v>
      </c>
      <c r="K15" s="1068">
        <f>G15*$G$11+H15*$H$11+I15*$I$11+D15*$D$11+E15*$E$11+F15*$F$11</f>
        <v>0</v>
      </c>
      <c r="L15" s="232"/>
      <c r="M15" s="538"/>
    </row>
    <row r="16" spans="2:13" s="78" customFormat="1" ht="14.1" customHeight="1">
      <c r="B16" s="817">
        <v>2</v>
      </c>
      <c r="C16" s="1270" t="s">
        <v>261</v>
      </c>
      <c r="D16" s="852"/>
      <c r="E16" s="852"/>
      <c r="F16" s="852"/>
      <c r="G16" s="851"/>
      <c r="H16" s="851"/>
      <c r="I16" s="851"/>
      <c r="J16" s="1502">
        <f t="shared" si="2"/>
        <v>0</v>
      </c>
      <c r="K16" s="1303">
        <f t="shared" ref="K16:K44" si="3">G16*$G$11+H16*$H$11+I16*$I$11+D16*$D$11+E16*$E$11+F16*$F$11</f>
        <v>0</v>
      </c>
      <c r="L16" s="397"/>
      <c r="M16" s="538"/>
    </row>
    <row r="17" spans="2:13" s="78" customFormat="1" ht="14.1" customHeight="1">
      <c r="B17" s="817">
        <v>3</v>
      </c>
      <c r="C17" s="1270" t="s">
        <v>279</v>
      </c>
      <c r="D17" s="852"/>
      <c r="E17" s="852"/>
      <c r="F17" s="852"/>
      <c r="G17" s="851"/>
      <c r="H17" s="851"/>
      <c r="I17" s="851"/>
      <c r="J17" s="1502">
        <f t="shared" si="2"/>
        <v>0</v>
      </c>
      <c r="K17" s="1303">
        <f t="shared" si="3"/>
        <v>0</v>
      </c>
      <c r="L17" s="397"/>
      <c r="M17" s="538"/>
    </row>
    <row r="18" spans="2:13" s="78" customFormat="1" ht="14.1" customHeight="1">
      <c r="B18" s="817">
        <v>4</v>
      </c>
      <c r="C18" s="1270" t="s">
        <v>725</v>
      </c>
      <c r="D18" s="852"/>
      <c r="E18" s="852"/>
      <c r="F18" s="852"/>
      <c r="G18" s="851"/>
      <c r="H18" s="851"/>
      <c r="I18" s="851"/>
      <c r="J18" s="1502">
        <f t="shared" si="2"/>
        <v>0</v>
      </c>
      <c r="K18" s="1303">
        <f t="shared" si="3"/>
        <v>0</v>
      </c>
      <c r="L18" s="397"/>
      <c r="M18" s="538"/>
    </row>
    <row r="19" spans="2:13" s="78" customFormat="1" ht="14.1" customHeight="1">
      <c r="B19" s="817">
        <v>5</v>
      </c>
      <c r="C19" s="1270" t="s">
        <v>274</v>
      </c>
      <c r="D19" s="852"/>
      <c r="E19" s="852"/>
      <c r="F19" s="852"/>
      <c r="G19" s="851"/>
      <c r="H19" s="851"/>
      <c r="I19" s="851"/>
      <c r="J19" s="1502">
        <f t="shared" si="2"/>
        <v>0</v>
      </c>
      <c r="K19" s="1303">
        <f t="shared" si="3"/>
        <v>0</v>
      </c>
      <c r="L19" s="397"/>
      <c r="M19" s="538"/>
    </row>
    <row r="20" spans="2:13" s="78" customFormat="1" ht="14.1" customHeight="1">
      <c r="B20" s="817">
        <v>6</v>
      </c>
      <c r="C20" s="1270" t="s">
        <v>282</v>
      </c>
      <c r="D20" s="852"/>
      <c r="E20" s="852"/>
      <c r="F20" s="852"/>
      <c r="G20" s="851"/>
      <c r="H20" s="851"/>
      <c r="I20" s="851"/>
      <c r="J20" s="1502">
        <f t="shared" si="2"/>
        <v>0</v>
      </c>
      <c r="K20" s="1303">
        <f t="shared" si="3"/>
        <v>0</v>
      </c>
      <c r="L20" s="397"/>
      <c r="M20" s="538"/>
    </row>
    <row r="21" spans="2:13" s="78" customFormat="1" ht="14.1" customHeight="1">
      <c r="B21" s="817">
        <v>7</v>
      </c>
      <c r="C21" s="1270" t="s">
        <v>569</v>
      </c>
      <c r="D21" s="852"/>
      <c r="E21" s="852"/>
      <c r="F21" s="852"/>
      <c r="G21" s="851"/>
      <c r="H21" s="851"/>
      <c r="I21" s="851"/>
      <c r="J21" s="1502">
        <f t="shared" si="2"/>
        <v>0</v>
      </c>
      <c r="K21" s="1303">
        <f t="shared" si="3"/>
        <v>0</v>
      </c>
      <c r="L21" s="397"/>
      <c r="M21" s="538"/>
    </row>
    <row r="22" spans="2:13" s="78" customFormat="1" ht="14.1" customHeight="1">
      <c r="B22" s="817">
        <v>8</v>
      </c>
      <c r="C22" s="1270" t="s">
        <v>269</v>
      </c>
      <c r="D22" s="852"/>
      <c r="E22" s="852"/>
      <c r="F22" s="852"/>
      <c r="G22" s="851"/>
      <c r="H22" s="851"/>
      <c r="I22" s="851"/>
      <c r="J22" s="1502">
        <f t="shared" si="2"/>
        <v>0</v>
      </c>
      <c r="K22" s="1303">
        <f t="shared" si="3"/>
        <v>0</v>
      </c>
      <c r="L22" s="397"/>
      <c r="M22" s="538"/>
    </row>
    <row r="23" spans="2:13" s="78" customFormat="1" ht="14.1" customHeight="1">
      <c r="B23" s="817">
        <v>9</v>
      </c>
      <c r="C23" s="1270" t="s">
        <v>270</v>
      </c>
      <c r="D23" s="852"/>
      <c r="E23" s="852"/>
      <c r="F23" s="852"/>
      <c r="G23" s="851"/>
      <c r="H23" s="851"/>
      <c r="I23" s="851"/>
      <c r="J23" s="1503">
        <f t="shared" si="2"/>
        <v>0</v>
      </c>
      <c r="K23" s="1303">
        <f t="shared" si="3"/>
        <v>0</v>
      </c>
      <c r="L23" s="397"/>
      <c r="M23" s="538"/>
    </row>
    <row r="24" spans="2:13" s="78" customFormat="1" ht="14.1" customHeight="1">
      <c r="B24" s="817">
        <v>10</v>
      </c>
      <c r="C24" s="1270" t="s">
        <v>506</v>
      </c>
      <c r="D24" s="853"/>
      <c r="E24" s="853"/>
      <c r="F24" s="853"/>
      <c r="G24" s="854"/>
      <c r="H24" s="854"/>
      <c r="I24" s="854"/>
      <c r="J24" s="1503">
        <f t="shared" si="2"/>
        <v>0</v>
      </c>
      <c r="K24" s="1303">
        <f t="shared" si="3"/>
        <v>0</v>
      </c>
      <c r="L24" s="233"/>
      <c r="M24" s="538"/>
    </row>
    <row r="25" spans="2:13" s="78" customFormat="1" ht="14.1" customHeight="1" thickBot="1">
      <c r="B25" s="825">
        <v>11</v>
      </c>
      <c r="C25" s="1507" t="s">
        <v>271</v>
      </c>
      <c r="D25" s="1513"/>
      <c r="E25" s="1513"/>
      <c r="F25" s="1513"/>
      <c r="G25" s="871"/>
      <c r="H25" s="871"/>
      <c r="I25" s="871"/>
      <c r="J25" s="1514">
        <f>SUM(D25:I25)</f>
        <v>0</v>
      </c>
      <c r="K25" s="1069">
        <f t="shared" si="3"/>
        <v>0</v>
      </c>
      <c r="L25" s="1515"/>
      <c r="M25" s="538"/>
    </row>
    <row r="26" spans="2:13" s="78" customFormat="1" ht="19.5" customHeight="1">
      <c r="B26" s="1508"/>
      <c r="C26" s="1509" t="s">
        <v>599</v>
      </c>
      <c r="D26" s="1510">
        <f t="shared" ref="D26:I26" si="4">SUM(D27:D31)</f>
        <v>0</v>
      </c>
      <c r="E26" s="1510">
        <f t="shared" si="4"/>
        <v>0</v>
      </c>
      <c r="F26" s="1510">
        <f t="shared" si="4"/>
        <v>0</v>
      </c>
      <c r="G26" s="1510">
        <f t="shared" si="4"/>
        <v>0</v>
      </c>
      <c r="H26" s="1510">
        <f t="shared" si="4"/>
        <v>0</v>
      </c>
      <c r="I26" s="1511">
        <f t="shared" si="4"/>
        <v>0</v>
      </c>
      <c r="J26" s="1512">
        <f>SUM(D26:I26)</f>
        <v>0</v>
      </c>
      <c r="K26" s="1067">
        <f t="shared" si="3"/>
        <v>0</v>
      </c>
      <c r="L26" s="1003"/>
      <c r="M26" s="538"/>
    </row>
    <row r="27" spans="2:13" s="78" customFormat="1" ht="14.1" customHeight="1">
      <c r="B27" s="1029"/>
      <c r="C27" s="1254"/>
      <c r="D27" s="848"/>
      <c r="E27" s="848"/>
      <c r="F27" s="848"/>
      <c r="G27" s="849"/>
      <c r="H27" s="849"/>
      <c r="I27" s="992"/>
      <c r="J27" s="836">
        <f t="shared" ref="J27:J31" si="5">SUM(D27:I27)</f>
        <v>0</v>
      </c>
      <c r="K27" s="1068">
        <f t="shared" si="3"/>
        <v>0</v>
      </c>
      <c r="L27" s="397"/>
      <c r="M27" s="538"/>
    </row>
    <row r="28" spans="2:13" ht="14.1" customHeight="1">
      <c r="B28" s="1029"/>
      <c r="C28" s="1016"/>
      <c r="D28" s="851"/>
      <c r="E28" s="851"/>
      <c r="F28" s="851"/>
      <c r="G28" s="851"/>
      <c r="H28" s="851"/>
      <c r="I28" s="992"/>
      <c r="J28" s="834">
        <f t="shared" si="5"/>
        <v>0</v>
      </c>
      <c r="K28" s="1303">
        <f t="shared" si="3"/>
        <v>0</v>
      </c>
      <c r="L28" s="233"/>
      <c r="M28" s="538"/>
    </row>
    <row r="29" spans="2:13" ht="14.1" customHeight="1">
      <c r="B29" s="1029"/>
      <c r="C29" s="1016"/>
      <c r="D29" s="851"/>
      <c r="E29" s="851"/>
      <c r="F29" s="851"/>
      <c r="G29" s="851"/>
      <c r="H29" s="851"/>
      <c r="I29" s="992"/>
      <c r="J29" s="836">
        <f t="shared" si="5"/>
        <v>0</v>
      </c>
      <c r="K29" s="1303">
        <f t="shared" si="3"/>
        <v>0</v>
      </c>
      <c r="L29" s="233"/>
      <c r="M29" s="538"/>
    </row>
    <row r="30" spans="2:13" ht="14.1" customHeight="1">
      <c r="B30" s="1017"/>
      <c r="C30" s="819"/>
      <c r="D30" s="854"/>
      <c r="E30" s="854"/>
      <c r="F30" s="854"/>
      <c r="G30" s="854"/>
      <c r="H30" s="854"/>
      <c r="I30" s="992"/>
      <c r="J30" s="834">
        <f t="shared" si="5"/>
        <v>0</v>
      </c>
      <c r="K30" s="1303">
        <f t="shared" si="3"/>
        <v>0</v>
      </c>
      <c r="L30" s="231"/>
      <c r="M30" s="538"/>
    </row>
    <row r="31" spans="2:13" ht="14.1" customHeight="1">
      <c r="B31" s="1261"/>
      <c r="C31" s="1262"/>
      <c r="D31" s="1220"/>
      <c r="E31" s="1220"/>
      <c r="F31" s="1220"/>
      <c r="G31" s="1220"/>
      <c r="H31" s="1220"/>
      <c r="I31" s="1014"/>
      <c r="J31" s="894">
        <f t="shared" si="5"/>
        <v>0</v>
      </c>
      <c r="K31" s="1067">
        <f t="shared" si="3"/>
        <v>0</v>
      </c>
      <c r="L31" s="1264"/>
      <c r="M31" s="538"/>
    </row>
    <row r="32" spans="2:13" ht="21.75" customHeight="1">
      <c r="B32" s="1265"/>
      <c r="C32" s="1302" t="s">
        <v>779</v>
      </c>
      <c r="D32" s="1256">
        <f>SUM(D33:D44)</f>
        <v>0</v>
      </c>
      <c r="E32" s="1256">
        <f t="shared" ref="E32:I32" si="6">SUM(E33:E44)</f>
        <v>0</v>
      </c>
      <c r="F32" s="1256">
        <f>SUM(F33:F44)</f>
        <v>0</v>
      </c>
      <c r="G32" s="1256">
        <f t="shared" si="6"/>
        <v>0</v>
      </c>
      <c r="H32" s="1256">
        <f t="shared" si="6"/>
        <v>0</v>
      </c>
      <c r="I32" s="1256">
        <f t="shared" si="6"/>
        <v>0</v>
      </c>
      <c r="J32" s="1256">
        <f>SUM(J33:J44)</f>
        <v>0</v>
      </c>
      <c r="K32" s="1039">
        <f t="shared" si="3"/>
        <v>0</v>
      </c>
      <c r="L32" s="1266"/>
    </row>
    <row r="33" spans="2:12">
      <c r="B33" s="1029"/>
      <c r="C33" s="1254"/>
      <c r="D33" s="848"/>
      <c r="E33" s="848"/>
      <c r="F33" s="848"/>
      <c r="G33" s="849"/>
      <c r="H33" s="849"/>
      <c r="I33" s="992"/>
      <c r="J33" s="836">
        <f t="shared" ref="J33:J44" si="7">SUM(D33:I33)</f>
        <v>0</v>
      </c>
      <c r="K33" s="1068">
        <f t="shared" si="3"/>
        <v>0</v>
      </c>
      <c r="L33" s="397"/>
    </row>
    <row r="34" spans="2:12" ht="12" customHeight="1">
      <c r="B34" s="1029"/>
      <c r="C34" s="1016"/>
      <c r="D34" s="851"/>
      <c r="E34" s="851"/>
      <c r="F34" s="851"/>
      <c r="G34" s="851"/>
      <c r="H34" s="851"/>
      <c r="I34" s="992"/>
      <c r="J34" s="834">
        <f t="shared" si="7"/>
        <v>0</v>
      </c>
      <c r="K34" s="1303">
        <f t="shared" si="3"/>
        <v>0</v>
      </c>
      <c r="L34" s="233"/>
    </row>
    <row r="35" spans="2:12" ht="12" customHeight="1">
      <c r="B35" s="1029"/>
      <c r="C35" s="1016"/>
      <c r="D35" s="851"/>
      <c r="E35" s="851"/>
      <c r="F35" s="851"/>
      <c r="G35" s="851"/>
      <c r="H35" s="851"/>
      <c r="I35" s="992"/>
      <c r="J35" s="834">
        <f t="shared" ref="J35:J36" si="8">SUM(D35:I35)</f>
        <v>0</v>
      </c>
      <c r="K35" s="1303">
        <f t="shared" ref="K35:K36" si="9">G35*$G$11+H35*$H$11+I35*$I$11+D35*$D$11+E35*$E$11+F35*$F$11</f>
        <v>0</v>
      </c>
      <c r="L35" s="233"/>
    </row>
    <row r="36" spans="2:12" ht="12" customHeight="1">
      <c r="B36" s="1029"/>
      <c r="C36" s="1016"/>
      <c r="D36" s="851"/>
      <c r="E36" s="851"/>
      <c r="F36" s="851"/>
      <c r="G36" s="851"/>
      <c r="H36" s="851"/>
      <c r="I36" s="992"/>
      <c r="J36" s="834">
        <f t="shared" si="8"/>
        <v>0</v>
      </c>
      <c r="K36" s="1303">
        <f t="shared" si="9"/>
        <v>0</v>
      </c>
      <c r="L36" s="233"/>
    </row>
    <row r="37" spans="2:12" ht="12" customHeight="1">
      <c r="B37" s="1029"/>
      <c r="C37" s="1016"/>
      <c r="D37" s="851"/>
      <c r="E37" s="851"/>
      <c r="F37" s="851"/>
      <c r="G37" s="851"/>
      <c r="H37" s="851"/>
      <c r="I37" s="992"/>
      <c r="J37" s="834">
        <f t="shared" si="7"/>
        <v>0</v>
      </c>
      <c r="K37" s="1303">
        <f t="shared" si="3"/>
        <v>0</v>
      </c>
      <c r="L37" s="233"/>
    </row>
    <row r="38" spans="2:12" ht="12" customHeight="1">
      <c r="B38" s="1029"/>
      <c r="C38" s="1016"/>
      <c r="D38" s="851"/>
      <c r="E38" s="851"/>
      <c r="F38" s="851"/>
      <c r="G38" s="851"/>
      <c r="H38" s="851"/>
      <c r="I38" s="992"/>
      <c r="J38" s="834">
        <f t="shared" si="7"/>
        <v>0</v>
      </c>
      <c r="K38" s="1303">
        <f t="shared" si="3"/>
        <v>0</v>
      </c>
      <c r="L38" s="233"/>
    </row>
    <row r="39" spans="2:12" ht="12" customHeight="1">
      <c r="B39" s="1029"/>
      <c r="C39" s="1016"/>
      <c r="D39" s="851"/>
      <c r="E39" s="851"/>
      <c r="F39" s="851"/>
      <c r="G39" s="851"/>
      <c r="H39" s="851"/>
      <c r="I39" s="992"/>
      <c r="J39" s="834">
        <f t="shared" si="7"/>
        <v>0</v>
      </c>
      <c r="K39" s="1303">
        <f t="shared" si="3"/>
        <v>0</v>
      </c>
      <c r="L39" s="233"/>
    </row>
    <row r="40" spans="2:12">
      <c r="B40" s="1029"/>
      <c r="C40" s="1016"/>
      <c r="D40" s="851"/>
      <c r="E40" s="851"/>
      <c r="F40" s="851"/>
      <c r="G40" s="851"/>
      <c r="H40" s="851"/>
      <c r="I40" s="992"/>
      <c r="J40" s="836">
        <f t="shared" si="7"/>
        <v>0</v>
      </c>
      <c r="K40" s="1303">
        <f t="shared" si="3"/>
        <v>0</v>
      </c>
      <c r="L40" s="233"/>
    </row>
    <row r="41" spans="2:12">
      <c r="B41" s="1029"/>
      <c r="C41" s="1016"/>
      <c r="D41" s="851"/>
      <c r="E41" s="851"/>
      <c r="F41" s="851"/>
      <c r="G41" s="851"/>
      <c r="H41" s="851"/>
      <c r="I41" s="992"/>
      <c r="J41" s="836">
        <f t="shared" si="7"/>
        <v>0</v>
      </c>
      <c r="K41" s="1303">
        <f t="shared" si="3"/>
        <v>0</v>
      </c>
      <c r="L41" s="233"/>
    </row>
    <row r="42" spans="2:12">
      <c r="B42" s="1017"/>
      <c r="C42" s="819"/>
      <c r="D42" s="854"/>
      <c r="E42" s="854"/>
      <c r="F42" s="854"/>
      <c r="G42" s="854"/>
      <c r="H42" s="854"/>
      <c r="I42" s="992"/>
      <c r="J42" s="834">
        <f t="shared" si="7"/>
        <v>0</v>
      </c>
      <c r="K42" s="1303">
        <f t="shared" si="3"/>
        <v>0</v>
      </c>
      <c r="L42" s="231"/>
    </row>
    <row r="43" spans="2:12">
      <c r="B43" s="1017"/>
      <c r="C43" s="819"/>
      <c r="D43" s="854"/>
      <c r="E43" s="854"/>
      <c r="F43" s="854"/>
      <c r="G43" s="854"/>
      <c r="H43" s="854"/>
      <c r="I43" s="992"/>
      <c r="J43" s="834">
        <f t="shared" si="7"/>
        <v>0</v>
      </c>
      <c r="K43" s="1303">
        <f t="shared" si="3"/>
        <v>0</v>
      </c>
      <c r="L43" s="231"/>
    </row>
    <row r="44" spans="2:12" ht="13.5" thickBot="1">
      <c r="B44" s="1030"/>
      <c r="C44" s="821"/>
      <c r="D44" s="871"/>
      <c r="E44" s="871"/>
      <c r="F44" s="871"/>
      <c r="G44" s="871"/>
      <c r="H44" s="871"/>
      <c r="I44" s="872"/>
      <c r="J44" s="842">
        <f t="shared" si="7"/>
        <v>0</v>
      </c>
      <c r="K44" s="1795">
        <f t="shared" si="3"/>
        <v>0</v>
      </c>
      <c r="L44" s="246"/>
    </row>
  </sheetData>
  <sheetProtection algorithmName="SHA-512" hashValue="IKkwg9Oz9+dP4ckXxgcMMYFSlpIqkTFqn/EX446/LOK1ie1N/rs0qclO8XqFEh7EjHYThIzQKfuZX6EiMXe1QA==" saltValue="6jf8W9GRnUqDff/lUf0OTw==" spinCount="100000" sheet="1" objects="1" scenarios="1" formatRows="0"/>
  <mergeCells count="11">
    <mergeCell ref="D12:I12"/>
    <mergeCell ref="K2:L2"/>
    <mergeCell ref="C3:J3"/>
    <mergeCell ref="B6:C12"/>
    <mergeCell ref="D6:J6"/>
    <mergeCell ref="K6:K12"/>
    <mergeCell ref="L6:L12"/>
    <mergeCell ref="D7:J7"/>
    <mergeCell ref="D8:I8"/>
    <mergeCell ref="J8:J12"/>
    <mergeCell ref="D10:I10"/>
  </mergeCells>
  <printOptions horizontalCentered="1"/>
  <pageMargins left="0.74803149606299213" right="0.51181102362204722" top="0.9055118110236221" bottom="0.70866141732283472" header="0.51181102362204722" footer="0.51181102362204722"/>
  <pageSetup paperSize="9" scale="80"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C00-000000000000}">
          <x14:formula1>
            <xm:f>słownik!$A$2:$A$150</xm:f>
          </x14:formula1>
          <xm:sqref>C33:C44 C27:C31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5">
    <tabColor rgb="FFFFFF00"/>
    <pageSetUpPr fitToPage="1"/>
  </sheetPr>
  <dimension ref="A1:N55"/>
  <sheetViews>
    <sheetView showGridLines="0" tabSelected="1" view="pageBreakPreview" zoomScale="70" zoomScaleNormal="80" zoomScaleSheetLayoutView="70" workbookViewId="0">
      <selection activeCell="F1" sqref="F1"/>
    </sheetView>
  </sheetViews>
  <sheetFormatPr defaultRowHeight="12.75"/>
  <cols>
    <col min="1" max="1" width="4.7109375" customWidth="1"/>
    <col min="2" max="9" width="15.7109375" customWidth="1"/>
    <col min="10" max="10" width="8.28515625" customWidth="1"/>
    <col min="11" max="13" width="13.7109375" customWidth="1"/>
  </cols>
  <sheetData>
    <row r="1" spans="1:14" ht="127.5" customHeight="1">
      <c r="A1" s="1850" t="s">
        <v>810</v>
      </c>
      <c r="B1" s="2611"/>
      <c r="C1" s="2612"/>
      <c r="D1" s="2620" t="s">
        <v>1093</v>
      </c>
      <c r="E1" s="2621"/>
      <c r="H1" s="2618" t="s">
        <v>641</v>
      </c>
      <c r="I1" s="2619"/>
    </row>
    <row r="2" spans="1:14" ht="57.75" customHeight="1">
      <c r="B2" s="672"/>
      <c r="C2" s="673"/>
      <c r="G2" s="758" t="s">
        <v>337</v>
      </c>
      <c r="H2" s="759"/>
      <c r="I2" s="674"/>
    </row>
    <row r="3" spans="1:14" ht="29.25" customHeight="1">
      <c r="A3" s="33"/>
      <c r="B3" s="675" t="s">
        <v>452</v>
      </c>
      <c r="C3" s="757" t="s">
        <v>567</v>
      </c>
      <c r="D3" s="676" t="s">
        <v>453</v>
      </c>
      <c r="E3" s="2613" t="s">
        <v>567</v>
      </c>
      <c r="F3" s="2613"/>
      <c r="G3" s="677" t="s">
        <v>454</v>
      </c>
      <c r="H3" s="678" t="s">
        <v>1108</v>
      </c>
      <c r="J3" s="679"/>
      <c r="K3" s="32"/>
    </row>
    <row r="4" spans="1:14" ht="9.75" customHeight="1">
      <c r="A4" s="33"/>
      <c r="B4" s="2614"/>
      <c r="C4" s="2614"/>
      <c r="D4" s="2614"/>
      <c r="E4" s="2614"/>
      <c r="F4" s="2614"/>
      <c r="G4" s="2614"/>
      <c r="H4" s="2614"/>
      <c r="I4" s="33"/>
      <c r="J4" s="33"/>
      <c r="K4" s="32"/>
    </row>
    <row r="5" spans="1:14" ht="53.25" customHeight="1">
      <c r="A5" s="33"/>
      <c r="B5" s="2615" t="s">
        <v>455</v>
      </c>
      <c r="C5" s="2615"/>
      <c r="D5" s="2615"/>
      <c r="E5" s="2615"/>
      <c r="F5" s="2615"/>
      <c r="G5" s="2615"/>
      <c r="H5" s="2615"/>
      <c r="I5" s="2615"/>
      <c r="J5" s="214"/>
      <c r="K5" s="32"/>
    </row>
    <row r="6" spans="1:14" ht="33.75" customHeight="1">
      <c r="A6" s="33"/>
      <c r="B6" s="2616" t="s">
        <v>567</v>
      </c>
      <c r="C6" s="2616"/>
      <c r="D6" s="2616"/>
      <c r="E6" s="2616"/>
      <c r="F6" s="2616"/>
      <c r="G6" s="2616"/>
      <c r="H6" s="2616"/>
      <c r="I6" s="2617"/>
      <c r="J6" s="680"/>
      <c r="K6" s="35"/>
      <c r="L6" s="2"/>
      <c r="M6" s="2" t="s">
        <v>456</v>
      </c>
      <c r="N6" s="2"/>
    </row>
    <row r="7" spans="1:14" ht="9" customHeight="1">
      <c r="A7" s="33"/>
      <c r="B7" s="938" t="s">
        <v>457</v>
      </c>
      <c r="C7" s="939"/>
      <c r="D7" s="939"/>
      <c r="E7" s="939"/>
      <c r="F7" s="939"/>
      <c r="G7" s="939"/>
      <c r="H7" s="939"/>
      <c r="I7" s="940"/>
      <c r="J7" s="680"/>
      <c r="K7" s="35"/>
      <c r="L7" s="2"/>
      <c r="M7" s="2"/>
      <c r="N7" s="2"/>
    </row>
    <row r="8" spans="1:14" s="444" customFormat="1" ht="20.25" customHeight="1">
      <c r="A8" s="214"/>
      <c r="B8" s="2622" t="s">
        <v>567</v>
      </c>
      <c r="C8" s="2622"/>
      <c r="D8" s="2622"/>
      <c r="E8" s="2622"/>
      <c r="F8" s="2622"/>
      <c r="G8" s="2622"/>
      <c r="H8" s="2622"/>
      <c r="I8" s="2622"/>
      <c r="J8" s="679"/>
      <c r="K8" s="681"/>
      <c r="L8" s="681"/>
      <c r="M8" s="681"/>
      <c r="N8" s="681"/>
    </row>
    <row r="9" spans="1:14" s="687" customFormat="1" ht="24.95" customHeight="1">
      <c r="A9" s="682"/>
      <c r="B9" s="683"/>
      <c r="C9" s="683"/>
      <c r="D9" s="683"/>
      <c r="E9" s="683"/>
      <c r="F9" s="683"/>
      <c r="G9" s="683"/>
      <c r="H9" s="683"/>
      <c r="I9" s="684"/>
      <c r="J9" s="685"/>
      <c r="K9" s="686"/>
      <c r="L9" s="686"/>
      <c r="M9" s="686"/>
      <c r="N9" s="686"/>
    </row>
    <row r="10" spans="1:14" s="689" customFormat="1" ht="20.100000000000001" customHeight="1">
      <c r="A10" s="688"/>
      <c r="B10" s="2623" t="s">
        <v>458</v>
      </c>
      <c r="C10" s="2624"/>
      <c r="D10" s="2624"/>
      <c r="E10" s="2624"/>
      <c r="F10" s="2624"/>
      <c r="G10" s="2624"/>
      <c r="H10" s="2624"/>
      <c r="I10" s="2625"/>
      <c r="J10" s="688"/>
    </row>
    <row r="11" spans="1:14" s="697" customFormat="1" ht="12.95" customHeight="1">
      <c r="A11" s="690"/>
      <c r="B11" s="691" t="s">
        <v>459</v>
      </c>
      <c r="C11" s="692"/>
      <c r="D11" s="691" t="s">
        <v>220</v>
      </c>
      <c r="E11" s="693"/>
      <c r="F11" s="693"/>
      <c r="G11" s="693"/>
      <c r="H11" s="693"/>
      <c r="I11" s="694" t="s">
        <v>460</v>
      </c>
      <c r="J11" s="695"/>
      <c r="K11" s="696"/>
      <c r="L11" s="696"/>
      <c r="M11" s="696"/>
      <c r="N11" s="696"/>
    </row>
    <row r="12" spans="1:14" s="702" customFormat="1" ht="15" customHeight="1">
      <c r="A12" s="698"/>
      <c r="B12" s="2626"/>
      <c r="C12" s="2627"/>
      <c r="D12" s="2628"/>
      <c r="E12" s="2629"/>
      <c r="F12" s="2629"/>
      <c r="G12" s="2629"/>
      <c r="H12" s="2629"/>
      <c r="I12" s="699"/>
      <c r="J12" s="700"/>
      <c r="K12" s="701"/>
      <c r="L12" s="701"/>
      <c r="M12" s="701"/>
      <c r="N12" s="701"/>
    </row>
    <row r="13" spans="1:14" s="697" customFormat="1" ht="12.95" customHeight="1">
      <c r="A13" s="690"/>
      <c r="B13" s="703" t="s">
        <v>88</v>
      </c>
      <c r="C13" s="704" t="s">
        <v>184</v>
      </c>
      <c r="D13" s="693"/>
      <c r="E13" s="705"/>
      <c r="F13" s="704" t="s">
        <v>90</v>
      </c>
      <c r="G13" s="693"/>
      <c r="H13" s="693"/>
      <c r="I13" s="706"/>
      <c r="J13" s="695"/>
      <c r="K13" s="696"/>
      <c r="L13" s="696"/>
      <c r="M13" s="696"/>
      <c r="N13" s="696"/>
    </row>
    <row r="14" spans="1:14" s="702" customFormat="1" ht="15" customHeight="1">
      <c r="A14" s="698"/>
      <c r="B14" s="707"/>
      <c r="C14" s="2630"/>
      <c r="D14" s="2631"/>
      <c r="E14" s="2632"/>
      <c r="F14" s="2630"/>
      <c r="G14" s="2631"/>
      <c r="H14" s="2631"/>
      <c r="I14" s="2632"/>
      <c r="J14" s="698"/>
    </row>
    <row r="15" spans="1:14" s="713" customFormat="1" ht="12.95" customHeight="1">
      <c r="A15" s="708"/>
      <c r="B15" s="709" t="s">
        <v>461</v>
      </c>
      <c r="C15" s="710"/>
      <c r="D15" s="704" t="s">
        <v>640</v>
      </c>
      <c r="E15" s="711"/>
      <c r="F15" s="712"/>
      <c r="G15" s="711"/>
      <c r="H15" s="711" t="s">
        <v>639</v>
      </c>
      <c r="I15" s="710"/>
      <c r="J15" s="708"/>
    </row>
    <row r="16" spans="1:14" s="702" customFormat="1" ht="15" customHeight="1">
      <c r="A16" s="698"/>
      <c r="B16" s="2598"/>
      <c r="C16" s="2599"/>
      <c r="D16" s="2598"/>
      <c r="E16" s="2599"/>
      <c r="F16" s="2598"/>
      <c r="G16" s="2599"/>
      <c r="H16" s="2600"/>
      <c r="I16" s="2601"/>
      <c r="J16" s="698"/>
    </row>
    <row r="17" spans="1:11" s="722" customFormat="1" ht="12.95" customHeight="1">
      <c r="A17" s="714"/>
      <c r="B17" s="715" t="s">
        <v>89</v>
      </c>
      <c r="C17" s="716"/>
      <c r="D17" s="717"/>
      <c r="E17" s="718" t="s">
        <v>463</v>
      </c>
      <c r="F17" s="719"/>
      <c r="G17" s="290"/>
      <c r="H17" s="290"/>
      <c r="I17" s="720"/>
      <c r="J17" s="714"/>
      <c r="K17" s="721"/>
    </row>
    <row r="18" spans="1:11" s="724" customFormat="1" ht="15" customHeight="1">
      <c r="A18" s="723"/>
      <c r="B18" s="2602"/>
      <c r="C18" s="2603"/>
      <c r="D18" s="2604"/>
      <c r="E18" s="2605"/>
      <c r="F18" s="2606"/>
      <c r="G18" s="2606"/>
      <c r="H18" s="2606"/>
      <c r="I18" s="2607"/>
    </row>
    <row r="19" spans="1:11" s="726" customFormat="1" ht="24.95" customHeight="1">
      <c r="A19" s="725"/>
    </row>
    <row r="20" spans="1:11" s="728" customFormat="1" ht="20.100000000000001" customHeight="1">
      <c r="A20" s="727"/>
      <c r="B20" s="2608" t="s">
        <v>464</v>
      </c>
      <c r="C20" s="2608"/>
      <c r="D20" s="2608"/>
      <c r="E20" s="2608"/>
      <c r="F20" s="2608"/>
      <c r="G20" s="2608"/>
      <c r="H20" s="2608"/>
      <c r="I20" s="2608"/>
    </row>
    <row r="21" spans="1:11" s="732" customFormat="1" ht="12.95" customHeight="1">
      <c r="A21" s="292"/>
      <c r="B21" s="729" t="s">
        <v>465</v>
      </c>
      <c r="C21" s="730"/>
      <c r="D21" s="730"/>
      <c r="E21" s="730"/>
      <c r="F21" s="730" t="s">
        <v>466</v>
      </c>
      <c r="G21" s="2609" t="s">
        <v>467</v>
      </c>
      <c r="H21" s="2609"/>
      <c r="I21" s="731" t="s">
        <v>460</v>
      </c>
    </row>
    <row r="22" spans="1:11" s="735" customFormat="1" ht="15" customHeight="1">
      <c r="A22" s="733"/>
      <c r="B22" s="2610" t="s">
        <v>32</v>
      </c>
      <c r="C22" s="2610"/>
      <c r="D22" s="2610"/>
      <c r="E22" s="2610"/>
      <c r="F22" s="734"/>
      <c r="G22" s="2597"/>
      <c r="H22" s="2597"/>
      <c r="I22" s="734"/>
    </row>
    <row r="23" spans="1:11" s="735" customFormat="1" ht="15" customHeight="1">
      <c r="A23" s="733"/>
      <c r="B23" s="2582">
        <v>2</v>
      </c>
      <c r="C23" s="2582"/>
      <c r="D23" s="2582"/>
      <c r="E23" s="2582"/>
      <c r="F23" s="736"/>
      <c r="G23" s="2583"/>
      <c r="H23" s="2583"/>
      <c r="I23" s="736"/>
    </row>
    <row r="24" spans="1:11" s="735" customFormat="1" ht="15" customHeight="1">
      <c r="A24" s="733"/>
      <c r="B24" s="2582" t="s">
        <v>35</v>
      </c>
      <c r="C24" s="2582"/>
      <c r="D24" s="2582"/>
      <c r="E24" s="2582"/>
      <c r="F24" s="736"/>
      <c r="G24" s="2583"/>
      <c r="H24" s="2583"/>
      <c r="I24" s="736"/>
    </row>
    <row r="25" spans="1:11" s="735" customFormat="1" ht="15" customHeight="1">
      <c r="A25" s="733"/>
      <c r="B25" s="2584" t="s">
        <v>36</v>
      </c>
      <c r="C25" s="2584"/>
      <c r="D25" s="2584"/>
      <c r="E25" s="2584"/>
      <c r="F25" s="737"/>
      <c r="G25" s="2585"/>
      <c r="H25" s="2585"/>
      <c r="I25" s="737"/>
    </row>
    <row r="26" spans="1:11" s="726" customFormat="1" ht="24.95" customHeight="1">
      <c r="A26" s="725"/>
    </row>
    <row r="27" spans="1:11" s="728" customFormat="1" ht="20.100000000000001" customHeight="1">
      <c r="A27" s="727"/>
      <c r="B27" s="2586" t="s">
        <v>468</v>
      </c>
      <c r="C27" s="2587"/>
      <c r="D27" s="2587"/>
      <c r="E27" s="2587"/>
      <c r="F27" s="2587"/>
      <c r="G27" s="2587"/>
      <c r="H27" s="2587"/>
      <c r="I27" s="2588"/>
    </row>
    <row r="28" spans="1:11" s="726" customFormat="1" ht="12.95" customHeight="1">
      <c r="A28" s="725"/>
      <c r="B28" s="738" t="s">
        <v>469</v>
      </c>
      <c r="C28" s="739" t="s">
        <v>470</v>
      </c>
      <c r="D28" s="740"/>
      <c r="E28" s="740"/>
      <c r="F28" s="740"/>
      <c r="G28" s="740"/>
      <c r="H28" s="740"/>
      <c r="I28" s="741"/>
    </row>
    <row r="29" spans="1:11" s="724" customFormat="1" ht="15" customHeight="1">
      <c r="A29" s="723"/>
      <c r="B29" s="742"/>
      <c r="C29" s="2589"/>
      <c r="D29" s="2590"/>
      <c r="E29" s="2590"/>
      <c r="F29" s="2590"/>
      <c r="G29" s="2590"/>
      <c r="H29" s="2590"/>
      <c r="I29" s="2591"/>
    </row>
    <row r="30" spans="1:11" s="726" customFormat="1" ht="12.95" customHeight="1">
      <c r="A30" s="725"/>
      <c r="B30" s="738" t="s">
        <v>471</v>
      </c>
      <c r="C30" s="739" t="s">
        <v>184</v>
      </c>
      <c r="D30" s="743"/>
      <c r="E30" s="739" t="s">
        <v>472</v>
      </c>
      <c r="F30" s="743"/>
      <c r="G30" s="738" t="s">
        <v>462</v>
      </c>
      <c r="H30" s="739" t="s">
        <v>89</v>
      </c>
      <c r="I30" s="741"/>
    </row>
    <row r="31" spans="1:11" s="724" customFormat="1" ht="15" customHeight="1">
      <c r="A31" s="723"/>
      <c r="B31" s="744"/>
      <c r="C31" s="2589"/>
      <c r="D31" s="2591"/>
      <c r="E31" s="2589"/>
      <c r="F31" s="2591"/>
      <c r="G31" s="745"/>
      <c r="H31" s="2592"/>
      <c r="I31" s="2593"/>
    </row>
    <row r="32" spans="1:11" s="726" customFormat="1" ht="24.95" customHeight="1">
      <c r="A32" s="725"/>
    </row>
    <row r="33" spans="1:9" s="728" customFormat="1" ht="20.100000000000001" customHeight="1">
      <c r="A33" s="727"/>
      <c r="B33" s="746" t="s">
        <v>473</v>
      </c>
      <c r="C33" s="747"/>
      <c r="D33" s="747"/>
      <c r="E33" s="747"/>
      <c r="F33" s="747"/>
      <c r="G33" s="748"/>
      <c r="H33" s="747"/>
      <c r="I33" s="749"/>
    </row>
    <row r="34" spans="1:9" s="726" customFormat="1" ht="12.95" customHeight="1">
      <c r="A34" s="725"/>
      <c r="B34" s="2594" t="s">
        <v>474</v>
      </c>
      <c r="C34" s="2595"/>
      <c r="D34" s="2595"/>
      <c r="E34" s="2596"/>
      <c r="F34" s="2581" t="s">
        <v>475</v>
      </c>
      <c r="G34" s="2581"/>
      <c r="H34" s="2581"/>
      <c r="I34" s="796" t="s">
        <v>567</v>
      </c>
    </row>
    <row r="35" spans="1:9" s="724" customFormat="1" ht="15" customHeight="1">
      <c r="A35" s="723"/>
      <c r="B35" s="2578"/>
      <c r="C35" s="2579"/>
      <c r="D35" s="2579"/>
      <c r="E35" s="2580"/>
      <c r="F35" s="2561" t="s">
        <v>476</v>
      </c>
      <c r="G35" s="2561"/>
      <c r="H35" s="2561"/>
      <c r="I35" s="2562"/>
    </row>
    <row r="36" spans="1:9" s="726" customFormat="1" ht="12.95" customHeight="1">
      <c r="A36" s="725"/>
      <c r="B36" s="2563"/>
      <c r="C36" s="2564"/>
      <c r="D36" s="2564"/>
      <c r="E36" s="2565"/>
      <c r="F36" s="750" t="s">
        <v>477</v>
      </c>
      <c r="G36" s="751" t="s">
        <v>478</v>
      </c>
      <c r="H36" s="751" t="s">
        <v>479</v>
      </c>
      <c r="I36" s="751" t="s">
        <v>480</v>
      </c>
    </row>
    <row r="37" spans="1:9" s="726" customFormat="1" ht="14.1" customHeight="1">
      <c r="A37" s="725"/>
      <c r="B37" s="2563"/>
      <c r="C37" s="2564"/>
      <c r="D37" s="2564"/>
      <c r="E37" s="2565"/>
      <c r="F37" s="2566" t="s">
        <v>481</v>
      </c>
      <c r="G37" s="2569"/>
      <c r="H37" s="2569"/>
      <c r="I37" s="2570"/>
    </row>
    <row r="38" spans="1:9" s="726" customFormat="1" ht="14.1" customHeight="1">
      <c r="A38" s="725"/>
      <c r="B38" s="2563"/>
      <c r="C38" s="2564"/>
      <c r="D38" s="2564"/>
      <c r="E38" s="2565"/>
      <c r="F38" s="2567"/>
      <c r="G38" s="2571"/>
      <c r="H38" s="2571"/>
      <c r="I38" s="2572"/>
    </row>
    <row r="39" spans="1:9" ht="14.1" customHeight="1">
      <c r="A39" s="33"/>
      <c r="B39" s="2573"/>
      <c r="C39" s="2574"/>
      <c r="D39" s="2574"/>
      <c r="E39" s="2575"/>
      <c r="F39" s="2568"/>
      <c r="G39" s="2576"/>
      <c r="H39" s="2576"/>
      <c r="I39" s="2577"/>
    </row>
    <row r="40" spans="1:9" ht="12.95" customHeight="1">
      <c r="A40" s="33"/>
    </row>
    <row r="41" spans="1:9" ht="12.95" customHeight="1">
      <c r="A41" s="33"/>
      <c r="B41" s="2545" t="s">
        <v>482</v>
      </c>
      <c r="C41" s="2560"/>
      <c r="D41" s="2560"/>
      <c r="E41" s="2546"/>
      <c r="F41" s="2545" t="s">
        <v>483</v>
      </c>
      <c r="G41" s="2546"/>
      <c r="H41" s="2545" t="s">
        <v>484</v>
      </c>
      <c r="I41" s="2546"/>
    </row>
    <row r="42" spans="1:9" ht="12.95" customHeight="1">
      <c r="A42" s="33"/>
      <c r="B42" s="2547" t="s">
        <v>32</v>
      </c>
      <c r="C42" s="2548"/>
      <c r="D42" s="2548"/>
      <c r="E42" s="2549"/>
      <c r="F42" s="752" t="s">
        <v>485</v>
      </c>
      <c r="G42" s="797" t="s">
        <v>567</v>
      </c>
      <c r="H42" s="2550" t="s">
        <v>567</v>
      </c>
      <c r="I42" s="2551"/>
    </row>
    <row r="43" spans="1:9" ht="12.95" customHeight="1">
      <c r="A43" s="33"/>
      <c r="B43" s="2554" t="s">
        <v>34</v>
      </c>
      <c r="C43" s="2555"/>
      <c r="D43" s="2555"/>
      <c r="E43" s="2556"/>
      <c r="F43" s="752" t="s">
        <v>486</v>
      </c>
      <c r="G43" s="798" t="s">
        <v>567</v>
      </c>
      <c r="H43" s="2550"/>
      <c r="I43" s="2551"/>
    </row>
    <row r="44" spans="1:9" ht="12.95" customHeight="1">
      <c r="A44" s="33"/>
      <c r="B44" s="2557" t="s">
        <v>35</v>
      </c>
      <c r="C44" s="2558"/>
      <c r="D44" s="2558"/>
      <c r="E44" s="2559"/>
      <c r="F44" s="753" t="s">
        <v>487</v>
      </c>
      <c r="G44" s="799" t="s">
        <v>567</v>
      </c>
      <c r="H44" s="2552"/>
      <c r="I44" s="2553"/>
    </row>
    <row r="45" spans="1:9" ht="12.95" customHeight="1" thickBot="1">
      <c r="A45" s="33"/>
    </row>
    <row r="46" spans="1:9" ht="17.25" customHeight="1">
      <c r="A46" s="16"/>
      <c r="B46" s="754" t="s">
        <v>488</v>
      </c>
      <c r="C46" s="755"/>
      <c r="D46" s="2537" t="s">
        <v>489</v>
      </c>
      <c r="E46" s="2538"/>
      <c r="F46" s="444"/>
      <c r="G46" s="444"/>
      <c r="H46" s="444"/>
      <c r="I46" s="444"/>
    </row>
    <row r="47" spans="1:9" ht="15">
      <c r="A47" s="33"/>
      <c r="B47" s="2539" t="s">
        <v>490</v>
      </c>
      <c r="C47" s="2540"/>
      <c r="D47" s="2541"/>
      <c r="E47" s="2542"/>
    </row>
    <row r="48" spans="1:9" ht="15">
      <c r="A48" s="33"/>
      <c r="B48" s="2539" t="s">
        <v>491</v>
      </c>
      <c r="C48" s="2540"/>
      <c r="D48" s="2543"/>
      <c r="E48" s="2544"/>
    </row>
    <row r="49" spans="1:5" ht="15.75" thickBot="1">
      <c r="A49" s="33"/>
      <c r="B49" s="2533"/>
      <c r="C49" s="2534"/>
      <c r="D49" s="2535"/>
      <c r="E49" s="2536"/>
    </row>
    <row r="50" spans="1:5" ht="12.95" customHeight="1">
      <c r="A50" s="288"/>
      <c r="B50" s="756"/>
    </row>
    <row r="51" spans="1:5" ht="12.95" customHeight="1"/>
    <row r="52" spans="1:5" ht="12.95" customHeight="1"/>
    <row r="53" spans="1:5" ht="12.95" customHeight="1"/>
    <row r="54" spans="1:5" ht="12.95" customHeight="1"/>
    <row r="55" spans="1:5" ht="12.95" customHeight="1"/>
  </sheetData>
  <sheetProtection algorithmName="SHA-512" hashValue="ffzK4uDT72CH1UMpxV/eXRzUtal1ropLqKK2hSDlnMkK1qMI0VVmnAuM/TS+w7BuULi3DApbXPMvhPxv+mcajA==" saltValue="f74HQGUdB+Bf9NPaHdmAUA==" spinCount="100000" sheet="1" scenarios="1"/>
  <mergeCells count="60">
    <mergeCell ref="B8:I8"/>
    <mergeCell ref="B10:I10"/>
    <mergeCell ref="B12:C12"/>
    <mergeCell ref="D12:H12"/>
    <mergeCell ref="C14:E14"/>
    <mergeCell ref="F14:I14"/>
    <mergeCell ref="B1:C1"/>
    <mergeCell ref="E3:F3"/>
    <mergeCell ref="B4:H4"/>
    <mergeCell ref="B5:I5"/>
    <mergeCell ref="B6:I6"/>
    <mergeCell ref="H1:I1"/>
    <mergeCell ref="D1:E1"/>
    <mergeCell ref="G22:H22"/>
    <mergeCell ref="B16:C16"/>
    <mergeCell ref="D16:E16"/>
    <mergeCell ref="F16:G16"/>
    <mergeCell ref="H16:I16"/>
    <mergeCell ref="B18:D18"/>
    <mergeCell ref="E18:I18"/>
    <mergeCell ref="B20:I20"/>
    <mergeCell ref="G21:H21"/>
    <mergeCell ref="B22:E22"/>
    <mergeCell ref="F34:H34"/>
    <mergeCell ref="B23:E23"/>
    <mergeCell ref="G23:H23"/>
    <mergeCell ref="B24:E24"/>
    <mergeCell ref="G24:H24"/>
    <mergeCell ref="B25:E25"/>
    <mergeCell ref="G25:H25"/>
    <mergeCell ref="B27:I27"/>
    <mergeCell ref="C29:I29"/>
    <mergeCell ref="C31:D31"/>
    <mergeCell ref="E31:F31"/>
    <mergeCell ref="H31:I31"/>
    <mergeCell ref="B34:E34"/>
    <mergeCell ref="F35:I35"/>
    <mergeCell ref="B36:E36"/>
    <mergeCell ref="B37:E37"/>
    <mergeCell ref="F37:F39"/>
    <mergeCell ref="G37:I37"/>
    <mergeCell ref="B38:E38"/>
    <mergeCell ref="G38:I38"/>
    <mergeCell ref="B39:E39"/>
    <mergeCell ref="G39:I39"/>
    <mergeCell ref="B35:E35"/>
    <mergeCell ref="F41:G41"/>
    <mergeCell ref="H41:I41"/>
    <mergeCell ref="B42:E42"/>
    <mergeCell ref="H42:I44"/>
    <mergeCell ref="B43:E43"/>
    <mergeCell ref="B44:E44"/>
    <mergeCell ref="B41:E41"/>
    <mergeCell ref="B49:C49"/>
    <mergeCell ref="D49:E49"/>
    <mergeCell ref="D46:E46"/>
    <mergeCell ref="B47:C47"/>
    <mergeCell ref="D47:E47"/>
    <mergeCell ref="B48:C48"/>
    <mergeCell ref="D48:E48"/>
  </mergeCells>
  <printOptions horizontalCentered="1"/>
  <pageMargins left="0.98425196850393704" right="0.23622047244094491" top="0.94488188976377963" bottom="0.82677165354330717" header="0.51181102362204722" footer="0.31496062992125984"/>
  <pageSetup paperSize="9" scale="66" orientation="portrait" horizontalDpi="360" verticalDpi="360" r:id="rId1"/>
  <headerFooter alignWithMargins="0"/>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1000000}">
          <x14:formula1>
            <xm:f>słownik!$D$54:$D$57</xm:f>
          </x14:formula1>
          <xm:sqref>G37:I39</xm:sqref>
        </x14:dataValidation>
        <x14:dataValidation type="list" allowBlank="1" showInputMessage="1" showErrorMessage="1" xr:uid="{00000000-0002-0000-0200-000003000000}">
          <x14:formula1>
            <xm:f>słownik!$F$40:$F$41</xm:f>
          </x14:formula1>
          <xm:sqref>B1:C1</xm:sqref>
        </x14:dataValidation>
        <x14:dataValidation type="list" allowBlank="1" showInputMessage="1" showErrorMessage="1" xr:uid="{00000000-0002-0000-0200-000002000000}">
          <x14:formula1>
            <xm:f>słownik!$E$57:$E$73</xm:f>
          </x14:formula1>
          <xm:sqref>B35:E39</xm:sqref>
        </x14:dataValidation>
        <x14:dataValidation type="list" allowBlank="1" showInputMessage="1" showErrorMessage="1" xr:uid="{00000000-0002-0000-0200-000000000000}">
          <x14:formula1>
            <xm:f>słownik!$K$24:$K$26</xm:f>
          </x14:formula1>
          <xm:sqref>G42:I44 I34</xm:sqref>
        </x14:dataValidation>
        <x14:dataValidation type="list" allowBlank="1" showInputMessage="1" showErrorMessage="1" xr:uid="{00000000-0002-0000-0200-000004000000}">
          <x14:formula1>
            <xm:f>słownik!F26:F28</xm:f>
          </x14:formula1>
          <xm:sqref>H2</xm:sqref>
        </x14:dataValidation>
        <x14:dataValidation type="list" allowBlank="1" showInputMessage="1" showErrorMessage="1" xr:uid="{00000000-0002-0000-0200-000005000000}">
          <x14:formula1>
            <xm:f>słownik!D61:D65</xm:f>
          </x14:formula1>
          <xm:sqref>B29</xm:sqref>
        </x14:dataValidation>
        <x14:dataValidation type="list" allowBlank="1" showInputMessage="1" showErrorMessage="1" xr:uid="{00000000-0002-0000-0200-000006000000}">
          <x14:formula1>
            <xm:f>słownik!I42:I56</xm:f>
          </x14:formula1>
          <xm:sqref>D12:H12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0">
    <tabColor rgb="FFFF0000"/>
    <pageSetUpPr fitToPage="1"/>
  </sheetPr>
  <dimension ref="B1:K44"/>
  <sheetViews>
    <sheetView showGridLines="0" view="pageBreakPreview" topLeftCell="A7" zoomScaleNormal="100" zoomScaleSheetLayoutView="100" workbookViewId="0">
      <selection activeCell="B1" sqref="B1:J1"/>
    </sheetView>
  </sheetViews>
  <sheetFormatPr defaultColWidth="9.28515625" defaultRowHeight="12.75"/>
  <cols>
    <col min="1" max="1" width="2.5703125" style="3" customWidth="1"/>
    <col min="2" max="2" width="4.42578125" style="3" customWidth="1"/>
    <col min="3" max="3" width="45.7109375" style="3" customWidth="1"/>
    <col min="4" max="7" width="6" style="3" customWidth="1"/>
    <col min="8" max="8" width="6.7109375" style="3" customWidth="1"/>
    <col min="9" max="9" width="10.28515625" style="3" customWidth="1"/>
    <col min="10" max="10" width="10.5703125" style="3" customWidth="1"/>
    <col min="11" max="11" width="9.28515625" style="3" customWidth="1"/>
    <col min="12" max="16384" width="9.28515625" style="3"/>
  </cols>
  <sheetData>
    <row r="1" spans="2:11" ht="32.25" customHeight="1">
      <c r="B1" s="2077" t="s">
        <v>732</v>
      </c>
      <c r="C1" s="2134"/>
      <c r="D1" s="2134"/>
      <c r="E1" s="2134"/>
      <c r="F1" s="2134"/>
      <c r="G1" s="2134"/>
      <c r="H1" s="2134"/>
      <c r="I1" s="2142" t="s">
        <v>900</v>
      </c>
      <c r="J1" s="2134"/>
    </row>
    <row r="2" spans="2:11" ht="18">
      <c r="B2" s="235"/>
      <c r="C2" s="236" t="str">
        <f>wizyt!C3</f>
        <v>??</v>
      </c>
      <c r="D2" s="236"/>
      <c r="E2" s="236"/>
      <c r="F2" s="236"/>
      <c r="G2" s="236"/>
      <c r="H2" s="236"/>
      <c r="I2" s="3316"/>
      <c r="J2" s="3316"/>
    </row>
    <row r="3" spans="2:11" ht="20.25">
      <c r="B3" s="238"/>
      <c r="C3" s="3231" t="s">
        <v>113</v>
      </c>
      <c r="D3" s="3231"/>
      <c r="E3" s="3231"/>
      <c r="F3" s="3231"/>
      <c r="G3" s="3231"/>
      <c r="H3" s="3231"/>
      <c r="I3" s="295" t="str">
        <f>wizyt!H3</f>
        <v>2021/2022</v>
      </c>
      <c r="J3" s="238"/>
    </row>
    <row r="4" spans="2:11" ht="18.75" customHeight="1">
      <c r="B4" s="1299" t="s">
        <v>934</v>
      </c>
      <c r="C4" s="1217"/>
      <c r="D4" s="1217"/>
      <c r="E4" s="1217"/>
      <c r="F4" s="1217" t="s">
        <v>313</v>
      </c>
      <c r="G4" s="1217"/>
      <c r="H4" s="1217"/>
      <c r="I4" s="1001"/>
      <c r="J4" s="238"/>
    </row>
    <row r="5" spans="2:11" ht="21.75" customHeight="1" thickBot="1">
      <c r="B5" s="1304" t="s">
        <v>726</v>
      </c>
      <c r="C5" s="242"/>
      <c r="D5" s="242"/>
      <c r="E5" s="242"/>
      <c r="F5" s="242"/>
      <c r="G5" s="242"/>
      <c r="H5" s="242"/>
      <c r="I5" s="242"/>
      <c r="J5" s="238"/>
    </row>
    <row r="6" spans="2:11" ht="12.75" customHeight="1">
      <c r="B6" s="3340" t="s">
        <v>218</v>
      </c>
      <c r="C6" s="3341"/>
      <c r="D6" s="3232"/>
      <c r="E6" s="3232"/>
      <c r="F6" s="3232"/>
      <c r="G6" s="3232"/>
      <c r="H6" s="3232"/>
      <c r="I6" s="3323" t="s">
        <v>233</v>
      </c>
      <c r="J6" s="3294" t="s">
        <v>74</v>
      </c>
    </row>
    <row r="7" spans="2:11" ht="12.75" customHeight="1">
      <c r="B7" s="3240"/>
      <c r="C7" s="2972"/>
      <c r="D7" s="3325" t="s">
        <v>284</v>
      </c>
      <c r="E7" s="3325"/>
      <c r="F7" s="3325"/>
      <c r="G7" s="3325"/>
      <c r="H7" s="3325"/>
      <c r="I7" s="2981"/>
      <c r="J7" s="2984"/>
    </row>
    <row r="8" spans="2:11" ht="12.75" customHeight="1">
      <c r="B8" s="3240"/>
      <c r="C8" s="2972"/>
      <c r="D8" s="3247" t="s">
        <v>674</v>
      </c>
      <c r="E8" s="3247"/>
      <c r="F8" s="3247"/>
      <c r="G8" s="3247"/>
      <c r="H8" s="3334" t="s">
        <v>29</v>
      </c>
      <c r="I8" s="2981"/>
      <c r="J8" s="2984"/>
    </row>
    <row r="9" spans="2:11" ht="12.75" customHeight="1">
      <c r="B9" s="3240"/>
      <c r="C9" s="2972"/>
      <c r="D9" s="387" t="s">
        <v>4</v>
      </c>
      <c r="E9" s="387" t="s">
        <v>5</v>
      </c>
      <c r="F9" s="387" t="s">
        <v>6</v>
      </c>
      <c r="G9" s="386" t="s">
        <v>8</v>
      </c>
      <c r="H9" s="3335"/>
      <c r="I9" s="2981"/>
      <c r="J9" s="2984"/>
    </row>
    <row r="10" spans="2:11" ht="12.75" customHeight="1">
      <c r="B10" s="3240"/>
      <c r="C10" s="2972"/>
      <c r="D10" s="2992" t="s">
        <v>676</v>
      </c>
      <c r="E10" s="2992"/>
      <c r="F10" s="2992"/>
      <c r="G10" s="3295"/>
      <c r="H10" s="3335"/>
      <c r="I10" s="2981"/>
      <c r="J10" s="2984"/>
    </row>
    <row r="11" spans="2:11" ht="12.75" customHeight="1">
      <c r="B11" s="3240"/>
      <c r="C11" s="2972"/>
      <c r="D11" s="1849">
        <f>'kalendarz  A'!$F$30</f>
        <v>13</v>
      </c>
      <c r="E11" s="1849">
        <f>'kalendarz  A'!$F$30</f>
        <v>13</v>
      </c>
      <c r="F11" s="1849">
        <f>'kalendarz  A'!$F$30</f>
        <v>13</v>
      </c>
      <c r="G11" s="1849">
        <f>'kalendarz  A'!$F$31</f>
        <v>6</v>
      </c>
      <c r="H11" s="3335"/>
      <c r="I11" s="2981"/>
      <c r="J11" s="2984"/>
    </row>
    <row r="12" spans="2:11" ht="16.5" customHeight="1" thickBot="1">
      <c r="B12" s="3342"/>
      <c r="C12" s="3343"/>
      <c r="D12" s="3299" t="s">
        <v>673</v>
      </c>
      <c r="E12" s="3299"/>
      <c r="F12" s="3299"/>
      <c r="G12" s="3300"/>
      <c r="H12" s="3336"/>
      <c r="I12" s="3324"/>
      <c r="J12" s="2984"/>
    </row>
    <row r="13" spans="2:11" ht="23.25" customHeight="1">
      <c r="B13" s="1018"/>
      <c r="C13" s="1019" t="s">
        <v>717</v>
      </c>
      <c r="D13" s="1044">
        <f>D14+D26+D32</f>
        <v>0</v>
      </c>
      <c r="E13" s="1044">
        <f>E14+E26+E32</f>
        <v>0</v>
      </c>
      <c r="F13" s="1044">
        <f>F14+F26+F32</f>
        <v>0</v>
      </c>
      <c r="G13" s="1044">
        <f>G14+G26+G32</f>
        <v>0</v>
      </c>
      <c r="H13" s="1045">
        <f t="shared" ref="H13:H31" si="0">SUM(D13:G13)</f>
        <v>0</v>
      </c>
      <c r="I13" s="1048">
        <f>I14+I26+I32</f>
        <v>0</v>
      </c>
      <c r="J13" s="1797"/>
      <c r="K13" s="538"/>
    </row>
    <row r="14" spans="2:11" ht="19.5" customHeight="1">
      <c r="B14" s="1300"/>
      <c r="C14" s="1310" t="s">
        <v>713</v>
      </c>
      <c r="D14" s="1256">
        <f>SUM(D15:D25)</f>
        <v>0</v>
      </c>
      <c r="E14" s="1256">
        <f>SUM(E15:E25)</f>
        <v>0</v>
      </c>
      <c r="F14" s="1256">
        <f>SUM(F15:F25)</f>
        <v>0</v>
      </c>
      <c r="G14" s="1257">
        <f>SUM(G15:G25)</f>
        <v>0</v>
      </c>
      <c r="H14" s="1210">
        <f t="shared" si="0"/>
        <v>0</v>
      </c>
      <c r="I14" s="1259">
        <f>SUM(I15:I25)</f>
        <v>0</v>
      </c>
      <c r="J14" s="1393"/>
      <c r="K14" s="1392"/>
    </row>
    <row r="15" spans="2:11" s="78" customFormat="1" ht="14.1" customHeight="1">
      <c r="B15" s="807">
        <v>1</v>
      </c>
      <c r="C15" s="1504" t="s">
        <v>327</v>
      </c>
      <c r="D15" s="1250"/>
      <c r="E15" s="844"/>
      <c r="F15" s="844"/>
      <c r="G15" s="847"/>
      <c r="H15" s="1268">
        <f t="shared" si="0"/>
        <v>0</v>
      </c>
      <c r="I15" s="1068">
        <f>G15*$G$11+D15*$D$11+E15*$E$11+F15*$F$11</f>
        <v>0</v>
      </c>
      <c r="J15" s="232"/>
      <c r="K15" s="538"/>
    </row>
    <row r="16" spans="2:11" s="78" customFormat="1" ht="14.1" customHeight="1">
      <c r="B16" s="817">
        <v>2</v>
      </c>
      <c r="C16" s="1270" t="s">
        <v>714</v>
      </c>
      <c r="D16" s="1251"/>
      <c r="E16" s="848"/>
      <c r="F16" s="848"/>
      <c r="G16" s="851"/>
      <c r="H16" s="1034">
        <f t="shared" si="0"/>
        <v>0</v>
      </c>
      <c r="I16" s="1303">
        <f>G16*$G$11+D16*$D$11+E16*$E$11+F16*$F$11</f>
        <v>0</v>
      </c>
      <c r="J16" s="397"/>
      <c r="K16" s="538"/>
    </row>
    <row r="17" spans="2:11" s="78" customFormat="1" ht="14.1" customHeight="1">
      <c r="B17" s="817">
        <v>3</v>
      </c>
      <c r="C17" s="1270" t="s">
        <v>788</v>
      </c>
      <c r="D17" s="1251"/>
      <c r="E17" s="848"/>
      <c r="F17" s="848"/>
      <c r="G17" s="851"/>
      <c r="H17" s="1034">
        <f t="shared" si="0"/>
        <v>0</v>
      </c>
      <c r="I17" s="1303">
        <f t="shared" ref="I17:I24" si="1">G17*$G$11+D17*$D$11+E17*$E$11+F17*$F$11</f>
        <v>0</v>
      </c>
      <c r="J17" s="397"/>
      <c r="K17" s="538"/>
    </row>
    <row r="18" spans="2:11" s="78" customFormat="1" ht="14.1" customHeight="1">
      <c r="B18" s="817">
        <v>4</v>
      </c>
      <c r="C18" s="1270" t="s">
        <v>276</v>
      </c>
      <c r="D18" s="1251"/>
      <c r="E18" s="848"/>
      <c r="F18" s="848"/>
      <c r="G18" s="851"/>
      <c r="H18" s="1034">
        <f t="shared" si="0"/>
        <v>0</v>
      </c>
      <c r="I18" s="1303">
        <f t="shared" ref="I18" si="2">G18*$G$11+D18*$D$11+E18*$E$11+F18*$F$11</f>
        <v>0</v>
      </c>
      <c r="J18" s="397"/>
      <c r="K18" s="538"/>
    </row>
    <row r="19" spans="2:11" s="78" customFormat="1" ht="14.1" customHeight="1">
      <c r="B19" s="817">
        <v>5</v>
      </c>
      <c r="C19" s="1270" t="s">
        <v>277</v>
      </c>
      <c r="D19" s="1251"/>
      <c r="E19" s="848"/>
      <c r="F19" s="848"/>
      <c r="G19" s="851"/>
      <c r="H19" s="1034">
        <f t="shared" si="0"/>
        <v>0</v>
      </c>
      <c r="I19" s="1303">
        <f t="shared" si="1"/>
        <v>0</v>
      </c>
      <c r="J19" s="397"/>
      <c r="K19" s="538"/>
    </row>
    <row r="20" spans="2:11" s="78" customFormat="1" ht="14.1" customHeight="1">
      <c r="B20" s="817">
        <v>6</v>
      </c>
      <c r="C20" s="1270" t="s">
        <v>280</v>
      </c>
      <c r="D20" s="1251"/>
      <c r="E20" s="848"/>
      <c r="F20" s="848"/>
      <c r="G20" s="851"/>
      <c r="H20" s="1034">
        <f t="shared" si="0"/>
        <v>0</v>
      </c>
      <c r="I20" s="1303">
        <f t="shared" si="1"/>
        <v>0</v>
      </c>
      <c r="J20" s="397"/>
      <c r="K20" s="538"/>
    </row>
    <row r="21" spans="2:11" s="78" customFormat="1" ht="14.1" customHeight="1">
      <c r="B21" s="817">
        <v>7</v>
      </c>
      <c r="C21" s="1270" t="s">
        <v>282</v>
      </c>
      <c r="D21" s="1251"/>
      <c r="E21" s="848"/>
      <c r="F21" s="848"/>
      <c r="G21" s="851"/>
      <c r="H21" s="1034">
        <f t="shared" si="0"/>
        <v>0</v>
      </c>
      <c r="I21" s="1303">
        <f t="shared" si="1"/>
        <v>0</v>
      </c>
      <c r="J21" s="397"/>
      <c r="K21" s="538"/>
    </row>
    <row r="22" spans="2:11" s="78" customFormat="1" ht="14.1" customHeight="1">
      <c r="B22" s="817">
        <v>8</v>
      </c>
      <c r="C22" s="1270" t="s">
        <v>569</v>
      </c>
      <c r="D22" s="1251"/>
      <c r="E22" s="848"/>
      <c r="F22" s="848"/>
      <c r="G22" s="851"/>
      <c r="H22" s="1034">
        <f t="shared" si="0"/>
        <v>0</v>
      </c>
      <c r="I22" s="1303">
        <f t="shared" si="1"/>
        <v>0</v>
      </c>
      <c r="J22" s="397"/>
      <c r="K22" s="538"/>
    </row>
    <row r="23" spans="2:11" s="78" customFormat="1" ht="14.1" customHeight="1">
      <c r="B23" s="817">
        <v>9</v>
      </c>
      <c r="C23" s="1270" t="s">
        <v>269</v>
      </c>
      <c r="D23" s="1251"/>
      <c r="E23" s="848"/>
      <c r="F23" s="848"/>
      <c r="G23" s="851"/>
      <c r="H23" s="834">
        <f t="shared" si="0"/>
        <v>0</v>
      </c>
      <c r="I23" s="1303">
        <f t="shared" si="1"/>
        <v>0</v>
      </c>
      <c r="J23" s="397"/>
      <c r="K23" s="538"/>
    </row>
    <row r="24" spans="2:11" s="78" customFormat="1" ht="14.1" customHeight="1">
      <c r="B24" s="817">
        <v>10</v>
      </c>
      <c r="C24" s="1270" t="s">
        <v>506</v>
      </c>
      <c r="D24" s="1252"/>
      <c r="E24" s="857"/>
      <c r="F24" s="857"/>
      <c r="G24" s="854"/>
      <c r="H24" s="834">
        <f t="shared" si="0"/>
        <v>0</v>
      </c>
      <c r="I24" s="1303">
        <f t="shared" si="1"/>
        <v>0</v>
      </c>
      <c r="J24" s="233"/>
      <c r="K24" s="538"/>
    </row>
    <row r="25" spans="2:11" s="78" customFormat="1" ht="14.1" customHeight="1">
      <c r="B25" s="983">
        <v>11</v>
      </c>
      <c r="C25" s="1796" t="s">
        <v>271</v>
      </c>
      <c r="D25" s="1253"/>
      <c r="E25" s="1031"/>
      <c r="F25" s="1031"/>
      <c r="G25" s="987"/>
      <c r="H25" s="894">
        <f t="shared" si="0"/>
        <v>0</v>
      </c>
      <c r="I25" s="1067">
        <f>G25*$G$11+D25*$D$11+E25*$E$11+F25*$F$11</f>
        <v>0</v>
      </c>
      <c r="J25" s="234"/>
      <c r="K25" s="538"/>
    </row>
    <row r="26" spans="2:11" s="78" customFormat="1" ht="19.5" customHeight="1">
      <c r="B26" s="1301"/>
      <c r="C26" s="1479" t="s">
        <v>599</v>
      </c>
      <c r="D26" s="1256">
        <f>SUM(D27:D31)</f>
        <v>0</v>
      </c>
      <c r="E26" s="1256">
        <f>SUM(E27:E31)</f>
        <v>0</v>
      </c>
      <c r="F26" s="1256">
        <f>SUM(F27:F31)</f>
        <v>0</v>
      </c>
      <c r="G26" s="1257">
        <f>SUM(G27:G31)</f>
        <v>0</v>
      </c>
      <c r="H26" s="1210">
        <f t="shared" si="0"/>
        <v>0</v>
      </c>
      <c r="I26" s="1039">
        <f>G26*$G$11+D26*$D$11+E26*$E$11+F26*$F$11</f>
        <v>0</v>
      </c>
      <c r="J26" s="1260"/>
      <c r="K26" s="538"/>
    </row>
    <row r="27" spans="2:11" s="78" customFormat="1" ht="14.1" customHeight="1">
      <c r="B27" s="1029"/>
      <c r="C27" s="1254"/>
      <c r="D27" s="848"/>
      <c r="E27" s="848"/>
      <c r="F27" s="848"/>
      <c r="G27" s="992"/>
      <c r="H27" s="836">
        <f t="shared" si="0"/>
        <v>0</v>
      </c>
      <c r="I27" s="1068">
        <f>G27*$G$11+D27*$D$11+E27*$E$11+F27*$F$11</f>
        <v>0</v>
      </c>
      <c r="J27" s="397"/>
      <c r="K27" s="538"/>
    </row>
    <row r="28" spans="2:11" ht="14.1" customHeight="1">
      <c r="B28" s="1029"/>
      <c r="C28" s="1016"/>
      <c r="D28" s="851"/>
      <c r="E28" s="851"/>
      <c r="F28" s="851"/>
      <c r="G28" s="992"/>
      <c r="H28" s="834">
        <f t="shared" si="0"/>
        <v>0</v>
      </c>
      <c r="I28" s="1303">
        <f t="shared" ref="I28:I44" si="3">G28*$G$11+D28*$D$11+E28*$E$11+F28*$F$11</f>
        <v>0</v>
      </c>
      <c r="J28" s="233"/>
      <c r="K28" s="538"/>
    </row>
    <row r="29" spans="2:11" ht="14.1" customHeight="1">
      <c r="B29" s="1029"/>
      <c r="C29" s="1016"/>
      <c r="D29" s="851"/>
      <c r="E29" s="851"/>
      <c r="F29" s="851"/>
      <c r="G29" s="992"/>
      <c r="H29" s="836">
        <f t="shared" si="0"/>
        <v>0</v>
      </c>
      <c r="I29" s="1303">
        <f t="shared" si="3"/>
        <v>0</v>
      </c>
      <c r="J29" s="233"/>
      <c r="K29" s="538"/>
    </row>
    <row r="30" spans="2:11" ht="14.1" customHeight="1">
      <c r="B30" s="1017"/>
      <c r="C30" s="819"/>
      <c r="D30" s="854"/>
      <c r="E30" s="854"/>
      <c r="F30" s="854"/>
      <c r="G30" s="992"/>
      <c r="H30" s="834">
        <f t="shared" si="0"/>
        <v>0</v>
      </c>
      <c r="I30" s="1303">
        <f t="shared" si="3"/>
        <v>0</v>
      </c>
      <c r="J30" s="231"/>
      <c r="K30" s="538"/>
    </row>
    <row r="31" spans="2:11" ht="14.1" customHeight="1">
      <c r="B31" s="1261"/>
      <c r="C31" s="1262"/>
      <c r="D31" s="1220"/>
      <c r="E31" s="1220"/>
      <c r="F31" s="1220"/>
      <c r="G31" s="1014"/>
      <c r="H31" s="894">
        <f t="shared" si="0"/>
        <v>0</v>
      </c>
      <c r="I31" s="1043">
        <f t="shared" si="3"/>
        <v>0</v>
      </c>
      <c r="J31" s="1264"/>
      <c r="K31" s="538"/>
    </row>
    <row r="32" spans="2:11" ht="21.75" customHeight="1">
      <c r="B32" s="1265"/>
      <c r="C32" s="1302" t="s">
        <v>779</v>
      </c>
      <c r="D32" s="1256">
        <f>SUM(D33:D44)</f>
        <v>0</v>
      </c>
      <c r="E32" s="1256">
        <f t="shared" ref="E32:G32" si="4">SUM(E33:E44)</f>
        <v>0</v>
      </c>
      <c r="F32" s="1256">
        <f>SUM(F33:F44)</f>
        <v>0</v>
      </c>
      <c r="G32" s="1256">
        <f t="shared" si="4"/>
        <v>0</v>
      </c>
      <c r="H32" s="1798">
        <f>SUM(H33:H44)</f>
        <v>0</v>
      </c>
      <c r="I32" s="1068">
        <f t="shared" si="3"/>
        <v>0</v>
      </c>
      <c r="J32" s="1266"/>
    </row>
    <row r="33" spans="2:10">
      <c r="B33" s="1029"/>
      <c r="C33" s="1254"/>
      <c r="D33" s="848"/>
      <c r="E33" s="848"/>
      <c r="F33" s="848"/>
      <c r="G33" s="992"/>
      <c r="H33" s="836">
        <f t="shared" ref="H33:H44" si="5">SUM(D33:G33)</f>
        <v>0</v>
      </c>
      <c r="I33" s="1068">
        <f t="shared" si="3"/>
        <v>0</v>
      </c>
      <c r="J33" s="397"/>
    </row>
    <row r="34" spans="2:10" ht="12" customHeight="1">
      <c r="B34" s="1029"/>
      <c r="C34" s="1016"/>
      <c r="D34" s="851"/>
      <c r="E34" s="851"/>
      <c r="F34" s="851"/>
      <c r="G34" s="992"/>
      <c r="H34" s="834">
        <f t="shared" si="5"/>
        <v>0</v>
      </c>
      <c r="I34" s="1303">
        <f t="shared" si="3"/>
        <v>0</v>
      </c>
      <c r="J34" s="233"/>
    </row>
    <row r="35" spans="2:10" ht="12" customHeight="1">
      <c r="B35" s="1029"/>
      <c r="C35" s="1016"/>
      <c r="D35" s="851"/>
      <c r="E35" s="851"/>
      <c r="F35" s="851"/>
      <c r="G35" s="992"/>
      <c r="H35" s="834">
        <f t="shared" si="5"/>
        <v>0</v>
      </c>
      <c r="I35" s="1303">
        <f t="shared" si="3"/>
        <v>0</v>
      </c>
      <c r="J35" s="233"/>
    </row>
    <row r="36" spans="2:10" ht="12" customHeight="1">
      <c r="B36" s="1029"/>
      <c r="C36" s="1016"/>
      <c r="D36" s="851"/>
      <c r="E36" s="851"/>
      <c r="F36" s="851"/>
      <c r="G36" s="992"/>
      <c r="H36" s="834">
        <f t="shared" ref="H36" si="6">SUM(D36:G36)</f>
        <v>0</v>
      </c>
      <c r="I36" s="1303">
        <f t="shared" ref="I36" si="7">G36*$G$11+D36*$D$11+E36*$E$11+F36*$F$11</f>
        <v>0</v>
      </c>
      <c r="J36" s="233"/>
    </row>
    <row r="37" spans="2:10" ht="12" customHeight="1">
      <c r="B37" s="1029"/>
      <c r="C37" s="1016"/>
      <c r="D37" s="851"/>
      <c r="E37" s="851"/>
      <c r="F37" s="851"/>
      <c r="G37" s="992"/>
      <c r="H37" s="834">
        <f t="shared" ref="H37" si="8">SUM(D37:G37)</f>
        <v>0</v>
      </c>
      <c r="I37" s="1303">
        <f t="shared" ref="I37" si="9">G37*$G$11+D37*$D$11+E37*$E$11+F37*$F$11</f>
        <v>0</v>
      </c>
      <c r="J37" s="233"/>
    </row>
    <row r="38" spans="2:10" ht="12" customHeight="1">
      <c r="B38" s="1029"/>
      <c r="C38" s="1016"/>
      <c r="D38" s="851"/>
      <c r="E38" s="851"/>
      <c r="F38" s="851"/>
      <c r="G38" s="992"/>
      <c r="H38" s="834">
        <f t="shared" si="5"/>
        <v>0</v>
      </c>
      <c r="I38" s="1303">
        <f t="shared" si="3"/>
        <v>0</v>
      </c>
      <c r="J38" s="233"/>
    </row>
    <row r="39" spans="2:10" ht="12" customHeight="1">
      <c r="B39" s="1029"/>
      <c r="C39" s="1016"/>
      <c r="D39" s="851"/>
      <c r="E39" s="851"/>
      <c r="F39" s="851"/>
      <c r="G39" s="992"/>
      <c r="H39" s="834">
        <f t="shared" si="5"/>
        <v>0</v>
      </c>
      <c r="I39" s="1303">
        <f t="shared" si="3"/>
        <v>0</v>
      </c>
      <c r="J39" s="233"/>
    </row>
    <row r="40" spans="2:10">
      <c r="B40" s="1029"/>
      <c r="C40" s="1016"/>
      <c r="D40" s="851"/>
      <c r="E40" s="851"/>
      <c r="F40" s="851"/>
      <c r="G40" s="992"/>
      <c r="H40" s="836">
        <f t="shared" si="5"/>
        <v>0</v>
      </c>
      <c r="I40" s="1303">
        <f t="shared" si="3"/>
        <v>0</v>
      </c>
      <c r="J40" s="233"/>
    </row>
    <row r="41" spans="2:10">
      <c r="B41" s="1029"/>
      <c r="C41" s="1016"/>
      <c r="D41" s="851"/>
      <c r="E41" s="851"/>
      <c r="F41" s="851"/>
      <c r="G41" s="992"/>
      <c r="H41" s="836">
        <f t="shared" si="5"/>
        <v>0</v>
      </c>
      <c r="I41" s="1303">
        <f t="shared" si="3"/>
        <v>0</v>
      </c>
      <c r="J41" s="233"/>
    </row>
    <row r="42" spans="2:10">
      <c r="B42" s="1017"/>
      <c r="C42" s="819"/>
      <c r="D42" s="854"/>
      <c r="E42" s="854"/>
      <c r="F42" s="854"/>
      <c r="G42" s="992"/>
      <c r="H42" s="834">
        <f t="shared" si="5"/>
        <v>0</v>
      </c>
      <c r="I42" s="1303">
        <f t="shared" si="3"/>
        <v>0</v>
      </c>
      <c r="J42" s="231"/>
    </row>
    <row r="43" spans="2:10">
      <c r="B43" s="1017"/>
      <c r="C43" s="819"/>
      <c r="D43" s="854"/>
      <c r="E43" s="854"/>
      <c r="F43" s="854"/>
      <c r="G43" s="992"/>
      <c r="H43" s="834">
        <f t="shared" si="5"/>
        <v>0</v>
      </c>
      <c r="I43" s="1303">
        <f t="shared" si="3"/>
        <v>0</v>
      </c>
      <c r="J43" s="231"/>
    </row>
    <row r="44" spans="2:10" ht="13.5" thickBot="1">
      <c r="B44" s="1030"/>
      <c r="C44" s="821"/>
      <c r="D44" s="871"/>
      <c r="E44" s="871"/>
      <c r="F44" s="871"/>
      <c r="G44" s="872"/>
      <c r="H44" s="842">
        <f t="shared" si="5"/>
        <v>0</v>
      </c>
      <c r="I44" s="1795">
        <f t="shared" si="3"/>
        <v>0</v>
      </c>
      <c r="J44" s="246"/>
    </row>
  </sheetData>
  <sheetProtection algorithmName="SHA-512" hashValue="1B/y7fTclk+VBBaEmZAvhmdqZVSfO53ZEqHe0WtyXUcg4wLhR3A5OoXe+xO6rcnjGB4sOmZFaC0Yw3X3QGH0mg==" saltValue="z4ec+MVRlz9JvLSZLJnElA==" spinCount="100000" sheet="1" objects="1" scenarios="1" formatRows="0"/>
  <mergeCells count="11">
    <mergeCell ref="D12:G12"/>
    <mergeCell ref="I2:J2"/>
    <mergeCell ref="C3:H3"/>
    <mergeCell ref="B6:C12"/>
    <mergeCell ref="D6:H6"/>
    <mergeCell ref="I6:I12"/>
    <mergeCell ref="J6:J12"/>
    <mergeCell ref="D7:H7"/>
    <mergeCell ref="D8:G8"/>
    <mergeCell ref="H8:H12"/>
    <mergeCell ref="D10:G10"/>
  </mergeCells>
  <printOptions horizontalCentered="1"/>
  <pageMargins left="0.74803149606299213" right="0.51181102362204722" top="0.9055118110236221" bottom="0.70866141732283472" header="0.51181102362204722" footer="0.51181102362204722"/>
  <pageSetup paperSize="9" scale="89"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słownik!$A$2:$A$150</xm:f>
          </x14:formula1>
          <xm:sqref>C33:C44 C27:C31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21">
    <tabColor rgb="FFFF0000"/>
    <pageSetUpPr fitToPage="1"/>
  </sheetPr>
  <dimension ref="B1:S47"/>
  <sheetViews>
    <sheetView showGridLines="0" view="pageBreakPreview" zoomScale="90" zoomScaleNormal="100" zoomScaleSheetLayoutView="90" workbookViewId="0">
      <selection activeCell="B1" sqref="B1:R1"/>
    </sheetView>
  </sheetViews>
  <sheetFormatPr defaultColWidth="9.28515625" defaultRowHeight="12.75"/>
  <cols>
    <col min="1" max="1" width="2.5703125" style="3" customWidth="1"/>
    <col min="2" max="2" width="4.42578125" style="3" customWidth="1"/>
    <col min="3" max="3" width="44.42578125" style="3" customWidth="1"/>
    <col min="4" max="9" width="6" style="3" customWidth="1"/>
    <col min="10" max="15" width="6.7109375" style="3" customWidth="1"/>
    <col min="16" max="16" width="10.140625" style="3" customWidth="1"/>
    <col min="17" max="17" width="10.28515625" style="3" customWidth="1"/>
    <col min="18" max="18" width="10.5703125" style="3" customWidth="1"/>
    <col min="19" max="19" width="9.28515625" style="3" customWidth="1"/>
    <col min="20" max="16384" width="9.28515625" style="3"/>
  </cols>
  <sheetData>
    <row r="1" spans="2:19" ht="32.25" customHeight="1">
      <c r="B1" s="2077" t="s">
        <v>732</v>
      </c>
      <c r="C1" s="2134"/>
      <c r="D1" s="2134"/>
      <c r="E1" s="2134"/>
      <c r="F1" s="2134"/>
      <c r="G1" s="2134"/>
      <c r="H1" s="2134"/>
      <c r="I1" s="2134"/>
      <c r="J1" s="2134"/>
      <c r="K1" s="2134"/>
      <c r="L1" s="2134"/>
      <c r="M1" s="2134"/>
      <c r="N1" s="2134"/>
      <c r="O1" s="2134"/>
      <c r="P1" s="2142" t="s">
        <v>924</v>
      </c>
      <c r="Q1" s="2134"/>
      <c r="R1" s="2134"/>
    </row>
    <row r="2" spans="2:19" ht="18">
      <c r="B2" s="235"/>
      <c r="C2" s="236" t="str">
        <f>wizyt!C3</f>
        <v>??</v>
      </c>
      <c r="D2" s="236"/>
      <c r="E2" s="236"/>
      <c r="F2" s="236"/>
      <c r="G2" s="236"/>
      <c r="H2" s="236"/>
      <c r="I2" s="236"/>
      <c r="J2" s="236"/>
      <c r="K2" s="236"/>
      <c r="L2" s="236"/>
      <c r="M2" s="236"/>
      <c r="N2" s="236"/>
      <c r="O2" s="236"/>
      <c r="P2" s="237"/>
      <c r="Q2" s="3316"/>
      <c r="R2" s="3316"/>
    </row>
    <row r="3" spans="2:19" ht="20.25">
      <c r="B3" s="238"/>
      <c r="C3" s="3231" t="s">
        <v>113</v>
      </c>
      <c r="D3" s="3231"/>
      <c r="E3" s="3231"/>
      <c r="F3" s="3231"/>
      <c r="G3" s="3231"/>
      <c r="H3" s="3231"/>
      <c r="I3" s="3231"/>
      <c r="J3" s="3231"/>
      <c r="K3" s="3231"/>
      <c r="L3" s="3231"/>
      <c r="M3" s="3231"/>
      <c r="N3" s="3231"/>
      <c r="O3" s="3231"/>
      <c r="P3" s="795" t="str">
        <f>wizyt!H3</f>
        <v>2021/2022</v>
      </c>
      <c r="Q3" s="240"/>
      <c r="R3" s="238"/>
    </row>
    <row r="4" spans="2:19" ht="18.75" customHeight="1">
      <c r="B4" s="1299" t="s">
        <v>934</v>
      </c>
      <c r="C4" s="1217"/>
      <c r="D4" s="1217"/>
      <c r="E4" s="1217"/>
      <c r="F4" s="1217"/>
      <c r="G4" s="1217"/>
      <c r="H4" s="1217"/>
      <c r="I4" s="1217"/>
      <c r="J4" s="1217" t="s">
        <v>313</v>
      </c>
      <c r="K4" s="1217"/>
      <c r="L4" s="1217"/>
      <c r="M4" s="1217"/>
      <c r="N4" s="1217"/>
      <c r="O4" s="1001"/>
      <c r="P4" s="1001"/>
      <c r="Q4" s="1001"/>
      <c r="R4" s="238"/>
    </row>
    <row r="5" spans="2:19" ht="21.75" customHeight="1" thickBot="1">
      <c r="B5" s="1304" t="s">
        <v>727</v>
      </c>
      <c r="C5" s="242"/>
      <c r="D5" s="242"/>
      <c r="E5" s="242"/>
      <c r="F5" s="242"/>
      <c r="G5" s="242"/>
      <c r="H5" s="242"/>
      <c r="I5" s="242"/>
      <c r="J5" s="242"/>
      <c r="K5" s="242"/>
      <c r="L5" s="242"/>
      <c r="M5" s="242"/>
      <c r="N5" s="242"/>
      <c r="O5" s="242"/>
      <c r="P5" s="243"/>
      <c r="Q5" s="242"/>
      <c r="R5" s="238"/>
    </row>
    <row r="6" spans="2:19" ht="12.75" customHeight="1">
      <c r="B6" s="3340" t="s">
        <v>218</v>
      </c>
      <c r="C6" s="3341"/>
      <c r="D6" s="3346"/>
      <c r="E6" s="2975"/>
      <c r="F6" s="2975"/>
      <c r="G6" s="2975"/>
      <c r="H6" s="2975"/>
      <c r="I6" s="2975"/>
      <c r="J6" s="2975"/>
      <c r="K6" s="2975"/>
      <c r="L6" s="2975"/>
      <c r="M6" s="2975"/>
      <c r="N6" s="2975"/>
      <c r="O6" s="2976"/>
      <c r="P6" s="3344" t="s">
        <v>232</v>
      </c>
      <c r="Q6" s="2980" t="s">
        <v>233</v>
      </c>
      <c r="R6" s="2983" t="s">
        <v>74</v>
      </c>
    </row>
    <row r="7" spans="2:19" ht="12.75" customHeight="1">
      <c r="B7" s="3240"/>
      <c r="C7" s="2972"/>
      <c r="D7" s="3348" t="s">
        <v>284</v>
      </c>
      <c r="E7" s="3325"/>
      <c r="F7" s="3325"/>
      <c r="G7" s="3325"/>
      <c r="H7" s="3325"/>
      <c r="I7" s="3325"/>
      <c r="J7" s="3325"/>
      <c r="K7" s="3325"/>
      <c r="L7" s="3325"/>
      <c r="M7" s="3325"/>
      <c r="N7" s="3325"/>
      <c r="O7" s="3349"/>
      <c r="P7" s="2978"/>
      <c r="Q7" s="2981"/>
      <c r="R7" s="2984"/>
    </row>
    <row r="8" spans="2:19" ht="12.75" customHeight="1">
      <c r="B8" s="3240"/>
      <c r="C8" s="2972"/>
      <c r="D8" s="3350" t="s">
        <v>674</v>
      </c>
      <c r="E8" s="3247"/>
      <c r="F8" s="3247"/>
      <c r="G8" s="3247"/>
      <c r="H8" s="3247"/>
      <c r="I8" s="3247"/>
      <c r="J8" s="3334" t="s">
        <v>330</v>
      </c>
      <c r="K8" s="3337" t="s">
        <v>675</v>
      </c>
      <c r="L8" s="3337"/>
      <c r="M8" s="3337"/>
      <c r="N8" s="3337"/>
      <c r="O8" s="3327" t="s">
        <v>331</v>
      </c>
      <c r="P8" s="2978"/>
      <c r="Q8" s="2981"/>
      <c r="R8" s="2984"/>
    </row>
    <row r="9" spans="2:19" ht="12.75" customHeight="1">
      <c r="B9" s="3240"/>
      <c r="C9" s="2972"/>
      <c r="D9" s="387" t="s">
        <v>4</v>
      </c>
      <c r="E9" s="387" t="s">
        <v>5</v>
      </c>
      <c r="F9" s="387" t="s">
        <v>6</v>
      </c>
      <c r="G9" s="385" t="s">
        <v>8</v>
      </c>
      <c r="H9" s="385" t="s">
        <v>7</v>
      </c>
      <c r="I9" s="1774" t="s">
        <v>9</v>
      </c>
      <c r="J9" s="3335"/>
      <c r="K9" s="428" t="s">
        <v>4</v>
      </c>
      <c r="L9" s="387" t="s">
        <v>5</v>
      </c>
      <c r="M9" s="387" t="s">
        <v>6</v>
      </c>
      <c r="N9" s="1774" t="s">
        <v>8</v>
      </c>
      <c r="O9" s="3328"/>
      <c r="P9" s="2978"/>
      <c r="Q9" s="2981"/>
      <c r="R9" s="2984"/>
    </row>
    <row r="10" spans="2:19" ht="12.75" customHeight="1">
      <c r="B10" s="3240"/>
      <c r="C10" s="2972"/>
      <c r="D10" s="3353" t="s">
        <v>676</v>
      </c>
      <c r="E10" s="2992"/>
      <c r="F10" s="2992"/>
      <c r="G10" s="2992"/>
      <c r="H10" s="2992"/>
      <c r="I10" s="3295"/>
      <c r="J10" s="3335"/>
      <c r="K10" s="2992" t="s">
        <v>676</v>
      </c>
      <c r="L10" s="2992"/>
      <c r="M10" s="2992"/>
      <c r="N10" s="3295"/>
      <c r="O10" s="3328"/>
      <c r="P10" s="2978"/>
      <c r="Q10" s="2981"/>
      <c r="R10" s="2984"/>
    </row>
    <row r="11" spans="2:19" ht="12.75" customHeight="1">
      <c r="B11" s="3240"/>
      <c r="C11" s="2972"/>
      <c r="D11" s="1849">
        <f>'kalendarz  A'!$F$30</f>
        <v>13</v>
      </c>
      <c r="E11" s="1849">
        <f>'kalendarz  A'!$F$30</f>
        <v>13</v>
      </c>
      <c r="F11" s="1849">
        <f>'kalendarz  A'!$F$30</f>
        <v>13</v>
      </c>
      <c r="G11" s="1849">
        <f>'kalendarz  A'!$F$30</f>
        <v>13</v>
      </c>
      <c r="H11" s="1849">
        <f>'kalendarz  A'!$F$30</f>
        <v>13</v>
      </c>
      <c r="I11" s="1849">
        <f>'kalendarz  A'!$F$31</f>
        <v>6</v>
      </c>
      <c r="J11" s="3335"/>
      <c r="K11" s="1849">
        <f>'kalendarz  A'!$F$30</f>
        <v>13</v>
      </c>
      <c r="L11" s="1849">
        <f>'kalendarz  A'!$F$30</f>
        <v>13</v>
      </c>
      <c r="M11" s="1849">
        <f>'kalendarz  A'!$F$30</f>
        <v>13</v>
      </c>
      <c r="N11" s="1849">
        <f>'kalendarz  A'!$F$31</f>
        <v>6</v>
      </c>
      <c r="O11" s="3328"/>
      <c r="P11" s="2978"/>
      <c r="Q11" s="2981"/>
      <c r="R11" s="2984"/>
    </row>
    <row r="12" spans="2:19" ht="16.5" customHeight="1" thickBot="1">
      <c r="B12" s="3342"/>
      <c r="C12" s="3343"/>
      <c r="D12" s="3354" t="s">
        <v>673</v>
      </c>
      <c r="E12" s="3299"/>
      <c r="F12" s="3299"/>
      <c r="G12" s="3299"/>
      <c r="H12" s="3299"/>
      <c r="I12" s="3300"/>
      <c r="J12" s="3351"/>
      <c r="K12" s="3299" t="s">
        <v>673</v>
      </c>
      <c r="L12" s="3299"/>
      <c r="M12" s="3299"/>
      <c r="N12" s="3300"/>
      <c r="O12" s="3352"/>
      <c r="P12" s="2979"/>
      <c r="Q12" s="2982"/>
      <c r="R12" s="3347"/>
    </row>
    <row r="13" spans="2:19" ht="23.25" customHeight="1" thickBot="1">
      <c r="B13" s="391"/>
      <c r="C13" s="429" t="s">
        <v>717</v>
      </c>
      <c r="D13" s="831">
        <f t="shared" ref="D13:I13" si="0">D14+D28+D36</f>
        <v>0</v>
      </c>
      <c r="E13" s="831">
        <f t="shared" si="0"/>
        <v>0</v>
      </c>
      <c r="F13" s="831">
        <f t="shared" si="0"/>
        <v>0</v>
      </c>
      <c r="G13" s="831">
        <f t="shared" si="0"/>
        <v>0</v>
      </c>
      <c r="H13" s="831">
        <f t="shared" si="0"/>
        <v>0</v>
      </c>
      <c r="I13" s="831">
        <f t="shared" si="0"/>
        <v>0</v>
      </c>
      <c r="J13" s="893">
        <f>SUM(D13:I13)</f>
        <v>0</v>
      </c>
      <c r="K13" s="831">
        <f>K14+K28+K36</f>
        <v>0</v>
      </c>
      <c r="L13" s="831">
        <f>L14+L28+L36</f>
        <v>0</v>
      </c>
      <c r="M13" s="831">
        <f>M14+M28+M36</f>
        <v>0</v>
      </c>
      <c r="N13" s="831">
        <f>N14+N28+N36</f>
        <v>0</v>
      </c>
      <c r="O13" s="1066">
        <f>SUM(K13:N13)</f>
        <v>0</v>
      </c>
      <c r="P13" s="1799">
        <f>O13+J13</f>
        <v>0</v>
      </c>
      <c r="Q13" s="1043">
        <f>Q14+Q28+Q36</f>
        <v>0</v>
      </c>
      <c r="R13" s="392"/>
      <c r="S13" s="538"/>
    </row>
    <row r="14" spans="2:19" ht="19.5" customHeight="1">
      <c r="B14" s="1494"/>
      <c r="C14" s="1495" t="s">
        <v>713</v>
      </c>
      <c r="D14" s="1496">
        <f t="shared" ref="D14:I14" si="1">SUM(D15:D27)</f>
        <v>0</v>
      </c>
      <c r="E14" s="1496">
        <f t="shared" si="1"/>
        <v>0</v>
      </c>
      <c r="F14" s="1496">
        <f t="shared" si="1"/>
        <v>0</v>
      </c>
      <c r="G14" s="1496">
        <f t="shared" si="1"/>
        <v>0</v>
      </c>
      <c r="H14" s="1496">
        <f t="shared" si="1"/>
        <v>0</v>
      </c>
      <c r="I14" s="1497">
        <f t="shared" si="1"/>
        <v>0</v>
      </c>
      <c r="J14" s="1498">
        <f>SUM(D14:I14)</f>
        <v>0</v>
      </c>
      <c r="K14" s="1496">
        <f>SUM(K15:K27)</f>
        <v>0</v>
      </c>
      <c r="L14" s="1496">
        <f>SUM(L15:L27)</f>
        <v>0</v>
      </c>
      <c r="M14" s="1496">
        <f>SUM(M15:M27)</f>
        <v>0</v>
      </c>
      <c r="N14" s="1496">
        <f>SUM(N15:N27)</f>
        <v>0</v>
      </c>
      <c r="O14" s="1498">
        <f t="shared" ref="O14:O34" si="2">SUM(K14:N14)</f>
        <v>0</v>
      </c>
      <c r="P14" s="1516">
        <f>J14+O14</f>
        <v>0</v>
      </c>
      <c r="Q14" s="1048">
        <f>G14*$G$11+H14*$H$11+I14*$I$11+L14*$L$11+M14*$M$11+N14*$N$11+K14*$K$11+D14*$D$11+E14*$E$11+F14*$F$11</f>
        <v>0</v>
      </c>
      <c r="R14" s="1804"/>
      <c r="S14" s="1391"/>
    </row>
    <row r="15" spans="2:19" s="78" customFormat="1" ht="14.1" customHeight="1">
      <c r="B15" s="807">
        <v>1</v>
      </c>
      <c r="C15" s="1305" t="s">
        <v>327</v>
      </c>
      <c r="D15" s="1250"/>
      <c r="E15" s="844"/>
      <c r="F15" s="844"/>
      <c r="G15" s="845"/>
      <c r="H15" s="845"/>
      <c r="I15" s="847"/>
      <c r="J15" s="1268">
        <f t="shared" ref="J15:J26" si="3">SUM(D15:I15)</f>
        <v>0</v>
      </c>
      <c r="K15" s="847"/>
      <c r="L15" s="847"/>
      <c r="M15" s="847"/>
      <c r="N15" s="869"/>
      <c r="O15" s="1249">
        <f t="shared" si="2"/>
        <v>0</v>
      </c>
      <c r="P15" s="1038">
        <f>J15+O15</f>
        <v>0</v>
      </c>
      <c r="Q15" s="1039">
        <f>G15*$G$11+H15*$H$11+I15*$I$11+L15*$L$11+M15*$M$11+N15*$N$11+K15*$K$11+D15*$D$11+E15*$E$11+F15*$F$11</f>
        <v>0</v>
      </c>
      <c r="R15" s="1805"/>
      <c r="S15" s="1391"/>
    </row>
    <row r="16" spans="2:19" s="78" customFormat="1" ht="14.1" customHeight="1">
      <c r="B16" s="817">
        <v>2</v>
      </c>
      <c r="C16" s="1306" t="s">
        <v>788</v>
      </c>
      <c r="D16" s="1251"/>
      <c r="E16" s="848"/>
      <c r="F16" s="848"/>
      <c r="G16" s="849"/>
      <c r="H16" s="849"/>
      <c r="I16" s="851"/>
      <c r="J16" s="1034">
        <f t="shared" si="3"/>
        <v>0</v>
      </c>
      <c r="K16" s="851"/>
      <c r="L16" s="851"/>
      <c r="M16" s="851"/>
      <c r="N16" s="992"/>
      <c r="O16" s="834">
        <f t="shared" si="2"/>
        <v>0</v>
      </c>
      <c r="P16" s="1040">
        <f t="shared" ref="P16:P47" si="4">J16+O16</f>
        <v>0</v>
      </c>
      <c r="Q16" s="1041">
        <f t="shared" ref="Q16:Q47" si="5">G16*$G$11+H16*$H$11+I16*$I$11+L16*$L$11+M16*$M$11+N16*$N$11+K16*$K$11+D16*$D$11+E16*$E$11+F16*$F$11</f>
        <v>0</v>
      </c>
      <c r="R16" s="397"/>
      <c r="S16" s="538"/>
    </row>
    <row r="17" spans="2:19" s="78" customFormat="1" ht="14.1" customHeight="1">
      <c r="B17" s="817">
        <v>3</v>
      </c>
      <c r="C17" s="1306" t="s">
        <v>714</v>
      </c>
      <c r="D17" s="1251"/>
      <c r="E17" s="848"/>
      <c r="F17" s="848"/>
      <c r="G17" s="849"/>
      <c r="H17" s="849"/>
      <c r="I17" s="851"/>
      <c r="J17" s="1034">
        <f t="shared" si="3"/>
        <v>0</v>
      </c>
      <c r="K17" s="851"/>
      <c r="L17" s="851"/>
      <c r="M17" s="851"/>
      <c r="N17" s="992"/>
      <c r="O17" s="834">
        <f t="shared" si="2"/>
        <v>0</v>
      </c>
      <c r="P17" s="1040">
        <f t="shared" si="4"/>
        <v>0</v>
      </c>
      <c r="Q17" s="1041">
        <f t="shared" si="5"/>
        <v>0</v>
      </c>
      <c r="R17" s="397"/>
      <c r="S17" s="538"/>
    </row>
    <row r="18" spans="2:19" s="78" customFormat="1" ht="14.1" customHeight="1">
      <c r="B18" s="817">
        <v>4</v>
      </c>
      <c r="C18" s="1306" t="s">
        <v>728</v>
      </c>
      <c r="D18" s="1251"/>
      <c r="E18" s="848"/>
      <c r="F18" s="848"/>
      <c r="G18" s="849"/>
      <c r="H18" s="849"/>
      <c r="I18" s="851"/>
      <c r="J18" s="1034">
        <f t="shared" si="3"/>
        <v>0</v>
      </c>
      <c r="K18" s="851"/>
      <c r="L18" s="851"/>
      <c r="M18" s="851"/>
      <c r="N18" s="992"/>
      <c r="O18" s="834">
        <f t="shared" si="2"/>
        <v>0</v>
      </c>
      <c r="P18" s="1040">
        <f t="shared" si="4"/>
        <v>0</v>
      </c>
      <c r="Q18" s="1041">
        <f t="shared" si="5"/>
        <v>0</v>
      </c>
      <c r="R18" s="397"/>
      <c r="S18" s="538"/>
    </row>
    <row r="19" spans="2:19" s="78" customFormat="1" ht="14.1" customHeight="1">
      <c r="B19" s="817">
        <v>5</v>
      </c>
      <c r="C19" s="1306" t="s">
        <v>273</v>
      </c>
      <c r="D19" s="1251"/>
      <c r="E19" s="848"/>
      <c r="F19" s="848"/>
      <c r="G19" s="849"/>
      <c r="H19" s="849"/>
      <c r="I19" s="851"/>
      <c r="J19" s="1034">
        <f t="shared" si="3"/>
        <v>0</v>
      </c>
      <c r="K19" s="851"/>
      <c r="L19" s="851"/>
      <c r="M19" s="851"/>
      <c r="N19" s="992"/>
      <c r="O19" s="834">
        <f t="shared" si="2"/>
        <v>0</v>
      </c>
      <c r="P19" s="1040">
        <f t="shared" si="4"/>
        <v>0</v>
      </c>
      <c r="Q19" s="1041">
        <f t="shared" si="5"/>
        <v>0</v>
      </c>
      <c r="R19" s="397"/>
      <c r="S19" s="538"/>
    </row>
    <row r="20" spans="2:19" s="78" customFormat="1" ht="14.1" customHeight="1">
      <c r="B20" s="817">
        <v>6</v>
      </c>
      <c r="C20" s="1306" t="s">
        <v>282</v>
      </c>
      <c r="D20" s="1251"/>
      <c r="E20" s="848"/>
      <c r="F20" s="848"/>
      <c r="G20" s="849"/>
      <c r="H20" s="849"/>
      <c r="I20" s="851"/>
      <c r="J20" s="1034">
        <f t="shared" si="3"/>
        <v>0</v>
      </c>
      <c r="K20" s="851"/>
      <c r="L20" s="851"/>
      <c r="M20" s="851"/>
      <c r="N20" s="992"/>
      <c r="O20" s="834">
        <f t="shared" si="2"/>
        <v>0</v>
      </c>
      <c r="P20" s="1040">
        <f t="shared" si="4"/>
        <v>0</v>
      </c>
      <c r="Q20" s="1041">
        <f t="shared" si="5"/>
        <v>0</v>
      </c>
      <c r="R20" s="397"/>
      <c r="S20" s="538"/>
    </row>
    <row r="21" spans="2:19" s="78" customFormat="1" ht="14.1" customHeight="1">
      <c r="B21" s="817">
        <v>7</v>
      </c>
      <c r="C21" s="1306" t="s">
        <v>722</v>
      </c>
      <c r="D21" s="1251"/>
      <c r="E21" s="848"/>
      <c r="F21" s="848"/>
      <c r="G21" s="849"/>
      <c r="H21" s="849"/>
      <c r="I21" s="851"/>
      <c r="J21" s="1034">
        <f t="shared" si="3"/>
        <v>0</v>
      </c>
      <c r="K21" s="851"/>
      <c r="L21" s="851"/>
      <c r="M21" s="851"/>
      <c r="N21" s="992"/>
      <c r="O21" s="834">
        <f t="shared" si="2"/>
        <v>0</v>
      </c>
      <c r="P21" s="1040">
        <f t="shared" si="4"/>
        <v>0</v>
      </c>
      <c r="Q21" s="1041">
        <f t="shared" si="5"/>
        <v>0</v>
      </c>
      <c r="R21" s="397"/>
      <c r="S21" s="538"/>
    </row>
    <row r="22" spans="2:19" s="78" customFormat="1" ht="14.1" customHeight="1">
      <c r="B22" s="806">
        <v>8</v>
      </c>
      <c r="C22" s="1306" t="s">
        <v>729</v>
      </c>
      <c r="D22" s="1251"/>
      <c r="E22" s="848"/>
      <c r="F22" s="848"/>
      <c r="G22" s="849"/>
      <c r="H22" s="849"/>
      <c r="I22" s="851"/>
      <c r="J22" s="1034">
        <f t="shared" si="3"/>
        <v>0</v>
      </c>
      <c r="K22" s="851"/>
      <c r="L22" s="851"/>
      <c r="M22" s="851"/>
      <c r="N22" s="992"/>
      <c r="O22" s="834">
        <f t="shared" si="2"/>
        <v>0</v>
      </c>
      <c r="P22" s="1040">
        <f t="shared" si="4"/>
        <v>0</v>
      </c>
      <c r="Q22" s="1041">
        <f t="shared" si="5"/>
        <v>0</v>
      </c>
      <c r="R22" s="397"/>
      <c r="S22" s="538"/>
    </row>
    <row r="23" spans="2:19" s="78" customFormat="1" ht="14.1" customHeight="1">
      <c r="B23" s="806">
        <v>9</v>
      </c>
      <c r="C23" s="1306" t="s">
        <v>506</v>
      </c>
      <c r="D23" s="1251"/>
      <c r="E23" s="848"/>
      <c r="F23" s="848"/>
      <c r="G23" s="849"/>
      <c r="H23" s="849"/>
      <c r="I23" s="851"/>
      <c r="J23" s="1034">
        <f t="shared" ref="J23" si="6">SUM(D23:I23)</f>
        <v>0</v>
      </c>
      <c r="K23" s="851"/>
      <c r="L23" s="851"/>
      <c r="M23" s="851"/>
      <c r="N23" s="992"/>
      <c r="O23" s="834">
        <f t="shared" ref="O23" si="7">SUM(K23:N23)</f>
        <v>0</v>
      </c>
      <c r="P23" s="1040">
        <f t="shared" ref="P23" si="8">J23+O23</f>
        <v>0</v>
      </c>
      <c r="Q23" s="1041">
        <f t="shared" ref="Q23" si="9">G23*$G$11+H23*$H$11+I23*$I$11+L23*$L$11+M23*$M$11+N23*$N$11+K23*$K$11+D23*$D$11+E23*$E$11+F23*$F$11</f>
        <v>0</v>
      </c>
      <c r="R23" s="397"/>
      <c r="S23" s="538"/>
    </row>
    <row r="24" spans="2:19" s="78" customFormat="1" ht="14.1" customHeight="1">
      <c r="B24" s="806">
        <v>10</v>
      </c>
      <c r="C24" s="1481" t="s">
        <v>720</v>
      </c>
      <c r="D24" s="1251"/>
      <c r="E24" s="848"/>
      <c r="F24" s="848"/>
      <c r="G24" s="849"/>
      <c r="H24" s="849"/>
      <c r="I24" s="851"/>
      <c r="J24" s="1034">
        <f t="shared" si="3"/>
        <v>0</v>
      </c>
      <c r="K24" s="851"/>
      <c r="L24" s="851"/>
      <c r="M24" s="851"/>
      <c r="N24" s="992"/>
      <c r="O24" s="834">
        <f t="shared" si="2"/>
        <v>0</v>
      </c>
      <c r="P24" s="1040">
        <f t="shared" si="4"/>
        <v>0</v>
      </c>
      <c r="Q24" s="1041">
        <f t="shared" si="5"/>
        <v>0</v>
      </c>
      <c r="R24" s="397"/>
      <c r="S24" s="538"/>
    </row>
    <row r="25" spans="2:19" s="78" customFormat="1" ht="14.1" customHeight="1">
      <c r="B25" s="806">
        <v>11</v>
      </c>
      <c r="C25" s="1306" t="s">
        <v>271</v>
      </c>
      <c r="D25" s="1251"/>
      <c r="E25" s="848"/>
      <c r="F25" s="848"/>
      <c r="G25" s="849"/>
      <c r="H25" s="849"/>
      <c r="I25" s="851"/>
      <c r="J25" s="834">
        <f t="shared" si="3"/>
        <v>0</v>
      </c>
      <c r="K25" s="851"/>
      <c r="L25" s="851"/>
      <c r="M25" s="851"/>
      <c r="N25" s="992"/>
      <c r="O25" s="834">
        <f t="shared" si="2"/>
        <v>0</v>
      </c>
      <c r="P25" s="1040">
        <f t="shared" si="4"/>
        <v>0</v>
      </c>
      <c r="Q25" s="1041">
        <f>G25*$G$11+H25*$H$11+I25*$I$11+L25*$L$11+M25*$M$11+N25*$N$11+K25*$K$11+D25*$D$11+E25*$E$11+F25*$F$11</f>
        <v>0</v>
      </c>
      <c r="R25" s="397"/>
      <c r="S25" s="538"/>
    </row>
    <row r="26" spans="2:19" s="78" customFormat="1" ht="14.1" customHeight="1">
      <c r="B26" s="806">
        <v>12</v>
      </c>
      <c r="C26" s="1306" t="s">
        <v>579</v>
      </c>
      <c r="D26" s="1251"/>
      <c r="E26" s="848"/>
      <c r="F26" s="848"/>
      <c r="G26" s="849"/>
      <c r="H26" s="849"/>
      <c r="I26" s="849"/>
      <c r="J26" s="834">
        <f t="shared" si="3"/>
        <v>0</v>
      </c>
      <c r="K26" s="1005"/>
      <c r="L26" s="851"/>
      <c r="M26" s="851"/>
      <c r="N26" s="992"/>
      <c r="O26" s="834">
        <f t="shared" si="2"/>
        <v>0</v>
      </c>
      <c r="P26" s="1040">
        <f t="shared" si="4"/>
        <v>0</v>
      </c>
      <c r="Q26" s="1041">
        <f t="shared" si="5"/>
        <v>0</v>
      </c>
      <c r="R26" s="233"/>
      <c r="S26" s="538"/>
    </row>
    <row r="27" spans="2:19" s="78" customFormat="1" ht="14.1" customHeight="1" thickBot="1">
      <c r="B27" s="825">
        <v>13</v>
      </c>
      <c r="C27" s="1307" t="s">
        <v>569</v>
      </c>
      <c r="D27" s="1518"/>
      <c r="E27" s="1519"/>
      <c r="F27" s="1519"/>
      <c r="G27" s="874"/>
      <c r="H27" s="874"/>
      <c r="I27" s="874"/>
      <c r="J27" s="842">
        <f>SUM(D27:I27)</f>
        <v>0</v>
      </c>
      <c r="K27" s="1008"/>
      <c r="L27" s="871"/>
      <c r="M27" s="871"/>
      <c r="N27" s="872"/>
      <c r="O27" s="842">
        <f t="shared" si="2"/>
        <v>0</v>
      </c>
      <c r="P27" s="1042">
        <f t="shared" si="4"/>
        <v>0</v>
      </c>
      <c r="Q27" s="1069">
        <f t="shared" si="5"/>
        <v>0</v>
      </c>
      <c r="R27" s="1515"/>
      <c r="S27" s="538"/>
    </row>
    <row r="28" spans="2:19" s="78" customFormat="1" ht="19.5" customHeight="1">
      <c r="B28" s="1508"/>
      <c r="C28" s="1509" t="s">
        <v>599</v>
      </c>
      <c r="D28" s="1510">
        <f t="shared" ref="D28:I28" si="10">SUM(D29:D35)</f>
        <v>0</v>
      </c>
      <c r="E28" s="1510">
        <f t="shared" si="10"/>
        <v>0</v>
      </c>
      <c r="F28" s="1510">
        <f t="shared" si="10"/>
        <v>0</v>
      </c>
      <c r="G28" s="1510">
        <f t="shared" si="10"/>
        <v>0</v>
      </c>
      <c r="H28" s="1510">
        <f t="shared" si="10"/>
        <v>0</v>
      </c>
      <c r="I28" s="1511">
        <f t="shared" si="10"/>
        <v>0</v>
      </c>
      <c r="J28" s="1512">
        <f>SUM(D28:I28)</f>
        <v>0</v>
      </c>
      <c r="K28" s="1510">
        <f>SUM(K29:K35)</f>
        <v>0</v>
      </c>
      <c r="L28" s="1510">
        <f>SUM(L29:L35)</f>
        <v>0</v>
      </c>
      <c r="M28" s="1510">
        <f>SUM(M29:M35)</f>
        <v>0</v>
      </c>
      <c r="N28" s="1510">
        <f>SUM(N29:N35)</f>
        <v>0</v>
      </c>
      <c r="O28" s="1512">
        <f t="shared" si="2"/>
        <v>0</v>
      </c>
      <c r="P28" s="1517">
        <f t="shared" si="4"/>
        <v>0</v>
      </c>
      <c r="Q28" s="1070">
        <f>G28*$G$11+H28*$H$11+I28*$I$11+L28*$L$11+M28*$M$11+N28*$N$11+K28*$K$11+D28*$D$11+E28*$E$11+F28*$F$11</f>
        <v>0</v>
      </c>
      <c r="R28" s="1003"/>
      <c r="S28" s="538"/>
    </row>
    <row r="29" spans="2:19" s="78" customFormat="1" ht="14.1" customHeight="1">
      <c r="B29" s="1029"/>
      <c r="C29" s="1254"/>
      <c r="D29" s="848"/>
      <c r="E29" s="848"/>
      <c r="F29" s="848"/>
      <c r="G29" s="849"/>
      <c r="H29" s="849"/>
      <c r="I29" s="992"/>
      <c r="J29" s="836">
        <f t="shared" ref="J29:J35" si="11">SUM(D29:I29)</f>
        <v>0</v>
      </c>
      <c r="K29" s="1005"/>
      <c r="L29" s="851"/>
      <c r="M29" s="851"/>
      <c r="N29" s="992"/>
      <c r="O29" s="836">
        <f t="shared" si="2"/>
        <v>0</v>
      </c>
      <c r="P29" s="1255">
        <f t="shared" si="4"/>
        <v>0</v>
      </c>
      <c r="Q29" s="1067">
        <f t="shared" si="5"/>
        <v>0</v>
      </c>
      <c r="R29" s="397"/>
      <c r="S29" s="538"/>
    </row>
    <row r="30" spans="2:19" s="78" customFormat="1" ht="14.1" customHeight="1">
      <c r="B30" s="1029"/>
      <c r="C30" s="1254"/>
      <c r="D30" s="848"/>
      <c r="E30" s="848"/>
      <c r="F30" s="848"/>
      <c r="G30" s="849"/>
      <c r="H30" s="849"/>
      <c r="I30" s="992"/>
      <c r="J30" s="834">
        <f t="shared" si="11"/>
        <v>0</v>
      </c>
      <c r="K30" s="1005"/>
      <c r="L30" s="851"/>
      <c r="M30" s="851"/>
      <c r="N30" s="992"/>
      <c r="O30" s="834">
        <f t="shared" si="2"/>
        <v>0</v>
      </c>
      <c r="P30" s="1040">
        <f t="shared" si="4"/>
        <v>0</v>
      </c>
      <c r="Q30" s="1041">
        <f t="shared" si="5"/>
        <v>0</v>
      </c>
      <c r="R30" s="397"/>
      <c r="S30" s="538"/>
    </row>
    <row r="31" spans="2:19" s="78" customFormat="1" ht="14.1" customHeight="1">
      <c r="B31" s="1029"/>
      <c r="C31" s="1254"/>
      <c r="D31" s="848"/>
      <c r="E31" s="848"/>
      <c r="F31" s="848"/>
      <c r="G31" s="849"/>
      <c r="H31" s="849"/>
      <c r="I31" s="992"/>
      <c r="J31" s="834">
        <f t="shared" si="11"/>
        <v>0</v>
      </c>
      <c r="K31" s="1005"/>
      <c r="L31" s="851"/>
      <c r="M31" s="851"/>
      <c r="N31" s="992"/>
      <c r="O31" s="834">
        <f t="shared" si="2"/>
        <v>0</v>
      </c>
      <c r="P31" s="1040">
        <f t="shared" si="4"/>
        <v>0</v>
      </c>
      <c r="Q31" s="1041">
        <f t="shared" si="5"/>
        <v>0</v>
      </c>
      <c r="R31" s="397"/>
      <c r="S31" s="538"/>
    </row>
    <row r="32" spans="2:19" ht="14.1" customHeight="1">
      <c r="B32" s="1029"/>
      <c r="C32" s="1016"/>
      <c r="D32" s="851"/>
      <c r="E32" s="851"/>
      <c r="F32" s="851"/>
      <c r="G32" s="851"/>
      <c r="H32" s="851"/>
      <c r="I32" s="992"/>
      <c r="J32" s="834">
        <f t="shared" si="11"/>
        <v>0</v>
      </c>
      <c r="K32" s="1005"/>
      <c r="L32" s="851"/>
      <c r="M32" s="851"/>
      <c r="N32" s="992"/>
      <c r="O32" s="834">
        <f t="shared" si="2"/>
        <v>0</v>
      </c>
      <c r="P32" s="1040">
        <f t="shared" si="4"/>
        <v>0</v>
      </c>
      <c r="Q32" s="1041">
        <f t="shared" si="5"/>
        <v>0</v>
      </c>
      <c r="R32" s="233"/>
      <c r="S32" s="538"/>
    </row>
    <row r="33" spans="2:19" ht="14.1" customHeight="1">
      <c r="B33" s="1017"/>
      <c r="C33" s="819"/>
      <c r="D33" s="854"/>
      <c r="E33" s="854"/>
      <c r="F33" s="854"/>
      <c r="G33" s="854"/>
      <c r="H33" s="854"/>
      <c r="I33" s="992"/>
      <c r="J33" s="834">
        <f t="shared" si="11"/>
        <v>0</v>
      </c>
      <c r="K33" s="1007"/>
      <c r="L33" s="854"/>
      <c r="M33" s="854"/>
      <c r="N33" s="870"/>
      <c r="O33" s="834">
        <f t="shared" si="2"/>
        <v>0</v>
      </c>
      <c r="P33" s="1040">
        <f t="shared" si="4"/>
        <v>0</v>
      </c>
      <c r="Q33" s="1041">
        <f t="shared" si="5"/>
        <v>0</v>
      </c>
      <c r="R33" s="231"/>
      <c r="S33" s="538"/>
    </row>
    <row r="34" spans="2:19" ht="14.1" customHeight="1">
      <c r="B34" s="1017"/>
      <c r="C34" s="819"/>
      <c r="D34" s="854"/>
      <c r="E34" s="854"/>
      <c r="F34" s="854"/>
      <c r="G34" s="854"/>
      <c r="H34" s="854"/>
      <c r="I34" s="992"/>
      <c r="J34" s="834">
        <f t="shared" si="11"/>
        <v>0</v>
      </c>
      <c r="K34" s="1007"/>
      <c r="L34" s="854"/>
      <c r="M34" s="854"/>
      <c r="N34" s="870"/>
      <c r="O34" s="834">
        <f t="shared" si="2"/>
        <v>0</v>
      </c>
      <c r="P34" s="1040">
        <f t="shared" si="4"/>
        <v>0</v>
      </c>
      <c r="Q34" s="1041">
        <f t="shared" si="5"/>
        <v>0</v>
      </c>
      <c r="R34" s="231"/>
      <c r="S34" s="538"/>
    </row>
    <row r="35" spans="2:19" ht="14.1" customHeight="1" thickBot="1">
      <c r="B35" s="1030"/>
      <c r="C35" s="821"/>
      <c r="D35" s="871"/>
      <c r="E35" s="871"/>
      <c r="F35" s="871"/>
      <c r="G35" s="871"/>
      <c r="H35" s="871"/>
      <c r="I35" s="872"/>
      <c r="J35" s="842">
        <f t="shared" si="11"/>
        <v>0</v>
      </c>
      <c r="K35" s="1008"/>
      <c r="L35" s="871"/>
      <c r="M35" s="871"/>
      <c r="N35" s="872"/>
      <c r="O35" s="842">
        <f>SUM(K35:N35)</f>
        <v>0</v>
      </c>
      <c r="P35" s="1042">
        <f t="shared" si="4"/>
        <v>0</v>
      </c>
      <c r="Q35" s="1069">
        <f t="shared" si="5"/>
        <v>0</v>
      </c>
      <c r="R35" s="246"/>
      <c r="S35" s="538"/>
    </row>
    <row r="36" spans="2:19" ht="21.75" customHeight="1">
      <c r="B36" s="1800"/>
      <c r="C36" s="1801" t="s">
        <v>779</v>
      </c>
      <c r="D36" s="1510">
        <f t="shared" ref="D36:N36" si="12">SUM(D37:D47)</f>
        <v>0</v>
      </c>
      <c r="E36" s="1510">
        <f t="shared" si="12"/>
        <v>0</v>
      </c>
      <c r="F36" s="1510">
        <f t="shared" si="12"/>
        <v>0</v>
      </c>
      <c r="G36" s="1510">
        <f t="shared" si="12"/>
        <v>0</v>
      </c>
      <c r="H36" s="1510">
        <f t="shared" si="12"/>
        <v>0</v>
      </c>
      <c r="I36" s="1510">
        <f t="shared" si="12"/>
        <v>0</v>
      </c>
      <c r="J36" s="1510">
        <f t="shared" si="12"/>
        <v>0</v>
      </c>
      <c r="K36" s="1510">
        <f t="shared" si="12"/>
        <v>0</v>
      </c>
      <c r="L36" s="1510">
        <f t="shared" si="12"/>
        <v>0</v>
      </c>
      <c r="M36" s="1510">
        <f t="shared" si="12"/>
        <v>0</v>
      </c>
      <c r="N36" s="1510">
        <f t="shared" si="12"/>
        <v>0</v>
      </c>
      <c r="O36" s="896">
        <f>SUM(K36:N36)</f>
        <v>0</v>
      </c>
      <c r="P36" s="1517">
        <f t="shared" si="4"/>
        <v>0</v>
      </c>
      <c r="Q36" s="1802">
        <f t="shared" si="5"/>
        <v>0</v>
      </c>
      <c r="R36" s="1803"/>
    </row>
    <row r="37" spans="2:19">
      <c r="B37" s="1029"/>
      <c r="C37" s="1254"/>
      <c r="D37" s="848"/>
      <c r="E37" s="848"/>
      <c r="F37" s="848"/>
      <c r="G37" s="849"/>
      <c r="H37" s="849"/>
      <c r="I37" s="992"/>
      <c r="J37" s="836">
        <f t="shared" ref="J37:J47" si="13">SUM(D37:I37)</f>
        <v>0</v>
      </c>
      <c r="K37" s="1005"/>
      <c r="L37" s="851"/>
      <c r="M37" s="851"/>
      <c r="N37" s="992"/>
      <c r="O37" s="836">
        <f t="shared" ref="O37:O47" si="14">SUM(K37:N37)</f>
        <v>0</v>
      </c>
      <c r="P37" s="1255">
        <f t="shared" si="4"/>
        <v>0</v>
      </c>
      <c r="Q37" s="1067">
        <f t="shared" si="5"/>
        <v>0</v>
      </c>
      <c r="R37" s="397"/>
    </row>
    <row r="38" spans="2:19" ht="12" customHeight="1">
      <c r="B38" s="1029"/>
      <c r="C38" s="1016"/>
      <c r="D38" s="851"/>
      <c r="E38" s="851"/>
      <c r="F38" s="851"/>
      <c r="G38" s="851"/>
      <c r="H38" s="851"/>
      <c r="I38" s="992"/>
      <c r="J38" s="834">
        <f t="shared" si="13"/>
        <v>0</v>
      </c>
      <c r="K38" s="1005"/>
      <c r="L38" s="851"/>
      <c r="M38" s="851"/>
      <c r="N38" s="992"/>
      <c r="O38" s="834">
        <f t="shared" si="14"/>
        <v>0</v>
      </c>
      <c r="P38" s="1040">
        <f t="shared" si="4"/>
        <v>0</v>
      </c>
      <c r="Q38" s="1041">
        <f t="shared" si="5"/>
        <v>0</v>
      </c>
      <c r="R38" s="233"/>
    </row>
    <row r="39" spans="2:19" ht="12" customHeight="1">
      <c r="B39" s="1029"/>
      <c r="C39" s="1016"/>
      <c r="D39" s="851"/>
      <c r="E39" s="851"/>
      <c r="F39" s="851"/>
      <c r="G39" s="851"/>
      <c r="H39" s="851"/>
      <c r="I39" s="992"/>
      <c r="J39" s="834">
        <f t="shared" ref="J39:J41" si="15">SUM(D39:I39)</f>
        <v>0</v>
      </c>
      <c r="K39" s="1005"/>
      <c r="L39" s="851"/>
      <c r="M39" s="851"/>
      <c r="N39" s="992"/>
      <c r="O39" s="834">
        <f t="shared" ref="O39:O41" si="16">SUM(K39:N39)</f>
        <v>0</v>
      </c>
      <c r="P39" s="1040">
        <f t="shared" ref="P39:P41" si="17">J39+O39</f>
        <v>0</v>
      </c>
      <c r="Q39" s="1041">
        <f t="shared" ref="Q39:Q41" si="18">G39*$G$11+H39*$H$11+I39*$I$11+L39*$L$11+M39*$M$11+N39*$N$11+K39*$K$11+D39*$D$11+E39*$E$11+F39*$F$11</f>
        <v>0</v>
      </c>
      <c r="R39" s="233"/>
    </row>
    <row r="40" spans="2:19" ht="12" customHeight="1">
      <c r="B40" s="1029"/>
      <c r="C40" s="1016"/>
      <c r="D40" s="851"/>
      <c r="E40" s="851"/>
      <c r="F40" s="851"/>
      <c r="G40" s="851"/>
      <c r="H40" s="851"/>
      <c r="I40" s="992"/>
      <c r="J40" s="834">
        <f t="shared" si="15"/>
        <v>0</v>
      </c>
      <c r="K40" s="1005"/>
      <c r="L40" s="851"/>
      <c r="M40" s="851"/>
      <c r="N40" s="992"/>
      <c r="O40" s="834">
        <f t="shared" si="16"/>
        <v>0</v>
      </c>
      <c r="P40" s="1040">
        <f t="shared" si="17"/>
        <v>0</v>
      </c>
      <c r="Q40" s="1041">
        <f t="shared" si="18"/>
        <v>0</v>
      </c>
      <c r="R40" s="233"/>
    </row>
    <row r="41" spans="2:19" ht="12" customHeight="1">
      <c r="B41" s="1029"/>
      <c r="C41" s="1016"/>
      <c r="D41" s="851"/>
      <c r="E41" s="851"/>
      <c r="F41" s="851"/>
      <c r="G41" s="851"/>
      <c r="H41" s="851"/>
      <c r="I41" s="992"/>
      <c r="J41" s="834">
        <f t="shared" si="15"/>
        <v>0</v>
      </c>
      <c r="K41" s="1005"/>
      <c r="L41" s="851"/>
      <c r="M41" s="851"/>
      <c r="N41" s="992"/>
      <c r="O41" s="834">
        <f t="shared" si="16"/>
        <v>0</v>
      </c>
      <c r="P41" s="1040">
        <f t="shared" si="17"/>
        <v>0</v>
      </c>
      <c r="Q41" s="1041">
        <f t="shared" si="18"/>
        <v>0</v>
      </c>
      <c r="R41" s="233"/>
    </row>
    <row r="42" spans="2:19" ht="12" customHeight="1">
      <c r="B42" s="1029"/>
      <c r="C42" s="1016"/>
      <c r="D42" s="851"/>
      <c r="E42" s="851"/>
      <c r="F42" s="851"/>
      <c r="G42" s="851"/>
      <c r="H42" s="851"/>
      <c r="I42" s="992"/>
      <c r="J42" s="834">
        <f t="shared" si="13"/>
        <v>0</v>
      </c>
      <c r="K42" s="1005"/>
      <c r="L42" s="851"/>
      <c r="M42" s="851"/>
      <c r="N42" s="992"/>
      <c r="O42" s="834">
        <f t="shared" si="14"/>
        <v>0</v>
      </c>
      <c r="P42" s="1040">
        <f t="shared" si="4"/>
        <v>0</v>
      </c>
      <c r="Q42" s="1041">
        <f t="shared" si="5"/>
        <v>0</v>
      </c>
      <c r="R42" s="233"/>
    </row>
    <row r="43" spans="2:19" ht="12" customHeight="1">
      <c r="B43" s="1029"/>
      <c r="C43" s="1016"/>
      <c r="D43" s="851"/>
      <c r="E43" s="851"/>
      <c r="F43" s="851"/>
      <c r="G43" s="851"/>
      <c r="H43" s="851"/>
      <c r="I43" s="992"/>
      <c r="J43" s="834">
        <f t="shared" si="13"/>
        <v>0</v>
      </c>
      <c r="K43" s="1005"/>
      <c r="L43" s="851"/>
      <c r="M43" s="851"/>
      <c r="N43" s="992"/>
      <c r="O43" s="834">
        <f t="shared" si="14"/>
        <v>0</v>
      </c>
      <c r="P43" s="1040">
        <f t="shared" si="4"/>
        <v>0</v>
      </c>
      <c r="Q43" s="1041">
        <f t="shared" si="5"/>
        <v>0</v>
      </c>
      <c r="R43" s="233"/>
    </row>
    <row r="44" spans="2:19" ht="12" customHeight="1">
      <c r="B44" s="1029"/>
      <c r="C44" s="1016"/>
      <c r="D44" s="851"/>
      <c r="E44" s="851"/>
      <c r="F44" s="851"/>
      <c r="G44" s="851"/>
      <c r="H44" s="851"/>
      <c r="I44" s="992"/>
      <c r="J44" s="834">
        <f t="shared" si="13"/>
        <v>0</v>
      </c>
      <c r="K44" s="1005"/>
      <c r="L44" s="851"/>
      <c r="M44" s="851"/>
      <c r="N44" s="992"/>
      <c r="O44" s="834">
        <f t="shared" si="14"/>
        <v>0</v>
      </c>
      <c r="P44" s="1040">
        <f t="shared" si="4"/>
        <v>0</v>
      </c>
      <c r="Q44" s="1041">
        <f t="shared" si="5"/>
        <v>0</v>
      </c>
      <c r="R44" s="233"/>
    </row>
    <row r="45" spans="2:19">
      <c r="B45" s="1017"/>
      <c r="C45" s="819"/>
      <c r="D45" s="854"/>
      <c r="E45" s="854"/>
      <c r="F45" s="854"/>
      <c r="G45" s="854"/>
      <c r="H45" s="854"/>
      <c r="I45" s="992"/>
      <c r="J45" s="834">
        <f t="shared" si="13"/>
        <v>0</v>
      </c>
      <c r="K45" s="1007"/>
      <c r="L45" s="854"/>
      <c r="M45" s="854"/>
      <c r="N45" s="870"/>
      <c r="O45" s="834">
        <f t="shared" si="14"/>
        <v>0</v>
      </c>
      <c r="P45" s="1040">
        <f t="shared" si="4"/>
        <v>0</v>
      </c>
      <c r="Q45" s="1041">
        <f t="shared" si="5"/>
        <v>0</v>
      </c>
      <c r="R45" s="231"/>
    </row>
    <row r="46" spans="2:19">
      <c r="B46" s="1017"/>
      <c r="C46" s="819"/>
      <c r="D46" s="854"/>
      <c r="E46" s="854"/>
      <c r="F46" s="854"/>
      <c r="G46" s="854"/>
      <c r="H46" s="854"/>
      <c r="I46" s="992"/>
      <c r="J46" s="834">
        <f t="shared" si="13"/>
        <v>0</v>
      </c>
      <c r="K46" s="1007"/>
      <c r="L46" s="854"/>
      <c r="M46" s="854"/>
      <c r="N46" s="870"/>
      <c r="O46" s="834">
        <f t="shared" si="14"/>
        <v>0</v>
      </c>
      <c r="P46" s="1040">
        <f t="shared" si="4"/>
        <v>0</v>
      </c>
      <c r="Q46" s="1041">
        <f t="shared" si="5"/>
        <v>0</v>
      </c>
      <c r="R46" s="231"/>
    </row>
    <row r="47" spans="2:19" ht="13.5" thickBot="1">
      <c r="B47" s="1030"/>
      <c r="C47" s="821"/>
      <c r="D47" s="871"/>
      <c r="E47" s="871"/>
      <c r="F47" s="871"/>
      <c r="G47" s="871"/>
      <c r="H47" s="871"/>
      <c r="I47" s="872"/>
      <c r="J47" s="842">
        <f t="shared" si="13"/>
        <v>0</v>
      </c>
      <c r="K47" s="1008"/>
      <c r="L47" s="871"/>
      <c r="M47" s="871"/>
      <c r="N47" s="872"/>
      <c r="O47" s="842">
        <f t="shared" si="14"/>
        <v>0</v>
      </c>
      <c r="P47" s="1042">
        <f t="shared" si="4"/>
        <v>0</v>
      </c>
      <c r="Q47" s="1069">
        <f t="shared" si="5"/>
        <v>0</v>
      </c>
      <c r="R47" s="246"/>
    </row>
  </sheetData>
  <sheetProtection algorithmName="SHA-512" hashValue="u090Nke4bLdO4JNnp+3DqPmnWRbjrmfaDFEBObSzx8kyeAmPjC/iSVMosQnLn185bGoFAOyl45JFuGYJJ/bmxA==" saltValue="bsgqEkcXjVswPh0PDgMF6w==" spinCount="100000" sheet="1" objects="1" scenarios="1" formatRows="0"/>
  <mergeCells count="16">
    <mergeCell ref="Q2:R2"/>
    <mergeCell ref="C3:O3"/>
    <mergeCell ref="B6:C12"/>
    <mergeCell ref="D6:O6"/>
    <mergeCell ref="P6:P12"/>
    <mergeCell ref="Q6:Q12"/>
    <mergeCell ref="R6:R12"/>
    <mergeCell ref="D7:O7"/>
    <mergeCell ref="D8:I8"/>
    <mergeCell ref="J8:J12"/>
    <mergeCell ref="K8:N8"/>
    <mergeCell ref="O8:O12"/>
    <mergeCell ref="D10:I10"/>
    <mergeCell ref="K10:N10"/>
    <mergeCell ref="D12:I12"/>
    <mergeCell ref="K12:N12"/>
  </mergeCells>
  <printOptions horizontalCentered="1"/>
  <pageMargins left="0.74803149606299213" right="0.51181102362204722" top="0.9055118110236221" bottom="0.70866141732283472" header="0.51181102362204722" footer="0.51181102362204722"/>
  <pageSetup paperSize="9" scale="58"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słownik!$A$2:$A$150</xm:f>
          </x14:formula1>
          <xm:sqref>C29:C35 C37:C47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22">
    <tabColor rgb="FFFF0000"/>
    <pageSetUpPr fitToPage="1"/>
  </sheetPr>
  <dimension ref="B1:M50"/>
  <sheetViews>
    <sheetView showGridLines="0" view="pageBreakPreview" topLeftCell="A13" zoomScaleNormal="100" zoomScaleSheetLayoutView="100" workbookViewId="0">
      <selection activeCell="P10" sqref="P10"/>
    </sheetView>
  </sheetViews>
  <sheetFormatPr defaultColWidth="9.28515625" defaultRowHeight="12.75"/>
  <cols>
    <col min="1" max="1" width="2.5703125" style="3" customWidth="1"/>
    <col min="2" max="2" width="4.42578125" style="3" customWidth="1"/>
    <col min="3" max="3" width="45.28515625" style="3" customWidth="1"/>
    <col min="4" max="9" width="6" style="3" customWidth="1"/>
    <col min="10" max="10" width="6.7109375" style="3" customWidth="1"/>
    <col min="11" max="11" width="10.28515625" style="3" customWidth="1"/>
    <col min="12" max="12" width="10.5703125" style="3" customWidth="1"/>
    <col min="13" max="13" width="9.28515625" style="3" customWidth="1"/>
    <col min="14" max="16384" width="9.28515625" style="3"/>
  </cols>
  <sheetData>
    <row r="1" spans="2:13" ht="32.25" customHeight="1">
      <c r="B1" s="2077" t="s">
        <v>732</v>
      </c>
      <c r="C1" s="2134"/>
      <c r="D1" s="2134"/>
      <c r="E1" s="2134"/>
      <c r="F1" s="2134"/>
      <c r="G1" s="2134"/>
      <c r="H1" s="2134"/>
      <c r="I1" s="2134"/>
      <c r="J1" s="2134"/>
      <c r="K1" s="2138" t="s">
        <v>901</v>
      </c>
      <c r="L1" s="2134"/>
    </row>
    <row r="2" spans="2:13" ht="18">
      <c r="B2" s="235"/>
      <c r="C2" s="236" t="str">
        <f>wizyt!C3</f>
        <v>??</v>
      </c>
      <c r="D2" s="236"/>
      <c r="E2" s="236"/>
      <c r="F2" s="236"/>
      <c r="G2" s="236"/>
      <c r="H2" s="236"/>
      <c r="I2" s="236"/>
      <c r="J2" s="236"/>
      <c r="K2" s="3316"/>
      <c r="L2" s="3316"/>
    </row>
    <row r="3" spans="2:13" ht="20.25">
      <c r="B3" s="238"/>
      <c r="C3" s="3231" t="s">
        <v>113</v>
      </c>
      <c r="D3" s="3231"/>
      <c r="E3" s="3231"/>
      <c r="F3" s="3231"/>
      <c r="G3" s="3231"/>
      <c r="H3" s="3231"/>
      <c r="I3" s="3231"/>
      <c r="J3" s="3231"/>
      <c r="K3" s="295" t="str">
        <f>wizyt!H3</f>
        <v>2021/2022</v>
      </c>
      <c r="L3" s="238"/>
    </row>
    <row r="4" spans="2:13" ht="18.75" customHeight="1">
      <c r="B4" s="1299" t="s">
        <v>934</v>
      </c>
      <c r="C4" s="1217"/>
      <c r="D4" s="1217"/>
      <c r="E4" s="1217"/>
      <c r="F4" s="1217" t="s">
        <v>313</v>
      </c>
      <c r="G4" s="1217"/>
      <c r="H4" s="1217"/>
      <c r="I4" s="1217"/>
      <c r="J4" s="1217"/>
      <c r="K4" s="1001"/>
      <c r="L4" s="238"/>
    </row>
    <row r="5" spans="2:13" ht="21.75" customHeight="1" thickBot="1">
      <c r="B5" s="1304" t="s">
        <v>730</v>
      </c>
      <c r="C5" s="242"/>
      <c r="D5" s="242"/>
      <c r="E5" s="242"/>
      <c r="F5" s="242"/>
      <c r="G5" s="242"/>
      <c r="H5" s="242"/>
      <c r="I5" s="242"/>
      <c r="J5" s="242"/>
      <c r="K5" s="242"/>
      <c r="L5" s="238"/>
    </row>
    <row r="6" spans="2:13" ht="12.75" customHeight="1">
      <c r="B6" s="3340" t="s">
        <v>218</v>
      </c>
      <c r="C6" s="3341"/>
      <c r="D6" s="3232" t="s">
        <v>284</v>
      </c>
      <c r="E6" s="3232"/>
      <c r="F6" s="3232"/>
      <c r="G6" s="3232"/>
      <c r="H6" s="3232"/>
      <c r="I6" s="3232"/>
      <c r="J6" s="3232"/>
      <c r="K6" s="3323" t="s">
        <v>233</v>
      </c>
      <c r="L6" s="3294" t="s">
        <v>74</v>
      </c>
    </row>
    <row r="7" spans="2:13" ht="12.75" customHeight="1">
      <c r="B7" s="3240"/>
      <c r="C7" s="2972"/>
      <c r="D7" s="3325" t="s">
        <v>25</v>
      </c>
      <c r="E7" s="3325"/>
      <c r="F7" s="3325"/>
      <c r="G7" s="3325"/>
      <c r="H7" s="3325"/>
      <c r="I7" s="3325"/>
      <c r="J7" s="3325"/>
      <c r="K7" s="2981"/>
      <c r="L7" s="2984"/>
    </row>
    <row r="8" spans="2:13" ht="12.75" customHeight="1">
      <c r="B8" s="3240"/>
      <c r="C8" s="2972"/>
      <c r="D8" s="3247" t="s">
        <v>674</v>
      </c>
      <c r="E8" s="3247"/>
      <c r="F8" s="3247"/>
      <c r="G8" s="3247"/>
      <c r="H8" s="3247"/>
      <c r="I8" s="3247"/>
      <c r="J8" s="3334" t="s">
        <v>330</v>
      </c>
      <c r="K8" s="2981"/>
      <c r="L8" s="2984"/>
    </row>
    <row r="9" spans="2:13" ht="12.75" customHeight="1">
      <c r="B9" s="3240"/>
      <c r="C9" s="2972"/>
      <c r="D9" s="387" t="s">
        <v>4</v>
      </c>
      <c r="E9" s="387" t="s">
        <v>5</v>
      </c>
      <c r="F9" s="387" t="s">
        <v>6</v>
      </c>
      <c r="G9" s="385" t="s">
        <v>8</v>
      </c>
      <c r="H9" s="385" t="s">
        <v>7</v>
      </c>
      <c r="I9" s="386" t="s">
        <v>9</v>
      </c>
      <c r="J9" s="3335"/>
      <c r="K9" s="2981"/>
      <c r="L9" s="2984"/>
    </row>
    <row r="10" spans="2:13" ht="12.75" customHeight="1">
      <c r="B10" s="3240"/>
      <c r="C10" s="2972"/>
      <c r="D10" s="2992" t="s">
        <v>676</v>
      </c>
      <c r="E10" s="2992"/>
      <c r="F10" s="2992"/>
      <c r="G10" s="2992"/>
      <c r="H10" s="2992"/>
      <c r="I10" s="3295"/>
      <c r="J10" s="3335"/>
      <c r="K10" s="2981"/>
      <c r="L10" s="2984"/>
    </row>
    <row r="11" spans="2:13" ht="12.75" customHeight="1">
      <c r="B11" s="3240"/>
      <c r="C11" s="2972"/>
      <c r="D11" s="1849">
        <f>'kalendarz  A'!$F$30</f>
        <v>13</v>
      </c>
      <c r="E11" s="1849">
        <f>'kalendarz  A'!$F$30</f>
        <v>13</v>
      </c>
      <c r="F11" s="1849">
        <f>'kalendarz  A'!$F$30</f>
        <v>13</v>
      </c>
      <c r="G11" s="1849">
        <f>'kalendarz  A'!$F$30</f>
        <v>13</v>
      </c>
      <c r="H11" s="1849">
        <f>'kalendarz  A'!$F$30</f>
        <v>13</v>
      </c>
      <c r="I11" s="1849">
        <f>'kalendarz  A'!$F$31</f>
        <v>6</v>
      </c>
      <c r="J11" s="3335"/>
      <c r="K11" s="2981"/>
      <c r="L11" s="2984"/>
    </row>
    <row r="12" spans="2:13" ht="16.5" customHeight="1" thickBot="1">
      <c r="B12" s="3240"/>
      <c r="C12" s="2972"/>
      <c r="D12" s="3256" t="s">
        <v>673</v>
      </c>
      <c r="E12" s="3256"/>
      <c r="F12" s="3256"/>
      <c r="G12" s="3256"/>
      <c r="H12" s="3256"/>
      <c r="I12" s="3257"/>
      <c r="J12" s="3335"/>
      <c r="K12" s="2981"/>
      <c r="L12" s="2984"/>
    </row>
    <row r="13" spans="2:13" ht="23.25" customHeight="1" thickBot="1">
      <c r="B13" s="1520"/>
      <c r="C13" s="1521" t="s">
        <v>717</v>
      </c>
      <c r="D13" s="1522">
        <f>D14+D28+D36</f>
        <v>0</v>
      </c>
      <c r="E13" s="1522">
        <f t="shared" ref="E13:I13" si="0">E14+E28+E36</f>
        <v>0</v>
      </c>
      <c r="F13" s="1522">
        <f t="shared" si="0"/>
        <v>0</v>
      </c>
      <c r="G13" s="1522">
        <f t="shared" si="0"/>
        <v>0</v>
      </c>
      <c r="H13" s="1522">
        <f t="shared" si="0"/>
        <v>0</v>
      </c>
      <c r="I13" s="1522">
        <f t="shared" si="0"/>
        <v>0</v>
      </c>
      <c r="J13" s="1523">
        <f>SUM(D13:I13)</f>
        <v>0</v>
      </c>
      <c r="K13" s="1524">
        <f>K14+K28+K36</f>
        <v>0</v>
      </c>
      <c r="L13" s="1525"/>
      <c r="M13" s="538"/>
    </row>
    <row r="14" spans="2:13" ht="19.5" customHeight="1">
      <c r="B14" s="1494"/>
      <c r="C14" s="1526" t="s">
        <v>713</v>
      </c>
      <c r="D14" s="1527">
        <f t="shared" ref="D14:I14" si="1">SUM(D15:D27)</f>
        <v>0</v>
      </c>
      <c r="E14" s="1527">
        <f t="shared" si="1"/>
        <v>0</v>
      </c>
      <c r="F14" s="1527">
        <f t="shared" si="1"/>
        <v>0</v>
      </c>
      <c r="G14" s="1527">
        <f t="shared" si="1"/>
        <v>0</v>
      </c>
      <c r="H14" s="1527">
        <f>SUM(H15:H27)</f>
        <v>0</v>
      </c>
      <c r="I14" s="1527">
        <f t="shared" si="1"/>
        <v>0</v>
      </c>
      <c r="J14" s="1530">
        <f>SUM(D14:I14)</f>
        <v>0</v>
      </c>
      <c r="K14" s="1048">
        <f>SUM(K15:K27)</f>
        <v>0</v>
      </c>
      <c r="L14" s="1499"/>
      <c r="M14" s="1391"/>
    </row>
    <row r="15" spans="2:13" s="78" customFormat="1" ht="14.1" customHeight="1">
      <c r="B15" s="817">
        <v>1</v>
      </c>
      <c r="C15" s="1528" t="s">
        <v>379</v>
      </c>
      <c r="D15" s="852"/>
      <c r="E15" s="852"/>
      <c r="F15" s="852"/>
      <c r="G15" s="851"/>
      <c r="H15" s="851"/>
      <c r="I15" s="851"/>
      <c r="J15" s="1529">
        <f t="shared" ref="J15:J25" si="2">SUM(D15:I15)</f>
        <v>0</v>
      </c>
      <c r="K15" s="1043">
        <f>G15*$G$11+H15*$H$11+I15*$I$11+D15*$D$11+E15*$E$11+F15*$F$11</f>
        <v>0</v>
      </c>
      <c r="L15" s="397"/>
      <c r="M15" s="538"/>
    </row>
    <row r="16" spans="2:13" s="78" customFormat="1" ht="14.1" customHeight="1">
      <c r="B16" s="817">
        <v>2</v>
      </c>
      <c r="C16" s="1270" t="s">
        <v>731</v>
      </c>
      <c r="D16" s="852"/>
      <c r="E16" s="852"/>
      <c r="F16" s="852"/>
      <c r="G16" s="851"/>
      <c r="H16" s="851"/>
      <c r="I16" s="851"/>
      <c r="J16" s="1502">
        <f t="shared" si="2"/>
        <v>0</v>
      </c>
      <c r="K16" s="1303">
        <f t="shared" ref="K16:K50" si="3">G16*$G$11+H16*$H$11+I16*$I$11+D16*$D$11+E16*$E$11+F16*$F$11</f>
        <v>0</v>
      </c>
      <c r="L16" s="397"/>
      <c r="M16" s="538"/>
    </row>
    <row r="17" spans="2:13" s="78" customFormat="1" ht="14.1" customHeight="1">
      <c r="B17" s="817">
        <v>3</v>
      </c>
      <c r="C17" s="1270" t="s">
        <v>282</v>
      </c>
      <c r="D17" s="852"/>
      <c r="E17" s="852"/>
      <c r="F17" s="852"/>
      <c r="G17" s="851"/>
      <c r="H17" s="851"/>
      <c r="I17" s="851"/>
      <c r="J17" s="1502">
        <f t="shared" ref="J17:J20" si="4">SUM(D17:I17)</f>
        <v>0</v>
      </c>
      <c r="K17" s="1303">
        <f t="shared" ref="K17:K20" si="5">G17*$G$11+H17*$H$11+I17*$I$11+D17*$D$11+E17*$E$11+F17*$F$11</f>
        <v>0</v>
      </c>
      <c r="L17" s="397"/>
      <c r="M17" s="538"/>
    </row>
    <row r="18" spans="2:13" s="78" customFormat="1" ht="14.1" customHeight="1">
      <c r="B18" s="817">
        <v>4</v>
      </c>
      <c r="C18" s="1270" t="s">
        <v>569</v>
      </c>
      <c r="D18" s="852"/>
      <c r="E18" s="852"/>
      <c r="F18" s="852"/>
      <c r="G18" s="851"/>
      <c r="H18" s="851"/>
      <c r="I18" s="851"/>
      <c r="J18" s="1502">
        <f t="shared" si="4"/>
        <v>0</v>
      </c>
      <c r="K18" s="1303">
        <f t="shared" si="5"/>
        <v>0</v>
      </c>
      <c r="L18" s="397"/>
      <c r="M18" s="538"/>
    </row>
    <row r="19" spans="2:13" s="78" customFormat="1" ht="14.1" customHeight="1">
      <c r="B19" s="817">
        <v>5</v>
      </c>
      <c r="C19" s="1270" t="s">
        <v>269</v>
      </c>
      <c r="D19" s="852"/>
      <c r="E19" s="852"/>
      <c r="F19" s="852"/>
      <c r="G19" s="851"/>
      <c r="H19" s="851"/>
      <c r="I19" s="851"/>
      <c r="J19" s="1502">
        <f>SUM(D19:I19)</f>
        <v>0</v>
      </c>
      <c r="K19" s="1303">
        <f t="shared" si="5"/>
        <v>0</v>
      </c>
      <c r="L19" s="397"/>
      <c r="M19" s="538"/>
    </row>
    <row r="20" spans="2:13" s="78" customFormat="1" ht="14.1" customHeight="1">
      <c r="B20" s="817">
        <v>6</v>
      </c>
      <c r="C20" s="1270" t="s">
        <v>270</v>
      </c>
      <c r="D20" s="852"/>
      <c r="E20" s="852"/>
      <c r="F20" s="852"/>
      <c r="G20" s="851"/>
      <c r="H20" s="851"/>
      <c r="I20" s="851"/>
      <c r="J20" s="1502">
        <f t="shared" si="4"/>
        <v>0</v>
      </c>
      <c r="K20" s="1303">
        <f t="shared" si="5"/>
        <v>0</v>
      </c>
      <c r="L20" s="397"/>
      <c r="M20" s="538"/>
    </row>
    <row r="21" spans="2:13" s="78" customFormat="1" ht="14.1" customHeight="1">
      <c r="B21" s="817">
        <v>7</v>
      </c>
      <c r="C21" s="1270" t="s">
        <v>506</v>
      </c>
      <c r="D21" s="852"/>
      <c r="E21" s="852"/>
      <c r="F21" s="852"/>
      <c r="G21" s="851"/>
      <c r="H21" s="851"/>
      <c r="I21" s="851"/>
      <c r="J21" s="1502">
        <f t="shared" si="2"/>
        <v>0</v>
      </c>
      <c r="K21" s="1303">
        <f t="shared" si="3"/>
        <v>0</v>
      </c>
      <c r="L21" s="397"/>
      <c r="M21" s="538"/>
    </row>
    <row r="22" spans="2:13" s="78" customFormat="1" ht="14.1" customHeight="1">
      <c r="B22" s="817">
        <v>8</v>
      </c>
      <c r="C22" s="1270" t="s">
        <v>271</v>
      </c>
      <c r="D22" s="852"/>
      <c r="E22" s="852"/>
      <c r="F22" s="852"/>
      <c r="G22" s="851"/>
      <c r="H22" s="851"/>
      <c r="I22" s="851"/>
      <c r="J22" s="1502">
        <f t="shared" si="2"/>
        <v>0</v>
      </c>
      <c r="K22" s="1303">
        <f t="shared" si="3"/>
        <v>0</v>
      </c>
      <c r="L22" s="397"/>
      <c r="M22" s="538"/>
    </row>
    <row r="23" spans="2:13" s="78" customFormat="1" ht="14.1" customHeight="1">
      <c r="B23" s="817">
        <v>9</v>
      </c>
      <c r="C23" s="1270" t="s">
        <v>581</v>
      </c>
      <c r="D23" s="852"/>
      <c r="E23" s="852"/>
      <c r="F23" s="852"/>
      <c r="G23" s="851"/>
      <c r="H23" s="851"/>
      <c r="I23" s="851"/>
      <c r="J23" s="1503">
        <f t="shared" si="2"/>
        <v>0</v>
      </c>
      <c r="K23" s="1303">
        <f t="shared" si="3"/>
        <v>0</v>
      </c>
      <c r="L23" s="397"/>
      <c r="M23" s="538"/>
    </row>
    <row r="24" spans="2:13" s="78" customFormat="1" ht="14.1" customHeight="1">
      <c r="B24" s="817">
        <v>10</v>
      </c>
      <c r="C24" s="1270" t="s">
        <v>582</v>
      </c>
      <c r="D24" s="853"/>
      <c r="E24" s="853"/>
      <c r="F24" s="853"/>
      <c r="G24" s="854"/>
      <c r="H24" s="854"/>
      <c r="I24" s="854"/>
      <c r="J24" s="1503">
        <f t="shared" si="2"/>
        <v>0</v>
      </c>
      <c r="K24" s="1303">
        <f t="shared" si="3"/>
        <v>0</v>
      </c>
      <c r="L24" s="233"/>
      <c r="M24" s="538"/>
    </row>
    <row r="25" spans="2:13" s="78" customFormat="1" ht="14.1" customHeight="1">
      <c r="B25" s="817">
        <v>11</v>
      </c>
      <c r="C25" s="1270" t="s">
        <v>607</v>
      </c>
      <c r="D25" s="852"/>
      <c r="E25" s="852"/>
      <c r="F25" s="852"/>
      <c r="G25" s="851"/>
      <c r="H25" s="851"/>
      <c r="I25" s="851"/>
      <c r="J25" s="1503">
        <f t="shared" si="2"/>
        <v>0</v>
      </c>
      <c r="K25" s="1303">
        <f t="shared" si="3"/>
        <v>0</v>
      </c>
      <c r="L25" s="233"/>
      <c r="M25" s="538"/>
    </row>
    <row r="26" spans="2:13" s="78" customFormat="1" ht="14.1" customHeight="1">
      <c r="B26" s="1806">
        <v>12</v>
      </c>
      <c r="C26" s="1271" t="s">
        <v>605</v>
      </c>
      <c r="D26" s="1807"/>
      <c r="E26" s="1807"/>
      <c r="F26" s="1807"/>
      <c r="G26" s="986"/>
      <c r="H26" s="986"/>
      <c r="I26" s="986"/>
      <c r="J26" s="1503">
        <f t="shared" ref="J26" si="6">SUM(D26:I26)</f>
        <v>0</v>
      </c>
      <c r="K26" s="1303">
        <f t="shared" ref="K26" si="7">G26*$G$11+H26*$H$11+I26*$I$11+D26*$D$11+E26*$E$11+F26*$F$11</f>
        <v>0</v>
      </c>
      <c r="L26" s="234"/>
      <c r="M26" s="538"/>
    </row>
    <row r="27" spans="2:13" s="78" customFormat="1" ht="14.1" customHeight="1" thickBot="1">
      <c r="B27" s="825">
        <v>13</v>
      </c>
      <c r="C27" s="1507" t="s">
        <v>915</v>
      </c>
      <c r="D27" s="1513"/>
      <c r="E27" s="1513"/>
      <c r="F27" s="1513"/>
      <c r="G27" s="871"/>
      <c r="H27" s="871"/>
      <c r="I27" s="871"/>
      <c r="J27" s="1514">
        <f>SUM(D27:I27)</f>
        <v>0</v>
      </c>
      <c r="K27" s="1069">
        <f t="shared" si="3"/>
        <v>0</v>
      </c>
      <c r="L27" s="1515"/>
      <c r="M27" s="538"/>
    </row>
    <row r="28" spans="2:13" s="78" customFormat="1" ht="19.5" customHeight="1">
      <c r="B28" s="1508"/>
      <c r="C28" s="1509" t="s">
        <v>599</v>
      </c>
      <c r="D28" s="1510">
        <f>SUM(D29:D35)</f>
        <v>0</v>
      </c>
      <c r="E28" s="1510">
        <f>SUM(E29:E35)</f>
        <v>0</v>
      </c>
      <c r="F28" s="1510">
        <f t="shared" ref="F28:I28" si="8">SUM(F29:F35)</f>
        <v>0</v>
      </c>
      <c r="G28" s="1510">
        <f>SUM(G29:G35)</f>
        <v>0</v>
      </c>
      <c r="H28" s="1510">
        <f t="shared" si="8"/>
        <v>0</v>
      </c>
      <c r="I28" s="1511">
        <f t="shared" si="8"/>
        <v>0</v>
      </c>
      <c r="J28" s="1512">
        <f>SUM(D28:I28)</f>
        <v>0</v>
      </c>
      <c r="K28" s="1067">
        <f t="shared" si="3"/>
        <v>0</v>
      </c>
      <c r="L28" s="1003"/>
      <c r="M28" s="538"/>
    </row>
    <row r="29" spans="2:13" s="78" customFormat="1" ht="14.1" customHeight="1">
      <c r="B29" s="1029"/>
      <c r="C29" s="1254"/>
      <c r="D29" s="848"/>
      <c r="E29" s="848"/>
      <c r="F29" s="848"/>
      <c r="G29" s="849"/>
      <c r="H29" s="849"/>
      <c r="I29" s="992"/>
      <c r="J29" s="836">
        <f t="shared" ref="J29:J35" si="9">SUM(D29:I29)</f>
        <v>0</v>
      </c>
      <c r="K29" s="1068">
        <f t="shared" si="3"/>
        <v>0</v>
      </c>
      <c r="L29" s="397"/>
      <c r="M29" s="538"/>
    </row>
    <row r="30" spans="2:13" ht="14.1" customHeight="1">
      <c r="B30" s="1029"/>
      <c r="C30" s="1016"/>
      <c r="D30" s="851"/>
      <c r="E30" s="851"/>
      <c r="F30" s="851"/>
      <c r="G30" s="851"/>
      <c r="H30" s="851"/>
      <c r="I30" s="992"/>
      <c r="J30" s="834">
        <f t="shared" si="9"/>
        <v>0</v>
      </c>
      <c r="K30" s="1303">
        <f t="shared" si="3"/>
        <v>0</v>
      </c>
      <c r="L30" s="233"/>
      <c r="M30" s="538"/>
    </row>
    <row r="31" spans="2:13" ht="14.1" customHeight="1">
      <c r="B31" s="1029"/>
      <c r="C31" s="1016"/>
      <c r="D31" s="851"/>
      <c r="E31" s="851"/>
      <c r="F31" s="851"/>
      <c r="G31" s="851"/>
      <c r="H31" s="851"/>
      <c r="I31" s="992"/>
      <c r="J31" s="836">
        <f t="shared" si="9"/>
        <v>0</v>
      </c>
      <c r="K31" s="1303">
        <f t="shared" si="3"/>
        <v>0</v>
      </c>
      <c r="L31" s="233"/>
      <c r="M31" s="538"/>
    </row>
    <row r="32" spans="2:13" ht="14.1" customHeight="1">
      <c r="B32" s="1029"/>
      <c r="C32" s="1016"/>
      <c r="D32" s="851"/>
      <c r="E32" s="851"/>
      <c r="F32" s="851"/>
      <c r="G32" s="851"/>
      <c r="H32" s="851"/>
      <c r="I32" s="992"/>
      <c r="J32" s="836">
        <f t="shared" si="9"/>
        <v>0</v>
      </c>
      <c r="K32" s="1303">
        <f t="shared" si="3"/>
        <v>0</v>
      </c>
      <c r="L32" s="233"/>
      <c r="M32" s="538"/>
    </row>
    <row r="33" spans="2:13" ht="14.1" customHeight="1">
      <c r="B33" s="1017"/>
      <c r="C33" s="819"/>
      <c r="D33" s="854"/>
      <c r="E33" s="854"/>
      <c r="F33" s="854"/>
      <c r="G33" s="854"/>
      <c r="H33" s="854"/>
      <c r="I33" s="992"/>
      <c r="J33" s="834">
        <f t="shared" si="9"/>
        <v>0</v>
      </c>
      <c r="K33" s="1303">
        <f t="shared" si="3"/>
        <v>0</v>
      </c>
      <c r="L33" s="231"/>
      <c r="M33" s="538"/>
    </row>
    <row r="34" spans="2:13" ht="14.1" customHeight="1">
      <c r="B34" s="1017"/>
      <c r="C34" s="819"/>
      <c r="D34" s="854"/>
      <c r="E34" s="854"/>
      <c r="F34" s="854"/>
      <c r="G34" s="854"/>
      <c r="H34" s="854"/>
      <c r="I34" s="992"/>
      <c r="J34" s="834">
        <f t="shared" si="9"/>
        <v>0</v>
      </c>
      <c r="K34" s="1303">
        <f t="shared" si="3"/>
        <v>0</v>
      </c>
      <c r="L34" s="231"/>
      <c r="M34" s="538"/>
    </row>
    <row r="35" spans="2:13" ht="14.1" customHeight="1">
      <c r="B35" s="1261"/>
      <c r="C35" s="1262"/>
      <c r="D35" s="1220"/>
      <c r="E35" s="1220"/>
      <c r="F35" s="1220"/>
      <c r="G35" s="1220"/>
      <c r="H35" s="1220"/>
      <c r="I35" s="1014"/>
      <c r="J35" s="894">
        <f t="shared" si="9"/>
        <v>0</v>
      </c>
      <c r="K35" s="1067">
        <f t="shared" si="3"/>
        <v>0</v>
      </c>
      <c r="L35" s="1264"/>
      <c r="M35" s="538"/>
    </row>
    <row r="36" spans="2:13" ht="21.75" customHeight="1">
      <c r="B36" s="1265"/>
      <c r="C36" s="1302" t="s">
        <v>779</v>
      </c>
      <c r="D36" s="1256">
        <f>SUM(D37:D50)</f>
        <v>0</v>
      </c>
      <c r="E36" s="1256">
        <f t="shared" ref="E36:I36" si="10">SUM(E37:E50)</f>
        <v>0</v>
      </c>
      <c r="F36" s="1256">
        <f>SUM(F37:F50)</f>
        <v>0</v>
      </c>
      <c r="G36" s="1256">
        <f>SUM(G37:G50)</f>
        <v>0</v>
      </c>
      <c r="H36" s="1256">
        <f t="shared" si="10"/>
        <v>0</v>
      </c>
      <c r="I36" s="1256">
        <f t="shared" si="10"/>
        <v>0</v>
      </c>
      <c r="J36" s="1256">
        <f>SUM(J37:J50)</f>
        <v>0</v>
      </c>
      <c r="K36" s="1039">
        <f t="shared" si="3"/>
        <v>0</v>
      </c>
      <c r="L36" s="1266"/>
    </row>
    <row r="37" spans="2:13">
      <c r="B37" s="1029"/>
      <c r="C37" s="1254"/>
      <c r="D37" s="848"/>
      <c r="E37" s="848"/>
      <c r="F37" s="848"/>
      <c r="G37" s="849"/>
      <c r="H37" s="849"/>
      <c r="I37" s="992"/>
      <c r="J37" s="836">
        <f t="shared" ref="J37:J50" si="11">SUM(D37:I37)</f>
        <v>0</v>
      </c>
      <c r="K37" s="1068">
        <f t="shared" si="3"/>
        <v>0</v>
      </c>
      <c r="L37" s="397"/>
    </row>
    <row r="38" spans="2:13" ht="12" customHeight="1">
      <c r="B38" s="1029"/>
      <c r="C38" s="1016"/>
      <c r="D38" s="851"/>
      <c r="E38" s="851"/>
      <c r="F38" s="851"/>
      <c r="G38" s="851"/>
      <c r="H38" s="851"/>
      <c r="I38" s="992"/>
      <c r="J38" s="834">
        <f t="shared" si="11"/>
        <v>0</v>
      </c>
      <c r="K38" s="1303">
        <f t="shared" si="3"/>
        <v>0</v>
      </c>
      <c r="L38" s="233"/>
    </row>
    <row r="39" spans="2:13" ht="12" customHeight="1">
      <c r="B39" s="1029"/>
      <c r="C39" s="1016"/>
      <c r="D39" s="851"/>
      <c r="E39" s="851"/>
      <c r="F39" s="851"/>
      <c r="G39" s="851"/>
      <c r="H39" s="851"/>
      <c r="I39" s="992"/>
      <c r="J39" s="834">
        <f t="shared" ref="J39:J42" si="12">SUM(D39:I39)</f>
        <v>0</v>
      </c>
      <c r="K39" s="1303">
        <f t="shared" ref="K39:K42" si="13">G39*$G$11+H39*$H$11+I39*$I$11+D39*$D$11+E39*$E$11+F39*$F$11</f>
        <v>0</v>
      </c>
      <c r="L39" s="233"/>
    </row>
    <row r="40" spans="2:13" ht="12" customHeight="1">
      <c r="B40" s="1029"/>
      <c r="C40" s="1016"/>
      <c r="D40" s="851"/>
      <c r="E40" s="851"/>
      <c r="F40" s="851"/>
      <c r="G40" s="851"/>
      <c r="H40" s="851"/>
      <c r="I40" s="992"/>
      <c r="J40" s="834">
        <f t="shared" si="12"/>
        <v>0</v>
      </c>
      <c r="K40" s="1303">
        <f t="shared" si="13"/>
        <v>0</v>
      </c>
      <c r="L40" s="233"/>
    </row>
    <row r="41" spans="2:13" ht="12" customHeight="1">
      <c r="B41" s="1029"/>
      <c r="C41" s="1016"/>
      <c r="D41" s="851"/>
      <c r="E41" s="851"/>
      <c r="F41" s="851"/>
      <c r="G41" s="851"/>
      <c r="H41" s="851"/>
      <c r="I41" s="992"/>
      <c r="J41" s="834">
        <f t="shared" si="12"/>
        <v>0</v>
      </c>
      <c r="K41" s="1303">
        <f t="shared" si="13"/>
        <v>0</v>
      </c>
      <c r="L41" s="233"/>
    </row>
    <row r="42" spans="2:13" ht="12" customHeight="1">
      <c r="B42" s="1029"/>
      <c r="C42" s="1016"/>
      <c r="D42" s="851"/>
      <c r="E42" s="851"/>
      <c r="F42" s="851"/>
      <c r="G42" s="851"/>
      <c r="H42" s="851"/>
      <c r="I42" s="992"/>
      <c r="J42" s="834">
        <f t="shared" si="12"/>
        <v>0</v>
      </c>
      <c r="K42" s="1303">
        <f t="shared" si="13"/>
        <v>0</v>
      </c>
      <c r="L42" s="233"/>
    </row>
    <row r="43" spans="2:13" ht="12" customHeight="1">
      <c r="B43" s="1029"/>
      <c r="C43" s="1016"/>
      <c r="D43" s="851"/>
      <c r="E43" s="851"/>
      <c r="F43" s="851"/>
      <c r="G43" s="851"/>
      <c r="H43" s="851"/>
      <c r="I43" s="992"/>
      <c r="J43" s="834">
        <f t="shared" si="11"/>
        <v>0</v>
      </c>
      <c r="K43" s="1303">
        <f t="shared" si="3"/>
        <v>0</v>
      </c>
      <c r="L43" s="233"/>
    </row>
    <row r="44" spans="2:13" ht="12" customHeight="1">
      <c r="B44" s="1029"/>
      <c r="C44" s="1016"/>
      <c r="D44" s="851"/>
      <c r="E44" s="851"/>
      <c r="F44" s="851"/>
      <c r="G44" s="851"/>
      <c r="H44" s="851"/>
      <c r="I44" s="992"/>
      <c r="J44" s="834">
        <f t="shared" si="11"/>
        <v>0</v>
      </c>
      <c r="K44" s="1303">
        <f t="shared" si="3"/>
        <v>0</v>
      </c>
      <c r="L44" s="233"/>
    </row>
    <row r="45" spans="2:13" ht="12" customHeight="1">
      <c r="B45" s="1029"/>
      <c r="C45" s="1016"/>
      <c r="D45" s="851"/>
      <c r="E45" s="851"/>
      <c r="F45" s="851"/>
      <c r="G45" s="851"/>
      <c r="H45" s="851"/>
      <c r="I45" s="992"/>
      <c r="J45" s="834">
        <f t="shared" si="11"/>
        <v>0</v>
      </c>
      <c r="K45" s="1303">
        <f t="shared" si="3"/>
        <v>0</v>
      </c>
      <c r="L45" s="233"/>
    </row>
    <row r="46" spans="2:13">
      <c r="B46" s="1029"/>
      <c r="C46" s="1016"/>
      <c r="D46" s="851"/>
      <c r="E46" s="851"/>
      <c r="F46" s="851"/>
      <c r="G46" s="851"/>
      <c r="H46" s="851"/>
      <c r="I46" s="992"/>
      <c r="J46" s="836">
        <f t="shared" si="11"/>
        <v>0</v>
      </c>
      <c r="K46" s="1303">
        <f t="shared" si="3"/>
        <v>0</v>
      </c>
      <c r="L46" s="233"/>
    </row>
    <row r="47" spans="2:13">
      <c r="B47" s="1029"/>
      <c r="C47" s="1016"/>
      <c r="D47" s="851"/>
      <c r="E47" s="851"/>
      <c r="F47" s="851"/>
      <c r="G47" s="851"/>
      <c r="H47" s="851"/>
      <c r="I47" s="992"/>
      <c r="J47" s="836">
        <f t="shared" si="11"/>
        <v>0</v>
      </c>
      <c r="K47" s="1303">
        <f t="shared" si="3"/>
        <v>0</v>
      </c>
      <c r="L47" s="233"/>
    </row>
    <row r="48" spans="2:13">
      <c r="B48" s="1017"/>
      <c r="C48" s="819"/>
      <c r="D48" s="854"/>
      <c r="E48" s="854"/>
      <c r="F48" s="854"/>
      <c r="G48" s="854"/>
      <c r="H48" s="854"/>
      <c r="I48" s="992"/>
      <c r="J48" s="834">
        <f t="shared" si="11"/>
        <v>0</v>
      </c>
      <c r="K48" s="1303">
        <f t="shared" si="3"/>
        <v>0</v>
      </c>
      <c r="L48" s="231"/>
    </row>
    <row r="49" spans="2:12">
      <c r="B49" s="1017"/>
      <c r="C49" s="819"/>
      <c r="D49" s="854"/>
      <c r="E49" s="854"/>
      <c r="F49" s="854"/>
      <c r="G49" s="854"/>
      <c r="H49" s="854"/>
      <c r="I49" s="992"/>
      <c r="J49" s="834">
        <f t="shared" si="11"/>
        <v>0</v>
      </c>
      <c r="K49" s="1303">
        <f t="shared" si="3"/>
        <v>0</v>
      </c>
      <c r="L49" s="231"/>
    </row>
    <row r="50" spans="2:12" ht="13.5" thickBot="1">
      <c r="B50" s="1030"/>
      <c r="C50" s="821"/>
      <c r="D50" s="871"/>
      <c r="E50" s="871"/>
      <c r="F50" s="871"/>
      <c r="G50" s="871"/>
      <c r="H50" s="871"/>
      <c r="I50" s="872"/>
      <c r="J50" s="842">
        <f t="shared" si="11"/>
        <v>0</v>
      </c>
      <c r="K50" s="1067">
        <f t="shared" si="3"/>
        <v>0</v>
      </c>
      <c r="L50" s="246"/>
    </row>
  </sheetData>
  <sheetProtection algorithmName="SHA-512" hashValue="ithGeJYzqA7lFK/y9hVbZpzzaoRSp8mNmwOsVIBZxyiwEdMadhaIhu41Pub2CT1JGNbUZehODs1Z/EirjgFDaw==" saltValue="TqJ08/SS5P4D7ZaDHtuPYg==" spinCount="100000" sheet="1" objects="1" scenarios="1" formatRows="0"/>
  <mergeCells count="11">
    <mergeCell ref="D12:I12"/>
    <mergeCell ref="K2:L2"/>
    <mergeCell ref="C3:J3"/>
    <mergeCell ref="B6:C12"/>
    <mergeCell ref="D6:J6"/>
    <mergeCell ref="K6:K12"/>
    <mergeCell ref="L6:L12"/>
    <mergeCell ref="D7:J7"/>
    <mergeCell ref="D8:I8"/>
    <mergeCell ref="J8:J12"/>
    <mergeCell ref="D10:I10"/>
  </mergeCells>
  <printOptions horizontalCentered="1"/>
  <pageMargins left="0.74803149606299213" right="0.51181102362204722" top="0.9055118110236221" bottom="0.70866141732283472" header="0.51181102362204722" footer="0.51181102362204722"/>
  <pageSetup paperSize="9" scale="80" orientation="portrait" horizontalDpi="4294967293" verticalDpi="4294967293" r:id="rId1"/>
  <headerFooter alignWithMargins="0">
    <oddFooter>&amp;L&amp;7CEA - arkusz organizacyjny na rok szkolny 2014/15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słownik!$A$2:$A$150</xm:f>
          </x14:formula1>
          <xm:sqref>C29:C35 C37:C50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00FF"/>
    <pageSetUpPr fitToPage="1"/>
  </sheetPr>
  <dimension ref="B1:M45"/>
  <sheetViews>
    <sheetView showGridLines="0" zoomScale="90" zoomScaleNormal="90" zoomScaleSheetLayoutView="100" workbookViewId="0">
      <selection activeCell="C2" sqref="C2"/>
    </sheetView>
  </sheetViews>
  <sheetFormatPr defaultColWidth="9.28515625" defaultRowHeight="12.75"/>
  <cols>
    <col min="1" max="1" width="2.5703125" style="3" customWidth="1"/>
    <col min="2" max="2" width="4.42578125" style="3" customWidth="1"/>
    <col min="3" max="3" width="33.28515625" style="3" customWidth="1"/>
    <col min="4" max="7" width="5.7109375" style="3" customWidth="1"/>
    <col min="8" max="8" width="8.5703125" style="3" customWidth="1"/>
    <col min="9" max="9" width="9.28515625" style="3" customWidth="1"/>
    <col min="10" max="10" width="10.5703125" style="3" customWidth="1"/>
    <col min="11" max="13" width="9.28515625" style="3" customWidth="1"/>
    <col min="14" max="16384" width="9.28515625" style="3"/>
  </cols>
  <sheetData>
    <row r="1" spans="2:13" ht="32.25" customHeight="1">
      <c r="B1" s="2296" t="s">
        <v>1049</v>
      </c>
      <c r="C1" s="2297"/>
      <c r="D1" s="2297"/>
      <c r="E1" s="2297"/>
      <c r="F1" s="2297"/>
      <c r="G1" s="2297"/>
      <c r="H1" s="2297"/>
      <c r="I1" s="2297"/>
      <c r="J1" s="2297"/>
    </row>
    <row r="2" spans="2:13" ht="15.75">
      <c r="B2" s="235"/>
      <c r="C2" s="2366" t="str">
        <f>wizyt!C3</f>
        <v>??</v>
      </c>
      <c r="D2" s="237"/>
      <c r="E2" s="237"/>
      <c r="F2" s="237"/>
      <c r="G2" s="237"/>
      <c r="H2" s="237"/>
      <c r="I2" s="237"/>
      <c r="J2" s="238"/>
    </row>
    <row r="3" spans="2:13" ht="23.25">
      <c r="B3" s="3355" t="s">
        <v>113</v>
      </c>
      <c r="C3" s="3355"/>
      <c r="D3" s="3355"/>
      <c r="E3" s="3355"/>
      <c r="F3" s="3355"/>
      <c r="G3" s="3355"/>
      <c r="H3" s="3355"/>
      <c r="I3" s="295" t="str">
        <f>wizyt!H3</f>
        <v>2021/2022</v>
      </c>
      <c r="J3" s="238"/>
    </row>
    <row r="4" spans="2:13" ht="18.75" customHeight="1">
      <c r="B4" s="3356" t="s">
        <v>1066</v>
      </c>
      <c r="C4" s="3356"/>
      <c r="D4" s="3356"/>
      <c r="E4" s="3356"/>
      <c r="F4" s="3356"/>
      <c r="G4" s="3356"/>
      <c r="H4" s="3356"/>
      <c r="I4" s="3356"/>
      <c r="J4" s="3356"/>
    </row>
    <row r="5" spans="2:13" ht="27" customHeight="1" thickBot="1">
      <c r="B5" s="593" t="s">
        <v>1067</v>
      </c>
      <c r="C5" s="242"/>
      <c r="D5" s="243"/>
      <c r="E5" s="243"/>
      <c r="F5" s="243" t="s">
        <v>1068</v>
      </c>
      <c r="G5" s="3357"/>
      <c r="H5" s="3357"/>
      <c r="I5" s="3357"/>
      <c r="J5" s="3357"/>
    </row>
    <row r="6" spans="2:13" ht="12.75" customHeight="1">
      <c r="B6" s="2969" t="s">
        <v>218</v>
      </c>
      <c r="C6" s="2970"/>
      <c r="D6" s="2975"/>
      <c r="E6" s="2975"/>
      <c r="F6" s="2975"/>
      <c r="G6" s="2976"/>
      <c r="H6" s="2977" t="s">
        <v>232</v>
      </c>
      <c r="I6" s="2980" t="s">
        <v>233</v>
      </c>
      <c r="J6" s="2983" t="s">
        <v>74</v>
      </c>
    </row>
    <row r="7" spans="2:13" ht="12.75" customHeight="1">
      <c r="B7" s="2971"/>
      <c r="C7" s="2972"/>
      <c r="D7" s="2986" t="s">
        <v>1069</v>
      </c>
      <c r="E7" s="2987"/>
      <c r="F7" s="2987"/>
      <c r="G7" s="2988"/>
      <c r="H7" s="2978"/>
      <c r="I7" s="2981"/>
      <c r="J7" s="2984"/>
    </row>
    <row r="8" spans="2:13" ht="12.75" customHeight="1">
      <c r="B8" s="2971"/>
      <c r="C8" s="2972"/>
      <c r="D8" s="2989"/>
      <c r="E8" s="2989"/>
      <c r="F8" s="2989"/>
      <c r="G8" s="2990"/>
      <c r="H8" s="2978"/>
      <c r="I8" s="2981"/>
      <c r="J8" s="2984"/>
    </row>
    <row r="9" spans="2:13" ht="12.75" customHeight="1">
      <c r="B9" s="2971"/>
      <c r="C9" s="2972"/>
      <c r="D9" s="2205" t="s">
        <v>4</v>
      </c>
      <c r="E9" s="2301" t="s">
        <v>5</v>
      </c>
      <c r="F9" s="2302" t="s">
        <v>6</v>
      </c>
      <c r="G9" s="431" t="s">
        <v>8</v>
      </c>
      <c r="H9" s="2978"/>
      <c r="I9" s="2981"/>
      <c r="J9" s="2984"/>
    </row>
    <row r="10" spans="2:13" ht="12.75" customHeight="1">
      <c r="B10" s="2971"/>
      <c r="C10" s="2972"/>
      <c r="D10" s="2991" t="s">
        <v>1052</v>
      </c>
      <c r="E10" s="2992"/>
      <c r="F10" s="2992"/>
      <c r="G10" s="2993"/>
      <c r="H10" s="2978"/>
      <c r="I10" s="2981"/>
      <c r="J10" s="2984"/>
    </row>
    <row r="11" spans="2:13" ht="12.75" customHeight="1">
      <c r="B11" s="2971"/>
      <c r="C11" s="2972"/>
      <c r="D11" s="2303">
        <f>'kalendarz  A'!F30</f>
        <v>13</v>
      </c>
      <c r="E11" s="2303">
        <f>'kalendarz  A'!F30</f>
        <v>13</v>
      </c>
      <c r="F11" s="2303">
        <f>'kalendarz  A'!F30</f>
        <v>13</v>
      </c>
      <c r="G11" s="2303">
        <f>'kalendarz  A'!F31</f>
        <v>6</v>
      </c>
      <c r="H11" s="2978"/>
      <c r="I11" s="2981"/>
      <c r="J11" s="2984"/>
      <c r="M11" s="78"/>
    </row>
    <row r="12" spans="2:13" ht="16.5" customHeight="1" thickBot="1">
      <c r="B12" s="2973"/>
      <c r="C12" s="2974"/>
      <c r="D12" s="2994" t="s">
        <v>1053</v>
      </c>
      <c r="E12" s="2995"/>
      <c r="F12" s="2995"/>
      <c r="G12" s="2996"/>
      <c r="H12" s="2979"/>
      <c r="I12" s="2982"/>
      <c r="J12" s="2985"/>
    </row>
    <row r="13" spans="2:13" ht="27" customHeight="1" thickBot="1">
      <c r="B13" s="388"/>
      <c r="C13" s="2204" t="s">
        <v>202</v>
      </c>
      <c r="D13" s="2367">
        <f>D15+D14</f>
        <v>22.333333333333336</v>
      </c>
      <c r="E13" s="2368">
        <f>E15+E14</f>
        <v>20.333333333333336</v>
      </c>
      <c r="F13" s="2368">
        <f>F15+F14</f>
        <v>21.333333333333336</v>
      </c>
      <c r="G13" s="2369">
        <f>G15+G14</f>
        <v>21.333333333333336</v>
      </c>
      <c r="H13" s="2370">
        <f>SUM(D13:G13)</f>
        <v>85.333333333333343</v>
      </c>
      <c r="I13" s="2308">
        <f>SUM(I14:I15)</f>
        <v>960.00000000000011</v>
      </c>
      <c r="J13" s="2371"/>
      <c r="K13" s="538"/>
    </row>
    <row r="14" spans="2:13" ht="23.25" customHeight="1">
      <c r="B14" s="2309"/>
      <c r="C14" s="429" t="s">
        <v>1054</v>
      </c>
      <c r="D14" s="2372">
        <f>SUM(D17:D27)</f>
        <v>20.333333333333336</v>
      </c>
      <c r="E14" s="2372">
        <f>SUM(E17:E27)</f>
        <v>18.333333333333336</v>
      </c>
      <c r="F14" s="2372">
        <f>SUM(F17:F27)</f>
        <v>18.333333333333336</v>
      </c>
      <c r="G14" s="2373">
        <f>SUM(G17:G27)</f>
        <v>18.333333333333336</v>
      </c>
      <c r="H14" s="2374">
        <f>SUM(D14:G14)</f>
        <v>75.333333333333343</v>
      </c>
      <c r="I14" s="2313">
        <f>D14*$D$11+E14*$E$11+F14*$F$11+G14*$G$11</f>
        <v>851.00000000000011</v>
      </c>
      <c r="J14" s="2375"/>
      <c r="K14" s="538"/>
    </row>
    <row r="15" spans="2:13" ht="21" customHeight="1">
      <c r="B15" s="2314"/>
      <c r="C15" s="2315" t="s">
        <v>1055</v>
      </c>
      <c r="D15" s="2376">
        <f>SUM(D29:D37)</f>
        <v>2</v>
      </c>
      <c r="E15" s="2377">
        <f>SUM(E29:E37)</f>
        <v>2</v>
      </c>
      <c r="F15" s="2377">
        <f>SUM(F29:F37)</f>
        <v>3</v>
      </c>
      <c r="G15" s="2378">
        <f>SUM(G29:G37)</f>
        <v>3</v>
      </c>
      <c r="H15" s="2379">
        <f>SUM(D15:G15)</f>
        <v>10</v>
      </c>
      <c r="I15" s="2320">
        <f>D15*$D$11+E15*$E$11+F15*$F$11+G15*$G$11</f>
        <v>109</v>
      </c>
      <c r="J15" s="2380"/>
      <c r="K15" s="538"/>
    </row>
    <row r="16" spans="2:13" ht="19.5" customHeight="1">
      <c r="B16" s="2322"/>
      <c r="C16" s="2323" t="s">
        <v>1056</v>
      </c>
      <c r="D16" s="652"/>
      <c r="E16" s="652"/>
      <c r="F16" s="652"/>
      <c r="G16" s="652"/>
      <c r="H16" s="652"/>
      <c r="I16" s="2324"/>
      <c r="J16" s="2381"/>
      <c r="K16" s="538"/>
    </row>
    <row r="17" spans="2:13" s="78" customFormat="1" ht="14.1" customHeight="1">
      <c r="B17" s="2382">
        <v>1</v>
      </c>
      <c r="C17" s="1689" t="s">
        <v>1070</v>
      </c>
      <c r="D17" s="2327">
        <v>2</v>
      </c>
      <c r="E17" s="2328">
        <v>2</v>
      </c>
      <c r="F17" s="2328">
        <v>2</v>
      </c>
      <c r="G17" s="2329">
        <v>2</v>
      </c>
      <c r="H17" s="2330">
        <f t="shared" ref="H17:H27" si="0">SUM(D17:G17)</f>
        <v>8</v>
      </c>
      <c r="I17" s="2331">
        <f t="shared" ref="I17:I27" si="1">D17*$D$11+E17*$E$11+F17*$F$11+G17*$G$11</f>
        <v>90</v>
      </c>
      <c r="J17" s="2383"/>
      <c r="K17" s="538"/>
      <c r="M17" s="3"/>
    </row>
    <row r="18" spans="2:13" s="78" customFormat="1" ht="14.1" customHeight="1">
      <c r="B18" s="2332">
        <v>2</v>
      </c>
      <c r="C18" s="401" t="s">
        <v>1071</v>
      </c>
      <c r="D18" s="2333">
        <v>1</v>
      </c>
      <c r="E18" s="2334">
        <v>1</v>
      </c>
      <c r="F18" s="2334">
        <v>1</v>
      </c>
      <c r="G18" s="2335">
        <v>1</v>
      </c>
      <c r="H18" s="2336">
        <f t="shared" si="0"/>
        <v>4</v>
      </c>
      <c r="I18" s="2337">
        <f t="shared" si="1"/>
        <v>45</v>
      </c>
      <c r="J18" s="2384"/>
      <c r="K18" s="538"/>
      <c r="M18" s="3"/>
    </row>
    <row r="19" spans="2:13" s="78" customFormat="1" ht="14.1" customHeight="1">
      <c r="B19" s="2332">
        <v>3</v>
      </c>
      <c r="C19" s="396" t="s">
        <v>1072</v>
      </c>
      <c r="D19" s="2333">
        <v>2</v>
      </c>
      <c r="E19" s="2334">
        <v>2</v>
      </c>
      <c r="F19" s="2334">
        <v>2</v>
      </c>
      <c r="G19" s="2335">
        <v>2</v>
      </c>
      <c r="H19" s="2336">
        <f t="shared" si="0"/>
        <v>8</v>
      </c>
      <c r="I19" s="2337">
        <f t="shared" si="1"/>
        <v>90</v>
      </c>
      <c r="J19" s="2384"/>
      <c r="K19" s="538"/>
      <c r="M19" s="3"/>
    </row>
    <row r="20" spans="2:13" s="78" customFormat="1" ht="14.1" customHeight="1">
      <c r="B20" s="2332">
        <v>4</v>
      </c>
      <c r="C20" s="396" t="s">
        <v>1073</v>
      </c>
      <c r="D20" s="2333">
        <v>2</v>
      </c>
      <c r="E20" s="2334">
        <v>2</v>
      </c>
      <c r="F20" s="2334">
        <v>2</v>
      </c>
      <c r="G20" s="2335">
        <v>2</v>
      </c>
      <c r="H20" s="2336">
        <f t="shared" si="0"/>
        <v>8</v>
      </c>
      <c r="I20" s="2337">
        <f t="shared" si="1"/>
        <v>90</v>
      </c>
      <c r="J20" s="2384"/>
      <c r="K20" s="538"/>
      <c r="M20" s="3"/>
    </row>
    <row r="21" spans="2:13" s="78" customFormat="1" ht="14.1" customHeight="1">
      <c r="B21" s="2332">
        <v>5</v>
      </c>
      <c r="C21" s="396" t="s">
        <v>1074</v>
      </c>
      <c r="D21" s="2333">
        <v>2</v>
      </c>
      <c r="E21" s="2334">
        <v>2</v>
      </c>
      <c r="F21" s="2334">
        <v>2</v>
      </c>
      <c r="G21" s="2335">
        <v>2</v>
      </c>
      <c r="H21" s="2336">
        <f t="shared" si="0"/>
        <v>8</v>
      </c>
      <c r="I21" s="2337">
        <f t="shared" si="1"/>
        <v>90</v>
      </c>
      <c r="J21" s="2384"/>
      <c r="K21" s="538"/>
      <c r="M21" s="3"/>
    </row>
    <row r="22" spans="2:13" s="78" customFormat="1" ht="14.1" customHeight="1">
      <c r="B22" s="2332">
        <v>6</v>
      </c>
      <c r="C22" s="396" t="s">
        <v>1075</v>
      </c>
      <c r="D22" s="2333">
        <v>3</v>
      </c>
      <c r="E22" s="2334">
        <v>3</v>
      </c>
      <c r="F22" s="2334">
        <v>3</v>
      </c>
      <c r="G22" s="2335">
        <v>3</v>
      </c>
      <c r="H22" s="2336">
        <f t="shared" si="0"/>
        <v>12</v>
      </c>
      <c r="I22" s="2337">
        <f t="shared" si="1"/>
        <v>135</v>
      </c>
      <c r="J22" s="2384"/>
      <c r="K22" s="538"/>
      <c r="M22" s="3"/>
    </row>
    <row r="23" spans="2:13" s="78" customFormat="1" ht="14.1" customHeight="1">
      <c r="B23" s="2332">
        <v>7</v>
      </c>
      <c r="C23" s="396" t="s">
        <v>1076</v>
      </c>
      <c r="D23" s="2333">
        <v>2</v>
      </c>
      <c r="E23" s="2334">
        <v>2</v>
      </c>
      <c r="F23" s="2334">
        <v>2</v>
      </c>
      <c r="G23" s="2335">
        <v>2</v>
      </c>
      <c r="H23" s="2336">
        <f t="shared" si="0"/>
        <v>8</v>
      </c>
      <c r="I23" s="2337">
        <f t="shared" si="1"/>
        <v>90</v>
      </c>
      <c r="J23" s="2384"/>
      <c r="K23" s="538"/>
      <c r="M23" s="3"/>
    </row>
    <row r="24" spans="2:13" s="78" customFormat="1" ht="14.1" customHeight="1">
      <c r="B24" s="2332">
        <v>8</v>
      </c>
      <c r="C24" s="396" t="s">
        <v>1077</v>
      </c>
      <c r="D24" s="2333">
        <v>3</v>
      </c>
      <c r="E24" s="2334">
        <v>1</v>
      </c>
      <c r="F24" s="2334">
        <v>1</v>
      </c>
      <c r="G24" s="2335">
        <v>1</v>
      </c>
      <c r="H24" s="2336">
        <f t="shared" si="0"/>
        <v>6</v>
      </c>
      <c r="I24" s="2337">
        <f t="shared" si="1"/>
        <v>71</v>
      </c>
      <c r="J24" s="2384"/>
      <c r="K24" s="538"/>
      <c r="M24" s="3"/>
    </row>
    <row r="25" spans="2:13" s="78" customFormat="1" ht="14.1" customHeight="1">
      <c r="B25" s="2332">
        <v>9</v>
      </c>
      <c r="C25" s="396" t="s">
        <v>785</v>
      </c>
      <c r="D25" s="2333">
        <v>2</v>
      </c>
      <c r="E25" s="2334">
        <v>2</v>
      </c>
      <c r="F25" s="2334">
        <v>2</v>
      </c>
      <c r="G25" s="2335">
        <v>2</v>
      </c>
      <c r="H25" s="2336">
        <f t="shared" si="0"/>
        <v>8</v>
      </c>
      <c r="I25" s="2337">
        <f t="shared" si="1"/>
        <v>90</v>
      </c>
      <c r="J25" s="2384"/>
      <c r="K25" s="538"/>
      <c r="M25" s="3"/>
    </row>
    <row r="26" spans="2:13" s="78" customFormat="1" ht="14.1" customHeight="1">
      <c r="B26" s="2332">
        <v>10</v>
      </c>
      <c r="C26" s="396" t="s">
        <v>1078</v>
      </c>
      <c r="D26" s="2333">
        <v>0.66666666666666663</v>
      </c>
      <c r="E26" s="2334">
        <v>0.66666666666666663</v>
      </c>
      <c r="F26" s="2334">
        <v>0.66666666666666663</v>
      </c>
      <c r="G26" s="2335">
        <v>0.66666666666666663</v>
      </c>
      <c r="H26" s="2336">
        <f t="shared" si="0"/>
        <v>2.6666666666666665</v>
      </c>
      <c r="I26" s="2337">
        <f t="shared" si="1"/>
        <v>30</v>
      </c>
      <c r="J26" s="2384"/>
      <c r="K26" s="538"/>
      <c r="M26" s="3"/>
    </row>
    <row r="27" spans="2:13" s="78" customFormat="1" ht="14.1" customHeight="1">
      <c r="B27" s="2385">
        <v>11</v>
      </c>
      <c r="C27" s="2340" t="s">
        <v>1079</v>
      </c>
      <c r="D27" s="2341">
        <v>0.66666666666666663</v>
      </c>
      <c r="E27" s="2342">
        <v>0.66666666666666663</v>
      </c>
      <c r="F27" s="2342">
        <v>0.66666666666666663</v>
      </c>
      <c r="G27" s="2343">
        <v>0.66666666666666663</v>
      </c>
      <c r="H27" s="2344">
        <f t="shared" si="0"/>
        <v>2.6666666666666665</v>
      </c>
      <c r="I27" s="2345">
        <f t="shared" si="1"/>
        <v>30</v>
      </c>
      <c r="J27" s="2386"/>
      <c r="K27" s="538"/>
      <c r="M27" s="3"/>
    </row>
    <row r="28" spans="2:13" ht="27.75" customHeight="1">
      <c r="B28" s="2346"/>
      <c r="C28" s="2347" t="s">
        <v>1063</v>
      </c>
      <c r="D28" s="2387"/>
      <c r="E28" s="2387"/>
      <c r="F28" s="2387"/>
      <c r="G28" s="2387"/>
      <c r="H28" s="2388"/>
      <c r="I28" s="2389"/>
      <c r="J28" s="2351"/>
      <c r="K28" s="538"/>
    </row>
    <row r="29" spans="2:13" ht="14.1" customHeight="1">
      <c r="B29" s="2326">
        <v>14</v>
      </c>
      <c r="C29" s="2390" t="s">
        <v>276</v>
      </c>
      <c r="D29" s="2391">
        <v>2</v>
      </c>
      <c r="E29" s="2392">
        <v>2</v>
      </c>
      <c r="F29" s="2392"/>
      <c r="G29" s="2393"/>
      <c r="H29" s="2394">
        <f t="shared" ref="H29:H37" si="2">SUM(D29:G29)</f>
        <v>4</v>
      </c>
      <c r="I29" s="2395">
        <f t="shared" ref="I29:I37" si="3">D29*$D$11+E29*$E$11+F29*$F$11+G29*$G$11</f>
        <v>52</v>
      </c>
      <c r="J29" s="2353"/>
      <c r="K29" s="538"/>
    </row>
    <row r="30" spans="2:13" ht="14.1" customHeight="1">
      <c r="B30" s="2326">
        <v>15</v>
      </c>
      <c r="C30" s="2396" t="s">
        <v>373</v>
      </c>
      <c r="D30" s="2397"/>
      <c r="E30" s="2398"/>
      <c r="F30" s="2398">
        <v>1</v>
      </c>
      <c r="G30" s="2399">
        <v>1</v>
      </c>
      <c r="H30" s="2400">
        <f t="shared" si="2"/>
        <v>2</v>
      </c>
      <c r="I30" s="2401">
        <f t="shared" si="3"/>
        <v>19</v>
      </c>
      <c r="J30" s="231"/>
      <c r="K30" s="538"/>
    </row>
    <row r="31" spans="2:13" ht="14.1" customHeight="1">
      <c r="B31" s="2326">
        <v>16</v>
      </c>
      <c r="C31" s="2396" t="s">
        <v>375</v>
      </c>
      <c r="D31" s="2397"/>
      <c r="E31" s="2398"/>
      <c r="F31" s="2398">
        <v>2</v>
      </c>
      <c r="G31" s="2399">
        <v>2</v>
      </c>
      <c r="H31" s="2400">
        <f t="shared" si="2"/>
        <v>4</v>
      </c>
      <c r="I31" s="2401">
        <f t="shared" si="3"/>
        <v>38</v>
      </c>
      <c r="J31" s="231"/>
      <c r="K31" s="538"/>
    </row>
    <row r="32" spans="2:13" ht="14.1" customHeight="1">
      <c r="B32" s="2326">
        <v>17</v>
      </c>
      <c r="C32" s="2396"/>
      <c r="D32" s="2397"/>
      <c r="E32" s="2398"/>
      <c r="F32" s="2398"/>
      <c r="G32" s="2399"/>
      <c r="H32" s="2400">
        <f t="shared" si="2"/>
        <v>0</v>
      </c>
      <c r="I32" s="2401">
        <f t="shared" si="3"/>
        <v>0</v>
      </c>
      <c r="J32" s="231"/>
      <c r="K32" s="538"/>
    </row>
    <row r="33" spans="2:11" ht="14.1" customHeight="1">
      <c r="B33" s="2326">
        <v>18</v>
      </c>
      <c r="C33" s="2396"/>
      <c r="D33" s="2397"/>
      <c r="E33" s="2398"/>
      <c r="F33" s="2398"/>
      <c r="G33" s="2399"/>
      <c r="H33" s="2400">
        <f t="shared" si="2"/>
        <v>0</v>
      </c>
      <c r="I33" s="2401">
        <f t="shared" si="3"/>
        <v>0</v>
      </c>
      <c r="J33" s="231"/>
      <c r="K33" s="538"/>
    </row>
    <row r="34" spans="2:11" ht="14.1" customHeight="1">
      <c r="B34" s="2326">
        <v>19</v>
      </c>
      <c r="C34" s="2396"/>
      <c r="D34" s="2397"/>
      <c r="E34" s="2398"/>
      <c r="F34" s="2398"/>
      <c r="G34" s="2399"/>
      <c r="H34" s="2400">
        <f t="shared" si="2"/>
        <v>0</v>
      </c>
      <c r="I34" s="2401">
        <f t="shared" si="3"/>
        <v>0</v>
      </c>
      <c r="J34" s="231"/>
      <c r="K34" s="538"/>
    </row>
    <row r="35" spans="2:11" ht="14.1" customHeight="1">
      <c r="B35" s="2326">
        <v>20</v>
      </c>
      <c r="C35" s="2396"/>
      <c r="D35" s="2397"/>
      <c r="E35" s="2398"/>
      <c r="F35" s="2398"/>
      <c r="G35" s="2399"/>
      <c r="H35" s="2400">
        <f t="shared" si="2"/>
        <v>0</v>
      </c>
      <c r="I35" s="2401">
        <f t="shared" si="3"/>
        <v>0</v>
      </c>
      <c r="J35" s="231"/>
      <c r="K35" s="538"/>
    </row>
    <row r="36" spans="2:11" ht="14.1" customHeight="1">
      <c r="B36" s="2326">
        <v>21</v>
      </c>
      <c r="C36" s="2396"/>
      <c r="D36" s="2397"/>
      <c r="E36" s="2398"/>
      <c r="F36" s="2398"/>
      <c r="G36" s="2399"/>
      <c r="H36" s="2400">
        <f t="shared" si="2"/>
        <v>0</v>
      </c>
      <c r="I36" s="2401">
        <f t="shared" si="3"/>
        <v>0</v>
      </c>
      <c r="J36" s="231"/>
      <c r="K36" s="538"/>
    </row>
    <row r="37" spans="2:11" ht="14.1" customHeight="1" thickBot="1">
      <c r="B37" s="2402">
        <v>22</v>
      </c>
      <c r="C37" s="2396"/>
      <c r="D37" s="2403"/>
      <c r="E37" s="2404"/>
      <c r="F37" s="2404"/>
      <c r="G37" s="2405"/>
      <c r="H37" s="2400">
        <f t="shared" si="2"/>
        <v>0</v>
      </c>
      <c r="I37" s="2401">
        <f t="shared" si="3"/>
        <v>0</v>
      </c>
      <c r="J37" s="246"/>
      <c r="K37" s="538"/>
    </row>
    <row r="38" spans="2:11">
      <c r="B38" s="8"/>
      <c r="C38" s="1788"/>
      <c r="D38" s="2406"/>
      <c r="E38" s="2406"/>
      <c r="F38" s="2406"/>
      <c r="G38" s="2406"/>
      <c r="H38" s="2406"/>
      <c r="I38" s="2406"/>
    </row>
    <row r="39" spans="2:11" ht="22.5">
      <c r="C39" s="2407" t="s">
        <v>1080</v>
      </c>
      <c r="D39" s="2206"/>
      <c r="E39" s="2206"/>
      <c r="F39" s="2206"/>
      <c r="G39" s="2206"/>
      <c r="H39" s="2207"/>
      <c r="I39" s="2207"/>
    </row>
    <row r="40" spans="2:11">
      <c r="C40" s="2407"/>
      <c r="D40" s="2206"/>
      <c r="E40" s="2206"/>
      <c r="F40" s="2206"/>
      <c r="G40" s="2206"/>
      <c r="H40" s="2206"/>
      <c r="I40" s="2206"/>
    </row>
    <row r="41" spans="2:11">
      <c r="C41" s="9" t="s">
        <v>1081</v>
      </c>
      <c r="D41" s="9"/>
      <c r="E41" s="9"/>
      <c r="F41" s="9"/>
      <c r="G41" s="10"/>
      <c r="H41" s="9"/>
      <c r="I41" s="9"/>
    </row>
    <row r="42" spans="2:11">
      <c r="C42" s="4"/>
      <c r="D42" s="6"/>
      <c r="E42" s="6"/>
      <c r="F42" s="4"/>
      <c r="G42" s="5"/>
      <c r="H42" s="4"/>
      <c r="I42" s="4"/>
    </row>
    <row r="43" spans="2:11">
      <c r="C43" s="4"/>
      <c r="D43" s="7"/>
      <c r="E43" s="6"/>
      <c r="F43" s="4"/>
      <c r="G43" s="5"/>
      <c r="H43" s="4"/>
      <c r="I43" s="4"/>
    </row>
    <row r="44" spans="2:11">
      <c r="C44" s="4"/>
      <c r="D44" s="6"/>
      <c r="E44" s="6"/>
      <c r="F44" s="4"/>
      <c r="G44" s="5"/>
      <c r="H44" s="4"/>
      <c r="I44" s="4"/>
    </row>
    <row r="45" spans="2:11">
      <c r="C45" s="8"/>
      <c r="D45" s="8"/>
      <c r="E45" s="8"/>
      <c r="F45" s="8"/>
      <c r="G45" s="8"/>
      <c r="H45" s="8"/>
      <c r="I45" s="8"/>
    </row>
  </sheetData>
  <sheetProtection algorithmName="SHA-512" hashValue="QgkJFm5VeA2wCi8GQa6NXrrlGEPgSQ5YtDokZUXRAgzBKzndYP77gHu2w8ZrFdkxuLWX/af9llFmeSAqDfWL+w==" saltValue="FPRsKymb5QHl3xDnHkLjIw==" spinCount="100000" sheet="1" objects="1" scenarios="1"/>
  <mergeCells count="11">
    <mergeCell ref="D12:G12"/>
    <mergeCell ref="B3:H3"/>
    <mergeCell ref="B4:J4"/>
    <mergeCell ref="G5:J5"/>
    <mergeCell ref="B6:C12"/>
    <mergeCell ref="D6:G6"/>
    <mergeCell ref="H6:H12"/>
    <mergeCell ref="I6:I12"/>
    <mergeCell ref="J6:J12"/>
    <mergeCell ref="D7:G8"/>
    <mergeCell ref="D10:G10"/>
  </mergeCells>
  <printOptions horizontalCentered="1"/>
  <pageMargins left="0.94488188976377963" right="0.51181102362204722" top="0.9055118110236221" bottom="0.70866141732283472" header="0.51181102362204722" footer="0.51181102362204722"/>
  <pageSetup paperSize="9" scale="96" orientation="portrait" r:id="rId1"/>
  <headerFooter alignWithMargins="0">
    <oddFooter xml:space="preserve">&amp;C&amp;6Organizacja roku szkolnego 2011/12 szkoły &amp;F Strona &amp;P&amp;8 </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000-000000000000}">
          <x14:formula1>
            <xm:f>słownik!$A$2:$A$150</xm:f>
          </x14:formula1>
          <xm:sqref>C29:C37</xm:sqref>
        </x14:dataValidation>
        <x14:dataValidation type="list" allowBlank="1" showInputMessage="1" showErrorMessage="1" xr:uid="{00000000-0002-0000-2000-000001000000}">
          <x14:formula1>
            <xm:f>słownik!$E$57:$E$73</xm:f>
          </x14:formula1>
          <xm:sqref>G5:J5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23">
    <tabColor rgb="FFFF0000"/>
    <pageSetUpPr fitToPage="1"/>
  </sheetPr>
  <dimension ref="B1:R83"/>
  <sheetViews>
    <sheetView showGridLines="0" view="pageBreakPreview" topLeftCell="B1" zoomScale="80" zoomScaleNormal="100" zoomScaleSheetLayoutView="80" workbookViewId="0">
      <selection activeCell="V20" sqref="V20"/>
    </sheetView>
  </sheetViews>
  <sheetFormatPr defaultColWidth="9.28515625" defaultRowHeight="12.75"/>
  <cols>
    <col min="1" max="1" width="2.85546875" style="3" customWidth="1"/>
    <col min="2" max="2" width="8.85546875" style="3" customWidth="1"/>
    <col min="3" max="3" width="4.42578125" style="3" customWidth="1"/>
    <col min="4" max="4" width="38.7109375"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18" ht="32.25" customHeight="1">
      <c r="B1" s="2077" t="s">
        <v>557</v>
      </c>
      <c r="C1" s="2077"/>
      <c r="D1" s="2134"/>
      <c r="E1" s="2134"/>
      <c r="F1" s="2134"/>
      <c r="G1" s="2134"/>
      <c r="H1" s="2134"/>
      <c r="I1" s="2134"/>
      <c r="J1" s="2134"/>
      <c r="K1" s="2134"/>
      <c r="L1" s="2134"/>
      <c r="M1" s="2134"/>
      <c r="N1" s="2135" t="s">
        <v>928</v>
      </c>
      <c r="O1" s="2135"/>
      <c r="P1" s="2134"/>
      <c r="Q1" s="2138" t="s">
        <v>929</v>
      </c>
    </row>
    <row r="2" spans="2:18" s="1418" customFormat="1" ht="18">
      <c r="B2" s="235"/>
      <c r="C2" s="235"/>
      <c r="D2" s="236" t="str">
        <f>wizyt!C3</f>
        <v>??</v>
      </c>
      <c r="E2" s="237"/>
      <c r="F2" s="237"/>
      <c r="G2" s="237"/>
      <c r="H2" s="237"/>
      <c r="I2" s="237"/>
      <c r="J2" s="237"/>
      <c r="K2" s="237"/>
      <c r="L2" s="237"/>
      <c r="M2" s="237"/>
      <c r="N2" s="237"/>
      <c r="O2" s="237"/>
      <c r="P2" s="814"/>
      <c r="Q2" s="1218"/>
    </row>
    <row r="3" spans="2:18" s="1418" customFormat="1" ht="20.25">
      <c r="B3" s="1218"/>
      <c r="C3" s="1218"/>
      <c r="D3" s="3231" t="s">
        <v>113</v>
      </c>
      <c r="E3" s="3231"/>
      <c r="F3" s="3231"/>
      <c r="G3" s="3231"/>
      <c r="H3" s="3231"/>
      <c r="I3" s="3231"/>
      <c r="J3" s="3231"/>
      <c r="K3" s="3231"/>
      <c r="L3" s="3231"/>
      <c r="M3" s="295" t="str">
        <f>wizyt!H3</f>
        <v>2021/2022</v>
      </c>
      <c r="N3" s="239"/>
      <c r="O3" s="239"/>
      <c r="P3" s="954"/>
      <c r="Q3" s="1218"/>
    </row>
    <row r="4" spans="2:18" s="1418" customFormat="1" ht="18.75" customHeight="1">
      <c r="B4" s="1299" t="s">
        <v>934</v>
      </c>
      <c r="C4" s="241"/>
      <c r="D4" s="1217"/>
      <c r="E4" s="1217"/>
      <c r="F4" s="1217"/>
      <c r="G4" s="1217"/>
      <c r="H4" s="1217"/>
      <c r="I4" s="1217"/>
      <c r="J4" s="1217" t="s">
        <v>558</v>
      </c>
      <c r="K4" s="1217"/>
      <c r="L4" s="1217"/>
      <c r="M4" s="1001"/>
      <c r="N4" s="1001"/>
      <c r="O4" s="1001"/>
      <c r="P4" s="1001"/>
      <c r="Q4" s="1218"/>
    </row>
    <row r="5" spans="2:18" s="1418" customFormat="1" ht="27" customHeight="1" thickBot="1">
      <c r="B5" s="1419" t="s">
        <v>716</v>
      </c>
      <c r="C5" s="593"/>
      <c r="D5" s="242"/>
      <c r="E5" s="243"/>
      <c r="F5" s="243"/>
      <c r="G5" s="244"/>
      <c r="H5" s="243"/>
      <c r="I5" s="243"/>
      <c r="J5" s="3358"/>
      <c r="K5" s="3358"/>
      <c r="L5" s="3358"/>
      <c r="M5" s="3358"/>
      <c r="N5" s="243"/>
      <c r="O5" s="243"/>
      <c r="P5" s="242"/>
      <c r="Q5" s="1218"/>
    </row>
    <row r="6" spans="2:18" s="1418" customFormat="1" ht="12.75" customHeight="1">
      <c r="B6" s="3319" t="s">
        <v>218</v>
      </c>
      <c r="C6" s="3359"/>
      <c r="D6" s="3306"/>
      <c r="E6" s="3361" t="s">
        <v>284</v>
      </c>
      <c r="F6" s="3362"/>
      <c r="G6" s="3362"/>
      <c r="H6" s="3362"/>
      <c r="I6" s="3362"/>
      <c r="J6" s="3363"/>
      <c r="K6" s="3364" t="s">
        <v>285</v>
      </c>
      <c r="L6" s="3365"/>
      <c r="M6" s="3368" t="s">
        <v>232</v>
      </c>
      <c r="N6" s="3235" t="s">
        <v>233</v>
      </c>
      <c r="O6" s="3235"/>
      <c r="P6" s="3236"/>
      <c r="Q6" s="3378" t="s">
        <v>74</v>
      </c>
    </row>
    <row r="7" spans="2:18" s="1418" customFormat="1" ht="12.75" customHeight="1">
      <c r="B7" s="3308"/>
      <c r="C7" s="3309"/>
      <c r="D7" s="3309"/>
      <c r="E7" s="3381" t="s">
        <v>813</v>
      </c>
      <c r="F7" s="3381"/>
      <c r="G7" s="3381"/>
      <c r="H7" s="3381"/>
      <c r="I7" s="3381"/>
      <c r="J7" s="3382"/>
      <c r="K7" s="3366"/>
      <c r="L7" s="3367"/>
      <c r="M7" s="3369"/>
      <c r="N7" s="3237"/>
      <c r="O7" s="3237"/>
      <c r="P7" s="3238"/>
      <c r="Q7" s="3379"/>
    </row>
    <row r="8" spans="2:18" s="1418" customFormat="1" ht="12.75" customHeight="1">
      <c r="B8" s="3308"/>
      <c r="C8" s="3309"/>
      <c r="D8" s="3309"/>
      <c r="E8" s="387" t="s">
        <v>4</v>
      </c>
      <c r="F8" s="387" t="s">
        <v>5</v>
      </c>
      <c r="G8" s="387" t="s">
        <v>6</v>
      </c>
      <c r="H8" s="385" t="s">
        <v>8</v>
      </c>
      <c r="I8" s="385" t="s">
        <v>7</v>
      </c>
      <c r="J8" s="431" t="s">
        <v>9</v>
      </c>
      <c r="K8" s="3383" t="s">
        <v>200</v>
      </c>
      <c r="L8" s="3386" t="s">
        <v>201</v>
      </c>
      <c r="M8" s="3369"/>
      <c r="N8" s="3237"/>
      <c r="O8" s="3237"/>
      <c r="P8" s="3238"/>
      <c r="Q8" s="3379"/>
    </row>
    <row r="9" spans="2:18" s="1418" customFormat="1" ht="12.75" customHeight="1">
      <c r="B9" s="3308"/>
      <c r="C9" s="3309"/>
      <c r="D9" s="3309"/>
      <c r="E9" s="3389" t="s">
        <v>200</v>
      </c>
      <c r="F9" s="3389"/>
      <c r="G9" s="3390"/>
      <c r="H9" s="3391" t="s">
        <v>201</v>
      </c>
      <c r="I9" s="3392"/>
      <c r="J9" s="3393"/>
      <c r="K9" s="3384"/>
      <c r="L9" s="3387"/>
      <c r="M9" s="3369"/>
      <c r="N9" s="3237"/>
      <c r="O9" s="3237"/>
      <c r="P9" s="3238"/>
      <c r="Q9" s="3379"/>
    </row>
    <row r="10" spans="2:18" s="1418" customFormat="1" ht="12.75" customHeight="1">
      <c r="B10" s="3308"/>
      <c r="C10" s="3309"/>
      <c r="D10" s="3309"/>
      <c r="E10" s="3353" t="s">
        <v>52</v>
      </c>
      <c r="F10" s="2992"/>
      <c r="G10" s="2992"/>
      <c r="H10" s="2992"/>
      <c r="I10" s="2992"/>
      <c r="J10" s="2993"/>
      <c r="K10" s="3384"/>
      <c r="L10" s="3387"/>
      <c r="M10" s="3369"/>
      <c r="N10" s="3394" t="s">
        <v>479</v>
      </c>
      <c r="O10" s="3397" t="s">
        <v>480</v>
      </c>
      <c r="P10" s="3254" t="s">
        <v>29</v>
      </c>
      <c r="Q10" s="3379"/>
    </row>
    <row r="11" spans="2:18" s="1418" customFormat="1" ht="12.75" customHeight="1">
      <c r="B11" s="3308"/>
      <c r="C11" s="3309"/>
      <c r="D11" s="3309"/>
      <c r="E11" s="1849">
        <f>'kalendarz  A'!$F$30</f>
        <v>13</v>
      </c>
      <c r="F11" s="1849">
        <f>'kalendarz  A'!$F$30</f>
        <v>13</v>
      </c>
      <c r="G11" s="1849">
        <f>'kalendarz  A'!$F$30</f>
        <v>13</v>
      </c>
      <c r="H11" s="1849">
        <f>'kalendarz  A'!$F$30</f>
        <v>13</v>
      </c>
      <c r="I11" s="1849">
        <f>'kalendarz  A'!$F$30</f>
        <v>13</v>
      </c>
      <c r="J11" s="1849">
        <f>'kalendarz  A'!$F$31</f>
        <v>6</v>
      </c>
      <c r="K11" s="3384"/>
      <c r="L11" s="3387"/>
      <c r="M11" s="3369"/>
      <c r="N11" s="3395"/>
      <c r="O11" s="3398"/>
      <c r="P11" s="3255"/>
      <c r="Q11" s="3379"/>
    </row>
    <row r="12" spans="2:18" s="1418" customFormat="1" ht="16.5" customHeight="1" thickBot="1">
      <c r="B12" s="3321"/>
      <c r="C12" s="3360"/>
      <c r="D12" s="3312"/>
      <c r="E12" s="3371" t="s">
        <v>53</v>
      </c>
      <c r="F12" s="2995"/>
      <c r="G12" s="2995"/>
      <c r="H12" s="2995"/>
      <c r="I12" s="2995"/>
      <c r="J12" s="2996"/>
      <c r="K12" s="3385"/>
      <c r="L12" s="3388"/>
      <c r="M12" s="3370"/>
      <c r="N12" s="3396"/>
      <c r="O12" s="3399"/>
      <c r="P12" s="3298"/>
      <c r="Q12" s="3380"/>
    </row>
    <row r="13" spans="2:18" s="1418" customFormat="1" ht="27" customHeight="1" thickBot="1">
      <c r="B13" s="1420"/>
      <c r="C13" s="1421"/>
      <c r="D13" s="389" t="s">
        <v>202</v>
      </c>
      <c r="E13" s="889">
        <f>SUM(E14:E18)</f>
        <v>0</v>
      </c>
      <c r="F13" s="888">
        <f t="shared" ref="F13:G13" si="0">SUM(F14:F18)</f>
        <v>0</v>
      </c>
      <c r="G13" s="888">
        <f t="shared" si="0"/>
        <v>0</v>
      </c>
      <c r="H13" s="890">
        <f>SUM(H14:H18)</f>
        <v>0</v>
      </c>
      <c r="I13" s="890">
        <f t="shared" ref="I13:J13" si="1">SUM(I14:I18)</f>
        <v>0</v>
      </c>
      <c r="J13" s="1395">
        <f t="shared" si="1"/>
        <v>0</v>
      </c>
      <c r="K13" s="890">
        <f t="shared" ref="K13" si="2">SUM(K14:K18)</f>
        <v>0</v>
      </c>
      <c r="L13" s="890">
        <f t="shared" ref="L13" si="3">SUM(L14:L18)</f>
        <v>0</v>
      </c>
      <c r="M13" s="890">
        <f t="shared" ref="M13" si="4">SUM(M14:M18)</f>
        <v>0</v>
      </c>
      <c r="N13" s="942">
        <f>SUM(N14:N18)</f>
        <v>0</v>
      </c>
      <c r="O13" s="942">
        <f t="shared" ref="O13:P13" si="5">SUM(O14:O18)</f>
        <v>0</v>
      </c>
      <c r="P13" s="942">
        <f t="shared" si="5"/>
        <v>0</v>
      </c>
      <c r="Q13" s="1422"/>
      <c r="R13" s="1412"/>
    </row>
    <row r="14" spans="2:18" s="1418" customFormat="1" ht="14.25" customHeight="1">
      <c r="B14" s="393"/>
      <c r="C14" s="801"/>
      <c r="D14" s="394" t="s">
        <v>738</v>
      </c>
      <c r="E14" s="886">
        <f t="shared" ref="E14:J14" si="6">SUM(E20:E31)</f>
        <v>0</v>
      </c>
      <c r="F14" s="886">
        <f t="shared" si="6"/>
        <v>0</v>
      </c>
      <c r="G14" s="887">
        <f t="shared" si="6"/>
        <v>0</v>
      </c>
      <c r="H14" s="1328">
        <f t="shared" si="6"/>
        <v>0</v>
      </c>
      <c r="I14" s="1329">
        <f t="shared" si="6"/>
        <v>0</v>
      </c>
      <c r="J14" s="1396">
        <f t="shared" si="6"/>
        <v>0</v>
      </c>
      <c r="K14" s="956">
        <f t="shared" ref="K14:K16" si="7">SUM(E14:G14)</f>
        <v>0</v>
      </c>
      <c r="L14" s="957">
        <f t="shared" ref="L14:L16" si="8">SUM(H14:J14)</f>
        <v>0</v>
      </c>
      <c r="M14" s="958">
        <f>SUM(E14:J14)</f>
        <v>0</v>
      </c>
      <c r="N14" s="905">
        <f>E14*$E$11+F14*$F$11+G14*G$11</f>
        <v>0</v>
      </c>
      <c r="O14" s="905">
        <f>H14*$H$11+I14*$I$11+J14*$J$11</f>
        <v>0</v>
      </c>
      <c r="P14" s="1367">
        <f>SUM(N14:O14)</f>
        <v>0</v>
      </c>
      <c r="Q14" s="1411"/>
      <c r="R14" s="1412"/>
    </row>
    <row r="15" spans="2:18" s="1418" customFormat="1" ht="14.25" customHeight="1">
      <c r="B15" s="393"/>
      <c r="C15" s="801"/>
      <c r="D15" s="394" t="s">
        <v>739</v>
      </c>
      <c r="E15" s="886">
        <f>SUM(E32:E52)</f>
        <v>0</v>
      </c>
      <c r="F15" s="886">
        <f t="shared" ref="F15:G15" si="9">SUM(F32:F52)</f>
        <v>0</v>
      </c>
      <c r="G15" s="886">
        <f t="shared" si="9"/>
        <v>0</v>
      </c>
      <c r="H15" s="1328">
        <f>SUM(H32:H52)</f>
        <v>0</v>
      </c>
      <c r="I15" s="1328">
        <f t="shared" ref="I15:J15" si="10">SUM(I32:I52)</f>
        <v>0</v>
      </c>
      <c r="J15" s="1328">
        <f t="shared" si="10"/>
        <v>0</v>
      </c>
      <c r="K15" s="956">
        <f t="shared" si="7"/>
        <v>0</v>
      </c>
      <c r="L15" s="957">
        <f t="shared" si="8"/>
        <v>0</v>
      </c>
      <c r="M15" s="958">
        <f t="shared" ref="M15:M16" si="11">SUM(E15:J15)</f>
        <v>0</v>
      </c>
      <c r="N15" s="1368">
        <f t="shared" ref="N15:N16" si="12">E15*$E$11+F15*$F$11+G15*G$11</f>
        <v>0</v>
      </c>
      <c r="O15" s="905">
        <f t="shared" ref="O15:O16" si="13">H15*$H$11+I15*$I$11+J15*$J$11</f>
        <v>0</v>
      </c>
      <c r="P15" s="1367">
        <f t="shared" ref="P15:P16" si="14">SUM(N15:O15)</f>
        <v>0</v>
      </c>
      <c r="Q15" s="1410"/>
      <c r="R15" s="1412"/>
    </row>
    <row r="16" spans="2:18" s="1418" customFormat="1" ht="14.25" customHeight="1">
      <c r="B16" s="393"/>
      <c r="C16" s="801"/>
      <c r="D16" s="394" t="s">
        <v>781</v>
      </c>
      <c r="E16" s="886">
        <f>E54</f>
        <v>0</v>
      </c>
      <c r="F16" s="886">
        <f t="shared" ref="F16:G16" si="15">F54</f>
        <v>0</v>
      </c>
      <c r="G16" s="886">
        <f t="shared" si="15"/>
        <v>0</v>
      </c>
      <c r="H16" s="1328">
        <f>H54</f>
        <v>0</v>
      </c>
      <c r="I16" s="1328">
        <f>I54</f>
        <v>0</v>
      </c>
      <c r="J16" s="1397">
        <f>J54</f>
        <v>0</v>
      </c>
      <c r="K16" s="956">
        <f t="shared" si="7"/>
        <v>0</v>
      </c>
      <c r="L16" s="957">
        <f t="shared" si="8"/>
        <v>0</v>
      </c>
      <c r="M16" s="958">
        <f t="shared" si="11"/>
        <v>0</v>
      </c>
      <c r="N16" s="1368">
        <f t="shared" si="12"/>
        <v>0</v>
      </c>
      <c r="O16" s="905">
        <f t="shared" si="13"/>
        <v>0</v>
      </c>
      <c r="P16" s="1367">
        <f t="shared" si="14"/>
        <v>0</v>
      </c>
      <c r="Q16" s="1410"/>
      <c r="R16" s="1412"/>
    </row>
    <row r="17" spans="2:18" s="1418" customFormat="1" ht="14.25" customHeight="1">
      <c r="B17" s="393"/>
      <c r="C17" s="801"/>
      <c r="D17" s="394" t="s">
        <v>740</v>
      </c>
      <c r="E17" s="1398">
        <f>E65</f>
        <v>0</v>
      </c>
      <c r="F17" s="1398">
        <f t="shared" ref="F17:G17" si="16">F65</f>
        <v>0</v>
      </c>
      <c r="G17" s="1398">
        <f t="shared" si="16"/>
        <v>0</v>
      </c>
      <c r="H17" s="1328">
        <f>H65</f>
        <v>0</v>
      </c>
      <c r="I17" s="1328">
        <f t="shared" ref="I17:J17" si="17">I65</f>
        <v>0</v>
      </c>
      <c r="J17" s="1328">
        <f t="shared" si="17"/>
        <v>0</v>
      </c>
      <c r="K17" s="956">
        <f>SUM(E17:G17)</f>
        <v>0</v>
      </c>
      <c r="L17" s="957">
        <f>SUM(H17:J17)</f>
        <v>0</v>
      </c>
      <c r="M17" s="958">
        <f>SUM(E17:J17)</f>
        <v>0</v>
      </c>
      <c r="N17" s="1368">
        <f>E17*$E$11+F17*$F$11+G17*G$11</f>
        <v>0</v>
      </c>
      <c r="O17" s="905">
        <f>H17*$H$11+I17*$I$11+J17*$J$11</f>
        <v>0</v>
      </c>
      <c r="P17" s="1367">
        <f>SUM(N17:O17)</f>
        <v>0</v>
      </c>
      <c r="Q17" s="1410"/>
      <c r="R17" s="1412"/>
    </row>
    <row r="18" spans="2:18" s="1418" customFormat="1" ht="15.75" customHeight="1">
      <c r="B18" s="1292"/>
      <c r="C18" s="1322"/>
      <c r="D18" s="1323" t="s">
        <v>782</v>
      </c>
      <c r="E18" s="1399">
        <f>E53</f>
        <v>0</v>
      </c>
      <c r="F18" s="1399">
        <f t="shared" ref="F18:G18" si="18">F53</f>
        <v>0</v>
      </c>
      <c r="G18" s="1399">
        <f t="shared" si="18"/>
        <v>0</v>
      </c>
      <c r="H18" s="1330">
        <f>H53</f>
        <v>0</v>
      </c>
      <c r="I18" s="1330">
        <f t="shared" ref="I18:J18" si="19">I53</f>
        <v>0</v>
      </c>
      <c r="J18" s="1330">
        <f t="shared" si="19"/>
        <v>0</v>
      </c>
      <c r="K18" s="1324">
        <f>SUM(E18:G18)</f>
        <v>0</v>
      </c>
      <c r="L18" s="1325">
        <f>SUM(H18:J18)</f>
        <v>0</v>
      </c>
      <c r="M18" s="1326">
        <f>SUM(K18:L18)</f>
        <v>0</v>
      </c>
      <c r="N18" s="891">
        <f>E18*$E$11+F18*$F$11+G18*G$11</f>
        <v>0</v>
      </c>
      <c r="O18" s="891">
        <f>H18*$H$11+I18*$I$11+J18*$J$11</f>
        <v>0</v>
      </c>
      <c r="P18" s="908">
        <f>SUM(N18:O18)</f>
        <v>0</v>
      </c>
      <c r="Q18" s="1423"/>
      <c r="R18" s="1412"/>
    </row>
    <row r="19" spans="2:18" s="1418" customFormat="1" ht="19.5" customHeight="1">
      <c r="B19" s="395"/>
      <c r="C19" s="1310" t="s">
        <v>735</v>
      </c>
      <c r="D19" s="1310"/>
      <c r="E19" s="652"/>
      <c r="F19" s="652"/>
      <c r="G19" s="652"/>
      <c r="H19" s="652"/>
      <c r="I19" s="652"/>
      <c r="J19" s="652"/>
      <c r="K19" s="653"/>
      <c r="L19" s="653"/>
      <c r="M19" s="652"/>
      <c r="N19" s="931"/>
      <c r="O19" s="931"/>
      <c r="P19" s="932"/>
      <c r="Q19" s="1394"/>
      <c r="R19" s="1412"/>
    </row>
    <row r="20" spans="2:18" s="1392" customFormat="1" ht="14.1" customHeight="1">
      <c r="B20" s="807"/>
      <c r="C20" s="805">
        <v>1</v>
      </c>
      <c r="D20" s="1403" t="s">
        <v>260</v>
      </c>
      <c r="E20" s="846"/>
      <c r="F20" s="847"/>
      <c r="G20" s="845"/>
      <c r="H20" s="846"/>
      <c r="I20" s="847"/>
      <c r="J20" s="845"/>
      <c r="K20" s="1369">
        <f>SUM(E20:G20)</f>
        <v>0</v>
      </c>
      <c r="L20" s="959">
        <f>SUM(H20:J20)</f>
        <v>0</v>
      </c>
      <c r="M20" s="1366">
        <f t="shared" ref="M20:M50" si="20">SUM(K20:L20)</f>
        <v>0</v>
      </c>
      <c r="N20" s="879">
        <f>E20*$E$11+F20*$F$11+G20*G$11</f>
        <v>0</v>
      </c>
      <c r="O20" s="879">
        <f>H20*$H$11+I20*$I$11+J20*$J$11</f>
        <v>0</v>
      </c>
      <c r="P20" s="875">
        <f t="shared" ref="P20:P50" si="21">SUM(N20:O20)</f>
        <v>0</v>
      </c>
      <c r="Q20" s="1424"/>
      <c r="R20" s="1412"/>
    </row>
    <row r="21" spans="2:18" s="1392" customFormat="1" ht="14.1" customHeight="1">
      <c r="B21" s="806"/>
      <c r="C21" s="804">
        <v>2</v>
      </c>
      <c r="D21" s="1332" t="s">
        <v>586</v>
      </c>
      <c r="E21" s="850"/>
      <c r="F21" s="851"/>
      <c r="G21" s="849"/>
      <c r="H21" s="850"/>
      <c r="I21" s="851"/>
      <c r="J21" s="870"/>
      <c r="K21" s="834">
        <f t="shared" ref="K21:K50" si="22">SUM(E21:G21)</f>
        <v>0</v>
      </c>
      <c r="L21" s="835">
        <f t="shared" ref="L21:L50" si="23">SUM(H21:J21)</f>
        <v>0</v>
      </c>
      <c r="M21" s="960">
        <f t="shared" si="20"/>
        <v>0</v>
      </c>
      <c r="N21" s="880">
        <f t="shared" ref="N21:N50" si="24">E21*$E$11+F21*$F$11+G21*G$11</f>
        <v>0</v>
      </c>
      <c r="O21" s="880">
        <f t="shared" ref="O21:O50" si="25">H21*$H$11+I21*$I$11+J21*$J$11</f>
        <v>0</v>
      </c>
      <c r="P21" s="876">
        <f t="shared" si="21"/>
        <v>0</v>
      </c>
      <c r="Q21" s="1425"/>
      <c r="R21" s="1412"/>
    </row>
    <row r="22" spans="2:18" s="1392" customFormat="1" ht="14.1" customHeight="1">
      <c r="B22" s="806"/>
      <c r="C22" s="804">
        <v>3</v>
      </c>
      <c r="D22" s="1332" t="s">
        <v>714</v>
      </c>
      <c r="E22" s="850"/>
      <c r="F22" s="851"/>
      <c r="G22" s="849"/>
      <c r="H22" s="850"/>
      <c r="I22" s="851"/>
      <c r="J22" s="992"/>
      <c r="K22" s="834">
        <f t="shared" si="22"/>
        <v>0</v>
      </c>
      <c r="L22" s="835">
        <f t="shared" si="23"/>
        <v>0</v>
      </c>
      <c r="M22" s="960">
        <f t="shared" si="20"/>
        <v>0</v>
      </c>
      <c r="N22" s="880">
        <f t="shared" si="24"/>
        <v>0</v>
      </c>
      <c r="O22" s="880">
        <f t="shared" si="25"/>
        <v>0</v>
      </c>
      <c r="P22" s="876">
        <f t="shared" si="21"/>
        <v>0</v>
      </c>
      <c r="Q22" s="1425"/>
      <c r="R22" s="1412"/>
    </row>
    <row r="23" spans="2:18" s="1392" customFormat="1" ht="14.1" customHeight="1">
      <c r="B23" s="806"/>
      <c r="C23" s="804">
        <v>4</v>
      </c>
      <c r="D23" s="1332" t="s">
        <v>264</v>
      </c>
      <c r="E23" s="850"/>
      <c r="F23" s="851"/>
      <c r="G23" s="849"/>
      <c r="H23" s="850"/>
      <c r="I23" s="851"/>
      <c r="J23" s="992"/>
      <c r="K23" s="834">
        <f t="shared" si="22"/>
        <v>0</v>
      </c>
      <c r="L23" s="835">
        <f t="shared" si="23"/>
        <v>0</v>
      </c>
      <c r="M23" s="960">
        <f t="shared" si="20"/>
        <v>0</v>
      </c>
      <c r="N23" s="880">
        <f t="shared" si="24"/>
        <v>0</v>
      </c>
      <c r="O23" s="880">
        <f t="shared" si="25"/>
        <v>0</v>
      </c>
      <c r="P23" s="876">
        <f t="shared" si="21"/>
        <v>0</v>
      </c>
      <c r="Q23" s="1425"/>
      <c r="R23" s="1412"/>
    </row>
    <row r="24" spans="2:18" s="1392" customFormat="1" ht="14.1" customHeight="1">
      <c r="B24" s="806"/>
      <c r="C24" s="804">
        <v>5</v>
      </c>
      <c r="D24" s="1332" t="s">
        <v>265</v>
      </c>
      <c r="E24" s="850"/>
      <c r="F24" s="851"/>
      <c r="G24" s="849"/>
      <c r="H24" s="850"/>
      <c r="I24" s="851"/>
      <c r="J24" s="849"/>
      <c r="K24" s="834">
        <f t="shared" si="22"/>
        <v>0</v>
      </c>
      <c r="L24" s="835">
        <f t="shared" si="23"/>
        <v>0</v>
      </c>
      <c r="M24" s="960">
        <f t="shared" si="20"/>
        <v>0</v>
      </c>
      <c r="N24" s="880">
        <f t="shared" si="24"/>
        <v>0</v>
      </c>
      <c r="O24" s="880">
        <f t="shared" si="25"/>
        <v>0</v>
      </c>
      <c r="P24" s="876">
        <f t="shared" si="21"/>
        <v>0</v>
      </c>
      <c r="Q24" s="1425"/>
      <c r="R24" s="1412"/>
    </row>
    <row r="25" spans="2:18" s="1392" customFormat="1" ht="14.1" customHeight="1">
      <c r="B25" s="806"/>
      <c r="C25" s="804">
        <v>6</v>
      </c>
      <c r="D25" s="1332" t="s">
        <v>266</v>
      </c>
      <c r="E25" s="850"/>
      <c r="F25" s="851"/>
      <c r="G25" s="849"/>
      <c r="H25" s="850"/>
      <c r="I25" s="851"/>
      <c r="J25" s="849"/>
      <c r="K25" s="834">
        <f t="shared" si="22"/>
        <v>0</v>
      </c>
      <c r="L25" s="835">
        <f t="shared" si="23"/>
        <v>0</v>
      </c>
      <c r="M25" s="960">
        <f t="shared" si="20"/>
        <v>0</v>
      </c>
      <c r="N25" s="880">
        <f t="shared" si="24"/>
        <v>0</v>
      </c>
      <c r="O25" s="880">
        <f t="shared" si="25"/>
        <v>0</v>
      </c>
      <c r="P25" s="876">
        <f t="shared" si="21"/>
        <v>0</v>
      </c>
      <c r="Q25" s="1425"/>
      <c r="R25" s="1412"/>
    </row>
    <row r="26" spans="2:18" s="1392" customFormat="1" ht="14.1" customHeight="1">
      <c r="B26" s="806"/>
      <c r="C26" s="804">
        <v>7</v>
      </c>
      <c r="D26" s="1332" t="s">
        <v>282</v>
      </c>
      <c r="E26" s="850"/>
      <c r="F26" s="851"/>
      <c r="G26" s="849"/>
      <c r="H26" s="850"/>
      <c r="I26" s="851"/>
      <c r="J26" s="849"/>
      <c r="K26" s="834">
        <f t="shared" si="22"/>
        <v>0</v>
      </c>
      <c r="L26" s="835">
        <f t="shared" si="23"/>
        <v>0</v>
      </c>
      <c r="M26" s="960">
        <f t="shared" si="20"/>
        <v>0</v>
      </c>
      <c r="N26" s="880">
        <f t="shared" si="24"/>
        <v>0</v>
      </c>
      <c r="O26" s="880">
        <f t="shared" si="25"/>
        <v>0</v>
      </c>
      <c r="P26" s="876">
        <f t="shared" si="21"/>
        <v>0</v>
      </c>
      <c r="Q26" s="1425"/>
      <c r="R26" s="1412"/>
    </row>
    <row r="27" spans="2:18" s="1392" customFormat="1" ht="14.1" customHeight="1">
      <c r="B27" s="806"/>
      <c r="C27" s="804">
        <v>8</v>
      </c>
      <c r="D27" s="1332" t="s">
        <v>569</v>
      </c>
      <c r="E27" s="850"/>
      <c r="F27" s="851"/>
      <c r="G27" s="849"/>
      <c r="H27" s="850"/>
      <c r="I27" s="851"/>
      <c r="J27" s="849"/>
      <c r="K27" s="834">
        <f>SUM(E27:G27)</f>
        <v>0</v>
      </c>
      <c r="L27" s="835">
        <f>SUM(H27:J27)</f>
        <v>0</v>
      </c>
      <c r="M27" s="960">
        <f t="shared" si="20"/>
        <v>0</v>
      </c>
      <c r="N27" s="880">
        <f t="shared" si="24"/>
        <v>0</v>
      </c>
      <c r="O27" s="880">
        <f t="shared" si="25"/>
        <v>0</v>
      </c>
      <c r="P27" s="876">
        <f t="shared" si="21"/>
        <v>0</v>
      </c>
      <c r="Q27" s="1425"/>
      <c r="R27" s="1412"/>
    </row>
    <row r="28" spans="2:18" s="1392" customFormat="1" ht="14.1" customHeight="1">
      <c r="B28" s="806"/>
      <c r="C28" s="804">
        <v>9</v>
      </c>
      <c r="D28" s="1332" t="s">
        <v>269</v>
      </c>
      <c r="E28" s="850"/>
      <c r="F28" s="851"/>
      <c r="G28" s="849"/>
      <c r="H28" s="850"/>
      <c r="I28" s="851"/>
      <c r="J28" s="849"/>
      <c r="K28" s="834">
        <f>SUM(E28:G28)</f>
        <v>0</v>
      </c>
      <c r="L28" s="835">
        <f>SUM(H28:J28)</f>
        <v>0</v>
      </c>
      <c r="M28" s="960">
        <f t="shared" si="20"/>
        <v>0</v>
      </c>
      <c r="N28" s="880">
        <f t="shared" si="24"/>
        <v>0</v>
      </c>
      <c r="O28" s="880">
        <f t="shared" si="25"/>
        <v>0</v>
      </c>
      <c r="P28" s="876">
        <f t="shared" si="21"/>
        <v>0</v>
      </c>
      <c r="Q28" s="1425"/>
      <c r="R28" s="1412"/>
    </row>
    <row r="29" spans="2:18" s="1392" customFormat="1" ht="14.1" customHeight="1">
      <c r="B29" s="806"/>
      <c r="C29" s="804">
        <v>10</v>
      </c>
      <c r="D29" s="1332" t="s">
        <v>270</v>
      </c>
      <c r="E29" s="850"/>
      <c r="F29" s="851"/>
      <c r="G29" s="849"/>
      <c r="H29" s="850"/>
      <c r="I29" s="851"/>
      <c r="J29" s="849"/>
      <c r="K29" s="834">
        <f t="shared" si="22"/>
        <v>0</v>
      </c>
      <c r="L29" s="835">
        <f t="shared" si="23"/>
        <v>0</v>
      </c>
      <c r="M29" s="960">
        <f t="shared" si="20"/>
        <v>0</v>
      </c>
      <c r="N29" s="880">
        <f t="shared" si="24"/>
        <v>0</v>
      </c>
      <c r="O29" s="880">
        <f t="shared" si="25"/>
        <v>0</v>
      </c>
      <c r="P29" s="876">
        <f t="shared" si="21"/>
        <v>0</v>
      </c>
      <c r="Q29" s="1425"/>
      <c r="R29" s="1412"/>
    </row>
    <row r="30" spans="2:18" s="1392" customFormat="1" ht="14.1" customHeight="1">
      <c r="B30" s="806"/>
      <c r="C30" s="804">
        <v>11</v>
      </c>
      <c r="D30" s="1332" t="s">
        <v>506</v>
      </c>
      <c r="E30" s="850"/>
      <c r="F30" s="851"/>
      <c r="G30" s="849"/>
      <c r="H30" s="850"/>
      <c r="I30" s="851"/>
      <c r="J30" s="849"/>
      <c r="K30" s="834">
        <f t="shared" si="22"/>
        <v>0</v>
      </c>
      <c r="L30" s="835">
        <f t="shared" si="23"/>
        <v>0</v>
      </c>
      <c r="M30" s="960">
        <f t="shared" si="20"/>
        <v>0</v>
      </c>
      <c r="N30" s="880">
        <f t="shared" si="24"/>
        <v>0</v>
      </c>
      <c r="O30" s="880">
        <f t="shared" si="25"/>
        <v>0</v>
      </c>
      <c r="P30" s="876">
        <f t="shared" si="21"/>
        <v>0</v>
      </c>
      <c r="Q30" s="1425"/>
      <c r="R30" s="1412"/>
    </row>
    <row r="31" spans="2:18" s="1392" customFormat="1" ht="14.1" customHeight="1" thickBot="1">
      <c r="B31" s="961"/>
      <c r="C31" s="1312">
        <v>12</v>
      </c>
      <c r="D31" s="1404" t="s">
        <v>271</v>
      </c>
      <c r="E31" s="962"/>
      <c r="F31" s="963"/>
      <c r="G31" s="964"/>
      <c r="H31" s="962"/>
      <c r="I31" s="963"/>
      <c r="J31" s="964"/>
      <c r="K31" s="965">
        <f t="shared" si="22"/>
        <v>0</v>
      </c>
      <c r="L31" s="966">
        <f t="shared" si="23"/>
        <v>0</v>
      </c>
      <c r="M31" s="967">
        <f t="shared" si="20"/>
        <v>0</v>
      </c>
      <c r="N31" s="892">
        <f t="shared" si="24"/>
        <v>0</v>
      </c>
      <c r="O31" s="892">
        <f t="shared" si="25"/>
        <v>0</v>
      </c>
      <c r="P31" s="910">
        <f t="shared" si="21"/>
        <v>0</v>
      </c>
      <c r="Q31" s="1426"/>
      <c r="R31" s="1412"/>
    </row>
    <row r="32" spans="2:18" s="1392" customFormat="1" ht="14.1" customHeight="1" thickTop="1">
      <c r="B32" s="3372" t="s">
        <v>532</v>
      </c>
      <c r="C32" s="1405">
        <v>1</v>
      </c>
      <c r="D32" s="1406" t="s">
        <v>62</v>
      </c>
      <c r="E32" s="850"/>
      <c r="F32" s="851"/>
      <c r="G32" s="849"/>
      <c r="H32" s="850"/>
      <c r="I32" s="851"/>
      <c r="J32" s="849"/>
      <c r="K32" s="836">
        <f>SUM(E32:G32)</f>
        <v>0</v>
      </c>
      <c r="L32" s="897">
        <f>SUM(H32:J32)</f>
        <v>0</v>
      </c>
      <c r="M32" s="968">
        <f t="shared" si="20"/>
        <v>0</v>
      </c>
      <c r="N32" s="891">
        <f t="shared" si="24"/>
        <v>0</v>
      </c>
      <c r="O32" s="891">
        <f t="shared" si="25"/>
        <v>0</v>
      </c>
      <c r="P32" s="908">
        <f t="shared" si="21"/>
        <v>0</v>
      </c>
      <c r="Q32" s="1425"/>
      <c r="R32" s="1412"/>
    </row>
    <row r="33" spans="2:18" s="1392" customFormat="1" ht="14.1" customHeight="1">
      <c r="B33" s="3372"/>
      <c r="C33" s="802">
        <v>2</v>
      </c>
      <c r="D33" s="396" t="s">
        <v>733</v>
      </c>
      <c r="E33" s="856"/>
      <c r="F33" s="854"/>
      <c r="G33" s="855"/>
      <c r="H33" s="856"/>
      <c r="I33" s="854"/>
      <c r="J33" s="855"/>
      <c r="K33" s="834">
        <f t="shared" si="22"/>
        <v>0</v>
      </c>
      <c r="L33" s="835">
        <f t="shared" si="23"/>
        <v>0</v>
      </c>
      <c r="M33" s="960">
        <f t="shared" si="20"/>
        <v>0</v>
      </c>
      <c r="N33" s="880">
        <f t="shared" si="24"/>
        <v>0</v>
      </c>
      <c r="O33" s="880">
        <f t="shared" si="25"/>
        <v>0</v>
      </c>
      <c r="P33" s="876">
        <f t="shared" si="21"/>
        <v>0</v>
      </c>
      <c r="Q33" s="1427"/>
      <c r="R33" s="1412"/>
    </row>
    <row r="34" spans="2:18" s="1392" customFormat="1" ht="14.1" customHeight="1">
      <c r="B34" s="3372"/>
      <c r="C34" s="803">
        <v>3</v>
      </c>
      <c r="D34" s="396" t="s">
        <v>734</v>
      </c>
      <c r="E34" s="856"/>
      <c r="F34" s="854"/>
      <c r="G34" s="855"/>
      <c r="H34" s="856"/>
      <c r="I34" s="854"/>
      <c r="J34" s="855"/>
      <c r="K34" s="834">
        <f t="shared" si="22"/>
        <v>0</v>
      </c>
      <c r="L34" s="835">
        <f t="shared" si="23"/>
        <v>0</v>
      </c>
      <c r="M34" s="960">
        <f t="shared" si="20"/>
        <v>0</v>
      </c>
      <c r="N34" s="880">
        <f t="shared" si="24"/>
        <v>0</v>
      </c>
      <c r="O34" s="880">
        <f t="shared" si="25"/>
        <v>0</v>
      </c>
      <c r="P34" s="876">
        <f t="shared" si="21"/>
        <v>0</v>
      </c>
      <c r="Q34" s="1427"/>
      <c r="R34" s="1412"/>
    </row>
    <row r="35" spans="2:18" s="1392" customFormat="1" ht="14.1" customHeight="1">
      <c r="B35" s="3372"/>
      <c r="C35" s="802">
        <v>4</v>
      </c>
      <c r="D35" s="398" t="s">
        <v>59</v>
      </c>
      <c r="E35" s="856"/>
      <c r="F35" s="854"/>
      <c r="G35" s="855"/>
      <c r="H35" s="856"/>
      <c r="I35" s="854"/>
      <c r="J35" s="855"/>
      <c r="K35" s="834">
        <f t="shared" si="22"/>
        <v>0</v>
      </c>
      <c r="L35" s="835">
        <f t="shared" si="23"/>
        <v>0</v>
      </c>
      <c r="M35" s="960">
        <f t="shared" si="20"/>
        <v>0</v>
      </c>
      <c r="N35" s="880">
        <f t="shared" si="24"/>
        <v>0</v>
      </c>
      <c r="O35" s="880">
        <f t="shared" si="25"/>
        <v>0</v>
      </c>
      <c r="P35" s="876">
        <f t="shared" si="21"/>
        <v>0</v>
      </c>
      <c r="Q35" s="1427"/>
      <c r="R35" s="1412"/>
    </row>
    <row r="36" spans="2:18" s="1392" customFormat="1" ht="14.1" customHeight="1">
      <c r="B36" s="3372"/>
      <c r="C36" s="803">
        <v>5</v>
      </c>
      <c r="D36" s="398" t="s">
        <v>60</v>
      </c>
      <c r="E36" s="856"/>
      <c r="F36" s="854"/>
      <c r="G36" s="855"/>
      <c r="H36" s="856"/>
      <c r="I36" s="854"/>
      <c r="J36" s="855"/>
      <c r="K36" s="834">
        <f t="shared" si="22"/>
        <v>0</v>
      </c>
      <c r="L36" s="835">
        <f t="shared" si="23"/>
        <v>0</v>
      </c>
      <c r="M36" s="960">
        <f t="shared" si="20"/>
        <v>0</v>
      </c>
      <c r="N36" s="880">
        <f t="shared" si="24"/>
        <v>0</v>
      </c>
      <c r="O36" s="880">
        <f t="shared" si="25"/>
        <v>0</v>
      </c>
      <c r="P36" s="876">
        <f t="shared" si="21"/>
        <v>0</v>
      </c>
      <c r="Q36" s="1427"/>
      <c r="R36" s="1412"/>
    </row>
    <row r="37" spans="2:18" s="1392" customFormat="1" ht="14.1" customHeight="1">
      <c r="B37" s="3372"/>
      <c r="C37" s="802">
        <v>6</v>
      </c>
      <c r="D37" s="398" t="s">
        <v>66</v>
      </c>
      <c r="E37" s="856"/>
      <c r="F37" s="854"/>
      <c r="G37" s="855"/>
      <c r="H37" s="856"/>
      <c r="I37" s="854"/>
      <c r="J37" s="855"/>
      <c r="K37" s="834">
        <f t="shared" si="22"/>
        <v>0</v>
      </c>
      <c r="L37" s="835">
        <f t="shared" si="23"/>
        <v>0</v>
      </c>
      <c r="M37" s="960">
        <f t="shared" si="20"/>
        <v>0</v>
      </c>
      <c r="N37" s="880">
        <f t="shared" si="24"/>
        <v>0</v>
      </c>
      <c r="O37" s="880">
        <f t="shared" si="25"/>
        <v>0</v>
      </c>
      <c r="P37" s="876">
        <f t="shared" si="21"/>
        <v>0</v>
      </c>
      <c r="Q37" s="1427"/>
      <c r="R37" s="1412"/>
    </row>
    <row r="38" spans="2:18" s="1392" customFormat="1" ht="14.1" customHeight="1">
      <c r="B38" s="3372"/>
      <c r="C38" s="803">
        <v>7</v>
      </c>
      <c r="D38" s="398" t="s">
        <v>501</v>
      </c>
      <c r="E38" s="856"/>
      <c r="F38" s="854"/>
      <c r="G38" s="855"/>
      <c r="H38" s="856"/>
      <c r="I38" s="854"/>
      <c r="J38" s="855"/>
      <c r="K38" s="834">
        <f t="shared" si="22"/>
        <v>0</v>
      </c>
      <c r="L38" s="835">
        <f t="shared" si="23"/>
        <v>0</v>
      </c>
      <c r="M38" s="960">
        <f t="shared" si="20"/>
        <v>0</v>
      </c>
      <c r="N38" s="880">
        <f t="shared" si="24"/>
        <v>0</v>
      </c>
      <c r="O38" s="880">
        <f t="shared" si="25"/>
        <v>0</v>
      </c>
      <c r="P38" s="876">
        <f t="shared" si="21"/>
        <v>0</v>
      </c>
      <c r="Q38" s="1427"/>
      <c r="R38" s="1412"/>
    </row>
    <row r="39" spans="2:18" s="1392" customFormat="1" ht="14.1" customHeight="1">
      <c r="B39" s="3372"/>
      <c r="C39" s="802">
        <v>8</v>
      </c>
      <c r="D39" s="398" t="s">
        <v>67</v>
      </c>
      <c r="E39" s="856"/>
      <c r="F39" s="854"/>
      <c r="G39" s="855"/>
      <c r="H39" s="856"/>
      <c r="I39" s="854"/>
      <c r="J39" s="855"/>
      <c r="K39" s="834">
        <f t="shared" si="22"/>
        <v>0</v>
      </c>
      <c r="L39" s="835">
        <f t="shared" si="23"/>
        <v>0</v>
      </c>
      <c r="M39" s="960">
        <f t="shared" si="20"/>
        <v>0</v>
      </c>
      <c r="N39" s="880">
        <f t="shared" si="24"/>
        <v>0</v>
      </c>
      <c r="O39" s="880">
        <f t="shared" si="25"/>
        <v>0</v>
      </c>
      <c r="P39" s="876">
        <f t="shared" si="21"/>
        <v>0</v>
      </c>
      <c r="Q39" s="1427"/>
      <c r="R39" s="1412"/>
    </row>
    <row r="40" spans="2:18" s="1392" customFormat="1" ht="14.1" customHeight="1">
      <c r="B40" s="3372"/>
      <c r="C40" s="803">
        <v>9</v>
      </c>
      <c r="D40" s="398" t="s">
        <v>61</v>
      </c>
      <c r="E40" s="856"/>
      <c r="F40" s="854"/>
      <c r="G40" s="855"/>
      <c r="H40" s="856"/>
      <c r="I40" s="854"/>
      <c r="J40" s="855"/>
      <c r="K40" s="834">
        <f t="shared" si="22"/>
        <v>0</v>
      </c>
      <c r="L40" s="835">
        <f t="shared" si="23"/>
        <v>0</v>
      </c>
      <c r="M40" s="960">
        <f t="shared" si="20"/>
        <v>0</v>
      </c>
      <c r="N40" s="880">
        <f t="shared" si="24"/>
        <v>0</v>
      </c>
      <c r="O40" s="880">
        <f t="shared" si="25"/>
        <v>0</v>
      </c>
      <c r="P40" s="876">
        <f t="shared" si="21"/>
        <v>0</v>
      </c>
      <c r="Q40" s="1427"/>
      <c r="R40" s="1412"/>
    </row>
    <row r="41" spans="2:18" s="1392" customFormat="1" ht="14.1" customHeight="1">
      <c r="B41" s="3372"/>
      <c r="C41" s="802">
        <v>10</v>
      </c>
      <c r="D41" s="398" t="s">
        <v>146</v>
      </c>
      <c r="E41" s="856"/>
      <c r="F41" s="854"/>
      <c r="G41" s="855"/>
      <c r="H41" s="856"/>
      <c r="I41" s="854"/>
      <c r="J41" s="855"/>
      <c r="K41" s="834">
        <f t="shared" si="22"/>
        <v>0</v>
      </c>
      <c r="L41" s="835">
        <f t="shared" si="23"/>
        <v>0</v>
      </c>
      <c r="M41" s="960">
        <f t="shared" si="20"/>
        <v>0</v>
      </c>
      <c r="N41" s="880">
        <f t="shared" si="24"/>
        <v>0</v>
      </c>
      <c r="O41" s="880">
        <f t="shared" si="25"/>
        <v>0</v>
      </c>
      <c r="P41" s="876">
        <f t="shared" si="21"/>
        <v>0</v>
      </c>
      <c r="Q41" s="1427"/>
      <c r="R41" s="1412"/>
    </row>
    <row r="42" spans="2:18" s="1392" customFormat="1" ht="14.1" customHeight="1">
      <c r="B42" s="3372"/>
      <c r="C42" s="803">
        <v>11</v>
      </c>
      <c r="D42" s="398" t="s">
        <v>117</v>
      </c>
      <c r="E42" s="856"/>
      <c r="F42" s="854"/>
      <c r="G42" s="855"/>
      <c r="H42" s="856"/>
      <c r="I42" s="854"/>
      <c r="J42" s="855"/>
      <c r="K42" s="834">
        <f t="shared" si="22"/>
        <v>0</v>
      </c>
      <c r="L42" s="835">
        <f t="shared" si="23"/>
        <v>0</v>
      </c>
      <c r="M42" s="960">
        <f t="shared" si="20"/>
        <v>0</v>
      </c>
      <c r="N42" s="880">
        <f t="shared" si="24"/>
        <v>0</v>
      </c>
      <c r="O42" s="880">
        <f t="shared" si="25"/>
        <v>0</v>
      </c>
      <c r="P42" s="876">
        <f t="shared" si="21"/>
        <v>0</v>
      </c>
      <c r="Q42" s="1427"/>
      <c r="R42" s="1412"/>
    </row>
    <row r="43" spans="2:18" s="1392" customFormat="1" ht="14.1" customHeight="1">
      <c r="B43" s="3372"/>
      <c r="C43" s="802">
        <v>12</v>
      </c>
      <c r="D43" s="398" t="s">
        <v>64</v>
      </c>
      <c r="E43" s="856"/>
      <c r="F43" s="854"/>
      <c r="G43" s="855"/>
      <c r="H43" s="856"/>
      <c r="I43" s="854"/>
      <c r="J43" s="855"/>
      <c r="K43" s="834">
        <f t="shared" si="22"/>
        <v>0</v>
      </c>
      <c r="L43" s="835">
        <f t="shared" si="23"/>
        <v>0</v>
      </c>
      <c r="M43" s="960">
        <f t="shared" si="20"/>
        <v>0</v>
      </c>
      <c r="N43" s="880">
        <f t="shared" si="24"/>
        <v>0</v>
      </c>
      <c r="O43" s="880">
        <f t="shared" si="25"/>
        <v>0</v>
      </c>
      <c r="P43" s="876">
        <f t="shared" si="21"/>
        <v>0</v>
      </c>
      <c r="Q43" s="1427"/>
      <c r="R43" s="1412"/>
    </row>
    <row r="44" spans="2:18" s="1392" customFormat="1" ht="14.1" customHeight="1">
      <c r="B44" s="3372"/>
      <c r="C44" s="803">
        <v>13</v>
      </c>
      <c r="D44" s="398" t="s">
        <v>143</v>
      </c>
      <c r="E44" s="856"/>
      <c r="F44" s="854"/>
      <c r="G44" s="855"/>
      <c r="H44" s="856"/>
      <c r="I44" s="854"/>
      <c r="J44" s="855"/>
      <c r="K44" s="834">
        <f t="shared" si="22"/>
        <v>0</v>
      </c>
      <c r="L44" s="835">
        <f t="shared" si="23"/>
        <v>0</v>
      </c>
      <c r="M44" s="960">
        <f t="shared" si="20"/>
        <v>0</v>
      </c>
      <c r="N44" s="880">
        <f t="shared" si="24"/>
        <v>0</v>
      </c>
      <c r="O44" s="880">
        <f t="shared" si="25"/>
        <v>0</v>
      </c>
      <c r="P44" s="876">
        <f t="shared" si="21"/>
        <v>0</v>
      </c>
      <c r="Q44" s="1427"/>
      <c r="R44" s="1412"/>
    </row>
    <row r="45" spans="2:18" s="1392" customFormat="1" ht="14.1" customHeight="1">
      <c r="B45" s="3372"/>
      <c r="C45" s="803">
        <v>14</v>
      </c>
      <c r="D45" s="1208" t="s">
        <v>65</v>
      </c>
      <c r="E45" s="1400"/>
      <c r="F45" s="1401"/>
      <c r="G45" s="1402"/>
      <c r="H45" s="856"/>
      <c r="I45" s="854"/>
      <c r="J45" s="855"/>
      <c r="K45" s="834">
        <f>SUM(E45:G45)</f>
        <v>0</v>
      </c>
      <c r="L45" s="835">
        <f>SUM(H45:J45)</f>
        <v>0</v>
      </c>
      <c r="M45" s="960">
        <f t="shared" si="20"/>
        <v>0</v>
      </c>
      <c r="N45" s="880">
        <f t="shared" si="24"/>
        <v>0</v>
      </c>
      <c r="O45" s="880">
        <f t="shared" si="25"/>
        <v>0</v>
      </c>
      <c r="P45" s="876">
        <f t="shared" si="21"/>
        <v>0</v>
      </c>
      <c r="Q45" s="1427"/>
      <c r="R45" s="1412"/>
    </row>
    <row r="46" spans="2:18" s="1392" customFormat="1" ht="14.1" customHeight="1">
      <c r="B46" s="3372"/>
      <c r="C46" s="803">
        <v>15</v>
      </c>
      <c r="D46" s="398" t="s">
        <v>336</v>
      </c>
      <c r="E46" s="856"/>
      <c r="F46" s="854"/>
      <c r="G46" s="855"/>
      <c r="H46" s="856"/>
      <c r="I46" s="854"/>
      <c r="J46" s="855"/>
      <c r="K46" s="834">
        <f>SUM(E46:G46)</f>
        <v>0</v>
      </c>
      <c r="L46" s="835">
        <f>SUM(H46:J46)</f>
        <v>0</v>
      </c>
      <c r="M46" s="960">
        <f t="shared" ref="M46" si="26">SUM(K46:L46)</f>
        <v>0</v>
      </c>
      <c r="N46" s="880">
        <f t="shared" ref="N46" si="27">E46*$E$11+F46*$F$11+G46*G$11</f>
        <v>0</v>
      </c>
      <c r="O46" s="880">
        <f t="shared" ref="O46" si="28">H46*$H$11+I46*$I$11+J46*$J$11</f>
        <v>0</v>
      </c>
      <c r="P46" s="876">
        <f t="shared" ref="P46" si="29">SUM(N46:O46)</f>
        <v>0</v>
      </c>
      <c r="Q46" s="1427"/>
      <c r="R46" s="1412"/>
    </row>
    <row r="47" spans="2:18" s="1392" customFormat="1" ht="14.1" customHeight="1">
      <c r="B47" s="3372"/>
      <c r="C47" s="984">
        <v>16</v>
      </c>
      <c r="D47" s="1337" t="s">
        <v>601</v>
      </c>
      <c r="E47" s="856"/>
      <c r="F47" s="854"/>
      <c r="G47" s="855"/>
      <c r="H47" s="856"/>
      <c r="I47" s="854"/>
      <c r="J47" s="855"/>
      <c r="K47" s="834">
        <f t="shared" si="22"/>
        <v>0</v>
      </c>
      <c r="L47" s="835">
        <f t="shared" si="23"/>
        <v>0</v>
      </c>
      <c r="M47" s="960">
        <f t="shared" si="20"/>
        <v>0</v>
      </c>
      <c r="N47" s="880">
        <f t="shared" si="24"/>
        <v>0</v>
      </c>
      <c r="O47" s="880">
        <f t="shared" si="25"/>
        <v>0</v>
      </c>
      <c r="P47" s="876">
        <f t="shared" si="21"/>
        <v>0</v>
      </c>
      <c r="Q47" s="1427"/>
      <c r="R47" s="1412"/>
    </row>
    <row r="48" spans="2:18" s="1392" customFormat="1" ht="14.1" customHeight="1">
      <c r="B48" s="3373" t="s">
        <v>736</v>
      </c>
      <c r="C48" s="808">
        <v>1</v>
      </c>
      <c r="D48" s="1338" t="s">
        <v>741</v>
      </c>
      <c r="E48" s="1221"/>
      <c r="F48" s="1222"/>
      <c r="G48" s="1223"/>
      <c r="H48" s="1224"/>
      <c r="I48" s="1225"/>
      <c r="J48" s="1226"/>
      <c r="K48" s="840">
        <f t="shared" si="22"/>
        <v>0</v>
      </c>
      <c r="L48" s="841">
        <f t="shared" si="23"/>
        <v>0</v>
      </c>
      <c r="M48" s="970">
        <f t="shared" si="20"/>
        <v>0</v>
      </c>
      <c r="N48" s="879">
        <f t="shared" si="24"/>
        <v>0</v>
      </c>
      <c r="O48" s="879">
        <f t="shared" si="25"/>
        <v>0</v>
      </c>
      <c r="P48" s="875">
        <f t="shared" si="21"/>
        <v>0</v>
      </c>
      <c r="Q48" s="1428"/>
      <c r="R48" s="1412"/>
    </row>
    <row r="49" spans="2:18" s="1392" customFormat="1" ht="14.1" customHeight="1">
      <c r="B49" s="3374"/>
      <c r="C49" s="809">
        <v>2</v>
      </c>
      <c r="D49" s="1000" t="s">
        <v>742</v>
      </c>
      <c r="E49" s="1227"/>
      <c r="F49" s="864"/>
      <c r="G49" s="859"/>
      <c r="H49" s="1219"/>
      <c r="I49" s="1220"/>
      <c r="J49" s="899"/>
      <c r="K49" s="834">
        <f t="shared" si="22"/>
        <v>0</v>
      </c>
      <c r="L49" s="835">
        <f t="shared" si="23"/>
        <v>0</v>
      </c>
      <c r="M49" s="960">
        <f t="shared" si="20"/>
        <v>0</v>
      </c>
      <c r="N49" s="880">
        <f t="shared" si="24"/>
        <v>0</v>
      </c>
      <c r="O49" s="880">
        <f t="shared" si="25"/>
        <v>0</v>
      </c>
      <c r="P49" s="876">
        <f t="shared" si="21"/>
        <v>0</v>
      </c>
      <c r="Q49" s="1429"/>
      <c r="R49" s="1412"/>
    </row>
    <row r="50" spans="2:18" s="1392" customFormat="1" ht="14.1" customHeight="1">
      <c r="B50" s="3375"/>
      <c r="C50" s="811">
        <v>3</v>
      </c>
      <c r="D50" s="1200" t="s">
        <v>743</v>
      </c>
      <c r="E50" s="865"/>
      <c r="F50" s="866"/>
      <c r="G50" s="867"/>
      <c r="H50" s="868"/>
      <c r="I50" s="999"/>
      <c r="J50" s="950"/>
      <c r="K50" s="837">
        <f t="shared" si="22"/>
        <v>0</v>
      </c>
      <c r="L50" s="838">
        <f t="shared" si="23"/>
        <v>0</v>
      </c>
      <c r="M50" s="971">
        <f t="shared" si="20"/>
        <v>0</v>
      </c>
      <c r="N50" s="881">
        <f t="shared" si="24"/>
        <v>0</v>
      </c>
      <c r="O50" s="881">
        <f t="shared" si="25"/>
        <v>0</v>
      </c>
      <c r="P50" s="877">
        <f t="shared" si="21"/>
        <v>0</v>
      </c>
      <c r="Q50" s="1430"/>
      <c r="R50" s="1412"/>
    </row>
    <row r="51" spans="2:18" s="1392" customFormat="1" ht="14.1" customHeight="1">
      <c r="B51" s="3400" t="s">
        <v>784</v>
      </c>
      <c r="C51" s="808"/>
      <c r="D51" s="1338" t="s">
        <v>741</v>
      </c>
      <c r="E51" s="989"/>
      <c r="F51" s="990"/>
      <c r="G51" s="1431"/>
      <c r="H51" s="846"/>
      <c r="I51" s="847"/>
      <c r="J51" s="869"/>
      <c r="K51" s="840">
        <f t="shared" ref="K51:K52" si="30">SUM(E51:G51)</f>
        <v>0</v>
      </c>
      <c r="L51" s="841">
        <f t="shared" ref="L51:L52" si="31">SUM(H51:J51)</f>
        <v>0</v>
      </c>
      <c r="M51" s="970">
        <f t="shared" ref="M51:M52" si="32">SUM(K51:L51)</f>
        <v>0</v>
      </c>
      <c r="N51" s="879">
        <f t="shared" ref="N51:N52" si="33">E51*$E$11+F51*$F$11+G51*G$11</f>
        <v>0</v>
      </c>
      <c r="O51" s="879">
        <f t="shared" ref="O51:O52" si="34">H51*$H$11+I51*$I$11+J51*$J$11</f>
        <v>0</v>
      </c>
      <c r="P51" s="875">
        <f t="shared" ref="P51:P52" si="35">SUM(N51:O51)</f>
        <v>0</v>
      </c>
      <c r="Q51" s="1424"/>
      <c r="R51" s="1412"/>
    </row>
    <row r="52" spans="2:18" s="1392" customFormat="1" ht="14.1" customHeight="1" thickBot="1">
      <c r="B52" s="3401"/>
      <c r="C52" s="1408"/>
      <c r="D52" s="1200" t="s">
        <v>783</v>
      </c>
      <c r="E52" s="1228"/>
      <c r="F52" s="1229"/>
      <c r="G52" s="1432"/>
      <c r="H52" s="1433"/>
      <c r="I52" s="1201"/>
      <c r="J52" s="1434"/>
      <c r="K52" s="842">
        <f t="shared" si="30"/>
        <v>0</v>
      </c>
      <c r="L52" s="843">
        <f t="shared" si="31"/>
        <v>0</v>
      </c>
      <c r="M52" s="972">
        <f t="shared" si="32"/>
        <v>0</v>
      </c>
      <c r="N52" s="911">
        <f t="shared" si="33"/>
        <v>0</v>
      </c>
      <c r="O52" s="911">
        <f t="shared" si="34"/>
        <v>0</v>
      </c>
      <c r="P52" s="912">
        <f t="shared" si="35"/>
        <v>0</v>
      </c>
      <c r="Q52" s="1816"/>
      <c r="R52" s="1412"/>
    </row>
    <row r="53" spans="2:18" s="1392" customFormat="1" ht="19.350000000000001" customHeight="1" thickBot="1">
      <c r="B53" s="1808"/>
      <c r="C53" s="1809" t="s">
        <v>601</v>
      </c>
      <c r="D53" s="1810"/>
      <c r="E53" s="1436"/>
      <c r="F53" s="1437"/>
      <c r="G53" s="1438"/>
      <c r="H53" s="1439"/>
      <c r="I53" s="1440"/>
      <c r="J53" s="1440"/>
      <c r="K53" s="1413">
        <f>SUM(E53:G53)</f>
        <v>0</v>
      </c>
      <c r="L53" s="1414">
        <f>SUM(H53:J53)</f>
        <v>0</v>
      </c>
      <c r="M53" s="1415">
        <f>SUM(K53:L53)</f>
        <v>0</v>
      </c>
      <c r="N53" s="1416">
        <f>E53*$E$11+F53*$F$11+G53*G$11</f>
        <v>0</v>
      </c>
      <c r="O53" s="1416">
        <f>H53*$H$11+I53*$I$11+J53*$J$11</f>
        <v>0</v>
      </c>
      <c r="P53" s="1417">
        <f>SUM(N53:O53)</f>
        <v>0</v>
      </c>
      <c r="Q53" s="1818"/>
      <c r="R53" s="1412"/>
    </row>
    <row r="54" spans="2:18" s="1418" customFormat="1" ht="19.5" customHeight="1" thickBot="1">
      <c r="B54" s="1319"/>
      <c r="C54" s="1320" t="s">
        <v>779</v>
      </c>
      <c r="D54" s="1320"/>
      <c r="E54" s="1327">
        <f>SUM(E55:E64)</f>
        <v>0</v>
      </c>
      <c r="F54" s="1327">
        <f t="shared" ref="F54:J54" si="36">SUM(F55:F64)</f>
        <v>0</v>
      </c>
      <c r="G54" s="1327">
        <f t="shared" si="36"/>
        <v>0</v>
      </c>
      <c r="H54" s="1327">
        <f t="shared" si="36"/>
        <v>0</v>
      </c>
      <c r="I54" s="1327">
        <f t="shared" si="36"/>
        <v>0</v>
      </c>
      <c r="J54" s="1327">
        <f t="shared" si="36"/>
        <v>0</v>
      </c>
      <c r="K54" s="1327">
        <f t="shared" ref="K54" si="37">SUM(K55:K64)</f>
        <v>0</v>
      </c>
      <c r="L54" s="1327">
        <f>SUM(L55:L64)</f>
        <v>0</v>
      </c>
      <c r="M54" s="1327">
        <f t="shared" ref="M54" si="38">SUM(M55:M64)</f>
        <v>0</v>
      </c>
      <c r="N54" s="1327">
        <f t="shared" ref="N54" si="39">SUM(N55:N64)</f>
        <v>0</v>
      </c>
      <c r="O54" s="1327">
        <f t="shared" ref="O54" si="40">SUM(O55:O64)</f>
        <v>0</v>
      </c>
      <c r="P54" s="1327">
        <f t="shared" ref="P54" si="41">SUM(P55:P64)</f>
        <v>0</v>
      </c>
      <c r="Q54" s="1321"/>
      <c r="R54" s="1412"/>
    </row>
    <row r="55" spans="2:18" s="1418" customFormat="1" ht="14.1" customHeight="1">
      <c r="B55" s="817"/>
      <c r="C55" s="1311">
        <v>1</v>
      </c>
      <c r="D55" s="822"/>
      <c r="E55" s="850"/>
      <c r="F55" s="851"/>
      <c r="G55" s="849"/>
      <c r="H55" s="850"/>
      <c r="I55" s="851"/>
      <c r="J55" s="849"/>
      <c r="K55" s="836">
        <f>SUM(E55:G55)</f>
        <v>0</v>
      </c>
      <c r="L55" s="897">
        <f>SUM(H55:J55)</f>
        <v>0</v>
      </c>
      <c r="M55" s="968">
        <f t="shared" ref="M55:M75" si="42">SUM(K55:L55)</f>
        <v>0</v>
      </c>
      <c r="N55" s="891">
        <f>E55*$E$11+F55*$F$11+G55*G$11</f>
        <v>0</v>
      </c>
      <c r="O55" s="891">
        <f>H55*$H$11+I55*$I$11+J55*$J$11</f>
        <v>0</v>
      </c>
      <c r="P55" s="908">
        <f t="shared" ref="P55:P75" si="43">SUM(N55:O55)</f>
        <v>0</v>
      </c>
      <c r="Q55" s="917"/>
      <c r="R55" s="1412"/>
    </row>
    <row r="56" spans="2:18" s="1418" customFormat="1" ht="14.1" customHeight="1">
      <c r="B56" s="817"/>
      <c r="C56" s="1311">
        <v>2</v>
      </c>
      <c r="D56" s="822"/>
      <c r="E56" s="850"/>
      <c r="F56" s="851"/>
      <c r="G56" s="849"/>
      <c r="H56" s="850"/>
      <c r="I56" s="851"/>
      <c r="J56" s="849"/>
      <c r="K56" s="834">
        <f t="shared" ref="K56:K61" si="44">SUM(E56:G56)</f>
        <v>0</v>
      </c>
      <c r="L56" s="835">
        <f t="shared" ref="L56:L61" si="45">SUM(H56:J56)</f>
        <v>0</v>
      </c>
      <c r="M56" s="960">
        <f t="shared" ref="M56:M61" si="46">SUM(K56:L56)</f>
        <v>0</v>
      </c>
      <c r="N56" s="880">
        <f t="shared" ref="N56:N61" si="47">E56*$E$11+F56*$F$11+G56*G$11</f>
        <v>0</v>
      </c>
      <c r="O56" s="880">
        <f t="shared" ref="O56:O61" si="48">H56*$H$11+I56*$I$11+J56*$J$11</f>
        <v>0</v>
      </c>
      <c r="P56" s="876">
        <f t="shared" ref="P56:P61" si="49">SUM(N56:O56)</f>
        <v>0</v>
      </c>
      <c r="Q56" s="917"/>
      <c r="R56" s="1412"/>
    </row>
    <row r="57" spans="2:18" s="1418" customFormat="1" ht="14.1" customHeight="1">
      <c r="B57" s="817"/>
      <c r="C57" s="1311">
        <v>3</v>
      </c>
      <c r="D57" s="822"/>
      <c r="E57" s="850"/>
      <c r="F57" s="851"/>
      <c r="G57" s="849"/>
      <c r="H57" s="850"/>
      <c r="I57" s="851"/>
      <c r="J57" s="849"/>
      <c r="K57" s="834">
        <f t="shared" si="44"/>
        <v>0</v>
      </c>
      <c r="L57" s="835">
        <f t="shared" si="45"/>
        <v>0</v>
      </c>
      <c r="M57" s="960">
        <f t="shared" si="46"/>
        <v>0</v>
      </c>
      <c r="N57" s="880">
        <f t="shared" si="47"/>
        <v>0</v>
      </c>
      <c r="O57" s="880">
        <f t="shared" si="48"/>
        <v>0</v>
      </c>
      <c r="P57" s="876">
        <f t="shared" si="49"/>
        <v>0</v>
      </c>
      <c r="Q57" s="917"/>
      <c r="R57" s="1412"/>
    </row>
    <row r="58" spans="2:18" s="1418" customFormat="1" ht="14.1" customHeight="1">
      <c r="B58" s="817"/>
      <c r="C58" s="1311">
        <v>4</v>
      </c>
      <c r="D58" s="822"/>
      <c r="E58" s="850"/>
      <c r="F58" s="851"/>
      <c r="G58" s="849"/>
      <c r="H58" s="850"/>
      <c r="I58" s="851"/>
      <c r="J58" s="849"/>
      <c r="K58" s="834">
        <f t="shared" si="44"/>
        <v>0</v>
      </c>
      <c r="L58" s="835">
        <f t="shared" si="45"/>
        <v>0</v>
      </c>
      <c r="M58" s="960">
        <f t="shared" si="46"/>
        <v>0</v>
      </c>
      <c r="N58" s="880">
        <f t="shared" si="47"/>
        <v>0</v>
      </c>
      <c r="O58" s="880">
        <f t="shared" si="48"/>
        <v>0</v>
      </c>
      <c r="P58" s="876">
        <f t="shared" si="49"/>
        <v>0</v>
      </c>
      <c r="Q58" s="917"/>
      <c r="R58" s="1412"/>
    </row>
    <row r="59" spans="2:18" s="1418" customFormat="1" ht="14.1" customHeight="1">
      <c r="B59" s="817"/>
      <c r="C59" s="1311">
        <v>5</v>
      </c>
      <c r="D59" s="822"/>
      <c r="E59" s="850"/>
      <c r="F59" s="851"/>
      <c r="G59" s="849"/>
      <c r="H59" s="850"/>
      <c r="I59" s="851"/>
      <c r="J59" s="849"/>
      <c r="K59" s="834">
        <f t="shared" si="44"/>
        <v>0</v>
      </c>
      <c r="L59" s="835">
        <f t="shared" si="45"/>
        <v>0</v>
      </c>
      <c r="M59" s="960">
        <f t="shared" si="46"/>
        <v>0</v>
      </c>
      <c r="N59" s="880">
        <f t="shared" si="47"/>
        <v>0</v>
      </c>
      <c r="O59" s="880">
        <f t="shared" si="48"/>
        <v>0</v>
      </c>
      <c r="P59" s="876">
        <f t="shared" si="49"/>
        <v>0</v>
      </c>
      <c r="Q59" s="917"/>
      <c r="R59" s="1412"/>
    </row>
    <row r="60" spans="2:18" s="1418" customFormat="1" ht="14.1" customHeight="1">
      <c r="B60" s="817"/>
      <c r="C60" s="1311">
        <v>6</v>
      </c>
      <c r="D60" s="822"/>
      <c r="E60" s="850"/>
      <c r="F60" s="851"/>
      <c r="G60" s="849"/>
      <c r="H60" s="850"/>
      <c r="I60" s="851"/>
      <c r="J60" s="849"/>
      <c r="K60" s="834">
        <f t="shared" si="44"/>
        <v>0</v>
      </c>
      <c r="L60" s="835">
        <f t="shared" si="45"/>
        <v>0</v>
      </c>
      <c r="M60" s="960">
        <f t="shared" si="46"/>
        <v>0</v>
      </c>
      <c r="N60" s="880">
        <f t="shared" si="47"/>
        <v>0</v>
      </c>
      <c r="O60" s="880">
        <f t="shared" si="48"/>
        <v>0</v>
      </c>
      <c r="P60" s="876">
        <f t="shared" si="49"/>
        <v>0</v>
      </c>
      <c r="Q60" s="917"/>
      <c r="R60" s="1412"/>
    </row>
    <row r="61" spans="2:18" s="1418" customFormat="1" ht="14.1" customHeight="1">
      <c r="B61" s="817"/>
      <c r="C61" s="1311">
        <v>7</v>
      </c>
      <c r="D61" s="822"/>
      <c r="E61" s="850"/>
      <c r="F61" s="851"/>
      <c r="G61" s="849"/>
      <c r="H61" s="850"/>
      <c r="I61" s="851"/>
      <c r="J61" s="849"/>
      <c r="K61" s="834">
        <f t="shared" si="44"/>
        <v>0</v>
      </c>
      <c r="L61" s="835">
        <f t="shared" si="45"/>
        <v>0</v>
      </c>
      <c r="M61" s="960">
        <f t="shared" si="46"/>
        <v>0</v>
      </c>
      <c r="N61" s="880">
        <f t="shared" si="47"/>
        <v>0</v>
      </c>
      <c r="O61" s="880">
        <f t="shared" si="48"/>
        <v>0</v>
      </c>
      <c r="P61" s="876">
        <f t="shared" si="49"/>
        <v>0</v>
      </c>
      <c r="Q61" s="917"/>
      <c r="R61" s="1412"/>
    </row>
    <row r="62" spans="2:18" s="1418" customFormat="1" ht="14.1" customHeight="1">
      <c r="B62" s="806"/>
      <c r="C62" s="804">
        <v>8</v>
      </c>
      <c r="D62" s="823"/>
      <c r="E62" s="856"/>
      <c r="F62" s="854"/>
      <c r="G62" s="855"/>
      <c r="H62" s="856"/>
      <c r="I62" s="854"/>
      <c r="J62" s="855"/>
      <c r="K62" s="834">
        <f>SUM(E62:G62)</f>
        <v>0</v>
      </c>
      <c r="L62" s="835">
        <f>SUM(H62:J62)</f>
        <v>0</v>
      </c>
      <c r="M62" s="960">
        <f t="shared" si="42"/>
        <v>0</v>
      </c>
      <c r="N62" s="880">
        <f t="shared" ref="N62:N75" si="50">E62*$E$11+F62*$F$11+G62*G$11</f>
        <v>0</v>
      </c>
      <c r="O62" s="880">
        <f t="shared" ref="O62:O75" si="51">H62*$H$11+I62*$I$11+J62*$J$11</f>
        <v>0</v>
      </c>
      <c r="P62" s="876">
        <f t="shared" si="43"/>
        <v>0</v>
      </c>
      <c r="Q62" s="231"/>
      <c r="R62" s="1412"/>
    </row>
    <row r="63" spans="2:18" s="1418" customFormat="1" ht="14.1" customHeight="1">
      <c r="B63" s="806"/>
      <c r="C63" s="804">
        <v>9</v>
      </c>
      <c r="D63" s="823"/>
      <c r="E63" s="856"/>
      <c r="F63" s="854"/>
      <c r="G63" s="855"/>
      <c r="H63" s="856"/>
      <c r="I63" s="854"/>
      <c r="J63" s="855"/>
      <c r="K63" s="834">
        <f>SUM(E63:G63)</f>
        <v>0</v>
      </c>
      <c r="L63" s="835">
        <f>SUM(H63:J63)</f>
        <v>0</v>
      </c>
      <c r="M63" s="960">
        <f t="shared" si="42"/>
        <v>0</v>
      </c>
      <c r="N63" s="880">
        <f t="shared" si="50"/>
        <v>0</v>
      </c>
      <c r="O63" s="880">
        <f t="shared" si="51"/>
        <v>0</v>
      </c>
      <c r="P63" s="876">
        <f t="shared" si="43"/>
        <v>0</v>
      </c>
      <c r="Q63" s="231"/>
      <c r="R63" s="1412"/>
    </row>
    <row r="64" spans="2:18" s="1418" customFormat="1" ht="14.1" customHeight="1" thickBot="1">
      <c r="B64" s="983"/>
      <c r="C64" s="1312">
        <v>10</v>
      </c>
      <c r="D64" s="1313"/>
      <c r="E64" s="1219"/>
      <c r="F64" s="1220"/>
      <c r="G64" s="899"/>
      <c r="H64" s="1219"/>
      <c r="I64" s="1220"/>
      <c r="J64" s="899"/>
      <c r="K64" s="894">
        <f>SUM(E64:G64)</f>
        <v>0</v>
      </c>
      <c r="L64" s="895">
        <f>SUM(H64:J64)</f>
        <v>0</v>
      </c>
      <c r="M64" s="973">
        <f t="shared" si="42"/>
        <v>0</v>
      </c>
      <c r="N64" s="906">
        <f t="shared" si="50"/>
        <v>0</v>
      </c>
      <c r="O64" s="906">
        <f t="shared" si="51"/>
        <v>0</v>
      </c>
      <c r="P64" s="909">
        <f t="shared" si="43"/>
        <v>0</v>
      </c>
      <c r="Q64" s="1291"/>
      <c r="R64" s="1412"/>
    </row>
    <row r="65" spans="2:18" s="1418" customFormat="1" ht="19.350000000000001" customHeight="1" thickBot="1">
      <c r="B65" s="1441"/>
      <c r="C65" s="1442" t="s">
        <v>599</v>
      </c>
      <c r="D65" s="1441"/>
      <c r="E65" s="1314">
        <f>SUM(E66:E75)</f>
        <v>0</v>
      </c>
      <c r="F65" s="1314">
        <f t="shared" ref="F65:J65" si="52">SUM(F66:F75)</f>
        <v>0</v>
      </c>
      <c r="G65" s="1314">
        <f t="shared" si="52"/>
        <v>0</v>
      </c>
      <c r="H65" s="1314">
        <f t="shared" si="52"/>
        <v>0</v>
      </c>
      <c r="I65" s="1314">
        <f>SUM(I66:I75)</f>
        <v>0</v>
      </c>
      <c r="J65" s="1314">
        <f t="shared" si="52"/>
        <v>0</v>
      </c>
      <c r="K65" s="1315">
        <f>SUM(K66:K75)</f>
        <v>0</v>
      </c>
      <c r="L65" s="1315">
        <f t="shared" ref="L65:M65" si="53">SUM(L66:L75)</f>
        <v>0</v>
      </c>
      <c r="M65" s="1315">
        <f t="shared" si="53"/>
        <v>0</v>
      </c>
      <c r="N65" s="1316">
        <f t="shared" si="50"/>
        <v>0</v>
      </c>
      <c r="O65" s="1316">
        <f t="shared" si="51"/>
        <v>0</v>
      </c>
      <c r="P65" s="1317">
        <f t="shared" si="43"/>
        <v>0</v>
      </c>
      <c r="Q65" s="1318"/>
      <c r="R65" s="1412"/>
    </row>
    <row r="66" spans="2:18" s="1418" customFormat="1" ht="14.1" customHeight="1">
      <c r="B66" s="817"/>
      <c r="C66" s="1311">
        <v>1</v>
      </c>
      <c r="D66" s="822"/>
      <c r="E66" s="850"/>
      <c r="F66" s="851"/>
      <c r="G66" s="849"/>
      <c r="H66" s="850"/>
      <c r="I66" s="851"/>
      <c r="J66" s="849"/>
      <c r="K66" s="836">
        <f t="shared" ref="K66:K75" si="54">SUM(E66:G66)</f>
        <v>0</v>
      </c>
      <c r="L66" s="897">
        <f t="shared" ref="L66:L75" si="55">SUM(H66:J66)</f>
        <v>0</v>
      </c>
      <c r="M66" s="968">
        <f t="shared" si="42"/>
        <v>0</v>
      </c>
      <c r="N66" s="891">
        <f t="shared" si="50"/>
        <v>0</v>
      </c>
      <c r="O66" s="891">
        <f t="shared" si="51"/>
        <v>0</v>
      </c>
      <c r="P66" s="908">
        <f t="shared" si="43"/>
        <v>0</v>
      </c>
      <c r="Q66" s="917"/>
      <c r="R66" s="1412"/>
    </row>
    <row r="67" spans="2:18" s="1418" customFormat="1" ht="14.1" customHeight="1">
      <c r="B67" s="817"/>
      <c r="C67" s="1311">
        <v>2</v>
      </c>
      <c r="D67" s="822"/>
      <c r="E67" s="850"/>
      <c r="F67" s="851"/>
      <c r="G67" s="849"/>
      <c r="H67" s="850"/>
      <c r="I67" s="851"/>
      <c r="J67" s="849"/>
      <c r="K67" s="834">
        <f t="shared" si="54"/>
        <v>0</v>
      </c>
      <c r="L67" s="835">
        <f t="shared" si="55"/>
        <v>0</v>
      </c>
      <c r="M67" s="960">
        <f t="shared" si="42"/>
        <v>0</v>
      </c>
      <c r="N67" s="880">
        <f t="shared" si="50"/>
        <v>0</v>
      </c>
      <c r="O67" s="880">
        <f t="shared" si="51"/>
        <v>0</v>
      </c>
      <c r="P67" s="876">
        <f t="shared" ref="P67:P68" si="56">SUM(N67:O67)</f>
        <v>0</v>
      </c>
      <c r="Q67" s="917"/>
      <c r="R67" s="1412"/>
    </row>
    <row r="68" spans="2:18" s="1418" customFormat="1" ht="14.1" customHeight="1">
      <c r="B68" s="817"/>
      <c r="C68" s="1311">
        <v>3</v>
      </c>
      <c r="D68" s="822"/>
      <c r="E68" s="850"/>
      <c r="F68" s="851"/>
      <c r="G68" s="849"/>
      <c r="H68" s="850"/>
      <c r="I68" s="851"/>
      <c r="J68" s="849"/>
      <c r="K68" s="834">
        <f t="shared" si="54"/>
        <v>0</v>
      </c>
      <c r="L68" s="835">
        <f t="shared" si="55"/>
        <v>0</v>
      </c>
      <c r="M68" s="960">
        <f t="shared" si="42"/>
        <v>0</v>
      </c>
      <c r="N68" s="880">
        <f t="shared" si="50"/>
        <v>0</v>
      </c>
      <c r="O68" s="880">
        <f t="shared" si="51"/>
        <v>0</v>
      </c>
      <c r="P68" s="876">
        <f t="shared" si="56"/>
        <v>0</v>
      </c>
      <c r="Q68" s="917"/>
      <c r="R68" s="1412"/>
    </row>
    <row r="69" spans="2:18" s="1418" customFormat="1" ht="14.1" customHeight="1">
      <c r="B69" s="806"/>
      <c r="C69" s="1311">
        <v>4</v>
      </c>
      <c r="D69" s="822"/>
      <c r="E69" s="856"/>
      <c r="F69" s="854"/>
      <c r="G69" s="855"/>
      <c r="H69" s="856"/>
      <c r="I69" s="854"/>
      <c r="J69" s="855"/>
      <c r="K69" s="834">
        <f t="shared" ref="K69:K71" si="57">SUM(E69:G69)</f>
        <v>0</v>
      </c>
      <c r="L69" s="835">
        <f t="shared" ref="L69:L71" si="58">SUM(H69:J69)</f>
        <v>0</v>
      </c>
      <c r="M69" s="960">
        <f t="shared" ref="M69:M71" si="59">SUM(K69:L69)</f>
        <v>0</v>
      </c>
      <c r="N69" s="880">
        <f t="shared" ref="N69:N71" si="60">E69*$E$11+F69*$F$11+G69*G$11</f>
        <v>0</v>
      </c>
      <c r="O69" s="880">
        <f t="shared" ref="O69:O71" si="61">H69*$H$11+I69*$I$11+J69*$J$11</f>
        <v>0</v>
      </c>
      <c r="P69" s="876">
        <f t="shared" ref="P69:P71" si="62">SUM(N69:O69)</f>
        <v>0</v>
      </c>
      <c r="Q69" s="231"/>
      <c r="R69" s="1412"/>
    </row>
    <row r="70" spans="2:18" s="1418" customFormat="1" ht="14.1" customHeight="1">
      <c r="B70" s="806"/>
      <c r="C70" s="1311">
        <v>5</v>
      </c>
      <c r="D70" s="822"/>
      <c r="E70" s="856"/>
      <c r="F70" s="854"/>
      <c r="G70" s="855"/>
      <c r="H70" s="856"/>
      <c r="I70" s="854"/>
      <c r="J70" s="855"/>
      <c r="K70" s="834">
        <f t="shared" si="57"/>
        <v>0</v>
      </c>
      <c r="L70" s="835">
        <f t="shared" si="58"/>
        <v>0</v>
      </c>
      <c r="M70" s="960">
        <f t="shared" si="59"/>
        <v>0</v>
      </c>
      <c r="N70" s="880">
        <f t="shared" si="60"/>
        <v>0</v>
      </c>
      <c r="O70" s="880">
        <f t="shared" si="61"/>
        <v>0</v>
      </c>
      <c r="P70" s="876">
        <f t="shared" si="62"/>
        <v>0</v>
      </c>
      <c r="Q70" s="231"/>
      <c r="R70" s="1412"/>
    </row>
    <row r="71" spans="2:18" s="1418" customFormat="1" ht="14.1" customHeight="1">
      <c r="B71" s="806"/>
      <c r="C71" s="1311">
        <v>6</v>
      </c>
      <c r="D71" s="822"/>
      <c r="E71" s="856"/>
      <c r="F71" s="854"/>
      <c r="G71" s="855"/>
      <c r="H71" s="856"/>
      <c r="I71" s="854"/>
      <c r="J71" s="855"/>
      <c r="K71" s="834">
        <f t="shared" si="57"/>
        <v>0</v>
      </c>
      <c r="L71" s="835">
        <f t="shared" si="58"/>
        <v>0</v>
      </c>
      <c r="M71" s="960">
        <f t="shared" si="59"/>
        <v>0</v>
      </c>
      <c r="N71" s="880">
        <f t="shared" si="60"/>
        <v>0</v>
      </c>
      <c r="O71" s="880">
        <f t="shared" si="61"/>
        <v>0</v>
      </c>
      <c r="P71" s="876">
        <f t="shared" si="62"/>
        <v>0</v>
      </c>
      <c r="Q71" s="231"/>
      <c r="R71" s="1412"/>
    </row>
    <row r="72" spans="2:18" s="1418" customFormat="1" ht="14.1" customHeight="1">
      <c r="B72" s="806"/>
      <c r="C72" s="1311">
        <v>7</v>
      </c>
      <c r="D72" s="823"/>
      <c r="E72" s="856"/>
      <c r="F72" s="854"/>
      <c r="G72" s="855"/>
      <c r="H72" s="856"/>
      <c r="I72" s="854"/>
      <c r="J72" s="855"/>
      <c r="K72" s="834">
        <f t="shared" si="54"/>
        <v>0</v>
      </c>
      <c r="L72" s="835">
        <f t="shared" si="55"/>
        <v>0</v>
      </c>
      <c r="M72" s="960">
        <f t="shared" si="42"/>
        <v>0</v>
      </c>
      <c r="N72" s="880">
        <f t="shared" si="50"/>
        <v>0</v>
      </c>
      <c r="O72" s="880">
        <f t="shared" si="51"/>
        <v>0</v>
      </c>
      <c r="P72" s="876">
        <f t="shared" si="43"/>
        <v>0</v>
      </c>
      <c r="Q72" s="231"/>
      <c r="R72" s="1412"/>
    </row>
    <row r="73" spans="2:18" s="1418" customFormat="1" ht="14.1" customHeight="1">
      <c r="B73" s="806"/>
      <c r="C73" s="1311">
        <v>8</v>
      </c>
      <c r="D73" s="823"/>
      <c r="E73" s="856"/>
      <c r="F73" s="854"/>
      <c r="G73" s="855"/>
      <c r="H73" s="856"/>
      <c r="I73" s="854"/>
      <c r="J73" s="855"/>
      <c r="K73" s="834">
        <f t="shared" si="54"/>
        <v>0</v>
      </c>
      <c r="L73" s="835">
        <f t="shared" si="55"/>
        <v>0</v>
      </c>
      <c r="M73" s="960">
        <f t="shared" si="42"/>
        <v>0</v>
      </c>
      <c r="N73" s="880">
        <f t="shared" si="50"/>
        <v>0</v>
      </c>
      <c r="O73" s="880">
        <f t="shared" si="51"/>
        <v>0</v>
      </c>
      <c r="P73" s="876">
        <f t="shared" si="43"/>
        <v>0</v>
      </c>
      <c r="Q73" s="231"/>
      <c r="R73" s="1412"/>
    </row>
    <row r="74" spans="2:18" s="1418" customFormat="1" ht="14.1" customHeight="1">
      <c r="B74" s="806"/>
      <c r="C74" s="1311">
        <v>9</v>
      </c>
      <c r="D74" s="823"/>
      <c r="E74" s="856"/>
      <c r="F74" s="854"/>
      <c r="G74" s="855"/>
      <c r="H74" s="856"/>
      <c r="I74" s="854"/>
      <c r="J74" s="855"/>
      <c r="K74" s="834">
        <f t="shared" si="54"/>
        <v>0</v>
      </c>
      <c r="L74" s="835">
        <f t="shared" si="55"/>
        <v>0</v>
      </c>
      <c r="M74" s="960">
        <f t="shared" si="42"/>
        <v>0</v>
      </c>
      <c r="N74" s="880">
        <f t="shared" si="50"/>
        <v>0</v>
      </c>
      <c r="O74" s="880">
        <f t="shared" si="51"/>
        <v>0</v>
      </c>
      <c r="P74" s="876">
        <f t="shared" si="43"/>
        <v>0</v>
      </c>
      <c r="Q74" s="231"/>
      <c r="R74" s="1412"/>
    </row>
    <row r="75" spans="2:18" s="1418" customFormat="1" ht="14.1" customHeight="1" thickBot="1">
      <c r="B75" s="825"/>
      <c r="C75" s="824">
        <v>10</v>
      </c>
      <c r="D75" s="1313"/>
      <c r="E75" s="1219"/>
      <c r="F75" s="1220"/>
      <c r="G75" s="899"/>
      <c r="H75" s="1219"/>
      <c r="I75" s="1220"/>
      <c r="J75" s="899"/>
      <c r="K75" s="894">
        <f t="shared" si="54"/>
        <v>0</v>
      </c>
      <c r="L75" s="895">
        <f t="shared" si="55"/>
        <v>0</v>
      </c>
      <c r="M75" s="973">
        <f t="shared" si="42"/>
        <v>0</v>
      </c>
      <c r="N75" s="906">
        <f t="shared" si="50"/>
        <v>0</v>
      </c>
      <c r="O75" s="906">
        <f t="shared" si="51"/>
        <v>0</v>
      </c>
      <c r="P75" s="909">
        <f t="shared" si="43"/>
        <v>0</v>
      </c>
      <c r="Q75" s="1817"/>
      <c r="R75" s="1412"/>
    </row>
    <row r="76" spans="2:18" s="1418" customFormat="1">
      <c r="B76" s="1443"/>
      <c r="C76" s="1443" t="s">
        <v>712</v>
      </c>
      <c r="D76" s="399" t="s">
        <v>737</v>
      </c>
      <c r="E76" s="400"/>
      <c r="F76" s="400"/>
      <c r="G76" s="400"/>
      <c r="H76" s="400"/>
      <c r="I76" s="400"/>
      <c r="J76" s="400"/>
      <c r="K76" s="400"/>
      <c r="L76" s="400"/>
      <c r="M76" s="400"/>
      <c r="N76" s="400"/>
      <c r="O76" s="400"/>
      <c r="P76" s="400"/>
    </row>
    <row r="77" spans="2:18" s="1418" customFormat="1">
      <c r="D77" s="2963"/>
      <c r="E77" s="2964"/>
      <c r="F77" s="2964"/>
      <c r="G77" s="2964"/>
      <c r="H77" s="2964"/>
      <c r="I77" s="2964"/>
      <c r="J77" s="2964"/>
      <c r="K77" s="2964"/>
      <c r="L77" s="2964"/>
      <c r="M77" s="3376"/>
      <c r="N77" s="3376"/>
      <c r="O77" s="3376"/>
      <c r="P77" s="3376"/>
    </row>
    <row r="78" spans="2:18" s="1418" customFormat="1">
      <c r="D78" s="3377"/>
      <c r="E78" s="2964"/>
      <c r="F78" s="2964"/>
      <c r="G78" s="2964"/>
      <c r="H78" s="2964"/>
      <c r="I78" s="2964"/>
      <c r="J78" s="2964"/>
      <c r="K78" s="2964"/>
      <c r="L78" s="2964"/>
      <c r="M78" s="2964"/>
      <c r="N78" s="2964"/>
      <c r="O78" s="2964"/>
      <c r="P78" s="2964"/>
    </row>
    <row r="79" spans="2:18" s="1418" customFormat="1">
      <c r="D79" s="1444"/>
      <c r="E79" s="1444"/>
      <c r="F79" s="1444"/>
      <c r="G79" s="1444"/>
      <c r="H79" s="1444"/>
      <c r="I79" s="1444"/>
      <c r="J79" s="1445"/>
      <c r="K79" s="1445"/>
      <c r="L79" s="1445"/>
      <c r="M79" s="1444"/>
      <c r="N79" s="1444"/>
      <c r="O79" s="1444"/>
      <c r="P79" s="1444"/>
    </row>
    <row r="80" spans="2:18">
      <c r="D80" s="4"/>
      <c r="E80" s="6"/>
      <c r="F80" s="6"/>
      <c r="G80" s="6"/>
      <c r="H80" s="4"/>
      <c r="I80" s="4"/>
      <c r="J80" s="5"/>
      <c r="K80" s="5"/>
      <c r="L80" s="5"/>
      <c r="M80" s="4"/>
      <c r="N80" s="4"/>
      <c r="O80" s="4"/>
      <c r="P80" s="4"/>
    </row>
    <row r="81" spans="4:16">
      <c r="D81" s="4"/>
      <c r="E81" s="7"/>
      <c r="F81" s="6"/>
      <c r="G81" s="6"/>
      <c r="H81" s="4"/>
      <c r="I81" s="4"/>
      <c r="J81" s="5"/>
      <c r="K81" s="5"/>
      <c r="L81" s="5"/>
      <c r="M81" s="4"/>
      <c r="N81" s="4"/>
      <c r="O81" s="4"/>
      <c r="P81" s="4"/>
    </row>
    <row r="82" spans="4:16">
      <c r="D82" s="4"/>
      <c r="E82" s="6"/>
      <c r="F82" s="6"/>
      <c r="G82" s="6"/>
      <c r="H82" s="4"/>
      <c r="I82" s="4"/>
      <c r="J82" s="5"/>
      <c r="K82" s="5"/>
      <c r="L82" s="5"/>
      <c r="M82" s="4"/>
      <c r="N82" s="4"/>
      <c r="O82" s="4"/>
      <c r="P82" s="4"/>
    </row>
    <row r="83" spans="4:16">
      <c r="D83" s="8"/>
      <c r="E83" s="8"/>
      <c r="F83" s="8"/>
      <c r="G83" s="8"/>
      <c r="H83" s="8"/>
      <c r="I83" s="8"/>
      <c r="J83" s="8"/>
      <c r="K83" s="8"/>
      <c r="L83" s="8"/>
      <c r="M83" s="8"/>
      <c r="N83" s="8"/>
      <c r="O83" s="8"/>
      <c r="P83" s="8"/>
    </row>
  </sheetData>
  <sheetProtection algorithmName="SHA-512" hashValue="fn/gP+QZbAyqVuMVi9bX1ZTl07Ui5DeBbREoNhXQ1wmiLgakdjeYNrYEe6Ect4OnkqorLGYZViZgJnckB8T0Uw==" saltValue="E08GQZqpSIumnDxeRGVl2Q==" spinCount="100000" sheet="1" objects="1" scenarios="1" formatRows="0"/>
  <mergeCells count="23">
    <mergeCell ref="B32:B47"/>
    <mergeCell ref="B48:B50"/>
    <mergeCell ref="D77:P77"/>
    <mergeCell ref="D78:P78"/>
    <mergeCell ref="Q6:Q12"/>
    <mergeCell ref="E7:J7"/>
    <mergeCell ref="K8:K12"/>
    <mergeCell ref="L8:L12"/>
    <mergeCell ref="E9:G9"/>
    <mergeCell ref="H9:J9"/>
    <mergeCell ref="E10:J10"/>
    <mergeCell ref="N10:N12"/>
    <mergeCell ref="O10:O12"/>
    <mergeCell ref="P10:P12"/>
    <mergeCell ref="N6:P9"/>
    <mergeCell ref="B51:B52"/>
    <mergeCell ref="D3:L3"/>
    <mergeCell ref="J5:M5"/>
    <mergeCell ref="B6:D12"/>
    <mergeCell ref="E6:J6"/>
    <mergeCell ref="K6:L7"/>
    <mergeCell ref="M6:M12"/>
    <mergeCell ref="E12:J12"/>
  </mergeCells>
  <printOptions horizontalCentered="1"/>
  <pageMargins left="0.74803149606299213" right="0.11811023622047245" top="0.51181102362204722" bottom="0.70866141732283472" header="0.51181102362204722" footer="0.51181102362204722"/>
  <pageSetup paperSize="9" scale="66"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100-000000000000}">
          <x14:formula1>
            <xm:f>słownik!$A$2:$A$150</xm:f>
          </x14:formula1>
          <xm:sqref>D66:D75 D55:D64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24">
    <tabColor theme="0"/>
    <pageSetUpPr fitToPage="1"/>
  </sheetPr>
  <dimension ref="B1:V76"/>
  <sheetViews>
    <sheetView showGridLines="0" view="pageBreakPreview" topLeftCell="A31" zoomScale="90" zoomScaleNormal="100" zoomScaleSheetLayoutView="90" workbookViewId="0">
      <selection activeCell="T67" sqref="T67"/>
    </sheetView>
  </sheetViews>
  <sheetFormatPr defaultColWidth="9.28515625" defaultRowHeight="12.75"/>
  <cols>
    <col min="1" max="1" width="2.85546875" style="3" customWidth="1"/>
    <col min="2" max="2" width="6.42578125" style="3" customWidth="1"/>
    <col min="3" max="3" width="4.42578125" style="3" customWidth="1"/>
    <col min="4" max="4" width="43"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22" ht="32.25" customHeight="1">
      <c r="B1" s="2077" t="s">
        <v>557</v>
      </c>
      <c r="C1" s="2077"/>
      <c r="D1" s="2134"/>
      <c r="E1" s="2134"/>
      <c r="F1" s="2134"/>
      <c r="G1" s="2134"/>
      <c r="H1" s="2134"/>
      <c r="I1" s="2134"/>
      <c r="J1" s="2134"/>
      <c r="K1" s="2134"/>
      <c r="L1" s="2134"/>
      <c r="M1" s="2134"/>
      <c r="N1" s="2134"/>
      <c r="O1" s="2135" t="s">
        <v>902</v>
      </c>
      <c r="P1" s="2134"/>
      <c r="Q1" s="2134"/>
    </row>
    <row r="2" spans="2:22" s="1418" customFormat="1" ht="18">
      <c r="B2" s="235"/>
      <c r="C2" s="235"/>
      <c r="D2" s="236" t="str">
        <f>wizyt!C3</f>
        <v>??</v>
      </c>
      <c r="E2" s="237"/>
      <c r="F2" s="237"/>
      <c r="G2" s="237"/>
      <c r="H2" s="237"/>
      <c r="I2" s="237"/>
      <c r="J2" s="237"/>
      <c r="K2" s="237"/>
      <c r="L2" s="237"/>
      <c r="M2" s="237"/>
      <c r="N2" s="237"/>
      <c r="O2" s="237"/>
      <c r="P2" s="814"/>
      <c r="Q2" s="1218"/>
    </row>
    <row r="3" spans="2:22" s="1418" customFormat="1" ht="20.25">
      <c r="B3" s="1218"/>
      <c r="C3" s="1218"/>
      <c r="D3" s="3231" t="s">
        <v>113</v>
      </c>
      <c r="E3" s="3231"/>
      <c r="F3" s="3231"/>
      <c r="G3" s="3231"/>
      <c r="H3" s="3231"/>
      <c r="I3" s="3231"/>
      <c r="J3" s="3231"/>
      <c r="K3" s="3231"/>
      <c r="L3" s="3231"/>
      <c r="M3" s="295" t="str">
        <f>wizyt!H3</f>
        <v>2021/2022</v>
      </c>
      <c r="N3" s="239"/>
      <c r="O3" s="239"/>
      <c r="P3" s="954"/>
      <c r="Q3" s="1218"/>
    </row>
    <row r="4" spans="2:22" s="1418" customFormat="1" ht="18.75" customHeight="1">
      <c r="B4" s="1419" t="s">
        <v>715</v>
      </c>
      <c r="C4" s="241"/>
      <c r="D4" s="1217"/>
      <c r="E4" s="1217"/>
      <c r="F4" s="1217"/>
      <c r="G4" s="1217"/>
      <c r="H4" s="1217"/>
      <c r="I4" s="1217"/>
      <c r="J4" s="2136" t="s">
        <v>558</v>
      </c>
      <c r="K4" s="1217"/>
      <c r="L4" s="1217"/>
      <c r="M4" s="1001"/>
      <c r="N4" s="1001"/>
      <c r="O4" s="1001"/>
      <c r="P4" s="1001"/>
      <c r="Q4" s="1218"/>
    </row>
    <row r="5" spans="2:22" s="1418" customFormat="1" ht="27" customHeight="1" thickBot="1">
      <c r="B5" s="1419" t="s">
        <v>716</v>
      </c>
      <c r="C5" s="593"/>
      <c r="D5" s="242"/>
      <c r="E5" s="243"/>
      <c r="F5" s="243"/>
      <c r="G5" s="244"/>
      <c r="H5" s="243"/>
      <c r="I5" s="243"/>
      <c r="J5" s="3358"/>
      <c r="K5" s="3358"/>
      <c r="L5" s="3358"/>
      <c r="M5" s="3358"/>
      <c r="N5" s="243"/>
      <c r="O5" s="243"/>
      <c r="P5" s="242"/>
      <c r="Q5" s="1218"/>
    </row>
    <row r="6" spans="2:22" s="1418" customFormat="1" ht="12.75" customHeight="1">
      <c r="B6" s="3319" t="s">
        <v>218</v>
      </c>
      <c r="C6" s="3359"/>
      <c r="D6" s="3306"/>
      <c r="E6" s="3361" t="s">
        <v>284</v>
      </c>
      <c r="F6" s="3362"/>
      <c r="G6" s="3362"/>
      <c r="H6" s="3362"/>
      <c r="I6" s="3362"/>
      <c r="J6" s="3363"/>
      <c r="K6" s="3364" t="s">
        <v>285</v>
      </c>
      <c r="L6" s="3365"/>
      <c r="M6" s="3368" t="s">
        <v>232</v>
      </c>
      <c r="N6" s="3235" t="s">
        <v>233</v>
      </c>
      <c r="O6" s="3235"/>
      <c r="P6" s="3236"/>
      <c r="Q6" s="3378" t="s">
        <v>74</v>
      </c>
    </row>
    <row r="7" spans="2:22" s="1418" customFormat="1" ht="12.75" customHeight="1">
      <c r="B7" s="3308"/>
      <c r="C7" s="3309"/>
      <c r="D7" s="3309"/>
      <c r="E7" s="3381" t="s">
        <v>813</v>
      </c>
      <c r="F7" s="3381"/>
      <c r="G7" s="3381"/>
      <c r="H7" s="3381"/>
      <c r="I7" s="3381"/>
      <c r="J7" s="3382"/>
      <c r="K7" s="3366"/>
      <c r="L7" s="3367"/>
      <c r="M7" s="3369"/>
      <c r="N7" s="3237"/>
      <c r="O7" s="3237"/>
      <c r="P7" s="3238"/>
      <c r="Q7" s="3379"/>
      <c r="V7" s="1534"/>
    </row>
    <row r="8" spans="2:22" s="1418" customFormat="1" ht="12.75" customHeight="1">
      <c r="B8" s="3308"/>
      <c r="C8" s="3309"/>
      <c r="D8" s="3309"/>
      <c r="E8" s="387" t="s">
        <v>4</v>
      </c>
      <c r="F8" s="387" t="s">
        <v>5</v>
      </c>
      <c r="G8" s="387" t="s">
        <v>6</v>
      </c>
      <c r="H8" s="385" t="s">
        <v>8</v>
      </c>
      <c r="I8" s="385" t="s">
        <v>7</v>
      </c>
      <c r="J8" s="431" t="s">
        <v>9</v>
      </c>
      <c r="K8" s="3383" t="s">
        <v>815</v>
      </c>
      <c r="L8" s="3386" t="s">
        <v>201</v>
      </c>
      <c r="M8" s="3369"/>
      <c r="N8" s="3237"/>
      <c r="O8" s="3237"/>
      <c r="P8" s="3238"/>
      <c r="Q8" s="3379"/>
    </row>
    <row r="9" spans="2:22" s="1418" customFormat="1" ht="12.75" customHeight="1">
      <c r="B9" s="3308"/>
      <c r="C9" s="3309"/>
      <c r="D9" s="3309"/>
      <c r="E9" s="3408" t="s">
        <v>814</v>
      </c>
      <c r="F9" s="3409"/>
      <c r="G9" s="3410" t="s">
        <v>201</v>
      </c>
      <c r="H9" s="3411"/>
      <c r="I9" s="3411"/>
      <c r="J9" s="3412"/>
      <c r="K9" s="3384"/>
      <c r="L9" s="3387"/>
      <c r="M9" s="3369"/>
      <c r="N9" s="3237"/>
      <c r="O9" s="3237"/>
      <c r="P9" s="3238"/>
      <c r="Q9" s="3379"/>
    </row>
    <row r="10" spans="2:22" s="1418" customFormat="1" ht="12.75" customHeight="1">
      <c r="B10" s="3308"/>
      <c r="C10" s="3309"/>
      <c r="D10" s="3309"/>
      <c r="E10" s="3353" t="s">
        <v>52</v>
      </c>
      <c r="F10" s="2992"/>
      <c r="G10" s="2992"/>
      <c r="H10" s="2992"/>
      <c r="I10" s="2992"/>
      <c r="J10" s="2993"/>
      <c r="K10" s="3384"/>
      <c r="L10" s="3387"/>
      <c r="M10" s="3369"/>
      <c r="N10" s="3394" t="s">
        <v>478</v>
      </c>
      <c r="O10" s="3397" t="s">
        <v>479</v>
      </c>
      <c r="P10" s="3254" t="s">
        <v>29</v>
      </c>
      <c r="Q10" s="3379"/>
    </row>
    <row r="11" spans="2:22" s="1418" customFormat="1" ht="12.75" customHeight="1">
      <c r="B11" s="3308"/>
      <c r="C11" s="3309"/>
      <c r="D11" s="3309"/>
      <c r="E11" s="1849">
        <f>'kalendarz  A'!$F$30</f>
        <v>13</v>
      </c>
      <c r="F11" s="1849">
        <f>'kalendarz  A'!$F$30</f>
        <v>13</v>
      </c>
      <c r="G11" s="1849">
        <f>'kalendarz  A'!$F$30</f>
        <v>13</v>
      </c>
      <c r="H11" s="1849">
        <f>'kalendarz  A'!$F$30</f>
        <v>13</v>
      </c>
      <c r="I11" s="1849">
        <f>'kalendarz  A'!$F$30</f>
        <v>13</v>
      </c>
      <c r="J11" s="1849">
        <f>'kalendarz  A'!$F$31</f>
        <v>6</v>
      </c>
      <c r="K11" s="3384"/>
      <c r="L11" s="3387"/>
      <c r="M11" s="3369"/>
      <c r="N11" s="3395"/>
      <c r="O11" s="3398"/>
      <c r="P11" s="3255"/>
      <c r="Q11" s="3379"/>
    </row>
    <row r="12" spans="2:22" s="1418" customFormat="1" ht="16.5" customHeight="1" thickBot="1">
      <c r="B12" s="3321"/>
      <c r="C12" s="3360"/>
      <c r="D12" s="3312"/>
      <c r="E12" s="3371" t="s">
        <v>53</v>
      </c>
      <c r="F12" s="2995"/>
      <c r="G12" s="2995"/>
      <c r="H12" s="2995"/>
      <c r="I12" s="2995"/>
      <c r="J12" s="2996"/>
      <c r="K12" s="3385"/>
      <c r="L12" s="3388"/>
      <c r="M12" s="3370"/>
      <c r="N12" s="3396"/>
      <c r="O12" s="3399"/>
      <c r="P12" s="3298"/>
      <c r="Q12" s="3380"/>
    </row>
    <row r="13" spans="2:22" s="1418" customFormat="1" ht="27" customHeight="1" thickBot="1">
      <c r="B13" s="1420"/>
      <c r="C13" s="1421"/>
      <c r="D13" s="389" t="s">
        <v>202</v>
      </c>
      <c r="E13" s="889">
        <f>SUM(E17:E19)+E14</f>
        <v>31</v>
      </c>
      <c r="F13" s="889">
        <f t="shared" ref="F13:J13" si="0">SUM(F17:F19)+F14</f>
        <v>31</v>
      </c>
      <c r="G13" s="889">
        <f t="shared" si="0"/>
        <v>34</v>
      </c>
      <c r="H13" s="889">
        <f t="shared" si="0"/>
        <v>29</v>
      </c>
      <c r="I13" s="889">
        <f t="shared" si="0"/>
        <v>27</v>
      </c>
      <c r="J13" s="889">
        <f t="shared" si="0"/>
        <v>23</v>
      </c>
      <c r="K13" s="1533">
        <f t="shared" ref="K13:M13" si="1">SUM(K14:K19)</f>
        <v>124</v>
      </c>
      <c r="L13" s="890">
        <f t="shared" si="1"/>
        <v>226</v>
      </c>
      <c r="M13" s="890">
        <f t="shared" si="1"/>
        <v>350</v>
      </c>
      <c r="N13" s="1535">
        <f>SUM(N17:N19)+N14</f>
        <v>806</v>
      </c>
      <c r="O13" s="1535">
        <f t="shared" ref="O13:P13" si="2">SUM(O17:O19)+O14</f>
        <v>1308</v>
      </c>
      <c r="P13" s="1535">
        <f t="shared" si="2"/>
        <v>2114</v>
      </c>
      <c r="Q13" s="3403"/>
      <c r="R13" s="1412"/>
    </row>
    <row r="14" spans="2:22" s="1418" customFormat="1" ht="14.25" customHeight="1">
      <c r="B14" s="393"/>
      <c r="C14" s="801"/>
      <c r="D14" s="394" t="s">
        <v>826</v>
      </c>
      <c r="E14" s="886">
        <f>SUM(E15:E16)</f>
        <v>31</v>
      </c>
      <c r="F14" s="886">
        <f>SUM(F15:F16)</f>
        <v>31</v>
      </c>
      <c r="G14" s="1329">
        <f t="shared" ref="G14:J14" si="3">SUM(G15:G16)</f>
        <v>34</v>
      </c>
      <c r="H14" s="1329">
        <f t="shared" si="3"/>
        <v>29</v>
      </c>
      <c r="I14" s="1329">
        <f t="shared" si="3"/>
        <v>27</v>
      </c>
      <c r="J14" s="1329">
        <f t="shared" si="3"/>
        <v>23</v>
      </c>
      <c r="K14" s="956">
        <f>SUM(E14:F14)</f>
        <v>62</v>
      </c>
      <c r="L14" s="957">
        <f>SUM(G14:J14)</f>
        <v>113</v>
      </c>
      <c r="M14" s="958">
        <f>SUM(E14:J14)</f>
        <v>175</v>
      </c>
      <c r="N14" s="905">
        <f>E14*$E$11+F14*$F$11</f>
        <v>806</v>
      </c>
      <c r="O14" s="905">
        <f>G14*$G$11+H14*$H$11+I14*$I$11+J14*$J$11</f>
        <v>1308</v>
      </c>
      <c r="P14" s="1491">
        <f>SUM(N14:O14)</f>
        <v>2114</v>
      </c>
      <c r="Q14" s="3404"/>
      <c r="R14" s="1412"/>
    </row>
    <row r="15" spans="2:22" s="1418" customFormat="1" ht="14.25" customHeight="1">
      <c r="B15" s="393"/>
      <c r="C15" s="801"/>
      <c r="D15" s="394" t="s">
        <v>738</v>
      </c>
      <c r="E15" s="886">
        <f>SUM(E21:E32)</f>
        <v>0</v>
      </c>
      <c r="F15" s="886">
        <f t="shared" ref="F15:J15" si="4">SUM(F21:F32)</f>
        <v>0</v>
      </c>
      <c r="G15" s="1329">
        <f t="shared" si="4"/>
        <v>0</v>
      </c>
      <c r="H15" s="1329">
        <f t="shared" si="4"/>
        <v>0</v>
      </c>
      <c r="I15" s="1329">
        <f t="shared" si="4"/>
        <v>0</v>
      </c>
      <c r="J15" s="1329">
        <f t="shared" si="4"/>
        <v>0</v>
      </c>
      <c r="K15" s="1532">
        <f>SUM(E15:F15)</f>
        <v>0</v>
      </c>
      <c r="L15" s="957">
        <f>SUM(G15:J15)</f>
        <v>0</v>
      </c>
      <c r="M15" s="958">
        <f t="shared" ref="M15" si="5">SUM(E15:J15)</f>
        <v>0</v>
      </c>
      <c r="N15" s="905">
        <f>E15*$E$11+F15*$F$11</f>
        <v>0</v>
      </c>
      <c r="O15" s="905">
        <f>G15*$G$11+H15*$H$11+I15*$I$11+J15*$J$11</f>
        <v>0</v>
      </c>
      <c r="P15" s="1552">
        <f t="shared" ref="P15" si="6">SUM(N15:O15)</f>
        <v>0</v>
      </c>
      <c r="Q15" s="3404"/>
      <c r="R15" s="1412"/>
    </row>
    <row r="16" spans="2:22" s="1418" customFormat="1" ht="14.25" customHeight="1">
      <c r="B16" s="393"/>
      <c r="C16" s="801"/>
      <c r="D16" s="394" t="s">
        <v>739</v>
      </c>
      <c r="E16" s="886">
        <f t="shared" ref="E16:J16" si="7">SUM(E33:E50)</f>
        <v>31</v>
      </c>
      <c r="F16" s="886">
        <f t="shared" si="7"/>
        <v>31</v>
      </c>
      <c r="G16" s="1329">
        <f t="shared" si="7"/>
        <v>34</v>
      </c>
      <c r="H16" s="1329">
        <f t="shared" si="7"/>
        <v>29</v>
      </c>
      <c r="I16" s="1329">
        <f t="shared" si="7"/>
        <v>27</v>
      </c>
      <c r="J16" s="1329">
        <f t="shared" si="7"/>
        <v>23</v>
      </c>
      <c r="K16" s="1532">
        <f>SUM(E16:F16)</f>
        <v>62</v>
      </c>
      <c r="L16" s="957">
        <f>SUM(G16:J16)</f>
        <v>113</v>
      </c>
      <c r="M16" s="958">
        <f t="shared" ref="M16:M17" si="8">SUM(E16:J16)</f>
        <v>175</v>
      </c>
      <c r="N16" s="905">
        <f t="shared" ref="N16:N19" si="9">E16*$E$11+F16*$F$11</f>
        <v>806</v>
      </c>
      <c r="O16" s="905">
        <f t="shared" ref="O16:O18" si="10">G16*$G$11+H16*$H$11+I16*$I$11+J16*$J$11</f>
        <v>1308</v>
      </c>
      <c r="P16" s="1491">
        <f t="shared" ref="P16:P17" si="11">SUM(N16:O16)</f>
        <v>2114</v>
      </c>
      <c r="Q16" s="3404"/>
      <c r="R16" s="1412"/>
    </row>
    <row r="17" spans="2:18" s="1418" customFormat="1" ht="14.25" customHeight="1">
      <c r="B17" s="393"/>
      <c r="C17" s="801"/>
      <c r="D17" s="394" t="s">
        <v>781</v>
      </c>
      <c r="E17" s="886">
        <f>E51</f>
        <v>0</v>
      </c>
      <c r="F17" s="886">
        <f t="shared" ref="F17:G17" si="12">F51</f>
        <v>0</v>
      </c>
      <c r="G17" s="1329">
        <f t="shared" si="12"/>
        <v>0</v>
      </c>
      <c r="H17" s="1328">
        <f>H51</f>
        <v>0</v>
      </c>
      <c r="I17" s="1328">
        <f>I51</f>
        <v>0</v>
      </c>
      <c r="J17" s="1397">
        <f>J51</f>
        <v>0</v>
      </c>
      <c r="K17" s="956">
        <f t="shared" ref="K17" si="13">SUM(E17:F17)</f>
        <v>0</v>
      </c>
      <c r="L17" s="957">
        <f t="shared" ref="L17" si="14">SUM(G17:J17)</f>
        <v>0</v>
      </c>
      <c r="M17" s="958">
        <f t="shared" si="8"/>
        <v>0</v>
      </c>
      <c r="N17" s="905">
        <f>E17*$E$11+F17*$F$11</f>
        <v>0</v>
      </c>
      <c r="O17" s="905">
        <f t="shared" si="10"/>
        <v>0</v>
      </c>
      <c r="P17" s="1491">
        <f t="shared" si="11"/>
        <v>0</v>
      </c>
      <c r="Q17" s="3404"/>
      <c r="R17" s="1412"/>
    </row>
    <row r="18" spans="2:18" s="1418" customFormat="1" ht="14.25" customHeight="1">
      <c r="B18" s="393"/>
      <c r="C18" s="801"/>
      <c r="D18" s="394" t="s">
        <v>740</v>
      </c>
      <c r="E18" s="1398">
        <f>E61</f>
        <v>0</v>
      </c>
      <c r="F18" s="1398">
        <f t="shared" ref="F18:G18" si="15">F61</f>
        <v>0</v>
      </c>
      <c r="G18" s="1329">
        <f t="shared" si="15"/>
        <v>0</v>
      </c>
      <c r="H18" s="1328">
        <f>H61</f>
        <v>0</v>
      </c>
      <c r="I18" s="1328">
        <f t="shared" ref="I18:J18" si="16">I61</f>
        <v>0</v>
      </c>
      <c r="J18" s="1328">
        <f t="shared" si="16"/>
        <v>0</v>
      </c>
      <c r="K18" s="956">
        <f>SUM(E18:F18)</f>
        <v>0</v>
      </c>
      <c r="L18" s="957">
        <f>SUM(G18:J18)</f>
        <v>0</v>
      </c>
      <c r="M18" s="958">
        <f>SUM(E18:J18)</f>
        <v>0</v>
      </c>
      <c r="N18" s="905">
        <f t="shared" si="9"/>
        <v>0</v>
      </c>
      <c r="O18" s="905">
        <f t="shared" si="10"/>
        <v>0</v>
      </c>
      <c r="P18" s="1491">
        <f>SUM(N18:O18)</f>
        <v>0</v>
      </c>
      <c r="Q18" s="3404"/>
      <c r="R18" s="1412"/>
    </row>
    <row r="19" spans="2:18" s="1418" customFormat="1" ht="13.5" customHeight="1" thickBot="1">
      <c r="B19" s="393"/>
      <c r="C19" s="801"/>
      <c r="D19" s="429" t="s">
        <v>821</v>
      </c>
      <c r="E19" s="1398">
        <f>SUM(E69:E72)</f>
        <v>0</v>
      </c>
      <c r="F19" s="1398">
        <f>SUM(F69:F72)</f>
        <v>0</v>
      </c>
      <c r="G19" s="1329">
        <f>SUM(G69:G72)</f>
        <v>0</v>
      </c>
      <c r="H19" s="1329">
        <f t="shared" ref="H19:J19" si="17">SUM(H69:H72)</f>
        <v>0</v>
      </c>
      <c r="I19" s="1329">
        <f t="shared" si="17"/>
        <v>0</v>
      </c>
      <c r="J19" s="1329">
        <f t="shared" si="17"/>
        <v>0</v>
      </c>
      <c r="K19" s="956">
        <f>SUM(E19:F19)</f>
        <v>0</v>
      </c>
      <c r="L19" s="1531">
        <f>SUM(G19:J19)</f>
        <v>0</v>
      </c>
      <c r="M19" s="1009">
        <f>SUM(K19:L19)</f>
        <v>0</v>
      </c>
      <c r="N19" s="905">
        <f t="shared" si="9"/>
        <v>0</v>
      </c>
      <c r="O19" s="905">
        <f>G19*$G$11+H19*$H$11+I19*$I$11+J19*$J$11</f>
        <v>0</v>
      </c>
      <c r="P19" s="1491">
        <f>SUM(N19:O19)</f>
        <v>0</v>
      </c>
      <c r="Q19" s="3405"/>
      <c r="R19" s="1412"/>
    </row>
    <row r="20" spans="2:18" s="1418" customFormat="1" ht="19.5" customHeight="1">
      <c r="B20" s="1641"/>
      <c r="C20" s="1642" t="s">
        <v>713</v>
      </c>
      <c r="D20" s="1642"/>
      <c r="E20" s="1643"/>
      <c r="F20" s="1643"/>
      <c r="G20" s="1643"/>
      <c r="H20" s="1643"/>
      <c r="I20" s="1643"/>
      <c r="J20" s="1643"/>
      <c r="K20" s="1644"/>
      <c r="L20" s="1644"/>
      <c r="M20" s="1643"/>
      <c r="N20" s="1645"/>
      <c r="O20" s="1645"/>
      <c r="P20" s="1646"/>
      <c r="Q20" s="1647"/>
      <c r="R20" s="1412"/>
    </row>
    <row r="21" spans="2:18" s="1392" customFormat="1" ht="14.1" customHeight="1">
      <c r="B21" s="3406" t="s">
        <v>817</v>
      </c>
      <c r="C21" s="805">
        <v>1</v>
      </c>
      <c r="D21" s="1403" t="s">
        <v>260</v>
      </c>
      <c r="E21" s="846"/>
      <c r="F21" s="845"/>
      <c r="G21" s="846"/>
      <c r="H21" s="1004"/>
      <c r="I21" s="1506"/>
      <c r="J21" s="845"/>
      <c r="K21" s="1549">
        <f>SUM(E21:F21)</f>
        <v>0</v>
      </c>
      <c r="L21" s="833">
        <f>SUM(G21:J21)</f>
        <v>0</v>
      </c>
      <c r="M21" s="1554">
        <f t="shared" ref="M21:M49" si="18">SUM(K21:L21)</f>
        <v>0</v>
      </c>
      <c r="N21" s="914">
        <f>E21*$E$11+F21*$F$11</f>
        <v>0</v>
      </c>
      <c r="O21" s="879">
        <f>G21*$G11+H21*$H$11+I21*$I$11+J21*$J$11</f>
        <v>0</v>
      </c>
      <c r="P21" s="1551">
        <f>SUM(N21:O21)</f>
        <v>0</v>
      </c>
      <c r="Q21" s="1424"/>
      <c r="R21" s="1412"/>
    </row>
    <row r="22" spans="2:18" s="1392" customFormat="1" ht="14.1" customHeight="1">
      <c r="B22" s="3372"/>
      <c r="C22" s="804">
        <v>2</v>
      </c>
      <c r="D22" s="1332" t="s">
        <v>586</v>
      </c>
      <c r="E22" s="850"/>
      <c r="F22" s="849"/>
      <c r="G22" s="850"/>
      <c r="H22" s="1005"/>
      <c r="I22" s="851"/>
      <c r="J22" s="870"/>
      <c r="K22" s="834">
        <f>SUM(E22:F22)</f>
        <v>0</v>
      </c>
      <c r="L22" s="835">
        <f>SUM(G22:J22)</f>
        <v>0</v>
      </c>
      <c r="M22" s="960">
        <f t="shared" si="18"/>
        <v>0</v>
      </c>
      <c r="N22" s="915">
        <f t="shared" ref="N22:N49" si="19">E22*$E$11+F22*$F$11</f>
        <v>0</v>
      </c>
      <c r="O22" s="880">
        <f>G22*G$11+H22*$H$11+I22*$I$11+J22*$J$11</f>
        <v>0</v>
      </c>
      <c r="P22" s="876">
        <f t="shared" ref="P22:P49" si="20">SUM(N22:O22)</f>
        <v>0</v>
      </c>
      <c r="Q22" s="1425"/>
      <c r="R22" s="1412"/>
    </row>
    <row r="23" spans="2:18" s="1392" customFormat="1" ht="14.1" customHeight="1">
      <c r="B23" s="3372"/>
      <c r="C23" s="804">
        <v>3</v>
      </c>
      <c r="D23" s="1332" t="s">
        <v>714</v>
      </c>
      <c r="E23" s="850"/>
      <c r="F23" s="849"/>
      <c r="G23" s="850"/>
      <c r="H23" s="1005"/>
      <c r="I23" s="851"/>
      <c r="J23" s="992"/>
      <c r="K23" s="834">
        <f t="shared" ref="K23:K31" si="21">SUM(E23:F23)</f>
        <v>0</v>
      </c>
      <c r="L23" s="835">
        <f t="shared" ref="L23:L30" si="22">SUM(G23:J23)</f>
        <v>0</v>
      </c>
      <c r="M23" s="960">
        <f t="shared" si="18"/>
        <v>0</v>
      </c>
      <c r="N23" s="915">
        <f t="shared" ref="N23:N31" si="23">E23*$E$11+F23*$F$11</f>
        <v>0</v>
      </c>
      <c r="O23" s="880">
        <f t="shared" ref="O23:O31" si="24">G23*G$11+H23*$H$11+I23*$I$11+J23*$J$11</f>
        <v>0</v>
      </c>
      <c r="P23" s="876">
        <f t="shared" si="20"/>
        <v>0</v>
      </c>
      <c r="Q23" s="1425"/>
      <c r="R23" s="1412"/>
    </row>
    <row r="24" spans="2:18" s="1392" customFormat="1" ht="14.1" customHeight="1">
      <c r="B24" s="3372"/>
      <c r="C24" s="804">
        <v>4</v>
      </c>
      <c r="D24" s="1332" t="s">
        <v>264</v>
      </c>
      <c r="E24" s="850"/>
      <c r="F24" s="849"/>
      <c r="G24" s="850"/>
      <c r="H24" s="1005"/>
      <c r="I24" s="851"/>
      <c r="J24" s="992"/>
      <c r="K24" s="834">
        <f t="shared" si="21"/>
        <v>0</v>
      </c>
      <c r="L24" s="835">
        <f t="shared" si="22"/>
        <v>0</v>
      </c>
      <c r="M24" s="960">
        <f t="shared" si="18"/>
        <v>0</v>
      </c>
      <c r="N24" s="915">
        <f t="shared" si="23"/>
        <v>0</v>
      </c>
      <c r="O24" s="880">
        <f t="shared" si="24"/>
        <v>0</v>
      </c>
      <c r="P24" s="876">
        <f t="shared" si="20"/>
        <v>0</v>
      </c>
      <c r="Q24" s="1425"/>
      <c r="R24" s="1412"/>
    </row>
    <row r="25" spans="2:18" s="1392" customFormat="1" ht="14.1" customHeight="1">
      <c r="B25" s="3372"/>
      <c r="C25" s="804">
        <v>5</v>
      </c>
      <c r="D25" s="1332" t="s">
        <v>265</v>
      </c>
      <c r="E25" s="850"/>
      <c r="F25" s="849"/>
      <c r="G25" s="850"/>
      <c r="H25" s="1005"/>
      <c r="I25" s="851"/>
      <c r="J25" s="849"/>
      <c r="K25" s="834">
        <f t="shared" si="21"/>
        <v>0</v>
      </c>
      <c r="L25" s="835">
        <f t="shared" si="22"/>
        <v>0</v>
      </c>
      <c r="M25" s="960">
        <f t="shared" si="18"/>
        <v>0</v>
      </c>
      <c r="N25" s="915">
        <f t="shared" si="23"/>
        <v>0</v>
      </c>
      <c r="O25" s="880">
        <f t="shared" si="24"/>
        <v>0</v>
      </c>
      <c r="P25" s="876">
        <f t="shared" si="20"/>
        <v>0</v>
      </c>
      <c r="Q25" s="1425"/>
      <c r="R25" s="1412"/>
    </row>
    <row r="26" spans="2:18" s="1392" customFormat="1" ht="14.1" customHeight="1">
      <c r="B26" s="3372"/>
      <c r="C26" s="804">
        <v>6</v>
      </c>
      <c r="D26" s="1332" t="s">
        <v>266</v>
      </c>
      <c r="E26" s="850"/>
      <c r="F26" s="849"/>
      <c r="G26" s="850"/>
      <c r="H26" s="1005"/>
      <c r="I26" s="851"/>
      <c r="J26" s="849"/>
      <c r="K26" s="834">
        <f t="shared" si="21"/>
        <v>0</v>
      </c>
      <c r="L26" s="835">
        <f t="shared" si="22"/>
        <v>0</v>
      </c>
      <c r="M26" s="960">
        <f t="shared" si="18"/>
        <v>0</v>
      </c>
      <c r="N26" s="915">
        <f t="shared" si="23"/>
        <v>0</v>
      </c>
      <c r="O26" s="880">
        <f t="shared" si="24"/>
        <v>0</v>
      </c>
      <c r="P26" s="876">
        <f t="shared" si="20"/>
        <v>0</v>
      </c>
      <c r="Q26" s="1425"/>
      <c r="R26" s="1412"/>
    </row>
    <row r="27" spans="2:18" s="1392" customFormat="1" ht="14.1" customHeight="1">
      <c r="B27" s="3372"/>
      <c r="C27" s="804">
        <v>7</v>
      </c>
      <c r="D27" s="1332" t="s">
        <v>282</v>
      </c>
      <c r="E27" s="850"/>
      <c r="F27" s="849"/>
      <c r="G27" s="850"/>
      <c r="H27" s="1005"/>
      <c r="I27" s="851"/>
      <c r="J27" s="849"/>
      <c r="K27" s="834">
        <f t="shared" si="21"/>
        <v>0</v>
      </c>
      <c r="L27" s="835">
        <f t="shared" si="22"/>
        <v>0</v>
      </c>
      <c r="M27" s="960">
        <f t="shared" si="18"/>
        <v>0</v>
      </c>
      <c r="N27" s="915">
        <f t="shared" si="23"/>
        <v>0</v>
      </c>
      <c r="O27" s="880">
        <f t="shared" si="24"/>
        <v>0</v>
      </c>
      <c r="P27" s="876">
        <f t="shared" si="20"/>
        <v>0</v>
      </c>
      <c r="Q27" s="1425"/>
      <c r="R27" s="1412"/>
    </row>
    <row r="28" spans="2:18" s="1392" customFormat="1" ht="14.1" customHeight="1">
      <c r="B28" s="3372"/>
      <c r="C28" s="804">
        <v>8</v>
      </c>
      <c r="D28" s="1332" t="s">
        <v>569</v>
      </c>
      <c r="E28" s="850"/>
      <c r="F28" s="849"/>
      <c r="G28" s="850"/>
      <c r="H28" s="1005"/>
      <c r="I28" s="851"/>
      <c r="J28" s="849"/>
      <c r="K28" s="834">
        <f t="shared" si="21"/>
        <v>0</v>
      </c>
      <c r="L28" s="835">
        <f t="shared" si="22"/>
        <v>0</v>
      </c>
      <c r="M28" s="960">
        <f t="shared" si="18"/>
        <v>0</v>
      </c>
      <c r="N28" s="915">
        <f t="shared" si="23"/>
        <v>0</v>
      </c>
      <c r="O28" s="880">
        <f t="shared" si="24"/>
        <v>0</v>
      </c>
      <c r="P28" s="876">
        <f t="shared" si="20"/>
        <v>0</v>
      </c>
      <c r="Q28" s="1425"/>
      <c r="R28" s="1412"/>
    </row>
    <row r="29" spans="2:18" s="1392" customFormat="1" ht="14.1" customHeight="1">
      <c r="B29" s="3372"/>
      <c r="C29" s="804">
        <v>9</v>
      </c>
      <c r="D29" s="1332" t="s">
        <v>269</v>
      </c>
      <c r="E29" s="850"/>
      <c r="F29" s="849"/>
      <c r="G29" s="850"/>
      <c r="H29" s="1005"/>
      <c r="I29" s="851"/>
      <c r="J29" s="849"/>
      <c r="K29" s="834">
        <f t="shared" si="21"/>
        <v>0</v>
      </c>
      <c r="L29" s="835">
        <f t="shared" si="22"/>
        <v>0</v>
      </c>
      <c r="M29" s="960">
        <f t="shared" si="18"/>
        <v>0</v>
      </c>
      <c r="N29" s="915">
        <f t="shared" si="23"/>
        <v>0</v>
      </c>
      <c r="O29" s="880">
        <f t="shared" si="24"/>
        <v>0</v>
      </c>
      <c r="P29" s="876">
        <f t="shared" si="20"/>
        <v>0</v>
      </c>
      <c r="Q29" s="1425"/>
      <c r="R29" s="1412"/>
    </row>
    <row r="30" spans="2:18" s="1392" customFormat="1" ht="14.1" customHeight="1">
      <c r="B30" s="3372"/>
      <c r="C30" s="804">
        <v>10</v>
      </c>
      <c r="D30" s="1332" t="s">
        <v>270</v>
      </c>
      <c r="E30" s="850"/>
      <c r="F30" s="849"/>
      <c r="G30" s="850"/>
      <c r="H30" s="1005"/>
      <c r="I30" s="851"/>
      <c r="J30" s="849"/>
      <c r="K30" s="834">
        <f t="shared" si="21"/>
        <v>0</v>
      </c>
      <c r="L30" s="835">
        <f t="shared" si="22"/>
        <v>0</v>
      </c>
      <c r="M30" s="960">
        <f t="shared" si="18"/>
        <v>0</v>
      </c>
      <c r="N30" s="915">
        <f t="shared" si="23"/>
        <v>0</v>
      </c>
      <c r="O30" s="880">
        <f t="shared" si="24"/>
        <v>0</v>
      </c>
      <c r="P30" s="876">
        <f t="shared" si="20"/>
        <v>0</v>
      </c>
      <c r="Q30" s="1425"/>
      <c r="R30" s="1412"/>
    </row>
    <row r="31" spans="2:18" s="1392" customFormat="1" ht="14.1" customHeight="1">
      <c r="B31" s="3372"/>
      <c r="C31" s="804">
        <v>11</v>
      </c>
      <c r="D31" s="1332" t="s">
        <v>506</v>
      </c>
      <c r="E31" s="850"/>
      <c r="F31" s="849"/>
      <c r="G31" s="850"/>
      <c r="H31" s="1005"/>
      <c r="I31" s="851"/>
      <c r="J31" s="849"/>
      <c r="K31" s="834">
        <f t="shared" si="21"/>
        <v>0</v>
      </c>
      <c r="L31" s="835">
        <f>SUM(G31:J31)</f>
        <v>0</v>
      </c>
      <c r="M31" s="960">
        <f t="shared" si="18"/>
        <v>0</v>
      </c>
      <c r="N31" s="915">
        <f t="shared" si="23"/>
        <v>0</v>
      </c>
      <c r="O31" s="880">
        <f t="shared" si="24"/>
        <v>0</v>
      </c>
      <c r="P31" s="876">
        <f t="shared" si="20"/>
        <v>0</v>
      </c>
      <c r="Q31" s="1425"/>
      <c r="R31" s="1412"/>
    </row>
    <row r="32" spans="2:18" s="1392" customFormat="1" ht="14.1" customHeight="1">
      <c r="B32" s="3407"/>
      <c r="C32" s="1579">
        <v>12</v>
      </c>
      <c r="D32" s="1580" t="s">
        <v>271</v>
      </c>
      <c r="E32" s="868"/>
      <c r="F32" s="950"/>
      <c r="G32" s="868"/>
      <c r="H32" s="1209"/>
      <c r="I32" s="999"/>
      <c r="J32" s="950"/>
      <c r="K32" s="837">
        <f>SUM(E32:F32)</f>
        <v>0</v>
      </c>
      <c r="L32" s="838">
        <f>SUM(G32:J32)</f>
        <v>0</v>
      </c>
      <c r="M32" s="971">
        <f t="shared" si="18"/>
        <v>0</v>
      </c>
      <c r="N32" s="1573">
        <f t="shared" si="19"/>
        <v>0</v>
      </c>
      <c r="O32" s="1574">
        <f>G32*$G$11+H32*$H$11+I32*$I$11+J32*$J$11</f>
        <v>0</v>
      </c>
      <c r="P32" s="877">
        <f t="shared" si="20"/>
        <v>0</v>
      </c>
      <c r="Q32" s="1430"/>
      <c r="R32" s="1412"/>
    </row>
    <row r="33" spans="2:18" s="1392" customFormat="1" ht="14.1" customHeight="1">
      <c r="B33" s="3406" t="s">
        <v>816</v>
      </c>
      <c r="C33" s="1581">
        <v>1</v>
      </c>
      <c r="D33" s="1582" t="s">
        <v>62</v>
      </c>
      <c r="E33" s="846">
        <v>5</v>
      </c>
      <c r="F33" s="845">
        <v>5</v>
      </c>
      <c r="G33" s="846">
        <v>4</v>
      </c>
      <c r="H33" s="1004">
        <v>4</v>
      </c>
      <c r="I33" s="1506">
        <v>4</v>
      </c>
      <c r="J33" s="845">
        <v>4</v>
      </c>
      <c r="K33" s="840">
        <f>SUM(E33:F33)</f>
        <v>10</v>
      </c>
      <c r="L33" s="841">
        <f>SUM(G33:J33)</f>
        <v>16</v>
      </c>
      <c r="M33" s="970">
        <f t="shared" si="18"/>
        <v>26</v>
      </c>
      <c r="N33" s="914">
        <f t="shared" si="19"/>
        <v>130</v>
      </c>
      <c r="O33" s="879">
        <f>G33*G$11+H33*$H$11+I33*$I$11+J33*$J$11</f>
        <v>180</v>
      </c>
      <c r="P33" s="1583">
        <f t="shared" si="20"/>
        <v>310</v>
      </c>
      <c r="Q33" s="1424"/>
      <c r="R33" s="1412"/>
    </row>
    <row r="34" spans="2:18" s="1392" customFormat="1" ht="14.1" customHeight="1">
      <c r="B34" s="3372"/>
      <c r="C34" s="802">
        <v>2</v>
      </c>
      <c r="D34" s="396" t="s">
        <v>733</v>
      </c>
      <c r="E34" s="856">
        <v>3</v>
      </c>
      <c r="F34" s="855">
        <v>3</v>
      </c>
      <c r="G34" s="856">
        <v>3</v>
      </c>
      <c r="H34" s="1007">
        <v>3</v>
      </c>
      <c r="I34" s="854">
        <v>3</v>
      </c>
      <c r="J34" s="855">
        <v>3</v>
      </c>
      <c r="K34" s="834">
        <f>SUM(E34:F34)</f>
        <v>6</v>
      </c>
      <c r="L34" s="835">
        <f>SUM(G34:J34)</f>
        <v>12</v>
      </c>
      <c r="M34" s="960">
        <f t="shared" si="18"/>
        <v>18</v>
      </c>
      <c r="N34" s="915">
        <f t="shared" si="19"/>
        <v>78</v>
      </c>
      <c r="O34" s="880">
        <f>G34*G$11+H34*$H$11+I34*$I$11+J34*$J$11</f>
        <v>135</v>
      </c>
      <c r="P34" s="876">
        <f t="shared" si="20"/>
        <v>213</v>
      </c>
      <c r="Q34" s="1427"/>
      <c r="R34" s="1412"/>
    </row>
    <row r="35" spans="2:18" s="1392" customFormat="1" ht="14.1" customHeight="1">
      <c r="B35" s="3372"/>
      <c r="C35" s="803">
        <v>3</v>
      </c>
      <c r="D35" s="396" t="s">
        <v>734</v>
      </c>
      <c r="E35" s="856">
        <v>2</v>
      </c>
      <c r="F35" s="855">
        <v>2</v>
      </c>
      <c r="G35" s="856">
        <v>2</v>
      </c>
      <c r="H35" s="1007">
        <v>2</v>
      </c>
      <c r="I35" s="854">
        <v>2</v>
      </c>
      <c r="J35" s="855">
        <v>2</v>
      </c>
      <c r="K35" s="834">
        <f t="shared" ref="K35:K49" si="25">SUM(E35:F35)</f>
        <v>4</v>
      </c>
      <c r="L35" s="835">
        <f t="shared" ref="L35:L49" si="26">SUM(G35:J35)</f>
        <v>8</v>
      </c>
      <c r="M35" s="960">
        <f t="shared" si="18"/>
        <v>12</v>
      </c>
      <c r="N35" s="915">
        <f t="shared" si="19"/>
        <v>52</v>
      </c>
      <c r="O35" s="880">
        <f t="shared" ref="O35:O49" si="27">G35*G$11+H35*$H$11+I35*$I$11+J35*$J$11</f>
        <v>90</v>
      </c>
      <c r="P35" s="876">
        <f t="shared" si="20"/>
        <v>142</v>
      </c>
      <c r="Q35" s="1427"/>
      <c r="R35" s="1412"/>
    </row>
    <row r="36" spans="2:18" s="1392" customFormat="1" ht="14.1" customHeight="1">
      <c r="B36" s="3372"/>
      <c r="C36" s="802">
        <v>4</v>
      </c>
      <c r="D36" s="398" t="s">
        <v>336</v>
      </c>
      <c r="E36" s="856">
        <v>1</v>
      </c>
      <c r="F36" s="855"/>
      <c r="G36" s="1400"/>
      <c r="H36" s="1900"/>
      <c r="I36" s="1401"/>
      <c r="J36" s="1402"/>
      <c r="K36" s="834">
        <f t="shared" ref="K36" si="28">SUM(E36:F36)</f>
        <v>1</v>
      </c>
      <c r="L36" s="835">
        <f t="shared" ref="L36" si="29">SUM(G36:J36)</f>
        <v>0</v>
      </c>
      <c r="M36" s="960">
        <f t="shared" ref="M36" si="30">SUM(K36:L36)</f>
        <v>1</v>
      </c>
      <c r="N36" s="915">
        <f t="shared" ref="N36" si="31">E36*$E$11+F36*$F$11</f>
        <v>13</v>
      </c>
      <c r="O36" s="880">
        <f t="shared" ref="O36" si="32">G36*G$11+H36*$H$11+I36*$I$11+J36*$J$11</f>
        <v>0</v>
      </c>
      <c r="P36" s="876">
        <f t="shared" ref="P36" si="33">SUM(N36:O36)</f>
        <v>13</v>
      </c>
      <c r="Q36" s="1427"/>
      <c r="R36" s="1412"/>
    </row>
    <row r="37" spans="2:18" s="1392" customFormat="1" ht="14.1" customHeight="1">
      <c r="B37" s="3372"/>
      <c r="C37" s="803">
        <v>5</v>
      </c>
      <c r="D37" s="1337" t="s">
        <v>916</v>
      </c>
      <c r="E37" s="1227"/>
      <c r="F37" s="859"/>
      <c r="G37" s="1219">
        <v>1</v>
      </c>
      <c r="H37" s="1263"/>
      <c r="I37" s="1220"/>
      <c r="J37" s="899"/>
      <c r="K37" s="834">
        <f t="shared" ref="K37" si="34">SUM(E37:F37)</f>
        <v>0</v>
      </c>
      <c r="L37" s="835">
        <f t="shared" ref="L37" si="35">SUM(G37:J37)</f>
        <v>1</v>
      </c>
      <c r="M37" s="960">
        <f t="shared" ref="M37" si="36">SUM(K37:L37)</f>
        <v>1</v>
      </c>
      <c r="N37" s="915">
        <f t="shared" ref="N37" si="37">E37*$E$11+F37*$F$11</f>
        <v>0</v>
      </c>
      <c r="O37" s="880">
        <f t="shared" ref="O37" si="38">G37*G$11+H37*$H$11+I37*$I$11+J37*$J$11</f>
        <v>13</v>
      </c>
      <c r="P37" s="876">
        <f t="shared" ref="P37" si="39">SUM(N37:O37)</f>
        <v>13</v>
      </c>
      <c r="Q37" s="1427"/>
      <c r="R37" s="1412"/>
    </row>
    <row r="38" spans="2:18" s="1392" customFormat="1" ht="14.1" customHeight="1">
      <c r="B38" s="3372"/>
      <c r="C38" s="802">
        <v>6</v>
      </c>
      <c r="D38" s="398" t="s">
        <v>60</v>
      </c>
      <c r="E38" s="856">
        <v>2</v>
      </c>
      <c r="F38" s="855">
        <v>2</v>
      </c>
      <c r="G38" s="856">
        <v>2</v>
      </c>
      <c r="H38" s="1007">
        <v>2</v>
      </c>
      <c r="I38" s="854">
        <v>2</v>
      </c>
      <c r="J38" s="855">
        <v>2</v>
      </c>
      <c r="K38" s="834">
        <f t="shared" si="25"/>
        <v>4</v>
      </c>
      <c r="L38" s="835">
        <f t="shared" si="26"/>
        <v>8</v>
      </c>
      <c r="M38" s="960">
        <f t="shared" si="18"/>
        <v>12</v>
      </c>
      <c r="N38" s="915">
        <f t="shared" si="19"/>
        <v>52</v>
      </c>
      <c r="O38" s="880">
        <f t="shared" si="27"/>
        <v>90</v>
      </c>
      <c r="P38" s="876">
        <f t="shared" si="20"/>
        <v>142</v>
      </c>
      <c r="Q38" s="1427"/>
      <c r="R38" s="1412"/>
    </row>
    <row r="39" spans="2:18" s="1392" customFormat="1" ht="14.1" customHeight="1">
      <c r="B39" s="3372"/>
      <c r="C39" s="803">
        <v>7</v>
      </c>
      <c r="D39" s="1208" t="s">
        <v>66</v>
      </c>
      <c r="E39" s="856">
        <v>1</v>
      </c>
      <c r="F39" s="855">
        <v>1</v>
      </c>
      <c r="G39" s="856">
        <v>1</v>
      </c>
      <c r="H39" s="1007">
        <v>1</v>
      </c>
      <c r="I39" s="854"/>
      <c r="J39" s="855"/>
      <c r="K39" s="834">
        <f t="shared" si="25"/>
        <v>2</v>
      </c>
      <c r="L39" s="835">
        <f t="shared" si="26"/>
        <v>2</v>
      </c>
      <c r="M39" s="960">
        <f t="shared" si="18"/>
        <v>4</v>
      </c>
      <c r="N39" s="915">
        <f t="shared" si="19"/>
        <v>26</v>
      </c>
      <c r="O39" s="880">
        <f t="shared" si="27"/>
        <v>26</v>
      </c>
      <c r="P39" s="876">
        <f t="shared" si="20"/>
        <v>52</v>
      </c>
      <c r="Q39" s="1427"/>
      <c r="R39" s="1412"/>
    </row>
    <row r="40" spans="2:18" s="1392" customFormat="1" ht="14.1" customHeight="1">
      <c r="B40" s="3372"/>
      <c r="C40" s="802">
        <v>8</v>
      </c>
      <c r="D40" s="948" t="s">
        <v>59</v>
      </c>
      <c r="E40" s="856">
        <v>4</v>
      </c>
      <c r="F40" s="855">
        <v>4</v>
      </c>
      <c r="G40" s="856">
        <v>3</v>
      </c>
      <c r="H40" s="1007">
        <v>4</v>
      </c>
      <c r="I40" s="854">
        <v>3</v>
      </c>
      <c r="J40" s="855">
        <v>4</v>
      </c>
      <c r="K40" s="834">
        <f t="shared" si="25"/>
        <v>8</v>
      </c>
      <c r="L40" s="835">
        <f t="shared" si="26"/>
        <v>14</v>
      </c>
      <c r="M40" s="960">
        <f t="shared" si="18"/>
        <v>22</v>
      </c>
      <c r="N40" s="915">
        <f t="shared" si="19"/>
        <v>104</v>
      </c>
      <c r="O40" s="880">
        <f t="shared" si="27"/>
        <v>154</v>
      </c>
      <c r="P40" s="876">
        <f t="shared" si="20"/>
        <v>258</v>
      </c>
      <c r="Q40" s="1427"/>
      <c r="R40" s="1412"/>
    </row>
    <row r="41" spans="2:18" s="1392" customFormat="1" ht="14.1" customHeight="1">
      <c r="B41" s="3372"/>
      <c r="C41" s="803">
        <v>9</v>
      </c>
      <c r="D41" s="398" t="s">
        <v>501</v>
      </c>
      <c r="E41" s="856">
        <v>2</v>
      </c>
      <c r="F41" s="855">
        <v>2</v>
      </c>
      <c r="G41" s="856">
        <v>2</v>
      </c>
      <c r="H41" s="1007">
        <v>1</v>
      </c>
      <c r="I41" s="854">
        <v>1</v>
      </c>
      <c r="J41" s="855"/>
      <c r="K41" s="834">
        <f t="shared" si="25"/>
        <v>4</v>
      </c>
      <c r="L41" s="835">
        <f t="shared" si="26"/>
        <v>4</v>
      </c>
      <c r="M41" s="960">
        <f t="shared" si="18"/>
        <v>8</v>
      </c>
      <c r="N41" s="915">
        <f t="shared" si="19"/>
        <v>52</v>
      </c>
      <c r="O41" s="880">
        <f t="shared" si="27"/>
        <v>52</v>
      </c>
      <c r="P41" s="876">
        <f t="shared" si="20"/>
        <v>104</v>
      </c>
      <c r="Q41" s="1427"/>
      <c r="R41" s="1412"/>
    </row>
    <row r="42" spans="2:18" s="1392" customFormat="1" ht="14.1" customHeight="1">
      <c r="B42" s="3372"/>
      <c r="C42" s="802">
        <v>10</v>
      </c>
      <c r="D42" s="398" t="s">
        <v>67</v>
      </c>
      <c r="E42" s="856">
        <v>2</v>
      </c>
      <c r="F42" s="855">
        <v>2</v>
      </c>
      <c r="G42" s="856">
        <v>2</v>
      </c>
      <c r="H42" s="1007">
        <v>1</v>
      </c>
      <c r="I42" s="854">
        <v>1</v>
      </c>
      <c r="J42" s="855"/>
      <c r="K42" s="834">
        <f t="shared" si="25"/>
        <v>4</v>
      </c>
      <c r="L42" s="835">
        <f t="shared" si="26"/>
        <v>4</v>
      </c>
      <c r="M42" s="960">
        <f t="shared" si="18"/>
        <v>8</v>
      </c>
      <c r="N42" s="915">
        <f t="shared" si="19"/>
        <v>52</v>
      </c>
      <c r="O42" s="880">
        <f t="shared" si="27"/>
        <v>52</v>
      </c>
      <c r="P42" s="876">
        <f t="shared" si="20"/>
        <v>104</v>
      </c>
      <c r="Q42" s="1427"/>
      <c r="R42" s="1412"/>
    </row>
    <row r="43" spans="2:18" s="1392" customFormat="1" ht="14.1" customHeight="1">
      <c r="B43" s="3372"/>
      <c r="C43" s="803">
        <v>11</v>
      </c>
      <c r="D43" s="398" t="s">
        <v>61</v>
      </c>
      <c r="E43" s="856">
        <v>2</v>
      </c>
      <c r="F43" s="855">
        <v>1</v>
      </c>
      <c r="G43" s="856">
        <v>2</v>
      </c>
      <c r="H43" s="1007">
        <v>1</v>
      </c>
      <c r="I43" s="854">
        <v>1</v>
      </c>
      <c r="J43" s="855"/>
      <c r="K43" s="834">
        <f t="shared" si="25"/>
        <v>3</v>
      </c>
      <c r="L43" s="835">
        <f t="shared" si="26"/>
        <v>4</v>
      </c>
      <c r="M43" s="960">
        <f t="shared" si="18"/>
        <v>7</v>
      </c>
      <c r="N43" s="915">
        <f t="shared" si="19"/>
        <v>39</v>
      </c>
      <c r="O43" s="880">
        <f t="shared" si="27"/>
        <v>52</v>
      </c>
      <c r="P43" s="876">
        <f t="shared" si="20"/>
        <v>91</v>
      </c>
      <c r="Q43" s="1427"/>
      <c r="R43" s="1412"/>
    </row>
    <row r="44" spans="2:18" s="1392" customFormat="1" ht="14.1" customHeight="1">
      <c r="B44" s="3372"/>
      <c r="C44" s="802">
        <v>12</v>
      </c>
      <c r="D44" s="398" t="s">
        <v>146</v>
      </c>
      <c r="E44" s="856">
        <v>1</v>
      </c>
      <c r="F44" s="855">
        <v>2</v>
      </c>
      <c r="G44" s="856">
        <v>2</v>
      </c>
      <c r="H44" s="1007">
        <v>1</v>
      </c>
      <c r="I44" s="854">
        <v>1</v>
      </c>
      <c r="J44" s="855"/>
      <c r="K44" s="834">
        <f t="shared" si="25"/>
        <v>3</v>
      </c>
      <c r="L44" s="835">
        <f t="shared" si="26"/>
        <v>4</v>
      </c>
      <c r="M44" s="960">
        <f t="shared" si="18"/>
        <v>7</v>
      </c>
      <c r="N44" s="915">
        <f t="shared" si="19"/>
        <v>39</v>
      </c>
      <c r="O44" s="880">
        <f t="shared" si="27"/>
        <v>52</v>
      </c>
      <c r="P44" s="876">
        <f t="shared" si="20"/>
        <v>91</v>
      </c>
      <c r="Q44" s="1427"/>
      <c r="R44" s="1412"/>
    </row>
    <row r="45" spans="2:18" s="1392" customFormat="1" ht="14.1" customHeight="1">
      <c r="B45" s="3372"/>
      <c r="C45" s="803">
        <v>13</v>
      </c>
      <c r="D45" s="398" t="s">
        <v>117</v>
      </c>
      <c r="E45" s="856"/>
      <c r="F45" s="855">
        <v>1</v>
      </c>
      <c r="G45" s="856">
        <v>1</v>
      </c>
      <c r="H45" s="1007"/>
      <c r="I45" s="854"/>
      <c r="J45" s="855"/>
      <c r="K45" s="834">
        <f t="shared" si="25"/>
        <v>1</v>
      </c>
      <c r="L45" s="835">
        <f t="shared" si="26"/>
        <v>1</v>
      </c>
      <c r="M45" s="960">
        <f t="shared" si="18"/>
        <v>2</v>
      </c>
      <c r="N45" s="915">
        <f>E45*$E$11+F45*$F$11</f>
        <v>13</v>
      </c>
      <c r="O45" s="880">
        <f t="shared" si="27"/>
        <v>13</v>
      </c>
      <c r="P45" s="876">
        <f t="shared" si="20"/>
        <v>26</v>
      </c>
      <c r="Q45" s="1427"/>
      <c r="R45" s="1412"/>
    </row>
    <row r="46" spans="2:18" s="1392" customFormat="1" ht="14.1" customHeight="1">
      <c r="B46" s="3372"/>
      <c r="C46" s="802">
        <v>14</v>
      </c>
      <c r="D46" s="398" t="s">
        <v>64</v>
      </c>
      <c r="E46" s="856">
        <v>4</v>
      </c>
      <c r="F46" s="855">
        <v>4</v>
      </c>
      <c r="G46" s="856">
        <v>3</v>
      </c>
      <c r="H46" s="1007">
        <v>3</v>
      </c>
      <c r="I46" s="854">
        <v>3</v>
      </c>
      <c r="J46" s="855">
        <v>3</v>
      </c>
      <c r="K46" s="834">
        <f t="shared" si="25"/>
        <v>8</v>
      </c>
      <c r="L46" s="835">
        <f t="shared" si="26"/>
        <v>12</v>
      </c>
      <c r="M46" s="960">
        <f t="shared" si="18"/>
        <v>20</v>
      </c>
      <c r="N46" s="915">
        <f t="shared" si="19"/>
        <v>104</v>
      </c>
      <c r="O46" s="880">
        <f t="shared" si="27"/>
        <v>135</v>
      </c>
      <c r="P46" s="876">
        <f t="shared" si="20"/>
        <v>239</v>
      </c>
      <c r="Q46" s="1427"/>
      <c r="R46" s="1412"/>
    </row>
    <row r="47" spans="2:18" s="1392" customFormat="1" ht="14.1" customHeight="1">
      <c r="B47" s="3372"/>
      <c r="C47" s="803">
        <v>15</v>
      </c>
      <c r="D47" s="398" t="s">
        <v>143</v>
      </c>
      <c r="E47" s="856">
        <v>1</v>
      </c>
      <c r="F47" s="855">
        <v>1</v>
      </c>
      <c r="G47" s="856">
        <v>1</v>
      </c>
      <c r="H47" s="1007">
        <v>1</v>
      </c>
      <c r="I47" s="854">
        <v>1</v>
      </c>
      <c r="J47" s="855"/>
      <c r="K47" s="834">
        <f t="shared" si="25"/>
        <v>2</v>
      </c>
      <c r="L47" s="835">
        <f t="shared" si="26"/>
        <v>3</v>
      </c>
      <c r="M47" s="960">
        <f t="shared" si="18"/>
        <v>5</v>
      </c>
      <c r="N47" s="915">
        <f t="shared" si="19"/>
        <v>26</v>
      </c>
      <c r="O47" s="880">
        <f t="shared" si="27"/>
        <v>39</v>
      </c>
      <c r="P47" s="876">
        <f t="shared" si="20"/>
        <v>65</v>
      </c>
      <c r="Q47" s="1427"/>
      <c r="R47" s="1412"/>
    </row>
    <row r="48" spans="2:18" s="1392" customFormat="1" ht="14.1" customHeight="1">
      <c r="B48" s="3372"/>
      <c r="C48" s="802">
        <v>16</v>
      </c>
      <c r="D48" s="1208" t="s">
        <v>65</v>
      </c>
      <c r="E48" s="1400"/>
      <c r="F48" s="1402"/>
      <c r="G48" s="856">
        <v>1</v>
      </c>
      <c r="H48" s="1007">
        <v>1</v>
      </c>
      <c r="I48" s="854"/>
      <c r="J48" s="855"/>
      <c r="K48" s="834">
        <f t="shared" si="25"/>
        <v>0</v>
      </c>
      <c r="L48" s="835">
        <f t="shared" si="26"/>
        <v>2</v>
      </c>
      <c r="M48" s="960">
        <f t="shared" si="18"/>
        <v>2</v>
      </c>
      <c r="N48" s="915">
        <f t="shared" si="19"/>
        <v>0</v>
      </c>
      <c r="O48" s="880">
        <f t="shared" si="27"/>
        <v>26</v>
      </c>
      <c r="P48" s="876">
        <f t="shared" si="20"/>
        <v>26</v>
      </c>
      <c r="Q48" s="1427"/>
      <c r="R48" s="1412"/>
    </row>
    <row r="49" spans="2:18" s="1392" customFormat="1" ht="14.1" customHeight="1">
      <c r="B49" s="3372"/>
      <c r="C49" s="811">
        <v>17</v>
      </c>
      <c r="D49" s="949" t="s">
        <v>601</v>
      </c>
      <c r="E49" s="868">
        <v>1</v>
      </c>
      <c r="F49" s="950">
        <v>1</v>
      </c>
      <c r="G49" s="868">
        <v>1</v>
      </c>
      <c r="H49" s="1209">
        <v>1</v>
      </c>
      <c r="I49" s="999">
        <v>1</v>
      </c>
      <c r="J49" s="950">
        <v>1</v>
      </c>
      <c r="K49" s="837">
        <f t="shared" si="25"/>
        <v>2</v>
      </c>
      <c r="L49" s="838">
        <f t="shared" si="26"/>
        <v>4</v>
      </c>
      <c r="M49" s="971">
        <f t="shared" si="18"/>
        <v>6</v>
      </c>
      <c r="N49" s="881">
        <f t="shared" si="19"/>
        <v>26</v>
      </c>
      <c r="O49" s="881">
        <f t="shared" si="27"/>
        <v>45</v>
      </c>
      <c r="P49" s="877">
        <f t="shared" si="20"/>
        <v>71</v>
      </c>
      <c r="Q49" s="1430"/>
      <c r="R49" s="1412"/>
    </row>
    <row r="50" spans="2:18" s="1392" customFormat="1" ht="19.350000000000001" customHeight="1" thickBot="1">
      <c r="B50" s="3372"/>
      <c r="C50" s="1585" t="s">
        <v>822</v>
      </c>
      <c r="D50" s="1586"/>
      <c r="E50" s="1587"/>
      <c r="F50" s="1588"/>
      <c r="G50" s="1587">
        <v>3</v>
      </c>
      <c r="H50" s="1006">
        <v>3</v>
      </c>
      <c r="I50" s="986">
        <v>4</v>
      </c>
      <c r="J50" s="986">
        <v>4</v>
      </c>
      <c r="K50" s="1550">
        <f>SUM(E50:G50)</f>
        <v>3</v>
      </c>
      <c r="L50" s="839">
        <f>SUM(H50:J50)</f>
        <v>11</v>
      </c>
      <c r="M50" s="1555">
        <f>SUM(K50:L50)</f>
        <v>14</v>
      </c>
      <c r="N50" s="905">
        <f>E50*$E$11+F50*$F$11</f>
        <v>0</v>
      </c>
      <c r="O50" s="905">
        <f>G50*G$11+H50*$H$11+I50*$I$11+J50*$J$11</f>
        <v>154</v>
      </c>
      <c r="P50" s="1552">
        <f>SUM(N50:O50)</f>
        <v>154</v>
      </c>
      <c r="Q50" s="1428"/>
      <c r="R50" s="1412"/>
    </row>
    <row r="51" spans="2:18" s="1418" customFormat="1" ht="19.5" customHeight="1" thickTop="1">
      <c r="B51" s="1648"/>
      <c r="C51" s="1649" t="s">
        <v>779</v>
      </c>
      <c r="D51" s="1650"/>
      <c r="E51" s="1651">
        <f t="shared" ref="E51:P51" si="40">SUM(E52:E60)</f>
        <v>0</v>
      </c>
      <c r="F51" s="1651">
        <f t="shared" si="40"/>
        <v>0</v>
      </c>
      <c r="G51" s="1651">
        <f t="shared" si="40"/>
        <v>0</v>
      </c>
      <c r="H51" s="1651">
        <f t="shared" si="40"/>
        <v>0</v>
      </c>
      <c r="I51" s="1651">
        <f t="shared" si="40"/>
        <v>0</v>
      </c>
      <c r="J51" s="1864">
        <f t="shared" si="40"/>
        <v>0</v>
      </c>
      <c r="K51" s="1866">
        <f t="shared" si="40"/>
        <v>0</v>
      </c>
      <c r="L51" s="1866">
        <f t="shared" si="40"/>
        <v>0</v>
      </c>
      <c r="M51" s="1867">
        <f t="shared" si="40"/>
        <v>0</v>
      </c>
      <c r="N51" s="1865">
        <f t="shared" si="40"/>
        <v>0</v>
      </c>
      <c r="O51" s="1651">
        <f t="shared" si="40"/>
        <v>0</v>
      </c>
      <c r="P51" s="1651">
        <f t="shared" si="40"/>
        <v>0</v>
      </c>
      <c r="Q51" s="1652"/>
      <c r="R51" s="1412"/>
    </row>
    <row r="52" spans="2:18" s="1418" customFormat="1" ht="14.1" customHeight="1">
      <c r="B52" s="817"/>
      <c r="C52" s="1311">
        <v>1</v>
      </c>
      <c r="D52" s="822"/>
      <c r="E52" s="850"/>
      <c r="F52" s="849"/>
      <c r="G52" s="850"/>
      <c r="H52" s="1005"/>
      <c r="I52" s="851"/>
      <c r="J52" s="849"/>
      <c r="K52" s="836">
        <f>SUM(E52:F52)</f>
        <v>0</v>
      </c>
      <c r="L52" s="897">
        <f>SUM(G52:J52)</f>
        <v>0</v>
      </c>
      <c r="M52" s="968">
        <f t="shared" ref="M52:M68" si="41">SUM(K52:L52)</f>
        <v>0</v>
      </c>
      <c r="N52" s="891">
        <f>E52*$E$11+F52*$F$11</f>
        <v>0</v>
      </c>
      <c r="O52" s="891">
        <f>G52*G$11+H52*$H$11+I52*$I$11+J52*$J$11</f>
        <v>0</v>
      </c>
      <c r="P52" s="908">
        <f t="shared" ref="P52:P68" si="42">SUM(N52:O52)</f>
        <v>0</v>
      </c>
      <c r="Q52" s="917"/>
      <c r="R52" s="1412"/>
    </row>
    <row r="53" spans="2:18" s="1418" customFormat="1" ht="14.1" customHeight="1">
      <c r="B53" s="817"/>
      <c r="C53" s="1311">
        <v>2</v>
      </c>
      <c r="D53" s="822"/>
      <c r="E53" s="850"/>
      <c r="F53" s="849"/>
      <c r="G53" s="850"/>
      <c r="H53" s="1005"/>
      <c r="I53" s="851"/>
      <c r="J53" s="849"/>
      <c r="K53" s="834">
        <f t="shared" ref="K53:K55" si="43">SUM(E53:F53)</f>
        <v>0</v>
      </c>
      <c r="L53" s="835">
        <f t="shared" ref="L53:L55" si="44">SUM(G53:J53)</f>
        <v>0</v>
      </c>
      <c r="M53" s="960">
        <f t="shared" ref="M53:M55" si="45">SUM(K53:L53)</f>
        <v>0</v>
      </c>
      <c r="N53" s="915">
        <f t="shared" ref="N53:N55" si="46">E53*$E$11+F53*$F$11</f>
        <v>0</v>
      </c>
      <c r="O53" s="880">
        <f t="shared" ref="O53:O55" si="47">G53*G$11+H53*$H$11+I53*$I$11+J53*$J$11</f>
        <v>0</v>
      </c>
      <c r="P53" s="876">
        <f t="shared" ref="P53:P55" si="48">SUM(N53:O53)</f>
        <v>0</v>
      </c>
      <c r="Q53" s="917"/>
      <c r="R53" s="1412"/>
    </row>
    <row r="54" spans="2:18" s="1418" customFormat="1" ht="14.1" customHeight="1">
      <c r="B54" s="817"/>
      <c r="C54" s="1311">
        <v>3</v>
      </c>
      <c r="D54" s="822"/>
      <c r="E54" s="850"/>
      <c r="F54" s="849"/>
      <c r="G54" s="850"/>
      <c r="H54" s="1005"/>
      <c r="I54" s="851"/>
      <c r="J54" s="849"/>
      <c r="K54" s="834">
        <f t="shared" si="43"/>
        <v>0</v>
      </c>
      <c r="L54" s="835">
        <f t="shared" si="44"/>
        <v>0</v>
      </c>
      <c r="M54" s="960">
        <f t="shared" si="45"/>
        <v>0</v>
      </c>
      <c r="N54" s="915">
        <f t="shared" si="46"/>
        <v>0</v>
      </c>
      <c r="O54" s="880">
        <f t="shared" si="47"/>
        <v>0</v>
      </c>
      <c r="P54" s="876">
        <f t="shared" si="48"/>
        <v>0</v>
      </c>
      <c r="Q54" s="917"/>
      <c r="R54" s="1412"/>
    </row>
    <row r="55" spans="2:18" s="1418" customFormat="1" ht="14.1" customHeight="1">
      <c r="B55" s="817"/>
      <c r="C55" s="1311">
        <v>4</v>
      </c>
      <c r="D55" s="822"/>
      <c r="E55" s="850"/>
      <c r="F55" s="849"/>
      <c r="G55" s="850"/>
      <c r="H55" s="1005"/>
      <c r="I55" s="851"/>
      <c r="J55" s="849"/>
      <c r="K55" s="834">
        <f t="shared" si="43"/>
        <v>0</v>
      </c>
      <c r="L55" s="835">
        <f t="shared" si="44"/>
        <v>0</v>
      </c>
      <c r="M55" s="960">
        <f t="shared" si="45"/>
        <v>0</v>
      </c>
      <c r="N55" s="915">
        <f t="shared" si="46"/>
        <v>0</v>
      </c>
      <c r="O55" s="880">
        <f t="shared" si="47"/>
        <v>0</v>
      </c>
      <c r="P55" s="876">
        <f t="shared" si="48"/>
        <v>0</v>
      </c>
      <c r="Q55" s="917"/>
      <c r="R55" s="1412"/>
    </row>
    <row r="56" spans="2:18" s="1418" customFormat="1" ht="14.1" customHeight="1">
      <c r="B56" s="817"/>
      <c r="C56" s="1311">
        <v>5</v>
      </c>
      <c r="D56" s="822"/>
      <c r="E56" s="850"/>
      <c r="F56" s="849"/>
      <c r="G56" s="850"/>
      <c r="H56" s="1005"/>
      <c r="I56" s="851"/>
      <c r="J56" s="849"/>
      <c r="K56" s="834">
        <f>SUM(E56:F56)</f>
        <v>0</v>
      </c>
      <c r="L56" s="835">
        <f>SUM(G56:J56)</f>
        <v>0</v>
      </c>
      <c r="M56" s="960">
        <f t="shared" si="41"/>
        <v>0</v>
      </c>
      <c r="N56" s="915">
        <f t="shared" ref="N56" si="49">E56*$E$11+F56*$F$11</f>
        <v>0</v>
      </c>
      <c r="O56" s="880">
        <f>G56*G$11+H56*$H$11+I56*$I$11+J56*$J$11</f>
        <v>0</v>
      </c>
      <c r="P56" s="876">
        <f t="shared" ref="P56:P57" si="50">SUM(N56:O56)</f>
        <v>0</v>
      </c>
      <c r="Q56" s="917"/>
      <c r="R56" s="1412"/>
    </row>
    <row r="57" spans="2:18" s="1418" customFormat="1" ht="14.1" customHeight="1">
      <c r="B57" s="817"/>
      <c r="C57" s="1311">
        <v>6</v>
      </c>
      <c r="D57" s="822"/>
      <c r="E57" s="850"/>
      <c r="F57" s="849"/>
      <c r="G57" s="850"/>
      <c r="H57" s="1005"/>
      <c r="I57" s="851"/>
      <c r="J57" s="849"/>
      <c r="K57" s="834">
        <f t="shared" ref="K57:K59" si="51">SUM(E57:F57)</f>
        <v>0</v>
      </c>
      <c r="L57" s="835">
        <f t="shared" ref="L57:L59" si="52">SUM(G57:J57)</f>
        <v>0</v>
      </c>
      <c r="M57" s="960">
        <f t="shared" si="41"/>
        <v>0</v>
      </c>
      <c r="N57" s="915">
        <f t="shared" ref="N57:N60" si="53">E57*$E$11+F57*$F$11</f>
        <v>0</v>
      </c>
      <c r="O57" s="880">
        <f t="shared" ref="O57:O59" si="54">G57*G$11+H57*$H$11+I57*$I$11+J57*$J$11</f>
        <v>0</v>
      </c>
      <c r="P57" s="876">
        <f t="shared" si="50"/>
        <v>0</v>
      </c>
      <c r="Q57" s="917"/>
      <c r="R57" s="1412"/>
    </row>
    <row r="58" spans="2:18" s="1418" customFormat="1" ht="14.1" customHeight="1">
      <c r="B58" s="806"/>
      <c r="C58" s="1311">
        <v>7</v>
      </c>
      <c r="D58" s="823"/>
      <c r="E58" s="856"/>
      <c r="F58" s="855"/>
      <c r="G58" s="856"/>
      <c r="H58" s="1007"/>
      <c r="I58" s="854"/>
      <c r="J58" s="855"/>
      <c r="K58" s="834">
        <f t="shared" si="51"/>
        <v>0</v>
      </c>
      <c r="L58" s="835">
        <f t="shared" si="52"/>
        <v>0</v>
      </c>
      <c r="M58" s="960">
        <f t="shared" si="41"/>
        <v>0</v>
      </c>
      <c r="N58" s="915">
        <f t="shared" si="53"/>
        <v>0</v>
      </c>
      <c r="O58" s="880">
        <f t="shared" si="54"/>
        <v>0</v>
      </c>
      <c r="P58" s="876">
        <f t="shared" si="42"/>
        <v>0</v>
      </c>
      <c r="Q58" s="231"/>
      <c r="R58" s="1412"/>
    </row>
    <row r="59" spans="2:18" s="1418" customFormat="1" ht="14.1" customHeight="1">
      <c r="B59" s="806"/>
      <c r="C59" s="1311">
        <v>8</v>
      </c>
      <c r="D59" s="823"/>
      <c r="E59" s="856"/>
      <c r="F59" s="855"/>
      <c r="G59" s="856"/>
      <c r="H59" s="1007"/>
      <c r="I59" s="854"/>
      <c r="J59" s="855"/>
      <c r="K59" s="834">
        <f t="shared" si="51"/>
        <v>0</v>
      </c>
      <c r="L59" s="835">
        <f t="shared" si="52"/>
        <v>0</v>
      </c>
      <c r="M59" s="960">
        <f t="shared" si="41"/>
        <v>0</v>
      </c>
      <c r="N59" s="915">
        <f t="shared" si="53"/>
        <v>0</v>
      </c>
      <c r="O59" s="880">
        <f t="shared" si="54"/>
        <v>0</v>
      </c>
      <c r="P59" s="876">
        <f t="shared" si="42"/>
        <v>0</v>
      </c>
      <c r="Q59" s="231"/>
      <c r="R59" s="1412"/>
    </row>
    <row r="60" spans="2:18" s="1418" customFormat="1" ht="14.1" customHeight="1" thickBot="1">
      <c r="B60" s="983"/>
      <c r="C60" s="1312">
        <v>9</v>
      </c>
      <c r="D60" s="1313"/>
      <c r="E60" s="1219"/>
      <c r="F60" s="899"/>
      <c r="G60" s="1219"/>
      <c r="H60" s="1263"/>
      <c r="I60" s="1220"/>
      <c r="J60" s="899"/>
      <c r="K60" s="894">
        <f>SUM(E60:F60)</f>
        <v>0</v>
      </c>
      <c r="L60" s="895">
        <f>SUM(G60:J60)</f>
        <v>0</v>
      </c>
      <c r="M60" s="973">
        <f t="shared" si="41"/>
        <v>0</v>
      </c>
      <c r="N60" s="1553">
        <f t="shared" si="53"/>
        <v>0</v>
      </c>
      <c r="O60" s="905">
        <f>G60*G$11+H60*$H$11+I60*$I$11+J60*$J$11</f>
        <v>0</v>
      </c>
      <c r="P60" s="909">
        <f t="shared" si="42"/>
        <v>0</v>
      </c>
      <c r="Q60" s="1291"/>
      <c r="R60" s="1412"/>
    </row>
    <row r="61" spans="2:18" s="1418" customFormat="1" ht="19.350000000000001" customHeight="1" thickTop="1">
      <c r="B61" s="1653"/>
      <c r="C61" s="1654" t="s">
        <v>599</v>
      </c>
      <c r="D61" s="1653"/>
      <c r="E61" s="1655">
        <f t="shared" ref="E61:M61" si="55">SUM(E62:E68)</f>
        <v>0</v>
      </c>
      <c r="F61" s="1656">
        <f t="shared" si="55"/>
        <v>0</v>
      </c>
      <c r="G61" s="1655">
        <f t="shared" si="55"/>
        <v>0</v>
      </c>
      <c r="H61" s="1657">
        <f t="shared" si="55"/>
        <v>0</v>
      </c>
      <c r="I61" s="1655">
        <f t="shared" si="55"/>
        <v>0</v>
      </c>
      <c r="J61" s="1655">
        <f t="shared" si="55"/>
        <v>0</v>
      </c>
      <c r="K61" s="1658">
        <f t="shared" si="55"/>
        <v>0</v>
      </c>
      <c r="L61" s="1658">
        <f t="shared" si="55"/>
        <v>0</v>
      </c>
      <c r="M61" s="1868">
        <f t="shared" si="55"/>
        <v>0</v>
      </c>
      <c r="N61" s="1659">
        <f t="shared" ref="N61" si="56">E61*$E$11+F61*$F$11+G61*G$11</f>
        <v>0</v>
      </c>
      <c r="O61" s="1659">
        <f t="shared" ref="O61" si="57">H61*$H$11+I61*$I$11+J61*$J$11</f>
        <v>0</v>
      </c>
      <c r="P61" s="1660">
        <f t="shared" si="42"/>
        <v>0</v>
      </c>
      <c r="Q61" s="1661"/>
      <c r="R61" s="1412"/>
    </row>
    <row r="62" spans="2:18" s="1418" customFormat="1" ht="14.1" customHeight="1">
      <c r="B62" s="817"/>
      <c r="C62" s="1311">
        <v>1</v>
      </c>
      <c r="D62" s="822"/>
      <c r="E62" s="850"/>
      <c r="F62" s="849"/>
      <c r="G62" s="850"/>
      <c r="H62" s="1005"/>
      <c r="I62" s="851"/>
      <c r="J62" s="849"/>
      <c r="K62" s="836">
        <f>SUM(E62:F62)</f>
        <v>0</v>
      </c>
      <c r="L62" s="897">
        <f>SUM(G62:J62)</f>
        <v>0</v>
      </c>
      <c r="M62" s="968">
        <f t="shared" si="41"/>
        <v>0</v>
      </c>
      <c r="N62" s="891">
        <f>E62*$E$11+F62*$F$11</f>
        <v>0</v>
      </c>
      <c r="O62" s="891">
        <f>G62*G$11+H62*$H$11+I62*$I$11+J62*$J$11</f>
        <v>0</v>
      </c>
      <c r="P62" s="908">
        <f t="shared" si="42"/>
        <v>0</v>
      </c>
      <c r="Q62" s="917"/>
      <c r="R62" s="1412"/>
    </row>
    <row r="63" spans="2:18" s="1418" customFormat="1" ht="14.1" customHeight="1">
      <c r="B63" s="817"/>
      <c r="C63" s="1311">
        <v>2</v>
      </c>
      <c r="D63" s="822"/>
      <c r="E63" s="850"/>
      <c r="F63" s="849"/>
      <c r="G63" s="850"/>
      <c r="H63" s="1005"/>
      <c r="I63" s="851"/>
      <c r="J63" s="849"/>
      <c r="K63" s="834">
        <f t="shared" ref="K63:K64" si="58">SUM(E63:F63)</f>
        <v>0</v>
      </c>
      <c r="L63" s="835">
        <f t="shared" ref="L63:L64" si="59">SUM(G63:J63)</f>
        <v>0</v>
      </c>
      <c r="M63" s="960">
        <f t="shared" ref="M63:M64" si="60">SUM(K63:L63)</f>
        <v>0</v>
      </c>
      <c r="N63" s="915">
        <f t="shared" ref="N63:N64" si="61">E63*$E$11+F63*$F$11</f>
        <v>0</v>
      </c>
      <c r="O63" s="880">
        <f t="shared" ref="O63:O64" si="62">G63*G$11+H63*$H$11+I63*$I$11+J63*$J$11</f>
        <v>0</v>
      </c>
      <c r="P63" s="876">
        <f t="shared" ref="P63:P64" si="63">SUM(N63:O63)</f>
        <v>0</v>
      </c>
      <c r="Q63" s="917"/>
      <c r="R63" s="1412"/>
    </row>
    <row r="64" spans="2:18" s="1418" customFormat="1" ht="14.1" customHeight="1">
      <c r="B64" s="817"/>
      <c r="C64" s="1311">
        <v>3</v>
      </c>
      <c r="D64" s="822"/>
      <c r="E64" s="850"/>
      <c r="F64" s="849"/>
      <c r="G64" s="850"/>
      <c r="H64" s="1005"/>
      <c r="I64" s="851"/>
      <c r="J64" s="849"/>
      <c r="K64" s="834">
        <f t="shared" si="58"/>
        <v>0</v>
      </c>
      <c r="L64" s="835">
        <f t="shared" si="59"/>
        <v>0</v>
      </c>
      <c r="M64" s="960">
        <f t="shared" si="60"/>
        <v>0</v>
      </c>
      <c r="N64" s="915">
        <f t="shared" si="61"/>
        <v>0</v>
      </c>
      <c r="O64" s="880">
        <f t="shared" si="62"/>
        <v>0</v>
      </c>
      <c r="P64" s="876">
        <f t="shared" si="63"/>
        <v>0</v>
      </c>
      <c r="Q64" s="917"/>
      <c r="R64" s="1412"/>
    </row>
    <row r="65" spans="2:18" s="1418" customFormat="1" ht="14.1" customHeight="1">
      <c r="B65" s="806"/>
      <c r="C65" s="804">
        <v>4</v>
      </c>
      <c r="D65" s="822"/>
      <c r="E65" s="856"/>
      <c r="F65" s="855"/>
      <c r="G65" s="856"/>
      <c r="H65" s="1007"/>
      <c r="I65" s="854"/>
      <c r="J65" s="855"/>
      <c r="K65" s="834">
        <f>SUM(E65:F65)</f>
        <v>0</v>
      </c>
      <c r="L65" s="835">
        <f>SUM(G65:J65)</f>
        <v>0</v>
      </c>
      <c r="M65" s="960">
        <f t="shared" si="41"/>
        <v>0</v>
      </c>
      <c r="N65" s="915">
        <f t="shared" ref="N65:N68" si="64">E65*$E$11+F65*$F$11</f>
        <v>0</v>
      </c>
      <c r="O65" s="880">
        <f>G65*G$11+H65*$H$11+I65*$I$11+J65*$J$11</f>
        <v>0</v>
      </c>
      <c r="P65" s="876">
        <f t="shared" ref="P65" si="65">SUM(N65:O65)</f>
        <v>0</v>
      </c>
      <c r="Q65" s="231"/>
      <c r="R65" s="1412"/>
    </row>
    <row r="66" spans="2:18" s="1418" customFormat="1" ht="14.1" customHeight="1">
      <c r="B66" s="1536"/>
      <c r="C66" s="804">
        <v>5</v>
      </c>
      <c r="D66" s="823"/>
      <c r="E66" s="856"/>
      <c r="F66" s="855"/>
      <c r="G66" s="856"/>
      <c r="H66" s="1007"/>
      <c r="I66" s="854"/>
      <c r="J66" s="855"/>
      <c r="K66" s="834">
        <f t="shared" ref="K66:K67" si="66">SUM(E66:F66)</f>
        <v>0</v>
      </c>
      <c r="L66" s="835">
        <f t="shared" ref="L66:L67" si="67">SUM(G66:J66)</f>
        <v>0</v>
      </c>
      <c r="M66" s="960">
        <f t="shared" si="41"/>
        <v>0</v>
      </c>
      <c r="N66" s="915">
        <f t="shared" si="64"/>
        <v>0</v>
      </c>
      <c r="O66" s="880">
        <f t="shared" ref="O66:O67" si="68">G66*G$11+H66*$H$11+I66*$I$11+J66*$J$11</f>
        <v>0</v>
      </c>
      <c r="P66" s="876">
        <f t="shared" si="42"/>
        <v>0</v>
      </c>
      <c r="Q66" s="231"/>
      <c r="R66" s="1412"/>
    </row>
    <row r="67" spans="2:18" s="1418" customFormat="1" ht="14.1" customHeight="1">
      <c r="B67" s="806"/>
      <c r="C67" s="804">
        <v>6</v>
      </c>
      <c r="D67" s="823"/>
      <c r="E67" s="856"/>
      <c r="F67" s="855"/>
      <c r="G67" s="856"/>
      <c r="H67" s="1007"/>
      <c r="I67" s="854"/>
      <c r="J67" s="855"/>
      <c r="K67" s="834">
        <f t="shared" si="66"/>
        <v>0</v>
      </c>
      <c r="L67" s="835">
        <f t="shared" si="67"/>
        <v>0</v>
      </c>
      <c r="M67" s="960">
        <f t="shared" si="41"/>
        <v>0</v>
      </c>
      <c r="N67" s="915">
        <f t="shared" si="64"/>
        <v>0</v>
      </c>
      <c r="O67" s="880">
        <f t="shared" si="68"/>
        <v>0</v>
      </c>
      <c r="P67" s="876">
        <f t="shared" si="42"/>
        <v>0</v>
      </c>
      <c r="Q67" s="231"/>
      <c r="R67" s="1412"/>
    </row>
    <row r="68" spans="2:18" s="1418" customFormat="1" ht="14.1" customHeight="1" thickBot="1">
      <c r="B68" s="1593"/>
      <c r="C68" s="1594">
        <v>7</v>
      </c>
      <c r="D68" s="1595"/>
      <c r="E68" s="1596"/>
      <c r="F68" s="1597"/>
      <c r="G68" s="1596"/>
      <c r="H68" s="1598"/>
      <c r="I68" s="1599"/>
      <c r="J68" s="1597"/>
      <c r="K68" s="1600">
        <f>SUM(E68:F68)</f>
        <v>0</v>
      </c>
      <c r="L68" s="1601">
        <f>SUM(G68:J68)</f>
        <v>0</v>
      </c>
      <c r="M68" s="1602">
        <f t="shared" si="41"/>
        <v>0</v>
      </c>
      <c r="N68" s="1603">
        <f t="shared" si="64"/>
        <v>0</v>
      </c>
      <c r="O68" s="1604">
        <f>G68*G$11+H68*$H$11+I68*$I$11+J68*$J$11</f>
        <v>0</v>
      </c>
      <c r="P68" s="1605">
        <f t="shared" si="42"/>
        <v>0</v>
      </c>
      <c r="Q68" s="1606"/>
      <c r="R68" s="1412"/>
    </row>
    <row r="69" spans="2:18" s="1418" customFormat="1" ht="14.1" customHeight="1" thickTop="1">
      <c r="B69" s="1589"/>
      <c r="C69" s="1590" t="s">
        <v>818</v>
      </c>
      <c r="D69" s="1590"/>
      <c r="E69" s="1591"/>
      <c r="F69" s="1591"/>
      <c r="G69" s="1591"/>
      <c r="H69" s="1591"/>
      <c r="I69" s="1591"/>
      <c r="J69" s="1591"/>
      <c r="K69" s="836">
        <f>SUM(E69:F69)</f>
        <v>0</v>
      </c>
      <c r="L69" s="897">
        <f>SUM(G69:J69)</f>
        <v>0</v>
      </c>
      <c r="M69" s="968">
        <f t="shared" ref="M69:M72" si="69">SUM(K69:L69)</f>
        <v>0</v>
      </c>
      <c r="N69" s="891">
        <f>E69*$E$11+F69*$F$11</f>
        <v>0</v>
      </c>
      <c r="O69" s="891">
        <f>G69*G$11+H69*$H$11+I69*$I$11+J69*$J$11</f>
        <v>0</v>
      </c>
      <c r="P69" s="908">
        <f t="shared" ref="P69" si="70">SUM(N69:O69)</f>
        <v>0</v>
      </c>
      <c r="Q69" s="1592"/>
    </row>
    <row r="70" spans="2:18" s="1418" customFormat="1" ht="14.1" customHeight="1">
      <c r="B70" s="1556"/>
      <c r="C70" s="1537" t="s">
        <v>158</v>
      </c>
      <c r="D70" s="1537"/>
      <c r="E70" s="1539"/>
      <c r="F70" s="1539"/>
      <c r="G70" s="1539"/>
      <c r="H70" s="1539"/>
      <c r="I70" s="1539"/>
      <c r="J70" s="1539"/>
      <c r="K70" s="834">
        <f>SUM(E70:F70)</f>
        <v>0</v>
      </c>
      <c r="L70" s="835">
        <f>SUM(G70:J70)</f>
        <v>0</v>
      </c>
      <c r="M70" s="960">
        <f t="shared" si="69"/>
        <v>0</v>
      </c>
      <c r="N70" s="915">
        <f t="shared" ref="N70:N72" si="71">E70*$E$11+F70*$F$11</f>
        <v>0</v>
      </c>
      <c r="O70" s="880">
        <f>G70*G$11+H70*$H$11+I70*$I$11+J70*$J$11</f>
        <v>0</v>
      </c>
      <c r="P70" s="876">
        <f t="shared" ref="P70" si="72">SUM(N70:O70)</f>
        <v>0</v>
      </c>
      <c r="Q70" s="1540"/>
    </row>
    <row r="71" spans="2:18" s="1418" customFormat="1" ht="14.1" customHeight="1">
      <c r="B71" s="1556"/>
      <c r="C71" s="1537" t="s">
        <v>820</v>
      </c>
      <c r="D71" s="1537"/>
      <c r="E71" s="1539"/>
      <c r="F71" s="1539"/>
      <c r="G71" s="1539"/>
      <c r="H71" s="1539"/>
      <c r="I71" s="1539"/>
      <c r="J71" s="1539"/>
      <c r="K71" s="834">
        <f t="shared" ref="K71" si="73">SUM(E71:F71)</f>
        <v>0</v>
      </c>
      <c r="L71" s="835">
        <f t="shared" ref="L71" si="74">SUM(G71:J71)</f>
        <v>0</v>
      </c>
      <c r="M71" s="960">
        <f t="shared" si="69"/>
        <v>0</v>
      </c>
      <c r="N71" s="915">
        <f t="shared" si="71"/>
        <v>0</v>
      </c>
      <c r="O71" s="880">
        <f t="shared" ref="O71" si="75">G71*G$11+H71*$H$11+I71*$I$11+J71*$J$11</f>
        <v>0</v>
      </c>
      <c r="P71" s="876">
        <f t="shared" ref="P71:P72" si="76">SUM(N71:O71)</f>
        <v>0</v>
      </c>
      <c r="Q71" s="1540"/>
    </row>
    <row r="72" spans="2:18" s="1418" customFormat="1" ht="14.1" customHeight="1" thickBot="1">
      <c r="B72" s="1557"/>
      <c r="C72" s="1544" t="s">
        <v>819</v>
      </c>
      <c r="D72" s="1538"/>
      <c r="E72" s="1541"/>
      <c r="F72" s="1541"/>
      <c r="G72" s="1541"/>
      <c r="H72" s="1541"/>
      <c r="I72" s="1541"/>
      <c r="J72" s="1542"/>
      <c r="K72" s="842">
        <f>SUM(E72:F72)</f>
        <v>0</v>
      </c>
      <c r="L72" s="843">
        <f>SUM(G72:J72)</f>
        <v>0</v>
      </c>
      <c r="M72" s="972">
        <f t="shared" si="69"/>
        <v>0</v>
      </c>
      <c r="N72" s="916">
        <f t="shared" si="71"/>
        <v>0</v>
      </c>
      <c r="O72" s="911">
        <f>G72*G$11+H72*$H$11+I72*$I$11+J72*$J$11</f>
        <v>0</v>
      </c>
      <c r="P72" s="912">
        <f t="shared" si="76"/>
        <v>0</v>
      </c>
      <c r="Q72" s="1543"/>
    </row>
    <row r="73" spans="2:18" ht="22.15" customHeight="1">
      <c r="C73" s="1545" t="s">
        <v>712</v>
      </c>
      <c r="D73" s="3402" t="s">
        <v>935</v>
      </c>
      <c r="E73" s="3402"/>
      <c r="F73" s="3402"/>
      <c r="G73" s="3402"/>
      <c r="H73" s="4"/>
      <c r="I73" s="4"/>
      <c r="J73" s="5"/>
      <c r="K73" s="5"/>
      <c r="L73" s="5"/>
      <c r="M73" s="4"/>
      <c r="N73" s="4"/>
      <c r="O73" s="4"/>
      <c r="P73" s="4"/>
    </row>
    <row r="74" spans="2:18">
      <c r="D74" s="4"/>
      <c r="E74" s="7"/>
      <c r="F74" s="6"/>
      <c r="G74" s="6"/>
      <c r="H74" s="4"/>
      <c r="I74" s="4"/>
      <c r="J74" s="5"/>
      <c r="K74" s="5"/>
      <c r="L74" s="5"/>
      <c r="M74" s="4"/>
      <c r="N74" s="4"/>
      <c r="O74" s="4"/>
      <c r="P74" s="4"/>
    </row>
    <row r="75" spans="2:18">
      <c r="D75" s="4"/>
      <c r="E75" s="6"/>
      <c r="F75" s="6"/>
      <c r="G75" s="6"/>
      <c r="H75" s="4"/>
      <c r="I75" s="4"/>
      <c r="J75" s="5"/>
      <c r="K75" s="5"/>
      <c r="L75" s="5"/>
      <c r="M75" s="4"/>
      <c r="N75" s="4"/>
      <c r="O75" s="4"/>
      <c r="P75" s="4"/>
    </row>
    <row r="76" spans="2:18">
      <c r="D76" s="8"/>
      <c r="E76" s="8"/>
      <c r="F76" s="8"/>
      <c r="G76" s="8"/>
      <c r="H76" s="8"/>
      <c r="I76" s="8"/>
      <c r="J76" s="8"/>
      <c r="K76" s="8"/>
      <c r="L76" s="8"/>
      <c r="M76" s="8"/>
      <c r="N76" s="8"/>
      <c r="O76" s="8"/>
      <c r="P76" s="8"/>
    </row>
  </sheetData>
  <sheetProtection algorithmName="SHA-512" hashValue="gc2ecU4e6gkmZ4/dSl0iv31+Yi7+8cB+Mq/nEVg1aa3IEWKWPM8JMtI1zz/tqGYGY3gb/4YN6SrdiqLLrUUMzw==" saltValue="QbwHWEuuCYiD8EdF+IAxGg==" spinCount="100000" sheet="1" objects="1" scenarios="1" formatRows="0"/>
  <mergeCells count="22">
    <mergeCell ref="B21:B32"/>
    <mergeCell ref="B33:B50"/>
    <mergeCell ref="P10:P12"/>
    <mergeCell ref="E12:J12"/>
    <mergeCell ref="D3:L3"/>
    <mergeCell ref="J5:M5"/>
    <mergeCell ref="B6:D12"/>
    <mergeCell ref="E6:J6"/>
    <mergeCell ref="K6:L7"/>
    <mergeCell ref="M6:M12"/>
    <mergeCell ref="E9:F9"/>
    <mergeCell ref="G9:J9"/>
    <mergeCell ref="D73:G73"/>
    <mergeCell ref="N6:P9"/>
    <mergeCell ref="Q6:Q12"/>
    <mergeCell ref="E7:J7"/>
    <mergeCell ref="K8:K12"/>
    <mergeCell ref="L8:L12"/>
    <mergeCell ref="E10:J10"/>
    <mergeCell ref="N10:N12"/>
    <mergeCell ref="O10:O12"/>
    <mergeCell ref="Q13:Q19"/>
  </mergeCells>
  <printOptions horizontalCentered="1"/>
  <pageMargins left="0.74803149606299213" right="0.11811023622047245" top="0.51181102362204722" bottom="0.70866141732283472" header="0.51181102362204722" footer="0.51181102362204722"/>
  <pageSetup paperSize="9" scale="65"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słownik!$A$2:$A$150</xm:f>
          </x14:formula1>
          <xm:sqref>D52:D60 D62:D68</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25">
    <tabColor rgb="FFFF0000"/>
    <pageSetUpPr fitToPage="1"/>
  </sheetPr>
  <dimension ref="B1:R80"/>
  <sheetViews>
    <sheetView showGridLines="0" zoomScaleNormal="100" zoomScaleSheetLayoutView="90" workbookViewId="0">
      <selection activeCell="U31" sqref="U31"/>
    </sheetView>
  </sheetViews>
  <sheetFormatPr defaultColWidth="9.28515625" defaultRowHeight="12.75"/>
  <cols>
    <col min="1" max="1" width="2.85546875" style="3" customWidth="1"/>
    <col min="2" max="2" width="9.140625" style="3" customWidth="1"/>
    <col min="3" max="3" width="4.42578125" style="3" customWidth="1"/>
    <col min="4" max="4" width="45"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18" ht="39.75" customHeight="1">
      <c r="B1" s="2077" t="s">
        <v>557</v>
      </c>
      <c r="C1" s="2077"/>
      <c r="D1" s="2134"/>
      <c r="E1" s="2134"/>
      <c r="F1" s="2134"/>
      <c r="G1" s="2134"/>
      <c r="H1" s="2134"/>
      <c r="I1" s="2134"/>
      <c r="J1" s="2134"/>
      <c r="K1" s="2134"/>
      <c r="L1" s="2134"/>
      <c r="M1" s="2134"/>
      <c r="N1" s="3413" t="s">
        <v>923</v>
      </c>
      <c r="O1" s="3413"/>
      <c r="P1" s="2142" t="s">
        <v>925</v>
      </c>
      <c r="Q1" s="2134"/>
    </row>
    <row r="2" spans="2:18" s="1418" customFormat="1" ht="18">
      <c r="B2" s="235"/>
      <c r="C2" s="235"/>
      <c r="D2" s="236" t="str">
        <f>wizyt!C3</f>
        <v>??</v>
      </c>
      <c r="E2" s="237"/>
      <c r="F2" s="237"/>
      <c r="G2" s="237"/>
      <c r="H2" s="237"/>
      <c r="I2" s="237"/>
      <c r="J2" s="237"/>
      <c r="K2" s="237"/>
      <c r="L2" s="237"/>
      <c r="M2" s="237"/>
      <c r="N2" s="237"/>
      <c r="O2" s="237"/>
      <c r="P2" s="814"/>
      <c r="Q2" s="1218"/>
    </row>
    <row r="3" spans="2:18" s="1418" customFormat="1" ht="20.25">
      <c r="B3" s="1218"/>
      <c r="C3" s="1218"/>
      <c r="D3" s="3231" t="s">
        <v>113</v>
      </c>
      <c r="E3" s="3231"/>
      <c r="F3" s="3231"/>
      <c r="G3" s="3231"/>
      <c r="H3" s="3231"/>
      <c r="I3" s="3231"/>
      <c r="J3" s="3231"/>
      <c r="K3" s="3231"/>
      <c r="L3" s="3231"/>
      <c r="M3" s="295" t="str">
        <f>wizyt!H3</f>
        <v>2021/2022</v>
      </c>
      <c r="N3" s="239"/>
      <c r="O3" s="239"/>
      <c r="P3" s="954"/>
      <c r="Q3" s="1218"/>
    </row>
    <row r="4" spans="2:18" s="1418" customFormat="1" ht="18.75" customHeight="1">
      <c r="B4" s="1299" t="s">
        <v>934</v>
      </c>
      <c r="C4" s="241"/>
      <c r="D4" s="1217"/>
      <c r="E4" s="1217"/>
      <c r="F4" s="1217"/>
      <c r="G4" s="1217"/>
      <c r="H4" s="1217"/>
      <c r="I4" s="1217"/>
      <c r="J4" s="1217" t="s">
        <v>558</v>
      </c>
      <c r="K4" s="1217"/>
      <c r="L4" s="1217"/>
      <c r="M4" s="1001"/>
      <c r="N4" s="1001"/>
      <c r="O4" s="1001"/>
      <c r="P4" s="1001"/>
      <c r="Q4" s="1218"/>
    </row>
    <row r="5" spans="2:18" s="1418" customFormat="1" ht="27" customHeight="1" thickBot="1">
      <c r="B5" s="1299" t="s">
        <v>753</v>
      </c>
      <c r="C5" s="593"/>
      <c r="D5" s="242"/>
      <c r="E5" s="243"/>
      <c r="F5" s="243"/>
      <c r="G5" s="244"/>
      <c r="H5" s="243"/>
      <c r="I5" s="243"/>
      <c r="J5" s="3358"/>
      <c r="K5" s="3358"/>
      <c r="L5" s="3358"/>
      <c r="M5" s="3358"/>
      <c r="N5" s="243"/>
      <c r="O5" s="243"/>
      <c r="P5" s="242"/>
      <c r="Q5" s="1218"/>
    </row>
    <row r="6" spans="2:18" s="1418" customFormat="1" ht="12.75" customHeight="1">
      <c r="B6" s="3340" t="s">
        <v>218</v>
      </c>
      <c r="C6" s="3414"/>
      <c r="D6" s="3239"/>
      <c r="E6" s="3417" t="s">
        <v>51</v>
      </c>
      <c r="F6" s="3418"/>
      <c r="G6" s="3418"/>
      <c r="H6" s="3418"/>
      <c r="I6" s="3418"/>
      <c r="J6" s="3419"/>
      <c r="K6" s="3364" t="s">
        <v>285</v>
      </c>
      <c r="L6" s="3365"/>
      <c r="M6" s="3368" t="s">
        <v>232</v>
      </c>
      <c r="N6" s="3235" t="s">
        <v>233</v>
      </c>
      <c r="O6" s="3235"/>
      <c r="P6" s="3236"/>
      <c r="Q6" s="3378" t="s">
        <v>74</v>
      </c>
    </row>
    <row r="7" spans="2:18" s="1418" customFormat="1" ht="12.75" customHeight="1">
      <c r="B7" s="3240"/>
      <c r="C7" s="3241"/>
      <c r="D7" s="3241"/>
      <c r="E7" s="3420" t="s">
        <v>284</v>
      </c>
      <c r="F7" s="3420"/>
      <c r="G7" s="3420"/>
      <c r="H7" s="3420"/>
      <c r="I7" s="3420"/>
      <c r="J7" s="3421"/>
      <c r="K7" s="3366"/>
      <c r="L7" s="3367"/>
      <c r="M7" s="3369"/>
      <c r="N7" s="3237"/>
      <c r="O7" s="3237"/>
      <c r="P7" s="3238"/>
      <c r="Q7" s="3379"/>
    </row>
    <row r="8" spans="2:18" s="1418" customFormat="1" ht="12.75" customHeight="1">
      <c r="B8" s="3240"/>
      <c r="C8" s="3241"/>
      <c r="D8" s="3241"/>
      <c r="E8" s="387" t="s">
        <v>4</v>
      </c>
      <c r="F8" s="387" t="s">
        <v>5</v>
      </c>
      <c r="G8" s="387" t="s">
        <v>6</v>
      </c>
      <c r="H8" s="385" t="s">
        <v>8</v>
      </c>
      <c r="I8" s="385" t="s">
        <v>7</v>
      </c>
      <c r="J8" s="431" t="s">
        <v>9</v>
      </c>
      <c r="K8" s="3383" t="s">
        <v>200</v>
      </c>
      <c r="L8" s="3386" t="s">
        <v>201</v>
      </c>
      <c r="M8" s="3369"/>
      <c r="N8" s="3237"/>
      <c r="O8" s="3237"/>
      <c r="P8" s="3238"/>
      <c r="Q8" s="3379"/>
    </row>
    <row r="9" spans="2:18" s="1418" customFormat="1" ht="12.75" customHeight="1">
      <c r="B9" s="3240"/>
      <c r="C9" s="3241"/>
      <c r="D9" s="3241"/>
      <c r="E9" s="3389" t="s">
        <v>200</v>
      </c>
      <c r="F9" s="3389"/>
      <c r="G9" s="3390"/>
      <c r="H9" s="3391" t="s">
        <v>201</v>
      </c>
      <c r="I9" s="3392"/>
      <c r="J9" s="3393"/>
      <c r="K9" s="3384"/>
      <c r="L9" s="3387"/>
      <c r="M9" s="3369"/>
      <c r="N9" s="3237"/>
      <c r="O9" s="3237"/>
      <c r="P9" s="3238"/>
      <c r="Q9" s="3379"/>
    </row>
    <row r="10" spans="2:18" s="1418" customFormat="1" ht="12.75" customHeight="1">
      <c r="B10" s="3240"/>
      <c r="C10" s="3241"/>
      <c r="D10" s="3241"/>
      <c r="E10" s="3353" t="s">
        <v>52</v>
      </c>
      <c r="F10" s="2992"/>
      <c r="G10" s="2992"/>
      <c r="H10" s="2992"/>
      <c r="I10" s="2992"/>
      <c r="J10" s="2993"/>
      <c r="K10" s="3384"/>
      <c r="L10" s="3387"/>
      <c r="M10" s="3369"/>
      <c r="N10" s="3394" t="s">
        <v>479</v>
      </c>
      <c r="O10" s="3397" t="s">
        <v>480</v>
      </c>
      <c r="P10" s="3254" t="s">
        <v>29</v>
      </c>
      <c r="Q10" s="3379"/>
    </row>
    <row r="11" spans="2:18" s="1418" customFormat="1" ht="12.75" customHeight="1">
      <c r="B11" s="3240"/>
      <c r="C11" s="3241"/>
      <c r="D11" s="3241"/>
      <c r="E11" s="1849">
        <f>'kalendarz  A'!$F$30</f>
        <v>13</v>
      </c>
      <c r="F11" s="1849">
        <f>'kalendarz  A'!$F$30</f>
        <v>13</v>
      </c>
      <c r="G11" s="1849">
        <f>'kalendarz  A'!$F$30</f>
        <v>13</v>
      </c>
      <c r="H11" s="1849">
        <f>'kalendarz  A'!$F$30</f>
        <v>13</v>
      </c>
      <c r="I11" s="1849">
        <f>'kalendarz  A'!$F$30</f>
        <v>13</v>
      </c>
      <c r="J11" s="1849">
        <f>'kalendarz  A'!$F$31</f>
        <v>6</v>
      </c>
      <c r="K11" s="3384"/>
      <c r="L11" s="3387"/>
      <c r="M11" s="3369"/>
      <c r="N11" s="3395"/>
      <c r="O11" s="3398"/>
      <c r="P11" s="3255"/>
      <c r="Q11" s="3379"/>
    </row>
    <row r="12" spans="2:18" s="1418" customFormat="1" ht="16.5" customHeight="1" thickBot="1">
      <c r="B12" s="3342"/>
      <c r="C12" s="3415"/>
      <c r="D12" s="3416"/>
      <c r="E12" s="3371" t="s">
        <v>53</v>
      </c>
      <c r="F12" s="2995"/>
      <c r="G12" s="2995"/>
      <c r="H12" s="2995"/>
      <c r="I12" s="2995"/>
      <c r="J12" s="2996"/>
      <c r="K12" s="3385"/>
      <c r="L12" s="3388"/>
      <c r="M12" s="3370"/>
      <c r="N12" s="3396"/>
      <c r="O12" s="3399"/>
      <c r="P12" s="3298"/>
      <c r="Q12" s="3380"/>
    </row>
    <row r="13" spans="2:18" s="1418" customFormat="1" ht="27" customHeight="1" thickBot="1">
      <c r="B13" s="1420"/>
      <c r="C13" s="1421"/>
      <c r="D13" s="389" t="s">
        <v>202</v>
      </c>
      <c r="E13" s="889">
        <f>SUM(E14:E18)</f>
        <v>0</v>
      </c>
      <c r="F13" s="888">
        <f t="shared" ref="F13:G13" si="0">SUM(F14:F18)</f>
        <v>0</v>
      </c>
      <c r="G13" s="888">
        <f t="shared" si="0"/>
        <v>0</v>
      </c>
      <c r="H13" s="890">
        <f>SUM(H14:H18)</f>
        <v>0</v>
      </c>
      <c r="I13" s="890">
        <f t="shared" ref="I13:M13" si="1">SUM(I14:I18)</f>
        <v>0</v>
      </c>
      <c r="J13" s="1395">
        <f t="shared" si="1"/>
        <v>0</v>
      </c>
      <c r="K13" s="890">
        <f t="shared" si="1"/>
        <v>0</v>
      </c>
      <c r="L13" s="890">
        <f t="shared" si="1"/>
        <v>0</v>
      </c>
      <c r="M13" s="890">
        <f t="shared" si="1"/>
        <v>0</v>
      </c>
      <c r="N13" s="942">
        <f>SUM(N14:N18)</f>
        <v>0</v>
      </c>
      <c r="O13" s="942">
        <f t="shared" ref="O13:P13" si="2">SUM(O14:O18)</f>
        <v>0</v>
      </c>
      <c r="P13" s="942">
        <f t="shared" si="2"/>
        <v>0</v>
      </c>
      <c r="Q13" s="1422"/>
      <c r="R13" s="1412"/>
    </row>
    <row r="14" spans="2:18" s="1418" customFormat="1" ht="14.25" customHeight="1">
      <c r="B14" s="393"/>
      <c r="C14" s="801"/>
      <c r="D14" s="394" t="s">
        <v>738</v>
      </c>
      <c r="E14" s="886">
        <f t="shared" ref="E14:J14" si="3">SUM(E20:E30)</f>
        <v>0</v>
      </c>
      <c r="F14" s="886">
        <f t="shared" si="3"/>
        <v>0</v>
      </c>
      <c r="G14" s="887">
        <f t="shared" si="3"/>
        <v>0</v>
      </c>
      <c r="H14" s="1328">
        <f t="shared" si="3"/>
        <v>0</v>
      </c>
      <c r="I14" s="1329">
        <f t="shared" si="3"/>
        <v>0</v>
      </c>
      <c r="J14" s="1396">
        <f t="shared" si="3"/>
        <v>0</v>
      </c>
      <c r="K14" s="956">
        <f t="shared" ref="K14:K16" si="4">SUM(E14:G14)</f>
        <v>0</v>
      </c>
      <c r="L14" s="957">
        <f t="shared" ref="L14:L16" si="5">SUM(H14:J14)</f>
        <v>0</v>
      </c>
      <c r="M14" s="958">
        <f>SUM(E14:J14)</f>
        <v>0</v>
      </c>
      <c r="N14" s="905">
        <f>E14*$E$11+F14*$F$11+G14*G$11</f>
        <v>0</v>
      </c>
      <c r="O14" s="905">
        <f>H14*$H$11+I14*$I$11+J14*$J$11</f>
        <v>0</v>
      </c>
      <c r="P14" s="1367">
        <f>SUM(N14:O14)</f>
        <v>0</v>
      </c>
      <c r="Q14" s="1411"/>
      <c r="R14" s="1412"/>
    </row>
    <row r="15" spans="2:18" s="1418" customFormat="1" ht="14.25" customHeight="1">
      <c r="B15" s="393"/>
      <c r="C15" s="801"/>
      <c r="D15" s="394" t="s">
        <v>739</v>
      </c>
      <c r="E15" s="886">
        <f>SUM(E31:E51)</f>
        <v>0</v>
      </c>
      <c r="F15" s="886">
        <f t="shared" ref="F15:G15" si="6">SUM(F31:F51)</f>
        <v>0</v>
      </c>
      <c r="G15" s="886">
        <f t="shared" si="6"/>
        <v>0</v>
      </c>
      <c r="H15" s="1328">
        <f>SUM(H31:H51)</f>
        <v>0</v>
      </c>
      <c r="I15" s="1328">
        <f t="shared" ref="I15:J15" si="7">SUM(I31:I51)</f>
        <v>0</v>
      </c>
      <c r="J15" s="1328">
        <f t="shared" si="7"/>
        <v>0</v>
      </c>
      <c r="K15" s="956">
        <f t="shared" si="4"/>
        <v>0</v>
      </c>
      <c r="L15" s="957">
        <f t="shared" si="5"/>
        <v>0</v>
      </c>
      <c r="M15" s="958">
        <f t="shared" ref="M15:M16" si="8">SUM(E15:J15)</f>
        <v>0</v>
      </c>
      <c r="N15" s="1368">
        <f t="shared" ref="N15:N16" si="9">E15*$E$11+F15*$F$11+G15*G$11</f>
        <v>0</v>
      </c>
      <c r="O15" s="905">
        <f t="shared" ref="O15:O16" si="10">H15*$H$11+I15*$I$11+J15*$J$11</f>
        <v>0</v>
      </c>
      <c r="P15" s="1367">
        <f t="shared" ref="P15:P16" si="11">SUM(N15:O15)</f>
        <v>0</v>
      </c>
      <c r="Q15" s="1410"/>
      <c r="R15" s="1412"/>
    </row>
    <row r="16" spans="2:18" s="1418" customFormat="1" ht="14.25" customHeight="1">
      <c r="B16" s="393"/>
      <c r="C16" s="801"/>
      <c r="D16" s="394" t="s">
        <v>781</v>
      </c>
      <c r="E16" s="886">
        <f>E53</f>
        <v>0</v>
      </c>
      <c r="F16" s="886">
        <f t="shared" ref="F16:G16" si="12">F53</f>
        <v>0</v>
      </c>
      <c r="G16" s="886">
        <f t="shared" si="12"/>
        <v>0</v>
      </c>
      <c r="H16" s="1328">
        <f>H53</f>
        <v>0</v>
      </c>
      <c r="I16" s="1328">
        <f>I53</f>
        <v>0</v>
      </c>
      <c r="J16" s="1397">
        <f>J53</f>
        <v>0</v>
      </c>
      <c r="K16" s="956">
        <f t="shared" si="4"/>
        <v>0</v>
      </c>
      <c r="L16" s="957">
        <f t="shared" si="5"/>
        <v>0</v>
      </c>
      <c r="M16" s="958">
        <f t="shared" si="8"/>
        <v>0</v>
      </c>
      <c r="N16" s="1368">
        <f t="shared" si="9"/>
        <v>0</v>
      </c>
      <c r="O16" s="905">
        <f t="shared" si="10"/>
        <v>0</v>
      </c>
      <c r="P16" s="1367">
        <f t="shared" si="11"/>
        <v>0</v>
      </c>
      <c r="Q16" s="1410"/>
      <c r="R16" s="1412"/>
    </row>
    <row r="17" spans="2:18" s="1418" customFormat="1" ht="14.25" customHeight="1">
      <c r="B17" s="393"/>
      <c r="C17" s="801"/>
      <c r="D17" s="394" t="s">
        <v>740</v>
      </c>
      <c r="E17" s="1398">
        <f>E64</f>
        <v>0</v>
      </c>
      <c r="F17" s="1398">
        <f t="shared" ref="F17:G17" si="13">F64</f>
        <v>0</v>
      </c>
      <c r="G17" s="1398">
        <f t="shared" si="13"/>
        <v>0</v>
      </c>
      <c r="H17" s="1328">
        <f>H64</f>
        <v>0</v>
      </c>
      <c r="I17" s="1328">
        <f t="shared" ref="I17:J17" si="14">I64</f>
        <v>0</v>
      </c>
      <c r="J17" s="1328">
        <f t="shared" si="14"/>
        <v>0</v>
      </c>
      <c r="K17" s="956">
        <f>SUM(E17:G17)</f>
        <v>0</v>
      </c>
      <c r="L17" s="957">
        <f>SUM(H17:J17)</f>
        <v>0</v>
      </c>
      <c r="M17" s="958">
        <f>SUM(E17:J17)</f>
        <v>0</v>
      </c>
      <c r="N17" s="1368">
        <f>E17*$E$11+F17*$F$11+G17*G$11</f>
        <v>0</v>
      </c>
      <c r="O17" s="905">
        <f>H17*$H$11+I17*$I$11+J17*$J$11</f>
        <v>0</v>
      </c>
      <c r="P17" s="1367">
        <f>SUM(N17:O17)</f>
        <v>0</v>
      </c>
      <c r="Q17" s="1410"/>
      <c r="R17" s="1412"/>
    </row>
    <row r="18" spans="2:18" s="1418" customFormat="1" ht="15">
      <c r="B18" s="1292"/>
      <c r="C18" s="1322"/>
      <c r="D18" s="1323" t="s">
        <v>782</v>
      </c>
      <c r="E18" s="1399">
        <f>E52</f>
        <v>0</v>
      </c>
      <c r="F18" s="1399">
        <f t="shared" ref="F18:G18" si="15">F52</f>
        <v>0</v>
      </c>
      <c r="G18" s="1399">
        <f t="shared" si="15"/>
        <v>0</v>
      </c>
      <c r="H18" s="1330">
        <f>H52</f>
        <v>0</v>
      </c>
      <c r="I18" s="1330">
        <f t="shared" ref="I18:J18" si="16">I52</f>
        <v>0</v>
      </c>
      <c r="J18" s="1330">
        <f t="shared" si="16"/>
        <v>0</v>
      </c>
      <c r="K18" s="1324">
        <f>SUM(E18:G18)</f>
        <v>0</v>
      </c>
      <c r="L18" s="1325">
        <f>SUM(H18:J18)</f>
        <v>0</v>
      </c>
      <c r="M18" s="1326">
        <f>SUM(K18:L18)</f>
        <v>0</v>
      </c>
      <c r="N18" s="891">
        <f>E18*$E$11+F18*$F$11+G18*G$11</f>
        <v>0</v>
      </c>
      <c r="O18" s="891">
        <f>H18*$H$11+I18*$I$11+J18*$J$11</f>
        <v>0</v>
      </c>
      <c r="P18" s="908">
        <f>SUM(N18:O18)</f>
        <v>0</v>
      </c>
      <c r="Q18" s="1423"/>
      <c r="R18" s="1412"/>
    </row>
    <row r="19" spans="2:18" s="1418" customFormat="1" ht="19.5" customHeight="1">
      <c r="B19" s="395"/>
      <c r="C19" s="1310" t="s">
        <v>735</v>
      </c>
      <c r="D19" s="1310"/>
      <c r="E19" s="652"/>
      <c r="F19" s="652"/>
      <c r="G19" s="652"/>
      <c r="H19" s="652"/>
      <c r="I19" s="652"/>
      <c r="J19" s="652"/>
      <c r="K19" s="653"/>
      <c r="L19" s="653"/>
      <c r="M19" s="652"/>
      <c r="N19" s="931"/>
      <c r="O19" s="931"/>
      <c r="P19" s="932"/>
      <c r="Q19" s="1394"/>
      <c r="R19" s="1412"/>
    </row>
    <row r="20" spans="2:18" s="1392" customFormat="1" ht="14.1" customHeight="1">
      <c r="B20" s="807"/>
      <c r="C20" s="805">
        <v>1</v>
      </c>
      <c r="D20" s="1331" t="s">
        <v>718</v>
      </c>
      <c r="E20" s="1948"/>
      <c r="F20" s="1949"/>
      <c r="G20" s="845"/>
      <c r="H20" s="846"/>
      <c r="I20" s="847"/>
      <c r="J20" s="845"/>
      <c r="K20" s="1369">
        <f>SUM(E20:G20)</f>
        <v>0</v>
      </c>
      <c r="L20" s="959">
        <f>SUM(H20:J20)</f>
        <v>0</v>
      </c>
      <c r="M20" s="1366">
        <f t="shared" ref="M20:M51" si="17">SUM(K20:L20)</f>
        <v>0</v>
      </c>
      <c r="N20" s="879">
        <f>E20*$E$11+F20*$F$11+G20*G$11</f>
        <v>0</v>
      </c>
      <c r="O20" s="879">
        <f>H20*$H$11+I20*$I$11+J20*$J$11</f>
        <v>0</v>
      </c>
      <c r="P20" s="875">
        <f t="shared" ref="P20:P51" si="18">SUM(N20:O20)</f>
        <v>0</v>
      </c>
      <c r="Q20" s="1424"/>
      <c r="R20" s="1412"/>
    </row>
    <row r="21" spans="2:18" s="1392" customFormat="1" ht="14.1" customHeight="1">
      <c r="B21" s="806"/>
      <c r="C21" s="804">
        <v>2</v>
      </c>
      <c r="D21" s="1308" t="s">
        <v>719</v>
      </c>
      <c r="E21" s="1950"/>
      <c r="F21" s="1951"/>
      <c r="G21" s="849"/>
      <c r="H21" s="850"/>
      <c r="I21" s="851"/>
      <c r="J21" s="870"/>
      <c r="K21" s="834">
        <f t="shared" ref="K21:K51" si="19">SUM(E21:G21)</f>
        <v>0</v>
      </c>
      <c r="L21" s="835">
        <f t="shared" ref="L21:L51" si="20">SUM(H21:J21)</f>
        <v>0</v>
      </c>
      <c r="M21" s="960">
        <f t="shared" si="17"/>
        <v>0</v>
      </c>
      <c r="N21" s="880">
        <f t="shared" ref="N21:N51" si="21">E21*$E$11+F21*$F$11+G21*G$11</f>
        <v>0</v>
      </c>
      <c r="O21" s="880">
        <f t="shared" ref="O21:O51" si="22">H21*$H$11+I21*$I$11+J21*$J$11</f>
        <v>0</v>
      </c>
      <c r="P21" s="876">
        <f t="shared" si="18"/>
        <v>0</v>
      </c>
      <c r="Q21" s="1425"/>
      <c r="R21" s="1412"/>
    </row>
    <row r="22" spans="2:18" s="1392" customFormat="1" ht="14.1" customHeight="1">
      <c r="B22" s="806"/>
      <c r="C22" s="804">
        <v>3</v>
      </c>
      <c r="D22" s="1308" t="s">
        <v>282</v>
      </c>
      <c r="E22" s="1950"/>
      <c r="F22" s="1951"/>
      <c r="G22" s="849"/>
      <c r="H22" s="850"/>
      <c r="I22" s="851"/>
      <c r="J22" s="992"/>
      <c r="K22" s="834">
        <f t="shared" si="19"/>
        <v>0</v>
      </c>
      <c r="L22" s="835">
        <f t="shared" si="20"/>
        <v>0</v>
      </c>
      <c r="M22" s="960">
        <f t="shared" si="17"/>
        <v>0</v>
      </c>
      <c r="N22" s="880">
        <f t="shared" si="21"/>
        <v>0</v>
      </c>
      <c r="O22" s="880">
        <f t="shared" si="22"/>
        <v>0</v>
      </c>
      <c r="P22" s="876">
        <f t="shared" si="18"/>
        <v>0</v>
      </c>
      <c r="Q22" s="1425"/>
      <c r="R22" s="1412"/>
    </row>
    <row r="23" spans="2:18" s="1392" customFormat="1" ht="14.1" customHeight="1">
      <c r="B23" s="806"/>
      <c r="C23" s="804">
        <v>4</v>
      </c>
      <c r="D23" s="1308" t="s">
        <v>720</v>
      </c>
      <c r="E23" s="1950"/>
      <c r="F23" s="1951"/>
      <c r="G23" s="849"/>
      <c r="H23" s="850"/>
      <c r="I23" s="851"/>
      <c r="J23" s="992"/>
      <c r="K23" s="834">
        <f t="shared" si="19"/>
        <v>0</v>
      </c>
      <c r="L23" s="835">
        <f t="shared" si="20"/>
        <v>0</v>
      </c>
      <c r="M23" s="960">
        <f t="shared" si="17"/>
        <v>0</v>
      </c>
      <c r="N23" s="880">
        <f t="shared" si="21"/>
        <v>0</v>
      </c>
      <c r="O23" s="880">
        <f t="shared" si="22"/>
        <v>0</v>
      </c>
      <c r="P23" s="876">
        <f t="shared" si="18"/>
        <v>0</v>
      </c>
      <c r="Q23" s="1425"/>
      <c r="R23" s="1412"/>
    </row>
    <row r="24" spans="2:18" s="1392" customFormat="1" ht="14.1" customHeight="1">
      <c r="B24" s="806"/>
      <c r="C24" s="804">
        <v>5</v>
      </c>
      <c r="D24" s="1308" t="s">
        <v>729</v>
      </c>
      <c r="E24" s="1950"/>
      <c r="F24" s="1951"/>
      <c r="G24" s="849"/>
      <c r="H24" s="850"/>
      <c r="I24" s="851"/>
      <c r="J24" s="849"/>
      <c r="K24" s="834">
        <f t="shared" si="19"/>
        <v>0</v>
      </c>
      <c r="L24" s="835">
        <f t="shared" si="20"/>
        <v>0</v>
      </c>
      <c r="M24" s="960">
        <f t="shared" si="17"/>
        <v>0</v>
      </c>
      <c r="N24" s="880">
        <f t="shared" si="21"/>
        <v>0</v>
      </c>
      <c r="O24" s="880">
        <f t="shared" si="22"/>
        <v>0</v>
      </c>
      <c r="P24" s="876">
        <f t="shared" si="18"/>
        <v>0</v>
      </c>
      <c r="Q24" s="1425"/>
      <c r="R24" s="1412"/>
    </row>
    <row r="25" spans="2:18" s="1392" customFormat="1" ht="14.1" customHeight="1">
      <c r="B25" s="806"/>
      <c r="C25" s="804">
        <v>6</v>
      </c>
      <c r="D25" s="1308" t="s">
        <v>785</v>
      </c>
      <c r="E25" s="1950"/>
      <c r="F25" s="1951"/>
      <c r="G25" s="849"/>
      <c r="H25" s="850"/>
      <c r="I25" s="851"/>
      <c r="J25" s="849"/>
      <c r="K25" s="834">
        <f t="shared" ref="K25" si="23">SUM(E25:G25)</f>
        <v>0</v>
      </c>
      <c r="L25" s="835">
        <f t="shared" ref="L25" si="24">SUM(H25:J25)</f>
        <v>0</v>
      </c>
      <c r="M25" s="960">
        <f t="shared" ref="M25" si="25">SUM(K25:L25)</f>
        <v>0</v>
      </c>
      <c r="N25" s="880">
        <f t="shared" ref="N25" si="26">E25*$E$11+F25*$F$11+G25*G$11</f>
        <v>0</v>
      </c>
      <c r="O25" s="880">
        <f t="shared" ref="O25" si="27">H25*$H$11+I25*$I$11+J25*$J$11</f>
        <v>0</v>
      </c>
      <c r="P25" s="876">
        <f t="shared" ref="P25" si="28">SUM(N25:O25)</f>
        <v>0</v>
      </c>
      <c r="Q25" s="1425"/>
      <c r="R25" s="1412"/>
    </row>
    <row r="26" spans="2:18" s="1392" customFormat="1" ht="14.1" customHeight="1">
      <c r="B26" s="806"/>
      <c r="C26" s="804">
        <v>7</v>
      </c>
      <c r="D26" s="1308" t="s">
        <v>722</v>
      </c>
      <c r="E26" s="1950"/>
      <c r="F26" s="1951"/>
      <c r="G26" s="849"/>
      <c r="H26" s="850"/>
      <c r="I26" s="851"/>
      <c r="J26" s="849"/>
      <c r="K26" s="834">
        <f t="shared" si="19"/>
        <v>0</v>
      </c>
      <c r="L26" s="835">
        <f t="shared" si="20"/>
        <v>0</v>
      </c>
      <c r="M26" s="960">
        <f t="shared" si="17"/>
        <v>0</v>
      </c>
      <c r="N26" s="880">
        <f t="shared" si="21"/>
        <v>0</v>
      </c>
      <c r="O26" s="880">
        <f t="shared" si="22"/>
        <v>0</v>
      </c>
      <c r="P26" s="876">
        <f t="shared" si="18"/>
        <v>0</v>
      </c>
      <c r="Q26" s="1425"/>
      <c r="R26" s="1412"/>
    </row>
    <row r="27" spans="2:18" s="1392" customFormat="1" ht="14.1" customHeight="1">
      <c r="B27" s="806"/>
      <c r="C27" s="804">
        <v>8</v>
      </c>
      <c r="D27" s="1308" t="s">
        <v>506</v>
      </c>
      <c r="E27" s="1950"/>
      <c r="F27" s="1951"/>
      <c r="G27" s="849"/>
      <c r="H27" s="850"/>
      <c r="I27" s="851"/>
      <c r="J27" s="849"/>
      <c r="K27" s="834">
        <f>SUM(E27:G27)</f>
        <v>0</v>
      </c>
      <c r="L27" s="835">
        <f>SUM(H27:J27)</f>
        <v>0</v>
      </c>
      <c r="M27" s="960">
        <f t="shared" si="17"/>
        <v>0</v>
      </c>
      <c r="N27" s="880">
        <f t="shared" si="21"/>
        <v>0</v>
      </c>
      <c r="O27" s="880">
        <f t="shared" si="22"/>
        <v>0</v>
      </c>
      <c r="P27" s="876">
        <f t="shared" si="18"/>
        <v>0</v>
      </c>
      <c r="Q27" s="1425"/>
      <c r="R27" s="1412"/>
    </row>
    <row r="28" spans="2:18" s="1392" customFormat="1" ht="14.1" customHeight="1">
      <c r="B28" s="806"/>
      <c r="C28" s="804">
        <v>9</v>
      </c>
      <c r="D28" s="1308" t="s">
        <v>271</v>
      </c>
      <c r="E28" s="1950"/>
      <c r="F28" s="1951"/>
      <c r="G28" s="849"/>
      <c r="H28" s="850"/>
      <c r="I28" s="851"/>
      <c r="J28" s="849"/>
      <c r="K28" s="834">
        <f>SUM(E28:G28)</f>
        <v>0</v>
      </c>
      <c r="L28" s="835">
        <f>SUM(H28:J28)</f>
        <v>0</v>
      </c>
      <c r="M28" s="960">
        <f t="shared" si="17"/>
        <v>0</v>
      </c>
      <c r="N28" s="880">
        <f t="shared" si="21"/>
        <v>0</v>
      </c>
      <c r="O28" s="880">
        <f t="shared" si="22"/>
        <v>0</v>
      </c>
      <c r="P28" s="876">
        <f t="shared" si="18"/>
        <v>0</v>
      </c>
      <c r="Q28" s="1425"/>
      <c r="R28" s="1412"/>
    </row>
    <row r="29" spans="2:18" s="1392" customFormat="1" ht="14.1" customHeight="1">
      <c r="B29" s="806"/>
      <c r="C29" s="804">
        <v>10</v>
      </c>
      <c r="D29" s="1308" t="s">
        <v>579</v>
      </c>
      <c r="E29" s="1950"/>
      <c r="F29" s="1951"/>
      <c r="G29" s="849"/>
      <c r="H29" s="850"/>
      <c r="I29" s="851"/>
      <c r="J29" s="849"/>
      <c r="K29" s="834">
        <f t="shared" si="19"/>
        <v>0</v>
      </c>
      <c r="L29" s="835">
        <f t="shared" si="20"/>
        <v>0</v>
      </c>
      <c r="M29" s="960">
        <f t="shared" si="17"/>
        <v>0</v>
      </c>
      <c r="N29" s="880">
        <f t="shared" si="21"/>
        <v>0</v>
      </c>
      <c r="O29" s="880">
        <f t="shared" si="22"/>
        <v>0</v>
      </c>
      <c r="P29" s="876">
        <f t="shared" si="18"/>
        <v>0</v>
      </c>
      <c r="Q29" s="1425"/>
      <c r="R29" s="1412"/>
    </row>
    <row r="30" spans="2:18" s="1392" customFormat="1" ht="14.1" customHeight="1" thickBot="1">
      <c r="B30" s="961"/>
      <c r="C30" s="1312">
        <v>11</v>
      </c>
      <c r="D30" s="1309" t="s">
        <v>569</v>
      </c>
      <c r="E30" s="1952"/>
      <c r="F30" s="1953"/>
      <c r="G30" s="964"/>
      <c r="H30" s="962"/>
      <c r="I30" s="963"/>
      <c r="J30" s="964"/>
      <c r="K30" s="965">
        <f t="shared" si="19"/>
        <v>0</v>
      </c>
      <c r="L30" s="966">
        <f t="shared" si="20"/>
        <v>0</v>
      </c>
      <c r="M30" s="967">
        <f t="shared" si="17"/>
        <v>0</v>
      </c>
      <c r="N30" s="892">
        <f t="shared" si="21"/>
        <v>0</v>
      </c>
      <c r="O30" s="892">
        <f t="shared" si="22"/>
        <v>0</v>
      </c>
      <c r="P30" s="910">
        <f t="shared" si="18"/>
        <v>0</v>
      </c>
      <c r="Q30" s="1426"/>
      <c r="R30" s="1412"/>
    </row>
    <row r="31" spans="2:18" s="1392" customFormat="1" ht="14.1" customHeight="1" thickTop="1">
      <c r="B31" s="3372" t="s">
        <v>532</v>
      </c>
      <c r="C31" s="1405">
        <v>1</v>
      </c>
      <c r="D31" s="1406" t="s">
        <v>62</v>
      </c>
      <c r="E31" s="1950"/>
      <c r="F31" s="1951"/>
      <c r="G31" s="849"/>
      <c r="H31" s="850"/>
      <c r="I31" s="851"/>
      <c r="J31" s="849"/>
      <c r="K31" s="836">
        <f>SUM(E31:G31)</f>
        <v>0</v>
      </c>
      <c r="L31" s="897">
        <f>SUM(H31:J31)</f>
        <v>0</v>
      </c>
      <c r="M31" s="968">
        <f t="shared" si="17"/>
        <v>0</v>
      </c>
      <c r="N31" s="891">
        <f t="shared" si="21"/>
        <v>0</v>
      </c>
      <c r="O31" s="891">
        <f t="shared" si="22"/>
        <v>0</v>
      </c>
      <c r="P31" s="908">
        <f t="shared" si="18"/>
        <v>0</v>
      </c>
      <c r="Q31" s="1425"/>
      <c r="R31" s="1412"/>
    </row>
    <row r="32" spans="2:18" s="1392" customFormat="1" ht="14.1" customHeight="1">
      <c r="B32" s="3372"/>
      <c r="C32" s="802">
        <v>2</v>
      </c>
      <c r="D32" s="396" t="s">
        <v>733</v>
      </c>
      <c r="E32" s="1954"/>
      <c r="F32" s="1955"/>
      <c r="G32" s="855"/>
      <c r="H32" s="856"/>
      <c r="I32" s="854"/>
      <c r="J32" s="855"/>
      <c r="K32" s="834">
        <f t="shared" si="19"/>
        <v>0</v>
      </c>
      <c r="L32" s="835">
        <f t="shared" si="20"/>
        <v>0</v>
      </c>
      <c r="M32" s="960">
        <f t="shared" si="17"/>
        <v>0</v>
      </c>
      <c r="N32" s="880">
        <f t="shared" si="21"/>
        <v>0</v>
      </c>
      <c r="O32" s="880">
        <f t="shared" si="22"/>
        <v>0</v>
      </c>
      <c r="P32" s="876">
        <f t="shared" si="18"/>
        <v>0</v>
      </c>
      <c r="Q32" s="1427"/>
      <c r="R32" s="1412"/>
    </row>
    <row r="33" spans="2:18" s="1392" customFormat="1" ht="14.1" customHeight="1">
      <c r="B33" s="3372"/>
      <c r="C33" s="803">
        <v>3</v>
      </c>
      <c r="D33" s="396" t="s">
        <v>734</v>
      </c>
      <c r="E33" s="1954"/>
      <c r="F33" s="1955"/>
      <c r="G33" s="855"/>
      <c r="H33" s="856"/>
      <c r="I33" s="854"/>
      <c r="J33" s="855"/>
      <c r="K33" s="834">
        <f t="shared" si="19"/>
        <v>0</v>
      </c>
      <c r="L33" s="835">
        <f t="shared" si="20"/>
        <v>0</v>
      </c>
      <c r="M33" s="960">
        <f t="shared" si="17"/>
        <v>0</v>
      </c>
      <c r="N33" s="880">
        <f t="shared" si="21"/>
        <v>0</v>
      </c>
      <c r="O33" s="880">
        <f t="shared" si="22"/>
        <v>0</v>
      </c>
      <c r="P33" s="876">
        <f t="shared" si="18"/>
        <v>0</v>
      </c>
      <c r="Q33" s="1427"/>
      <c r="R33" s="1412"/>
    </row>
    <row r="34" spans="2:18" s="1392" customFormat="1" ht="14.1" customHeight="1">
      <c r="B34" s="3372"/>
      <c r="C34" s="802">
        <v>4</v>
      </c>
      <c r="D34" s="398" t="s">
        <v>59</v>
      </c>
      <c r="E34" s="1954"/>
      <c r="F34" s="1955"/>
      <c r="G34" s="855"/>
      <c r="H34" s="856"/>
      <c r="I34" s="854"/>
      <c r="J34" s="855"/>
      <c r="K34" s="834">
        <f t="shared" si="19"/>
        <v>0</v>
      </c>
      <c r="L34" s="835">
        <f t="shared" si="20"/>
        <v>0</v>
      </c>
      <c r="M34" s="960">
        <f t="shared" si="17"/>
        <v>0</v>
      </c>
      <c r="N34" s="880">
        <f t="shared" si="21"/>
        <v>0</v>
      </c>
      <c r="O34" s="880">
        <f t="shared" si="22"/>
        <v>0</v>
      </c>
      <c r="P34" s="876">
        <f t="shared" si="18"/>
        <v>0</v>
      </c>
      <c r="Q34" s="1427"/>
      <c r="R34" s="1412"/>
    </row>
    <row r="35" spans="2:18" s="1392" customFormat="1" ht="14.1" customHeight="1">
      <c r="B35" s="3372"/>
      <c r="C35" s="803">
        <v>5</v>
      </c>
      <c r="D35" s="398" t="s">
        <v>60</v>
      </c>
      <c r="E35" s="1954"/>
      <c r="F35" s="1955"/>
      <c r="G35" s="855"/>
      <c r="H35" s="856"/>
      <c r="I35" s="854"/>
      <c r="J35" s="855"/>
      <c r="K35" s="834">
        <f t="shared" si="19"/>
        <v>0</v>
      </c>
      <c r="L35" s="835">
        <f t="shared" si="20"/>
        <v>0</v>
      </c>
      <c r="M35" s="960">
        <f t="shared" si="17"/>
        <v>0</v>
      </c>
      <c r="N35" s="880">
        <f t="shared" si="21"/>
        <v>0</v>
      </c>
      <c r="O35" s="880">
        <f t="shared" si="22"/>
        <v>0</v>
      </c>
      <c r="P35" s="876">
        <f t="shared" si="18"/>
        <v>0</v>
      </c>
      <c r="Q35" s="1427"/>
      <c r="R35" s="1412"/>
    </row>
    <row r="36" spans="2:18" s="1392" customFormat="1" ht="14.1" customHeight="1">
      <c r="B36" s="3372"/>
      <c r="C36" s="802">
        <v>6</v>
      </c>
      <c r="D36" s="398" t="s">
        <v>66</v>
      </c>
      <c r="E36" s="1954"/>
      <c r="F36" s="1955"/>
      <c r="G36" s="855"/>
      <c r="H36" s="856"/>
      <c r="I36" s="854"/>
      <c r="J36" s="855"/>
      <c r="K36" s="834">
        <f t="shared" si="19"/>
        <v>0</v>
      </c>
      <c r="L36" s="835">
        <f t="shared" si="20"/>
        <v>0</v>
      </c>
      <c r="M36" s="960">
        <f t="shared" si="17"/>
        <v>0</v>
      </c>
      <c r="N36" s="880">
        <f t="shared" si="21"/>
        <v>0</v>
      </c>
      <c r="O36" s="880">
        <f t="shared" si="22"/>
        <v>0</v>
      </c>
      <c r="P36" s="876">
        <f t="shared" si="18"/>
        <v>0</v>
      </c>
      <c r="Q36" s="1427"/>
      <c r="R36" s="1412"/>
    </row>
    <row r="37" spans="2:18" s="1392" customFormat="1" ht="14.1" customHeight="1">
      <c r="B37" s="3372"/>
      <c r="C37" s="803">
        <v>7</v>
      </c>
      <c r="D37" s="398" t="s">
        <v>501</v>
      </c>
      <c r="E37" s="1954"/>
      <c r="F37" s="1955"/>
      <c r="G37" s="855"/>
      <c r="H37" s="856"/>
      <c r="I37" s="854"/>
      <c r="J37" s="855"/>
      <c r="K37" s="834">
        <f t="shared" si="19"/>
        <v>0</v>
      </c>
      <c r="L37" s="835">
        <f t="shared" si="20"/>
        <v>0</v>
      </c>
      <c r="M37" s="960">
        <f t="shared" si="17"/>
        <v>0</v>
      </c>
      <c r="N37" s="880">
        <f t="shared" si="21"/>
        <v>0</v>
      </c>
      <c r="O37" s="880">
        <f t="shared" si="22"/>
        <v>0</v>
      </c>
      <c r="P37" s="876">
        <f t="shared" si="18"/>
        <v>0</v>
      </c>
      <c r="Q37" s="1427"/>
      <c r="R37" s="1412"/>
    </row>
    <row r="38" spans="2:18" s="1392" customFormat="1" ht="14.1" customHeight="1">
      <c r="B38" s="3372"/>
      <c r="C38" s="802">
        <v>8</v>
      </c>
      <c r="D38" s="398" t="s">
        <v>67</v>
      </c>
      <c r="E38" s="1954"/>
      <c r="F38" s="1955"/>
      <c r="G38" s="855"/>
      <c r="H38" s="856"/>
      <c r="I38" s="854"/>
      <c r="J38" s="855"/>
      <c r="K38" s="834">
        <f t="shared" si="19"/>
        <v>0</v>
      </c>
      <c r="L38" s="835">
        <f t="shared" si="20"/>
        <v>0</v>
      </c>
      <c r="M38" s="960">
        <f t="shared" si="17"/>
        <v>0</v>
      </c>
      <c r="N38" s="880">
        <f t="shared" si="21"/>
        <v>0</v>
      </c>
      <c r="O38" s="880">
        <f t="shared" si="22"/>
        <v>0</v>
      </c>
      <c r="P38" s="876">
        <f t="shared" si="18"/>
        <v>0</v>
      </c>
      <c r="Q38" s="1427"/>
      <c r="R38" s="1412"/>
    </row>
    <row r="39" spans="2:18" s="1392" customFormat="1" ht="14.1" customHeight="1">
      <c r="B39" s="3372"/>
      <c r="C39" s="803">
        <v>9</v>
      </c>
      <c r="D39" s="398" t="s">
        <v>61</v>
      </c>
      <c r="E39" s="1954"/>
      <c r="F39" s="1955"/>
      <c r="G39" s="855"/>
      <c r="H39" s="856"/>
      <c r="I39" s="854"/>
      <c r="J39" s="855"/>
      <c r="K39" s="834">
        <f t="shared" si="19"/>
        <v>0</v>
      </c>
      <c r="L39" s="835">
        <f t="shared" si="20"/>
        <v>0</v>
      </c>
      <c r="M39" s="960">
        <f t="shared" si="17"/>
        <v>0</v>
      </c>
      <c r="N39" s="880">
        <f t="shared" si="21"/>
        <v>0</v>
      </c>
      <c r="O39" s="880">
        <f t="shared" si="22"/>
        <v>0</v>
      </c>
      <c r="P39" s="876">
        <f t="shared" si="18"/>
        <v>0</v>
      </c>
      <c r="Q39" s="1427"/>
      <c r="R39" s="1412"/>
    </row>
    <row r="40" spans="2:18" s="1392" customFormat="1" ht="14.1" customHeight="1">
      <c r="B40" s="3372"/>
      <c r="C40" s="802">
        <v>10</v>
      </c>
      <c r="D40" s="398" t="s">
        <v>146</v>
      </c>
      <c r="E40" s="1954"/>
      <c r="F40" s="1955"/>
      <c r="G40" s="855"/>
      <c r="H40" s="856"/>
      <c r="I40" s="854"/>
      <c r="J40" s="855"/>
      <c r="K40" s="834">
        <f t="shared" si="19"/>
        <v>0</v>
      </c>
      <c r="L40" s="835">
        <f t="shared" si="20"/>
        <v>0</v>
      </c>
      <c r="M40" s="960">
        <f t="shared" si="17"/>
        <v>0</v>
      </c>
      <c r="N40" s="880">
        <f t="shared" si="21"/>
        <v>0</v>
      </c>
      <c r="O40" s="880">
        <f t="shared" si="22"/>
        <v>0</v>
      </c>
      <c r="P40" s="876">
        <f t="shared" si="18"/>
        <v>0</v>
      </c>
      <c r="Q40" s="1427"/>
      <c r="R40" s="1412"/>
    </row>
    <row r="41" spans="2:18" s="1392" customFormat="1" ht="14.1" customHeight="1">
      <c r="B41" s="3372"/>
      <c r="C41" s="803">
        <v>11</v>
      </c>
      <c r="D41" s="398" t="s">
        <v>117</v>
      </c>
      <c r="E41" s="1954"/>
      <c r="F41" s="1955"/>
      <c r="G41" s="855"/>
      <c r="H41" s="856"/>
      <c r="I41" s="854"/>
      <c r="J41" s="855"/>
      <c r="K41" s="834">
        <f t="shared" si="19"/>
        <v>0</v>
      </c>
      <c r="L41" s="835">
        <f t="shared" si="20"/>
        <v>0</v>
      </c>
      <c r="M41" s="960">
        <f t="shared" si="17"/>
        <v>0</v>
      </c>
      <c r="N41" s="880">
        <f t="shared" si="21"/>
        <v>0</v>
      </c>
      <c r="O41" s="880">
        <f t="shared" si="22"/>
        <v>0</v>
      </c>
      <c r="P41" s="876">
        <f t="shared" si="18"/>
        <v>0</v>
      </c>
      <c r="Q41" s="1427"/>
      <c r="R41" s="1412"/>
    </row>
    <row r="42" spans="2:18" s="1392" customFormat="1" ht="14.1" customHeight="1">
      <c r="B42" s="3372"/>
      <c r="C42" s="802">
        <v>12</v>
      </c>
      <c r="D42" s="398" t="s">
        <v>64</v>
      </c>
      <c r="E42" s="1954"/>
      <c r="F42" s="1955"/>
      <c r="G42" s="855"/>
      <c r="H42" s="856"/>
      <c r="I42" s="854"/>
      <c r="J42" s="855"/>
      <c r="K42" s="834">
        <f t="shared" si="19"/>
        <v>0</v>
      </c>
      <c r="L42" s="835">
        <f t="shared" si="20"/>
        <v>0</v>
      </c>
      <c r="M42" s="960">
        <f t="shared" si="17"/>
        <v>0</v>
      </c>
      <c r="N42" s="880">
        <f t="shared" si="21"/>
        <v>0</v>
      </c>
      <c r="O42" s="880">
        <f t="shared" si="22"/>
        <v>0</v>
      </c>
      <c r="P42" s="876">
        <f t="shared" si="18"/>
        <v>0</v>
      </c>
      <c r="Q42" s="1427"/>
      <c r="R42" s="1412"/>
    </row>
    <row r="43" spans="2:18" s="1392" customFormat="1" ht="14.1" customHeight="1">
      <c r="B43" s="3372"/>
      <c r="C43" s="803">
        <v>13</v>
      </c>
      <c r="D43" s="398" t="s">
        <v>143</v>
      </c>
      <c r="E43" s="1954"/>
      <c r="F43" s="1955"/>
      <c r="G43" s="855"/>
      <c r="H43" s="856"/>
      <c r="I43" s="854"/>
      <c r="J43" s="855"/>
      <c r="K43" s="834">
        <f t="shared" si="19"/>
        <v>0</v>
      </c>
      <c r="L43" s="835">
        <f t="shared" si="20"/>
        <v>0</v>
      </c>
      <c r="M43" s="960">
        <f t="shared" si="17"/>
        <v>0</v>
      </c>
      <c r="N43" s="880">
        <f t="shared" si="21"/>
        <v>0</v>
      </c>
      <c r="O43" s="880">
        <f t="shared" si="22"/>
        <v>0</v>
      </c>
      <c r="P43" s="876">
        <f t="shared" si="18"/>
        <v>0</v>
      </c>
      <c r="Q43" s="1427"/>
      <c r="R43" s="1412"/>
    </row>
    <row r="44" spans="2:18" s="1392" customFormat="1" ht="14.1" customHeight="1">
      <c r="B44" s="3372"/>
      <c r="C44" s="803">
        <v>14</v>
      </c>
      <c r="D44" s="1208" t="s">
        <v>65</v>
      </c>
      <c r="E44" s="1956"/>
      <c r="F44" s="1957"/>
      <c r="G44" s="1402"/>
      <c r="H44" s="856"/>
      <c r="I44" s="854"/>
      <c r="J44" s="855"/>
      <c r="K44" s="834">
        <f>SUM(E44:G44)</f>
        <v>0</v>
      </c>
      <c r="L44" s="835">
        <f>SUM(H44:J44)</f>
        <v>0</v>
      </c>
      <c r="M44" s="960">
        <f t="shared" si="17"/>
        <v>0</v>
      </c>
      <c r="N44" s="880">
        <f t="shared" si="21"/>
        <v>0</v>
      </c>
      <c r="O44" s="880">
        <f t="shared" si="22"/>
        <v>0</v>
      </c>
      <c r="P44" s="876">
        <f t="shared" si="18"/>
        <v>0</v>
      </c>
      <c r="Q44" s="1427"/>
      <c r="R44" s="1412"/>
    </row>
    <row r="45" spans="2:18" s="1392" customFormat="1" ht="14.1" customHeight="1">
      <c r="B45" s="3372"/>
      <c r="C45" s="803">
        <v>15</v>
      </c>
      <c r="D45" s="398" t="s">
        <v>336</v>
      </c>
      <c r="E45" s="1954"/>
      <c r="F45" s="1955"/>
      <c r="G45" s="855"/>
      <c r="H45" s="856"/>
      <c r="I45" s="854"/>
      <c r="J45" s="855"/>
      <c r="K45" s="834">
        <f>SUM(E45:G45)</f>
        <v>0</v>
      </c>
      <c r="L45" s="835">
        <f>SUM(H45:J45)</f>
        <v>0</v>
      </c>
      <c r="M45" s="960">
        <f t="shared" si="17"/>
        <v>0</v>
      </c>
      <c r="N45" s="880">
        <f t="shared" si="21"/>
        <v>0</v>
      </c>
      <c r="O45" s="880">
        <f t="shared" si="22"/>
        <v>0</v>
      </c>
      <c r="P45" s="876">
        <f t="shared" ref="P45" si="29">SUM(N45:O45)</f>
        <v>0</v>
      </c>
      <c r="Q45" s="1427"/>
      <c r="R45" s="1412"/>
    </row>
    <row r="46" spans="2:18" s="1392" customFormat="1" ht="14.1" customHeight="1">
      <c r="B46" s="3372"/>
      <c r="C46" s="984">
        <v>16</v>
      </c>
      <c r="D46" s="1337" t="s">
        <v>601</v>
      </c>
      <c r="E46" s="1954"/>
      <c r="F46" s="1955"/>
      <c r="G46" s="855"/>
      <c r="H46" s="856"/>
      <c r="I46" s="854"/>
      <c r="J46" s="855"/>
      <c r="K46" s="834">
        <f t="shared" si="19"/>
        <v>0</v>
      </c>
      <c r="L46" s="835">
        <f t="shared" si="20"/>
        <v>0</v>
      </c>
      <c r="M46" s="960">
        <f t="shared" si="17"/>
        <v>0</v>
      </c>
      <c r="N46" s="880">
        <f t="shared" si="21"/>
        <v>0</v>
      </c>
      <c r="O46" s="880">
        <f t="shared" si="22"/>
        <v>0</v>
      </c>
      <c r="P46" s="876">
        <f t="shared" si="18"/>
        <v>0</v>
      </c>
      <c r="Q46" s="1427"/>
      <c r="R46" s="1412"/>
    </row>
    <row r="47" spans="2:18" s="1392" customFormat="1" ht="14.1" customHeight="1">
      <c r="B47" s="3422" t="s">
        <v>736</v>
      </c>
      <c r="C47" s="808">
        <v>1</v>
      </c>
      <c r="D47" s="1338" t="s">
        <v>741</v>
      </c>
      <c r="E47" s="1958"/>
      <c r="F47" s="1959"/>
      <c r="G47" s="1223"/>
      <c r="H47" s="1224"/>
      <c r="I47" s="1225"/>
      <c r="J47" s="1226"/>
      <c r="K47" s="840">
        <f t="shared" si="19"/>
        <v>0</v>
      </c>
      <c r="L47" s="841">
        <f t="shared" si="20"/>
        <v>0</v>
      </c>
      <c r="M47" s="970">
        <f t="shared" si="17"/>
        <v>0</v>
      </c>
      <c r="N47" s="879">
        <f t="shared" si="21"/>
        <v>0</v>
      </c>
      <c r="O47" s="879">
        <f t="shared" si="22"/>
        <v>0</v>
      </c>
      <c r="P47" s="875">
        <f t="shared" si="18"/>
        <v>0</v>
      </c>
      <c r="Q47" s="1428"/>
      <c r="R47" s="1412"/>
    </row>
    <row r="48" spans="2:18" s="1392" customFormat="1" ht="14.1" customHeight="1">
      <c r="B48" s="3423"/>
      <c r="C48" s="809">
        <v>2</v>
      </c>
      <c r="D48" s="1000" t="s">
        <v>742</v>
      </c>
      <c r="E48" s="1960"/>
      <c r="F48" s="1961"/>
      <c r="G48" s="859"/>
      <c r="H48" s="1219"/>
      <c r="I48" s="1220"/>
      <c r="J48" s="899"/>
      <c r="K48" s="834">
        <f t="shared" si="19"/>
        <v>0</v>
      </c>
      <c r="L48" s="835">
        <f t="shared" si="20"/>
        <v>0</v>
      </c>
      <c r="M48" s="960">
        <f t="shared" si="17"/>
        <v>0</v>
      </c>
      <c r="N48" s="880">
        <f t="shared" si="21"/>
        <v>0</v>
      </c>
      <c r="O48" s="880">
        <f t="shared" si="22"/>
        <v>0</v>
      </c>
      <c r="P48" s="876">
        <f t="shared" si="18"/>
        <v>0</v>
      </c>
      <c r="Q48" s="1429"/>
      <c r="R48" s="1412"/>
    </row>
    <row r="49" spans="2:18" s="1392" customFormat="1" ht="14.1" customHeight="1">
      <c r="B49" s="3424"/>
      <c r="C49" s="811">
        <v>3</v>
      </c>
      <c r="D49" s="1200" t="s">
        <v>743</v>
      </c>
      <c r="E49" s="1962"/>
      <c r="F49" s="1963"/>
      <c r="G49" s="867"/>
      <c r="H49" s="868"/>
      <c r="I49" s="999"/>
      <c r="J49" s="950"/>
      <c r="K49" s="837">
        <f t="shared" si="19"/>
        <v>0</v>
      </c>
      <c r="L49" s="838">
        <f t="shared" si="20"/>
        <v>0</v>
      </c>
      <c r="M49" s="971">
        <f t="shared" si="17"/>
        <v>0</v>
      </c>
      <c r="N49" s="881">
        <f t="shared" si="21"/>
        <v>0</v>
      </c>
      <c r="O49" s="881">
        <f t="shared" si="22"/>
        <v>0</v>
      </c>
      <c r="P49" s="877">
        <f t="shared" si="18"/>
        <v>0</v>
      </c>
      <c r="Q49" s="1430"/>
      <c r="R49" s="1412"/>
    </row>
    <row r="50" spans="2:18" s="1392" customFormat="1" ht="17.100000000000001" customHeight="1">
      <c r="B50" s="3400" t="s">
        <v>786</v>
      </c>
      <c r="C50" s="808"/>
      <c r="D50" s="1338" t="s">
        <v>741</v>
      </c>
      <c r="E50" s="1964"/>
      <c r="F50" s="1965"/>
      <c r="G50" s="1431"/>
      <c r="H50" s="846"/>
      <c r="I50" s="847"/>
      <c r="J50" s="869"/>
      <c r="K50" s="840">
        <f t="shared" si="19"/>
        <v>0</v>
      </c>
      <c r="L50" s="841">
        <f t="shared" si="20"/>
        <v>0</v>
      </c>
      <c r="M50" s="970">
        <f t="shared" si="17"/>
        <v>0</v>
      </c>
      <c r="N50" s="879">
        <f t="shared" si="21"/>
        <v>0</v>
      </c>
      <c r="O50" s="879">
        <f t="shared" si="22"/>
        <v>0</v>
      </c>
      <c r="P50" s="875">
        <f t="shared" si="18"/>
        <v>0</v>
      </c>
      <c r="Q50" s="1424"/>
      <c r="R50" s="1412"/>
    </row>
    <row r="51" spans="2:18" s="1392" customFormat="1" ht="14.25" customHeight="1" thickBot="1">
      <c r="B51" s="3401"/>
      <c r="C51" s="1408"/>
      <c r="D51" s="1200" t="s">
        <v>783</v>
      </c>
      <c r="E51" s="1966"/>
      <c r="F51" s="1967"/>
      <c r="G51" s="1432"/>
      <c r="H51" s="1433"/>
      <c r="I51" s="1201"/>
      <c r="J51" s="1434"/>
      <c r="K51" s="842">
        <f t="shared" si="19"/>
        <v>0</v>
      </c>
      <c r="L51" s="843">
        <f t="shared" si="20"/>
        <v>0</v>
      </c>
      <c r="M51" s="972">
        <f t="shared" si="17"/>
        <v>0</v>
      </c>
      <c r="N51" s="911">
        <f t="shared" si="21"/>
        <v>0</v>
      </c>
      <c r="O51" s="911">
        <f t="shared" si="22"/>
        <v>0</v>
      </c>
      <c r="P51" s="912">
        <f t="shared" si="18"/>
        <v>0</v>
      </c>
      <c r="Q51" s="1816"/>
      <c r="R51" s="1412"/>
    </row>
    <row r="52" spans="2:18" s="1392" customFormat="1" ht="19.350000000000001" customHeight="1" thickBot="1">
      <c r="B52" s="1435"/>
      <c r="C52" s="1407" t="s">
        <v>601</v>
      </c>
      <c r="D52" s="1409"/>
      <c r="E52" s="1968"/>
      <c r="F52" s="1969"/>
      <c r="G52" s="1438"/>
      <c r="H52" s="1439"/>
      <c r="I52" s="1440"/>
      <c r="J52" s="1440"/>
      <c r="K52" s="1413">
        <f>SUM(E52:G52)</f>
        <v>0</v>
      </c>
      <c r="L52" s="1414">
        <f>SUM(H52:J52)</f>
        <v>0</v>
      </c>
      <c r="M52" s="1415">
        <f>SUM(K52:L52)</f>
        <v>0</v>
      </c>
      <c r="N52" s="1416">
        <f>E52*$E$11+F52*$F$11+G52*G$11</f>
        <v>0</v>
      </c>
      <c r="O52" s="1416">
        <f>H52*$H$11+I52*$I$11+J52*$J$11</f>
        <v>0</v>
      </c>
      <c r="P52" s="1417">
        <f>SUM(N52:O52)</f>
        <v>0</v>
      </c>
      <c r="Q52" s="1820"/>
      <c r="R52" s="1412"/>
    </row>
    <row r="53" spans="2:18" s="1418" customFormat="1" ht="19.5" customHeight="1" thickBot="1">
      <c r="B53" s="1319"/>
      <c r="C53" s="1320" t="s">
        <v>779</v>
      </c>
      <c r="D53" s="1320"/>
      <c r="E53" s="1327">
        <f>SUM(E54:E63)</f>
        <v>0</v>
      </c>
      <c r="F53" s="1327">
        <f t="shared" ref="F53:K53" si="30">SUM(F54:F63)</f>
        <v>0</v>
      </c>
      <c r="G53" s="1327">
        <f t="shared" si="30"/>
        <v>0</v>
      </c>
      <c r="H53" s="1327">
        <f t="shared" si="30"/>
        <v>0</v>
      </c>
      <c r="I53" s="1327">
        <f t="shared" si="30"/>
        <v>0</v>
      </c>
      <c r="J53" s="1327">
        <f t="shared" si="30"/>
        <v>0</v>
      </c>
      <c r="K53" s="1327">
        <f t="shared" si="30"/>
        <v>0</v>
      </c>
      <c r="L53" s="1327">
        <f>SUM(L54:L63)</f>
        <v>0</v>
      </c>
      <c r="M53" s="1327">
        <f t="shared" ref="M53:P53" si="31">SUM(M54:M63)</f>
        <v>0</v>
      </c>
      <c r="N53" s="1327">
        <f t="shared" si="31"/>
        <v>0</v>
      </c>
      <c r="O53" s="1327">
        <f t="shared" si="31"/>
        <v>0</v>
      </c>
      <c r="P53" s="1327">
        <f t="shared" si="31"/>
        <v>0</v>
      </c>
      <c r="Q53" s="1321"/>
      <c r="R53" s="1412"/>
    </row>
    <row r="54" spans="2:18" s="1418" customFormat="1" ht="14.1" customHeight="1">
      <c r="B54" s="817"/>
      <c r="C54" s="1311">
        <v>1</v>
      </c>
      <c r="D54" s="822"/>
      <c r="E54" s="1950"/>
      <c r="F54" s="1951"/>
      <c r="G54" s="849"/>
      <c r="H54" s="850"/>
      <c r="I54" s="851"/>
      <c r="J54" s="849"/>
      <c r="K54" s="836">
        <f>SUM(E54:G54)</f>
        <v>0</v>
      </c>
      <c r="L54" s="897">
        <f>SUM(H54:J54)</f>
        <v>0</v>
      </c>
      <c r="M54" s="968">
        <f t="shared" ref="M54:M72" si="32">SUM(K54:L54)</f>
        <v>0</v>
      </c>
      <c r="N54" s="891">
        <f>E54*$E$11+F54*$F$11+G54*G$11</f>
        <v>0</v>
      </c>
      <c r="O54" s="891">
        <f>H54*$H$11+I54*$I$11+J54*$J$11</f>
        <v>0</v>
      </c>
      <c r="P54" s="908">
        <f t="shared" ref="P54:P72" si="33">SUM(N54:O54)</f>
        <v>0</v>
      </c>
      <c r="Q54" s="917"/>
      <c r="R54" s="1412"/>
    </row>
    <row r="55" spans="2:18" s="1418" customFormat="1" ht="14.1" customHeight="1">
      <c r="B55" s="817"/>
      <c r="C55" s="1311">
        <v>2</v>
      </c>
      <c r="D55" s="822"/>
      <c r="E55" s="1950"/>
      <c r="F55" s="1951"/>
      <c r="G55" s="849"/>
      <c r="H55" s="850"/>
      <c r="I55" s="851"/>
      <c r="J55" s="849"/>
      <c r="K55" s="834">
        <f t="shared" ref="K55:K60" si="34">SUM(E55:G55)</f>
        <v>0</v>
      </c>
      <c r="L55" s="835">
        <f t="shared" ref="L55:L60" si="35">SUM(H55:J55)</f>
        <v>0</v>
      </c>
      <c r="M55" s="960">
        <f t="shared" si="32"/>
        <v>0</v>
      </c>
      <c r="N55" s="880">
        <f t="shared" ref="N55:N72" si="36">E55*$E$11+F55*$F$11+G55*G$11</f>
        <v>0</v>
      </c>
      <c r="O55" s="880">
        <f t="shared" ref="O55:O72" si="37">H55*$H$11+I55*$I$11+J55*$J$11</f>
        <v>0</v>
      </c>
      <c r="P55" s="876">
        <f t="shared" ref="P55:P60" si="38">SUM(N55:O55)</f>
        <v>0</v>
      </c>
      <c r="Q55" s="917"/>
      <c r="R55" s="1412"/>
    </row>
    <row r="56" spans="2:18" s="1418" customFormat="1" ht="14.1" customHeight="1">
      <c r="B56" s="817"/>
      <c r="C56" s="1311">
        <v>3</v>
      </c>
      <c r="D56" s="822"/>
      <c r="E56" s="1950"/>
      <c r="F56" s="1951"/>
      <c r="G56" s="849"/>
      <c r="H56" s="850"/>
      <c r="I56" s="851"/>
      <c r="J56" s="849"/>
      <c r="K56" s="834">
        <f t="shared" si="34"/>
        <v>0</v>
      </c>
      <c r="L56" s="835">
        <f t="shared" si="35"/>
        <v>0</v>
      </c>
      <c r="M56" s="960">
        <f t="shared" si="32"/>
        <v>0</v>
      </c>
      <c r="N56" s="880">
        <f t="shared" si="36"/>
        <v>0</v>
      </c>
      <c r="O56" s="880">
        <f t="shared" si="37"/>
        <v>0</v>
      </c>
      <c r="P56" s="876">
        <f t="shared" si="38"/>
        <v>0</v>
      </c>
      <c r="Q56" s="917"/>
      <c r="R56" s="1412"/>
    </row>
    <row r="57" spans="2:18" s="1418" customFormat="1" ht="14.1" customHeight="1">
      <c r="B57" s="817"/>
      <c r="C57" s="1311">
        <v>4</v>
      </c>
      <c r="D57" s="822"/>
      <c r="E57" s="1950"/>
      <c r="F57" s="1951"/>
      <c r="G57" s="849"/>
      <c r="H57" s="850"/>
      <c r="I57" s="851"/>
      <c r="J57" s="849"/>
      <c r="K57" s="834">
        <f t="shared" si="34"/>
        <v>0</v>
      </c>
      <c r="L57" s="835">
        <f t="shared" si="35"/>
        <v>0</v>
      </c>
      <c r="M57" s="960">
        <f t="shared" si="32"/>
        <v>0</v>
      </c>
      <c r="N57" s="880">
        <f t="shared" si="36"/>
        <v>0</v>
      </c>
      <c r="O57" s="880">
        <f t="shared" si="37"/>
        <v>0</v>
      </c>
      <c r="P57" s="876">
        <f t="shared" si="38"/>
        <v>0</v>
      </c>
      <c r="Q57" s="917"/>
      <c r="R57" s="1412"/>
    </row>
    <row r="58" spans="2:18" s="1418" customFormat="1" ht="14.1" customHeight="1">
      <c r="B58" s="817"/>
      <c r="C58" s="1311">
        <v>5</v>
      </c>
      <c r="D58" s="822"/>
      <c r="E58" s="1950"/>
      <c r="F58" s="1951"/>
      <c r="G58" s="849"/>
      <c r="H58" s="850"/>
      <c r="I58" s="851"/>
      <c r="J58" s="849"/>
      <c r="K58" s="834">
        <f t="shared" si="34"/>
        <v>0</v>
      </c>
      <c r="L58" s="835">
        <f t="shared" si="35"/>
        <v>0</v>
      </c>
      <c r="M58" s="960">
        <f t="shared" si="32"/>
        <v>0</v>
      </c>
      <c r="N58" s="880">
        <f t="shared" si="36"/>
        <v>0</v>
      </c>
      <c r="O58" s="880">
        <f t="shared" si="37"/>
        <v>0</v>
      </c>
      <c r="P58" s="876">
        <f t="shared" si="38"/>
        <v>0</v>
      </c>
      <c r="Q58" s="917"/>
      <c r="R58" s="1412"/>
    </row>
    <row r="59" spans="2:18" s="1418" customFormat="1" ht="14.1" customHeight="1">
      <c r="B59" s="817"/>
      <c r="C59" s="1311">
        <v>6</v>
      </c>
      <c r="D59" s="822"/>
      <c r="E59" s="1950"/>
      <c r="F59" s="1951"/>
      <c r="G59" s="849"/>
      <c r="H59" s="850"/>
      <c r="I59" s="851"/>
      <c r="J59" s="849"/>
      <c r="K59" s="834">
        <f t="shared" si="34"/>
        <v>0</v>
      </c>
      <c r="L59" s="835">
        <f t="shared" si="35"/>
        <v>0</v>
      </c>
      <c r="M59" s="960">
        <f t="shared" si="32"/>
        <v>0</v>
      </c>
      <c r="N59" s="880">
        <f t="shared" si="36"/>
        <v>0</v>
      </c>
      <c r="O59" s="880">
        <f t="shared" si="37"/>
        <v>0</v>
      </c>
      <c r="P59" s="876">
        <f t="shared" si="38"/>
        <v>0</v>
      </c>
      <c r="Q59" s="917"/>
      <c r="R59" s="1412"/>
    </row>
    <row r="60" spans="2:18" s="1418" customFormat="1" ht="14.1" customHeight="1">
      <c r="B60" s="817"/>
      <c r="C60" s="1311">
        <v>7</v>
      </c>
      <c r="D60" s="822"/>
      <c r="E60" s="1950"/>
      <c r="F60" s="1951"/>
      <c r="G60" s="849"/>
      <c r="H60" s="850"/>
      <c r="I60" s="851"/>
      <c r="J60" s="849"/>
      <c r="K60" s="834">
        <f t="shared" si="34"/>
        <v>0</v>
      </c>
      <c r="L60" s="835">
        <f t="shared" si="35"/>
        <v>0</v>
      </c>
      <c r="M60" s="960">
        <f t="shared" si="32"/>
        <v>0</v>
      </c>
      <c r="N60" s="880">
        <f t="shared" si="36"/>
        <v>0</v>
      </c>
      <c r="O60" s="880">
        <f t="shared" si="37"/>
        <v>0</v>
      </c>
      <c r="P60" s="876">
        <f t="shared" si="38"/>
        <v>0</v>
      </c>
      <c r="Q60" s="917"/>
      <c r="R60" s="1412"/>
    </row>
    <row r="61" spans="2:18" s="1418" customFormat="1" ht="14.1" customHeight="1">
      <c r="B61" s="806"/>
      <c r="C61" s="804">
        <v>8</v>
      </c>
      <c r="D61" s="823"/>
      <c r="E61" s="1954"/>
      <c r="F61" s="1955"/>
      <c r="G61" s="855"/>
      <c r="H61" s="856"/>
      <c r="I61" s="854"/>
      <c r="J61" s="855"/>
      <c r="K61" s="834">
        <f>SUM(E61:G61)</f>
        <v>0</v>
      </c>
      <c r="L61" s="835">
        <f>SUM(H61:J61)</f>
        <v>0</v>
      </c>
      <c r="M61" s="960">
        <f t="shared" si="32"/>
        <v>0</v>
      </c>
      <c r="N61" s="880">
        <f t="shared" si="36"/>
        <v>0</v>
      </c>
      <c r="O61" s="880">
        <f t="shared" si="37"/>
        <v>0</v>
      </c>
      <c r="P61" s="876">
        <f t="shared" si="33"/>
        <v>0</v>
      </c>
      <c r="Q61" s="231"/>
      <c r="R61" s="1412"/>
    </row>
    <row r="62" spans="2:18" s="1418" customFormat="1" ht="14.1" customHeight="1">
      <c r="B62" s="806"/>
      <c r="C62" s="804">
        <v>9</v>
      </c>
      <c r="D62" s="823"/>
      <c r="E62" s="1954"/>
      <c r="F62" s="1955"/>
      <c r="G62" s="855"/>
      <c r="H62" s="856"/>
      <c r="I62" s="854"/>
      <c r="J62" s="855"/>
      <c r="K62" s="834">
        <f>SUM(E62:G62)</f>
        <v>0</v>
      </c>
      <c r="L62" s="835">
        <f>SUM(H62:J62)</f>
        <v>0</v>
      </c>
      <c r="M62" s="960">
        <f t="shared" si="32"/>
        <v>0</v>
      </c>
      <c r="N62" s="880">
        <f t="shared" si="36"/>
        <v>0</v>
      </c>
      <c r="O62" s="880">
        <f t="shared" si="37"/>
        <v>0</v>
      </c>
      <c r="P62" s="876">
        <f t="shared" si="33"/>
        <v>0</v>
      </c>
      <c r="Q62" s="231"/>
      <c r="R62" s="1412"/>
    </row>
    <row r="63" spans="2:18" s="1418" customFormat="1" ht="14.1" customHeight="1" thickBot="1">
      <c r="B63" s="983"/>
      <c r="C63" s="1312">
        <v>10</v>
      </c>
      <c r="D63" s="1313"/>
      <c r="E63" s="1970"/>
      <c r="F63" s="1971"/>
      <c r="G63" s="899"/>
      <c r="H63" s="1219"/>
      <c r="I63" s="1220"/>
      <c r="J63" s="899"/>
      <c r="K63" s="894">
        <f>SUM(E63:G63)</f>
        <v>0</v>
      </c>
      <c r="L63" s="895">
        <f>SUM(H63:J63)</f>
        <v>0</v>
      </c>
      <c r="M63" s="973">
        <f t="shared" si="32"/>
        <v>0</v>
      </c>
      <c r="N63" s="906">
        <f t="shared" si="36"/>
        <v>0</v>
      </c>
      <c r="O63" s="906">
        <f t="shared" si="37"/>
        <v>0</v>
      </c>
      <c r="P63" s="909">
        <f t="shared" si="33"/>
        <v>0</v>
      </c>
      <c r="Q63" s="1291"/>
      <c r="R63" s="1412"/>
    </row>
    <row r="64" spans="2:18" s="1418" customFormat="1" ht="19.350000000000001" customHeight="1" thickBot="1">
      <c r="B64" s="1441"/>
      <c r="C64" s="1442" t="s">
        <v>599</v>
      </c>
      <c r="D64" s="1441"/>
      <c r="E64" s="1314">
        <f>SUM(E65:E72)</f>
        <v>0</v>
      </c>
      <c r="F64" s="1314">
        <f t="shared" ref="F64:J64" si="39">SUM(F65:F72)</f>
        <v>0</v>
      </c>
      <c r="G64" s="1314">
        <f t="shared" si="39"/>
        <v>0</v>
      </c>
      <c r="H64" s="1314">
        <f t="shared" si="39"/>
        <v>0</v>
      </c>
      <c r="I64" s="1314">
        <f>SUM(I65:I72)</f>
        <v>0</v>
      </c>
      <c r="J64" s="1314">
        <f t="shared" si="39"/>
        <v>0</v>
      </c>
      <c r="K64" s="1315">
        <f>SUM(K65:K72)</f>
        <v>0</v>
      </c>
      <c r="L64" s="1315">
        <f t="shared" ref="L64:M64" si="40">SUM(L65:L72)</f>
        <v>0</v>
      </c>
      <c r="M64" s="1315">
        <f t="shared" si="40"/>
        <v>0</v>
      </c>
      <c r="N64" s="1316">
        <f t="shared" si="36"/>
        <v>0</v>
      </c>
      <c r="O64" s="1316">
        <f t="shared" si="37"/>
        <v>0</v>
      </c>
      <c r="P64" s="1317">
        <f t="shared" si="33"/>
        <v>0</v>
      </c>
      <c r="Q64" s="1318"/>
      <c r="R64" s="1412"/>
    </row>
    <row r="65" spans="2:18" s="1418" customFormat="1" ht="14.1" customHeight="1">
      <c r="B65" s="817"/>
      <c r="C65" s="1311">
        <v>1</v>
      </c>
      <c r="D65" s="822"/>
      <c r="E65" s="1950"/>
      <c r="F65" s="1951"/>
      <c r="G65" s="849"/>
      <c r="H65" s="850"/>
      <c r="I65" s="851"/>
      <c r="J65" s="849"/>
      <c r="K65" s="836">
        <f t="shared" ref="K65:K72" si="41">SUM(E65:G65)</f>
        <v>0</v>
      </c>
      <c r="L65" s="897">
        <f t="shared" ref="L65:L72" si="42">SUM(H65:J65)</f>
        <v>0</v>
      </c>
      <c r="M65" s="968">
        <f t="shared" si="32"/>
        <v>0</v>
      </c>
      <c r="N65" s="891">
        <f t="shared" si="36"/>
        <v>0</v>
      </c>
      <c r="O65" s="891">
        <f t="shared" si="37"/>
        <v>0</v>
      </c>
      <c r="P65" s="908">
        <f t="shared" si="33"/>
        <v>0</v>
      </c>
      <c r="Q65" s="917"/>
      <c r="R65" s="1412"/>
    </row>
    <row r="66" spans="2:18" s="1418" customFormat="1" ht="14.1" customHeight="1">
      <c r="B66" s="806"/>
      <c r="C66" s="804">
        <v>2</v>
      </c>
      <c r="D66" s="822"/>
      <c r="E66" s="1954"/>
      <c r="F66" s="1955"/>
      <c r="G66" s="855"/>
      <c r="H66" s="856"/>
      <c r="I66" s="854"/>
      <c r="J66" s="855"/>
      <c r="K66" s="834">
        <f t="shared" si="41"/>
        <v>0</v>
      </c>
      <c r="L66" s="835">
        <f t="shared" si="42"/>
        <v>0</v>
      </c>
      <c r="M66" s="960">
        <f t="shared" si="32"/>
        <v>0</v>
      </c>
      <c r="N66" s="880">
        <f t="shared" si="36"/>
        <v>0</v>
      </c>
      <c r="O66" s="880">
        <f t="shared" si="37"/>
        <v>0</v>
      </c>
      <c r="P66" s="876">
        <f t="shared" ref="P66:P68" si="43">SUM(N66:O66)</f>
        <v>0</v>
      </c>
      <c r="Q66" s="231"/>
      <c r="R66" s="1412"/>
    </row>
    <row r="67" spans="2:18" s="1418" customFormat="1" ht="14.1" customHeight="1">
      <c r="B67" s="806"/>
      <c r="C67" s="804">
        <v>3</v>
      </c>
      <c r="D67" s="822"/>
      <c r="E67" s="1954"/>
      <c r="F67" s="1955"/>
      <c r="G67" s="855"/>
      <c r="H67" s="856"/>
      <c r="I67" s="854"/>
      <c r="J67" s="855"/>
      <c r="K67" s="834">
        <f t="shared" si="41"/>
        <v>0</v>
      </c>
      <c r="L67" s="835">
        <f t="shared" si="42"/>
        <v>0</v>
      </c>
      <c r="M67" s="960">
        <f t="shared" si="32"/>
        <v>0</v>
      </c>
      <c r="N67" s="880">
        <f t="shared" si="36"/>
        <v>0</v>
      </c>
      <c r="O67" s="880">
        <f t="shared" si="37"/>
        <v>0</v>
      </c>
      <c r="P67" s="876">
        <f t="shared" si="43"/>
        <v>0</v>
      </c>
      <c r="Q67" s="231"/>
      <c r="R67" s="1412"/>
    </row>
    <row r="68" spans="2:18" s="1418" customFormat="1" ht="14.1" customHeight="1">
      <c r="B68" s="806"/>
      <c r="C68" s="804">
        <v>4</v>
      </c>
      <c r="D68" s="822"/>
      <c r="E68" s="1954"/>
      <c r="F68" s="1955"/>
      <c r="G68" s="855"/>
      <c r="H68" s="856"/>
      <c r="I68" s="854"/>
      <c r="J68" s="855"/>
      <c r="K68" s="834">
        <f t="shared" si="41"/>
        <v>0</v>
      </c>
      <c r="L68" s="835">
        <f t="shared" si="42"/>
        <v>0</v>
      </c>
      <c r="M68" s="960">
        <f t="shared" si="32"/>
        <v>0</v>
      </c>
      <c r="N68" s="880">
        <f t="shared" si="36"/>
        <v>0</v>
      </c>
      <c r="O68" s="880">
        <f t="shared" si="37"/>
        <v>0</v>
      </c>
      <c r="P68" s="876">
        <f t="shared" si="43"/>
        <v>0</v>
      </c>
      <c r="Q68" s="231"/>
      <c r="R68" s="1412"/>
    </row>
    <row r="69" spans="2:18" s="1418" customFormat="1" ht="14.1" customHeight="1">
      <c r="B69" s="806"/>
      <c r="C69" s="804">
        <v>5</v>
      </c>
      <c r="D69" s="823"/>
      <c r="E69" s="1954"/>
      <c r="F69" s="1955"/>
      <c r="G69" s="855"/>
      <c r="H69" s="856"/>
      <c r="I69" s="854"/>
      <c r="J69" s="855"/>
      <c r="K69" s="834">
        <f t="shared" si="41"/>
        <v>0</v>
      </c>
      <c r="L69" s="835">
        <f t="shared" si="42"/>
        <v>0</v>
      </c>
      <c r="M69" s="960">
        <f t="shared" si="32"/>
        <v>0</v>
      </c>
      <c r="N69" s="880">
        <f t="shared" si="36"/>
        <v>0</v>
      </c>
      <c r="O69" s="880">
        <f t="shared" si="37"/>
        <v>0</v>
      </c>
      <c r="P69" s="876">
        <f t="shared" si="33"/>
        <v>0</v>
      </c>
      <c r="Q69" s="231"/>
      <c r="R69" s="1412"/>
    </row>
    <row r="70" spans="2:18" s="1418" customFormat="1" ht="14.1" customHeight="1">
      <c r="B70" s="806"/>
      <c r="C70" s="804">
        <v>6</v>
      </c>
      <c r="D70" s="823"/>
      <c r="E70" s="1954"/>
      <c r="F70" s="1955"/>
      <c r="G70" s="855"/>
      <c r="H70" s="856"/>
      <c r="I70" s="854"/>
      <c r="J70" s="855"/>
      <c r="K70" s="834">
        <f t="shared" si="41"/>
        <v>0</v>
      </c>
      <c r="L70" s="835">
        <f t="shared" si="42"/>
        <v>0</v>
      </c>
      <c r="M70" s="960">
        <f t="shared" si="32"/>
        <v>0</v>
      </c>
      <c r="N70" s="880">
        <f t="shared" si="36"/>
        <v>0</v>
      </c>
      <c r="O70" s="880">
        <f t="shared" si="37"/>
        <v>0</v>
      </c>
      <c r="P70" s="876">
        <f t="shared" si="33"/>
        <v>0</v>
      </c>
      <c r="Q70" s="231"/>
      <c r="R70" s="1412"/>
    </row>
    <row r="71" spans="2:18" s="1418" customFormat="1" ht="14.1" customHeight="1">
      <c r="B71" s="806"/>
      <c r="C71" s="804">
        <v>7</v>
      </c>
      <c r="D71" s="823"/>
      <c r="E71" s="1954"/>
      <c r="F71" s="1955"/>
      <c r="G71" s="855"/>
      <c r="H71" s="856"/>
      <c r="I71" s="854"/>
      <c r="J71" s="855"/>
      <c r="K71" s="834">
        <f t="shared" si="41"/>
        <v>0</v>
      </c>
      <c r="L71" s="835">
        <f t="shared" si="42"/>
        <v>0</v>
      </c>
      <c r="M71" s="960">
        <f t="shared" si="32"/>
        <v>0</v>
      </c>
      <c r="N71" s="880">
        <f t="shared" si="36"/>
        <v>0</v>
      </c>
      <c r="O71" s="880">
        <f t="shared" si="37"/>
        <v>0</v>
      </c>
      <c r="P71" s="876">
        <f t="shared" si="33"/>
        <v>0</v>
      </c>
      <c r="Q71" s="231"/>
      <c r="R71" s="1412"/>
    </row>
    <row r="72" spans="2:18" s="1418" customFormat="1" ht="14.1" customHeight="1" thickBot="1">
      <c r="B72" s="825"/>
      <c r="C72" s="824">
        <v>8</v>
      </c>
      <c r="D72" s="1313"/>
      <c r="E72" s="1970"/>
      <c r="F72" s="1971"/>
      <c r="G72" s="899"/>
      <c r="H72" s="1219"/>
      <c r="I72" s="1220"/>
      <c r="J72" s="899"/>
      <c r="K72" s="894">
        <f t="shared" si="41"/>
        <v>0</v>
      </c>
      <c r="L72" s="895">
        <f t="shared" si="42"/>
        <v>0</v>
      </c>
      <c r="M72" s="973">
        <f t="shared" si="32"/>
        <v>0</v>
      </c>
      <c r="N72" s="906">
        <f t="shared" si="36"/>
        <v>0</v>
      </c>
      <c r="O72" s="906">
        <f t="shared" si="37"/>
        <v>0</v>
      </c>
      <c r="P72" s="909">
        <f t="shared" si="33"/>
        <v>0</v>
      </c>
      <c r="Q72" s="1817"/>
      <c r="R72" s="1412"/>
    </row>
    <row r="73" spans="2:18" s="1418" customFormat="1">
      <c r="B73" s="1443"/>
      <c r="C73" s="1446" t="s">
        <v>712</v>
      </c>
      <c r="D73" s="399" t="s">
        <v>737</v>
      </c>
      <c r="E73" s="400"/>
      <c r="F73" s="400"/>
      <c r="G73" s="400"/>
      <c r="H73" s="400"/>
      <c r="I73" s="400"/>
      <c r="J73" s="400"/>
      <c r="K73" s="400"/>
      <c r="L73" s="400"/>
      <c r="M73" s="400"/>
      <c r="N73" s="400"/>
      <c r="O73" s="400"/>
      <c r="P73" s="400"/>
    </row>
    <row r="74" spans="2:18" s="1418" customFormat="1">
      <c r="C74" s="1340" t="s">
        <v>752</v>
      </c>
      <c r="D74" s="2963" t="s">
        <v>754</v>
      </c>
      <c r="E74" s="2964"/>
      <c r="F74" s="2964"/>
      <c r="G74" s="2964"/>
      <c r="H74" s="2964"/>
      <c r="I74" s="2964"/>
      <c r="J74" s="2964"/>
      <c r="K74" s="2964"/>
      <c r="L74" s="2964"/>
      <c r="M74" s="3376"/>
      <c r="N74" s="3376"/>
      <c r="O74" s="3376"/>
      <c r="P74" s="3376"/>
    </row>
    <row r="75" spans="2:18" s="1418" customFormat="1">
      <c r="D75" s="3377"/>
      <c r="E75" s="2964"/>
      <c r="F75" s="2964"/>
      <c r="G75" s="2964"/>
      <c r="H75" s="2964"/>
      <c r="I75" s="2964"/>
      <c r="J75" s="2964"/>
      <c r="K75" s="2964"/>
      <c r="L75" s="2964"/>
      <c r="M75" s="2964"/>
      <c r="N75" s="2964"/>
      <c r="O75" s="2964"/>
      <c r="P75" s="2964"/>
    </row>
    <row r="76" spans="2:18" s="1418" customFormat="1">
      <c r="D76" s="1444"/>
      <c r="E76" s="1444"/>
      <c r="F76" s="1444"/>
      <c r="G76" s="1444"/>
      <c r="H76" s="1444"/>
      <c r="I76" s="1444"/>
      <c r="J76" s="1445"/>
      <c r="K76" s="1445"/>
      <c r="L76" s="1445"/>
      <c r="M76" s="1444"/>
      <c r="N76" s="1444"/>
      <c r="O76" s="1444"/>
      <c r="P76" s="1444"/>
    </row>
    <row r="77" spans="2:18">
      <c r="D77" s="4"/>
      <c r="E77" s="6"/>
      <c r="F77" s="6"/>
      <c r="G77" s="6"/>
      <c r="H77" s="4"/>
      <c r="I77" s="4"/>
      <c r="J77" s="5"/>
      <c r="K77" s="5"/>
      <c r="L77" s="5"/>
      <c r="M77" s="4"/>
      <c r="N77" s="4"/>
      <c r="O77" s="4"/>
      <c r="P77" s="4"/>
    </row>
    <row r="78" spans="2:18">
      <c r="D78" s="4"/>
      <c r="E78" s="7"/>
      <c r="F78" s="6"/>
      <c r="G78" s="6"/>
      <c r="H78" s="4"/>
      <c r="I78" s="4"/>
      <c r="J78" s="5"/>
      <c r="K78" s="5"/>
      <c r="L78" s="5"/>
      <c r="M78" s="4"/>
      <c r="N78" s="4"/>
      <c r="O78" s="4"/>
      <c r="P78" s="4"/>
    </row>
    <row r="79" spans="2:18">
      <c r="D79" s="4"/>
      <c r="E79" s="6"/>
      <c r="F79" s="6"/>
      <c r="G79" s="6"/>
      <c r="H79" s="4"/>
      <c r="I79" s="4"/>
      <c r="J79" s="5"/>
      <c r="K79" s="5"/>
      <c r="L79" s="5"/>
      <c r="M79" s="4"/>
      <c r="N79" s="4"/>
      <c r="O79" s="4"/>
      <c r="P79" s="4"/>
    </row>
    <row r="80" spans="2:18">
      <c r="D80" s="8"/>
      <c r="E80" s="8"/>
      <c r="F80" s="8"/>
      <c r="G80" s="8"/>
      <c r="H80" s="8"/>
      <c r="I80" s="8"/>
      <c r="J80" s="8"/>
      <c r="K80" s="8"/>
      <c r="L80" s="8"/>
      <c r="M80" s="8"/>
      <c r="N80" s="8"/>
      <c r="O80" s="8"/>
      <c r="P80" s="8"/>
    </row>
  </sheetData>
  <sheetProtection algorithmName="SHA-512" hashValue="ieY8htBHpcYnpfD7YWrtuwXori45ZKdoSzQ1DvGHbOHtKSXeFTwE6TOXzEDsaKSzvI0puwfCWyfBRsjWBkSf9g==" saltValue="nqj6CPbiGuSb6lQNOAbEhw==" spinCount="100000" sheet="1" objects="1" scenarios="1" formatRows="0"/>
  <mergeCells count="24">
    <mergeCell ref="D75:P75"/>
    <mergeCell ref="P10:P12"/>
    <mergeCell ref="E12:J12"/>
    <mergeCell ref="B31:B46"/>
    <mergeCell ref="B47:B49"/>
    <mergeCell ref="B50:B51"/>
    <mergeCell ref="D74:P74"/>
    <mergeCell ref="Q6:Q12"/>
    <mergeCell ref="E7:J7"/>
    <mergeCell ref="K8:K12"/>
    <mergeCell ref="L8:L12"/>
    <mergeCell ref="E9:G9"/>
    <mergeCell ref="H9:J9"/>
    <mergeCell ref="E10:J10"/>
    <mergeCell ref="N10:N12"/>
    <mergeCell ref="O10:O12"/>
    <mergeCell ref="N1:O1"/>
    <mergeCell ref="D3:L3"/>
    <mergeCell ref="J5:M5"/>
    <mergeCell ref="B6:D12"/>
    <mergeCell ref="E6:J6"/>
    <mergeCell ref="K6:L7"/>
    <mergeCell ref="M6:M12"/>
    <mergeCell ref="N6:P9"/>
  </mergeCells>
  <printOptions horizontalCentered="1"/>
  <pageMargins left="0.74803149606299213" right="0.11811023622047245" top="0.51181102362204722" bottom="0.70866141732283472" header="0.51181102362204722" footer="0.51181102362204722"/>
  <pageSetup paperSize="9" scale="63"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300-000000000000}">
          <x14:formula1>
            <xm:f>słownik!$A$2:$A$150</xm:f>
          </x14:formula1>
          <xm:sqref>D65:D72 D54:D63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26">
    <tabColor theme="0"/>
    <pageSetUpPr fitToPage="1"/>
  </sheetPr>
  <dimension ref="B1:V73"/>
  <sheetViews>
    <sheetView showGridLines="0" view="pageBreakPreview" zoomScale="90" zoomScaleNormal="100" zoomScaleSheetLayoutView="90" workbookViewId="0">
      <selection activeCell="V54" sqref="V54"/>
    </sheetView>
  </sheetViews>
  <sheetFormatPr defaultColWidth="9.28515625" defaultRowHeight="12.75"/>
  <cols>
    <col min="1" max="1" width="2.85546875" style="3" customWidth="1"/>
    <col min="2" max="2" width="6.42578125" style="3" customWidth="1"/>
    <col min="3" max="3" width="4.42578125" style="3" customWidth="1"/>
    <col min="4" max="4" width="44.42578125"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22" ht="32.25" customHeight="1">
      <c r="B1" s="2077" t="s">
        <v>557</v>
      </c>
      <c r="C1" s="2077"/>
      <c r="D1" s="2134"/>
      <c r="E1" s="2134"/>
      <c r="F1" s="2134"/>
      <c r="G1" s="2134"/>
      <c r="H1" s="2134"/>
      <c r="I1" s="2134"/>
      <c r="J1" s="2134"/>
      <c r="K1" s="2134"/>
      <c r="L1" s="2134"/>
      <c r="M1" s="2134"/>
      <c r="N1" s="2134"/>
      <c r="O1" s="2135" t="s">
        <v>903</v>
      </c>
      <c r="P1" s="2134"/>
      <c r="Q1" s="2134"/>
    </row>
    <row r="2" spans="2:22" s="1418" customFormat="1" ht="18">
      <c r="B2" s="235"/>
      <c r="C2" s="235"/>
      <c r="D2" s="236" t="str">
        <f>wizyt!C3</f>
        <v>??</v>
      </c>
      <c r="E2" s="237"/>
      <c r="F2" s="237"/>
      <c r="G2" s="237"/>
      <c r="H2" s="237"/>
      <c r="I2" s="237"/>
      <c r="J2" s="237"/>
      <c r="K2" s="237"/>
      <c r="L2" s="237"/>
      <c r="M2" s="237"/>
      <c r="N2" s="237"/>
      <c r="O2" s="237"/>
      <c r="P2" s="814"/>
      <c r="Q2" s="1218"/>
    </row>
    <row r="3" spans="2:22" s="1418" customFormat="1" ht="20.25">
      <c r="B3" s="1218"/>
      <c r="C3" s="1218"/>
      <c r="D3" s="3231" t="s">
        <v>113</v>
      </c>
      <c r="E3" s="3231"/>
      <c r="F3" s="3231"/>
      <c r="G3" s="3231"/>
      <c r="H3" s="3231"/>
      <c r="I3" s="3231"/>
      <c r="J3" s="3231"/>
      <c r="K3" s="3231"/>
      <c r="L3" s="3231"/>
      <c r="M3" s="295" t="str">
        <f>wizyt!H3</f>
        <v>2021/2022</v>
      </c>
      <c r="N3" s="239"/>
      <c r="O3" s="239"/>
      <c r="P3" s="954"/>
      <c r="Q3" s="1218"/>
    </row>
    <row r="4" spans="2:22" s="1418" customFormat="1" ht="18.75" customHeight="1">
      <c r="B4" s="1299" t="s">
        <v>934</v>
      </c>
      <c r="C4" s="241"/>
      <c r="D4" s="1217"/>
      <c r="E4" s="1217"/>
      <c r="F4" s="1217"/>
      <c r="G4" s="1217"/>
      <c r="H4" s="1217"/>
      <c r="I4" s="1217"/>
      <c r="J4" s="1217" t="s">
        <v>558</v>
      </c>
      <c r="K4" s="1217"/>
      <c r="L4" s="1217"/>
      <c r="M4" s="1001"/>
      <c r="N4" s="1001"/>
      <c r="O4" s="1001"/>
      <c r="P4" s="1001"/>
      <c r="Q4" s="1218"/>
    </row>
    <row r="5" spans="2:22" s="1418" customFormat="1" ht="27" customHeight="1" thickBot="1">
      <c r="B5" s="1419" t="s">
        <v>753</v>
      </c>
      <c r="C5" s="593"/>
      <c r="D5" s="242"/>
      <c r="E5" s="243"/>
      <c r="F5" s="243"/>
      <c r="G5" s="244"/>
      <c r="H5" s="243"/>
      <c r="I5" s="243"/>
      <c r="J5" s="3358"/>
      <c r="K5" s="3358"/>
      <c r="L5" s="3358"/>
      <c r="M5" s="3358"/>
      <c r="N5" s="243"/>
      <c r="O5" s="243"/>
      <c r="P5" s="242"/>
      <c r="Q5" s="1218"/>
    </row>
    <row r="6" spans="2:22" s="1418" customFormat="1" ht="12.75" customHeight="1">
      <c r="B6" s="3319" t="s">
        <v>218</v>
      </c>
      <c r="C6" s="3359"/>
      <c r="D6" s="3306"/>
      <c r="E6" s="3361" t="s">
        <v>284</v>
      </c>
      <c r="F6" s="3362"/>
      <c r="G6" s="3362"/>
      <c r="H6" s="3362"/>
      <c r="I6" s="3362"/>
      <c r="J6" s="3363"/>
      <c r="K6" s="3364" t="s">
        <v>285</v>
      </c>
      <c r="L6" s="3365"/>
      <c r="M6" s="3368" t="s">
        <v>232</v>
      </c>
      <c r="N6" s="3235" t="s">
        <v>233</v>
      </c>
      <c r="O6" s="3235"/>
      <c r="P6" s="3236"/>
      <c r="Q6" s="3378" t="s">
        <v>74</v>
      </c>
    </row>
    <row r="7" spans="2:22" s="1418" customFormat="1" ht="12.75" customHeight="1">
      <c r="B7" s="3308"/>
      <c r="C7" s="3309"/>
      <c r="D7" s="3309"/>
      <c r="E7" s="3381" t="s">
        <v>813</v>
      </c>
      <c r="F7" s="3381"/>
      <c r="G7" s="3381"/>
      <c r="H7" s="3381"/>
      <c r="I7" s="3381"/>
      <c r="J7" s="3382"/>
      <c r="K7" s="3366"/>
      <c r="L7" s="3367"/>
      <c r="M7" s="3369"/>
      <c r="N7" s="3237"/>
      <c r="O7" s="3237"/>
      <c r="P7" s="3238"/>
      <c r="Q7" s="3379"/>
      <c r="V7" s="1534"/>
    </row>
    <row r="8" spans="2:22" s="1418" customFormat="1" ht="12.75" customHeight="1">
      <c r="B8" s="3308"/>
      <c r="C8" s="3309"/>
      <c r="D8" s="3309"/>
      <c r="E8" s="387" t="s">
        <v>4</v>
      </c>
      <c r="F8" s="387" t="s">
        <v>5</v>
      </c>
      <c r="G8" s="387" t="s">
        <v>6</v>
      </c>
      <c r="H8" s="385" t="s">
        <v>8</v>
      </c>
      <c r="I8" s="385" t="s">
        <v>7</v>
      </c>
      <c r="J8" s="431" t="s">
        <v>9</v>
      </c>
      <c r="K8" s="3383" t="s">
        <v>815</v>
      </c>
      <c r="L8" s="3386" t="s">
        <v>201</v>
      </c>
      <c r="M8" s="3369"/>
      <c r="N8" s="3237"/>
      <c r="O8" s="3237"/>
      <c r="P8" s="3238"/>
      <c r="Q8" s="3379"/>
    </row>
    <row r="9" spans="2:22" s="1418" customFormat="1" ht="12.75" customHeight="1">
      <c r="B9" s="3308"/>
      <c r="C9" s="3309"/>
      <c r="D9" s="3309"/>
      <c r="E9" s="3408" t="s">
        <v>814</v>
      </c>
      <c r="F9" s="3409"/>
      <c r="G9" s="3410" t="s">
        <v>201</v>
      </c>
      <c r="H9" s="3411"/>
      <c r="I9" s="3411"/>
      <c r="J9" s="3412"/>
      <c r="K9" s="3384"/>
      <c r="L9" s="3387"/>
      <c r="M9" s="3369"/>
      <c r="N9" s="3237"/>
      <c r="O9" s="3237"/>
      <c r="P9" s="3238"/>
      <c r="Q9" s="3379"/>
    </row>
    <row r="10" spans="2:22" s="1418" customFormat="1" ht="12.75" customHeight="1">
      <c r="B10" s="3308"/>
      <c r="C10" s="3309"/>
      <c r="D10" s="3309"/>
      <c r="E10" s="3353" t="s">
        <v>52</v>
      </c>
      <c r="F10" s="2992"/>
      <c r="G10" s="2992"/>
      <c r="H10" s="2992"/>
      <c r="I10" s="2992"/>
      <c r="J10" s="2993"/>
      <c r="K10" s="3384"/>
      <c r="L10" s="3387"/>
      <c r="M10" s="3369"/>
      <c r="N10" s="3394" t="s">
        <v>479</v>
      </c>
      <c r="O10" s="3397" t="s">
        <v>480</v>
      </c>
      <c r="P10" s="3254" t="s">
        <v>29</v>
      </c>
      <c r="Q10" s="3379"/>
    </row>
    <row r="11" spans="2:22" s="1418" customFormat="1" ht="12.75" customHeight="1">
      <c r="B11" s="3308"/>
      <c r="C11" s="3309"/>
      <c r="D11" s="3309"/>
      <c r="E11" s="1849">
        <f>'kalendarz  A'!$F$30</f>
        <v>13</v>
      </c>
      <c r="F11" s="1849">
        <f>'kalendarz  A'!$F$30</f>
        <v>13</v>
      </c>
      <c r="G11" s="1849">
        <f>'kalendarz  A'!$F$30</f>
        <v>13</v>
      </c>
      <c r="H11" s="1849">
        <f>'kalendarz  A'!$F$30</f>
        <v>13</v>
      </c>
      <c r="I11" s="1849">
        <f>'kalendarz  A'!$F$30</f>
        <v>13</v>
      </c>
      <c r="J11" s="1849">
        <f>'kalendarz  A'!$F$31</f>
        <v>6</v>
      </c>
      <c r="K11" s="3384"/>
      <c r="L11" s="3387"/>
      <c r="M11" s="3369"/>
      <c r="N11" s="3395"/>
      <c r="O11" s="3398"/>
      <c r="P11" s="3255"/>
      <c r="Q11" s="3379"/>
    </row>
    <row r="12" spans="2:22" s="1418" customFormat="1" ht="16.5" customHeight="1" thickBot="1">
      <c r="B12" s="3321"/>
      <c r="C12" s="3360"/>
      <c r="D12" s="3312"/>
      <c r="E12" s="3371" t="s">
        <v>53</v>
      </c>
      <c r="F12" s="2995"/>
      <c r="G12" s="2995"/>
      <c r="H12" s="2995"/>
      <c r="I12" s="2995"/>
      <c r="J12" s="2996"/>
      <c r="K12" s="3385"/>
      <c r="L12" s="3388"/>
      <c r="M12" s="3370"/>
      <c r="N12" s="3396"/>
      <c r="O12" s="3399"/>
      <c r="P12" s="3298"/>
      <c r="Q12" s="3380"/>
    </row>
    <row r="13" spans="2:22" s="1418" customFormat="1" ht="27" customHeight="1" thickBot="1">
      <c r="B13" s="1420"/>
      <c r="C13" s="1421"/>
      <c r="D13" s="1666" t="s">
        <v>202</v>
      </c>
      <c r="E13" s="889">
        <f>SUM(E17:E19)+E14</f>
        <v>31</v>
      </c>
      <c r="F13" s="889">
        <f t="shared" ref="F13:J13" si="0">SUM(F17:F19)+F14</f>
        <v>31</v>
      </c>
      <c r="G13" s="889">
        <f t="shared" si="0"/>
        <v>34</v>
      </c>
      <c r="H13" s="889">
        <f t="shared" si="0"/>
        <v>29</v>
      </c>
      <c r="I13" s="889">
        <f t="shared" si="0"/>
        <v>27</v>
      </c>
      <c r="J13" s="889">
        <f t="shared" si="0"/>
        <v>23</v>
      </c>
      <c r="K13" s="1533">
        <f t="shared" ref="K13:M13" si="1">SUM(K14:K19)</f>
        <v>124</v>
      </c>
      <c r="L13" s="890">
        <f t="shared" si="1"/>
        <v>226</v>
      </c>
      <c r="M13" s="890">
        <f t="shared" si="1"/>
        <v>350</v>
      </c>
      <c r="N13" s="1535">
        <f>SUM(N17:N19)+N14</f>
        <v>806</v>
      </c>
      <c r="O13" s="1535">
        <f t="shared" ref="O13:P13" si="2">SUM(O17:O19)+O14</f>
        <v>1308</v>
      </c>
      <c r="P13" s="1535">
        <f t="shared" si="2"/>
        <v>2114</v>
      </c>
      <c r="Q13" s="3403"/>
      <c r="R13" s="1412"/>
    </row>
    <row r="14" spans="2:22" s="1418" customFormat="1" ht="14.25" customHeight="1">
      <c r="B14" s="393"/>
      <c r="C14" s="801"/>
      <c r="D14" s="1626" t="s">
        <v>826</v>
      </c>
      <c r="E14" s="886">
        <f>SUM(E15:E16)</f>
        <v>31</v>
      </c>
      <c r="F14" s="886">
        <f>SUM(F15:F16)</f>
        <v>31</v>
      </c>
      <c r="G14" s="1329">
        <f t="shared" ref="G14:J14" si="3">SUM(G15:G16)</f>
        <v>34</v>
      </c>
      <c r="H14" s="1329">
        <f t="shared" si="3"/>
        <v>29</v>
      </c>
      <c r="I14" s="1329">
        <f t="shared" si="3"/>
        <v>27</v>
      </c>
      <c r="J14" s="1329">
        <f t="shared" si="3"/>
        <v>23</v>
      </c>
      <c r="K14" s="956">
        <f>SUM(E14:F14)</f>
        <v>62</v>
      </c>
      <c r="L14" s="957">
        <f>SUM(G14:J14)</f>
        <v>113</v>
      </c>
      <c r="M14" s="958">
        <f>SUM(E14:J14)</f>
        <v>175</v>
      </c>
      <c r="N14" s="905">
        <f>E14*$E$11+F14*$F$11</f>
        <v>806</v>
      </c>
      <c r="O14" s="905">
        <f>G14*$G$11+H14*$H$11+I14*$I$11+J14*$J$11</f>
        <v>1308</v>
      </c>
      <c r="P14" s="1670">
        <f>SUM(N14:O14)</f>
        <v>2114</v>
      </c>
      <c r="Q14" s="3404"/>
      <c r="R14" s="1412"/>
    </row>
    <row r="15" spans="2:22" s="1418" customFormat="1" ht="14.25" customHeight="1">
      <c r="B15" s="393"/>
      <c r="C15" s="801"/>
      <c r="D15" s="1626" t="s">
        <v>738</v>
      </c>
      <c r="E15" s="886">
        <f t="shared" ref="E15:J15" si="4">SUM(E21:E31)</f>
        <v>0</v>
      </c>
      <c r="F15" s="886">
        <f t="shared" si="4"/>
        <v>0</v>
      </c>
      <c r="G15" s="1329">
        <f t="shared" si="4"/>
        <v>0</v>
      </c>
      <c r="H15" s="1329">
        <f t="shared" si="4"/>
        <v>0</v>
      </c>
      <c r="I15" s="1329">
        <f t="shared" si="4"/>
        <v>0</v>
      </c>
      <c r="J15" s="1329">
        <f t="shared" si="4"/>
        <v>0</v>
      </c>
      <c r="K15" s="1532">
        <f>SUM(E15:F15)</f>
        <v>0</v>
      </c>
      <c r="L15" s="957">
        <f>SUM(G15:J15)</f>
        <v>0</v>
      </c>
      <c r="M15" s="958">
        <f t="shared" ref="M15:M17" si="5">SUM(E15:J15)</f>
        <v>0</v>
      </c>
      <c r="N15" s="905">
        <f>E15*$E$11+F15*$F$11</f>
        <v>0</v>
      </c>
      <c r="O15" s="905">
        <f>G15*$G$11+H15*$H$11+I15*$I$11+J15*$J$11</f>
        <v>0</v>
      </c>
      <c r="P15" s="1670">
        <f t="shared" ref="P15" si="6">SUM(N15:O15)</f>
        <v>0</v>
      </c>
      <c r="Q15" s="3404"/>
      <c r="R15" s="1412"/>
    </row>
    <row r="16" spans="2:22" s="1418" customFormat="1" ht="14.25" customHeight="1">
      <c r="B16" s="393"/>
      <c r="C16" s="801"/>
      <c r="D16" s="1626" t="s">
        <v>739</v>
      </c>
      <c r="E16" s="886">
        <f t="shared" ref="E16:J16" si="7">SUM(E32:E49)</f>
        <v>31</v>
      </c>
      <c r="F16" s="886">
        <f t="shared" si="7"/>
        <v>31</v>
      </c>
      <c r="G16" s="1329">
        <f t="shared" si="7"/>
        <v>34</v>
      </c>
      <c r="H16" s="1329">
        <f t="shared" si="7"/>
        <v>29</v>
      </c>
      <c r="I16" s="1329">
        <f t="shared" si="7"/>
        <v>27</v>
      </c>
      <c r="J16" s="1329">
        <f t="shared" si="7"/>
        <v>23</v>
      </c>
      <c r="K16" s="1532">
        <f>SUM(E16:F16)</f>
        <v>62</v>
      </c>
      <c r="L16" s="957">
        <f>SUM(G16:J16)</f>
        <v>113</v>
      </c>
      <c r="M16" s="958">
        <f t="shared" si="5"/>
        <v>175</v>
      </c>
      <c r="N16" s="905">
        <f t="shared" ref="N16:N19" si="8">E16*$E$11+F16*$F$11</f>
        <v>806</v>
      </c>
      <c r="O16" s="905">
        <f t="shared" ref="O16:O18" si="9">G16*$G$11+H16*$H$11+I16*$I$11+J16*$J$11</f>
        <v>1308</v>
      </c>
      <c r="P16" s="1670">
        <f t="shared" ref="P16:P17" si="10">SUM(N16:O16)</f>
        <v>2114</v>
      </c>
      <c r="Q16" s="3404"/>
      <c r="R16" s="1412"/>
    </row>
    <row r="17" spans="2:18" s="1418" customFormat="1" ht="14.25" customHeight="1">
      <c r="B17" s="393"/>
      <c r="C17" s="801"/>
      <c r="D17" s="1626" t="s">
        <v>781</v>
      </c>
      <c r="E17" s="886">
        <f>E50</f>
        <v>0</v>
      </c>
      <c r="F17" s="886">
        <f t="shared" ref="F17:G17" si="11">F50</f>
        <v>0</v>
      </c>
      <c r="G17" s="1329">
        <f t="shared" si="11"/>
        <v>0</v>
      </c>
      <c r="H17" s="1328">
        <f>H50</f>
        <v>0</v>
      </c>
      <c r="I17" s="1328">
        <f>I50</f>
        <v>0</v>
      </c>
      <c r="J17" s="1397">
        <f>J50</f>
        <v>0</v>
      </c>
      <c r="K17" s="956">
        <f t="shared" ref="K17" si="12">SUM(E17:F17)</f>
        <v>0</v>
      </c>
      <c r="L17" s="957">
        <f t="shared" ref="L17" si="13">SUM(G17:J17)</f>
        <v>0</v>
      </c>
      <c r="M17" s="958">
        <f t="shared" si="5"/>
        <v>0</v>
      </c>
      <c r="N17" s="905">
        <f>E17*$E$11+F17*$F$11</f>
        <v>0</v>
      </c>
      <c r="O17" s="905">
        <f t="shared" si="9"/>
        <v>0</v>
      </c>
      <c r="P17" s="1670">
        <f t="shared" si="10"/>
        <v>0</v>
      </c>
      <c r="Q17" s="3404"/>
      <c r="R17" s="1412"/>
    </row>
    <row r="18" spans="2:18" s="1418" customFormat="1" ht="14.25" customHeight="1">
      <c r="B18" s="393"/>
      <c r="C18" s="801"/>
      <c r="D18" s="1626" t="s">
        <v>740</v>
      </c>
      <c r="E18" s="1398">
        <f>E60</f>
        <v>0</v>
      </c>
      <c r="F18" s="1398">
        <f t="shared" ref="F18:G18" si="14">F60</f>
        <v>0</v>
      </c>
      <c r="G18" s="1329">
        <f t="shared" si="14"/>
        <v>0</v>
      </c>
      <c r="H18" s="1328">
        <f>H60</f>
        <v>0</v>
      </c>
      <c r="I18" s="1328">
        <f t="shared" ref="I18:J18" si="15">I60</f>
        <v>0</v>
      </c>
      <c r="J18" s="1328">
        <f t="shared" si="15"/>
        <v>0</v>
      </c>
      <c r="K18" s="956">
        <f>SUM(E18:F18)</f>
        <v>0</v>
      </c>
      <c r="L18" s="957">
        <f>SUM(G18:J18)</f>
        <v>0</v>
      </c>
      <c r="M18" s="958">
        <f>SUM(E18:J18)</f>
        <v>0</v>
      </c>
      <c r="N18" s="905">
        <f t="shared" si="8"/>
        <v>0</v>
      </c>
      <c r="O18" s="905">
        <f t="shared" si="9"/>
        <v>0</v>
      </c>
      <c r="P18" s="1670">
        <f>SUM(N18:O18)</f>
        <v>0</v>
      </c>
      <c r="Q18" s="3404"/>
      <c r="R18" s="1412"/>
    </row>
    <row r="19" spans="2:18" s="1418" customFormat="1" ht="13.5" customHeight="1" thickBot="1">
      <c r="B19" s="393"/>
      <c r="C19" s="801"/>
      <c r="D19" s="429" t="s">
        <v>821</v>
      </c>
      <c r="E19" s="1398">
        <f>SUM(E66:E69)</f>
        <v>0</v>
      </c>
      <c r="F19" s="1398">
        <f>SUM(F66:F69)</f>
        <v>0</v>
      </c>
      <c r="G19" s="1329">
        <f>SUM(G66:G69)</f>
        <v>0</v>
      </c>
      <c r="H19" s="1329">
        <f t="shared" ref="H19:J19" si="16">SUM(H66:H69)</f>
        <v>0</v>
      </c>
      <c r="I19" s="1329">
        <f t="shared" si="16"/>
        <v>0</v>
      </c>
      <c r="J19" s="1329">
        <f t="shared" si="16"/>
        <v>0</v>
      </c>
      <c r="K19" s="956">
        <f>SUM(E19:F19)</f>
        <v>0</v>
      </c>
      <c r="L19" s="1531">
        <f>SUM(G19:J19)</f>
        <v>0</v>
      </c>
      <c r="M19" s="1009">
        <f>SUM(K19:L19)</f>
        <v>0</v>
      </c>
      <c r="N19" s="905">
        <f t="shared" si="8"/>
        <v>0</v>
      </c>
      <c r="O19" s="905">
        <f>G19*$G$11+H19*$H$11+I19*$I$11+J19*$J$11</f>
        <v>0</v>
      </c>
      <c r="P19" s="1670">
        <f>SUM(N19:O19)</f>
        <v>0</v>
      </c>
      <c r="Q19" s="3405"/>
      <c r="R19" s="1412"/>
    </row>
    <row r="20" spans="2:18" s="1418" customFormat="1" ht="19.5" customHeight="1">
      <c r="B20" s="1641"/>
      <c r="C20" s="1642" t="s">
        <v>713</v>
      </c>
      <c r="D20" s="1642"/>
      <c r="E20" s="1643"/>
      <c r="F20" s="1643"/>
      <c r="G20" s="1643"/>
      <c r="H20" s="1643"/>
      <c r="I20" s="1643"/>
      <c r="J20" s="1643"/>
      <c r="K20" s="1644"/>
      <c r="L20" s="1644"/>
      <c r="M20" s="1643"/>
      <c r="N20" s="1645"/>
      <c r="O20" s="1645"/>
      <c r="P20" s="1646"/>
      <c r="Q20" s="1647"/>
      <c r="R20" s="1412"/>
    </row>
    <row r="21" spans="2:18" s="1392" customFormat="1" ht="14.1" customHeight="1">
      <c r="B21" s="3406" t="s">
        <v>817</v>
      </c>
      <c r="C21" s="805">
        <v>1</v>
      </c>
      <c r="D21" s="1403" t="s">
        <v>718</v>
      </c>
      <c r="E21" s="1948"/>
      <c r="F21" s="1972"/>
      <c r="G21" s="846"/>
      <c r="H21" s="1004"/>
      <c r="I21" s="1506"/>
      <c r="J21" s="845"/>
      <c r="K21" s="1667">
        <f>SUM(E21:F21)</f>
        <v>0</v>
      </c>
      <c r="L21" s="833">
        <f>SUM(G21:J21)</f>
        <v>0</v>
      </c>
      <c r="M21" s="1672">
        <f t="shared" ref="M21:M48" si="17">SUM(K21:L21)</f>
        <v>0</v>
      </c>
      <c r="N21" s="914">
        <f>E21*$E$11+F21*$F$11</f>
        <v>0</v>
      </c>
      <c r="O21" s="879">
        <f>G21*$G11+H21*$H$11+I21*$I$11+J21*$J$11</f>
        <v>0</v>
      </c>
      <c r="P21" s="1669">
        <f>SUM(N21:O21)</f>
        <v>0</v>
      </c>
      <c r="Q21" s="1424"/>
      <c r="R21" s="1412"/>
    </row>
    <row r="22" spans="2:18" s="1392" customFormat="1" ht="14.1" customHeight="1">
      <c r="B22" s="3372"/>
      <c r="C22" s="804">
        <v>2</v>
      </c>
      <c r="D22" s="1332" t="s">
        <v>719</v>
      </c>
      <c r="E22" s="1950"/>
      <c r="F22" s="1973"/>
      <c r="G22" s="850"/>
      <c r="H22" s="1005"/>
      <c r="I22" s="851"/>
      <c r="J22" s="870"/>
      <c r="K22" s="834">
        <f>SUM(E22:F22)</f>
        <v>0</v>
      </c>
      <c r="L22" s="835">
        <f>SUM(G22:J22)</f>
        <v>0</v>
      </c>
      <c r="M22" s="960">
        <f t="shared" si="17"/>
        <v>0</v>
      </c>
      <c r="N22" s="915">
        <f t="shared" ref="N22:N48" si="18">E22*$E$11+F22*$F$11</f>
        <v>0</v>
      </c>
      <c r="O22" s="880">
        <f>G22*G$11+H22*$H$11+I22*$I$11+J22*$J$11</f>
        <v>0</v>
      </c>
      <c r="P22" s="876">
        <f t="shared" ref="P22:P48" si="19">SUM(N22:O22)</f>
        <v>0</v>
      </c>
      <c r="Q22" s="1425"/>
      <c r="R22" s="1412"/>
    </row>
    <row r="23" spans="2:18" s="1392" customFormat="1" ht="14.1" customHeight="1">
      <c r="B23" s="3372"/>
      <c r="C23" s="804">
        <v>3</v>
      </c>
      <c r="D23" s="1332" t="s">
        <v>282</v>
      </c>
      <c r="E23" s="1950"/>
      <c r="F23" s="1973"/>
      <c r="G23" s="850"/>
      <c r="H23" s="1005"/>
      <c r="I23" s="851"/>
      <c r="J23" s="992"/>
      <c r="K23" s="834">
        <f t="shared" ref="K23:K30" si="20">SUM(E23:F23)</f>
        <v>0</v>
      </c>
      <c r="L23" s="835">
        <f t="shared" ref="L23:L30" si="21">SUM(G23:J23)</f>
        <v>0</v>
      </c>
      <c r="M23" s="960">
        <f t="shared" si="17"/>
        <v>0</v>
      </c>
      <c r="N23" s="915">
        <f t="shared" si="18"/>
        <v>0</v>
      </c>
      <c r="O23" s="880">
        <f t="shared" ref="O23:O30" si="22">G23*G$11+H23*$H$11+I23*$I$11+J23*$J$11</f>
        <v>0</v>
      </c>
      <c r="P23" s="876">
        <f t="shared" si="19"/>
        <v>0</v>
      </c>
      <c r="Q23" s="1425"/>
      <c r="R23" s="1412"/>
    </row>
    <row r="24" spans="2:18" s="1392" customFormat="1" ht="14.1" customHeight="1">
      <c r="B24" s="3372"/>
      <c r="C24" s="804">
        <v>4</v>
      </c>
      <c r="D24" s="1332" t="s">
        <v>720</v>
      </c>
      <c r="E24" s="1950"/>
      <c r="F24" s="1973"/>
      <c r="G24" s="850"/>
      <c r="H24" s="1005"/>
      <c r="I24" s="851"/>
      <c r="J24" s="992"/>
      <c r="K24" s="834">
        <f t="shared" si="20"/>
        <v>0</v>
      </c>
      <c r="L24" s="835">
        <f t="shared" si="21"/>
        <v>0</v>
      </c>
      <c r="M24" s="960">
        <f t="shared" si="17"/>
        <v>0</v>
      </c>
      <c r="N24" s="915">
        <f t="shared" si="18"/>
        <v>0</v>
      </c>
      <c r="O24" s="880">
        <f t="shared" si="22"/>
        <v>0</v>
      </c>
      <c r="P24" s="876">
        <f t="shared" si="19"/>
        <v>0</v>
      </c>
      <c r="Q24" s="1425"/>
      <c r="R24" s="1412"/>
    </row>
    <row r="25" spans="2:18" s="1392" customFormat="1" ht="14.1" customHeight="1">
      <c r="B25" s="3372"/>
      <c r="C25" s="804">
        <v>5</v>
      </c>
      <c r="D25" s="1332" t="s">
        <v>729</v>
      </c>
      <c r="E25" s="1950"/>
      <c r="F25" s="1973"/>
      <c r="G25" s="850"/>
      <c r="H25" s="1005"/>
      <c r="I25" s="851"/>
      <c r="J25" s="849"/>
      <c r="K25" s="834">
        <f t="shared" si="20"/>
        <v>0</v>
      </c>
      <c r="L25" s="835">
        <f t="shared" si="21"/>
        <v>0</v>
      </c>
      <c r="M25" s="960">
        <f t="shared" si="17"/>
        <v>0</v>
      </c>
      <c r="N25" s="915">
        <f t="shared" si="18"/>
        <v>0</v>
      </c>
      <c r="O25" s="880">
        <f t="shared" si="22"/>
        <v>0</v>
      </c>
      <c r="P25" s="876">
        <f t="shared" si="19"/>
        <v>0</v>
      </c>
      <c r="Q25" s="1425"/>
      <c r="R25" s="1412"/>
    </row>
    <row r="26" spans="2:18" s="1392" customFormat="1" ht="14.1" customHeight="1">
      <c r="B26" s="3372"/>
      <c r="C26" s="804">
        <v>6</v>
      </c>
      <c r="D26" s="1332" t="s">
        <v>785</v>
      </c>
      <c r="E26" s="1950"/>
      <c r="F26" s="1973"/>
      <c r="G26" s="850"/>
      <c r="H26" s="1005"/>
      <c r="I26" s="851"/>
      <c r="J26" s="849"/>
      <c r="K26" s="834">
        <f t="shared" si="20"/>
        <v>0</v>
      </c>
      <c r="L26" s="835">
        <f t="shared" si="21"/>
        <v>0</v>
      </c>
      <c r="M26" s="960">
        <f t="shared" si="17"/>
        <v>0</v>
      </c>
      <c r="N26" s="915">
        <f t="shared" si="18"/>
        <v>0</v>
      </c>
      <c r="O26" s="880">
        <f t="shared" si="22"/>
        <v>0</v>
      </c>
      <c r="P26" s="876">
        <f t="shared" si="19"/>
        <v>0</v>
      </c>
      <c r="Q26" s="1425"/>
      <c r="R26" s="1412"/>
    </row>
    <row r="27" spans="2:18" s="1392" customFormat="1" ht="14.1" customHeight="1">
      <c r="B27" s="3372"/>
      <c r="C27" s="804">
        <v>7</v>
      </c>
      <c r="D27" s="1332" t="s">
        <v>722</v>
      </c>
      <c r="E27" s="1950"/>
      <c r="F27" s="1973"/>
      <c r="G27" s="850"/>
      <c r="H27" s="1005"/>
      <c r="I27" s="851"/>
      <c r="J27" s="849"/>
      <c r="K27" s="834">
        <f t="shared" si="20"/>
        <v>0</v>
      </c>
      <c r="L27" s="835">
        <f t="shared" si="21"/>
        <v>0</v>
      </c>
      <c r="M27" s="960">
        <f t="shared" si="17"/>
        <v>0</v>
      </c>
      <c r="N27" s="915">
        <f t="shared" si="18"/>
        <v>0</v>
      </c>
      <c r="O27" s="880">
        <f t="shared" si="22"/>
        <v>0</v>
      </c>
      <c r="P27" s="876">
        <f t="shared" si="19"/>
        <v>0</v>
      </c>
      <c r="Q27" s="1425"/>
      <c r="R27" s="1412"/>
    </row>
    <row r="28" spans="2:18" s="1392" customFormat="1" ht="14.1" customHeight="1">
      <c r="B28" s="3372"/>
      <c r="C28" s="804">
        <v>8</v>
      </c>
      <c r="D28" s="1332" t="s">
        <v>506</v>
      </c>
      <c r="E28" s="1950"/>
      <c r="F28" s="1973"/>
      <c r="G28" s="850"/>
      <c r="H28" s="1005"/>
      <c r="I28" s="851"/>
      <c r="J28" s="849"/>
      <c r="K28" s="834">
        <f t="shared" si="20"/>
        <v>0</v>
      </c>
      <c r="L28" s="835">
        <f t="shared" si="21"/>
        <v>0</v>
      </c>
      <c r="M28" s="960">
        <f t="shared" si="17"/>
        <v>0</v>
      </c>
      <c r="N28" s="915">
        <f t="shared" si="18"/>
        <v>0</v>
      </c>
      <c r="O28" s="880">
        <f t="shared" si="22"/>
        <v>0</v>
      </c>
      <c r="P28" s="876">
        <f t="shared" si="19"/>
        <v>0</v>
      </c>
      <c r="Q28" s="1425"/>
      <c r="R28" s="1412"/>
    </row>
    <row r="29" spans="2:18" s="1392" customFormat="1" ht="14.1" customHeight="1">
      <c r="B29" s="3372"/>
      <c r="C29" s="804">
        <v>9</v>
      </c>
      <c r="D29" s="1332" t="s">
        <v>271</v>
      </c>
      <c r="E29" s="1950"/>
      <c r="F29" s="1973"/>
      <c r="G29" s="850"/>
      <c r="H29" s="1005"/>
      <c r="I29" s="851"/>
      <c r="J29" s="849"/>
      <c r="K29" s="834">
        <f t="shared" si="20"/>
        <v>0</v>
      </c>
      <c r="L29" s="835">
        <f t="shared" si="21"/>
        <v>0</v>
      </c>
      <c r="M29" s="960">
        <f t="shared" si="17"/>
        <v>0</v>
      </c>
      <c r="N29" s="915">
        <f t="shared" si="18"/>
        <v>0</v>
      </c>
      <c r="O29" s="880">
        <f t="shared" si="22"/>
        <v>0</v>
      </c>
      <c r="P29" s="876">
        <f t="shared" si="19"/>
        <v>0</v>
      </c>
      <c r="Q29" s="1425"/>
      <c r="R29" s="1412"/>
    </row>
    <row r="30" spans="2:18" s="1392" customFormat="1" ht="14.1" customHeight="1">
      <c r="B30" s="3372"/>
      <c r="C30" s="804">
        <v>10</v>
      </c>
      <c r="D30" s="1332" t="s">
        <v>579</v>
      </c>
      <c r="E30" s="1950"/>
      <c r="F30" s="1973"/>
      <c r="G30" s="850"/>
      <c r="H30" s="1005"/>
      <c r="I30" s="851"/>
      <c r="J30" s="849"/>
      <c r="K30" s="834">
        <f t="shared" si="20"/>
        <v>0</v>
      </c>
      <c r="L30" s="835">
        <f t="shared" si="21"/>
        <v>0</v>
      </c>
      <c r="M30" s="960">
        <f t="shared" si="17"/>
        <v>0</v>
      </c>
      <c r="N30" s="915">
        <f t="shared" si="18"/>
        <v>0</v>
      </c>
      <c r="O30" s="880">
        <f t="shared" si="22"/>
        <v>0</v>
      </c>
      <c r="P30" s="876">
        <f t="shared" si="19"/>
        <v>0</v>
      </c>
      <c r="Q30" s="1425"/>
      <c r="R30" s="1412"/>
    </row>
    <row r="31" spans="2:18" s="1392" customFormat="1" ht="14.1" customHeight="1">
      <c r="B31" s="3407"/>
      <c r="C31" s="1579">
        <v>11</v>
      </c>
      <c r="D31" s="1580" t="s">
        <v>569</v>
      </c>
      <c r="E31" s="1974"/>
      <c r="F31" s="1975"/>
      <c r="G31" s="868"/>
      <c r="H31" s="1209"/>
      <c r="I31" s="999"/>
      <c r="J31" s="950"/>
      <c r="K31" s="837">
        <f>SUM(E31:F31)</f>
        <v>0</v>
      </c>
      <c r="L31" s="838">
        <f>SUM(G31:J31)</f>
        <v>0</v>
      </c>
      <c r="M31" s="971">
        <f t="shared" si="17"/>
        <v>0</v>
      </c>
      <c r="N31" s="1573">
        <f t="shared" si="18"/>
        <v>0</v>
      </c>
      <c r="O31" s="1574">
        <f>G31*$G$11+H31*$H$11+I31*$I$11+J31*$J$11</f>
        <v>0</v>
      </c>
      <c r="P31" s="877">
        <f t="shared" si="19"/>
        <v>0</v>
      </c>
      <c r="Q31" s="1430"/>
      <c r="R31" s="1412"/>
    </row>
    <row r="32" spans="2:18" s="1392" customFormat="1" ht="14.1" customHeight="1">
      <c r="B32" s="3406" t="s">
        <v>816</v>
      </c>
      <c r="C32" s="1581">
        <v>1</v>
      </c>
      <c r="D32" s="1582" t="s">
        <v>62</v>
      </c>
      <c r="E32" s="1948">
        <v>5</v>
      </c>
      <c r="F32" s="1972">
        <v>5</v>
      </c>
      <c r="G32" s="846">
        <v>4</v>
      </c>
      <c r="H32" s="1004">
        <v>4</v>
      </c>
      <c r="I32" s="1506">
        <v>4</v>
      </c>
      <c r="J32" s="845">
        <v>4</v>
      </c>
      <c r="K32" s="840">
        <f>SUM(E32:F32)</f>
        <v>10</v>
      </c>
      <c r="L32" s="841">
        <f>SUM(G32:J32)</f>
        <v>16</v>
      </c>
      <c r="M32" s="970">
        <f t="shared" si="17"/>
        <v>26</v>
      </c>
      <c r="N32" s="914">
        <f t="shared" si="18"/>
        <v>130</v>
      </c>
      <c r="O32" s="879">
        <f>G32*G$11+H32*$H$11+I32*$I$11+J32*$J$11</f>
        <v>180</v>
      </c>
      <c r="P32" s="1583">
        <f t="shared" si="19"/>
        <v>310</v>
      </c>
      <c r="Q32" s="1424"/>
      <c r="R32" s="1412"/>
    </row>
    <row r="33" spans="2:18" s="1392" customFormat="1" ht="14.1" customHeight="1">
      <c r="B33" s="3372"/>
      <c r="C33" s="802">
        <v>2</v>
      </c>
      <c r="D33" s="396" t="s">
        <v>733</v>
      </c>
      <c r="E33" s="1954">
        <v>3</v>
      </c>
      <c r="F33" s="1976">
        <v>3</v>
      </c>
      <c r="G33" s="856">
        <v>3</v>
      </c>
      <c r="H33" s="1007">
        <v>3</v>
      </c>
      <c r="I33" s="854">
        <v>3</v>
      </c>
      <c r="J33" s="855">
        <v>3</v>
      </c>
      <c r="K33" s="834">
        <f>SUM(E33:F33)</f>
        <v>6</v>
      </c>
      <c r="L33" s="835">
        <f>SUM(G33:J33)</f>
        <v>12</v>
      </c>
      <c r="M33" s="960">
        <f t="shared" si="17"/>
        <v>18</v>
      </c>
      <c r="N33" s="915">
        <f t="shared" si="18"/>
        <v>78</v>
      </c>
      <c r="O33" s="880">
        <f>G33*G$11+H33*$H$11+I33*$I$11+J33*$J$11</f>
        <v>135</v>
      </c>
      <c r="P33" s="876">
        <f t="shared" si="19"/>
        <v>213</v>
      </c>
      <c r="Q33" s="1427"/>
      <c r="R33" s="1412"/>
    </row>
    <row r="34" spans="2:18" s="1392" customFormat="1" ht="14.1" customHeight="1">
      <c r="B34" s="3372"/>
      <c r="C34" s="803">
        <v>3</v>
      </c>
      <c r="D34" s="396" t="s">
        <v>734</v>
      </c>
      <c r="E34" s="1954">
        <v>2</v>
      </c>
      <c r="F34" s="1976">
        <v>2</v>
      </c>
      <c r="G34" s="856">
        <v>2</v>
      </c>
      <c r="H34" s="1007">
        <v>2</v>
      </c>
      <c r="I34" s="854">
        <v>2</v>
      </c>
      <c r="J34" s="855">
        <v>2</v>
      </c>
      <c r="K34" s="834">
        <f t="shared" ref="K34:K48" si="23">SUM(E34:F34)</f>
        <v>4</v>
      </c>
      <c r="L34" s="835">
        <f t="shared" ref="L34:L48" si="24">SUM(G34:J34)</f>
        <v>8</v>
      </c>
      <c r="M34" s="960">
        <f t="shared" si="17"/>
        <v>12</v>
      </c>
      <c r="N34" s="915">
        <f t="shared" si="18"/>
        <v>52</v>
      </c>
      <c r="O34" s="880">
        <f t="shared" ref="O34:O48" si="25">G34*G$11+H34*$H$11+I34*$I$11+J34*$J$11</f>
        <v>90</v>
      </c>
      <c r="P34" s="876">
        <f t="shared" si="19"/>
        <v>142</v>
      </c>
      <c r="Q34" s="1427"/>
      <c r="R34" s="1412"/>
    </row>
    <row r="35" spans="2:18" s="1392" customFormat="1" ht="14.1" customHeight="1">
      <c r="B35" s="3372"/>
      <c r="C35" s="802">
        <v>4</v>
      </c>
      <c r="D35" s="398" t="s">
        <v>336</v>
      </c>
      <c r="E35" s="1954">
        <v>1</v>
      </c>
      <c r="F35" s="1976"/>
      <c r="G35" s="1400"/>
      <c r="H35" s="1900"/>
      <c r="I35" s="1401"/>
      <c r="J35" s="1402"/>
      <c r="K35" s="834">
        <f t="shared" ref="K35" si="26">SUM(E35:F35)</f>
        <v>1</v>
      </c>
      <c r="L35" s="835">
        <f t="shared" ref="L35" si="27">SUM(G35:J35)</f>
        <v>0</v>
      </c>
      <c r="M35" s="960">
        <f t="shared" ref="M35" si="28">SUM(K35:L35)</f>
        <v>1</v>
      </c>
      <c r="N35" s="915">
        <f t="shared" ref="N35" si="29">E35*$E$11+F35*$F$11</f>
        <v>13</v>
      </c>
      <c r="O35" s="880">
        <f t="shared" ref="O35" si="30">G35*G$11+H35*$H$11+I35*$I$11+J35*$J$11</f>
        <v>0</v>
      </c>
      <c r="P35" s="876">
        <f t="shared" ref="P35" si="31">SUM(N35:O35)</f>
        <v>13</v>
      </c>
      <c r="Q35" s="1427"/>
      <c r="R35" s="1412"/>
    </row>
    <row r="36" spans="2:18" s="1392" customFormat="1" ht="14.1" customHeight="1">
      <c r="B36" s="3372"/>
      <c r="C36" s="803">
        <v>5</v>
      </c>
      <c r="D36" s="398" t="s">
        <v>916</v>
      </c>
      <c r="E36" s="1956"/>
      <c r="F36" s="1977"/>
      <c r="G36" s="856">
        <v>1</v>
      </c>
      <c r="H36" s="1007"/>
      <c r="I36" s="854"/>
      <c r="J36" s="855"/>
      <c r="K36" s="834">
        <f t="shared" ref="K36" si="32">SUM(E36:F36)</f>
        <v>0</v>
      </c>
      <c r="L36" s="835">
        <f t="shared" ref="L36" si="33">SUM(G36:J36)</f>
        <v>1</v>
      </c>
      <c r="M36" s="960">
        <f t="shared" ref="M36" si="34">SUM(K36:L36)</f>
        <v>1</v>
      </c>
      <c r="N36" s="915">
        <f t="shared" ref="N36" si="35">E36*$E$11+F36*$F$11</f>
        <v>0</v>
      </c>
      <c r="O36" s="880">
        <f t="shared" ref="O36" si="36">G36*G$11+H36*$H$11+I36*$I$11+J36*$J$11</f>
        <v>13</v>
      </c>
      <c r="P36" s="876">
        <f t="shared" ref="P36" si="37">SUM(N36:O36)</f>
        <v>13</v>
      </c>
      <c r="Q36" s="1427"/>
      <c r="R36" s="1412"/>
    </row>
    <row r="37" spans="2:18" s="1392" customFormat="1" ht="14.1" customHeight="1">
      <c r="B37" s="3372"/>
      <c r="C37" s="802">
        <v>6</v>
      </c>
      <c r="D37" s="398" t="s">
        <v>60</v>
      </c>
      <c r="E37" s="1954">
        <v>2</v>
      </c>
      <c r="F37" s="1976">
        <v>2</v>
      </c>
      <c r="G37" s="856">
        <v>2</v>
      </c>
      <c r="H37" s="1007">
        <v>2</v>
      </c>
      <c r="I37" s="854">
        <v>2</v>
      </c>
      <c r="J37" s="855">
        <v>2</v>
      </c>
      <c r="K37" s="834">
        <f t="shared" si="23"/>
        <v>4</v>
      </c>
      <c r="L37" s="835">
        <f t="shared" si="24"/>
        <v>8</v>
      </c>
      <c r="M37" s="960">
        <f t="shared" si="17"/>
        <v>12</v>
      </c>
      <c r="N37" s="915">
        <f t="shared" si="18"/>
        <v>52</v>
      </c>
      <c r="O37" s="880">
        <f t="shared" si="25"/>
        <v>90</v>
      </c>
      <c r="P37" s="876">
        <f t="shared" si="19"/>
        <v>142</v>
      </c>
      <c r="Q37" s="1427"/>
      <c r="R37" s="1412"/>
    </row>
    <row r="38" spans="2:18" s="1392" customFormat="1" ht="14.1" customHeight="1">
      <c r="B38" s="3372"/>
      <c r="C38" s="803">
        <v>7</v>
      </c>
      <c r="D38" s="1208" t="s">
        <v>66</v>
      </c>
      <c r="E38" s="1954">
        <v>1</v>
      </c>
      <c r="F38" s="1976">
        <v>1</v>
      </c>
      <c r="G38" s="856">
        <v>1</v>
      </c>
      <c r="H38" s="1007">
        <v>1</v>
      </c>
      <c r="I38" s="854"/>
      <c r="J38" s="855"/>
      <c r="K38" s="834">
        <f t="shared" si="23"/>
        <v>2</v>
      </c>
      <c r="L38" s="835">
        <f t="shared" si="24"/>
        <v>2</v>
      </c>
      <c r="M38" s="960">
        <f t="shared" si="17"/>
        <v>4</v>
      </c>
      <c r="N38" s="915">
        <f t="shared" si="18"/>
        <v>26</v>
      </c>
      <c r="O38" s="880">
        <f t="shared" si="25"/>
        <v>26</v>
      </c>
      <c r="P38" s="876">
        <f t="shared" si="19"/>
        <v>52</v>
      </c>
      <c r="Q38" s="1427"/>
      <c r="R38" s="1412"/>
    </row>
    <row r="39" spans="2:18" s="1392" customFormat="1" ht="14.1" customHeight="1">
      <c r="B39" s="3372"/>
      <c r="C39" s="802">
        <v>8</v>
      </c>
      <c r="D39" s="948" t="s">
        <v>59</v>
      </c>
      <c r="E39" s="1954">
        <v>4</v>
      </c>
      <c r="F39" s="1976">
        <v>4</v>
      </c>
      <c r="G39" s="856">
        <v>3</v>
      </c>
      <c r="H39" s="1007">
        <v>4</v>
      </c>
      <c r="I39" s="854">
        <v>3</v>
      </c>
      <c r="J39" s="855">
        <v>4</v>
      </c>
      <c r="K39" s="834">
        <f t="shared" si="23"/>
        <v>8</v>
      </c>
      <c r="L39" s="835">
        <f t="shared" si="24"/>
        <v>14</v>
      </c>
      <c r="M39" s="960">
        <f t="shared" si="17"/>
        <v>22</v>
      </c>
      <c r="N39" s="915">
        <f t="shared" si="18"/>
        <v>104</v>
      </c>
      <c r="O39" s="880">
        <f t="shared" si="25"/>
        <v>154</v>
      </c>
      <c r="P39" s="876">
        <f t="shared" si="19"/>
        <v>258</v>
      </c>
      <c r="Q39" s="1427"/>
      <c r="R39" s="1412"/>
    </row>
    <row r="40" spans="2:18" s="1392" customFormat="1" ht="14.1" customHeight="1">
      <c r="B40" s="3372"/>
      <c r="C40" s="803">
        <v>9</v>
      </c>
      <c r="D40" s="398" t="s">
        <v>501</v>
      </c>
      <c r="E40" s="1954">
        <v>2</v>
      </c>
      <c r="F40" s="1976">
        <v>2</v>
      </c>
      <c r="G40" s="856">
        <v>2</v>
      </c>
      <c r="H40" s="1007">
        <v>1</v>
      </c>
      <c r="I40" s="854">
        <v>1</v>
      </c>
      <c r="J40" s="855"/>
      <c r="K40" s="834">
        <f t="shared" si="23"/>
        <v>4</v>
      </c>
      <c r="L40" s="835">
        <f t="shared" si="24"/>
        <v>4</v>
      </c>
      <c r="M40" s="960">
        <f t="shared" si="17"/>
        <v>8</v>
      </c>
      <c r="N40" s="915">
        <f t="shared" si="18"/>
        <v>52</v>
      </c>
      <c r="O40" s="880">
        <f t="shared" si="25"/>
        <v>52</v>
      </c>
      <c r="P40" s="876">
        <f t="shared" si="19"/>
        <v>104</v>
      </c>
      <c r="Q40" s="1427"/>
      <c r="R40" s="1412"/>
    </row>
    <row r="41" spans="2:18" s="1392" customFormat="1" ht="14.1" customHeight="1">
      <c r="B41" s="3372"/>
      <c r="C41" s="802">
        <v>10</v>
      </c>
      <c r="D41" s="398" t="s">
        <v>67</v>
      </c>
      <c r="E41" s="1954">
        <v>2</v>
      </c>
      <c r="F41" s="1976">
        <v>2</v>
      </c>
      <c r="G41" s="856">
        <v>2</v>
      </c>
      <c r="H41" s="1007">
        <v>1</v>
      </c>
      <c r="I41" s="854">
        <v>1</v>
      </c>
      <c r="J41" s="855"/>
      <c r="K41" s="834">
        <f t="shared" si="23"/>
        <v>4</v>
      </c>
      <c r="L41" s="835">
        <f t="shared" si="24"/>
        <v>4</v>
      </c>
      <c r="M41" s="960">
        <f t="shared" si="17"/>
        <v>8</v>
      </c>
      <c r="N41" s="915">
        <f t="shared" si="18"/>
        <v>52</v>
      </c>
      <c r="O41" s="880">
        <f t="shared" si="25"/>
        <v>52</v>
      </c>
      <c r="P41" s="876">
        <f t="shared" si="19"/>
        <v>104</v>
      </c>
      <c r="Q41" s="1427"/>
      <c r="R41" s="1412"/>
    </row>
    <row r="42" spans="2:18" s="1392" customFormat="1" ht="14.1" customHeight="1">
      <c r="B42" s="3372"/>
      <c r="C42" s="803">
        <v>11</v>
      </c>
      <c r="D42" s="398" t="s">
        <v>61</v>
      </c>
      <c r="E42" s="1954">
        <v>2</v>
      </c>
      <c r="F42" s="1976">
        <v>1</v>
      </c>
      <c r="G42" s="856">
        <v>2</v>
      </c>
      <c r="H42" s="1007">
        <v>1</v>
      </c>
      <c r="I42" s="854">
        <v>1</v>
      </c>
      <c r="J42" s="855"/>
      <c r="K42" s="834">
        <f t="shared" si="23"/>
        <v>3</v>
      </c>
      <c r="L42" s="835">
        <f t="shared" si="24"/>
        <v>4</v>
      </c>
      <c r="M42" s="960">
        <f t="shared" si="17"/>
        <v>7</v>
      </c>
      <c r="N42" s="915">
        <f t="shared" si="18"/>
        <v>39</v>
      </c>
      <c r="O42" s="880">
        <f t="shared" si="25"/>
        <v>52</v>
      </c>
      <c r="P42" s="876">
        <f t="shared" si="19"/>
        <v>91</v>
      </c>
      <c r="Q42" s="1427"/>
      <c r="R42" s="1412"/>
    </row>
    <row r="43" spans="2:18" s="1392" customFormat="1" ht="14.1" customHeight="1">
      <c r="B43" s="3372"/>
      <c r="C43" s="802">
        <v>12</v>
      </c>
      <c r="D43" s="398" t="s">
        <v>146</v>
      </c>
      <c r="E43" s="1954">
        <v>1</v>
      </c>
      <c r="F43" s="1976">
        <v>2</v>
      </c>
      <c r="G43" s="856">
        <v>2</v>
      </c>
      <c r="H43" s="1007">
        <v>1</v>
      </c>
      <c r="I43" s="854">
        <v>1</v>
      </c>
      <c r="J43" s="855"/>
      <c r="K43" s="834">
        <f t="shared" si="23"/>
        <v>3</v>
      </c>
      <c r="L43" s="835">
        <f t="shared" si="24"/>
        <v>4</v>
      </c>
      <c r="M43" s="960">
        <f t="shared" si="17"/>
        <v>7</v>
      </c>
      <c r="N43" s="915">
        <f t="shared" si="18"/>
        <v>39</v>
      </c>
      <c r="O43" s="880">
        <f t="shared" si="25"/>
        <v>52</v>
      </c>
      <c r="P43" s="876">
        <f t="shared" si="19"/>
        <v>91</v>
      </c>
      <c r="Q43" s="1427"/>
      <c r="R43" s="1412"/>
    </row>
    <row r="44" spans="2:18" s="1392" customFormat="1" ht="14.1" customHeight="1">
      <c r="B44" s="3372"/>
      <c r="C44" s="803">
        <v>13</v>
      </c>
      <c r="D44" s="398" t="s">
        <v>117</v>
      </c>
      <c r="E44" s="1954"/>
      <c r="F44" s="1976">
        <v>1</v>
      </c>
      <c r="G44" s="856">
        <v>1</v>
      </c>
      <c r="H44" s="1007"/>
      <c r="I44" s="854"/>
      <c r="J44" s="855"/>
      <c r="K44" s="834">
        <f t="shared" si="23"/>
        <v>1</v>
      </c>
      <c r="L44" s="835">
        <f t="shared" si="24"/>
        <v>1</v>
      </c>
      <c r="M44" s="960">
        <f t="shared" si="17"/>
        <v>2</v>
      </c>
      <c r="N44" s="915">
        <f>E44*$E$11+F44*$F$11</f>
        <v>13</v>
      </c>
      <c r="O44" s="880">
        <f t="shared" si="25"/>
        <v>13</v>
      </c>
      <c r="P44" s="876">
        <f t="shared" si="19"/>
        <v>26</v>
      </c>
      <c r="Q44" s="1427"/>
      <c r="R44" s="1412"/>
    </row>
    <row r="45" spans="2:18" s="1392" customFormat="1" ht="14.1" customHeight="1">
      <c r="B45" s="3372"/>
      <c r="C45" s="802">
        <v>14</v>
      </c>
      <c r="D45" s="398" t="s">
        <v>64</v>
      </c>
      <c r="E45" s="1954">
        <v>4</v>
      </c>
      <c r="F45" s="1976">
        <v>4</v>
      </c>
      <c r="G45" s="856">
        <v>3</v>
      </c>
      <c r="H45" s="1007">
        <v>3</v>
      </c>
      <c r="I45" s="854">
        <v>3</v>
      </c>
      <c r="J45" s="855">
        <v>3</v>
      </c>
      <c r="K45" s="834">
        <f t="shared" si="23"/>
        <v>8</v>
      </c>
      <c r="L45" s="835">
        <f t="shared" si="24"/>
        <v>12</v>
      </c>
      <c r="M45" s="960">
        <f t="shared" si="17"/>
        <v>20</v>
      </c>
      <c r="N45" s="915">
        <f t="shared" si="18"/>
        <v>104</v>
      </c>
      <c r="O45" s="880">
        <f t="shared" si="25"/>
        <v>135</v>
      </c>
      <c r="P45" s="876">
        <f t="shared" si="19"/>
        <v>239</v>
      </c>
      <c r="Q45" s="1427"/>
      <c r="R45" s="1412"/>
    </row>
    <row r="46" spans="2:18" s="1392" customFormat="1" ht="14.1" customHeight="1">
      <c r="B46" s="3372"/>
      <c r="C46" s="803">
        <v>15</v>
      </c>
      <c r="D46" s="398" t="s">
        <v>143</v>
      </c>
      <c r="E46" s="1954">
        <v>1</v>
      </c>
      <c r="F46" s="1976">
        <v>1</v>
      </c>
      <c r="G46" s="856">
        <v>1</v>
      </c>
      <c r="H46" s="1007">
        <v>1</v>
      </c>
      <c r="I46" s="854">
        <v>1</v>
      </c>
      <c r="J46" s="855"/>
      <c r="K46" s="834">
        <f t="shared" si="23"/>
        <v>2</v>
      </c>
      <c r="L46" s="835">
        <f t="shared" si="24"/>
        <v>3</v>
      </c>
      <c r="M46" s="960">
        <f t="shared" si="17"/>
        <v>5</v>
      </c>
      <c r="N46" s="915">
        <f t="shared" si="18"/>
        <v>26</v>
      </c>
      <c r="O46" s="880">
        <f t="shared" si="25"/>
        <v>39</v>
      </c>
      <c r="P46" s="876">
        <f t="shared" si="19"/>
        <v>65</v>
      </c>
      <c r="Q46" s="1427"/>
      <c r="R46" s="1412"/>
    </row>
    <row r="47" spans="2:18" s="1392" customFormat="1" ht="14.1" customHeight="1">
      <c r="B47" s="3372"/>
      <c r="C47" s="802">
        <v>16</v>
      </c>
      <c r="D47" s="1208" t="s">
        <v>65</v>
      </c>
      <c r="E47" s="1956"/>
      <c r="F47" s="1977"/>
      <c r="G47" s="856">
        <v>1</v>
      </c>
      <c r="H47" s="1007">
        <v>1</v>
      </c>
      <c r="I47" s="854"/>
      <c r="J47" s="855"/>
      <c r="K47" s="834">
        <f t="shared" si="23"/>
        <v>0</v>
      </c>
      <c r="L47" s="835">
        <f t="shared" si="24"/>
        <v>2</v>
      </c>
      <c r="M47" s="960">
        <f t="shared" si="17"/>
        <v>2</v>
      </c>
      <c r="N47" s="915">
        <f t="shared" si="18"/>
        <v>0</v>
      </c>
      <c r="O47" s="880">
        <f t="shared" si="25"/>
        <v>26</v>
      </c>
      <c r="P47" s="876">
        <f t="shared" si="19"/>
        <v>26</v>
      </c>
      <c r="Q47" s="1427"/>
      <c r="R47" s="1412"/>
    </row>
    <row r="48" spans="2:18" s="1392" customFormat="1" ht="14.1" customHeight="1">
      <c r="B48" s="3372"/>
      <c r="C48" s="811">
        <v>17</v>
      </c>
      <c r="D48" s="949" t="s">
        <v>601</v>
      </c>
      <c r="E48" s="1974">
        <v>1</v>
      </c>
      <c r="F48" s="1975">
        <v>1</v>
      </c>
      <c r="G48" s="868">
        <v>1</v>
      </c>
      <c r="H48" s="1209">
        <v>1</v>
      </c>
      <c r="I48" s="999">
        <v>1</v>
      </c>
      <c r="J48" s="950">
        <v>1</v>
      </c>
      <c r="K48" s="837">
        <f t="shared" si="23"/>
        <v>2</v>
      </c>
      <c r="L48" s="838">
        <f t="shared" si="24"/>
        <v>4</v>
      </c>
      <c r="M48" s="971">
        <f t="shared" si="17"/>
        <v>6</v>
      </c>
      <c r="N48" s="881">
        <f t="shared" si="18"/>
        <v>26</v>
      </c>
      <c r="O48" s="881">
        <f t="shared" si="25"/>
        <v>45</v>
      </c>
      <c r="P48" s="877">
        <f t="shared" si="19"/>
        <v>71</v>
      </c>
      <c r="Q48" s="1430"/>
      <c r="R48" s="1412"/>
    </row>
    <row r="49" spans="2:18" s="1392" customFormat="1" ht="19.350000000000001" customHeight="1" thickBot="1">
      <c r="B49" s="3372"/>
      <c r="C49" s="1585" t="s">
        <v>822</v>
      </c>
      <c r="D49" s="1586"/>
      <c r="E49" s="1966"/>
      <c r="F49" s="1978"/>
      <c r="G49" s="1587">
        <v>3</v>
      </c>
      <c r="H49" s="1006">
        <v>3</v>
      </c>
      <c r="I49" s="986">
        <v>4</v>
      </c>
      <c r="J49" s="986">
        <v>4</v>
      </c>
      <c r="K49" s="1668">
        <f>SUM(E49:G49)</f>
        <v>3</v>
      </c>
      <c r="L49" s="839">
        <f>SUM(H49:J49)</f>
        <v>11</v>
      </c>
      <c r="M49" s="1673">
        <f>SUM(K49:L49)</f>
        <v>14</v>
      </c>
      <c r="N49" s="905">
        <f>E49*$E$11+F49*$F$11</f>
        <v>0</v>
      </c>
      <c r="O49" s="905">
        <f>G49*G$11+H49*$H$11+I49*$I$11+J49*$J$11</f>
        <v>154</v>
      </c>
      <c r="P49" s="1670">
        <f>SUM(N49:O49)</f>
        <v>154</v>
      </c>
      <c r="Q49" s="1428"/>
      <c r="R49" s="1412"/>
    </row>
    <row r="50" spans="2:18" s="1418" customFormat="1" ht="19.5" customHeight="1" thickTop="1">
      <c r="B50" s="1648"/>
      <c r="C50" s="1649" t="s">
        <v>779</v>
      </c>
      <c r="D50" s="1650"/>
      <c r="E50" s="1651">
        <f t="shared" ref="E50:P50" si="38">SUM(E51:E59)</f>
        <v>0</v>
      </c>
      <c r="F50" s="1651">
        <f t="shared" si="38"/>
        <v>0</v>
      </c>
      <c r="G50" s="1651">
        <f t="shared" si="38"/>
        <v>0</v>
      </c>
      <c r="H50" s="1651">
        <f t="shared" si="38"/>
        <v>0</v>
      </c>
      <c r="I50" s="1651">
        <f t="shared" si="38"/>
        <v>0</v>
      </c>
      <c r="J50" s="1864">
        <f t="shared" si="38"/>
        <v>0</v>
      </c>
      <c r="K50" s="1866">
        <f t="shared" si="38"/>
        <v>0</v>
      </c>
      <c r="L50" s="1866">
        <f t="shared" si="38"/>
        <v>0</v>
      </c>
      <c r="M50" s="1867">
        <f t="shared" si="38"/>
        <v>0</v>
      </c>
      <c r="N50" s="1865">
        <f t="shared" si="38"/>
        <v>0</v>
      </c>
      <c r="O50" s="1651">
        <f t="shared" si="38"/>
        <v>0</v>
      </c>
      <c r="P50" s="1651">
        <f t="shared" si="38"/>
        <v>0</v>
      </c>
      <c r="Q50" s="1652"/>
      <c r="R50" s="1412"/>
    </row>
    <row r="51" spans="2:18" s="1418" customFormat="1" ht="14.1" customHeight="1">
      <c r="B51" s="817"/>
      <c r="C51" s="1311">
        <v>1</v>
      </c>
      <c r="D51" s="822"/>
      <c r="E51" s="1950"/>
      <c r="F51" s="1973"/>
      <c r="G51" s="850"/>
      <c r="H51" s="1005"/>
      <c r="I51" s="851"/>
      <c r="J51" s="849"/>
      <c r="K51" s="836">
        <f>SUM(E51:F51)</f>
        <v>0</v>
      </c>
      <c r="L51" s="897">
        <f>SUM(G51:J51)</f>
        <v>0</v>
      </c>
      <c r="M51" s="968">
        <f t="shared" ref="M51:M69" si="39">SUM(K51:L51)</f>
        <v>0</v>
      </c>
      <c r="N51" s="891">
        <f>E51*$E$11+F51*$F$11</f>
        <v>0</v>
      </c>
      <c r="O51" s="891">
        <f>G51*G$11+H51*$H$11+I51*$I$11+J51*$J$11</f>
        <v>0</v>
      </c>
      <c r="P51" s="908">
        <f t="shared" ref="P51:P65" si="40">SUM(N51:O51)</f>
        <v>0</v>
      </c>
      <c r="Q51" s="917"/>
      <c r="R51" s="1412"/>
    </row>
    <row r="52" spans="2:18" s="1418" customFormat="1" ht="14.1" customHeight="1">
      <c r="B52" s="817"/>
      <c r="C52" s="1311">
        <v>2</v>
      </c>
      <c r="D52" s="822"/>
      <c r="E52" s="1950"/>
      <c r="F52" s="1973"/>
      <c r="G52" s="850"/>
      <c r="H52" s="1005"/>
      <c r="I52" s="851"/>
      <c r="J52" s="849"/>
      <c r="K52" s="834">
        <f t="shared" ref="K52:K54" si="41">SUM(E52:F52)</f>
        <v>0</v>
      </c>
      <c r="L52" s="835">
        <f t="shared" ref="L52:L54" si="42">SUM(G52:J52)</f>
        <v>0</v>
      </c>
      <c r="M52" s="960">
        <f t="shared" ref="M52:M54" si="43">SUM(K52:L52)</f>
        <v>0</v>
      </c>
      <c r="N52" s="915">
        <f t="shared" ref="N52:N54" si="44">E52*$E$11+F52*$F$11</f>
        <v>0</v>
      </c>
      <c r="O52" s="880">
        <f t="shared" ref="O52:O54" si="45">G52*G$11+H52*$H$11+I52*$I$11+J52*$J$11</f>
        <v>0</v>
      </c>
      <c r="P52" s="876">
        <f t="shared" ref="P52:P54" si="46">SUM(N52:O52)</f>
        <v>0</v>
      </c>
      <c r="Q52" s="917"/>
      <c r="R52" s="1412"/>
    </row>
    <row r="53" spans="2:18" s="1418" customFormat="1" ht="14.1" customHeight="1">
      <c r="B53" s="817"/>
      <c r="C53" s="1311">
        <v>3</v>
      </c>
      <c r="D53" s="822"/>
      <c r="E53" s="1950"/>
      <c r="F53" s="1973"/>
      <c r="G53" s="850"/>
      <c r="H53" s="1005"/>
      <c r="I53" s="851"/>
      <c r="J53" s="849"/>
      <c r="K53" s="834">
        <f t="shared" si="41"/>
        <v>0</v>
      </c>
      <c r="L53" s="835">
        <f t="shared" si="42"/>
        <v>0</v>
      </c>
      <c r="M53" s="960">
        <f t="shared" si="43"/>
        <v>0</v>
      </c>
      <c r="N53" s="915">
        <f t="shared" si="44"/>
        <v>0</v>
      </c>
      <c r="O53" s="880">
        <f t="shared" si="45"/>
        <v>0</v>
      </c>
      <c r="P53" s="876">
        <f t="shared" si="46"/>
        <v>0</v>
      </c>
      <c r="Q53" s="917"/>
      <c r="R53" s="1412"/>
    </row>
    <row r="54" spans="2:18" s="1418" customFormat="1" ht="14.1" customHeight="1">
      <c r="B54" s="817"/>
      <c r="C54" s="1311">
        <v>4</v>
      </c>
      <c r="D54" s="822"/>
      <c r="E54" s="1950"/>
      <c r="F54" s="1973"/>
      <c r="G54" s="850"/>
      <c r="H54" s="1005"/>
      <c r="I54" s="851"/>
      <c r="J54" s="849"/>
      <c r="K54" s="834">
        <f t="shared" si="41"/>
        <v>0</v>
      </c>
      <c r="L54" s="835">
        <f t="shared" si="42"/>
        <v>0</v>
      </c>
      <c r="M54" s="960">
        <f t="shared" si="43"/>
        <v>0</v>
      </c>
      <c r="N54" s="915">
        <f t="shared" si="44"/>
        <v>0</v>
      </c>
      <c r="O54" s="880">
        <f t="shared" si="45"/>
        <v>0</v>
      </c>
      <c r="P54" s="876">
        <f t="shared" si="46"/>
        <v>0</v>
      </c>
      <c r="Q54" s="917"/>
      <c r="R54" s="1412"/>
    </row>
    <row r="55" spans="2:18" s="1418" customFormat="1" ht="14.1" customHeight="1">
      <c r="B55" s="817"/>
      <c r="C55" s="1311">
        <v>5</v>
      </c>
      <c r="D55" s="822"/>
      <c r="E55" s="1950"/>
      <c r="F55" s="1973"/>
      <c r="G55" s="850"/>
      <c r="H55" s="1005"/>
      <c r="I55" s="851"/>
      <c r="J55" s="849"/>
      <c r="K55" s="834">
        <f>SUM(E55:F55)</f>
        <v>0</v>
      </c>
      <c r="L55" s="835">
        <f>SUM(G55:J55)</f>
        <v>0</v>
      </c>
      <c r="M55" s="960">
        <f t="shared" si="39"/>
        <v>0</v>
      </c>
      <c r="N55" s="915">
        <f t="shared" ref="N55:N59" si="47">E55*$E$11+F55*$F$11</f>
        <v>0</v>
      </c>
      <c r="O55" s="880">
        <f>G55*G$11+H55*$H$11+I55*$I$11+J55*$J$11</f>
        <v>0</v>
      </c>
      <c r="P55" s="876">
        <f t="shared" ref="P55:P56" si="48">SUM(N55:O55)</f>
        <v>0</v>
      </c>
      <c r="Q55" s="917"/>
      <c r="R55" s="1412"/>
    </row>
    <row r="56" spans="2:18" s="1418" customFormat="1" ht="14.1" customHeight="1">
      <c r="B56" s="817"/>
      <c r="C56" s="1311">
        <v>6</v>
      </c>
      <c r="D56" s="822"/>
      <c r="E56" s="1950"/>
      <c r="F56" s="1973"/>
      <c r="G56" s="850"/>
      <c r="H56" s="1005"/>
      <c r="I56" s="851"/>
      <c r="J56" s="849"/>
      <c r="K56" s="834">
        <f t="shared" ref="K56:K58" si="49">SUM(E56:F56)</f>
        <v>0</v>
      </c>
      <c r="L56" s="835">
        <f t="shared" ref="L56:L58" si="50">SUM(G56:J56)</f>
        <v>0</v>
      </c>
      <c r="M56" s="960">
        <f t="shared" si="39"/>
        <v>0</v>
      </c>
      <c r="N56" s="915">
        <f t="shared" si="47"/>
        <v>0</v>
      </c>
      <c r="O56" s="880">
        <f t="shared" ref="O56:O58" si="51">G56*G$11+H56*$H$11+I56*$I$11+J56*$J$11</f>
        <v>0</v>
      </c>
      <c r="P56" s="876">
        <f t="shared" si="48"/>
        <v>0</v>
      </c>
      <c r="Q56" s="917"/>
      <c r="R56" s="1412"/>
    </row>
    <row r="57" spans="2:18" s="1418" customFormat="1" ht="14.1" customHeight="1">
      <c r="B57" s="806"/>
      <c r="C57" s="804">
        <v>7</v>
      </c>
      <c r="D57" s="823"/>
      <c r="E57" s="1954"/>
      <c r="F57" s="1976"/>
      <c r="G57" s="856"/>
      <c r="H57" s="1007"/>
      <c r="I57" s="854"/>
      <c r="J57" s="855"/>
      <c r="K57" s="834">
        <f t="shared" si="49"/>
        <v>0</v>
      </c>
      <c r="L57" s="835">
        <f t="shared" si="50"/>
        <v>0</v>
      </c>
      <c r="M57" s="960">
        <f t="shared" si="39"/>
        <v>0</v>
      </c>
      <c r="N57" s="915">
        <f t="shared" si="47"/>
        <v>0</v>
      </c>
      <c r="O57" s="880">
        <f t="shared" si="51"/>
        <v>0</v>
      </c>
      <c r="P57" s="876">
        <f t="shared" si="40"/>
        <v>0</v>
      </c>
      <c r="Q57" s="231"/>
      <c r="R57" s="1412"/>
    </row>
    <row r="58" spans="2:18" s="1418" customFormat="1" ht="14.1" customHeight="1">
      <c r="B58" s="806"/>
      <c r="C58" s="804">
        <v>8</v>
      </c>
      <c r="D58" s="823"/>
      <c r="E58" s="1954"/>
      <c r="F58" s="1976"/>
      <c r="G58" s="856"/>
      <c r="H58" s="1007"/>
      <c r="I58" s="854"/>
      <c r="J58" s="855"/>
      <c r="K58" s="834">
        <f t="shared" si="49"/>
        <v>0</v>
      </c>
      <c r="L58" s="835">
        <f t="shared" si="50"/>
        <v>0</v>
      </c>
      <c r="M58" s="960">
        <f t="shared" si="39"/>
        <v>0</v>
      </c>
      <c r="N58" s="915">
        <f t="shared" si="47"/>
        <v>0</v>
      </c>
      <c r="O58" s="880">
        <f t="shared" si="51"/>
        <v>0</v>
      </c>
      <c r="P58" s="876">
        <f t="shared" si="40"/>
        <v>0</v>
      </c>
      <c r="Q58" s="231"/>
      <c r="R58" s="1412"/>
    </row>
    <row r="59" spans="2:18" s="1418" customFormat="1" ht="14.1" customHeight="1" thickBot="1">
      <c r="B59" s="983"/>
      <c r="C59" s="1312">
        <v>9</v>
      </c>
      <c r="D59" s="1313"/>
      <c r="E59" s="1970"/>
      <c r="F59" s="1979"/>
      <c r="G59" s="1219"/>
      <c r="H59" s="1263"/>
      <c r="I59" s="1220"/>
      <c r="J59" s="899"/>
      <c r="K59" s="894">
        <f>SUM(E59:F59)</f>
        <v>0</v>
      </c>
      <c r="L59" s="895">
        <f>SUM(G59:J59)</f>
        <v>0</v>
      </c>
      <c r="M59" s="973">
        <f t="shared" si="39"/>
        <v>0</v>
      </c>
      <c r="N59" s="1671">
        <f t="shared" si="47"/>
        <v>0</v>
      </c>
      <c r="O59" s="905">
        <f>G59*G$11+H59*$H$11+I59*$I$11+J59*$J$11</f>
        <v>0</v>
      </c>
      <c r="P59" s="909">
        <f t="shared" si="40"/>
        <v>0</v>
      </c>
      <c r="Q59" s="1291"/>
      <c r="R59" s="1412"/>
    </row>
    <row r="60" spans="2:18" s="1418" customFormat="1" ht="19.350000000000001" customHeight="1" thickTop="1">
      <c r="B60" s="1653"/>
      <c r="C60" s="1654" t="s">
        <v>599</v>
      </c>
      <c r="D60" s="1653"/>
      <c r="E60" s="1655">
        <f t="shared" ref="E60:M60" si="52">SUM(E61:E65)</f>
        <v>0</v>
      </c>
      <c r="F60" s="1656">
        <f t="shared" si="52"/>
        <v>0</v>
      </c>
      <c r="G60" s="1655">
        <f t="shared" si="52"/>
        <v>0</v>
      </c>
      <c r="H60" s="1657">
        <f t="shared" si="52"/>
        <v>0</v>
      </c>
      <c r="I60" s="1655">
        <f t="shared" si="52"/>
        <v>0</v>
      </c>
      <c r="J60" s="1655">
        <f t="shared" si="52"/>
        <v>0</v>
      </c>
      <c r="K60" s="1658">
        <f t="shared" si="52"/>
        <v>0</v>
      </c>
      <c r="L60" s="1658">
        <f t="shared" si="52"/>
        <v>0</v>
      </c>
      <c r="M60" s="1658">
        <f t="shared" si="52"/>
        <v>0</v>
      </c>
      <c r="N60" s="1659">
        <f t="shared" ref="N60" si="53">E60*$E$11+F60*$F$11+G60*G$11</f>
        <v>0</v>
      </c>
      <c r="O60" s="1659">
        <f t="shared" ref="O60" si="54">H60*$H$11+I60*$I$11+J60*$J$11</f>
        <v>0</v>
      </c>
      <c r="P60" s="1660">
        <f t="shared" si="40"/>
        <v>0</v>
      </c>
      <c r="Q60" s="1661"/>
      <c r="R60" s="1412"/>
    </row>
    <row r="61" spans="2:18" s="1418" customFormat="1" ht="14.1" customHeight="1">
      <c r="B61" s="817"/>
      <c r="C61" s="1311">
        <v>1</v>
      </c>
      <c r="D61" s="822"/>
      <c r="E61" s="1950"/>
      <c r="F61" s="1973"/>
      <c r="G61" s="850"/>
      <c r="H61" s="1005"/>
      <c r="I61" s="851"/>
      <c r="J61" s="849"/>
      <c r="K61" s="836">
        <f>SUM(E61:F61)</f>
        <v>0</v>
      </c>
      <c r="L61" s="897">
        <f>SUM(G61:J61)</f>
        <v>0</v>
      </c>
      <c r="M61" s="968">
        <f t="shared" si="39"/>
        <v>0</v>
      </c>
      <c r="N61" s="891">
        <f>E61*$E$11+F61*$F$11</f>
        <v>0</v>
      </c>
      <c r="O61" s="891">
        <f>G61*G$11+H61*$H$11+I61*$I$11+J61*$J$11</f>
        <v>0</v>
      </c>
      <c r="P61" s="908">
        <f t="shared" si="40"/>
        <v>0</v>
      </c>
      <c r="Q61" s="917"/>
      <c r="R61" s="1412"/>
    </row>
    <row r="62" spans="2:18" s="1418" customFormat="1" ht="14.1" customHeight="1">
      <c r="B62" s="806"/>
      <c r="C62" s="804">
        <v>2</v>
      </c>
      <c r="D62" s="822"/>
      <c r="E62" s="1954"/>
      <c r="F62" s="1976"/>
      <c r="G62" s="856"/>
      <c r="H62" s="1007"/>
      <c r="I62" s="854"/>
      <c r="J62" s="855"/>
      <c r="K62" s="834">
        <f>SUM(E62:F62)</f>
        <v>0</v>
      </c>
      <c r="L62" s="835">
        <f>SUM(G62:J62)</f>
        <v>0</v>
      </c>
      <c r="M62" s="960">
        <f t="shared" si="39"/>
        <v>0</v>
      </c>
      <c r="N62" s="915">
        <f t="shared" ref="N62:N65" si="55">E62*$E$11+F62*$F$11</f>
        <v>0</v>
      </c>
      <c r="O62" s="880">
        <f>G62*G$11+H62*$H$11+I62*$I$11+J62*$J$11</f>
        <v>0</v>
      </c>
      <c r="P62" s="876">
        <f t="shared" ref="P62" si="56">SUM(N62:O62)</f>
        <v>0</v>
      </c>
      <c r="Q62" s="231"/>
      <c r="R62" s="1412"/>
    </row>
    <row r="63" spans="2:18" s="1418" customFormat="1" ht="14.1" customHeight="1">
      <c r="B63" s="1536"/>
      <c r="C63" s="804">
        <v>3</v>
      </c>
      <c r="D63" s="823"/>
      <c r="E63" s="1954"/>
      <c r="F63" s="1976"/>
      <c r="G63" s="856"/>
      <c r="H63" s="1007"/>
      <c r="I63" s="854"/>
      <c r="J63" s="855"/>
      <c r="K63" s="834">
        <f t="shared" ref="K63:K64" si="57">SUM(E63:F63)</f>
        <v>0</v>
      </c>
      <c r="L63" s="835">
        <f t="shared" ref="L63:L64" si="58">SUM(G63:J63)</f>
        <v>0</v>
      </c>
      <c r="M63" s="960">
        <f t="shared" si="39"/>
        <v>0</v>
      </c>
      <c r="N63" s="915">
        <f t="shared" si="55"/>
        <v>0</v>
      </c>
      <c r="O63" s="880">
        <f t="shared" ref="O63:O64" si="59">G63*G$11+H63*$H$11+I63*$I$11+J63*$J$11</f>
        <v>0</v>
      </c>
      <c r="P63" s="876">
        <f t="shared" si="40"/>
        <v>0</v>
      </c>
      <c r="Q63" s="231"/>
      <c r="R63" s="1412"/>
    </row>
    <row r="64" spans="2:18" s="1418" customFormat="1" ht="14.1" customHeight="1">
      <c r="B64" s="806"/>
      <c r="C64" s="804">
        <v>4</v>
      </c>
      <c r="D64" s="823"/>
      <c r="E64" s="1954"/>
      <c r="F64" s="1976"/>
      <c r="G64" s="856"/>
      <c r="H64" s="1007"/>
      <c r="I64" s="854"/>
      <c r="J64" s="855"/>
      <c r="K64" s="834">
        <f t="shared" si="57"/>
        <v>0</v>
      </c>
      <c r="L64" s="835">
        <f t="shared" si="58"/>
        <v>0</v>
      </c>
      <c r="M64" s="960">
        <f t="shared" si="39"/>
        <v>0</v>
      </c>
      <c r="N64" s="915">
        <f t="shared" si="55"/>
        <v>0</v>
      </c>
      <c r="O64" s="880">
        <f t="shared" si="59"/>
        <v>0</v>
      </c>
      <c r="P64" s="876">
        <f t="shared" si="40"/>
        <v>0</v>
      </c>
      <c r="Q64" s="231"/>
      <c r="R64" s="1412"/>
    </row>
    <row r="65" spans="2:18" s="1418" customFormat="1" ht="14.1" customHeight="1" thickBot="1">
      <c r="B65" s="1593"/>
      <c r="C65" s="1594">
        <v>5</v>
      </c>
      <c r="D65" s="1595"/>
      <c r="E65" s="1980"/>
      <c r="F65" s="1981"/>
      <c r="G65" s="1596"/>
      <c r="H65" s="1598"/>
      <c r="I65" s="1599"/>
      <c r="J65" s="1597"/>
      <c r="K65" s="1600">
        <f>SUM(E65:F65)</f>
        <v>0</v>
      </c>
      <c r="L65" s="1601">
        <f>SUM(G65:J65)</f>
        <v>0</v>
      </c>
      <c r="M65" s="1602">
        <f t="shared" si="39"/>
        <v>0</v>
      </c>
      <c r="N65" s="1603">
        <f t="shared" si="55"/>
        <v>0</v>
      </c>
      <c r="O65" s="1604">
        <f>G65*G$11+H65*$H$11+I65*$I$11+J65*$J$11</f>
        <v>0</v>
      </c>
      <c r="P65" s="1605">
        <f t="shared" si="40"/>
        <v>0</v>
      </c>
      <c r="Q65" s="1606"/>
      <c r="R65" s="1412"/>
    </row>
    <row r="66" spans="2:18" s="1418" customFormat="1" ht="14.1" customHeight="1" thickTop="1">
      <c r="B66" s="1589"/>
      <c r="C66" s="1590" t="s">
        <v>818</v>
      </c>
      <c r="D66" s="1590"/>
      <c r="E66" s="1982"/>
      <c r="F66" s="1982"/>
      <c r="G66" s="1591"/>
      <c r="H66" s="1591"/>
      <c r="I66" s="1591"/>
      <c r="J66" s="1591"/>
      <c r="K66" s="836">
        <f>SUM(E66:F66)</f>
        <v>0</v>
      </c>
      <c r="L66" s="897">
        <f>SUM(G66:J66)</f>
        <v>0</v>
      </c>
      <c r="M66" s="968">
        <f t="shared" si="39"/>
        <v>0</v>
      </c>
      <c r="N66" s="891">
        <f>E66*$E$11+F66*$F$11</f>
        <v>0</v>
      </c>
      <c r="O66" s="891">
        <f>G66*G$11+H66*$H$11+I66*$I$11+J66*$J$11</f>
        <v>0</v>
      </c>
      <c r="P66" s="908">
        <f t="shared" ref="P66" si="60">SUM(N66:O66)</f>
        <v>0</v>
      </c>
      <c r="Q66" s="1592"/>
    </row>
    <row r="67" spans="2:18" s="1418" customFormat="1" ht="14.1" customHeight="1">
      <c r="B67" s="1556"/>
      <c r="C67" s="1537" t="s">
        <v>158</v>
      </c>
      <c r="D67" s="1537"/>
      <c r="E67" s="1983"/>
      <c r="F67" s="1983"/>
      <c r="G67" s="1539"/>
      <c r="H67" s="1539"/>
      <c r="I67" s="1539"/>
      <c r="J67" s="1539"/>
      <c r="K67" s="834">
        <f>SUM(E67:F67)</f>
        <v>0</v>
      </c>
      <c r="L67" s="835">
        <f>SUM(G67:J67)</f>
        <v>0</v>
      </c>
      <c r="M67" s="960">
        <f t="shared" si="39"/>
        <v>0</v>
      </c>
      <c r="N67" s="915">
        <f t="shared" ref="N67:N69" si="61">E67*$E$11+F67*$F$11</f>
        <v>0</v>
      </c>
      <c r="O67" s="880">
        <f>G67*G$11+H67*$H$11+I67*$I$11+J67*$J$11</f>
        <v>0</v>
      </c>
      <c r="P67" s="876">
        <f t="shared" ref="P67" si="62">SUM(N67:O67)</f>
        <v>0</v>
      </c>
      <c r="Q67" s="1540"/>
    </row>
    <row r="68" spans="2:18" s="1418" customFormat="1" ht="14.1" customHeight="1">
      <c r="B68" s="1556"/>
      <c r="C68" s="1537" t="s">
        <v>820</v>
      </c>
      <c r="D68" s="1537"/>
      <c r="E68" s="1983"/>
      <c r="F68" s="1983"/>
      <c r="G68" s="1539"/>
      <c r="H68" s="1539"/>
      <c r="I68" s="1539"/>
      <c r="J68" s="1539"/>
      <c r="K68" s="834">
        <f t="shared" ref="K68" si="63">SUM(E68:F68)</f>
        <v>0</v>
      </c>
      <c r="L68" s="835">
        <f t="shared" ref="L68" si="64">SUM(G68:J68)</f>
        <v>0</v>
      </c>
      <c r="M68" s="960">
        <f t="shared" si="39"/>
        <v>0</v>
      </c>
      <c r="N68" s="915">
        <f t="shared" si="61"/>
        <v>0</v>
      </c>
      <c r="O68" s="880">
        <f t="shared" ref="O68" si="65">G68*G$11+H68*$H$11+I68*$I$11+J68*$J$11</f>
        <v>0</v>
      </c>
      <c r="P68" s="876">
        <f t="shared" ref="P68:P69" si="66">SUM(N68:O68)</f>
        <v>0</v>
      </c>
      <c r="Q68" s="1540"/>
    </row>
    <row r="69" spans="2:18" s="1418" customFormat="1" ht="14.1" customHeight="1" thickBot="1">
      <c r="B69" s="1557"/>
      <c r="C69" s="1544" t="s">
        <v>819</v>
      </c>
      <c r="D69" s="1538"/>
      <c r="E69" s="1984"/>
      <c r="F69" s="1984"/>
      <c r="G69" s="1541"/>
      <c r="H69" s="1541"/>
      <c r="I69" s="1541"/>
      <c r="J69" s="1542"/>
      <c r="K69" s="842">
        <f>SUM(E69:F69)</f>
        <v>0</v>
      </c>
      <c r="L69" s="843">
        <f>SUM(G69:J69)</f>
        <v>0</v>
      </c>
      <c r="M69" s="972">
        <f t="shared" si="39"/>
        <v>0</v>
      </c>
      <c r="N69" s="916">
        <f t="shared" si="61"/>
        <v>0</v>
      </c>
      <c r="O69" s="911">
        <f>G69*G$11+H69*$H$11+I69*$I$11+J69*$J$11</f>
        <v>0</v>
      </c>
      <c r="P69" s="912">
        <f t="shared" si="66"/>
        <v>0</v>
      </c>
      <c r="Q69" s="1543"/>
    </row>
    <row r="70" spans="2:18" ht="16.5" customHeight="1">
      <c r="C70" s="1701" t="s">
        <v>712</v>
      </c>
      <c r="D70" s="1812" t="s">
        <v>737</v>
      </c>
      <c r="E70" s="1811"/>
      <c r="F70" s="1811"/>
      <c r="G70" s="1811"/>
      <c r="H70" s="1811"/>
      <c r="I70" s="1811"/>
      <c r="J70" s="1811"/>
      <c r="K70" s="1811"/>
      <c r="L70" s="1811"/>
      <c r="M70" s="1811"/>
      <c r="N70" s="1811"/>
      <c r="O70" s="1811"/>
      <c r="P70" s="1811"/>
    </row>
    <row r="71" spans="2:18" ht="13.5" customHeight="1">
      <c r="C71" s="1700" t="s">
        <v>752</v>
      </c>
      <c r="D71" s="3425" t="s">
        <v>754</v>
      </c>
      <c r="E71" s="3426"/>
      <c r="F71" s="3426"/>
      <c r="G71" s="3426"/>
      <c r="H71" s="3426"/>
      <c r="I71" s="3426"/>
      <c r="J71" s="3426"/>
      <c r="K71" s="3426"/>
      <c r="L71" s="3426"/>
      <c r="M71" s="3427"/>
      <c r="N71" s="3427"/>
      <c r="O71" s="3427"/>
      <c r="P71" s="3427"/>
    </row>
    <row r="72" spans="2:18">
      <c r="D72" s="4"/>
      <c r="E72" s="6"/>
      <c r="F72" s="6"/>
      <c r="G72" s="6"/>
      <c r="H72" s="4"/>
      <c r="I72" s="4"/>
      <c r="J72" s="5"/>
      <c r="K72" s="5"/>
      <c r="L72" s="5"/>
      <c r="M72" s="4"/>
      <c r="N72" s="4"/>
      <c r="O72" s="4"/>
      <c r="P72" s="4"/>
    </row>
    <row r="73" spans="2:18">
      <c r="D73" s="8"/>
      <c r="E73" s="8"/>
      <c r="F73" s="8"/>
      <c r="G73" s="8"/>
      <c r="H73" s="8"/>
      <c r="I73" s="8"/>
      <c r="J73" s="8"/>
      <c r="K73" s="8"/>
      <c r="L73" s="8"/>
      <c r="M73" s="8"/>
      <c r="N73" s="8"/>
      <c r="O73" s="8"/>
      <c r="P73" s="8"/>
    </row>
  </sheetData>
  <sheetProtection algorithmName="SHA-512" hashValue="BmXy+/ExMZGfaFpAxmCMlI6BP/0puUmmrWosllYrhp0PgcunRmDaOL76Fyr5gSTjfxe45n31/eaep5lP45Hy1g==" saltValue="QNv4X/yXSlOZmEH6BrJBLg==" spinCount="100000" sheet="1" objects="1" scenarios="1" formatRows="0"/>
  <mergeCells count="22">
    <mergeCell ref="D3:L3"/>
    <mergeCell ref="J5:M5"/>
    <mergeCell ref="B6:D12"/>
    <mergeCell ref="E6:J6"/>
    <mergeCell ref="K6:L7"/>
    <mergeCell ref="M6:M12"/>
    <mergeCell ref="N6:P9"/>
    <mergeCell ref="Q6:Q12"/>
    <mergeCell ref="E7:J7"/>
    <mergeCell ref="K8:K12"/>
    <mergeCell ref="L8:L12"/>
    <mergeCell ref="E9:F9"/>
    <mergeCell ref="G9:J9"/>
    <mergeCell ref="E10:J10"/>
    <mergeCell ref="N10:N12"/>
    <mergeCell ref="O10:O12"/>
    <mergeCell ref="D71:P71"/>
    <mergeCell ref="P10:P12"/>
    <mergeCell ref="E12:J12"/>
    <mergeCell ref="Q13:Q19"/>
    <mergeCell ref="B21:B31"/>
    <mergeCell ref="B32:B49"/>
  </mergeCells>
  <printOptions horizontalCentered="1"/>
  <pageMargins left="0.74803149606299213" right="0.11811023622047245" top="0.51181102362204722" bottom="0.70866141732283472" header="0.51181102362204722" footer="0.51181102362204722"/>
  <pageSetup paperSize="9" scale="65"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słownik!$A$2:$A$150</xm:f>
          </x14:formula1>
          <xm:sqref>D51:D59 D61:D65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27">
    <tabColor rgb="FFFF0000"/>
    <pageSetUpPr fitToPage="1"/>
  </sheetPr>
  <dimension ref="B1:R80"/>
  <sheetViews>
    <sheetView showGridLines="0" view="pageBreakPreview" zoomScale="90" zoomScaleNormal="100" zoomScaleSheetLayoutView="90" workbookViewId="0">
      <selection activeCell="U5" sqref="U5"/>
    </sheetView>
  </sheetViews>
  <sheetFormatPr defaultColWidth="9.28515625" defaultRowHeight="12.75"/>
  <cols>
    <col min="1" max="1" width="2.85546875" style="3" customWidth="1"/>
    <col min="2" max="2" width="9.28515625" style="3" customWidth="1"/>
    <col min="3" max="3" width="4.42578125" style="3" customWidth="1"/>
    <col min="4" max="4" width="35"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18" ht="32.25" customHeight="1">
      <c r="B1" s="2077" t="s">
        <v>557</v>
      </c>
      <c r="C1" s="2077"/>
      <c r="D1" s="2134"/>
      <c r="E1" s="2134"/>
      <c r="F1" s="2134"/>
      <c r="G1" s="2134"/>
      <c r="H1" s="2134"/>
      <c r="I1" s="2134"/>
      <c r="J1" s="2134"/>
      <c r="K1" s="2134"/>
      <c r="L1" s="2134"/>
      <c r="M1" s="2134"/>
      <c r="N1" s="2141" t="s">
        <v>930</v>
      </c>
      <c r="O1" s="2141"/>
      <c r="P1" s="2134"/>
      <c r="Q1" s="2134"/>
    </row>
    <row r="2" spans="2:18" s="1418" customFormat="1" ht="18">
      <c r="B2" s="235"/>
      <c r="C2" s="235"/>
      <c r="D2" s="236" t="str">
        <f>wizyt!C3</f>
        <v>??</v>
      </c>
      <c r="E2" s="237"/>
      <c r="F2" s="237"/>
      <c r="G2" s="237"/>
      <c r="H2" s="237"/>
      <c r="I2" s="237"/>
      <c r="J2" s="237"/>
      <c r="K2" s="237"/>
      <c r="L2" s="237"/>
      <c r="M2" s="237"/>
      <c r="N2" s="237"/>
      <c r="O2" s="237"/>
      <c r="P2" s="814"/>
      <c r="Q2" s="1218"/>
    </row>
    <row r="3" spans="2:18" s="1418" customFormat="1" ht="20.25">
      <c r="B3" s="1218"/>
      <c r="C3" s="1218"/>
      <c r="D3" s="3231" t="s">
        <v>113</v>
      </c>
      <c r="E3" s="3231"/>
      <c r="F3" s="3231"/>
      <c r="G3" s="3231"/>
      <c r="H3" s="3231"/>
      <c r="I3" s="3231"/>
      <c r="J3" s="3231"/>
      <c r="K3" s="3231"/>
      <c r="L3" s="3231"/>
      <c r="M3" s="295" t="str">
        <f>wizyt!H3</f>
        <v>2021/2022</v>
      </c>
      <c r="N3" s="239"/>
      <c r="O3" s="239"/>
      <c r="P3" s="954"/>
      <c r="Q3" s="1218"/>
    </row>
    <row r="4" spans="2:18" s="1418" customFormat="1" ht="18.75" customHeight="1">
      <c r="B4" s="1299" t="s">
        <v>934</v>
      </c>
      <c r="C4" s="241"/>
      <c r="D4" s="1217"/>
      <c r="E4" s="1217"/>
      <c r="F4" s="1217"/>
      <c r="G4" s="1217"/>
      <c r="H4" s="1217"/>
      <c r="I4" s="1217"/>
      <c r="J4" s="1217" t="s">
        <v>558</v>
      </c>
      <c r="K4" s="1217"/>
      <c r="L4" s="1217"/>
      <c r="M4" s="1001"/>
      <c r="N4" s="1001"/>
      <c r="O4" s="1001"/>
      <c r="P4" s="1001"/>
      <c r="Q4" s="1218"/>
    </row>
    <row r="5" spans="2:18" s="1418" customFormat="1" ht="27" customHeight="1" thickBot="1">
      <c r="B5" s="1419" t="s">
        <v>724</v>
      </c>
      <c r="C5" s="593"/>
      <c r="D5" s="242"/>
      <c r="E5" s="243"/>
      <c r="F5" s="243"/>
      <c r="G5" s="244"/>
      <c r="H5" s="243"/>
      <c r="I5" s="243"/>
      <c r="J5" s="3358"/>
      <c r="K5" s="3358"/>
      <c r="L5" s="3358"/>
      <c r="M5" s="3358"/>
      <c r="N5" s="243"/>
      <c r="O5" s="243"/>
      <c r="P5" s="242"/>
      <c r="Q5" s="1218"/>
    </row>
    <row r="6" spans="2:18" s="1418" customFormat="1" ht="12.75" customHeight="1">
      <c r="B6" s="3340" t="s">
        <v>218</v>
      </c>
      <c r="C6" s="3414"/>
      <c r="D6" s="3239"/>
      <c r="E6" s="3417" t="s">
        <v>51</v>
      </c>
      <c r="F6" s="3418"/>
      <c r="G6" s="3418"/>
      <c r="H6" s="3418"/>
      <c r="I6" s="3418"/>
      <c r="J6" s="3419"/>
      <c r="K6" s="3364" t="s">
        <v>285</v>
      </c>
      <c r="L6" s="3365"/>
      <c r="M6" s="3368" t="s">
        <v>232</v>
      </c>
      <c r="N6" s="3235" t="s">
        <v>233</v>
      </c>
      <c r="O6" s="3235"/>
      <c r="P6" s="3236"/>
      <c r="Q6" s="3378" t="s">
        <v>74</v>
      </c>
    </row>
    <row r="7" spans="2:18" s="1418" customFormat="1" ht="12.75" customHeight="1">
      <c r="B7" s="3240"/>
      <c r="C7" s="3241"/>
      <c r="D7" s="3241"/>
      <c r="E7" s="3420" t="s">
        <v>284</v>
      </c>
      <c r="F7" s="3420"/>
      <c r="G7" s="3420"/>
      <c r="H7" s="3420"/>
      <c r="I7" s="3420"/>
      <c r="J7" s="3421"/>
      <c r="K7" s="3366"/>
      <c r="L7" s="3367"/>
      <c r="M7" s="3369"/>
      <c r="N7" s="3237"/>
      <c r="O7" s="3237"/>
      <c r="P7" s="3238"/>
      <c r="Q7" s="3379"/>
    </row>
    <row r="8" spans="2:18" s="1418" customFormat="1" ht="12.75" customHeight="1">
      <c r="B8" s="3240"/>
      <c r="C8" s="3241"/>
      <c r="D8" s="3241"/>
      <c r="E8" s="387" t="s">
        <v>4</v>
      </c>
      <c r="F8" s="387" t="s">
        <v>5</v>
      </c>
      <c r="G8" s="387" t="s">
        <v>6</v>
      </c>
      <c r="H8" s="385" t="s">
        <v>8</v>
      </c>
      <c r="I8" s="385" t="s">
        <v>7</v>
      </c>
      <c r="J8" s="431" t="s">
        <v>9</v>
      </c>
      <c r="K8" s="3383" t="s">
        <v>200</v>
      </c>
      <c r="L8" s="3386" t="s">
        <v>201</v>
      </c>
      <c r="M8" s="3369"/>
      <c r="N8" s="3237"/>
      <c r="O8" s="3237"/>
      <c r="P8" s="3238"/>
      <c r="Q8" s="3379"/>
    </row>
    <row r="9" spans="2:18" s="1418" customFormat="1" ht="12.75" customHeight="1">
      <c r="B9" s="3240"/>
      <c r="C9" s="3241"/>
      <c r="D9" s="3241"/>
      <c r="E9" s="3389" t="s">
        <v>200</v>
      </c>
      <c r="F9" s="3389"/>
      <c r="G9" s="3390"/>
      <c r="H9" s="3391" t="s">
        <v>201</v>
      </c>
      <c r="I9" s="3392"/>
      <c r="J9" s="3393"/>
      <c r="K9" s="3384"/>
      <c r="L9" s="3387"/>
      <c r="M9" s="3369"/>
      <c r="N9" s="3237"/>
      <c r="O9" s="3237"/>
      <c r="P9" s="3238"/>
      <c r="Q9" s="3379"/>
    </row>
    <row r="10" spans="2:18" s="1418" customFormat="1" ht="12.75" customHeight="1">
      <c r="B10" s="3240"/>
      <c r="C10" s="3241"/>
      <c r="D10" s="3241"/>
      <c r="E10" s="3353" t="s">
        <v>52</v>
      </c>
      <c r="F10" s="2992"/>
      <c r="G10" s="2992"/>
      <c r="H10" s="2992"/>
      <c r="I10" s="2992"/>
      <c r="J10" s="2993"/>
      <c r="K10" s="3384"/>
      <c r="L10" s="3387"/>
      <c r="M10" s="3369"/>
      <c r="N10" s="3250" t="s">
        <v>479</v>
      </c>
      <c r="O10" s="3252" t="s">
        <v>480</v>
      </c>
      <c r="P10" s="3254" t="s">
        <v>29</v>
      </c>
      <c r="Q10" s="3379"/>
    </row>
    <row r="11" spans="2:18" s="1418" customFormat="1" ht="12.75" customHeight="1">
      <c r="B11" s="3240"/>
      <c r="C11" s="3241"/>
      <c r="D11" s="3241"/>
      <c r="E11" s="1849">
        <f>'kalendarz  A'!$F$30</f>
        <v>13</v>
      </c>
      <c r="F11" s="1849">
        <f>'kalendarz  A'!$F$30</f>
        <v>13</v>
      </c>
      <c r="G11" s="1849">
        <f>'kalendarz  A'!$F$30</f>
        <v>13</v>
      </c>
      <c r="H11" s="1849">
        <f>'kalendarz  A'!$F$30</f>
        <v>13</v>
      </c>
      <c r="I11" s="1849">
        <f>'kalendarz  A'!$F$30</f>
        <v>13</v>
      </c>
      <c r="J11" s="1849">
        <f>'kalendarz  A'!$F$31</f>
        <v>6</v>
      </c>
      <c r="K11" s="3384"/>
      <c r="L11" s="3387"/>
      <c r="M11" s="3369"/>
      <c r="N11" s="3251"/>
      <c r="O11" s="3253"/>
      <c r="P11" s="3255"/>
      <c r="Q11" s="3379"/>
    </row>
    <row r="12" spans="2:18" s="1418" customFormat="1" ht="16.5" customHeight="1" thickBot="1">
      <c r="B12" s="3342"/>
      <c r="C12" s="3415"/>
      <c r="D12" s="3416"/>
      <c r="E12" s="3371" t="s">
        <v>53</v>
      </c>
      <c r="F12" s="2995"/>
      <c r="G12" s="2995"/>
      <c r="H12" s="2995"/>
      <c r="I12" s="2995"/>
      <c r="J12" s="2996"/>
      <c r="K12" s="3385"/>
      <c r="L12" s="3388"/>
      <c r="M12" s="3370"/>
      <c r="N12" s="3428"/>
      <c r="O12" s="3297"/>
      <c r="P12" s="3298"/>
      <c r="Q12" s="3380"/>
    </row>
    <row r="13" spans="2:18" s="1418" customFormat="1" ht="27" customHeight="1" thickBot="1">
      <c r="B13" s="1420"/>
      <c r="C13" s="1421"/>
      <c r="D13" s="389" t="s">
        <v>202</v>
      </c>
      <c r="E13" s="889">
        <f>SUM(E14:E18)</f>
        <v>0</v>
      </c>
      <c r="F13" s="888">
        <f t="shared" ref="F13:G13" si="0">SUM(F14:F18)</f>
        <v>0</v>
      </c>
      <c r="G13" s="888">
        <f t="shared" si="0"/>
        <v>0</v>
      </c>
      <c r="H13" s="890">
        <f>SUM(H14:H18)</f>
        <v>0</v>
      </c>
      <c r="I13" s="890">
        <f t="shared" ref="I13:M13" si="1">SUM(I14:I18)</f>
        <v>0</v>
      </c>
      <c r="J13" s="1395">
        <f t="shared" si="1"/>
        <v>0</v>
      </c>
      <c r="K13" s="890">
        <f t="shared" si="1"/>
        <v>0</v>
      </c>
      <c r="L13" s="890">
        <f t="shared" si="1"/>
        <v>0</v>
      </c>
      <c r="M13" s="890">
        <f t="shared" si="1"/>
        <v>0</v>
      </c>
      <c r="N13" s="942">
        <f>SUM(N14:N18)</f>
        <v>0</v>
      </c>
      <c r="O13" s="942">
        <f t="shared" ref="O13:P13" si="2">SUM(O14:O18)</f>
        <v>0</v>
      </c>
      <c r="P13" s="942">
        <f t="shared" si="2"/>
        <v>0</v>
      </c>
      <c r="Q13" s="1422"/>
      <c r="R13" s="1412"/>
    </row>
    <row r="14" spans="2:18" s="1418" customFormat="1" ht="14.25" customHeight="1">
      <c r="B14" s="393"/>
      <c r="C14" s="801"/>
      <c r="D14" s="394" t="s">
        <v>738</v>
      </c>
      <c r="E14" s="886">
        <f t="shared" ref="E14:J14" si="3">SUM(E20:E30)</f>
        <v>0</v>
      </c>
      <c r="F14" s="886">
        <f t="shared" si="3"/>
        <v>0</v>
      </c>
      <c r="G14" s="887">
        <f t="shared" si="3"/>
        <v>0</v>
      </c>
      <c r="H14" s="1328">
        <f t="shared" si="3"/>
        <v>0</v>
      </c>
      <c r="I14" s="1329">
        <f t="shared" si="3"/>
        <v>0</v>
      </c>
      <c r="J14" s="1396">
        <f t="shared" si="3"/>
        <v>0</v>
      </c>
      <c r="K14" s="956">
        <f t="shared" ref="K14:K16" si="4">SUM(E14:G14)</f>
        <v>0</v>
      </c>
      <c r="L14" s="957">
        <f t="shared" ref="L14:L16" si="5">SUM(H14:J14)</f>
        <v>0</v>
      </c>
      <c r="M14" s="958">
        <f>SUM(E14:J14)</f>
        <v>0</v>
      </c>
      <c r="N14" s="905">
        <f>E14*$E$11+F14*$F$11+G14*G$11</f>
        <v>0</v>
      </c>
      <c r="O14" s="905">
        <f>H14*$H$11+I14*$I$11+J14*$J$11</f>
        <v>0</v>
      </c>
      <c r="P14" s="1367">
        <f>SUM(N14:O14)</f>
        <v>0</v>
      </c>
      <c r="Q14" s="1411"/>
      <c r="R14" s="1412"/>
    </row>
    <row r="15" spans="2:18" s="1418" customFormat="1" ht="14.25" customHeight="1">
      <c r="B15" s="393"/>
      <c r="C15" s="801"/>
      <c r="D15" s="394" t="s">
        <v>739</v>
      </c>
      <c r="E15" s="886">
        <f>SUM(E31:E51)</f>
        <v>0</v>
      </c>
      <c r="F15" s="886">
        <f t="shared" ref="F15:G15" si="6">SUM(F31:F51)</f>
        <v>0</v>
      </c>
      <c r="G15" s="886">
        <f t="shared" si="6"/>
        <v>0</v>
      </c>
      <c r="H15" s="1328">
        <f>SUM(H31:H51)</f>
        <v>0</v>
      </c>
      <c r="I15" s="1328">
        <f t="shared" ref="I15:J15" si="7">SUM(I31:I51)</f>
        <v>0</v>
      </c>
      <c r="J15" s="1328">
        <f t="shared" si="7"/>
        <v>0</v>
      </c>
      <c r="K15" s="956">
        <f t="shared" si="4"/>
        <v>0</v>
      </c>
      <c r="L15" s="957">
        <f t="shared" si="5"/>
        <v>0</v>
      </c>
      <c r="M15" s="958">
        <f t="shared" ref="M15:M16" si="8">SUM(E15:J15)</f>
        <v>0</v>
      </c>
      <c r="N15" s="1368">
        <f t="shared" ref="N15:N16" si="9">E15*$E$11+F15*$F$11+G15*G$11</f>
        <v>0</v>
      </c>
      <c r="O15" s="905">
        <f t="shared" ref="O15:O16" si="10">H15*$H$11+I15*$I$11+J15*$J$11</f>
        <v>0</v>
      </c>
      <c r="P15" s="1367">
        <f t="shared" ref="P15:P16" si="11">SUM(N15:O15)</f>
        <v>0</v>
      </c>
      <c r="Q15" s="1410"/>
      <c r="R15" s="1412"/>
    </row>
    <row r="16" spans="2:18" s="1418" customFormat="1" ht="14.25" customHeight="1">
      <c r="B16" s="393"/>
      <c r="C16" s="801"/>
      <c r="D16" s="394" t="s">
        <v>781</v>
      </c>
      <c r="E16" s="886">
        <f>E53</f>
        <v>0</v>
      </c>
      <c r="F16" s="886">
        <f t="shared" ref="F16:G16" si="12">F53</f>
        <v>0</v>
      </c>
      <c r="G16" s="886">
        <f t="shared" si="12"/>
        <v>0</v>
      </c>
      <c r="H16" s="1328">
        <f>H53</f>
        <v>0</v>
      </c>
      <c r="I16" s="1328">
        <f>I53</f>
        <v>0</v>
      </c>
      <c r="J16" s="1397">
        <f>J53</f>
        <v>0</v>
      </c>
      <c r="K16" s="956">
        <f t="shared" si="4"/>
        <v>0</v>
      </c>
      <c r="L16" s="957">
        <f t="shared" si="5"/>
        <v>0</v>
      </c>
      <c r="M16" s="958">
        <f t="shared" si="8"/>
        <v>0</v>
      </c>
      <c r="N16" s="1368">
        <f t="shared" si="9"/>
        <v>0</v>
      </c>
      <c r="O16" s="905">
        <f t="shared" si="10"/>
        <v>0</v>
      </c>
      <c r="P16" s="1367">
        <f t="shared" si="11"/>
        <v>0</v>
      </c>
      <c r="Q16" s="1410"/>
      <c r="R16" s="1412"/>
    </row>
    <row r="17" spans="2:18" s="1418" customFormat="1" ht="14.25" customHeight="1">
      <c r="B17" s="393"/>
      <c r="C17" s="801"/>
      <c r="D17" s="394" t="s">
        <v>740</v>
      </c>
      <c r="E17" s="1398">
        <f>E64</f>
        <v>0</v>
      </c>
      <c r="F17" s="1398">
        <f t="shared" ref="F17:G17" si="13">F64</f>
        <v>0</v>
      </c>
      <c r="G17" s="1398">
        <f t="shared" si="13"/>
        <v>0</v>
      </c>
      <c r="H17" s="1328">
        <f>H64</f>
        <v>0</v>
      </c>
      <c r="I17" s="1328">
        <f t="shared" ref="I17:J17" si="14">I64</f>
        <v>0</v>
      </c>
      <c r="J17" s="1328">
        <f t="shared" si="14"/>
        <v>0</v>
      </c>
      <c r="K17" s="956">
        <f>SUM(E17:G17)</f>
        <v>0</v>
      </c>
      <c r="L17" s="957">
        <f>SUM(H17:J17)</f>
        <v>0</v>
      </c>
      <c r="M17" s="958">
        <f>SUM(E17:J17)</f>
        <v>0</v>
      </c>
      <c r="N17" s="1368">
        <f>E17*$E$11+F17*$F$11+G17*G$11</f>
        <v>0</v>
      </c>
      <c r="O17" s="905">
        <f>H17*$H$11+I17*$I$11+J17*$J$11</f>
        <v>0</v>
      </c>
      <c r="P17" s="1367">
        <f>SUM(N17:O17)</f>
        <v>0</v>
      </c>
      <c r="Q17" s="1410"/>
      <c r="R17" s="1412"/>
    </row>
    <row r="18" spans="2:18" s="1418" customFormat="1" ht="14.65" customHeight="1">
      <c r="B18" s="1292"/>
      <c r="C18" s="1322"/>
      <c r="D18" s="1323" t="s">
        <v>782</v>
      </c>
      <c r="E18" s="1399">
        <f>E52</f>
        <v>0</v>
      </c>
      <c r="F18" s="1399">
        <f t="shared" ref="F18:G18" si="15">F52</f>
        <v>0</v>
      </c>
      <c r="G18" s="1399">
        <f t="shared" si="15"/>
        <v>0</v>
      </c>
      <c r="H18" s="1330">
        <f>H52</f>
        <v>0</v>
      </c>
      <c r="I18" s="1330">
        <f t="shared" ref="I18:J18" si="16">I52</f>
        <v>0</v>
      </c>
      <c r="J18" s="1330">
        <f t="shared" si="16"/>
        <v>0</v>
      </c>
      <c r="K18" s="1324">
        <f>SUM(E18:G18)</f>
        <v>0</v>
      </c>
      <c r="L18" s="1325">
        <f>SUM(H18:J18)</f>
        <v>0</v>
      </c>
      <c r="M18" s="1326">
        <f>SUM(K18:L18)</f>
        <v>0</v>
      </c>
      <c r="N18" s="891">
        <f>E18*$E$11+F18*$F$11+G18*G$11</f>
        <v>0</v>
      </c>
      <c r="O18" s="891">
        <f>H18*$H$11+I18*$I$11+J18*$J$11</f>
        <v>0</v>
      </c>
      <c r="P18" s="908">
        <f>SUM(N18:O18)</f>
        <v>0</v>
      </c>
      <c r="Q18" s="1423"/>
      <c r="R18" s="1412"/>
    </row>
    <row r="19" spans="2:18" s="1418" customFormat="1" ht="19.5" customHeight="1">
      <c r="B19" s="395"/>
      <c r="C19" s="1310" t="s">
        <v>735</v>
      </c>
      <c r="D19" s="1310"/>
      <c r="E19" s="652"/>
      <c r="F19" s="652"/>
      <c r="G19" s="652"/>
      <c r="H19" s="652"/>
      <c r="I19" s="652"/>
      <c r="J19" s="652"/>
      <c r="K19" s="653"/>
      <c r="L19" s="653"/>
      <c r="M19" s="652"/>
      <c r="N19" s="931"/>
      <c r="O19" s="931"/>
      <c r="P19" s="932"/>
      <c r="Q19" s="1394"/>
      <c r="R19" s="1412"/>
    </row>
    <row r="20" spans="2:18" s="1392" customFormat="1" ht="14.1" customHeight="1">
      <c r="B20" s="807"/>
      <c r="C20" s="805">
        <v>1</v>
      </c>
      <c r="D20" s="1403" t="s">
        <v>326</v>
      </c>
      <c r="E20" s="846"/>
      <c r="F20" s="847"/>
      <c r="G20" s="845"/>
      <c r="H20" s="846"/>
      <c r="I20" s="847"/>
      <c r="J20" s="845"/>
      <c r="K20" s="1369">
        <f>SUM(E20:G20)</f>
        <v>0</v>
      </c>
      <c r="L20" s="959">
        <f>SUM(H20:J20)</f>
        <v>0</v>
      </c>
      <c r="M20" s="1366">
        <f t="shared" ref="M20:M51" si="17">SUM(K20:L20)</f>
        <v>0</v>
      </c>
      <c r="N20" s="879">
        <f>E20*$E$11+F20*$F$11+G20*G$11</f>
        <v>0</v>
      </c>
      <c r="O20" s="879">
        <f>H20*$H$11+I20*$I$11+J20*$J$11</f>
        <v>0</v>
      </c>
      <c r="P20" s="875">
        <f t="shared" ref="P20:P51" si="18">SUM(N20:O20)</f>
        <v>0</v>
      </c>
      <c r="Q20" s="1424"/>
      <c r="R20" s="1412"/>
    </row>
    <row r="21" spans="2:18" s="1392" customFormat="1" ht="14.1" customHeight="1">
      <c r="B21" s="806"/>
      <c r="C21" s="804">
        <v>2</v>
      </c>
      <c r="D21" s="1332" t="s">
        <v>261</v>
      </c>
      <c r="E21" s="850"/>
      <c r="F21" s="851"/>
      <c r="G21" s="849"/>
      <c r="H21" s="850"/>
      <c r="I21" s="851"/>
      <c r="J21" s="870"/>
      <c r="K21" s="834">
        <f t="shared" ref="K21:K51" si="19">SUM(E21:G21)</f>
        <v>0</v>
      </c>
      <c r="L21" s="835">
        <f t="shared" ref="L21:L51" si="20">SUM(H21:J21)</f>
        <v>0</v>
      </c>
      <c r="M21" s="960">
        <f t="shared" si="17"/>
        <v>0</v>
      </c>
      <c r="N21" s="880">
        <f t="shared" ref="N21:N51" si="21">E21*$E$11+F21*$F$11+G21*G$11</f>
        <v>0</v>
      </c>
      <c r="O21" s="880">
        <f t="shared" ref="O21:O51" si="22">H21*$H$11+I21*$I$11+J21*$J$11</f>
        <v>0</v>
      </c>
      <c r="P21" s="876">
        <f t="shared" si="18"/>
        <v>0</v>
      </c>
      <c r="Q21" s="1425"/>
      <c r="R21" s="1412"/>
    </row>
    <row r="22" spans="2:18" s="1392" customFormat="1" ht="14.1" customHeight="1">
      <c r="B22" s="806"/>
      <c r="C22" s="804">
        <v>3</v>
      </c>
      <c r="D22" s="1332" t="s">
        <v>279</v>
      </c>
      <c r="E22" s="850"/>
      <c r="F22" s="851"/>
      <c r="G22" s="849"/>
      <c r="H22" s="850"/>
      <c r="I22" s="851"/>
      <c r="J22" s="992"/>
      <c r="K22" s="834">
        <f t="shared" si="19"/>
        <v>0</v>
      </c>
      <c r="L22" s="835">
        <f t="shared" si="20"/>
        <v>0</v>
      </c>
      <c r="M22" s="960">
        <f t="shared" si="17"/>
        <v>0</v>
      </c>
      <c r="N22" s="880">
        <f t="shared" si="21"/>
        <v>0</v>
      </c>
      <c r="O22" s="880">
        <f t="shared" si="22"/>
        <v>0</v>
      </c>
      <c r="P22" s="876">
        <f t="shared" si="18"/>
        <v>0</v>
      </c>
      <c r="Q22" s="1425"/>
      <c r="R22" s="1412"/>
    </row>
    <row r="23" spans="2:18" s="1392" customFormat="1" ht="14.1" customHeight="1">
      <c r="B23" s="806"/>
      <c r="C23" s="804">
        <v>4</v>
      </c>
      <c r="D23" s="1332" t="s">
        <v>725</v>
      </c>
      <c r="E23" s="850"/>
      <c r="F23" s="851"/>
      <c r="G23" s="849"/>
      <c r="H23" s="850"/>
      <c r="I23" s="851"/>
      <c r="J23" s="992"/>
      <c r="K23" s="834">
        <f t="shared" si="19"/>
        <v>0</v>
      </c>
      <c r="L23" s="835">
        <f t="shared" si="20"/>
        <v>0</v>
      </c>
      <c r="M23" s="960">
        <f t="shared" si="17"/>
        <v>0</v>
      </c>
      <c r="N23" s="880">
        <f t="shared" si="21"/>
        <v>0</v>
      </c>
      <c r="O23" s="880">
        <f t="shared" si="22"/>
        <v>0</v>
      </c>
      <c r="P23" s="876">
        <f t="shared" si="18"/>
        <v>0</v>
      </c>
      <c r="Q23" s="1425"/>
      <c r="R23" s="1412"/>
    </row>
    <row r="24" spans="2:18" s="1392" customFormat="1" ht="14.1" customHeight="1">
      <c r="B24" s="806"/>
      <c r="C24" s="804">
        <v>5</v>
      </c>
      <c r="D24" s="1332" t="s">
        <v>274</v>
      </c>
      <c r="E24" s="850"/>
      <c r="F24" s="851"/>
      <c r="G24" s="849"/>
      <c r="H24" s="850"/>
      <c r="I24" s="851"/>
      <c r="J24" s="849"/>
      <c r="K24" s="834">
        <f t="shared" si="19"/>
        <v>0</v>
      </c>
      <c r="L24" s="835">
        <f t="shared" si="20"/>
        <v>0</v>
      </c>
      <c r="M24" s="960">
        <f t="shared" si="17"/>
        <v>0</v>
      </c>
      <c r="N24" s="880">
        <f t="shared" si="21"/>
        <v>0</v>
      </c>
      <c r="O24" s="880">
        <f t="shared" si="22"/>
        <v>0</v>
      </c>
      <c r="P24" s="876">
        <f t="shared" si="18"/>
        <v>0</v>
      </c>
      <c r="Q24" s="1425"/>
      <c r="R24" s="1412"/>
    </row>
    <row r="25" spans="2:18" s="1392" customFormat="1" ht="14.1" customHeight="1">
      <c r="B25" s="806"/>
      <c r="C25" s="804">
        <v>6</v>
      </c>
      <c r="D25" s="1332" t="s">
        <v>282</v>
      </c>
      <c r="E25" s="850"/>
      <c r="F25" s="851"/>
      <c r="G25" s="849"/>
      <c r="H25" s="850"/>
      <c r="I25" s="851"/>
      <c r="J25" s="849"/>
      <c r="K25" s="834">
        <f t="shared" si="19"/>
        <v>0</v>
      </c>
      <c r="L25" s="835">
        <f t="shared" si="20"/>
        <v>0</v>
      </c>
      <c r="M25" s="960">
        <f t="shared" si="17"/>
        <v>0</v>
      </c>
      <c r="N25" s="880">
        <f t="shared" si="21"/>
        <v>0</v>
      </c>
      <c r="O25" s="880">
        <f t="shared" si="22"/>
        <v>0</v>
      </c>
      <c r="P25" s="876">
        <f t="shared" si="18"/>
        <v>0</v>
      </c>
      <c r="Q25" s="1425"/>
      <c r="R25" s="1412"/>
    </row>
    <row r="26" spans="2:18" s="1392" customFormat="1" ht="14.1" customHeight="1">
      <c r="B26" s="806"/>
      <c r="C26" s="804">
        <v>7</v>
      </c>
      <c r="D26" s="1478" t="s">
        <v>569</v>
      </c>
      <c r="E26" s="850"/>
      <c r="F26" s="851"/>
      <c r="G26" s="849"/>
      <c r="H26" s="850"/>
      <c r="I26" s="851"/>
      <c r="J26" s="849"/>
      <c r="K26" s="834">
        <f>SUM(E26:G26)</f>
        <v>0</v>
      </c>
      <c r="L26" s="835">
        <f>SUM(H26:J26)</f>
        <v>0</v>
      </c>
      <c r="M26" s="960">
        <f t="shared" si="17"/>
        <v>0</v>
      </c>
      <c r="N26" s="880">
        <f t="shared" si="21"/>
        <v>0</v>
      </c>
      <c r="O26" s="880">
        <f t="shared" si="22"/>
        <v>0</v>
      </c>
      <c r="P26" s="876">
        <f t="shared" si="18"/>
        <v>0</v>
      </c>
      <c r="Q26" s="1425"/>
      <c r="R26" s="1412"/>
    </row>
    <row r="27" spans="2:18" s="1392" customFormat="1" ht="14.1" customHeight="1">
      <c r="B27" s="806"/>
      <c r="C27" s="804">
        <v>8</v>
      </c>
      <c r="D27" s="1332" t="s">
        <v>269</v>
      </c>
      <c r="E27" s="850"/>
      <c r="F27" s="851"/>
      <c r="G27" s="849"/>
      <c r="H27" s="850"/>
      <c r="I27" s="851"/>
      <c r="J27" s="849"/>
      <c r="K27" s="834">
        <f>SUM(E27:G27)</f>
        <v>0</v>
      </c>
      <c r="L27" s="835">
        <f>SUM(H27:J27)</f>
        <v>0</v>
      </c>
      <c r="M27" s="960">
        <f t="shared" si="17"/>
        <v>0</v>
      </c>
      <c r="N27" s="880">
        <f t="shared" si="21"/>
        <v>0</v>
      </c>
      <c r="O27" s="880">
        <f t="shared" si="22"/>
        <v>0</v>
      </c>
      <c r="P27" s="876">
        <f t="shared" si="18"/>
        <v>0</v>
      </c>
      <c r="Q27" s="1425"/>
      <c r="R27" s="1412"/>
    </row>
    <row r="28" spans="2:18" s="1392" customFormat="1" ht="14.1" customHeight="1">
      <c r="B28" s="806"/>
      <c r="C28" s="804">
        <v>9</v>
      </c>
      <c r="D28" s="1332" t="s">
        <v>270</v>
      </c>
      <c r="E28" s="850"/>
      <c r="F28" s="851"/>
      <c r="G28" s="849"/>
      <c r="H28" s="850"/>
      <c r="I28" s="851"/>
      <c r="J28" s="849"/>
      <c r="K28" s="834">
        <f t="shared" si="19"/>
        <v>0</v>
      </c>
      <c r="L28" s="835">
        <f t="shared" si="20"/>
        <v>0</v>
      </c>
      <c r="M28" s="960">
        <f t="shared" si="17"/>
        <v>0</v>
      </c>
      <c r="N28" s="880">
        <f t="shared" si="21"/>
        <v>0</v>
      </c>
      <c r="O28" s="880">
        <f t="shared" si="22"/>
        <v>0</v>
      </c>
      <c r="P28" s="876">
        <f t="shared" si="18"/>
        <v>0</v>
      </c>
      <c r="Q28" s="1425"/>
      <c r="R28" s="1412"/>
    </row>
    <row r="29" spans="2:18" s="1392" customFormat="1" ht="14.1" customHeight="1">
      <c r="B29" s="806"/>
      <c r="C29" s="804">
        <v>10</v>
      </c>
      <c r="D29" s="1332" t="s">
        <v>506</v>
      </c>
      <c r="E29" s="850"/>
      <c r="F29" s="851"/>
      <c r="G29" s="849"/>
      <c r="H29" s="850"/>
      <c r="I29" s="851"/>
      <c r="J29" s="849"/>
      <c r="K29" s="834">
        <f t="shared" si="19"/>
        <v>0</v>
      </c>
      <c r="L29" s="835">
        <f t="shared" si="20"/>
        <v>0</v>
      </c>
      <c r="M29" s="960">
        <f t="shared" si="17"/>
        <v>0</v>
      </c>
      <c r="N29" s="880">
        <f t="shared" si="21"/>
        <v>0</v>
      </c>
      <c r="O29" s="880">
        <f t="shared" si="22"/>
        <v>0</v>
      </c>
      <c r="P29" s="876">
        <f t="shared" si="18"/>
        <v>0</v>
      </c>
      <c r="Q29" s="1425"/>
      <c r="R29" s="1412"/>
    </row>
    <row r="30" spans="2:18" s="1392" customFormat="1" ht="14.1" customHeight="1" thickBot="1">
      <c r="B30" s="961"/>
      <c r="C30" s="1312">
        <v>11</v>
      </c>
      <c r="D30" s="1698" t="s">
        <v>271</v>
      </c>
      <c r="E30" s="962"/>
      <c r="F30" s="963"/>
      <c r="G30" s="964"/>
      <c r="H30" s="962"/>
      <c r="I30" s="963"/>
      <c r="J30" s="964"/>
      <c r="K30" s="965">
        <f t="shared" si="19"/>
        <v>0</v>
      </c>
      <c r="L30" s="966">
        <f t="shared" si="20"/>
        <v>0</v>
      </c>
      <c r="M30" s="967">
        <f t="shared" si="17"/>
        <v>0</v>
      </c>
      <c r="N30" s="892">
        <f t="shared" si="21"/>
        <v>0</v>
      </c>
      <c r="O30" s="892">
        <f t="shared" si="22"/>
        <v>0</v>
      </c>
      <c r="P30" s="910">
        <f t="shared" si="18"/>
        <v>0</v>
      </c>
      <c r="Q30" s="1426"/>
      <c r="R30" s="1412"/>
    </row>
    <row r="31" spans="2:18" s="1392" customFormat="1" ht="14.1" customHeight="1" thickTop="1">
      <c r="B31" s="3372" t="s">
        <v>532</v>
      </c>
      <c r="C31" s="1405">
        <v>1</v>
      </c>
      <c r="D31" s="1406" t="s">
        <v>62</v>
      </c>
      <c r="E31" s="850"/>
      <c r="F31" s="851"/>
      <c r="G31" s="849"/>
      <c r="H31" s="850"/>
      <c r="I31" s="851"/>
      <c r="J31" s="849"/>
      <c r="K31" s="836">
        <f>SUM(E31:G31)</f>
        <v>0</v>
      </c>
      <c r="L31" s="897">
        <f>SUM(H31:J31)</f>
        <v>0</v>
      </c>
      <c r="M31" s="968">
        <f t="shared" si="17"/>
        <v>0</v>
      </c>
      <c r="N31" s="891">
        <f t="shared" si="21"/>
        <v>0</v>
      </c>
      <c r="O31" s="891">
        <f t="shared" si="22"/>
        <v>0</v>
      </c>
      <c r="P31" s="908">
        <f t="shared" si="18"/>
        <v>0</v>
      </c>
      <c r="Q31" s="1425"/>
      <c r="R31" s="1412"/>
    </row>
    <row r="32" spans="2:18" s="1392" customFormat="1" ht="14.1" customHeight="1">
      <c r="B32" s="3372"/>
      <c r="C32" s="802">
        <v>2</v>
      </c>
      <c r="D32" s="396" t="s">
        <v>733</v>
      </c>
      <c r="E32" s="856"/>
      <c r="F32" s="854"/>
      <c r="G32" s="855"/>
      <c r="H32" s="856"/>
      <c r="I32" s="854"/>
      <c r="J32" s="855"/>
      <c r="K32" s="834">
        <f t="shared" si="19"/>
        <v>0</v>
      </c>
      <c r="L32" s="835">
        <f t="shared" si="20"/>
        <v>0</v>
      </c>
      <c r="M32" s="960">
        <f t="shared" si="17"/>
        <v>0</v>
      </c>
      <c r="N32" s="880">
        <f t="shared" si="21"/>
        <v>0</v>
      </c>
      <c r="O32" s="880">
        <f t="shared" si="22"/>
        <v>0</v>
      </c>
      <c r="P32" s="876">
        <f t="shared" si="18"/>
        <v>0</v>
      </c>
      <c r="Q32" s="1427"/>
      <c r="R32" s="1412"/>
    </row>
    <row r="33" spans="2:18" s="1392" customFormat="1" ht="14.1" customHeight="1">
      <c r="B33" s="3372"/>
      <c r="C33" s="803">
        <v>3</v>
      </c>
      <c r="D33" s="396" t="s">
        <v>734</v>
      </c>
      <c r="E33" s="856"/>
      <c r="F33" s="854"/>
      <c r="G33" s="855"/>
      <c r="H33" s="856"/>
      <c r="I33" s="854"/>
      <c r="J33" s="855"/>
      <c r="K33" s="834">
        <f t="shared" si="19"/>
        <v>0</v>
      </c>
      <c r="L33" s="835">
        <f t="shared" si="20"/>
        <v>0</v>
      </c>
      <c r="M33" s="960">
        <f t="shared" si="17"/>
        <v>0</v>
      </c>
      <c r="N33" s="880">
        <f t="shared" si="21"/>
        <v>0</v>
      </c>
      <c r="O33" s="880">
        <f t="shared" si="22"/>
        <v>0</v>
      </c>
      <c r="P33" s="876">
        <f t="shared" si="18"/>
        <v>0</v>
      </c>
      <c r="Q33" s="1427"/>
      <c r="R33" s="1412"/>
    </row>
    <row r="34" spans="2:18" s="1392" customFormat="1" ht="14.1" customHeight="1">
      <c r="B34" s="3372"/>
      <c r="C34" s="802">
        <v>4</v>
      </c>
      <c r="D34" s="398" t="s">
        <v>59</v>
      </c>
      <c r="E34" s="856"/>
      <c r="F34" s="854"/>
      <c r="G34" s="855"/>
      <c r="H34" s="856"/>
      <c r="I34" s="854"/>
      <c r="J34" s="855"/>
      <c r="K34" s="834">
        <f t="shared" si="19"/>
        <v>0</v>
      </c>
      <c r="L34" s="835">
        <f t="shared" si="20"/>
        <v>0</v>
      </c>
      <c r="M34" s="960">
        <f t="shared" si="17"/>
        <v>0</v>
      </c>
      <c r="N34" s="880">
        <f t="shared" si="21"/>
        <v>0</v>
      </c>
      <c r="O34" s="880">
        <f t="shared" si="22"/>
        <v>0</v>
      </c>
      <c r="P34" s="876">
        <f t="shared" si="18"/>
        <v>0</v>
      </c>
      <c r="Q34" s="1427"/>
      <c r="R34" s="1412"/>
    </row>
    <row r="35" spans="2:18" s="1392" customFormat="1" ht="14.1" customHeight="1">
      <c r="B35" s="3372"/>
      <c r="C35" s="803">
        <v>5</v>
      </c>
      <c r="D35" s="398" t="s">
        <v>60</v>
      </c>
      <c r="E35" s="856"/>
      <c r="F35" s="854"/>
      <c r="G35" s="855"/>
      <c r="H35" s="856"/>
      <c r="I35" s="854"/>
      <c r="J35" s="855"/>
      <c r="K35" s="834">
        <f t="shared" si="19"/>
        <v>0</v>
      </c>
      <c r="L35" s="835">
        <f t="shared" si="20"/>
        <v>0</v>
      </c>
      <c r="M35" s="960">
        <f t="shared" si="17"/>
        <v>0</v>
      </c>
      <c r="N35" s="880">
        <f t="shared" si="21"/>
        <v>0</v>
      </c>
      <c r="O35" s="880">
        <f t="shared" si="22"/>
        <v>0</v>
      </c>
      <c r="P35" s="876">
        <f t="shared" si="18"/>
        <v>0</v>
      </c>
      <c r="Q35" s="1427"/>
      <c r="R35" s="1412"/>
    </row>
    <row r="36" spans="2:18" s="1392" customFormat="1" ht="14.1" customHeight="1">
      <c r="B36" s="3372"/>
      <c r="C36" s="802">
        <v>6</v>
      </c>
      <c r="D36" s="398" t="s">
        <v>66</v>
      </c>
      <c r="E36" s="856"/>
      <c r="F36" s="854"/>
      <c r="G36" s="855"/>
      <c r="H36" s="856"/>
      <c r="I36" s="854"/>
      <c r="J36" s="855"/>
      <c r="K36" s="834">
        <f t="shared" si="19"/>
        <v>0</v>
      </c>
      <c r="L36" s="835">
        <f t="shared" si="20"/>
        <v>0</v>
      </c>
      <c r="M36" s="960">
        <f t="shared" si="17"/>
        <v>0</v>
      </c>
      <c r="N36" s="880">
        <f t="shared" si="21"/>
        <v>0</v>
      </c>
      <c r="O36" s="880">
        <f t="shared" si="22"/>
        <v>0</v>
      </c>
      <c r="P36" s="876">
        <f t="shared" si="18"/>
        <v>0</v>
      </c>
      <c r="Q36" s="1427"/>
      <c r="R36" s="1412"/>
    </row>
    <row r="37" spans="2:18" s="1392" customFormat="1" ht="14.1" customHeight="1">
      <c r="B37" s="3372"/>
      <c r="C37" s="803">
        <v>7</v>
      </c>
      <c r="D37" s="398" t="s">
        <v>501</v>
      </c>
      <c r="E37" s="856"/>
      <c r="F37" s="854"/>
      <c r="G37" s="855"/>
      <c r="H37" s="856"/>
      <c r="I37" s="854"/>
      <c r="J37" s="855"/>
      <c r="K37" s="834">
        <f t="shared" si="19"/>
        <v>0</v>
      </c>
      <c r="L37" s="835">
        <f t="shared" si="20"/>
        <v>0</v>
      </c>
      <c r="M37" s="960">
        <f t="shared" si="17"/>
        <v>0</v>
      </c>
      <c r="N37" s="880">
        <f t="shared" si="21"/>
        <v>0</v>
      </c>
      <c r="O37" s="880">
        <f t="shared" si="22"/>
        <v>0</v>
      </c>
      <c r="P37" s="876">
        <f t="shared" si="18"/>
        <v>0</v>
      </c>
      <c r="Q37" s="1427"/>
      <c r="R37" s="1412"/>
    </row>
    <row r="38" spans="2:18" s="1392" customFormat="1" ht="14.1" customHeight="1">
      <c r="B38" s="3372"/>
      <c r="C38" s="802">
        <v>8</v>
      </c>
      <c r="D38" s="398" t="s">
        <v>67</v>
      </c>
      <c r="E38" s="856"/>
      <c r="F38" s="854"/>
      <c r="G38" s="855"/>
      <c r="H38" s="856"/>
      <c r="I38" s="854"/>
      <c r="J38" s="855"/>
      <c r="K38" s="834">
        <f t="shared" si="19"/>
        <v>0</v>
      </c>
      <c r="L38" s="835">
        <f t="shared" si="20"/>
        <v>0</v>
      </c>
      <c r="M38" s="960">
        <f t="shared" si="17"/>
        <v>0</v>
      </c>
      <c r="N38" s="880">
        <f t="shared" si="21"/>
        <v>0</v>
      </c>
      <c r="O38" s="880">
        <f t="shared" si="22"/>
        <v>0</v>
      </c>
      <c r="P38" s="876">
        <f t="shared" si="18"/>
        <v>0</v>
      </c>
      <c r="Q38" s="1427"/>
      <c r="R38" s="1412"/>
    </row>
    <row r="39" spans="2:18" s="1392" customFormat="1" ht="14.1" customHeight="1">
      <c r="B39" s="3372"/>
      <c r="C39" s="803">
        <v>9</v>
      </c>
      <c r="D39" s="398" t="s">
        <v>61</v>
      </c>
      <c r="E39" s="856"/>
      <c r="F39" s="854"/>
      <c r="G39" s="855"/>
      <c r="H39" s="856"/>
      <c r="I39" s="854"/>
      <c r="J39" s="855"/>
      <c r="K39" s="834">
        <f t="shared" si="19"/>
        <v>0</v>
      </c>
      <c r="L39" s="835">
        <f t="shared" si="20"/>
        <v>0</v>
      </c>
      <c r="M39" s="960">
        <f t="shared" si="17"/>
        <v>0</v>
      </c>
      <c r="N39" s="880">
        <f t="shared" si="21"/>
        <v>0</v>
      </c>
      <c r="O39" s="880">
        <f t="shared" si="22"/>
        <v>0</v>
      </c>
      <c r="P39" s="876">
        <f t="shared" si="18"/>
        <v>0</v>
      </c>
      <c r="Q39" s="1427"/>
      <c r="R39" s="1412"/>
    </row>
    <row r="40" spans="2:18" s="1392" customFormat="1" ht="14.1" customHeight="1">
      <c r="B40" s="3372"/>
      <c r="C40" s="802">
        <v>10</v>
      </c>
      <c r="D40" s="398" t="s">
        <v>146</v>
      </c>
      <c r="E40" s="856"/>
      <c r="F40" s="854"/>
      <c r="G40" s="855"/>
      <c r="H40" s="856"/>
      <c r="I40" s="854"/>
      <c r="J40" s="855"/>
      <c r="K40" s="834">
        <f t="shared" si="19"/>
        <v>0</v>
      </c>
      <c r="L40" s="835">
        <f t="shared" si="20"/>
        <v>0</v>
      </c>
      <c r="M40" s="960">
        <f t="shared" si="17"/>
        <v>0</v>
      </c>
      <c r="N40" s="880">
        <f t="shared" si="21"/>
        <v>0</v>
      </c>
      <c r="O40" s="880">
        <f t="shared" si="22"/>
        <v>0</v>
      </c>
      <c r="P40" s="876">
        <f t="shared" si="18"/>
        <v>0</v>
      </c>
      <c r="Q40" s="1427"/>
      <c r="R40" s="1412"/>
    </row>
    <row r="41" spans="2:18" s="1392" customFormat="1" ht="14.1" customHeight="1">
      <c r="B41" s="3372"/>
      <c r="C41" s="803">
        <v>11</v>
      </c>
      <c r="D41" s="398" t="s">
        <v>117</v>
      </c>
      <c r="E41" s="856"/>
      <c r="F41" s="854"/>
      <c r="G41" s="855"/>
      <c r="H41" s="856"/>
      <c r="I41" s="854"/>
      <c r="J41" s="855"/>
      <c r="K41" s="834">
        <f t="shared" si="19"/>
        <v>0</v>
      </c>
      <c r="L41" s="835">
        <f t="shared" si="20"/>
        <v>0</v>
      </c>
      <c r="M41" s="960">
        <f t="shared" si="17"/>
        <v>0</v>
      </c>
      <c r="N41" s="880">
        <f t="shared" si="21"/>
        <v>0</v>
      </c>
      <c r="O41" s="880">
        <f t="shared" si="22"/>
        <v>0</v>
      </c>
      <c r="P41" s="876">
        <f t="shared" si="18"/>
        <v>0</v>
      </c>
      <c r="Q41" s="1427"/>
      <c r="R41" s="1412"/>
    </row>
    <row r="42" spans="2:18" s="1392" customFormat="1" ht="14.1" customHeight="1">
      <c r="B42" s="3372"/>
      <c r="C42" s="802">
        <v>12</v>
      </c>
      <c r="D42" s="398" t="s">
        <v>64</v>
      </c>
      <c r="E42" s="856"/>
      <c r="F42" s="854"/>
      <c r="G42" s="855"/>
      <c r="H42" s="856"/>
      <c r="I42" s="854"/>
      <c r="J42" s="855"/>
      <c r="K42" s="834">
        <f t="shared" si="19"/>
        <v>0</v>
      </c>
      <c r="L42" s="835">
        <f t="shared" si="20"/>
        <v>0</v>
      </c>
      <c r="M42" s="960">
        <f t="shared" si="17"/>
        <v>0</v>
      </c>
      <c r="N42" s="880">
        <f t="shared" si="21"/>
        <v>0</v>
      </c>
      <c r="O42" s="880">
        <f t="shared" si="22"/>
        <v>0</v>
      </c>
      <c r="P42" s="876">
        <f t="shared" si="18"/>
        <v>0</v>
      </c>
      <c r="Q42" s="1427"/>
      <c r="R42" s="1412"/>
    </row>
    <row r="43" spans="2:18" s="1392" customFormat="1" ht="14.1" customHeight="1">
      <c r="B43" s="3372"/>
      <c r="C43" s="803">
        <v>13</v>
      </c>
      <c r="D43" s="398" t="s">
        <v>143</v>
      </c>
      <c r="E43" s="856"/>
      <c r="F43" s="854"/>
      <c r="G43" s="855"/>
      <c r="H43" s="856"/>
      <c r="I43" s="854"/>
      <c r="J43" s="855"/>
      <c r="K43" s="834">
        <f t="shared" si="19"/>
        <v>0</v>
      </c>
      <c r="L43" s="835">
        <f t="shared" si="20"/>
        <v>0</v>
      </c>
      <c r="M43" s="960">
        <f t="shared" si="17"/>
        <v>0</v>
      </c>
      <c r="N43" s="880">
        <f t="shared" si="21"/>
        <v>0</v>
      </c>
      <c r="O43" s="880">
        <f t="shared" si="22"/>
        <v>0</v>
      </c>
      <c r="P43" s="876">
        <f t="shared" si="18"/>
        <v>0</v>
      </c>
      <c r="Q43" s="1427"/>
      <c r="R43" s="1412"/>
    </row>
    <row r="44" spans="2:18" s="1392" customFormat="1" ht="14.1" customHeight="1">
      <c r="B44" s="3372"/>
      <c r="C44" s="803">
        <v>14</v>
      </c>
      <c r="D44" s="1208" t="s">
        <v>65</v>
      </c>
      <c r="E44" s="1400"/>
      <c r="F44" s="1401"/>
      <c r="G44" s="1402"/>
      <c r="H44" s="856"/>
      <c r="I44" s="854"/>
      <c r="J44" s="855"/>
      <c r="K44" s="834">
        <f>SUM(E44:G44)</f>
        <v>0</v>
      </c>
      <c r="L44" s="835">
        <f>SUM(H44:J44)</f>
        <v>0</v>
      </c>
      <c r="M44" s="960">
        <f t="shared" si="17"/>
        <v>0</v>
      </c>
      <c r="N44" s="880">
        <f t="shared" si="21"/>
        <v>0</v>
      </c>
      <c r="O44" s="880">
        <f t="shared" si="22"/>
        <v>0</v>
      </c>
      <c r="P44" s="876">
        <f t="shared" si="18"/>
        <v>0</v>
      </c>
      <c r="Q44" s="1427"/>
      <c r="R44" s="1412"/>
    </row>
    <row r="45" spans="2:18" s="1392" customFormat="1" ht="14.1" customHeight="1">
      <c r="B45" s="3372"/>
      <c r="C45" s="803">
        <v>15</v>
      </c>
      <c r="D45" s="398" t="s">
        <v>336</v>
      </c>
      <c r="E45" s="856"/>
      <c r="F45" s="854"/>
      <c r="G45" s="855"/>
      <c r="H45" s="856"/>
      <c r="I45" s="854"/>
      <c r="J45" s="855"/>
      <c r="K45" s="834">
        <f>SUM(E45:G45)</f>
        <v>0</v>
      </c>
      <c r="L45" s="835">
        <f>SUM(H45:J45)</f>
        <v>0</v>
      </c>
      <c r="M45" s="960">
        <f t="shared" si="17"/>
        <v>0</v>
      </c>
      <c r="N45" s="880">
        <f t="shared" si="21"/>
        <v>0</v>
      </c>
      <c r="O45" s="880">
        <f t="shared" si="22"/>
        <v>0</v>
      </c>
      <c r="P45" s="876">
        <f t="shared" ref="P45" si="23">SUM(N45:O45)</f>
        <v>0</v>
      </c>
      <c r="Q45" s="1427"/>
      <c r="R45" s="1412"/>
    </row>
    <row r="46" spans="2:18" s="1392" customFormat="1" ht="14.1" customHeight="1">
      <c r="B46" s="3372"/>
      <c r="C46" s="984">
        <v>16</v>
      </c>
      <c r="D46" s="1337" t="s">
        <v>601</v>
      </c>
      <c r="E46" s="856"/>
      <c r="F46" s="854"/>
      <c r="G46" s="855"/>
      <c r="H46" s="856"/>
      <c r="I46" s="854"/>
      <c r="J46" s="855"/>
      <c r="K46" s="834">
        <f t="shared" si="19"/>
        <v>0</v>
      </c>
      <c r="L46" s="835">
        <f t="shared" si="20"/>
        <v>0</v>
      </c>
      <c r="M46" s="960">
        <f t="shared" si="17"/>
        <v>0</v>
      </c>
      <c r="N46" s="880">
        <f t="shared" si="21"/>
        <v>0</v>
      </c>
      <c r="O46" s="880">
        <f t="shared" si="22"/>
        <v>0</v>
      </c>
      <c r="P46" s="876">
        <f t="shared" si="18"/>
        <v>0</v>
      </c>
      <c r="Q46" s="1427"/>
      <c r="R46" s="1412"/>
    </row>
    <row r="47" spans="2:18" s="1392" customFormat="1" ht="14.1" customHeight="1">
      <c r="B47" s="3422" t="s">
        <v>736</v>
      </c>
      <c r="C47" s="808">
        <v>1</v>
      </c>
      <c r="D47" s="1338" t="s">
        <v>741</v>
      </c>
      <c r="E47" s="1221"/>
      <c r="F47" s="1222"/>
      <c r="G47" s="1223"/>
      <c r="H47" s="1224"/>
      <c r="I47" s="1225"/>
      <c r="J47" s="1226"/>
      <c r="K47" s="840">
        <f t="shared" si="19"/>
        <v>0</v>
      </c>
      <c r="L47" s="841">
        <f t="shared" si="20"/>
        <v>0</v>
      </c>
      <c r="M47" s="970">
        <f t="shared" si="17"/>
        <v>0</v>
      </c>
      <c r="N47" s="879">
        <f t="shared" si="21"/>
        <v>0</v>
      </c>
      <c r="O47" s="879">
        <f t="shared" si="22"/>
        <v>0</v>
      </c>
      <c r="P47" s="875">
        <f t="shared" si="18"/>
        <v>0</v>
      </c>
      <c r="Q47" s="1428"/>
      <c r="R47" s="1412"/>
    </row>
    <row r="48" spans="2:18" s="1392" customFormat="1" ht="14.1" customHeight="1">
      <c r="B48" s="3423"/>
      <c r="C48" s="809">
        <v>2</v>
      </c>
      <c r="D48" s="1000" t="s">
        <v>742</v>
      </c>
      <c r="E48" s="1227"/>
      <c r="F48" s="864"/>
      <c r="G48" s="859"/>
      <c r="H48" s="1219"/>
      <c r="I48" s="1220"/>
      <c r="J48" s="899"/>
      <c r="K48" s="834">
        <f t="shared" si="19"/>
        <v>0</v>
      </c>
      <c r="L48" s="835">
        <f t="shared" si="20"/>
        <v>0</v>
      </c>
      <c r="M48" s="960">
        <f t="shared" si="17"/>
        <v>0</v>
      </c>
      <c r="N48" s="880">
        <f t="shared" si="21"/>
        <v>0</v>
      </c>
      <c r="O48" s="880">
        <f t="shared" si="22"/>
        <v>0</v>
      </c>
      <c r="P48" s="876">
        <f t="shared" si="18"/>
        <v>0</v>
      </c>
      <c r="Q48" s="1429"/>
      <c r="R48" s="1412"/>
    </row>
    <row r="49" spans="2:18" s="1392" customFormat="1" ht="14.1" customHeight="1">
      <c r="B49" s="3424"/>
      <c r="C49" s="811">
        <v>3</v>
      </c>
      <c r="D49" s="1200" t="s">
        <v>743</v>
      </c>
      <c r="E49" s="865"/>
      <c r="F49" s="866"/>
      <c r="G49" s="867"/>
      <c r="H49" s="868"/>
      <c r="I49" s="999"/>
      <c r="J49" s="950"/>
      <c r="K49" s="837">
        <f t="shared" si="19"/>
        <v>0</v>
      </c>
      <c r="L49" s="838">
        <f t="shared" si="20"/>
        <v>0</v>
      </c>
      <c r="M49" s="971">
        <f t="shared" si="17"/>
        <v>0</v>
      </c>
      <c r="N49" s="881">
        <f t="shared" si="21"/>
        <v>0</v>
      </c>
      <c r="O49" s="881">
        <f t="shared" si="22"/>
        <v>0</v>
      </c>
      <c r="P49" s="877">
        <f t="shared" si="18"/>
        <v>0</v>
      </c>
      <c r="Q49" s="1430"/>
      <c r="R49" s="1412"/>
    </row>
    <row r="50" spans="2:18" s="1392" customFormat="1" ht="19.5" customHeight="1">
      <c r="B50" s="3400" t="s">
        <v>784</v>
      </c>
      <c r="C50" s="808"/>
      <c r="D50" s="1338" t="s">
        <v>741</v>
      </c>
      <c r="E50" s="989"/>
      <c r="F50" s="990"/>
      <c r="G50" s="1431"/>
      <c r="H50" s="846"/>
      <c r="I50" s="847"/>
      <c r="J50" s="869"/>
      <c r="K50" s="840">
        <f t="shared" si="19"/>
        <v>0</v>
      </c>
      <c r="L50" s="841">
        <f t="shared" si="20"/>
        <v>0</v>
      </c>
      <c r="M50" s="970">
        <f t="shared" si="17"/>
        <v>0</v>
      </c>
      <c r="N50" s="879">
        <f t="shared" si="21"/>
        <v>0</v>
      </c>
      <c r="O50" s="879">
        <f t="shared" si="22"/>
        <v>0</v>
      </c>
      <c r="P50" s="875">
        <f t="shared" si="18"/>
        <v>0</v>
      </c>
      <c r="Q50" s="1424"/>
      <c r="R50" s="1412"/>
    </row>
    <row r="51" spans="2:18" s="1392" customFormat="1" ht="19.5" customHeight="1" thickBot="1">
      <c r="B51" s="3401"/>
      <c r="C51" s="1408"/>
      <c r="D51" s="1200" t="s">
        <v>783</v>
      </c>
      <c r="E51" s="1228"/>
      <c r="F51" s="1229"/>
      <c r="G51" s="1432"/>
      <c r="H51" s="1433"/>
      <c r="I51" s="1201"/>
      <c r="J51" s="1434"/>
      <c r="K51" s="842">
        <f t="shared" si="19"/>
        <v>0</v>
      </c>
      <c r="L51" s="843">
        <f t="shared" si="20"/>
        <v>0</v>
      </c>
      <c r="M51" s="972">
        <f t="shared" si="17"/>
        <v>0</v>
      </c>
      <c r="N51" s="911">
        <f t="shared" si="21"/>
        <v>0</v>
      </c>
      <c r="O51" s="911">
        <f t="shared" si="22"/>
        <v>0</v>
      </c>
      <c r="P51" s="912">
        <f t="shared" si="18"/>
        <v>0</v>
      </c>
      <c r="Q51" s="1816"/>
      <c r="R51" s="1412"/>
    </row>
    <row r="52" spans="2:18" s="1392" customFormat="1" ht="19.350000000000001" customHeight="1" thickBot="1">
      <c r="B52" s="1435"/>
      <c r="C52" s="1407" t="s">
        <v>601</v>
      </c>
      <c r="D52" s="1409"/>
      <c r="E52" s="1436"/>
      <c r="F52" s="1437"/>
      <c r="G52" s="1438"/>
      <c r="H52" s="1439"/>
      <c r="I52" s="1440"/>
      <c r="J52" s="1440"/>
      <c r="K52" s="1413">
        <f>SUM(E52:G52)</f>
        <v>0</v>
      </c>
      <c r="L52" s="1414">
        <f>SUM(H52:J52)</f>
        <v>0</v>
      </c>
      <c r="M52" s="1415">
        <f>SUM(K52:L52)</f>
        <v>0</v>
      </c>
      <c r="N52" s="1416">
        <f>E52*$E$11+F52*$F$11+G52*G$11</f>
        <v>0</v>
      </c>
      <c r="O52" s="1416">
        <f>H52*$H$11+I52*$I$11+J52*$J$11</f>
        <v>0</v>
      </c>
      <c r="P52" s="1417">
        <f>SUM(N52:O52)</f>
        <v>0</v>
      </c>
      <c r="Q52" s="1820"/>
      <c r="R52" s="1412"/>
    </row>
    <row r="53" spans="2:18" s="1418" customFormat="1" ht="19.5" customHeight="1" thickBot="1">
      <c r="B53" s="1319"/>
      <c r="C53" s="1320" t="s">
        <v>779</v>
      </c>
      <c r="D53" s="1320"/>
      <c r="E53" s="1327">
        <f>SUM(E54:E63)</f>
        <v>0</v>
      </c>
      <c r="F53" s="1327">
        <f t="shared" ref="F53:K53" si="24">SUM(F54:F63)</f>
        <v>0</v>
      </c>
      <c r="G53" s="1327">
        <f t="shared" si="24"/>
        <v>0</v>
      </c>
      <c r="H53" s="1327">
        <f t="shared" si="24"/>
        <v>0</v>
      </c>
      <c r="I53" s="1327">
        <f t="shared" si="24"/>
        <v>0</v>
      </c>
      <c r="J53" s="1327">
        <f t="shared" si="24"/>
        <v>0</v>
      </c>
      <c r="K53" s="1327">
        <f t="shared" si="24"/>
        <v>0</v>
      </c>
      <c r="L53" s="1327">
        <f>SUM(L54:L63)</f>
        <v>0</v>
      </c>
      <c r="M53" s="1327">
        <f t="shared" ref="M53:P53" si="25">SUM(M54:M63)</f>
        <v>0</v>
      </c>
      <c r="N53" s="1327">
        <f t="shared" si="25"/>
        <v>0</v>
      </c>
      <c r="O53" s="1327">
        <f t="shared" si="25"/>
        <v>0</v>
      </c>
      <c r="P53" s="1327">
        <f t="shared" si="25"/>
        <v>0</v>
      </c>
      <c r="Q53" s="1321"/>
      <c r="R53" s="1412"/>
    </row>
    <row r="54" spans="2:18" s="1418" customFormat="1" ht="14.1" customHeight="1">
      <c r="B54" s="817"/>
      <c r="C54" s="1311">
        <v>1</v>
      </c>
      <c r="D54" s="822"/>
      <c r="E54" s="850"/>
      <c r="F54" s="851"/>
      <c r="G54" s="849"/>
      <c r="H54" s="850"/>
      <c r="I54" s="851"/>
      <c r="J54" s="849"/>
      <c r="K54" s="836">
        <f>SUM(E54:G54)</f>
        <v>0</v>
      </c>
      <c r="L54" s="897">
        <f>SUM(H54:J54)</f>
        <v>0</v>
      </c>
      <c r="M54" s="968">
        <f t="shared" ref="M54:M72" si="26">SUM(K54:L54)</f>
        <v>0</v>
      </c>
      <c r="N54" s="891">
        <f>E54*$E$11+F54*$F$11+G54*G$11</f>
        <v>0</v>
      </c>
      <c r="O54" s="891">
        <f>H54*$H$11+I54*$I$11+J54*$J$11</f>
        <v>0</v>
      </c>
      <c r="P54" s="908">
        <f t="shared" ref="P54:P72" si="27">SUM(N54:O54)</f>
        <v>0</v>
      </c>
      <c r="Q54" s="917"/>
      <c r="R54" s="1412"/>
    </row>
    <row r="55" spans="2:18" s="1418" customFormat="1" ht="14.1" customHeight="1">
      <c r="B55" s="817"/>
      <c r="C55" s="1311">
        <v>2</v>
      </c>
      <c r="D55" s="822"/>
      <c r="E55" s="850"/>
      <c r="F55" s="851"/>
      <c r="G55" s="849"/>
      <c r="H55" s="850"/>
      <c r="I55" s="851"/>
      <c r="J55" s="849"/>
      <c r="K55" s="834">
        <f t="shared" ref="K55:K60" si="28">SUM(E55:G55)</f>
        <v>0</v>
      </c>
      <c r="L55" s="835">
        <f t="shared" ref="L55:L60" si="29">SUM(H55:J55)</f>
        <v>0</v>
      </c>
      <c r="M55" s="960">
        <f t="shared" si="26"/>
        <v>0</v>
      </c>
      <c r="N55" s="880">
        <f t="shared" ref="N55:N72" si="30">E55*$E$11+F55*$F$11+G55*G$11</f>
        <v>0</v>
      </c>
      <c r="O55" s="880">
        <f t="shared" ref="O55:O72" si="31">H55*$H$11+I55*$I$11+J55*$J$11</f>
        <v>0</v>
      </c>
      <c r="P55" s="876">
        <f t="shared" ref="P55:P60" si="32">SUM(N55:O55)</f>
        <v>0</v>
      </c>
      <c r="Q55" s="917"/>
      <c r="R55" s="1412"/>
    </row>
    <row r="56" spans="2:18" s="1418" customFormat="1" ht="14.1" customHeight="1">
      <c r="B56" s="817"/>
      <c r="C56" s="1311">
        <v>3</v>
      </c>
      <c r="D56" s="822"/>
      <c r="E56" s="850"/>
      <c r="F56" s="851"/>
      <c r="G56" s="849"/>
      <c r="H56" s="850"/>
      <c r="I56" s="851"/>
      <c r="J56" s="849"/>
      <c r="K56" s="834">
        <f t="shared" si="28"/>
        <v>0</v>
      </c>
      <c r="L56" s="835">
        <f t="shared" si="29"/>
        <v>0</v>
      </c>
      <c r="M56" s="960">
        <f t="shared" si="26"/>
        <v>0</v>
      </c>
      <c r="N56" s="880">
        <f t="shared" si="30"/>
        <v>0</v>
      </c>
      <c r="O56" s="880">
        <f t="shared" si="31"/>
        <v>0</v>
      </c>
      <c r="P56" s="876">
        <f t="shared" si="32"/>
        <v>0</v>
      </c>
      <c r="Q56" s="917"/>
      <c r="R56" s="1412"/>
    </row>
    <row r="57" spans="2:18" s="1418" customFormat="1" ht="14.1" customHeight="1">
      <c r="B57" s="817"/>
      <c r="C57" s="1311">
        <v>4</v>
      </c>
      <c r="D57" s="822"/>
      <c r="E57" s="850"/>
      <c r="F57" s="851"/>
      <c r="G57" s="849"/>
      <c r="H57" s="850"/>
      <c r="I57" s="851"/>
      <c r="J57" s="849"/>
      <c r="K57" s="834">
        <f t="shared" si="28"/>
        <v>0</v>
      </c>
      <c r="L57" s="835">
        <f t="shared" si="29"/>
        <v>0</v>
      </c>
      <c r="M57" s="960">
        <f t="shared" si="26"/>
        <v>0</v>
      </c>
      <c r="N57" s="880">
        <f t="shared" si="30"/>
        <v>0</v>
      </c>
      <c r="O57" s="880">
        <f t="shared" si="31"/>
        <v>0</v>
      </c>
      <c r="P57" s="876">
        <f t="shared" si="32"/>
        <v>0</v>
      </c>
      <c r="Q57" s="917"/>
      <c r="R57" s="1412"/>
    </row>
    <row r="58" spans="2:18" s="1418" customFormat="1" ht="14.1" customHeight="1">
      <c r="B58" s="817"/>
      <c r="C58" s="1311">
        <v>5</v>
      </c>
      <c r="D58" s="822"/>
      <c r="E58" s="850"/>
      <c r="F58" s="851"/>
      <c r="G58" s="849"/>
      <c r="H58" s="850"/>
      <c r="I58" s="851"/>
      <c r="J58" s="849"/>
      <c r="K58" s="834">
        <f t="shared" si="28"/>
        <v>0</v>
      </c>
      <c r="L58" s="835">
        <f t="shared" si="29"/>
        <v>0</v>
      </c>
      <c r="M58" s="960">
        <f t="shared" si="26"/>
        <v>0</v>
      </c>
      <c r="N58" s="880">
        <f t="shared" si="30"/>
        <v>0</v>
      </c>
      <c r="O58" s="880">
        <f t="shared" si="31"/>
        <v>0</v>
      </c>
      <c r="P58" s="876">
        <f t="shared" si="32"/>
        <v>0</v>
      </c>
      <c r="Q58" s="917"/>
      <c r="R58" s="1412"/>
    </row>
    <row r="59" spans="2:18" s="1418" customFormat="1" ht="14.1" customHeight="1">
      <c r="B59" s="817"/>
      <c r="C59" s="1311">
        <v>6</v>
      </c>
      <c r="D59" s="822"/>
      <c r="E59" s="850"/>
      <c r="F59" s="851"/>
      <c r="G59" s="849"/>
      <c r="H59" s="850"/>
      <c r="I59" s="851"/>
      <c r="J59" s="849"/>
      <c r="K59" s="834">
        <f t="shared" si="28"/>
        <v>0</v>
      </c>
      <c r="L59" s="835">
        <f t="shared" si="29"/>
        <v>0</v>
      </c>
      <c r="M59" s="960">
        <f t="shared" si="26"/>
        <v>0</v>
      </c>
      <c r="N59" s="880">
        <f t="shared" si="30"/>
        <v>0</v>
      </c>
      <c r="O59" s="880">
        <f t="shared" si="31"/>
        <v>0</v>
      </c>
      <c r="P59" s="876">
        <f t="shared" si="32"/>
        <v>0</v>
      </c>
      <c r="Q59" s="917"/>
      <c r="R59" s="1412"/>
    </row>
    <row r="60" spans="2:18" s="1418" customFormat="1" ht="14.1" customHeight="1">
      <c r="B60" s="817"/>
      <c r="C60" s="1311">
        <v>7</v>
      </c>
      <c r="D60" s="822"/>
      <c r="E60" s="850"/>
      <c r="F60" s="851"/>
      <c r="G60" s="849"/>
      <c r="H60" s="850"/>
      <c r="I60" s="851"/>
      <c r="J60" s="849"/>
      <c r="K60" s="834">
        <f t="shared" si="28"/>
        <v>0</v>
      </c>
      <c r="L60" s="835">
        <f t="shared" si="29"/>
        <v>0</v>
      </c>
      <c r="M60" s="960">
        <f t="shared" si="26"/>
        <v>0</v>
      </c>
      <c r="N60" s="880">
        <f t="shared" si="30"/>
        <v>0</v>
      </c>
      <c r="O60" s="880">
        <f t="shared" si="31"/>
        <v>0</v>
      </c>
      <c r="P60" s="876">
        <f t="shared" si="32"/>
        <v>0</v>
      </c>
      <c r="Q60" s="917"/>
      <c r="R60" s="1412"/>
    </row>
    <row r="61" spans="2:18" s="1418" customFormat="1" ht="14.1" customHeight="1">
      <c r="B61" s="806"/>
      <c r="C61" s="804">
        <v>8</v>
      </c>
      <c r="D61" s="823"/>
      <c r="E61" s="856"/>
      <c r="F61" s="854"/>
      <c r="G61" s="855"/>
      <c r="H61" s="856"/>
      <c r="I61" s="854"/>
      <c r="J61" s="855"/>
      <c r="K61" s="834">
        <f>SUM(E61:G61)</f>
        <v>0</v>
      </c>
      <c r="L61" s="835">
        <f>SUM(H61:J61)</f>
        <v>0</v>
      </c>
      <c r="M61" s="960">
        <f t="shared" si="26"/>
        <v>0</v>
      </c>
      <c r="N61" s="880">
        <f t="shared" si="30"/>
        <v>0</v>
      </c>
      <c r="O61" s="880">
        <f t="shared" si="31"/>
        <v>0</v>
      </c>
      <c r="P61" s="876">
        <f t="shared" si="27"/>
        <v>0</v>
      </c>
      <c r="Q61" s="231"/>
      <c r="R61" s="1412"/>
    </row>
    <row r="62" spans="2:18" s="1418" customFormat="1" ht="14.1" customHeight="1">
      <c r="B62" s="806"/>
      <c r="C62" s="804">
        <v>9</v>
      </c>
      <c r="D62" s="823"/>
      <c r="E62" s="856"/>
      <c r="F62" s="854"/>
      <c r="G62" s="855"/>
      <c r="H62" s="856"/>
      <c r="I62" s="854"/>
      <c r="J62" s="855"/>
      <c r="K62" s="834">
        <f>SUM(E62:G62)</f>
        <v>0</v>
      </c>
      <c r="L62" s="835">
        <f>SUM(H62:J62)</f>
        <v>0</v>
      </c>
      <c r="M62" s="960">
        <f t="shared" si="26"/>
        <v>0</v>
      </c>
      <c r="N62" s="880">
        <f t="shared" si="30"/>
        <v>0</v>
      </c>
      <c r="O62" s="880">
        <f t="shared" si="31"/>
        <v>0</v>
      </c>
      <c r="P62" s="876">
        <f t="shared" si="27"/>
        <v>0</v>
      </c>
      <c r="Q62" s="231"/>
      <c r="R62" s="1412"/>
    </row>
    <row r="63" spans="2:18" s="1418" customFormat="1" ht="14.1" customHeight="1" thickBot="1">
      <c r="B63" s="983"/>
      <c r="C63" s="1312">
        <v>10</v>
      </c>
      <c r="D63" s="1313"/>
      <c r="E63" s="1219"/>
      <c r="F63" s="1220"/>
      <c r="G63" s="899"/>
      <c r="H63" s="1219"/>
      <c r="I63" s="1220"/>
      <c r="J63" s="899"/>
      <c r="K63" s="894">
        <f>SUM(E63:G63)</f>
        <v>0</v>
      </c>
      <c r="L63" s="895">
        <f>SUM(H63:J63)</f>
        <v>0</v>
      </c>
      <c r="M63" s="973">
        <f t="shared" si="26"/>
        <v>0</v>
      </c>
      <c r="N63" s="906">
        <f t="shared" si="30"/>
        <v>0</v>
      </c>
      <c r="O63" s="906">
        <f t="shared" si="31"/>
        <v>0</v>
      </c>
      <c r="P63" s="909">
        <f t="shared" si="27"/>
        <v>0</v>
      </c>
      <c r="Q63" s="1291"/>
      <c r="R63" s="1412"/>
    </row>
    <row r="64" spans="2:18" s="1418" customFormat="1" ht="19.350000000000001" customHeight="1" thickBot="1">
      <c r="B64" s="1441"/>
      <c r="C64" s="1442" t="s">
        <v>599</v>
      </c>
      <c r="D64" s="1441"/>
      <c r="E64" s="1314">
        <f>SUM(E65:E72)</f>
        <v>0</v>
      </c>
      <c r="F64" s="1314">
        <f t="shared" ref="F64:J64" si="33">SUM(F65:F72)</f>
        <v>0</v>
      </c>
      <c r="G64" s="1314">
        <f t="shared" si="33"/>
        <v>0</v>
      </c>
      <c r="H64" s="1314">
        <f t="shared" si="33"/>
        <v>0</v>
      </c>
      <c r="I64" s="1314">
        <f>SUM(I65:I72)</f>
        <v>0</v>
      </c>
      <c r="J64" s="1314">
        <f t="shared" si="33"/>
        <v>0</v>
      </c>
      <c r="K64" s="1315">
        <f>SUM(K65:K72)</f>
        <v>0</v>
      </c>
      <c r="L64" s="1315">
        <f t="shared" ref="L64:M64" si="34">SUM(L65:L72)</f>
        <v>0</v>
      </c>
      <c r="M64" s="1315">
        <f t="shared" si="34"/>
        <v>0</v>
      </c>
      <c r="N64" s="1316">
        <f t="shared" si="30"/>
        <v>0</v>
      </c>
      <c r="O64" s="1316">
        <f t="shared" si="31"/>
        <v>0</v>
      </c>
      <c r="P64" s="1317">
        <f t="shared" si="27"/>
        <v>0</v>
      </c>
      <c r="Q64" s="1318"/>
      <c r="R64" s="1412"/>
    </row>
    <row r="65" spans="2:18" s="1418" customFormat="1" ht="14.1" customHeight="1">
      <c r="B65" s="817"/>
      <c r="C65" s="1311">
        <v>1</v>
      </c>
      <c r="D65" s="822"/>
      <c r="E65" s="850"/>
      <c r="F65" s="851"/>
      <c r="G65" s="849"/>
      <c r="H65" s="850"/>
      <c r="I65" s="851"/>
      <c r="J65" s="849"/>
      <c r="K65" s="836">
        <f t="shared" ref="K65:K72" si="35">SUM(E65:G65)</f>
        <v>0</v>
      </c>
      <c r="L65" s="897">
        <f t="shared" ref="L65:L72" si="36">SUM(H65:J65)</f>
        <v>0</v>
      </c>
      <c r="M65" s="968">
        <f t="shared" si="26"/>
        <v>0</v>
      </c>
      <c r="N65" s="891">
        <f t="shared" si="30"/>
        <v>0</v>
      </c>
      <c r="O65" s="891">
        <f t="shared" si="31"/>
        <v>0</v>
      </c>
      <c r="P65" s="908">
        <f t="shared" si="27"/>
        <v>0</v>
      </c>
      <c r="Q65" s="917"/>
      <c r="R65" s="1412"/>
    </row>
    <row r="66" spans="2:18" s="1418" customFormat="1" ht="14.1" customHeight="1">
      <c r="B66" s="806"/>
      <c r="C66" s="804">
        <v>2</v>
      </c>
      <c r="D66" s="822"/>
      <c r="E66" s="856"/>
      <c r="F66" s="854"/>
      <c r="G66" s="855"/>
      <c r="H66" s="856"/>
      <c r="I66" s="854"/>
      <c r="J66" s="855"/>
      <c r="K66" s="834">
        <f t="shared" si="35"/>
        <v>0</v>
      </c>
      <c r="L66" s="835">
        <f t="shared" si="36"/>
        <v>0</v>
      </c>
      <c r="M66" s="960">
        <f t="shared" si="26"/>
        <v>0</v>
      </c>
      <c r="N66" s="880">
        <f t="shared" si="30"/>
        <v>0</v>
      </c>
      <c r="O66" s="880">
        <f t="shared" si="31"/>
        <v>0</v>
      </c>
      <c r="P66" s="876">
        <f t="shared" ref="P66:P68" si="37">SUM(N66:O66)</f>
        <v>0</v>
      </c>
      <c r="Q66" s="231"/>
      <c r="R66" s="1412"/>
    </row>
    <row r="67" spans="2:18" s="1418" customFormat="1" ht="14.1" customHeight="1">
      <c r="B67" s="806"/>
      <c r="C67" s="804">
        <v>3</v>
      </c>
      <c r="D67" s="822"/>
      <c r="E67" s="856"/>
      <c r="F67" s="854"/>
      <c r="G67" s="855"/>
      <c r="H67" s="856"/>
      <c r="I67" s="854"/>
      <c r="J67" s="855"/>
      <c r="K67" s="834">
        <f t="shared" si="35"/>
        <v>0</v>
      </c>
      <c r="L67" s="835">
        <f t="shared" si="36"/>
        <v>0</v>
      </c>
      <c r="M67" s="960">
        <f t="shared" si="26"/>
        <v>0</v>
      </c>
      <c r="N67" s="880">
        <f t="shared" si="30"/>
        <v>0</v>
      </c>
      <c r="O67" s="880">
        <f t="shared" si="31"/>
        <v>0</v>
      </c>
      <c r="P67" s="876">
        <f t="shared" si="37"/>
        <v>0</v>
      </c>
      <c r="Q67" s="231"/>
      <c r="R67" s="1412"/>
    </row>
    <row r="68" spans="2:18" s="1418" customFormat="1" ht="14.1" customHeight="1">
      <c r="B68" s="806"/>
      <c r="C68" s="804">
        <v>4</v>
      </c>
      <c r="D68" s="822"/>
      <c r="E68" s="856"/>
      <c r="F68" s="854"/>
      <c r="G68" s="855"/>
      <c r="H68" s="856"/>
      <c r="I68" s="854"/>
      <c r="J68" s="855"/>
      <c r="K68" s="834">
        <f t="shared" si="35"/>
        <v>0</v>
      </c>
      <c r="L68" s="835">
        <f t="shared" si="36"/>
        <v>0</v>
      </c>
      <c r="M68" s="960">
        <f t="shared" si="26"/>
        <v>0</v>
      </c>
      <c r="N68" s="880">
        <f t="shared" si="30"/>
        <v>0</v>
      </c>
      <c r="O68" s="880">
        <f t="shared" si="31"/>
        <v>0</v>
      </c>
      <c r="P68" s="876">
        <f t="shared" si="37"/>
        <v>0</v>
      </c>
      <c r="Q68" s="231"/>
      <c r="R68" s="1412"/>
    </row>
    <row r="69" spans="2:18" s="1418" customFormat="1" ht="14.1" customHeight="1">
      <c r="B69" s="806"/>
      <c r="C69" s="804">
        <v>5</v>
      </c>
      <c r="D69" s="823"/>
      <c r="E69" s="856"/>
      <c r="F69" s="854"/>
      <c r="G69" s="855"/>
      <c r="H69" s="856"/>
      <c r="I69" s="854"/>
      <c r="J69" s="855"/>
      <c r="K69" s="834">
        <f t="shared" si="35"/>
        <v>0</v>
      </c>
      <c r="L69" s="835">
        <f t="shared" si="36"/>
        <v>0</v>
      </c>
      <c r="M69" s="960">
        <f t="shared" si="26"/>
        <v>0</v>
      </c>
      <c r="N69" s="880">
        <f t="shared" si="30"/>
        <v>0</v>
      </c>
      <c r="O69" s="880">
        <f t="shared" si="31"/>
        <v>0</v>
      </c>
      <c r="P69" s="876">
        <f t="shared" si="27"/>
        <v>0</v>
      </c>
      <c r="Q69" s="231"/>
      <c r="R69" s="1412"/>
    </row>
    <row r="70" spans="2:18" s="1418" customFormat="1" ht="14.1" customHeight="1">
      <c r="B70" s="806"/>
      <c r="C70" s="804">
        <v>6</v>
      </c>
      <c r="D70" s="823"/>
      <c r="E70" s="856"/>
      <c r="F70" s="854"/>
      <c r="G70" s="855"/>
      <c r="H70" s="856"/>
      <c r="I70" s="854"/>
      <c r="J70" s="855"/>
      <c r="K70" s="834">
        <f t="shared" si="35"/>
        <v>0</v>
      </c>
      <c r="L70" s="835">
        <f t="shared" si="36"/>
        <v>0</v>
      </c>
      <c r="M70" s="960">
        <f t="shared" si="26"/>
        <v>0</v>
      </c>
      <c r="N70" s="880">
        <f t="shared" si="30"/>
        <v>0</v>
      </c>
      <c r="O70" s="880">
        <f t="shared" si="31"/>
        <v>0</v>
      </c>
      <c r="P70" s="876">
        <f t="shared" si="27"/>
        <v>0</v>
      </c>
      <c r="Q70" s="231"/>
      <c r="R70" s="1412"/>
    </row>
    <row r="71" spans="2:18" s="1418" customFormat="1" ht="14.1" customHeight="1">
      <c r="B71" s="806"/>
      <c r="C71" s="804">
        <v>7</v>
      </c>
      <c r="D71" s="823"/>
      <c r="E71" s="856"/>
      <c r="F71" s="854"/>
      <c r="G71" s="855"/>
      <c r="H71" s="856"/>
      <c r="I71" s="854"/>
      <c r="J71" s="855"/>
      <c r="K71" s="834">
        <f t="shared" si="35"/>
        <v>0</v>
      </c>
      <c r="L71" s="835">
        <f t="shared" si="36"/>
        <v>0</v>
      </c>
      <c r="M71" s="960">
        <f t="shared" si="26"/>
        <v>0</v>
      </c>
      <c r="N71" s="880">
        <f t="shared" si="30"/>
        <v>0</v>
      </c>
      <c r="O71" s="880">
        <f t="shared" si="31"/>
        <v>0</v>
      </c>
      <c r="P71" s="876">
        <f t="shared" si="27"/>
        <v>0</v>
      </c>
      <c r="Q71" s="231"/>
      <c r="R71" s="1412"/>
    </row>
    <row r="72" spans="2:18" s="1418" customFormat="1" ht="14.1" customHeight="1" thickBot="1">
      <c r="B72" s="825"/>
      <c r="C72" s="824">
        <v>8</v>
      </c>
      <c r="D72" s="1313"/>
      <c r="E72" s="1219"/>
      <c r="F72" s="1220"/>
      <c r="G72" s="899"/>
      <c r="H72" s="1219"/>
      <c r="I72" s="1220"/>
      <c r="J72" s="899"/>
      <c r="K72" s="894">
        <f t="shared" si="35"/>
        <v>0</v>
      </c>
      <c r="L72" s="895">
        <f t="shared" si="36"/>
        <v>0</v>
      </c>
      <c r="M72" s="973">
        <f t="shared" si="26"/>
        <v>0</v>
      </c>
      <c r="N72" s="906">
        <f t="shared" si="30"/>
        <v>0</v>
      </c>
      <c r="O72" s="906">
        <f t="shared" si="31"/>
        <v>0</v>
      </c>
      <c r="P72" s="909">
        <f t="shared" si="27"/>
        <v>0</v>
      </c>
      <c r="Q72" s="1817"/>
      <c r="R72" s="1412"/>
    </row>
    <row r="73" spans="2:18" s="1418" customFormat="1">
      <c r="B73" s="1443"/>
      <c r="C73" s="1443" t="s">
        <v>712</v>
      </c>
      <c r="D73" s="399" t="s">
        <v>737</v>
      </c>
      <c r="E73" s="400"/>
      <c r="F73" s="400"/>
      <c r="G73" s="400"/>
      <c r="H73" s="400"/>
      <c r="I73" s="400"/>
      <c r="J73" s="400"/>
      <c r="K73" s="400"/>
      <c r="L73" s="400"/>
      <c r="M73" s="400"/>
      <c r="N73" s="400"/>
      <c r="O73" s="400"/>
      <c r="P73" s="400"/>
    </row>
    <row r="74" spans="2:18" s="1418" customFormat="1">
      <c r="D74" s="2963"/>
      <c r="E74" s="2964"/>
      <c r="F74" s="2964"/>
      <c r="G74" s="2964"/>
      <c r="H74" s="2964"/>
      <c r="I74" s="2964"/>
      <c r="J74" s="2964"/>
      <c r="K74" s="2964"/>
      <c r="L74" s="2964"/>
      <c r="M74" s="3376"/>
      <c r="N74" s="3376"/>
      <c r="O74" s="3376"/>
      <c r="P74" s="3376"/>
    </row>
    <row r="75" spans="2:18" s="1418" customFormat="1">
      <c r="D75" s="3377"/>
      <c r="E75" s="2964"/>
      <c r="F75" s="2964"/>
      <c r="G75" s="2964"/>
      <c r="H75" s="2964"/>
      <c r="I75" s="2964"/>
      <c r="J75" s="2964"/>
      <c r="K75" s="2964"/>
      <c r="L75" s="2964"/>
      <c r="M75" s="2964"/>
      <c r="N75" s="2964"/>
      <c r="O75" s="2964"/>
      <c r="P75" s="2964"/>
    </row>
    <row r="76" spans="2:18" s="1418" customFormat="1">
      <c r="D76" s="1444"/>
      <c r="E76" s="1444"/>
      <c r="F76" s="1444"/>
      <c r="G76" s="1444"/>
      <c r="H76" s="1444"/>
      <c r="I76" s="1444"/>
      <c r="J76" s="1445"/>
      <c r="K76" s="1445"/>
      <c r="L76" s="1445"/>
      <c r="M76" s="1444"/>
      <c r="N76" s="1444"/>
      <c r="O76" s="1444"/>
      <c r="P76" s="1444"/>
    </row>
    <row r="77" spans="2:18">
      <c r="D77" s="4"/>
      <c r="E77" s="6"/>
      <c r="F77" s="6"/>
      <c r="G77" s="6"/>
      <c r="H77" s="4"/>
      <c r="I77" s="4"/>
      <c r="J77" s="5"/>
      <c r="K77" s="5"/>
      <c r="L77" s="5"/>
      <c r="M77" s="4"/>
      <c r="N77" s="4"/>
      <c r="O77" s="4"/>
      <c r="P77" s="4"/>
    </row>
    <row r="78" spans="2:18">
      <c r="D78" s="4"/>
      <c r="E78" s="7"/>
      <c r="F78" s="6"/>
      <c r="G78" s="6"/>
      <c r="H78" s="4"/>
      <c r="I78" s="4"/>
      <c r="J78" s="5"/>
      <c r="K78" s="5"/>
      <c r="L78" s="5"/>
      <c r="M78" s="4"/>
      <c r="N78" s="4"/>
      <c r="O78" s="4"/>
      <c r="P78" s="4"/>
    </row>
    <row r="79" spans="2:18">
      <c r="D79" s="4"/>
      <c r="E79" s="6"/>
      <c r="F79" s="6"/>
      <c r="G79" s="6"/>
      <c r="H79" s="4"/>
      <c r="I79" s="4"/>
      <c r="J79" s="5"/>
      <c r="K79" s="5"/>
      <c r="L79" s="5"/>
      <c r="M79" s="4"/>
      <c r="N79" s="4"/>
      <c r="O79" s="4"/>
      <c r="P79" s="4"/>
    </row>
    <row r="80" spans="2:18">
      <c r="D80" s="8"/>
      <c r="E80" s="8"/>
      <c r="F80" s="8"/>
      <c r="G80" s="8"/>
      <c r="H80" s="8"/>
      <c r="I80" s="8"/>
      <c r="J80" s="8"/>
      <c r="K80" s="8"/>
      <c r="L80" s="8"/>
      <c r="M80" s="8"/>
      <c r="N80" s="8"/>
      <c r="O80" s="8"/>
      <c r="P80" s="8"/>
    </row>
  </sheetData>
  <sheetProtection algorithmName="SHA-512" hashValue="cRsJBArCDzG03XIc0p0K+g6IWEgQS1oiWegFrryxVwuj2Z4wDU1RVMeFNP55J9tglZ9Pe84FYkLjjaNI+TaFcQ==" saltValue="XGDGQTn1klMZHuLowr+96Q==" spinCount="100000" sheet="1" objects="1" scenarios="1" formatRows="0"/>
  <mergeCells count="23">
    <mergeCell ref="D75:P75"/>
    <mergeCell ref="P10:P12"/>
    <mergeCell ref="E12:J12"/>
    <mergeCell ref="B31:B46"/>
    <mergeCell ref="B47:B49"/>
    <mergeCell ref="B50:B51"/>
    <mergeCell ref="D74:P74"/>
    <mergeCell ref="N6:P9"/>
    <mergeCell ref="Q6:Q12"/>
    <mergeCell ref="E7:J7"/>
    <mergeCell ref="K8:K12"/>
    <mergeCell ref="L8:L12"/>
    <mergeCell ref="E9:G9"/>
    <mergeCell ref="H9:J9"/>
    <mergeCell ref="E10:J10"/>
    <mergeCell ref="N10:N12"/>
    <mergeCell ref="O10:O12"/>
    <mergeCell ref="D3:L3"/>
    <mergeCell ref="J5:M5"/>
    <mergeCell ref="B6:D12"/>
    <mergeCell ref="E6:J6"/>
    <mergeCell ref="K6:L7"/>
    <mergeCell ref="M6:M12"/>
  </mergeCells>
  <printOptions horizontalCentered="1"/>
  <pageMargins left="0.74803149606299213" right="0.11811023622047245" top="0.51181102362204722" bottom="0.70866141732283472" header="0.51181102362204722" footer="0.51181102362204722"/>
  <pageSetup paperSize="9" scale="68"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500-000000000000}">
          <x14:formula1>
            <xm:f>słownik!$A$2:$A$150</xm:f>
          </x14:formula1>
          <xm:sqref>D65:D72 D54:D63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28">
    <tabColor theme="0"/>
    <pageSetUpPr fitToPage="1"/>
  </sheetPr>
  <dimension ref="B1:V75"/>
  <sheetViews>
    <sheetView showGridLines="0" view="pageBreakPreview" zoomScale="90" zoomScaleNormal="100" zoomScaleSheetLayoutView="90" workbookViewId="0">
      <selection activeCell="B1" sqref="B1:Q1"/>
    </sheetView>
  </sheetViews>
  <sheetFormatPr defaultColWidth="9.28515625" defaultRowHeight="12.75"/>
  <cols>
    <col min="1" max="1" width="2.85546875" style="3" customWidth="1"/>
    <col min="2" max="2" width="6.42578125" style="3" customWidth="1"/>
    <col min="3" max="3" width="4.42578125" style="3" customWidth="1"/>
    <col min="4" max="4" width="44.42578125"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22" ht="32.25" customHeight="1">
      <c r="B1" s="2077" t="s">
        <v>557</v>
      </c>
      <c r="C1" s="2077"/>
      <c r="D1" s="2134"/>
      <c r="E1" s="2134"/>
      <c r="F1" s="2134"/>
      <c r="G1" s="2134"/>
      <c r="H1" s="2134"/>
      <c r="I1" s="2134"/>
      <c r="J1" s="2134"/>
      <c r="K1" s="2134"/>
      <c r="L1" s="2134"/>
      <c r="M1" s="2134"/>
      <c r="N1" s="2134"/>
      <c r="O1" s="2135" t="s">
        <v>904</v>
      </c>
      <c r="P1" s="2134"/>
      <c r="Q1" s="2134"/>
    </row>
    <row r="2" spans="2:22" s="1418" customFormat="1" ht="18">
      <c r="B2" s="235"/>
      <c r="C2" s="235"/>
      <c r="D2" s="236" t="str">
        <f>wizyt!C3</f>
        <v>??</v>
      </c>
      <c r="E2" s="237"/>
      <c r="F2" s="237"/>
      <c r="G2" s="237"/>
      <c r="H2" s="237"/>
      <c r="I2" s="237"/>
      <c r="J2" s="237"/>
      <c r="K2" s="237"/>
      <c r="L2" s="237"/>
      <c r="M2" s="237"/>
      <c r="N2" s="237"/>
      <c r="O2" s="237"/>
      <c r="P2" s="814"/>
      <c r="Q2" s="1218"/>
    </row>
    <row r="3" spans="2:22" s="1418" customFormat="1" ht="20.25">
      <c r="B3" s="1218"/>
      <c r="C3" s="1218"/>
      <c r="D3" s="3231" t="s">
        <v>113</v>
      </c>
      <c r="E3" s="3231"/>
      <c r="F3" s="3231"/>
      <c r="G3" s="3231"/>
      <c r="H3" s="3231"/>
      <c r="I3" s="3231"/>
      <c r="J3" s="3231"/>
      <c r="K3" s="3231"/>
      <c r="L3" s="3231"/>
      <c r="M3" s="295" t="str">
        <f>wizyt!H3</f>
        <v>2021/2022</v>
      </c>
      <c r="N3" s="239"/>
      <c r="O3" s="239"/>
      <c r="P3" s="954"/>
      <c r="Q3" s="1218"/>
    </row>
    <row r="4" spans="2:22" s="1418" customFormat="1" ht="18.75" customHeight="1">
      <c r="B4" s="1299" t="s">
        <v>934</v>
      </c>
      <c r="C4" s="241"/>
      <c r="D4" s="1217"/>
      <c r="E4" s="1217"/>
      <c r="F4" s="1217"/>
      <c r="G4" s="1217"/>
      <c r="H4" s="1217"/>
      <c r="I4" s="1217"/>
      <c r="J4" s="1217" t="s">
        <v>558</v>
      </c>
      <c r="K4" s="1217"/>
      <c r="L4" s="1217"/>
      <c r="M4" s="1001"/>
      <c r="N4" s="1001"/>
      <c r="O4" s="1001"/>
      <c r="P4" s="1001"/>
      <c r="Q4" s="1218"/>
    </row>
    <row r="5" spans="2:22" s="1418" customFormat="1" ht="27" customHeight="1" thickBot="1">
      <c r="B5" s="1419" t="s">
        <v>724</v>
      </c>
      <c r="C5" s="593"/>
      <c r="D5" s="242"/>
      <c r="E5" s="243"/>
      <c r="F5" s="243"/>
      <c r="G5" s="244"/>
      <c r="H5" s="243"/>
      <c r="I5" s="243"/>
      <c r="J5" s="3358"/>
      <c r="K5" s="3358"/>
      <c r="L5" s="3358"/>
      <c r="M5" s="3358"/>
      <c r="N5" s="243"/>
      <c r="O5" s="243"/>
      <c r="P5" s="242"/>
      <c r="Q5" s="1218"/>
    </row>
    <row r="6" spans="2:22" s="1418" customFormat="1" ht="12.75" customHeight="1">
      <c r="B6" s="3319" t="s">
        <v>218</v>
      </c>
      <c r="C6" s="3359"/>
      <c r="D6" s="3306"/>
      <c r="E6" s="3361" t="s">
        <v>284</v>
      </c>
      <c r="F6" s="3362"/>
      <c r="G6" s="3362"/>
      <c r="H6" s="3362"/>
      <c r="I6" s="3362"/>
      <c r="J6" s="3363"/>
      <c r="K6" s="3364" t="s">
        <v>285</v>
      </c>
      <c r="L6" s="3365"/>
      <c r="M6" s="3368" t="s">
        <v>232</v>
      </c>
      <c r="N6" s="3235" t="s">
        <v>233</v>
      </c>
      <c r="O6" s="3235"/>
      <c r="P6" s="3236"/>
      <c r="Q6" s="3378" t="s">
        <v>74</v>
      </c>
    </row>
    <row r="7" spans="2:22" s="1418" customFormat="1" ht="12.75" customHeight="1">
      <c r="B7" s="3308"/>
      <c r="C7" s="3309"/>
      <c r="D7" s="3309"/>
      <c r="E7" s="3381" t="s">
        <v>813</v>
      </c>
      <c r="F7" s="3381"/>
      <c r="G7" s="3381"/>
      <c r="H7" s="3381"/>
      <c r="I7" s="3381"/>
      <c r="J7" s="3382"/>
      <c r="K7" s="3366"/>
      <c r="L7" s="3367"/>
      <c r="M7" s="3369"/>
      <c r="N7" s="3237"/>
      <c r="O7" s="3237"/>
      <c r="P7" s="3238"/>
      <c r="Q7" s="3379"/>
      <c r="V7" s="1534"/>
    </row>
    <row r="8" spans="2:22" s="1418" customFormat="1" ht="12.75" customHeight="1">
      <c r="B8" s="3308"/>
      <c r="C8" s="3309"/>
      <c r="D8" s="3309"/>
      <c r="E8" s="387" t="s">
        <v>4</v>
      </c>
      <c r="F8" s="387" t="s">
        <v>5</v>
      </c>
      <c r="G8" s="387" t="s">
        <v>6</v>
      </c>
      <c r="H8" s="385" t="s">
        <v>8</v>
      </c>
      <c r="I8" s="385" t="s">
        <v>7</v>
      </c>
      <c r="J8" s="431" t="s">
        <v>9</v>
      </c>
      <c r="K8" s="3383" t="s">
        <v>815</v>
      </c>
      <c r="L8" s="3386" t="s">
        <v>201</v>
      </c>
      <c r="M8" s="3369"/>
      <c r="N8" s="3237"/>
      <c r="O8" s="3237"/>
      <c r="P8" s="3238"/>
      <c r="Q8" s="3379"/>
    </row>
    <row r="9" spans="2:22" s="1418" customFormat="1" ht="12.75" customHeight="1">
      <c r="B9" s="3308"/>
      <c r="C9" s="3309"/>
      <c r="D9" s="3309"/>
      <c r="E9" s="3408" t="s">
        <v>814</v>
      </c>
      <c r="F9" s="3409"/>
      <c r="G9" s="3410" t="s">
        <v>201</v>
      </c>
      <c r="H9" s="3411"/>
      <c r="I9" s="3411"/>
      <c r="J9" s="3412"/>
      <c r="K9" s="3384"/>
      <c r="L9" s="3387"/>
      <c r="M9" s="3369"/>
      <c r="N9" s="3237"/>
      <c r="O9" s="3237"/>
      <c r="P9" s="3238"/>
      <c r="Q9" s="3379"/>
    </row>
    <row r="10" spans="2:22" s="1418" customFormat="1" ht="12.75" customHeight="1">
      <c r="B10" s="3308"/>
      <c r="C10" s="3309"/>
      <c r="D10" s="3309"/>
      <c r="E10" s="3353" t="s">
        <v>52</v>
      </c>
      <c r="F10" s="2992"/>
      <c r="G10" s="2992"/>
      <c r="H10" s="2992"/>
      <c r="I10" s="2992"/>
      <c r="J10" s="2993"/>
      <c r="K10" s="3384"/>
      <c r="L10" s="3387"/>
      <c r="M10" s="3369"/>
      <c r="N10" s="3394" t="s">
        <v>479</v>
      </c>
      <c r="O10" s="3397" t="s">
        <v>480</v>
      </c>
      <c r="P10" s="3254" t="s">
        <v>29</v>
      </c>
      <c r="Q10" s="3379"/>
    </row>
    <row r="11" spans="2:22" s="1418" customFormat="1" ht="12.75" customHeight="1">
      <c r="B11" s="3308"/>
      <c r="C11" s="3309"/>
      <c r="D11" s="3309"/>
      <c r="E11" s="1849">
        <f>'kalendarz  A'!$F$30</f>
        <v>13</v>
      </c>
      <c r="F11" s="1849">
        <f>'kalendarz  A'!$F$30</f>
        <v>13</v>
      </c>
      <c r="G11" s="1849">
        <f>'kalendarz  A'!$F$30</f>
        <v>13</v>
      </c>
      <c r="H11" s="1849">
        <f>'kalendarz  A'!$F$30</f>
        <v>13</v>
      </c>
      <c r="I11" s="1849">
        <f>'kalendarz  A'!$F$30</f>
        <v>13</v>
      </c>
      <c r="J11" s="1849">
        <f>'kalendarz  A'!$F$31</f>
        <v>6</v>
      </c>
      <c r="K11" s="3384"/>
      <c r="L11" s="3387"/>
      <c r="M11" s="3369"/>
      <c r="N11" s="3395"/>
      <c r="O11" s="3398"/>
      <c r="P11" s="3255"/>
      <c r="Q11" s="3379"/>
    </row>
    <row r="12" spans="2:22" s="1418" customFormat="1" ht="16.5" customHeight="1" thickBot="1">
      <c r="B12" s="3321"/>
      <c r="C12" s="3360"/>
      <c r="D12" s="3312"/>
      <c r="E12" s="3371" t="s">
        <v>53</v>
      </c>
      <c r="F12" s="2995"/>
      <c r="G12" s="2995"/>
      <c r="H12" s="2995"/>
      <c r="I12" s="2995"/>
      <c r="J12" s="2996"/>
      <c r="K12" s="3385"/>
      <c r="L12" s="3388"/>
      <c r="M12" s="3370"/>
      <c r="N12" s="3396"/>
      <c r="O12" s="3399"/>
      <c r="P12" s="3298"/>
      <c r="Q12" s="3380"/>
    </row>
    <row r="13" spans="2:22" s="1418" customFormat="1" ht="27" customHeight="1" thickBot="1">
      <c r="B13" s="1420"/>
      <c r="C13" s="1421"/>
      <c r="D13" s="1666" t="s">
        <v>202</v>
      </c>
      <c r="E13" s="889">
        <f>SUM(E17:E19)+E14</f>
        <v>31</v>
      </c>
      <c r="F13" s="889">
        <f t="shared" ref="F13:J13" si="0">SUM(F17:F19)+F14</f>
        <v>31</v>
      </c>
      <c r="G13" s="889">
        <f t="shared" si="0"/>
        <v>34</v>
      </c>
      <c r="H13" s="889">
        <f t="shared" si="0"/>
        <v>29</v>
      </c>
      <c r="I13" s="889">
        <f t="shared" si="0"/>
        <v>27</v>
      </c>
      <c r="J13" s="889">
        <f t="shared" si="0"/>
        <v>23</v>
      </c>
      <c r="K13" s="1533">
        <f t="shared" ref="K13:M13" si="1">SUM(K14:K19)</f>
        <v>124</v>
      </c>
      <c r="L13" s="890">
        <f t="shared" si="1"/>
        <v>226</v>
      </c>
      <c r="M13" s="890">
        <f t="shared" si="1"/>
        <v>350</v>
      </c>
      <c r="N13" s="1535">
        <f>SUM(N17:N19)+N14</f>
        <v>806</v>
      </c>
      <c r="O13" s="1535">
        <f t="shared" ref="O13:P13" si="2">SUM(O17:O19)+O14</f>
        <v>1308</v>
      </c>
      <c r="P13" s="1535">
        <f t="shared" si="2"/>
        <v>2114</v>
      </c>
      <c r="Q13" s="3403"/>
      <c r="R13" s="1412"/>
    </row>
    <row r="14" spans="2:22" s="1418" customFormat="1" ht="14.25" customHeight="1">
      <c r="B14" s="393"/>
      <c r="C14" s="801"/>
      <c r="D14" s="1626" t="s">
        <v>826</v>
      </c>
      <c r="E14" s="886">
        <f>SUM(E15:E16)</f>
        <v>31</v>
      </c>
      <c r="F14" s="886">
        <f>SUM(F15:F16)</f>
        <v>31</v>
      </c>
      <c r="G14" s="1329">
        <f t="shared" ref="G14:J14" si="3">SUM(G15:G16)</f>
        <v>34</v>
      </c>
      <c r="H14" s="1329">
        <f t="shared" si="3"/>
        <v>29</v>
      </c>
      <c r="I14" s="1329">
        <f t="shared" si="3"/>
        <v>27</v>
      </c>
      <c r="J14" s="1329">
        <f t="shared" si="3"/>
        <v>23</v>
      </c>
      <c r="K14" s="956">
        <f>SUM(E14:F14)</f>
        <v>62</v>
      </c>
      <c r="L14" s="957">
        <f>SUM(G14:J14)</f>
        <v>113</v>
      </c>
      <c r="M14" s="958">
        <f>SUM(E14:J14)</f>
        <v>175</v>
      </c>
      <c r="N14" s="905">
        <f>E14*$E$11+F14*$F$11</f>
        <v>806</v>
      </c>
      <c r="O14" s="905">
        <f>G14*$G$11+H14*$H$11+I14*$I$11+J14*$J$11</f>
        <v>1308</v>
      </c>
      <c r="P14" s="1670">
        <f>SUM(N14:O14)</f>
        <v>2114</v>
      </c>
      <c r="Q14" s="3404"/>
      <c r="R14" s="1412"/>
    </row>
    <row r="15" spans="2:22" s="1418" customFormat="1" ht="14.25" customHeight="1">
      <c r="B15" s="393"/>
      <c r="C15" s="801"/>
      <c r="D15" s="1626" t="s">
        <v>738</v>
      </c>
      <c r="E15" s="886">
        <f t="shared" ref="E15:J15" si="4">SUM(E21:E31)</f>
        <v>0</v>
      </c>
      <c r="F15" s="886">
        <f t="shared" si="4"/>
        <v>0</v>
      </c>
      <c r="G15" s="1329">
        <f t="shared" si="4"/>
        <v>0</v>
      </c>
      <c r="H15" s="1329">
        <f t="shared" si="4"/>
        <v>0</v>
      </c>
      <c r="I15" s="1329">
        <f t="shared" si="4"/>
        <v>0</v>
      </c>
      <c r="J15" s="1329">
        <f t="shared" si="4"/>
        <v>0</v>
      </c>
      <c r="K15" s="1532">
        <f>SUM(E15:F15)</f>
        <v>0</v>
      </c>
      <c r="L15" s="957">
        <f>SUM(G15:J15)</f>
        <v>0</v>
      </c>
      <c r="M15" s="958">
        <f t="shared" ref="M15:M17" si="5">SUM(E15:J15)</f>
        <v>0</v>
      </c>
      <c r="N15" s="905">
        <f>E15*$E$11+F15*$F$11</f>
        <v>0</v>
      </c>
      <c r="O15" s="905">
        <f>G15*$G$11+H15*$H$11+I15*$I$11+J15*$J$11</f>
        <v>0</v>
      </c>
      <c r="P15" s="1670">
        <f t="shared" ref="P15" si="6">SUM(N15:O15)</f>
        <v>0</v>
      </c>
      <c r="Q15" s="3404"/>
      <c r="R15" s="1412"/>
    </row>
    <row r="16" spans="2:22" s="1418" customFormat="1" ht="14.25" customHeight="1">
      <c r="B16" s="393"/>
      <c r="C16" s="801"/>
      <c r="D16" s="1626" t="s">
        <v>739</v>
      </c>
      <c r="E16" s="886">
        <f t="shared" ref="E16:J16" si="7">SUM(E32:E49)</f>
        <v>31</v>
      </c>
      <c r="F16" s="886">
        <f t="shared" si="7"/>
        <v>31</v>
      </c>
      <c r="G16" s="1329">
        <f t="shared" si="7"/>
        <v>34</v>
      </c>
      <c r="H16" s="1329">
        <f t="shared" si="7"/>
        <v>29</v>
      </c>
      <c r="I16" s="1329">
        <f t="shared" si="7"/>
        <v>27</v>
      </c>
      <c r="J16" s="1329">
        <f t="shared" si="7"/>
        <v>23</v>
      </c>
      <c r="K16" s="1532">
        <f>SUM(E16:F16)</f>
        <v>62</v>
      </c>
      <c r="L16" s="957">
        <f>SUM(G16:J16)</f>
        <v>113</v>
      </c>
      <c r="M16" s="958">
        <f t="shared" si="5"/>
        <v>175</v>
      </c>
      <c r="N16" s="905">
        <f t="shared" ref="N16:N19" si="8">E16*$E$11+F16*$F$11</f>
        <v>806</v>
      </c>
      <c r="O16" s="905">
        <f t="shared" ref="O16:O18" si="9">G16*$G$11+H16*$H$11+I16*$I$11+J16*$J$11</f>
        <v>1308</v>
      </c>
      <c r="P16" s="1670">
        <f t="shared" ref="P16:P17" si="10">SUM(N16:O16)</f>
        <v>2114</v>
      </c>
      <c r="Q16" s="3404"/>
      <c r="R16" s="1412"/>
    </row>
    <row r="17" spans="2:18" s="1418" customFormat="1" ht="14.25" customHeight="1">
      <c r="B17" s="393"/>
      <c r="C17" s="801"/>
      <c r="D17" s="1626" t="s">
        <v>781</v>
      </c>
      <c r="E17" s="886">
        <f>E50</f>
        <v>0</v>
      </c>
      <c r="F17" s="886">
        <f t="shared" ref="F17:G17" si="11">F50</f>
        <v>0</v>
      </c>
      <c r="G17" s="1329">
        <f t="shared" si="11"/>
        <v>0</v>
      </c>
      <c r="H17" s="1328">
        <f>H50</f>
        <v>0</v>
      </c>
      <c r="I17" s="1328">
        <f>I50</f>
        <v>0</v>
      </c>
      <c r="J17" s="1397">
        <f>J50</f>
        <v>0</v>
      </c>
      <c r="K17" s="956">
        <f t="shared" ref="K17" si="12">SUM(E17:F17)</f>
        <v>0</v>
      </c>
      <c r="L17" s="957">
        <f t="shared" ref="L17" si="13">SUM(G17:J17)</f>
        <v>0</v>
      </c>
      <c r="M17" s="958">
        <f t="shared" si="5"/>
        <v>0</v>
      </c>
      <c r="N17" s="905">
        <f>E17*$E$11+F17*$F$11</f>
        <v>0</v>
      </c>
      <c r="O17" s="905">
        <f t="shared" si="9"/>
        <v>0</v>
      </c>
      <c r="P17" s="1670">
        <f t="shared" si="10"/>
        <v>0</v>
      </c>
      <c r="Q17" s="3404"/>
      <c r="R17" s="1412"/>
    </row>
    <row r="18" spans="2:18" s="1418" customFormat="1" ht="14.25" customHeight="1">
      <c r="B18" s="393"/>
      <c r="C18" s="801"/>
      <c r="D18" s="1626" t="s">
        <v>740</v>
      </c>
      <c r="E18" s="1398">
        <f>E60</f>
        <v>0</v>
      </c>
      <c r="F18" s="1398">
        <f t="shared" ref="F18:G18" si="14">F60</f>
        <v>0</v>
      </c>
      <c r="G18" s="1329">
        <f t="shared" si="14"/>
        <v>0</v>
      </c>
      <c r="H18" s="1328">
        <f>H60</f>
        <v>0</v>
      </c>
      <c r="I18" s="1328">
        <f t="shared" ref="I18:J18" si="15">I60</f>
        <v>0</v>
      </c>
      <c r="J18" s="1328">
        <f t="shared" si="15"/>
        <v>0</v>
      </c>
      <c r="K18" s="956">
        <f>SUM(E18:F18)</f>
        <v>0</v>
      </c>
      <c r="L18" s="957">
        <f>SUM(G18:J18)</f>
        <v>0</v>
      </c>
      <c r="M18" s="958">
        <f>SUM(E18:J18)</f>
        <v>0</v>
      </c>
      <c r="N18" s="905">
        <f t="shared" si="8"/>
        <v>0</v>
      </c>
      <c r="O18" s="905">
        <f t="shared" si="9"/>
        <v>0</v>
      </c>
      <c r="P18" s="1670">
        <f>SUM(N18:O18)</f>
        <v>0</v>
      </c>
      <c r="Q18" s="3404"/>
      <c r="R18" s="1412"/>
    </row>
    <row r="19" spans="2:18" s="1418" customFormat="1" ht="13.5" customHeight="1" thickBot="1">
      <c r="B19" s="393"/>
      <c r="C19" s="801"/>
      <c r="D19" s="429" t="s">
        <v>821</v>
      </c>
      <c r="E19" s="1398">
        <f>SUM(E68:E71)</f>
        <v>0</v>
      </c>
      <c r="F19" s="1398">
        <f>SUM(F68:F71)</f>
        <v>0</v>
      </c>
      <c r="G19" s="1329">
        <f>SUM(G68:G71)</f>
        <v>0</v>
      </c>
      <c r="H19" s="1329">
        <f t="shared" ref="H19:J19" si="16">SUM(H68:H71)</f>
        <v>0</v>
      </c>
      <c r="I19" s="1329">
        <f t="shared" si="16"/>
        <v>0</v>
      </c>
      <c r="J19" s="1329">
        <f t="shared" si="16"/>
        <v>0</v>
      </c>
      <c r="K19" s="956">
        <f>SUM(E19:F19)</f>
        <v>0</v>
      </c>
      <c r="L19" s="1531">
        <f>SUM(G19:J19)</f>
        <v>0</v>
      </c>
      <c r="M19" s="1009">
        <f>SUM(K19:L19)</f>
        <v>0</v>
      </c>
      <c r="N19" s="905">
        <f t="shared" si="8"/>
        <v>0</v>
      </c>
      <c r="O19" s="905">
        <f>G19*$G$11+H19*$H$11+I19*$I$11+J19*$J$11</f>
        <v>0</v>
      </c>
      <c r="P19" s="1670">
        <f>SUM(N19:O19)</f>
        <v>0</v>
      </c>
      <c r="Q19" s="3405"/>
      <c r="R19" s="1412"/>
    </row>
    <row r="20" spans="2:18" s="1418" customFormat="1" ht="19.5" customHeight="1">
      <c r="B20" s="1641"/>
      <c r="C20" s="1642" t="s">
        <v>713</v>
      </c>
      <c r="D20" s="1642"/>
      <c r="E20" s="1643"/>
      <c r="F20" s="1643"/>
      <c r="G20" s="1643"/>
      <c r="H20" s="1643"/>
      <c r="I20" s="1643"/>
      <c r="J20" s="1643"/>
      <c r="K20" s="1644"/>
      <c r="L20" s="1644"/>
      <c r="M20" s="1643"/>
      <c r="N20" s="1645"/>
      <c r="O20" s="1645"/>
      <c r="P20" s="1646"/>
      <c r="Q20" s="1647"/>
      <c r="R20" s="1412"/>
    </row>
    <row r="21" spans="2:18" s="1392" customFormat="1" ht="14.1" customHeight="1">
      <c r="B21" s="3406" t="s">
        <v>817</v>
      </c>
      <c r="C21" s="805">
        <v>1</v>
      </c>
      <c r="D21" s="1403" t="s">
        <v>326</v>
      </c>
      <c r="E21" s="846"/>
      <c r="F21" s="845"/>
      <c r="G21" s="846"/>
      <c r="H21" s="1004"/>
      <c r="I21" s="1506"/>
      <c r="J21" s="845"/>
      <c r="K21" s="1667">
        <f>SUM(E21:F21)</f>
        <v>0</v>
      </c>
      <c r="L21" s="833">
        <f>SUM(G21:J21)</f>
        <v>0</v>
      </c>
      <c r="M21" s="1672">
        <f t="shared" ref="M21:M48" si="17">SUM(K21:L21)</f>
        <v>0</v>
      </c>
      <c r="N21" s="914">
        <f>E21*$E$11+F21*$F$11</f>
        <v>0</v>
      </c>
      <c r="O21" s="879">
        <f>G21*$G11+H21*$H$11+I21*$I$11+J21*$J$11</f>
        <v>0</v>
      </c>
      <c r="P21" s="1669">
        <f>SUM(N21:O21)</f>
        <v>0</v>
      </c>
      <c r="Q21" s="1424"/>
      <c r="R21" s="1412"/>
    </row>
    <row r="22" spans="2:18" s="1392" customFormat="1" ht="14.1" customHeight="1">
      <c r="B22" s="3372"/>
      <c r="C22" s="804">
        <v>2</v>
      </c>
      <c r="D22" s="1332" t="s">
        <v>261</v>
      </c>
      <c r="E22" s="850"/>
      <c r="F22" s="849"/>
      <c r="G22" s="850"/>
      <c r="H22" s="1005"/>
      <c r="I22" s="851"/>
      <c r="J22" s="870"/>
      <c r="K22" s="834">
        <f>SUM(E22:F22)</f>
        <v>0</v>
      </c>
      <c r="L22" s="835">
        <f>SUM(G22:J22)</f>
        <v>0</v>
      </c>
      <c r="M22" s="960">
        <f t="shared" si="17"/>
        <v>0</v>
      </c>
      <c r="N22" s="915">
        <f t="shared" ref="N22:N48" si="18">E22*$E$11+F22*$F$11</f>
        <v>0</v>
      </c>
      <c r="O22" s="880">
        <f>G22*G$11+H22*$H$11+I22*$I$11+J22*$J$11</f>
        <v>0</v>
      </c>
      <c r="P22" s="876">
        <f t="shared" ref="P22:P48" si="19">SUM(N22:O22)</f>
        <v>0</v>
      </c>
      <c r="Q22" s="1425"/>
      <c r="R22" s="1412"/>
    </row>
    <row r="23" spans="2:18" s="1392" customFormat="1" ht="14.1" customHeight="1">
      <c r="B23" s="3372"/>
      <c r="C23" s="804">
        <v>3</v>
      </c>
      <c r="D23" s="1332" t="s">
        <v>279</v>
      </c>
      <c r="E23" s="850"/>
      <c r="F23" s="849"/>
      <c r="G23" s="850"/>
      <c r="H23" s="1005"/>
      <c r="I23" s="851"/>
      <c r="J23" s="992"/>
      <c r="K23" s="834">
        <f t="shared" ref="K23:K30" si="20">SUM(E23:F23)</f>
        <v>0</v>
      </c>
      <c r="L23" s="835">
        <f t="shared" ref="L23:L30" si="21">SUM(G23:J23)</f>
        <v>0</v>
      </c>
      <c r="M23" s="960">
        <f t="shared" si="17"/>
        <v>0</v>
      </c>
      <c r="N23" s="915">
        <f t="shared" si="18"/>
        <v>0</v>
      </c>
      <c r="O23" s="880">
        <f t="shared" ref="O23:O30" si="22">G23*G$11+H23*$H$11+I23*$I$11+J23*$J$11</f>
        <v>0</v>
      </c>
      <c r="P23" s="876">
        <f t="shared" si="19"/>
        <v>0</v>
      </c>
      <c r="Q23" s="1425"/>
      <c r="R23" s="1412"/>
    </row>
    <row r="24" spans="2:18" s="1392" customFormat="1" ht="14.1" customHeight="1">
      <c r="B24" s="3372"/>
      <c r="C24" s="804">
        <v>4</v>
      </c>
      <c r="D24" s="1332" t="s">
        <v>725</v>
      </c>
      <c r="E24" s="850"/>
      <c r="F24" s="849"/>
      <c r="G24" s="850"/>
      <c r="H24" s="1005"/>
      <c r="I24" s="851"/>
      <c r="J24" s="992"/>
      <c r="K24" s="834">
        <f t="shared" si="20"/>
        <v>0</v>
      </c>
      <c r="L24" s="835">
        <f t="shared" si="21"/>
        <v>0</v>
      </c>
      <c r="M24" s="960">
        <f t="shared" si="17"/>
        <v>0</v>
      </c>
      <c r="N24" s="915">
        <f t="shared" si="18"/>
        <v>0</v>
      </c>
      <c r="O24" s="880">
        <f t="shared" si="22"/>
        <v>0</v>
      </c>
      <c r="P24" s="876">
        <f t="shared" si="19"/>
        <v>0</v>
      </c>
      <c r="Q24" s="1425"/>
      <c r="R24" s="1412"/>
    </row>
    <row r="25" spans="2:18" s="1392" customFormat="1" ht="14.1" customHeight="1">
      <c r="B25" s="3372"/>
      <c r="C25" s="804">
        <v>5</v>
      </c>
      <c r="D25" s="1332" t="s">
        <v>274</v>
      </c>
      <c r="E25" s="850"/>
      <c r="F25" s="849"/>
      <c r="G25" s="850"/>
      <c r="H25" s="1005"/>
      <c r="I25" s="851"/>
      <c r="J25" s="849"/>
      <c r="K25" s="834">
        <f t="shared" si="20"/>
        <v>0</v>
      </c>
      <c r="L25" s="835">
        <f t="shared" si="21"/>
        <v>0</v>
      </c>
      <c r="M25" s="960">
        <f t="shared" si="17"/>
        <v>0</v>
      </c>
      <c r="N25" s="915">
        <f t="shared" si="18"/>
        <v>0</v>
      </c>
      <c r="O25" s="880">
        <f t="shared" si="22"/>
        <v>0</v>
      </c>
      <c r="P25" s="876">
        <f t="shared" si="19"/>
        <v>0</v>
      </c>
      <c r="Q25" s="1425"/>
      <c r="R25" s="1412"/>
    </row>
    <row r="26" spans="2:18" s="1392" customFormat="1" ht="14.1" customHeight="1">
      <c r="B26" s="3372"/>
      <c r="C26" s="804">
        <v>6</v>
      </c>
      <c r="D26" s="1332" t="s">
        <v>282</v>
      </c>
      <c r="E26" s="850"/>
      <c r="F26" s="849"/>
      <c r="G26" s="850"/>
      <c r="H26" s="1005"/>
      <c r="I26" s="851"/>
      <c r="J26" s="849"/>
      <c r="K26" s="834">
        <f t="shared" si="20"/>
        <v>0</v>
      </c>
      <c r="L26" s="835">
        <f t="shared" si="21"/>
        <v>0</v>
      </c>
      <c r="M26" s="960">
        <f t="shared" si="17"/>
        <v>0</v>
      </c>
      <c r="N26" s="915">
        <f t="shared" si="18"/>
        <v>0</v>
      </c>
      <c r="O26" s="880">
        <f t="shared" si="22"/>
        <v>0</v>
      </c>
      <c r="P26" s="876">
        <f t="shared" si="19"/>
        <v>0</v>
      </c>
      <c r="Q26" s="1425"/>
      <c r="R26" s="1412"/>
    </row>
    <row r="27" spans="2:18" s="1392" customFormat="1" ht="14.1" customHeight="1">
      <c r="B27" s="3372"/>
      <c r="C27" s="804">
        <v>7</v>
      </c>
      <c r="D27" s="1332" t="s">
        <v>569</v>
      </c>
      <c r="E27" s="850"/>
      <c r="F27" s="849"/>
      <c r="G27" s="850"/>
      <c r="H27" s="1005"/>
      <c r="I27" s="851"/>
      <c r="J27" s="849"/>
      <c r="K27" s="834">
        <f t="shared" si="20"/>
        <v>0</v>
      </c>
      <c r="L27" s="835">
        <f t="shared" si="21"/>
        <v>0</v>
      </c>
      <c r="M27" s="960">
        <f t="shared" si="17"/>
        <v>0</v>
      </c>
      <c r="N27" s="915">
        <f t="shared" si="18"/>
        <v>0</v>
      </c>
      <c r="O27" s="880">
        <f t="shared" si="22"/>
        <v>0</v>
      </c>
      <c r="P27" s="876">
        <f t="shared" si="19"/>
        <v>0</v>
      </c>
      <c r="Q27" s="1425"/>
      <c r="R27" s="1412"/>
    </row>
    <row r="28" spans="2:18" s="1392" customFormat="1" ht="14.1" customHeight="1">
      <c r="B28" s="3372"/>
      <c r="C28" s="804">
        <v>8</v>
      </c>
      <c r="D28" s="1332" t="s">
        <v>269</v>
      </c>
      <c r="E28" s="850"/>
      <c r="F28" s="849"/>
      <c r="G28" s="850"/>
      <c r="H28" s="1005"/>
      <c r="I28" s="851"/>
      <c r="J28" s="849"/>
      <c r="K28" s="834">
        <f t="shared" si="20"/>
        <v>0</v>
      </c>
      <c r="L28" s="835">
        <f t="shared" si="21"/>
        <v>0</v>
      </c>
      <c r="M28" s="960">
        <f t="shared" si="17"/>
        <v>0</v>
      </c>
      <c r="N28" s="915">
        <f t="shared" si="18"/>
        <v>0</v>
      </c>
      <c r="O28" s="880">
        <f t="shared" si="22"/>
        <v>0</v>
      </c>
      <c r="P28" s="876">
        <f t="shared" si="19"/>
        <v>0</v>
      </c>
      <c r="Q28" s="1425"/>
      <c r="R28" s="1412"/>
    </row>
    <row r="29" spans="2:18" s="1392" customFormat="1" ht="14.1" customHeight="1">
      <c r="B29" s="3372"/>
      <c r="C29" s="804">
        <v>9</v>
      </c>
      <c r="D29" s="1332" t="s">
        <v>270</v>
      </c>
      <c r="E29" s="850"/>
      <c r="F29" s="849"/>
      <c r="G29" s="850"/>
      <c r="H29" s="1005"/>
      <c r="I29" s="851"/>
      <c r="J29" s="849"/>
      <c r="K29" s="834">
        <f t="shared" si="20"/>
        <v>0</v>
      </c>
      <c r="L29" s="835">
        <f t="shared" si="21"/>
        <v>0</v>
      </c>
      <c r="M29" s="960">
        <f t="shared" si="17"/>
        <v>0</v>
      </c>
      <c r="N29" s="915">
        <f t="shared" si="18"/>
        <v>0</v>
      </c>
      <c r="O29" s="880">
        <f t="shared" si="22"/>
        <v>0</v>
      </c>
      <c r="P29" s="876">
        <f t="shared" si="19"/>
        <v>0</v>
      </c>
      <c r="Q29" s="1425"/>
      <c r="R29" s="1412"/>
    </row>
    <row r="30" spans="2:18" s="1392" customFormat="1" ht="14.1" customHeight="1">
      <c r="B30" s="3372"/>
      <c r="C30" s="804">
        <v>10</v>
      </c>
      <c r="D30" s="1332" t="s">
        <v>506</v>
      </c>
      <c r="E30" s="850"/>
      <c r="F30" s="849"/>
      <c r="G30" s="850"/>
      <c r="H30" s="1005"/>
      <c r="I30" s="851"/>
      <c r="J30" s="849"/>
      <c r="K30" s="834">
        <f t="shared" si="20"/>
        <v>0</v>
      </c>
      <c r="L30" s="835">
        <f t="shared" si="21"/>
        <v>0</v>
      </c>
      <c r="M30" s="960">
        <f t="shared" si="17"/>
        <v>0</v>
      </c>
      <c r="N30" s="915">
        <f t="shared" si="18"/>
        <v>0</v>
      </c>
      <c r="O30" s="880">
        <f t="shared" si="22"/>
        <v>0</v>
      </c>
      <c r="P30" s="876">
        <f t="shared" si="19"/>
        <v>0</v>
      </c>
      <c r="Q30" s="1425"/>
      <c r="R30" s="1412"/>
    </row>
    <row r="31" spans="2:18" s="1392" customFormat="1" ht="14.1" customHeight="1">
      <c r="B31" s="3407"/>
      <c r="C31" s="1579">
        <v>11</v>
      </c>
      <c r="D31" s="1580" t="s">
        <v>271</v>
      </c>
      <c r="E31" s="868"/>
      <c r="F31" s="950"/>
      <c r="G31" s="868"/>
      <c r="H31" s="1209"/>
      <c r="I31" s="999"/>
      <c r="J31" s="950"/>
      <c r="K31" s="837">
        <f>SUM(E31:F31)</f>
        <v>0</v>
      </c>
      <c r="L31" s="838">
        <f>SUM(G31:J31)</f>
        <v>0</v>
      </c>
      <c r="M31" s="971">
        <f t="shared" si="17"/>
        <v>0</v>
      </c>
      <c r="N31" s="1573">
        <f t="shared" si="18"/>
        <v>0</v>
      </c>
      <c r="O31" s="1574">
        <f>G31*$G$11+H31*$H$11+I31*$I$11+J31*$J$11</f>
        <v>0</v>
      </c>
      <c r="P31" s="877">
        <f t="shared" si="19"/>
        <v>0</v>
      </c>
      <c r="Q31" s="1430"/>
      <c r="R31" s="1412"/>
    </row>
    <row r="32" spans="2:18" s="1392" customFormat="1" ht="14.1" customHeight="1">
      <c r="B32" s="3406" t="s">
        <v>816</v>
      </c>
      <c r="C32" s="1581">
        <v>1</v>
      </c>
      <c r="D32" s="1582" t="s">
        <v>62</v>
      </c>
      <c r="E32" s="846">
        <v>5</v>
      </c>
      <c r="F32" s="845">
        <v>5</v>
      </c>
      <c r="G32" s="846">
        <v>4</v>
      </c>
      <c r="H32" s="1004">
        <v>4</v>
      </c>
      <c r="I32" s="1506">
        <v>4</v>
      </c>
      <c r="J32" s="845">
        <v>4</v>
      </c>
      <c r="K32" s="840">
        <f>SUM(E32:F32)</f>
        <v>10</v>
      </c>
      <c r="L32" s="841">
        <f>SUM(G32:J32)</f>
        <v>16</v>
      </c>
      <c r="M32" s="970">
        <f t="shared" si="17"/>
        <v>26</v>
      </c>
      <c r="N32" s="914">
        <f t="shared" si="18"/>
        <v>130</v>
      </c>
      <c r="O32" s="879">
        <f>G32*G$11+H32*$H$11+I32*$I$11+J32*$J$11</f>
        <v>180</v>
      </c>
      <c r="P32" s="1583">
        <f t="shared" si="19"/>
        <v>310</v>
      </c>
      <c r="Q32" s="1424"/>
      <c r="R32" s="1412"/>
    </row>
    <row r="33" spans="2:18" s="1392" customFormat="1" ht="14.1" customHeight="1">
      <c r="B33" s="3372"/>
      <c r="C33" s="802">
        <v>2</v>
      </c>
      <c r="D33" s="396" t="s">
        <v>733</v>
      </c>
      <c r="E33" s="856">
        <v>3</v>
      </c>
      <c r="F33" s="855">
        <v>3</v>
      </c>
      <c r="G33" s="856">
        <v>3</v>
      </c>
      <c r="H33" s="1007">
        <v>3</v>
      </c>
      <c r="I33" s="854">
        <v>3</v>
      </c>
      <c r="J33" s="855">
        <v>3</v>
      </c>
      <c r="K33" s="834">
        <f>SUM(E33:F33)</f>
        <v>6</v>
      </c>
      <c r="L33" s="835">
        <f>SUM(G33:J33)</f>
        <v>12</v>
      </c>
      <c r="M33" s="960">
        <f t="shared" si="17"/>
        <v>18</v>
      </c>
      <c r="N33" s="915">
        <f t="shared" si="18"/>
        <v>78</v>
      </c>
      <c r="O33" s="880">
        <f>G33*G$11+H33*$H$11+I33*$I$11+J33*$J$11</f>
        <v>135</v>
      </c>
      <c r="P33" s="876">
        <f t="shared" si="19"/>
        <v>213</v>
      </c>
      <c r="Q33" s="1427"/>
      <c r="R33" s="1412"/>
    </row>
    <row r="34" spans="2:18" s="1392" customFormat="1" ht="14.1" customHeight="1">
      <c r="B34" s="3372"/>
      <c r="C34" s="803">
        <v>3</v>
      </c>
      <c r="D34" s="396" t="s">
        <v>734</v>
      </c>
      <c r="E34" s="856">
        <v>2</v>
      </c>
      <c r="F34" s="855">
        <v>2</v>
      </c>
      <c r="G34" s="856">
        <v>2</v>
      </c>
      <c r="H34" s="1007">
        <v>2</v>
      </c>
      <c r="I34" s="854">
        <v>2</v>
      </c>
      <c r="J34" s="855">
        <v>2</v>
      </c>
      <c r="K34" s="834">
        <f t="shared" ref="K34:K48" si="23">SUM(E34:F34)</f>
        <v>4</v>
      </c>
      <c r="L34" s="835">
        <f t="shared" ref="L34:L48" si="24">SUM(G34:J34)</f>
        <v>8</v>
      </c>
      <c r="M34" s="960">
        <f t="shared" si="17"/>
        <v>12</v>
      </c>
      <c r="N34" s="915">
        <f t="shared" si="18"/>
        <v>52</v>
      </c>
      <c r="O34" s="880">
        <f t="shared" ref="O34:O48" si="25">G34*G$11+H34*$H$11+I34*$I$11+J34*$J$11</f>
        <v>90</v>
      </c>
      <c r="P34" s="876">
        <f t="shared" si="19"/>
        <v>142</v>
      </c>
      <c r="Q34" s="1427"/>
      <c r="R34" s="1412"/>
    </row>
    <row r="35" spans="2:18" s="1392" customFormat="1" ht="14.1" customHeight="1">
      <c r="B35" s="3372"/>
      <c r="C35" s="802">
        <v>4</v>
      </c>
      <c r="D35" s="398" t="s">
        <v>336</v>
      </c>
      <c r="E35" s="856">
        <v>1</v>
      </c>
      <c r="F35" s="855"/>
      <c r="G35" s="1400"/>
      <c r="H35" s="1900"/>
      <c r="I35" s="1401"/>
      <c r="J35" s="1402"/>
      <c r="K35" s="834">
        <f t="shared" ref="K35" si="26">SUM(E35:F35)</f>
        <v>1</v>
      </c>
      <c r="L35" s="835">
        <f t="shared" ref="L35" si="27">SUM(G35:J35)</f>
        <v>0</v>
      </c>
      <c r="M35" s="960">
        <f t="shared" ref="M35" si="28">SUM(K35:L35)</f>
        <v>1</v>
      </c>
      <c r="N35" s="915">
        <f t="shared" ref="N35" si="29">E35*$E$11+F35*$F$11</f>
        <v>13</v>
      </c>
      <c r="O35" s="880">
        <f t="shared" ref="O35" si="30">G35*G$11+H35*$H$11+I35*$I$11+J35*$J$11</f>
        <v>0</v>
      </c>
      <c r="P35" s="876">
        <f t="shared" ref="P35" si="31">SUM(N35:O35)</f>
        <v>13</v>
      </c>
      <c r="Q35" s="1427"/>
      <c r="R35" s="1412"/>
    </row>
    <row r="36" spans="2:18" s="1392" customFormat="1" ht="14.1" customHeight="1">
      <c r="B36" s="3372"/>
      <c r="C36" s="803">
        <v>5</v>
      </c>
      <c r="D36" s="398" t="s">
        <v>916</v>
      </c>
      <c r="E36" s="865"/>
      <c r="F36" s="867"/>
      <c r="G36" s="868">
        <v>1</v>
      </c>
      <c r="H36" s="1209"/>
      <c r="I36" s="999"/>
      <c r="J36" s="950"/>
      <c r="K36" s="837">
        <f t="shared" ref="K36" si="32">SUM(E36:F36)</f>
        <v>0</v>
      </c>
      <c r="L36" s="838">
        <f t="shared" ref="L36" si="33">SUM(G36:J36)</f>
        <v>1</v>
      </c>
      <c r="M36" s="971">
        <f t="shared" ref="M36" si="34">SUM(K36:L36)</f>
        <v>1</v>
      </c>
      <c r="N36" s="881">
        <f t="shared" ref="N36" si="35">E36*$E$11+F36*$F$11</f>
        <v>0</v>
      </c>
      <c r="O36" s="881">
        <f t="shared" ref="O36" si="36">G36*G$11+H36*$H$11+I36*$I$11+J36*$J$11</f>
        <v>13</v>
      </c>
      <c r="P36" s="877">
        <f t="shared" ref="P36" si="37">SUM(N36:O36)</f>
        <v>13</v>
      </c>
      <c r="Q36" s="1427"/>
      <c r="R36" s="1412"/>
    </row>
    <row r="37" spans="2:18" s="1392" customFormat="1" ht="14.1" customHeight="1">
      <c r="B37" s="3372"/>
      <c r="C37" s="802">
        <v>6</v>
      </c>
      <c r="D37" s="398" t="s">
        <v>60</v>
      </c>
      <c r="E37" s="856">
        <v>2</v>
      </c>
      <c r="F37" s="855">
        <v>2</v>
      </c>
      <c r="G37" s="856">
        <v>2</v>
      </c>
      <c r="H37" s="1007">
        <v>2</v>
      </c>
      <c r="I37" s="854">
        <v>2</v>
      </c>
      <c r="J37" s="855">
        <v>2</v>
      </c>
      <c r="K37" s="834">
        <f t="shared" si="23"/>
        <v>4</v>
      </c>
      <c r="L37" s="835">
        <f t="shared" si="24"/>
        <v>8</v>
      </c>
      <c r="M37" s="960">
        <f t="shared" si="17"/>
        <v>12</v>
      </c>
      <c r="N37" s="915">
        <f t="shared" si="18"/>
        <v>52</v>
      </c>
      <c r="O37" s="880">
        <f t="shared" si="25"/>
        <v>90</v>
      </c>
      <c r="P37" s="876">
        <f t="shared" si="19"/>
        <v>142</v>
      </c>
      <c r="Q37" s="1427"/>
      <c r="R37" s="1412"/>
    </row>
    <row r="38" spans="2:18" s="1392" customFormat="1" ht="14.1" customHeight="1">
      <c r="B38" s="3372"/>
      <c r="C38" s="803">
        <v>7</v>
      </c>
      <c r="D38" s="1208" t="s">
        <v>66</v>
      </c>
      <c r="E38" s="856">
        <v>1</v>
      </c>
      <c r="F38" s="855">
        <v>1</v>
      </c>
      <c r="G38" s="856">
        <v>1</v>
      </c>
      <c r="H38" s="1007">
        <v>1</v>
      </c>
      <c r="I38" s="854"/>
      <c r="J38" s="855"/>
      <c r="K38" s="834">
        <f t="shared" si="23"/>
        <v>2</v>
      </c>
      <c r="L38" s="835">
        <f t="shared" si="24"/>
        <v>2</v>
      </c>
      <c r="M38" s="960">
        <f t="shared" si="17"/>
        <v>4</v>
      </c>
      <c r="N38" s="915">
        <f t="shared" si="18"/>
        <v>26</v>
      </c>
      <c r="O38" s="880">
        <f t="shared" si="25"/>
        <v>26</v>
      </c>
      <c r="P38" s="876">
        <f t="shared" si="19"/>
        <v>52</v>
      </c>
      <c r="Q38" s="1427"/>
      <c r="R38" s="1412"/>
    </row>
    <row r="39" spans="2:18" s="1392" customFormat="1" ht="14.1" customHeight="1">
      <c r="B39" s="3372"/>
      <c r="C39" s="802">
        <v>8</v>
      </c>
      <c r="D39" s="948" t="s">
        <v>59</v>
      </c>
      <c r="E39" s="856">
        <v>4</v>
      </c>
      <c r="F39" s="855">
        <v>4</v>
      </c>
      <c r="G39" s="856">
        <v>3</v>
      </c>
      <c r="H39" s="1007">
        <v>4</v>
      </c>
      <c r="I39" s="854">
        <v>3</v>
      </c>
      <c r="J39" s="855">
        <v>4</v>
      </c>
      <c r="K39" s="834">
        <f t="shared" si="23"/>
        <v>8</v>
      </c>
      <c r="L39" s="835">
        <f t="shared" si="24"/>
        <v>14</v>
      </c>
      <c r="M39" s="960">
        <f t="shared" si="17"/>
        <v>22</v>
      </c>
      <c r="N39" s="915">
        <f t="shared" si="18"/>
        <v>104</v>
      </c>
      <c r="O39" s="880">
        <f t="shared" si="25"/>
        <v>154</v>
      </c>
      <c r="P39" s="876">
        <f t="shared" si="19"/>
        <v>258</v>
      </c>
      <c r="Q39" s="1427"/>
      <c r="R39" s="1412"/>
    </row>
    <row r="40" spans="2:18" s="1392" customFormat="1" ht="14.1" customHeight="1">
      <c r="B40" s="3372"/>
      <c r="C40" s="803">
        <v>9</v>
      </c>
      <c r="D40" s="398" t="s">
        <v>501</v>
      </c>
      <c r="E40" s="856">
        <v>2</v>
      </c>
      <c r="F40" s="855">
        <v>2</v>
      </c>
      <c r="G40" s="856">
        <v>2</v>
      </c>
      <c r="H40" s="1007">
        <v>1</v>
      </c>
      <c r="I40" s="854">
        <v>1</v>
      </c>
      <c r="J40" s="855"/>
      <c r="K40" s="834">
        <f t="shared" si="23"/>
        <v>4</v>
      </c>
      <c r="L40" s="835">
        <f t="shared" si="24"/>
        <v>4</v>
      </c>
      <c r="M40" s="960">
        <f t="shared" si="17"/>
        <v>8</v>
      </c>
      <c r="N40" s="915">
        <f t="shared" si="18"/>
        <v>52</v>
      </c>
      <c r="O40" s="880">
        <f t="shared" si="25"/>
        <v>52</v>
      </c>
      <c r="P40" s="876">
        <f t="shared" si="19"/>
        <v>104</v>
      </c>
      <c r="Q40" s="1427"/>
      <c r="R40" s="1412"/>
    </row>
    <row r="41" spans="2:18" s="1392" customFormat="1" ht="14.1" customHeight="1">
      <c r="B41" s="3372"/>
      <c r="C41" s="802">
        <v>10</v>
      </c>
      <c r="D41" s="398" t="s">
        <v>67</v>
      </c>
      <c r="E41" s="856">
        <v>2</v>
      </c>
      <c r="F41" s="855">
        <v>2</v>
      </c>
      <c r="G41" s="856">
        <v>2</v>
      </c>
      <c r="H41" s="1007">
        <v>1</v>
      </c>
      <c r="I41" s="854">
        <v>1</v>
      </c>
      <c r="J41" s="855"/>
      <c r="K41" s="834">
        <f t="shared" si="23"/>
        <v>4</v>
      </c>
      <c r="L41" s="835">
        <f t="shared" si="24"/>
        <v>4</v>
      </c>
      <c r="M41" s="960">
        <f t="shared" si="17"/>
        <v>8</v>
      </c>
      <c r="N41" s="915">
        <f t="shared" si="18"/>
        <v>52</v>
      </c>
      <c r="O41" s="880">
        <f t="shared" si="25"/>
        <v>52</v>
      </c>
      <c r="P41" s="876">
        <f t="shared" si="19"/>
        <v>104</v>
      </c>
      <c r="Q41" s="1427"/>
      <c r="R41" s="1412"/>
    </row>
    <row r="42" spans="2:18" s="1392" customFormat="1" ht="14.1" customHeight="1">
      <c r="B42" s="3372"/>
      <c r="C42" s="803">
        <v>11</v>
      </c>
      <c r="D42" s="398" t="s">
        <v>61</v>
      </c>
      <c r="E42" s="856">
        <v>2</v>
      </c>
      <c r="F42" s="855">
        <v>1</v>
      </c>
      <c r="G42" s="856">
        <v>2</v>
      </c>
      <c r="H42" s="1007">
        <v>1</v>
      </c>
      <c r="I42" s="854">
        <v>1</v>
      </c>
      <c r="J42" s="855"/>
      <c r="K42" s="834">
        <f t="shared" si="23"/>
        <v>3</v>
      </c>
      <c r="L42" s="835">
        <f t="shared" si="24"/>
        <v>4</v>
      </c>
      <c r="M42" s="960">
        <f t="shared" si="17"/>
        <v>7</v>
      </c>
      <c r="N42" s="915">
        <f t="shared" si="18"/>
        <v>39</v>
      </c>
      <c r="O42" s="880">
        <f t="shared" si="25"/>
        <v>52</v>
      </c>
      <c r="P42" s="876">
        <f t="shared" si="19"/>
        <v>91</v>
      </c>
      <c r="Q42" s="1427"/>
      <c r="R42" s="1412"/>
    </row>
    <row r="43" spans="2:18" s="1392" customFormat="1" ht="14.1" customHeight="1">
      <c r="B43" s="3372"/>
      <c r="C43" s="802">
        <v>12</v>
      </c>
      <c r="D43" s="398" t="s">
        <v>146</v>
      </c>
      <c r="E43" s="856">
        <v>1</v>
      </c>
      <c r="F43" s="855">
        <v>2</v>
      </c>
      <c r="G43" s="856">
        <v>2</v>
      </c>
      <c r="H43" s="1007">
        <v>1</v>
      </c>
      <c r="I43" s="854">
        <v>1</v>
      </c>
      <c r="J43" s="855"/>
      <c r="K43" s="834">
        <f t="shared" si="23"/>
        <v>3</v>
      </c>
      <c r="L43" s="835">
        <f t="shared" si="24"/>
        <v>4</v>
      </c>
      <c r="M43" s="960">
        <f t="shared" si="17"/>
        <v>7</v>
      </c>
      <c r="N43" s="915">
        <f t="shared" si="18"/>
        <v>39</v>
      </c>
      <c r="O43" s="880">
        <f t="shared" si="25"/>
        <v>52</v>
      </c>
      <c r="P43" s="876">
        <f t="shared" si="19"/>
        <v>91</v>
      </c>
      <c r="Q43" s="1427"/>
      <c r="R43" s="1412"/>
    </row>
    <row r="44" spans="2:18" s="1392" customFormat="1" ht="14.1" customHeight="1">
      <c r="B44" s="3372"/>
      <c r="C44" s="803">
        <v>13</v>
      </c>
      <c r="D44" s="398" t="s">
        <v>117</v>
      </c>
      <c r="E44" s="856"/>
      <c r="F44" s="855">
        <v>1</v>
      </c>
      <c r="G44" s="856">
        <v>1</v>
      </c>
      <c r="H44" s="1007"/>
      <c r="I44" s="854"/>
      <c r="J44" s="855"/>
      <c r="K44" s="834">
        <f t="shared" si="23"/>
        <v>1</v>
      </c>
      <c r="L44" s="835">
        <f t="shared" si="24"/>
        <v>1</v>
      </c>
      <c r="M44" s="960">
        <f t="shared" si="17"/>
        <v>2</v>
      </c>
      <c r="N44" s="915">
        <f>E44*$E$11+F44*$F$11</f>
        <v>13</v>
      </c>
      <c r="O44" s="880">
        <f t="shared" si="25"/>
        <v>13</v>
      </c>
      <c r="P44" s="876">
        <f t="shared" si="19"/>
        <v>26</v>
      </c>
      <c r="Q44" s="1427"/>
      <c r="R44" s="1412"/>
    </row>
    <row r="45" spans="2:18" s="1392" customFormat="1" ht="14.1" customHeight="1">
      <c r="B45" s="3372"/>
      <c r="C45" s="802">
        <v>14</v>
      </c>
      <c r="D45" s="398" t="s">
        <v>64</v>
      </c>
      <c r="E45" s="856">
        <v>4</v>
      </c>
      <c r="F45" s="855">
        <v>4</v>
      </c>
      <c r="G45" s="856">
        <v>3</v>
      </c>
      <c r="H45" s="1007">
        <v>3</v>
      </c>
      <c r="I45" s="854">
        <v>3</v>
      </c>
      <c r="J45" s="855">
        <v>3</v>
      </c>
      <c r="K45" s="834">
        <f t="shared" si="23"/>
        <v>8</v>
      </c>
      <c r="L45" s="835">
        <f t="shared" si="24"/>
        <v>12</v>
      </c>
      <c r="M45" s="960">
        <f t="shared" si="17"/>
        <v>20</v>
      </c>
      <c r="N45" s="915">
        <f t="shared" si="18"/>
        <v>104</v>
      </c>
      <c r="O45" s="880">
        <f t="shared" si="25"/>
        <v>135</v>
      </c>
      <c r="P45" s="876">
        <f t="shared" si="19"/>
        <v>239</v>
      </c>
      <c r="Q45" s="1427"/>
      <c r="R45" s="1412"/>
    </row>
    <row r="46" spans="2:18" s="1392" customFormat="1" ht="14.1" customHeight="1">
      <c r="B46" s="3372"/>
      <c r="C46" s="803">
        <v>15</v>
      </c>
      <c r="D46" s="398" t="s">
        <v>143</v>
      </c>
      <c r="E46" s="856">
        <v>1</v>
      </c>
      <c r="F46" s="855">
        <v>1</v>
      </c>
      <c r="G46" s="856">
        <v>1</v>
      </c>
      <c r="H46" s="1007">
        <v>1</v>
      </c>
      <c r="I46" s="854">
        <v>1</v>
      </c>
      <c r="J46" s="855"/>
      <c r="K46" s="834">
        <f t="shared" si="23"/>
        <v>2</v>
      </c>
      <c r="L46" s="835">
        <f t="shared" si="24"/>
        <v>3</v>
      </c>
      <c r="M46" s="960">
        <f t="shared" si="17"/>
        <v>5</v>
      </c>
      <c r="N46" s="915">
        <f t="shared" si="18"/>
        <v>26</v>
      </c>
      <c r="O46" s="880">
        <f t="shared" si="25"/>
        <v>39</v>
      </c>
      <c r="P46" s="876">
        <f t="shared" si="19"/>
        <v>65</v>
      </c>
      <c r="Q46" s="1427"/>
      <c r="R46" s="1412"/>
    </row>
    <row r="47" spans="2:18" s="1392" customFormat="1" ht="14.1" customHeight="1">
      <c r="B47" s="3372"/>
      <c r="C47" s="802">
        <v>16</v>
      </c>
      <c r="D47" s="1208" t="s">
        <v>65</v>
      </c>
      <c r="E47" s="1400"/>
      <c r="F47" s="1402"/>
      <c r="G47" s="856">
        <v>1</v>
      </c>
      <c r="H47" s="1007">
        <v>1</v>
      </c>
      <c r="I47" s="854"/>
      <c r="J47" s="855"/>
      <c r="K47" s="834">
        <f t="shared" si="23"/>
        <v>0</v>
      </c>
      <c r="L47" s="835">
        <f t="shared" si="24"/>
        <v>2</v>
      </c>
      <c r="M47" s="960">
        <f t="shared" si="17"/>
        <v>2</v>
      </c>
      <c r="N47" s="915">
        <f t="shared" si="18"/>
        <v>0</v>
      </c>
      <c r="O47" s="880">
        <f t="shared" si="25"/>
        <v>26</v>
      </c>
      <c r="P47" s="876">
        <f t="shared" si="19"/>
        <v>26</v>
      </c>
      <c r="Q47" s="1427"/>
      <c r="R47" s="1412"/>
    </row>
    <row r="48" spans="2:18" s="1392" customFormat="1" ht="14.1" customHeight="1">
      <c r="B48" s="3372"/>
      <c r="C48" s="811">
        <v>17</v>
      </c>
      <c r="D48" s="949" t="s">
        <v>601</v>
      </c>
      <c r="E48" s="868">
        <v>1</v>
      </c>
      <c r="F48" s="950">
        <v>1</v>
      </c>
      <c r="G48" s="868">
        <v>1</v>
      </c>
      <c r="H48" s="1209">
        <v>1</v>
      </c>
      <c r="I48" s="999">
        <v>1</v>
      </c>
      <c r="J48" s="950">
        <v>1</v>
      </c>
      <c r="K48" s="837">
        <f t="shared" si="23"/>
        <v>2</v>
      </c>
      <c r="L48" s="838">
        <f t="shared" si="24"/>
        <v>4</v>
      </c>
      <c r="M48" s="971">
        <f t="shared" si="17"/>
        <v>6</v>
      </c>
      <c r="N48" s="881">
        <f t="shared" si="18"/>
        <v>26</v>
      </c>
      <c r="O48" s="881">
        <f t="shared" si="25"/>
        <v>45</v>
      </c>
      <c r="P48" s="877">
        <f t="shared" si="19"/>
        <v>71</v>
      </c>
      <c r="Q48" s="1430"/>
      <c r="R48" s="1412"/>
    </row>
    <row r="49" spans="2:18" s="1392" customFormat="1" ht="19.350000000000001" customHeight="1" thickBot="1">
      <c r="B49" s="3372"/>
      <c r="C49" s="1585" t="s">
        <v>822</v>
      </c>
      <c r="D49" s="1586"/>
      <c r="E49" s="1587"/>
      <c r="F49" s="1588"/>
      <c r="G49" s="1587">
        <v>3</v>
      </c>
      <c r="H49" s="1006">
        <v>3</v>
      </c>
      <c r="I49" s="986">
        <v>4</v>
      </c>
      <c r="J49" s="986">
        <v>4</v>
      </c>
      <c r="K49" s="1668">
        <f>SUM(E49:G49)</f>
        <v>3</v>
      </c>
      <c r="L49" s="839">
        <f>SUM(H49:J49)</f>
        <v>11</v>
      </c>
      <c r="M49" s="1673">
        <f>SUM(K49:L49)</f>
        <v>14</v>
      </c>
      <c r="N49" s="905">
        <f>E49*$E$11+F49*$F$11</f>
        <v>0</v>
      </c>
      <c r="O49" s="905">
        <f>G49*G$11+H49*$H$11+I49*$I$11+J49*$J$11</f>
        <v>154</v>
      </c>
      <c r="P49" s="1670">
        <f>SUM(N49:O49)</f>
        <v>154</v>
      </c>
      <c r="Q49" s="1428"/>
      <c r="R49" s="1412"/>
    </row>
    <row r="50" spans="2:18" s="1418" customFormat="1" ht="19.5" customHeight="1" thickTop="1">
      <c r="B50" s="1648"/>
      <c r="C50" s="1649" t="s">
        <v>779</v>
      </c>
      <c r="D50" s="1650"/>
      <c r="E50" s="1651">
        <f t="shared" ref="E50:P50" si="38">SUM(E51:E59)</f>
        <v>0</v>
      </c>
      <c r="F50" s="1651">
        <f t="shared" si="38"/>
        <v>0</v>
      </c>
      <c r="G50" s="1651">
        <f t="shared" si="38"/>
        <v>0</v>
      </c>
      <c r="H50" s="1651">
        <f t="shared" si="38"/>
        <v>0</v>
      </c>
      <c r="I50" s="1651">
        <f t="shared" si="38"/>
        <v>0</v>
      </c>
      <c r="J50" s="1864">
        <f t="shared" si="38"/>
        <v>0</v>
      </c>
      <c r="K50" s="1866">
        <f t="shared" si="38"/>
        <v>0</v>
      </c>
      <c r="L50" s="1866">
        <f t="shared" si="38"/>
        <v>0</v>
      </c>
      <c r="M50" s="1867">
        <f t="shared" si="38"/>
        <v>0</v>
      </c>
      <c r="N50" s="1865">
        <f t="shared" si="38"/>
        <v>0</v>
      </c>
      <c r="O50" s="1651">
        <f t="shared" si="38"/>
        <v>0</v>
      </c>
      <c r="P50" s="1651">
        <f t="shared" si="38"/>
        <v>0</v>
      </c>
      <c r="Q50" s="1652"/>
      <c r="R50" s="1412"/>
    </row>
    <row r="51" spans="2:18" s="1418" customFormat="1" ht="14.1" customHeight="1">
      <c r="B51" s="817"/>
      <c r="C51" s="1311">
        <v>1</v>
      </c>
      <c r="D51" s="822"/>
      <c r="E51" s="850"/>
      <c r="F51" s="849"/>
      <c r="G51" s="850"/>
      <c r="H51" s="1005"/>
      <c r="I51" s="851"/>
      <c r="J51" s="849"/>
      <c r="K51" s="836">
        <f>SUM(E51:F51)</f>
        <v>0</v>
      </c>
      <c r="L51" s="897">
        <f>SUM(G51:J51)</f>
        <v>0</v>
      </c>
      <c r="M51" s="968">
        <f t="shared" ref="M51:M71" si="39">SUM(K51:L51)</f>
        <v>0</v>
      </c>
      <c r="N51" s="891">
        <f>E51*$E$11+F51*$F$11</f>
        <v>0</v>
      </c>
      <c r="O51" s="891">
        <f>G51*G$11+H51*$H$11+I51*$I$11+J51*$J$11</f>
        <v>0</v>
      </c>
      <c r="P51" s="908">
        <f t="shared" ref="P51:P67" si="40">SUM(N51:O51)</f>
        <v>0</v>
      </c>
      <c r="Q51" s="917"/>
      <c r="R51" s="1412"/>
    </row>
    <row r="52" spans="2:18" s="1418" customFormat="1" ht="14.1" customHeight="1">
      <c r="B52" s="817"/>
      <c r="C52" s="1311">
        <v>2</v>
      </c>
      <c r="D52" s="822"/>
      <c r="E52" s="850"/>
      <c r="F52" s="849"/>
      <c r="G52" s="850"/>
      <c r="H52" s="1005"/>
      <c r="I52" s="851"/>
      <c r="J52" s="849"/>
      <c r="K52" s="834">
        <f t="shared" ref="K52:K54" si="41">SUM(E52:F52)</f>
        <v>0</v>
      </c>
      <c r="L52" s="835">
        <f t="shared" ref="L52:L54" si="42">SUM(G52:J52)</f>
        <v>0</v>
      </c>
      <c r="M52" s="960">
        <f t="shared" ref="M52:M54" si="43">SUM(K52:L52)</f>
        <v>0</v>
      </c>
      <c r="N52" s="915">
        <f t="shared" ref="N52:N54" si="44">E52*$E$11+F52*$F$11</f>
        <v>0</v>
      </c>
      <c r="O52" s="880">
        <f t="shared" ref="O52:O54" si="45">G52*G$11+H52*$H$11+I52*$I$11+J52*$J$11</f>
        <v>0</v>
      </c>
      <c r="P52" s="876">
        <f t="shared" ref="P52:P54" si="46">SUM(N52:O52)</f>
        <v>0</v>
      </c>
      <c r="Q52" s="917"/>
      <c r="R52" s="1412"/>
    </row>
    <row r="53" spans="2:18" s="1418" customFormat="1" ht="14.1" customHeight="1">
      <c r="B53" s="817"/>
      <c r="C53" s="1311">
        <v>3</v>
      </c>
      <c r="D53" s="822"/>
      <c r="E53" s="850"/>
      <c r="F53" s="849"/>
      <c r="G53" s="850"/>
      <c r="H53" s="1005"/>
      <c r="I53" s="851"/>
      <c r="J53" s="849"/>
      <c r="K53" s="834">
        <f t="shared" si="41"/>
        <v>0</v>
      </c>
      <c r="L53" s="835">
        <f t="shared" si="42"/>
        <v>0</v>
      </c>
      <c r="M53" s="960">
        <f t="shared" si="43"/>
        <v>0</v>
      </c>
      <c r="N53" s="915">
        <f t="shared" si="44"/>
        <v>0</v>
      </c>
      <c r="O53" s="880">
        <f t="shared" si="45"/>
        <v>0</v>
      </c>
      <c r="P53" s="876">
        <f t="shared" si="46"/>
        <v>0</v>
      </c>
      <c r="Q53" s="917"/>
      <c r="R53" s="1412"/>
    </row>
    <row r="54" spans="2:18" s="1418" customFormat="1" ht="14.1" customHeight="1">
      <c r="B54" s="817"/>
      <c r="C54" s="1311">
        <v>4</v>
      </c>
      <c r="D54" s="822"/>
      <c r="E54" s="850"/>
      <c r="F54" s="849"/>
      <c r="G54" s="850"/>
      <c r="H54" s="1005"/>
      <c r="I54" s="851"/>
      <c r="J54" s="849"/>
      <c r="K54" s="834">
        <f t="shared" si="41"/>
        <v>0</v>
      </c>
      <c r="L54" s="835">
        <f t="shared" si="42"/>
        <v>0</v>
      </c>
      <c r="M54" s="960">
        <f t="shared" si="43"/>
        <v>0</v>
      </c>
      <c r="N54" s="915">
        <f t="shared" si="44"/>
        <v>0</v>
      </c>
      <c r="O54" s="880">
        <f t="shared" si="45"/>
        <v>0</v>
      </c>
      <c r="P54" s="876">
        <f t="shared" si="46"/>
        <v>0</v>
      </c>
      <c r="Q54" s="917"/>
      <c r="R54" s="1412"/>
    </row>
    <row r="55" spans="2:18" s="1418" customFormat="1" ht="14.1" customHeight="1">
      <c r="B55" s="817"/>
      <c r="C55" s="1311">
        <v>5</v>
      </c>
      <c r="D55" s="822"/>
      <c r="E55" s="850"/>
      <c r="F55" s="849"/>
      <c r="G55" s="850"/>
      <c r="H55" s="1005"/>
      <c r="I55" s="851"/>
      <c r="J55" s="849"/>
      <c r="K55" s="834">
        <f>SUM(E55:F55)</f>
        <v>0</v>
      </c>
      <c r="L55" s="835">
        <f>SUM(G55:J55)</f>
        <v>0</v>
      </c>
      <c r="M55" s="960">
        <f t="shared" si="39"/>
        <v>0</v>
      </c>
      <c r="N55" s="915">
        <f t="shared" ref="N55:N59" si="47">E55*$E$11+F55*$F$11</f>
        <v>0</v>
      </c>
      <c r="O55" s="880">
        <f>G55*G$11+H55*$H$11+I55*$I$11+J55*$J$11</f>
        <v>0</v>
      </c>
      <c r="P55" s="876">
        <f t="shared" ref="P55:P56" si="48">SUM(N55:O55)</f>
        <v>0</v>
      </c>
      <c r="Q55" s="917"/>
      <c r="R55" s="1412"/>
    </row>
    <row r="56" spans="2:18" s="1418" customFormat="1" ht="14.1" customHeight="1">
      <c r="B56" s="817"/>
      <c r="C56" s="1311">
        <v>6</v>
      </c>
      <c r="D56" s="822"/>
      <c r="E56" s="850"/>
      <c r="F56" s="849"/>
      <c r="G56" s="850"/>
      <c r="H56" s="1005"/>
      <c r="I56" s="851"/>
      <c r="J56" s="849"/>
      <c r="K56" s="834">
        <f t="shared" ref="K56:K58" si="49">SUM(E56:F56)</f>
        <v>0</v>
      </c>
      <c r="L56" s="835">
        <f t="shared" ref="L56:L58" si="50">SUM(G56:J56)</f>
        <v>0</v>
      </c>
      <c r="M56" s="960">
        <f t="shared" si="39"/>
        <v>0</v>
      </c>
      <c r="N56" s="915">
        <f t="shared" si="47"/>
        <v>0</v>
      </c>
      <c r="O56" s="880">
        <f t="shared" ref="O56:O58" si="51">G56*G$11+H56*$H$11+I56*$I$11+J56*$J$11</f>
        <v>0</v>
      </c>
      <c r="P56" s="876">
        <f t="shared" si="48"/>
        <v>0</v>
      </c>
      <c r="Q56" s="917"/>
      <c r="R56" s="1412"/>
    </row>
    <row r="57" spans="2:18" s="1418" customFormat="1" ht="14.1" customHeight="1">
      <c r="B57" s="806"/>
      <c r="C57" s="804">
        <v>7</v>
      </c>
      <c r="D57" s="823"/>
      <c r="E57" s="856"/>
      <c r="F57" s="855"/>
      <c r="G57" s="856"/>
      <c r="H57" s="1007"/>
      <c r="I57" s="854"/>
      <c r="J57" s="855"/>
      <c r="K57" s="834">
        <f t="shared" si="49"/>
        <v>0</v>
      </c>
      <c r="L57" s="835">
        <f t="shared" si="50"/>
        <v>0</v>
      </c>
      <c r="M57" s="960">
        <f t="shared" si="39"/>
        <v>0</v>
      </c>
      <c r="N57" s="915">
        <f t="shared" si="47"/>
        <v>0</v>
      </c>
      <c r="O57" s="880">
        <f t="shared" si="51"/>
        <v>0</v>
      </c>
      <c r="P57" s="876">
        <f t="shared" si="40"/>
        <v>0</v>
      </c>
      <c r="Q57" s="231"/>
      <c r="R57" s="1412"/>
    </row>
    <row r="58" spans="2:18" s="1418" customFormat="1" ht="14.1" customHeight="1">
      <c r="B58" s="806"/>
      <c r="C58" s="804">
        <v>8</v>
      </c>
      <c r="D58" s="823"/>
      <c r="E58" s="856"/>
      <c r="F58" s="855"/>
      <c r="G58" s="856"/>
      <c r="H58" s="1007"/>
      <c r="I58" s="854"/>
      <c r="J58" s="855"/>
      <c r="K58" s="834">
        <f t="shared" si="49"/>
        <v>0</v>
      </c>
      <c r="L58" s="835">
        <f t="shared" si="50"/>
        <v>0</v>
      </c>
      <c r="M58" s="960">
        <f t="shared" si="39"/>
        <v>0</v>
      </c>
      <c r="N58" s="915">
        <f t="shared" si="47"/>
        <v>0</v>
      </c>
      <c r="O58" s="880">
        <f t="shared" si="51"/>
        <v>0</v>
      </c>
      <c r="P58" s="876">
        <f t="shared" si="40"/>
        <v>0</v>
      </c>
      <c r="Q58" s="231"/>
      <c r="R58" s="1412"/>
    </row>
    <row r="59" spans="2:18" s="1418" customFormat="1" ht="14.1" customHeight="1" thickBot="1">
      <c r="B59" s="983"/>
      <c r="C59" s="1312">
        <v>9</v>
      </c>
      <c r="D59" s="1313"/>
      <c r="E59" s="1219"/>
      <c r="F59" s="899"/>
      <c r="G59" s="1219"/>
      <c r="H59" s="1263"/>
      <c r="I59" s="1220"/>
      <c r="J59" s="899"/>
      <c r="K59" s="894">
        <f>SUM(E59:F59)</f>
        <v>0</v>
      </c>
      <c r="L59" s="895">
        <f>SUM(G59:J59)</f>
        <v>0</v>
      </c>
      <c r="M59" s="973">
        <f t="shared" si="39"/>
        <v>0</v>
      </c>
      <c r="N59" s="1671">
        <f t="shared" si="47"/>
        <v>0</v>
      </c>
      <c r="O59" s="905">
        <f>G59*G$11+H59*$H$11+I59*$I$11+J59*$J$11</f>
        <v>0</v>
      </c>
      <c r="P59" s="909">
        <f t="shared" si="40"/>
        <v>0</v>
      </c>
      <c r="Q59" s="1291"/>
      <c r="R59" s="1412"/>
    </row>
    <row r="60" spans="2:18" s="1418" customFormat="1" ht="19.350000000000001" customHeight="1" thickTop="1">
      <c r="B60" s="1653"/>
      <c r="C60" s="1654" t="s">
        <v>599</v>
      </c>
      <c r="D60" s="1653"/>
      <c r="E60" s="1655">
        <f t="shared" ref="E60:M60" si="52">SUM(E61:E67)</f>
        <v>0</v>
      </c>
      <c r="F60" s="1656">
        <f t="shared" si="52"/>
        <v>0</v>
      </c>
      <c r="G60" s="1655">
        <f t="shared" si="52"/>
        <v>0</v>
      </c>
      <c r="H60" s="1657">
        <f t="shared" si="52"/>
        <v>0</v>
      </c>
      <c r="I60" s="1655">
        <f t="shared" si="52"/>
        <v>0</v>
      </c>
      <c r="J60" s="1655">
        <f t="shared" si="52"/>
        <v>0</v>
      </c>
      <c r="K60" s="1658">
        <f t="shared" si="52"/>
        <v>0</v>
      </c>
      <c r="L60" s="1658">
        <f t="shared" si="52"/>
        <v>0</v>
      </c>
      <c r="M60" s="1658">
        <f t="shared" si="52"/>
        <v>0</v>
      </c>
      <c r="N60" s="1659">
        <f t="shared" ref="N60" si="53">E60*$E$11+F60*$F$11+G60*G$11</f>
        <v>0</v>
      </c>
      <c r="O60" s="1659">
        <f t="shared" ref="O60" si="54">H60*$H$11+I60*$I$11+J60*$J$11</f>
        <v>0</v>
      </c>
      <c r="P60" s="1660">
        <f t="shared" si="40"/>
        <v>0</v>
      </c>
      <c r="Q60" s="1661"/>
      <c r="R60" s="1412"/>
    </row>
    <row r="61" spans="2:18" s="1418" customFormat="1" ht="14.1" customHeight="1">
      <c r="B61" s="817"/>
      <c r="C61" s="1311">
        <v>1</v>
      </c>
      <c r="D61" s="822"/>
      <c r="E61" s="850"/>
      <c r="F61" s="849"/>
      <c r="G61" s="850"/>
      <c r="H61" s="1005"/>
      <c r="I61" s="851"/>
      <c r="J61" s="849"/>
      <c r="K61" s="836">
        <f>SUM(E61:F61)</f>
        <v>0</v>
      </c>
      <c r="L61" s="897">
        <f>SUM(G61:J61)</f>
        <v>0</v>
      </c>
      <c r="M61" s="968">
        <f t="shared" si="39"/>
        <v>0</v>
      </c>
      <c r="N61" s="891">
        <f>E61*$E$11+F61*$F$11</f>
        <v>0</v>
      </c>
      <c r="O61" s="891">
        <f>G61*G$11+H61*$H$11+I61*$I$11+J61*$J$11</f>
        <v>0</v>
      </c>
      <c r="P61" s="908">
        <f t="shared" si="40"/>
        <v>0</v>
      </c>
      <c r="Q61" s="917"/>
      <c r="R61" s="1412"/>
    </row>
    <row r="62" spans="2:18" s="1418" customFormat="1" ht="14.1" customHeight="1">
      <c r="B62" s="817"/>
      <c r="C62" s="1311">
        <v>2</v>
      </c>
      <c r="D62" s="822"/>
      <c r="E62" s="850"/>
      <c r="F62" s="849"/>
      <c r="G62" s="850"/>
      <c r="H62" s="1005"/>
      <c r="I62" s="851"/>
      <c r="J62" s="849"/>
      <c r="K62" s="834">
        <f t="shared" ref="K62:K63" si="55">SUM(E62:F62)</f>
        <v>0</v>
      </c>
      <c r="L62" s="835">
        <f t="shared" ref="L62:L63" si="56">SUM(G62:J62)</f>
        <v>0</v>
      </c>
      <c r="M62" s="960">
        <f t="shared" ref="M62:M63" si="57">SUM(K62:L62)</f>
        <v>0</v>
      </c>
      <c r="N62" s="915">
        <f t="shared" ref="N62:N63" si="58">E62*$E$11+F62*$F$11</f>
        <v>0</v>
      </c>
      <c r="O62" s="880">
        <f t="shared" ref="O62:O63" si="59">G62*G$11+H62*$H$11+I62*$I$11+J62*$J$11</f>
        <v>0</v>
      </c>
      <c r="P62" s="876">
        <f t="shared" ref="P62:P63" si="60">SUM(N62:O62)</f>
        <v>0</v>
      </c>
      <c r="Q62" s="917"/>
      <c r="R62" s="1412"/>
    </row>
    <row r="63" spans="2:18" s="1418" customFormat="1" ht="14.1" customHeight="1">
      <c r="B63" s="817"/>
      <c r="C63" s="1311">
        <v>3</v>
      </c>
      <c r="D63" s="822"/>
      <c r="E63" s="850"/>
      <c r="F63" s="849"/>
      <c r="G63" s="850"/>
      <c r="H63" s="1005"/>
      <c r="I63" s="851"/>
      <c r="J63" s="849"/>
      <c r="K63" s="834">
        <f t="shared" si="55"/>
        <v>0</v>
      </c>
      <c r="L63" s="835">
        <f t="shared" si="56"/>
        <v>0</v>
      </c>
      <c r="M63" s="960">
        <f t="shared" si="57"/>
        <v>0</v>
      </c>
      <c r="N63" s="915">
        <f t="shared" si="58"/>
        <v>0</v>
      </c>
      <c r="O63" s="880">
        <f t="shared" si="59"/>
        <v>0</v>
      </c>
      <c r="P63" s="876">
        <f t="shared" si="60"/>
        <v>0</v>
      </c>
      <c r="Q63" s="917"/>
      <c r="R63" s="1412"/>
    </row>
    <row r="64" spans="2:18" s="1418" customFormat="1" ht="14.1" customHeight="1">
      <c r="B64" s="806"/>
      <c r="C64" s="804">
        <v>4</v>
      </c>
      <c r="D64" s="822"/>
      <c r="E64" s="856"/>
      <c r="F64" s="855"/>
      <c r="G64" s="856"/>
      <c r="H64" s="1007"/>
      <c r="I64" s="854"/>
      <c r="J64" s="855"/>
      <c r="K64" s="834">
        <f>SUM(E64:F64)</f>
        <v>0</v>
      </c>
      <c r="L64" s="835">
        <f>SUM(G64:J64)</f>
        <v>0</v>
      </c>
      <c r="M64" s="960">
        <f t="shared" si="39"/>
        <v>0</v>
      </c>
      <c r="N64" s="915">
        <f t="shared" ref="N64:N67" si="61">E64*$E$11+F64*$F$11</f>
        <v>0</v>
      </c>
      <c r="O64" s="880">
        <f>G64*G$11+H64*$H$11+I64*$I$11+J64*$J$11</f>
        <v>0</v>
      </c>
      <c r="P64" s="876">
        <f t="shared" ref="P64" si="62">SUM(N64:O64)</f>
        <v>0</v>
      </c>
      <c r="Q64" s="231"/>
      <c r="R64" s="1412"/>
    </row>
    <row r="65" spans="2:18" s="1418" customFormat="1" ht="14.1" customHeight="1">
      <c r="B65" s="1536"/>
      <c r="C65" s="804">
        <v>5</v>
      </c>
      <c r="D65" s="823"/>
      <c r="E65" s="856"/>
      <c r="F65" s="855"/>
      <c r="G65" s="856"/>
      <c r="H65" s="1007"/>
      <c r="I65" s="854"/>
      <c r="J65" s="855"/>
      <c r="K65" s="834">
        <f t="shared" ref="K65:K66" si="63">SUM(E65:F65)</f>
        <v>0</v>
      </c>
      <c r="L65" s="835">
        <f t="shared" ref="L65:L66" si="64">SUM(G65:J65)</f>
        <v>0</v>
      </c>
      <c r="M65" s="960">
        <f t="shared" si="39"/>
        <v>0</v>
      </c>
      <c r="N65" s="915">
        <f t="shared" si="61"/>
        <v>0</v>
      </c>
      <c r="O65" s="880">
        <f t="shared" ref="O65:O66" si="65">G65*G$11+H65*$H$11+I65*$I$11+J65*$J$11</f>
        <v>0</v>
      </c>
      <c r="P65" s="876">
        <f t="shared" si="40"/>
        <v>0</v>
      </c>
      <c r="Q65" s="231"/>
      <c r="R65" s="1412"/>
    </row>
    <row r="66" spans="2:18" s="1418" customFormat="1" ht="14.1" customHeight="1">
      <c r="B66" s="806"/>
      <c r="C66" s="804">
        <v>6</v>
      </c>
      <c r="D66" s="823"/>
      <c r="E66" s="856"/>
      <c r="F66" s="855"/>
      <c r="G66" s="856"/>
      <c r="H66" s="1007"/>
      <c r="I66" s="854"/>
      <c r="J66" s="855"/>
      <c r="K66" s="834">
        <f t="shared" si="63"/>
        <v>0</v>
      </c>
      <c r="L66" s="835">
        <f t="shared" si="64"/>
        <v>0</v>
      </c>
      <c r="M66" s="960">
        <f t="shared" si="39"/>
        <v>0</v>
      </c>
      <c r="N66" s="915">
        <f t="shared" si="61"/>
        <v>0</v>
      </c>
      <c r="O66" s="880">
        <f t="shared" si="65"/>
        <v>0</v>
      </c>
      <c r="P66" s="876">
        <f t="shared" si="40"/>
        <v>0</v>
      </c>
      <c r="Q66" s="231"/>
      <c r="R66" s="1412"/>
    </row>
    <row r="67" spans="2:18" s="1418" customFormat="1" ht="14.1" customHeight="1" thickBot="1">
      <c r="B67" s="1593"/>
      <c r="C67" s="1594">
        <v>7</v>
      </c>
      <c r="D67" s="1595"/>
      <c r="E67" s="1596"/>
      <c r="F67" s="1597"/>
      <c r="G67" s="1596"/>
      <c r="H67" s="1598"/>
      <c r="I67" s="1599"/>
      <c r="J67" s="1597"/>
      <c r="K67" s="1600">
        <f>SUM(E67:F67)</f>
        <v>0</v>
      </c>
      <c r="L67" s="1601">
        <f>SUM(G67:J67)</f>
        <v>0</v>
      </c>
      <c r="M67" s="1602">
        <f t="shared" si="39"/>
        <v>0</v>
      </c>
      <c r="N67" s="1603">
        <f t="shared" si="61"/>
        <v>0</v>
      </c>
      <c r="O67" s="1604">
        <f>G67*G$11+H67*$H$11+I67*$I$11+J67*$J$11</f>
        <v>0</v>
      </c>
      <c r="P67" s="1605">
        <f t="shared" si="40"/>
        <v>0</v>
      </c>
      <c r="Q67" s="1606"/>
      <c r="R67" s="1412"/>
    </row>
    <row r="68" spans="2:18" s="1418" customFormat="1" ht="14.1" customHeight="1" thickTop="1">
      <c r="B68" s="1589"/>
      <c r="C68" s="1590" t="s">
        <v>818</v>
      </c>
      <c r="D68" s="1590"/>
      <c r="E68" s="1591"/>
      <c r="F68" s="1591"/>
      <c r="G68" s="1591"/>
      <c r="H68" s="1591"/>
      <c r="I68" s="1591"/>
      <c r="J68" s="1591"/>
      <c r="K68" s="836">
        <f>SUM(E68:F68)</f>
        <v>0</v>
      </c>
      <c r="L68" s="897">
        <f>SUM(G68:J68)</f>
        <v>0</v>
      </c>
      <c r="M68" s="968">
        <f t="shared" si="39"/>
        <v>0</v>
      </c>
      <c r="N68" s="891">
        <f>E68*$E$11+F68*$F$11</f>
        <v>0</v>
      </c>
      <c r="O68" s="891">
        <f>G68*G$11+H68*$H$11+I68*$I$11+J68*$J$11</f>
        <v>0</v>
      </c>
      <c r="P68" s="908">
        <f t="shared" ref="P68" si="66">SUM(N68:O68)</f>
        <v>0</v>
      </c>
      <c r="Q68" s="1592"/>
    </row>
    <row r="69" spans="2:18" s="1418" customFormat="1" ht="14.1" customHeight="1">
      <c r="B69" s="1556"/>
      <c r="C69" s="1537" t="s">
        <v>158</v>
      </c>
      <c r="D69" s="1537"/>
      <c r="E69" s="1539"/>
      <c r="F69" s="1539"/>
      <c r="G69" s="1539"/>
      <c r="H69" s="1539"/>
      <c r="I69" s="1539"/>
      <c r="J69" s="1539"/>
      <c r="K69" s="834">
        <f>SUM(E69:F69)</f>
        <v>0</v>
      </c>
      <c r="L69" s="835">
        <f>SUM(G69:J69)</f>
        <v>0</v>
      </c>
      <c r="M69" s="960">
        <f t="shared" si="39"/>
        <v>0</v>
      </c>
      <c r="N69" s="915">
        <f t="shared" ref="N69:N71" si="67">E69*$E$11+F69*$F$11</f>
        <v>0</v>
      </c>
      <c r="O69" s="880">
        <f>G69*G$11+H69*$H$11+I69*$I$11+J69*$J$11</f>
        <v>0</v>
      </c>
      <c r="P69" s="876">
        <f t="shared" ref="P69" si="68">SUM(N69:O69)</f>
        <v>0</v>
      </c>
      <c r="Q69" s="1540"/>
    </row>
    <row r="70" spans="2:18" s="1418" customFormat="1" ht="14.1" customHeight="1">
      <c r="B70" s="1556"/>
      <c r="C70" s="1537" t="s">
        <v>820</v>
      </c>
      <c r="D70" s="1537"/>
      <c r="E70" s="1539"/>
      <c r="F70" s="1539"/>
      <c r="G70" s="1539"/>
      <c r="H70" s="1539"/>
      <c r="I70" s="1539"/>
      <c r="J70" s="1539"/>
      <c r="K70" s="834">
        <f t="shared" ref="K70" si="69">SUM(E70:F70)</f>
        <v>0</v>
      </c>
      <c r="L70" s="835">
        <f t="shared" ref="L70" si="70">SUM(G70:J70)</f>
        <v>0</v>
      </c>
      <c r="M70" s="960">
        <f t="shared" si="39"/>
        <v>0</v>
      </c>
      <c r="N70" s="915">
        <f t="shared" si="67"/>
        <v>0</v>
      </c>
      <c r="O70" s="880">
        <f t="shared" ref="O70" si="71">G70*G$11+H70*$H$11+I70*$I$11+J70*$J$11</f>
        <v>0</v>
      </c>
      <c r="P70" s="876">
        <f t="shared" ref="P70:P71" si="72">SUM(N70:O70)</f>
        <v>0</v>
      </c>
      <c r="Q70" s="1540"/>
    </row>
    <row r="71" spans="2:18" s="1418" customFormat="1" ht="14.1" customHeight="1" thickBot="1">
      <c r="B71" s="1557"/>
      <c r="C71" s="1544" t="s">
        <v>819</v>
      </c>
      <c r="D71" s="1538"/>
      <c r="E71" s="1541"/>
      <c r="F71" s="1541"/>
      <c r="G71" s="1541"/>
      <c r="H71" s="1541"/>
      <c r="I71" s="1541"/>
      <c r="J71" s="1542"/>
      <c r="K71" s="842">
        <f>SUM(E71:F71)</f>
        <v>0</v>
      </c>
      <c r="L71" s="843">
        <f>SUM(G71:J71)</f>
        <v>0</v>
      </c>
      <c r="M71" s="972">
        <f t="shared" si="39"/>
        <v>0</v>
      </c>
      <c r="N71" s="916">
        <f t="shared" si="67"/>
        <v>0</v>
      </c>
      <c r="O71" s="911">
        <f>G71*G$11+H71*$H$11+I71*$I$11+J71*$J$11</f>
        <v>0</v>
      </c>
      <c r="P71" s="912">
        <f t="shared" si="72"/>
        <v>0</v>
      </c>
      <c r="Q71" s="1543"/>
    </row>
    <row r="72" spans="2:18" ht="22.15" customHeight="1">
      <c r="C72" s="1545" t="s">
        <v>712</v>
      </c>
      <c r="D72" s="3402" t="s">
        <v>737</v>
      </c>
      <c r="E72" s="3402"/>
      <c r="F72" s="3402"/>
      <c r="G72" s="3402"/>
      <c r="H72" s="4"/>
      <c r="I72" s="4"/>
      <c r="J72" s="5"/>
      <c r="K72" s="5"/>
      <c r="L72" s="5"/>
      <c r="M72" s="4"/>
      <c r="N72" s="4"/>
      <c r="O72" s="4"/>
      <c r="P72" s="4"/>
    </row>
    <row r="73" spans="2:18">
      <c r="D73" s="4"/>
      <c r="E73" s="7"/>
      <c r="F73" s="6"/>
      <c r="G73" s="6"/>
      <c r="H73" s="4"/>
      <c r="I73" s="4"/>
      <c r="J73" s="5"/>
      <c r="K73" s="5"/>
      <c r="L73" s="5"/>
      <c r="M73" s="4"/>
      <c r="N73" s="4"/>
      <c r="O73" s="4"/>
      <c r="P73" s="4"/>
    </row>
    <row r="74" spans="2:18">
      <c r="D74" s="4"/>
      <c r="E74" s="6"/>
      <c r="F74" s="6"/>
      <c r="G74" s="6"/>
      <c r="H74" s="4"/>
      <c r="I74" s="4"/>
      <c r="J74" s="5"/>
      <c r="K74" s="5"/>
      <c r="L74" s="5"/>
      <c r="M74" s="4"/>
      <c r="N74" s="4"/>
      <c r="O74" s="4"/>
      <c r="P74" s="4"/>
    </row>
    <row r="75" spans="2:18">
      <c r="D75" s="8"/>
      <c r="E75" s="8"/>
      <c r="F75" s="8"/>
      <c r="G75" s="8"/>
      <c r="H75" s="8"/>
      <c r="I75" s="8"/>
      <c r="J75" s="8"/>
      <c r="K75" s="8"/>
      <c r="L75" s="8"/>
      <c r="M75" s="8"/>
      <c r="N75" s="8"/>
      <c r="O75" s="8"/>
      <c r="P75" s="8"/>
    </row>
  </sheetData>
  <sheetProtection algorithmName="SHA-512" hashValue="WlDbyHWAUTtCzGW2rvJ2tB/0XWnYq8OXat3pcWsu1HZiAj5MJBFuyZzGucHSCIw41aMNMZyXkrsQXJuH95TY3Q==" saltValue="/W+VpTHbtpBlLfoYB40yGw==" spinCount="100000" sheet="1" objects="1" scenarios="1" formatRows="0"/>
  <mergeCells count="22">
    <mergeCell ref="D3:L3"/>
    <mergeCell ref="J5:M5"/>
    <mergeCell ref="B6:D12"/>
    <mergeCell ref="E6:J6"/>
    <mergeCell ref="K6:L7"/>
    <mergeCell ref="M6:M12"/>
    <mergeCell ref="B21:B31"/>
    <mergeCell ref="B32:B49"/>
    <mergeCell ref="D72:G72"/>
    <mergeCell ref="N6:P9"/>
    <mergeCell ref="Q6:Q12"/>
    <mergeCell ref="E7:J7"/>
    <mergeCell ref="K8:K12"/>
    <mergeCell ref="L8:L12"/>
    <mergeCell ref="E9:F9"/>
    <mergeCell ref="G9:J9"/>
    <mergeCell ref="E10:J10"/>
    <mergeCell ref="N10:N12"/>
    <mergeCell ref="O10:O12"/>
    <mergeCell ref="P10:P12"/>
    <mergeCell ref="E12:J12"/>
    <mergeCell ref="Q13:Q19"/>
  </mergeCells>
  <printOptions horizontalCentered="1"/>
  <pageMargins left="0.74803149606299213" right="0.11811023622047245" top="0.51181102362204722" bottom="0.70866141732283472" header="0.51181102362204722" footer="0.51181102362204722"/>
  <pageSetup paperSize="9" scale="65"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600-000000000000}">
          <x14:formula1>
            <xm:f>słownik!$A$2:$A$150</xm:f>
          </x14:formula1>
          <xm:sqref>D51:D59 D61:D67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2">
    <tabColor rgb="FFFFFF00"/>
    <pageSetUpPr fitToPage="1"/>
  </sheetPr>
  <dimension ref="A1:L42"/>
  <sheetViews>
    <sheetView showGridLines="0" view="pageBreakPreview" zoomScale="80" zoomScaleNormal="80" zoomScaleSheetLayoutView="80" workbookViewId="0">
      <selection activeCell="F18" sqref="F18"/>
    </sheetView>
  </sheetViews>
  <sheetFormatPr defaultRowHeight="12.75"/>
  <cols>
    <col min="1" max="1" width="7.140625" customWidth="1"/>
    <col min="2" max="2" width="52.140625" customWidth="1"/>
    <col min="3" max="3" width="9.28515625" customWidth="1"/>
    <col min="4" max="4" width="10.42578125" customWidth="1"/>
    <col min="5" max="7" width="9.28515625" customWidth="1"/>
    <col min="8" max="8" width="11.28515625" customWidth="1"/>
    <col min="9" max="9" width="14.7109375" customWidth="1"/>
    <col min="10" max="10" width="9.42578125" customWidth="1"/>
    <col min="11" max="11" width="11" customWidth="1"/>
  </cols>
  <sheetData>
    <row r="1" spans="1:11" ht="29.25" customHeight="1">
      <c r="A1" s="33"/>
      <c r="B1" s="289" t="s">
        <v>452</v>
      </c>
      <c r="C1" s="2634" t="str">
        <f>wizyt!C3</f>
        <v>??</v>
      </c>
      <c r="D1" s="2634"/>
      <c r="E1" s="2633"/>
      <c r="F1" s="2633"/>
      <c r="G1" s="1852"/>
      <c r="H1" s="1853">
        <f>wizyt!$B$1</f>
        <v>0</v>
      </c>
      <c r="I1" s="1854" t="str">
        <f>wizyt!$D$1</f>
        <v>.</v>
      </c>
      <c r="J1" s="1855"/>
      <c r="K1" s="32"/>
    </row>
    <row r="2" spans="1:11" ht="9" customHeight="1">
      <c r="A2" s="33"/>
      <c r="B2" s="290"/>
      <c r="C2" s="291"/>
      <c r="D2" s="291"/>
      <c r="E2" s="291"/>
      <c r="F2" s="291"/>
      <c r="G2" s="291"/>
      <c r="H2" s="291"/>
      <c r="I2" s="292"/>
      <c r="J2" s="33"/>
      <c r="K2" s="32"/>
    </row>
    <row r="3" spans="1:11" ht="34.5" customHeight="1" thickBot="1">
      <c r="A3" s="33"/>
      <c r="B3" s="2638" t="s">
        <v>10</v>
      </c>
      <c r="C3" s="2638"/>
      <c r="D3" s="2638"/>
      <c r="E3" s="2638"/>
      <c r="F3" s="2638"/>
      <c r="G3" s="2639" t="str">
        <f>wizyt!H3</f>
        <v>2021/2022</v>
      </c>
      <c r="H3" s="2639"/>
      <c r="I3" s="1851"/>
      <c r="J3" s="33"/>
      <c r="K3" s="552"/>
    </row>
    <row r="4" spans="1:11" ht="20.100000000000001" customHeight="1">
      <c r="A4" s="33"/>
      <c r="B4" s="2644" t="s">
        <v>11</v>
      </c>
      <c r="C4" s="2637" t="s">
        <v>14</v>
      </c>
      <c r="D4" s="2637"/>
      <c r="E4" s="2637" t="s">
        <v>18</v>
      </c>
      <c r="F4" s="2637"/>
      <c r="G4" s="40" t="s">
        <v>185</v>
      </c>
      <c r="H4" s="2635" t="s">
        <v>189</v>
      </c>
      <c r="I4" s="2642" t="s">
        <v>187</v>
      </c>
      <c r="J4" s="2643"/>
      <c r="K4" s="552"/>
    </row>
    <row r="5" spans="1:11" ht="24" customHeight="1">
      <c r="A5" s="33"/>
      <c r="B5" s="2645"/>
      <c r="C5" s="36" t="s">
        <v>18</v>
      </c>
      <c r="D5" s="36" t="s">
        <v>190</v>
      </c>
      <c r="E5" s="36" t="s">
        <v>192</v>
      </c>
      <c r="F5" s="37" t="s">
        <v>20</v>
      </c>
      <c r="G5" s="38" t="s">
        <v>192</v>
      </c>
      <c r="H5" s="2636"/>
      <c r="I5" s="119" t="s">
        <v>18</v>
      </c>
      <c r="J5" s="120" t="s">
        <v>185</v>
      </c>
      <c r="K5" s="552"/>
    </row>
    <row r="6" spans="1:11" ht="30" customHeight="1">
      <c r="A6" s="33"/>
      <c r="B6" s="41" t="s">
        <v>12</v>
      </c>
      <c r="C6" s="135">
        <f>IF(pedag!AD6=1,1,0)</f>
        <v>0</v>
      </c>
      <c r="D6" s="135">
        <f>IF(pedag!AE6="ne",1,0)</f>
        <v>0</v>
      </c>
      <c r="E6" s="137">
        <f>SUMIF(pedag!AD6,"=1",pedag!AB6)</f>
        <v>0</v>
      </c>
      <c r="F6" s="137">
        <f>SUMIF(pedag!AD6,"=1",pedag!AC6)</f>
        <v>0</v>
      </c>
      <c r="G6" s="137">
        <f>SUMIF(pedag!AD6,"&lt;1",pedag!AA6)</f>
        <v>0</v>
      </c>
      <c r="H6" s="138">
        <f t="shared" ref="H6:H16" si="0">SUM(E6:G6)</f>
        <v>0</v>
      </c>
      <c r="I6" s="137">
        <f>SUMIF(pedag!AE6,"=pe",pedag!AD6)</f>
        <v>0</v>
      </c>
      <c r="J6" s="139">
        <f>SUMIF(pedag!AE6,"=ne",pedag!AD6)</f>
        <v>0</v>
      </c>
      <c r="K6" s="553"/>
    </row>
    <row r="7" spans="1:11" ht="30" customHeight="1">
      <c r="A7" s="33"/>
      <c r="B7" s="41" t="s">
        <v>13</v>
      </c>
      <c r="C7" s="135">
        <f>COUNTIF(pedag!AD15:AD62,"=1")</f>
        <v>0</v>
      </c>
      <c r="D7" s="135">
        <f>COUNTIF(pedag!AD15:AD62,"&lt;1")-COUNTIF(pedag!AD15:AD62,"=0")</f>
        <v>0</v>
      </c>
      <c r="E7" s="137">
        <f>SUMIF(pedag!AD15:AD62,"=1",pedag!AB15:AB62)</f>
        <v>0</v>
      </c>
      <c r="F7" s="137">
        <f>SUMIF(pedag!AD15:AD62,"=1",pedag!AC15:AC62)</f>
        <v>0</v>
      </c>
      <c r="G7" s="137">
        <f>SUMIF(pedag!AD15:AD62,"&lt;1",pedag!AA15:AA62)</f>
        <v>0</v>
      </c>
      <c r="H7" s="138">
        <f t="shared" si="0"/>
        <v>0</v>
      </c>
      <c r="I7" s="137">
        <f>SUMIF(pedag!AE15:AE62,"=pe",pedag!AD15:AD62)</f>
        <v>0</v>
      </c>
      <c r="J7" s="139">
        <f>SUMIF(pedag!AE15:AE62,"=ne",pedag!AD15:AD62)</f>
        <v>0</v>
      </c>
      <c r="K7" s="553"/>
    </row>
    <row r="8" spans="1:11" ht="30" customHeight="1">
      <c r="A8" s="33"/>
      <c r="B8" s="41" t="s">
        <v>17</v>
      </c>
      <c r="C8" s="135">
        <f>COUNTIF(pedag!AD64:AD179,"=1")</f>
        <v>0</v>
      </c>
      <c r="D8" s="135">
        <f>COUNTIF(pedag!AD64:AD179,"&lt;1")-COUNTIF(pedag!AD64:AD179,"=0")</f>
        <v>0</v>
      </c>
      <c r="E8" s="137">
        <f>SUMIF(pedag!AD64:AD179,"=1",pedag!AB64:AB179)</f>
        <v>0</v>
      </c>
      <c r="F8" s="137">
        <f>SUMIF(pedag!AD64:AD179,"=1",pedag!AC64:AC179)</f>
        <v>0</v>
      </c>
      <c r="G8" s="137">
        <f>SUMIF(pedag!AD64:AD179,"&lt;1",pedag!AA64:AA179)</f>
        <v>0</v>
      </c>
      <c r="H8" s="138">
        <f t="shared" si="0"/>
        <v>0</v>
      </c>
      <c r="I8" s="137">
        <f>SUMIF(pedag!AE64:AE179,"=pe",pedag!AD64:AD179)</f>
        <v>0</v>
      </c>
      <c r="J8" s="139">
        <f>SUMIF(pedag!AE64:AE179,"=ne",pedag!AD64:AD179)</f>
        <v>0</v>
      </c>
      <c r="K8" s="553"/>
    </row>
    <row r="9" spans="1:11" ht="30" customHeight="1">
      <c r="A9" s="33"/>
      <c r="B9" s="41" t="s">
        <v>22</v>
      </c>
      <c r="C9" s="135">
        <f>COUNTIF(pedag!AD181:AD2330,"=1")</f>
        <v>0</v>
      </c>
      <c r="D9" s="135">
        <f>COUNTIF(pedag!AD181:AD2330,"&lt;1")-COUNTIF(pedag!AD181:AD2330,"=0")</f>
        <v>0</v>
      </c>
      <c r="E9" s="137">
        <f>SUMIF(pedag!AD181:AD2330,"=1",pedag!AB181:AB2330)</f>
        <v>0</v>
      </c>
      <c r="F9" s="137">
        <f>SUMIF(pedag!AD181:AD2330,"=1",pedag!AC181:AC2330)</f>
        <v>0</v>
      </c>
      <c r="G9" s="137">
        <f>SUMIF(pedag!AD181:AD2330,"&lt;1",pedag!AA181:AA2330)</f>
        <v>0</v>
      </c>
      <c r="H9" s="138">
        <f t="shared" si="0"/>
        <v>0</v>
      </c>
      <c r="I9" s="137">
        <f>SUMIF(pedag!AE181:AE2330,"=pe",pedag!AD181:AD2330)</f>
        <v>0</v>
      </c>
      <c r="J9" s="139">
        <f>SUMIF(pedag!AE181:AE2330,"=ne",pedag!AD181:AD2330)</f>
        <v>0</v>
      </c>
      <c r="K9" s="553"/>
    </row>
    <row r="10" spans="1:11" ht="30" customHeight="1">
      <c r="A10" s="33"/>
      <c r="B10" s="41" t="s">
        <v>1098</v>
      </c>
      <c r="C10" s="135">
        <f>COUNTIF(pedag!AD2332:AD2343,"=1")</f>
        <v>0</v>
      </c>
      <c r="D10" s="135">
        <f>COUNTIF(pedag!AD2332:AD2343,"&lt;1")-COUNTIF(pedag!AD2332:AD2343,"=0")</f>
        <v>0</v>
      </c>
      <c r="E10" s="137">
        <f>SUMIF(pedag!AE2332:AE2343,"pe",pedag!AB2332:AB2343)</f>
        <v>0</v>
      </c>
      <c r="F10" s="137">
        <f>SUMIF(pedag!AE2332:AE2343,"pe",pedag!AC2332:AC2343)</f>
        <v>0</v>
      </c>
      <c r="G10" s="137">
        <f>SUMIF(pedag!AE2332:AE2343,"ne",pedag!AA2332:AA2343)</f>
        <v>0</v>
      </c>
      <c r="H10" s="138">
        <f t="shared" si="0"/>
        <v>0</v>
      </c>
      <c r="I10" s="137">
        <f>SUMIF(pedag!AE2332:AE2343,"=pe",pedag!AD2332:AD2343)</f>
        <v>0</v>
      </c>
      <c r="J10" s="139">
        <f>SUMIF(pedag!AE2332:AE2343,"=ne",pedag!AD2332:AD2343)</f>
        <v>0</v>
      </c>
      <c r="K10" s="553"/>
    </row>
    <row r="11" spans="1:11" ht="30" customHeight="1">
      <c r="A11" s="33"/>
      <c r="B11" s="41" t="s">
        <v>1099</v>
      </c>
      <c r="C11" s="135">
        <f>COUNTIF(pedag!AD2345:AD2368,"=1")</f>
        <v>0</v>
      </c>
      <c r="D11" s="135">
        <f>COUNTIF(pedag!AD2345:AD2368,"&lt;1")-COUNTIF(pedag!AD2345:AD2368,"=0")</f>
        <v>0</v>
      </c>
      <c r="E11" s="137">
        <f>SUMIF(pedag!AE2345:AE2368,"pe",pedag!AB2345:AB2368)</f>
        <v>0</v>
      </c>
      <c r="F11" s="137">
        <f>SUMIF(pedag!AE2345:AE2368,"pe",pedag!AC2345:AC2368)</f>
        <v>0</v>
      </c>
      <c r="G11" s="137">
        <f>SUMIF(pedag!AE2345:AE2368,"ne",pedag!AA2345:AA2368)</f>
        <v>0</v>
      </c>
      <c r="H11" s="138">
        <f t="shared" si="0"/>
        <v>0</v>
      </c>
      <c r="I11" s="137">
        <f>SUMIF(pedag!AE2345:AE2368,"=pe",pedag!AD2345:AD2368)</f>
        <v>0</v>
      </c>
      <c r="J11" s="139">
        <f>SUMIF(pedag!AE2345:AE2368,"=ne",pedag!AD2345:AD2368)</f>
        <v>0</v>
      </c>
      <c r="K11" s="553"/>
    </row>
    <row r="12" spans="1:11" ht="30" customHeight="1">
      <c r="A12" s="33"/>
      <c r="B12" s="41" t="s">
        <v>23</v>
      </c>
      <c r="C12" s="135">
        <f>COUNTIF(pedag!AD2370:AD2379,"=1")</f>
        <v>0</v>
      </c>
      <c r="D12" s="135">
        <f>COUNTIF(pedag!AD2370:AD2379,"&lt;1")-COUNTIF(pedag!AD2370:AD2379,"=0")</f>
        <v>0</v>
      </c>
      <c r="E12" s="137">
        <f>SUMIF(pedag!AE2370:AE2379,"pe",pedag!AB2370:AB2379)</f>
        <v>0</v>
      </c>
      <c r="F12" s="137">
        <f>SUMIF(pedag!AE2370:AE2379,"pe",pedag!AC2370:AC2379)</f>
        <v>0</v>
      </c>
      <c r="G12" s="137">
        <f>SUMIF(pedag!AE2370:AE2379,"ne",pedag!AA2370:AA2379)</f>
        <v>0</v>
      </c>
      <c r="H12" s="138">
        <f t="shared" si="0"/>
        <v>0</v>
      </c>
      <c r="I12" s="137">
        <f>SUMIF(pedag!AE2370:AE2379,"=pe",pedag!AD2370:AD2379)</f>
        <v>0</v>
      </c>
      <c r="J12" s="139">
        <f>SUMIF(pedag!AE2370:AE2379,"=ne",pedag!AD2370:AD2379)</f>
        <v>0</v>
      </c>
      <c r="K12" s="553"/>
    </row>
    <row r="13" spans="1:11" ht="30" customHeight="1">
      <c r="A13" s="33"/>
      <c r="B13" s="42" t="s">
        <v>186</v>
      </c>
      <c r="C13" s="135">
        <f>COUNTIF(pedag!AD2381:AD2390,"=1")</f>
        <v>0</v>
      </c>
      <c r="D13" s="135">
        <f>COUNTIF(pedag!AD2381:AD2390,"&lt;1")-COUNTIF(pedag!AD2381:AD2390,"=0")</f>
        <v>0</v>
      </c>
      <c r="E13" s="137">
        <f>SUMIF(pedag!AE2381:AE2390,"pe",pedag!AB2381:AB2390)</f>
        <v>0</v>
      </c>
      <c r="F13" s="137">
        <f>SUMIF(pedag!AE2381:AE2390,"pe",pedag!AC2381:AC2390)</f>
        <v>0</v>
      </c>
      <c r="G13" s="137">
        <f>SUMIF(pedag!AE2381:AE2390,"ne",pedag!AA2381:AA2390)</f>
        <v>0</v>
      </c>
      <c r="H13" s="138">
        <f t="shared" si="0"/>
        <v>0</v>
      </c>
      <c r="I13" s="137">
        <f>SUMIF(pedag!AE2381:AE2390,"=pe",pedag!AD2381:AD2390)</f>
        <v>0</v>
      </c>
      <c r="J13" s="139">
        <f>SUMIF(pedag!AE2381:AE2390,"=ne",pedag!AD2381:AD2390)</f>
        <v>0</v>
      </c>
      <c r="K13" s="553"/>
    </row>
    <row r="14" spans="1:11" ht="36.75" customHeight="1">
      <c r="A14" s="33"/>
      <c r="B14" s="2212" t="s">
        <v>1021</v>
      </c>
      <c r="C14" s="135">
        <f>COUNTIF(pedag!AD2392:AD2451,"=1")</f>
        <v>0</v>
      </c>
      <c r="D14" s="135">
        <f>COUNTIF(pedag!AD2392:AD2451,"&lt;1")-COUNTIF(pedag!AD2392:AD2451,"=0")</f>
        <v>0</v>
      </c>
      <c r="E14" s="137">
        <f>SUMIF(pedag!AE2392:AE2451,"pe",pedag!AB2392:AB2451)</f>
        <v>0</v>
      </c>
      <c r="F14" s="137">
        <f>SUMIF(pedag!AE2392:AE2451,"pe",pedag!AC2392:AC2451)</f>
        <v>0</v>
      </c>
      <c r="G14" s="137">
        <f ca="1">SUMIF(pedag!AE2392:AE2541,"ne",pedag!AA2392:AA2451)</f>
        <v>0</v>
      </c>
      <c r="H14" s="138">
        <f t="shared" ref="H14" ca="1" si="1">SUM(E14:G14)</f>
        <v>0</v>
      </c>
      <c r="I14" s="137">
        <f>SUMIF(pedag!AE2392:AE2451,"=pe",pedag!AD2392:AD2451)</f>
        <v>0</v>
      </c>
      <c r="J14" s="139">
        <f>SUMIF(pedag!AE2392:AE2451,"=ne",pedag!AD2392:AD2451)</f>
        <v>0</v>
      </c>
      <c r="K14" s="553"/>
    </row>
    <row r="15" spans="1:11" ht="30" customHeight="1">
      <c r="A15" s="33"/>
      <c r="B15" s="2471" t="s">
        <v>1101</v>
      </c>
      <c r="C15" s="135">
        <f>COUNTIF(pedag!AD2453:AD2464,"=1")</f>
        <v>0</v>
      </c>
      <c r="D15" s="135">
        <f>COUNTIF(pedag!AD2453:AD2464,"&lt;1")-COUNTIF(pedag!AD2453:AD2464,"=0")</f>
        <v>0</v>
      </c>
      <c r="E15" s="137">
        <f>SUMIF(pedag!AE2453:AE2464,"pe",pedag!AB2453:AB2464)</f>
        <v>0</v>
      </c>
      <c r="F15" s="137">
        <f>SUMIF(pedag!AE2453:AE2464,"pe",pedag!AC2453:AC2464)</f>
        <v>0</v>
      </c>
      <c r="G15" s="137">
        <f>SUMIF(pedag!AE2453:AE2464,"ne",pedag!AA2453:AA2464)</f>
        <v>0</v>
      </c>
      <c r="H15" s="138">
        <f t="shared" si="0"/>
        <v>0</v>
      </c>
      <c r="I15" s="137">
        <f>SUMIF(pedag!AE2453:AE2464,"=pe",pedag!AD2453:AD2464)</f>
        <v>0</v>
      </c>
      <c r="J15" s="139">
        <f>SUMIF(pedag!AE2453:AE2464,"=ne",pedag!AD2453:AD2464)</f>
        <v>0</v>
      </c>
      <c r="K15" s="553"/>
    </row>
    <row r="16" spans="1:11" ht="30" customHeight="1" thickBot="1">
      <c r="A16" s="33"/>
      <c r="B16" s="2472" t="s">
        <v>1102</v>
      </c>
      <c r="C16" s="136">
        <f>COUNTIF(pedag!AD2466:AD2476,"=1")</f>
        <v>0</v>
      </c>
      <c r="D16" s="136">
        <f>COUNTIF(pedag!AD2466:AD2476,"&lt;1")-COUNTIF(pedag!AD2466:AD2476,"=0")</f>
        <v>0</v>
      </c>
      <c r="E16" s="140">
        <f>SUMIF(pedag!AE2466:AE2476,"pe",pedag!AB2466:AB2476)</f>
        <v>0</v>
      </c>
      <c r="F16" s="140">
        <f>SUMIF(pedag!AE2466:AE2476,"pe",pedag!AC2466:AC2476)</f>
        <v>0</v>
      </c>
      <c r="G16" s="140">
        <f>SUMIF(pedag!AE2466:AE2476,"ne",pedag!AA2466:AA2476)</f>
        <v>0</v>
      </c>
      <c r="H16" s="141">
        <f t="shared" si="0"/>
        <v>0</v>
      </c>
      <c r="I16" s="140">
        <f>SUMIF(pedag!AE2466:AE2476,"=pe",pedag!AD2466:AD2476)</f>
        <v>0</v>
      </c>
      <c r="J16" s="142">
        <f>SUMIF(pedag!AE2466:AE2476,"=ne",pedag!AD2466:AD2476)</f>
        <v>0</v>
      </c>
      <c r="K16" s="553"/>
    </row>
    <row r="17" spans="1:12" ht="24" customHeight="1" thickBot="1">
      <c r="A17" s="33"/>
      <c r="B17" s="111" t="s">
        <v>81</v>
      </c>
      <c r="C17" s="121">
        <f t="shared" ref="C17:J17" si="2">SUM(C6:C16)</f>
        <v>0</v>
      </c>
      <c r="D17" s="121">
        <f t="shared" si="2"/>
        <v>0</v>
      </c>
      <c r="E17" s="122">
        <f t="shared" si="2"/>
        <v>0</v>
      </c>
      <c r="F17" s="122">
        <f t="shared" si="2"/>
        <v>0</v>
      </c>
      <c r="G17" s="122">
        <f t="shared" ca="1" si="2"/>
        <v>0</v>
      </c>
      <c r="H17" s="123">
        <f t="shared" ca="1" si="2"/>
        <v>0</v>
      </c>
      <c r="I17" s="124">
        <f t="shared" si="2"/>
        <v>0</v>
      </c>
      <c r="J17" s="125">
        <f t="shared" si="2"/>
        <v>0</v>
      </c>
      <c r="K17" s="553"/>
    </row>
    <row r="18" spans="1:12" ht="20.25" customHeight="1" thickBot="1">
      <c r="A18" s="33"/>
      <c r="B18" s="17"/>
      <c r="C18" s="2657">
        <f>SUM(C17:D17)</f>
        <v>0</v>
      </c>
      <c r="D18" s="2658"/>
      <c r="E18" s="253"/>
      <c r="F18" s="254"/>
      <c r="G18" s="253"/>
      <c r="H18" s="112"/>
      <c r="I18" s="2640">
        <f>SUM(I17:J17)</f>
        <v>0</v>
      </c>
      <c r="J18" s="2641"/>
      <c r="K18" s="553"/>
    </row>
    <row r="19" spans="1:12" ht="9" customHeight="1">
      <c r="A19" s="33"/>
      <c r="B19" s="17"/>
      <c r="C19" s="2007"/>
      <c r="D19" s="2007"/>
      <c r="E19" s="253"/>
      <c r="F19" s="254"/>
      <c r="G19" s="253"/>
      <c r="H19" s="112"/>
      <c r="I19" s="2008"/>
      <c r="J19" s="74"/>
      <c r="K19" s="553"/>
    </row>
    <row r="20" spans="1:12" ht="21.75" customHeight="1" thickBot="1">
      <c r="A20" s="33"/>
      <c r="B20" s="17"/>
      <c r="C20" s="17"/>
      <c r="D20" s="17"/>
      <c r="E20" s="17"/>
      <c r="F20" s="18"/>
      <c r="G20" s="19"/>
      <c r="H20" s="19"/>
      <c r="I20" s="2659" t="s">
        <v>974</v>
      </c>
      <c r="J20" s="2659"/>
      <c r="K20" s="553"/>
    </row>
    <row r="21" spans="1:12" ht="29.25" customHeight="1" thickBot="1">
      <c r="A21" s="33"/>
      <c r="B21" s="44" t="s">
        <v>82</v>
      </c>
      <c r="C21" s="20" t="s">
        <v>26</v>
      </c>
      <c r="D21" s="20" t="s">
        <v>27</v>
      </c>
      <c r="E21" s="20" t="s">
        <v>19</v>
      </c>
      <c r="F21" s="21" t="s">
        <v>20</v>
      </c>
      <c r="G21" s="118" t="s">
        <v>188</v>
      </c>
      <c r="H21" s="22"/>
      <c r="I21" s="2660">
        <f>liczbaucz!V6</f>
        <v>0</v>
      </c>
      <c r="J21" s="2661"/>
      <c r="K21" s="553"/>
    </row>
    <row r="22" spans="1:12" ht="27.95" customHeight="1" thickBot="1">
      <c r="A22" s="33"/>
      <c r="B22" s="41" t="s">
        <v>15</v>
      </c>
      <c r="C22" s="134">
        <f>COUNTIF('adm.i obs.'!L6:L35,"=1")</f>
        <v>0</v>
      </c>
      <c r="D22" s="132">
        <f>COUNTIF('adm.i obs.'!L6:L35,"&lt;1")-COUNTIF('adm.i obs.'!L6:L35,"=0")</f>
        <v>0</v>
      </c>
      <c r="E22" s="129">
        <f>'adm.i obs.'!J5-'adm.i obs.'!K5</f>
        <v>0</v>
      </c>
      <c r="F22" s="129">
        <f>'adm.i obs.'!K5</f>
        <v>0</v>
      </c>
      <c r="G22" s="128">
        <f>SUM('adm.i obs.'!L6:L35)</f>
        <v>0</v>
      </c>
      <c r="H22" s="22"/>
      <c r="I22" s="2646" t="s">
        <v>28</v>
      </c>
      <c r="J22" s="2646"/>
      <c r="K22" s="553"/>
    </row>
    <row r="23" spans="1:12" ht="27.95" customHeight="1">
      <c r="A23" s="33"/>
      <c r="B23" s="41" t="s">
        <v>57</v>
      </c>
      <c r="C23" s="134">
        <f>COUNTIF('adm.i obs.'!L37:L89,"=1")</f>
        <v>0</v>
      </c>
      <c r="D23" s="132">
        <f>COUNTIF('adm.i obs.'!L37:L89,"&lt;1")-COUNTIF('adm.i obs.'!L37:L89,"=0")</f>
        <v>0</v>
      </c>
      <c r="E23" s="129">
        <f>'adm.i obs.'!J36-'adm.i obs.'!K36</f>
        <v>0</v>
      </c>
      <c r="F23" s="129">
        <f>'adm.i obs.'!K36</f>
        <v>0</v>
      </c>
      <c r="G23" s="128">
        <f>SUM('adm.i obs.'!L37:L89)</f>
        <v>0</v>
      </c>
      <c r="H23" s="34"/>
      <c r="I23" s="420" t="s">
        <v>312</v>
      </c>
      <c r="J23" s="423">
        <f>liczbaucz!I14</f>
        <v>0</v>
      </c>
      <c r="K23" s="553"/>
    </row>
    <row r="24" spans="1:12" ht="27.95" customHeight="1">
      <c r="A24" s="33"/>
      <c r="B24" s="41" t="s">
        <v>21</v>
      </c>
      <c r="C24" s="134">
        <f>COUNTIF('adm.i obs.'!L91:L98,"=1")</f>
        <v>0</v>
      </c>
      <c r="D24" s="132">
        <f>COUNTIF('adm.i obs.'!L91:L98,"&lt;1")-COUNTIF('adm.i obs.'!L91:L98,"=0")</f>
        <v>0</v>
      </c>
      <c r="E24" s="129">
        <f>'adm.i obs.'!J90-'adm.i obs.'!K90</f>
        <v>0</v>
      </c>
      <c r="F24" s="129">
        <f>'adm.i obs.'!K90</f>
        <v>0</v>
      </c>
      <c r="G24" s="128">
        <f>SUM('adm.i obs.'!L91:L98)</f>
        <v>0</v>
      </c>
      <c r="H24" s="113"/>
      <c r="I24" s="579" t="s">
        <v>313</v>
      </c>
      <c r="J24" s="580">
        <f>liczbaucz!P14</f>
        <v>0</v>
      </c>
      <c r="K24" s="553"/>
    </row>
    <row r="25" spans="1:12" ht="26.25" customHeight="1" thickBot="1">
      <c r="A25" s="33"/>
      <c r="B25" s="43" t="s">
        <v>81</v>
      </c>
      <c r="C25" s="133">
        <f>SUM(C22:C24)</f>
        <v>0</v>
      </c>
      <c r="D25" s="133">
        <f>SUM(D22:D24)</f>
        <v>0</v>
      </c>
      <c r="E25" s="131">
        <f>SUM(E22:E24)</f>
        <v>0</v>
      </c>
      <c r="F25" s="130">
        <f>SUM(F22:F24)</f>
        <v>0</v>
      </c>
      <c r="G25" s="127">
        <f>SUM(G22:G24)</f>
        <v>0</v>
      </c>
      <c r="H25" s="113"/>
      <c r="I25" s="421" t="s">
        <v>314</v>
      </c>
      <c r="J25" s="424">
        <f>liczbaucz!F3</f>
        <v>0</v>
      </c>
      <c r="K25" s="553"/>
    </row>
    <row r="26" spans="1:12" ht="33.75" customHeight="1" thickBot="1">
      <c r="A26" s="33"/>
      <c r="B26" s="55" t="s">
        <v>78</v>
      </c>
      <c r="C26" s="2653">
        <f>SUM(C18,C25,D25)</f>
        <v>0</v>
      </c>
      <c r="D26" s="2654"/>
      <c r="E26" s="39"/>
      <c r="F26" s="54" t="s">
        <v>79</v>
      </c>
      <c r="G26" s="126">
        <f>SUM(G25,I18)</f>
        <v>0</v>
      </c>
      <c r="H26" s="113"/>
      <c r="I26" s="421" t="s">
        <v>315</v>
      </c>
      <c r="J26" s="2210">
        <f>liczbaucz!O3</f>
        <v>0</v>
      </c>
      <c r="K26" s="553"/>
    </row>
    <row r="27" spans="1:12" ht="24.75" customHeight="1" thickBot="1">
      <c r="A27" s="33"/>
      <c r="B27" s="45"/>
      <c r="C27" s="255"/>
      <c r="D27" s="256"/>
      <c r="E27" s="257"/>
      <c r="F27" s="255"/>
      <c r="G27" s="256"/>
      <c r="H27" s="114"/>
      <c r="I27" s="422" t="s">
        <v>1024</v>
      </c>
      <c r="J27" s="2211">
        <f>liczbaucz!T14</f>
        <v>0</v>
      </c>
      <c r="K27" s="553"/>
    </row>
    <row r="28" spans="1:12" ht="8.25" customHeight="1" thickBot="1">
      <c r="A28" s="33"/>
      <c r="B28" s="45"/>
      <c r="C28" s="46"/>
      <c r="D28" s="47"/>
      <c r="E28" s="48"/>
      <c r="F28" s="49"/>
      <c r="G28" s="34"/>
      <c r="H28" s="73"/>
      <c r="I28" s="74"/>
      <c r="J28" s="33"/>
      <c r="K28" s="553"/>
    </row>
    <row r="29" spans="1:12" ht="44.25" customHeight="1">
      <c r="A29" s="33"/>
      <c r="B29" s="50" t="s">
        <v>83</v>
      </c>
      <c r="C29" s="115" t="s">
        <v>84</v>
      </c>
      <c r="D29" s="115" t="s">
        <v>85</v>
      </c>
      <c r="E29" s="116" t="s">
        <v>104</v>
      </c>
      <c r="F29" s="115" t="s">
        <v>86</v>
      </c>
      <c r="G29" s="116" t="s">
        <v>105</v>
      </c>
      <c r="H29" s="117" t="s">
        <v>103</v>
      </c>
      <c r="I29" s="2208" t="s">
        <v>29</v>
      </c>
      <c r="J29" s="2209">
        <f>SUM(J23:J28)</f>
        <v>0</v>
      </c>
      <c r="K29" s="553"/>
    </row>
    <row r="30" spans="1:12" ht="27.95" customHeight="1">
      <c r="A30" s="33"/>
      <c r="B30" s="51" t="s">
        <v>87</v>
      </c>
      <c r="C30" s="197">
        <f>COUNTIF(pedag!I6:I2476,"=S")</f>
        <v>0</v>
      </c>
      <c r="D30" s="197">
        <f>COUNTIF(pedag!I6:I2476,"=K*")</f>
        <v>0</v>
      </c>
      <c r="E30" s="197">
        <f>COUNTIF(pedag!I6:I2476,"=K1")</f>
        <v>0</v>
      </c>
      <c r="F30" s="198">
        <f>COUNTIF(pedag!I6:I2476,"=M*")</f>
        <v>0</v>
      </c>
      <c r="G30" s="197">
        <f>COUNTIF(pedag!I6:I2476,"=M1")</f>
        <v>0</v>
      </c>
      <c r="H30" s="199">
        <f>COUNTIF(pedag!I6:I2476,"=D")</f>
        <v>0</v>
      </c>
      <c r="I30" s="283" t="str">
        <f>IF(SUM(C30,D30,F30,H30)=C18,"","Błąd")</f>
        <v/>
      </c>
      <c r="J30" s="350"/>
      <c r="K30" s="553"/>
    </row>
    <row r="31" spans="1:12" ht="27.95" customHeight="1" thickBot="1">
      <c r="A31" s="33"/>
      <c r="B31" s="52" t="s">
        <v>449</v>
      </c>
      <c r="C31" s="53">
        <f>SUMIF(pedag!I6:I2476,"S",pedag!AD6:AD2476)</f>
        <v>0</v>
      </c>
      <c r="D31" s="53">
        <f>SUMIF(pedag!I6:I2476,"K*",pedag!AD6:AD2476)</f>
        <v>0</v>
      </c>
      <c r="E31" s="53">
        <f>SUMIF(pedag!I6:I2476,"K1",pedag!AD6:AD2476)</f>
        <v>0</v>
      </c>
      <c r="F31" s="75">
        <f>SUMIF(pedag!I6:I2476,"M*",pedag!AD6:AD2476)</f>
        <v>0</v>
      </c>
      <c r="G31" s="53">
        <f>SUMIF(pedag!I6:I2476,"M1",pedag!AD6:AD2476)</f>
        <v>0</v>
      </c>
      <c r="H31" s="56">
        <f>SUMIF(pedag!I6:I2476,"D",pedag!AD6:AD2476)</f>
        <v>0</v>
      </c>
      <c r="I31" s="283" t="str">
        <f>IF(SUM(C31,D31,F31,H31)=I18,"","Błąd")</f>
        <v/>
      </c>
      <c r="J31" s="33"/>
      <c r="K31" s="553"/>
    </row>
    <row r="32" spans="1:12" ht="12" customHeight="1" thickBot="1">
      <c r="A32" s="16"/>
      <c r="B32" s="33"/>
      <c r="C32" s="33"/>
      <c r="D32" s="33"/>
      <c r="E32" s="33"/>
      <c r="F32" s="33"/>
      <c r="G32" s="33"/>
      <c r="H32" s="33"/>
      <c r="I32" s="33"/>
      <c r="J32" s="33"/>
      <c r="K32" s="553"/>
      <c r="L32" s="15"/>
    </row>
    <row r="33" spans="1:12">
      <c r="A33" s="33"/>
      <c r="B33" s="2649"/>
      <c r="C33" s="2650"/>
      <c r="D33" s="284"/>
      <c r="E33" s="284"/>
      <c r="F33" s="284"/>
      <c r="G33" s="284"/>
      <c r="H33" s="284"/>
      <c r="I33" s="285"/>
      <c r="J33" s="286"/>
      <c r="K33" s="552"/>
      <c r="L33" s="15"/>
    </row>
    <row r="34" spans="1:12" ht="24" customHeight="1">
      <c r="A34" s="33"/>
      <c r="B34" s="2651"/>
      <c r="C34" s="2652"/>
      <c r="D34" s="1926" t="s">
        <v>107</v>
      </c>
      <c r="E34" s="57"/>
      <c r="F34" s="57"/>
      <c r="G34" s="57"/>
      <c r="H34" s="57"/>
      <c r="I34" s="57"/>
      <c r="J34" s="287"/>
      <c r="K34" s="552"/>
      <c r="L34" s="15"/>
    </row>
    <row r="35" spans="1:12" ht="11.25" customHeight="1">
      <c r="A35" s="33"/>
      <c r="B35" s="2655" t="s">
        <v>106</v>
      </c>
      <c r="C35" s="2656"/>
      <c r="D35" s="1907"/>
      <c r="E35" s="57"/>
      <c r="F35" s="57"/>
      <c r="G35" s="57"/>
      <c r="H35" s="57"/>
      <c r="I35" s="57"/>
      <c r="J35" s="287"/>
      <c r="K35" s="552"/>
      <c r="L35" s="15"/>
    </row>
    <row r="36" spans="1:12" ht="48" customHeight="1">
      <c r="A36" s="33"/>
      <c r="B36" s="2647" t="s">
        <v>108</v>
      </c>
      <c r="C36" s="2648"/>
      <c r="D36" s="1908"/>
      <c r="E36" s="57"/>
      <c r="F36" s="57"/>
      <c r="G36" s="57"/>
      <c r="H36" s="57"/>
      <c r="I36" s="57"/>
      <c r="J36" s="287"/>
      <c r="K36" s="552"/>
    </row>
    <row r="37" spans="1:12" ht="20.25" customHeight="1" thickBot="1">
      <c r="A37" s="288"/>
      <c r="B37" s="1909" t="s">
        <v>489</v>
      </c>
      <c r="C37" s="76"/>
      <c r="D37" s="1910" t="s">
        <v>110</v>
      </c>
      <c r="E37" s="1902"/>
      <c r="F37" s="1902"/>
      <c r="G37" s="1910"/>
      <c r="H37" s="1911"/>
      <c r="I37" s="1901" t="s">
        <v>967</v>
      </c>
      <c r="J37" s="287"/>
      <c r="K37" s="552"/>
    </row>
    <row r="38" spans="1:12" ht="36" customHeight="1">
      <c r="A38" s="1912" t="s">
        <v>774</v>
      </c>
      <c r="B38" s="1913">
        <f ca="1">NOW()</f>
        <v>42846.492934374997</v>
      </c>
      <c r="D38" s="1914" t="s">
        <v>962</v>
      </c>
      <c r="E38" s="1915"/>
      <c r="F38" s="1915"/>
      <c r="G38" s="1915"/>
      <c r="H38" s="1915"/>
      <c r="I38" s="1915"/>
      <c r="J38" s="1916"/>
      <c r="K38" s="552"/>
    </row>
    <row r="39" spans="1:12">
      <c r="D39" s="1917" t="s">
        <v>963</v>
      </c>
      <c r="E39" s="15"/>
      <c r="F39" s="15"/>
      <c r="G39" s="15"/>
      <c r="H39" s="15"/>
      <c r="I39" s="15"/>
      <c r="J39" s="1918"/>
      <c r="K39" s="545"/>
    </row>
    <row r="40" spans="1:12">
      <c r="D40" s="1919"/>
      <c r="E40" s="15"/>
      <c r="F40" s="15"/>
      <c r="G40" s="15"/>
      <c r="H40" s="15"/>
      <c r="I40" s="15"/>
      <c r="J40" s="1918"/>
    </row>
    <row r="41" spans="1:12" ht="66" customHeight="1" thickBot="1">
      <c r="D41" s="1920" t="s">
        <v>110</v>
      </c>
      <c r="E41" s="1921"/>
      <c r="F41" s="1921"/>
      <c r="G41" s="1922"/>
      <c r="H41" s="1923"/>
      <c r="I41" s="1924" t="s">
        <v>80</v>
      </c>
      <c r="J41" s="1925"/>
    </row>
    <row r="42" spans="1:12">
      <c r="D42" s="732" t="s">
        <v>968</v>
      </c>
    </row>
  </sheetData>
  <sheetProtection algorithmName="SHA-512" hashValue="HIqM1qClTc5hKel8i1VjuajYFxEl2SAmczTJtTjDvZbbIgjZRR+i+V3jzMun1ShJlHVJaVoJOTwPSlLW0XzO5Q==" saltValue="zWBiuY1Ss4zlguUuOs1YZg==" spinCount="100000" sheet="1" objects="1" scenarios="1"/>
  <mergeCells count="18">
    <mergeCell ref="I18:J18"/>
    <mergeCell ref="I4:J4"/>
    <mergeCell ref="B4:B5"/>
    <mergeCell ref="I22:J22"/>
    <mergeCell ref="B36:C36"/>
    <mergeCell ref="B33:C34"/>
    <mergeCell ref="C26:D26"/>
    <mergeCell ref="B35:C35"/>
    <mergeCell ref="C4:D4"/>
    <mergeCell ref="C18:D18"/>
    <mergeCell ref="I20:J20"/>
    <mergeCell ref="I21:J21"/>
    <mergeCell ref="E1:F1"/>
    <mergeCell ref="C1:D1"/>
    <mergeCell ref="H4:H5"/>
    <mergeCell ref="E4:F4"/>
    <mergeCell ref="B3:F3"/>
    <mergeCell ref="G3:H3"/>
  </mergeCells>
  <phoneticPr fontId="12" type="noConversion"/>
  <printOptions horizontalCentered="1"/>
  <pageMargins left="0.78740157480314965" right="0.43307086614173229" top="0.98425196850393704" bottom="0.82677165354330717" header="0.51181102362204722" footer="0.31496062992125984"/>
  <pageSetup paperSize="9" scale="64" orientation="portrait" horizontalDpi="360" verticalDpi="360" r:id="rId1"/>
  <headerFooter alignWithMargins="0">
    <oddFooter>&amp;L&amp;6CEA - arkusz organizacyjny na rok szkolny 2019/2020    nr teczki: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29">
    <tabColor rgb="FFFF0000"/>
    <pageSetUpPr fitToPage="1"/>
  </sheetPr>
  <dimension ref="B1:R82"/>
  <sheetViews>
    <sheetView showGridLines="0" view="pageBreakPreview" topLeftCell="A7" zoomScale="90" zoomScaleNormal="100" zoomScaleSheetLayoutView="90" workbookViewId="0">
      <selection activeCell="V9" sqref="V9"/>
    </sheetView>
  </sheetViews>
  <sheetFormatPr defaultColWidth="9.28515625" defaultRowHeight="12.75"/>
  <cols>
    <col min="1" max="1" width="2.85546875" style="3" customWidth="1"/>
    <col min="2" max="2" width="9.28515625" style="3" customWidth="1"/>
    <col min="3" max="3" width="4.42578125" style="3" customWidth="1"/>
    <col min="4" max="4" width="34.140625"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18" ht="32.25" customHeight="1">
      <c r="B1" s="2077" t="s">
        <v>557</v>
      </c>
      <c r="C1" s="2077"/>
      <c r="D1" s="2134"/>
      <c r="E1" s="2134"/>
      <c r="F1" s="2134"/>
      <c r="G1" s="2134"/>
      <c r="H1" s="2134"/>
      <c r="I1" s="2134"/>
      <c r="J1" s="2134"/>
      <c r="K1" s="2134"/>
      <c r="L1" s="2134"/>
      <c r="M1" s="2134"/>
      <c r="N1" s="2134"/>
      <c r="O1" s="2140" t="s">
        <v>787</v>
      </c>
      <c r="P1" s="2134"/>
      <c r="Q1" s="2134"/>
    </row>
    <row r="2" spans="2:18" s="1418" customFormat="1" ht="18">
      <c r="B2" s="235"/>
      <c r="C2" s="235"/>
      <c r="D2" s="236" t="str">
        <f>wizyt!C3</f>
        <v>??</v>
      </c>
      <c r="E2" s="237"/>
      <c r="F2" s="237"/>
      <c r="G2" s="237"/>
      <c r="H2" s="237"/>
      <c r="I2" s="237"/>
      <c r="J2" s="237"/>
      <c r="K2" s="237"/>
      <c r="L2" s="237"/>
      <c r="M2" s="237"/>
      <c r="N2" s="237"/>
      <c r="O2" s="237"/>
      <c r="P2" s="814"/>
      <c r="Q2" s="1218"/>
    </row>
    <row r="3" spans="2:18" s="1418" customFormat="1" ht="20.25">
      <c r="B3" s="1218"/>
      <c r="C3" s="1218"/>
      <c r="D3" s="3231" t="s">
        <v>113</v>
      </c>
      <c r="E3" s="3231"/>
      <c r="F3" s="3231"/>
      <c r="G3" s="3231"/>
      <c r="H3" s="3231"/>
      <c r="I3" s="3231"/>
      <c r="J3" s="3231"/>
      <c r="K3" s="3231"/>
      <c r="L3" s="3231"/>
      <c r="M3" s="295" t="str">
        <f>wizyt!H3</f>
        <v>2021/2022</v>
      </c>
      <c r="N3" s="239"/>
      <c r="O3" s="239"/>
      <c r="P3" s="954"/>
      <c r="Q3" s="1218"/>
    </row>
    <row r="4" spans="2:18" s="1418" customFormat="1" ht="18.75" customHeight="1">
      <c r="B4" s="1299" t="s">
        <v>934</v>
      </c>
      <c r="C4" s="241"/>
      <c r="D4" s="1217"/>
      <c r="E4" s="1217"/>
      <c r="F4" s="1217"/>
      <c r="G4" s="1217"/>
      <c r="H4" s="1217"/>
      <c r="I4" s="1217"/>
      <c r="J4" s="1217" t="s">
        <v>558</v>
      </c>
      <c r="K4" s="1217"/>
      <c r="L4" s="1217"/>
      <c r="M4" s="1001"/>
      <c r="N4" s="1001"/>
      <c r="O4" s="1001"/>
      <c r="P4" s="1001"/>
      <c r="Q4" s="1218"/>
    </row>
    <row r="5" spans="2:18" s="1418" customFormat="1" ht="27" customHeight="1" thickBot="1">
      <c r="B5" s="1419" t="s">
        <v>730</v>
      </c>
      <c r="C5" s="593"/>
      <c r="D5" s="242"/>
      <c r="E5" s="243"/>
      <c r="F5" s="243"/>
      <c r="G5" s="244"/>
      <c r="H5" s="243"/>
      <c r="I5" s="243"/>
      <c r="J5" s="3358"/>
      <c r="K5" s="3358"/>
      <c r="L5" s="3358"/>
      <c r="M5" s="3358"/>
      <c r="N5" s="243"/>
      <c r="O5" s="243"/>
      <c r="P5" s="242"/>
      <c r="Q5" s="1218"/>
    </row>
    <row r="6" spans="2:18" s="1418" customFormat="1" ht="12.75" customHeight="1">
      <c r="B6" s="3340" t="s">
        <v>218</v>
      </c>
      <c r="C6" s="3414"/>
      <c r="D6" s="3239"/>
      <c r="E6" s="3417" t="s">
        <v>51</v>
      </c>
      <c r="F6" s="3418"/>
      <c r="G6" s="3418"/>
      <c r="H6" s="3418"/>
      <c r="I6" s="3418"/>
      <c r="J6" s="3419"/>
      <c r="K6" s="3364" t="s">
        <v>285</v>
      </c>
      <c r="L6" s="3365"/>
      <c r="M6" s="3368" t="s">
        <v>232</v>
      </c>
      <c r="N6" s="3235" t="s">
        <v>233</v>
      </c>
      <c r="O6" s="3235"/>
      <c r="P6" s="3236"/>
      <c r="Q6" s="3378" t="s">
        <v>74</v>
      </c>
    </row>
    <row r="7" spans="2:18" s="1418" customFormat="1" ht="12.75" customHeight="1">
      <c r="B7" s="3240"/>
      <c r="C7" s="3241"/>
      <c r="D7" s="3241"/>
      <c r="E7" s="3420" t="s">
        <v>284</v>
      </c>
      <c r="F7" s="3420"/>
      <c r="G7" s="3420"/>
      <c r="H7" s="3420"/>
      <c r="I7" s="3420"/>
      <c r="J7" s="3421"/>
      <c r="K7" s="3366"/>
      <c r="L7" s="3367"/>
      <c r="M7" s="3369"/>
      <c r="N7" s="3237"/>
      <c r="O7" s="3237"/>
      <c r="P7" s="3238"/>
      <c r="Q7" s="3379"/>
    </row>
    <row r="8" spans="2:18" s="1418" customFormat="1" ht="12.75" customHeight="1">
      <c r="B8" s="3240"/>
      <c r="C8" s="3241"/>
      <c r="D8" s="3241"/>
      <c r="E8" s="387" t="s">
        <v>4</v>
      </c>
      <c r="F8" s="387" t="s">
        <v>5</v>
      </c>
      <c r="G8" s="387" t="s">
        <v>6</v>
      </c>
      <c r="H8" s="385" t="s">
        <v>8</v>
      </c>
      <c r="I8" s="385" t="s">
        <v>7</v>
      </c>
      <c r="J8" s="431" t="s">
        <v>9</v>
      </c>
      <c r="K8" s="3383" t="s">
        <v>200</v>
      </c>
      <c r="L8" s="3386" t="s">
        <v>201</v>
      </c>
      <c r="M8" s="3369"/>
      <c r="N8" s="3237"/>
      <c r="O8" s="3237"/>
      <c r="P8" s="3238"/>
      <c r="Q8" s="3379"/>
    </row>
    <row r="9" spans="2:18" s="1418" customFormat="1" ht="12.75" customHeight="1">
      <c r="B9" s="3240"/>
      <c r="C9" s="3241"/>
      <c r="D9" s="3241"/>
      <c r="E9" s="3389" t="s">
        <v>200</v>
      </c>
      <c r="F9" s="3389"/>
      <c r="G9" s="3390"/>
      <c r="H9" s="3391" t="s">
        <v>201</v>
      </c>
      <c r="I9" s="3392"/>
      <c r="J9" s="3393"/>
      <c r="K9" s="3384"/>
      <c r="L9" s="3387"/>
      <c r="M9" s="3369"/>
      <c r="N9" s="3237"/>
      <c r="O9" s="3237"/>
      <c r="P9" s="3238"/>
      <c r="Q9" s="3379"/>
    </row>
    <row r="10" spans="2:18" s="1418" customFormat="1" ht="12.75" customHeight="1">
      <c r="B10" s="3240"/>
      <c r="C10" s="3241"/>
      <c r="D10" s="3241"/>
      <c r="E10" s="3353" t="s">
        <v>52</v>
      </c>
      <c r="F10" s="2992"/>
      <c r="G10" s="2992"/>
      <c r="H10" s="2992"/>
      <c r="I10" s="2992"/>
      <c r="J10" s="2993"/>
      <c r="K10" s="3384"/>
      <c r="L10" s="3387"/>
      <c r="M10" s="3369"/>
      <c r="N10" s="3250" t="s">
        <v>479</v>
      </c>
      <c r="O10" s="3252" t="s">
        <v>480</v>
      </c>
      <c r="P10" s="3254" t="s">
        <v>29</v>
      </c>
      <c r="Q10" s="3379"/>
    </row>
    <row r="11" spans="2:18" s="1418" customFormat="1" ht="12.75" customHeight="1">
      <c r="B11" s="3240"/>
      <c r="C11" s="3241"/>
      <c r="D11" s="3241"/>
      <c r="E11" s="1849">
        <f>'kalendarz  A'!$F$30</f>
        <v>13</v>
      </c>
      <c r="F11" s="1849">
        <f>'kalendarz  A'!$F$30</f>
        <v>13</v>
      </c>
      <c r="G11" s="1849">
        <f>'kalendarz  A'!$F$30</f>
        <v>13</v>
      </c>
      <c r="H11" s="1849">
        <f>'kalendarz  A'!$F$30</f>
        <v>13</v>
      </c>
      <c r="I11" s="1849">
        <f>'kalendarz  A'!$F$30</f>
        <v>13</v>
      </c>
      <c r="J11" s="1849">
        <f>'kalendarz  A'!$F$31</f>
        <v>6</v>
      </c>
      <c r="K11" s="3384"/>
      <c r="L11" s="3387"/>
      <c r="M11" s="3369"/>
      <c r="N11" s="3251"/>
      <c r="O11" s="3253"/>
      <c r="P11" s="3255"/>
      <c r="Q11" s="3379"/>
    </row>
    <row r="12" spans="2:18" s="1418" customFormat="1" ht="16.5" customHeight="1" thickBot="1">
      <c r="B12" s="3342"/>
      <c r="C12" s="3415"/>
      <c r="D12" s="3416"/>
      <c r="E12" s="3371" t="s">
        <v>53</v>
      </c>
      <c r="F12" s="2995"/>
      <c r="G12" s="2995"/>
      <c r="H12" s="2995"/>
      <c r="I12" s="2995"/>
      <c r="J12" s="2996"/>
      <c r="K12" s="3385"/>
      <c r="L12" s="3388"/>
      <c r="M12" s="3370"/>
      <c r="N12" s="3428"/>
      <c r="O12" s="3297"/>
      <c r="P12" s="3298"/>
      <c r="Q12" s="3380"/>
    </row>
    <row r="13" spans="2:18" s="1418" customFormat="1" ht="27" customHeight="1" thickBot="1">
      <c r="B13" s="1420"/>
      <c r="C13" s="1421"/>
      <c r="D13" s="389" t="s">
        <v>202</v>
      </c>
      <c r="E13" s="889">
        <f>SUM(E14:E18)</f>
        <v>0</v>
      </c>
      <c r="F13" s="888">
        <f t="shared" ref="F13:G13" si="0">SUM(F14:F18)</f>
        <v>0</v>
      </c>
      <c r="G13" s="888">
        <f t="shared" si="0"/>
        <v>0</v>
      </c>
      <c r="H13" s="890">
        <f>SUM(H14:H18)</f>
        <v>0</v>
      </c>
      <c r="I13" s="890">
        <f t="shared" ref="I13:M13" si="1">SUM(I14:I18)</f>
        <v>0</v>
      </c>
      <c r="J13" s="1395">
        <f t="shared" si="1"/>
        <v>0</v>
      </c>
      <c r="K13" s="890">
        <f t="shared" si="1"/>
        <v>0</v>
      </c>
      <c r="L13" s="890">
        <f t="shared" si="1"/>
        <v>0</v>
      </c>
      <c r="M13" s="890">
        <f t="shared" si="1"/>
        <v>0</v>
      </c>
      <c r="N13" s="942">
        <f>SUM(N14:N18)</f>
        <v>0</v>
      </c>
      <c r="O13" s="942">
        <f t="shared" ref="O13:P13" si="2">SUM(O14:O18)</f>
        <v>0</v>
      </c>
      <c r="P13" s="942">
        <f t="shared" si="2"/>
        <v>0</v>
      </c>
      <c r="Q13" s="1422"/>
      <c r="R13" s="1412"/>
    </row>
    <row r="14" spans="2:18" s="1418" customFormat="1" ht="14.25" customHeight="1">
      <c r="B14" s="393"/>
      <c r="C14" s="801"/>
      <c r="D14" s="394" t="s">
        <v>738</v>
      </c>
      <c r="E14" s="886">
        <f t="shared" ref="E14:J14" si="3">SUM(E20:E32)</f>
        <v>0</v>
      </c>
      <c r="F14" s="886">
        <f t="shared" si="3"/>
        <v>0</v>
      </c>
      <c r="G14" s="887">
        <f t="shared" si="3"/>
        <v>0</v>
      </c>
      <c r="H14" s="1328">
        <f t="shared" si="3"/>
        <v>0</v>
      </c>
      <c r="I14" s="1329">
        <f t="shared" si="3"/>
        <v>0</v>
      </c>
      <c r="J14" s="1396">
        <f t="shared" si="3"/>
        <v>0</v>
      </c>
      <c r="K14" s="956">
        <f t="shared" ref="K14:K16" si="4">SUM(E14:G14)</f>
        <v>0</v>
      </c>
      <c r="L14" s="957">
        <f t="shared" ref="L14:L16" si="5">SUM(H14:J14)</f>
        <v>0</v>
      </c>
      <c r="M14" s="958">
        <f>SUM(E14:J14)</f>
        <v>0</v>
      </c>
      <c r="N14" s="905">
        <f>E14*$E$11+F14*$F$11+G14*G$11</f>
        <v>0</v>
      </c>
      <c r="O14" s="905">
        <f>H14*$H$11+I14*$I$11+J14*$J$11</f>
        <v>0</v>
      </c>
      <c r="P14" s="1367">
        <f>SUM(N14:O14)</f>
        <v>0</v>
      </c>
      <c r="Q14" s="1411"/>
      <c r="R14" s="1412"/>
    </row>
    <row r="15" spans="2:18" s="1418" customFormat="1" ht="14.25" customHeight="1">
      <c r="B15" s="393"/>
      <c r="C15" s="801"/>
      <c r="D15" s="394" t="s">
        <v>739</v>
      </c>
      <c r="E15" s="886">
        <f>SUM(E33:E53)</f>
        <v>0</v>
      </c>
      <c r="F15" s="886">
        <f t="shared" ref="F15:G15" si="6">SUM(F33:F53)</f>
        <v>0</v>
      </c>
      <c r="G15" s="886">
        <f t="shared" si="6"/>
        <v>0</v>
      </c>
      <c r="H15" s="1328">
        <f>SUM(H33:H53)</f>
        <v>0</v>
      </c>
      <c r="I15" s="1328">
        <f t="shared" ref="I15:J15" si="7">SUM(I33:I53)</f>
        <v>0</v>
      </c>
      <c r="J15" s="1328">
        <f t="shared" si="7"/>
        <v>0</v>
      </c>
      <c r="K15" s="956">
        <f t="shared" si="4"/>
        <v>0</v>
      </c>
      <c r="L15" s="957">
        <f t="shared" si="5"/>
        <v>0</v>
      </c>
      <c r="M15" s="958">
        <f t="shared" ref="M15:M16" si="8">SUM(E15:J15)</f>
        <v>0</v>
      </c>
      <c r="N15" s="1368">
        <f t="shared" ref="N15:N16" si="9">E15*$E$11+F15*$F$11+G15*G$11</f>
        <v>0</v>
      </c>
      <c r="O15" s="905">
        <f t="shared" ref="O15:O16" si="10">H15*$H$11+I15*$I$11+J15*$J$11</f>
        <v>0</v>
      </c>
      <c r="P15" s="1367">
        <f t="shared" ref="P15:P16" si="11">SUM(N15:O15)</f>
        <v>0</v>
      </c>
      <c r="Q15" s="1410"/>
      <c r="R15" s="1412"/>
    </row>
    <row r="16" spans="2:18" s="1418" customFormat="1" ht="14.25" customHeight="1">
      <c r="B16" s="393"/>
      <c r="C16" s="801"/>
      <c r="D16" s="394" t="s">
        <v>781</v>
      </c>
      <c r="E16" s="886">
        <f>E55</f>
        <v>0</v>
      </c>
      <c r="F16" s="886">
        <f t="shared" ref="F16:G16" si="12">F55</f>
        <v>0</v>
      </c>
      <c r="G16" s="886">
        <f t="shared" si="12"/>
        <v>0</v>
      </c>
      <c r="H16" s="1328">
        <f>H55</f>
        <v>0</v>
      </c>
      <c r="I16" s="1328">
        <f>I55</f>
        <v>0</v>
      </c>
      <c r="J16" s="1397">
        <f>J55</f>
        <v>0</v>
      </c>
      <c r="K16" s="956">
        <f t="shared" si="4"/>
        <v>0</v>
      </c>
      <c r="L16" s="957">
        <f t="shared" si="5"/>
        <v>0</v>
      </c>
      <c r="M16" s="958">
        <f t="shared" si="8"/>
        <v>0</v>
      </c>
      <c r="N16" s="1368">
        <f t="shared" si="9"/>
        <v>0</v>
      </c>
      <c r="O16" s="905">
        <f t="shared" si="10"/>
        <v>0</v>
      </c>
      <c r="P16" s="1367">
        <f t="shared" si="11"/>
        <v>0</v>
      </c>
      <c r="Q16" s="1410"/>
      <c r="R16" s="1412"/>
    </row>
    <row r="17" spans="2:18" s="1418" customFormat="1" ht="14.25" customHeight="1">
      <c r="B17" s="393"/>
      <c r="C17" s="801"/>
      <c r="D17" s="394" t="s">
        <v>740</v>
      </c>
      <c r="E17" s="1398">
        <f>E66</f>
        <v>0</v>
      </c>
      <c r="F17" s="1398">
        <f t="shared" ref="F17:G17" si="13">F66</f>
        <v>0</v>
      </c>
      <c r="G17" s="1398">
        <f t="shared" si="13"/>
        <v>0</v>
      </c>
      <c r="H17" s="1328">
        <f>H66</f>
        <v>0</v>
      </c>
      <c r="I17" s="1328">
        <f t="shared" ref="I17:J17" si="14">I66</f>
        <v>0</v>
      </c>
      <c r="J17" s="1328">
        <f t="shared" si="14"/>
        <v>0</v>
      </c>
      <c r="K17" s="956">
        <f>SUM(E17:G17)</f>
        <v>0</v>
      </c>
      <c r="L17" s="957">
        <f>SUM(H17:J17)</f>
        <v>0</v>
      </c>
      <c r="M17" s="958">
        <f>SUM(E17:J17)</f>
        <v>0</v>
      </c>
      <c r="N17" s="1368">
        <f>E17*$E$11+F17*$F$11+G17*G$11</f>
        <v>0</v>
      </c>
      <c r="O17" s="905">
        <f>H17*$H$11+I17*$I$11+J17*$J$11</f>
        <v>0</v>
      </c>
      <c r="P17" s="1367">
        <f>SUM(N17:O17)</f>
        <v>0</v>
      </c>
      <c r="Q17" s="1410"/>
      <c r="R17" s="1412"/>
    </row>
    <row r="18" spans="2:18" s="1418" customFormat="1" ht="16.350000000000001" customHeight="1">
      <c r="B18" s="1292"/>
      <c r="C18" s="1322"/>
      <c r="D18" s="1323" t="s">
        <v>782</v>
      </c>
      <c r="E18" s="1399">
        <f>E54</f>
        <v>0</v>
      </c>
      <c r="F18" s="1399">
        <f t="shared" ref="F18:G18" si="15">F54</f>
        <v>0</v>
      </c>
      <c r="G18" s="1399">
        <f t="shared" si="15"/>
        <v>0</v>
      </c>
      <c r="H18" s="1330">
        <f>H54</f>
        <v>0</v>
      </c>
      <c r="I18" s="1330">
        <f t="shared" ref="I18:J18" si="16">I54</f>
        <v>0</v>
      </c>
      <c r="J18" s="1330">
        <f t="shared" si="16"/>
        <v>0</v>
      </c>
      <c r="K18" s="1324">
        <f>SUM(E18:G18)</f>
        <v>0</v>
      </c>
      <c r="L18" s="1325">
        <f>SUM(H18:J18)</f>
        <v>0</v>
      </c>
      <c r="M18" s="1326">
        <f>SUM(K18:L18)</f>
        <v>0</v>
      </c>
      <c r="N18" s="891">
        <f>E18*$E$11+F18*$F$11+G18*G$11</f>
        <v>0</v>
      </c>
      <c r="O18" s="891">
        <f>H18*$H$11+I18*$I$11+J18*$J$11</f>
        <v>0</v>
      </c>
      <c r="P18" s="908">
        <f>SUM(N18:O18)</f>
        <v>0</v>
      </c>
      <c r="Q18" s="1423"/>
      <c r="R18" s="1412"/>
    </row>
    <row r="19" spans="2:18" s="1418" customFormat="1" ht="19.5" customHeight="1">
      <c r="B19" s="395"/>
      <c r="C19" s="1310" t="s">
        <v>735</v>
      </c>
      <c r="D19" s="1310"/>
      <c r="E19" s="652"/>
      <c r="F19" s="652"/>
      <c r="G19" s="652"/>
      <c r="H19" s="652"/>
      <c r="I19" s="652"/>
      <c r="J19" s="652"/>
      <c r="K19" s="653"/>
      <c r="L19" s="653"/>
      <c r="M19" s="652"/>
      <c r="N19" s="931"/>
      <c r="O19" s="931"/>
      <c r="P19" s="932"/>
      <c r="Q19" s="1394"/>
      <c r="R19" s="1412"/>
    </row>
    <row r="20" spans="2:18" s="1392" customFormat="1" ht="14.1" customHeight="1">
      <c r="B20" s="807"/>
      <c r="C20" s="805">
        <v>1</v>
      </c>
      <c r="D20" s="1403" t="s">
        <v>379</v>
      </c>
      <c r="E20" s="846"/>
      <c r="F20" s="847"/>
      <c r="G20" s="845"/>
      <c r="H20" s="846"/>
      <c r="I20" s="847"/>
      <c r="J20" s="845"/>
      <c r="K20" s="1369">
        <f>SUM(E20:G20)</f>
        <v>0</v>
      </c>
      <c r="L20" s="959">
        <f>SUM(H20:J20)</f>
        <v>0</v>
      </c>
      <c r="M20" s="1366">
        <f t="shared" ref="M20:M53" si="17">SUM(K20:L20)</f>
        <v>0</v>
      </c>
      <c r="N20" s="879">
        <f>E20*$E$11+F20*$F$11+G20*G$11</f>
        <v>0</v>
      </c>
      <c r="O20" s="879">
        <f>H20*$H$11+I20*$I$11+J20*$J$11</f>
        <v>0</v>
      </c>
      <c r="P20" s="875">
        <f t="shared" ref="P20:P53" si="18">SUM(N20:O20)</f>
        <v>0</v>
      </c>
      <c r="Q20" s="1424"/>
      <c r="R20" s="1412"/>
    </row>
    <row r="21" spans="2:18" s="1392" customFormat="1" ht="14.1" customHeight="1">
      <c r="B21" s="806"/>
      <c r="C21" s="804">
        <v>2</v>
      </c>
      <c r="D21" s="1478" t="s">
        <v>731</v>
      </c>
      <c r="E21" s="850"/>
      <c r="F21" s="851"/>
      <c r="G21" s="849"/>
      <c r="H21" s="850"/>
      <c r="I21" s="851"/>
      <c r="J21" s="870"/>
      <c r="K21" s="834">
        <f t="shared" ref="K21:K53" si="19">SUM(E21:G21)</f>
        <v>0</v>
      </c>
      <c r="L21" s="835">
        <f t="shared" ref="L21:L53" si="20">SUM(H21:J21)</f>
        <v>0</v>
      </c>
      <c r="M21" s="960">
        <f t="shared" si="17"/>
        <v>0</v>
      </c>
      <c r="N21" s="880">
        <f t="shared" ref="N21:N53" si="21">E21*$E$11+F21*$F$11+G21*G$11</f>
        <v>0</v>
      </c>
      <c r="O21" s="880">
        <f t="shared" ref="O21:O53" si="22">H21*$H$11+I21*$I$11+J21*$J$11</f>
        <v>0</v>
      </c>
      <c r="P21" s="876">
        <f t="shared" si="18"/>
        <v>0</v>
      </c>
      <c r="Q21" s="1425"/>
      <c r="R21" s="1412"/>
    </row>
    <row r="22" spans="2:18" s="1392" customFormat="1" ht="14.1" customHeight="1">
      <c r="B22" s="806"/>
      <c r="C22" s="804">
        <v>3</v>
      </c>
      <c r="D22" s="1332" t="s">
        <v>282</v>
      </c>
      <c r="E22" s="850"/>
      <c r="F22" s="851"/>
      <c r="G22" s="849"/>
      <c r="H22" s="850"/>
      <c r="I22" s="851"/>
      <c r="J22" s="992"/>
      <c r="K22" s="834">
        <f t="shared" si="19"/>
        <v>0</v>
      </c>
      <c r="L22" s="835">
        <f t="shared" si="20"/>
        <v>0</v>
      </c>
      <c r="M22" s="960">
        <f t="shared" si="17"/>
        <v>0</v>
      </c>
      <c r="N22" s="880">
        <f t="shared" si="21"/>
        <v>0</v>
      </c>
      <c r="O22" s="880">
        <f t="shared" si="22"/>
        <v>0</v>
      </c>
      <c r="P22" s="876">
        <f t="shared" si="18"/>
        <v>0</v>
      </c>
      <c r="Q22" s="1425"/>
      <c r="R22" s="1412"/>
    </row>
    <row r="23" spans="2:18" s="1392" customFormat="1" ht="14.1" customHeight="1">
      <c r="B23" s="806"/>
      <c r="C23" s="804">
        <v>4</v>
      </c>
      <c r="D23" s="1478" t="s">
        <v>569</v>
      </c>
      <c r="E23" s="850"/>
      <c r="F23" s="851"/>
      <c r="G23" s="849"/>
      <c r="H23" s="850"/>
      <c r="I23" s="851"/>
      <c r="J23" s="992"/>
      <c r="K23" s="834">
        <f t="shared" si="19"/>
        <v>0</v>
      </c>
      <c r="L23" s="835">
        <f t="shared" si="20"/>
        <v>0</v>
      </c>
      <c r="M23" s="960">
        <f t="shared" si="17"/>
        <v>0</v>
      </c>
      <c r="N23" s="880">
        <f t="shared" si="21"/>
        <v>0</v>
      </c>
      <c r="O23" s="880">
        <f t="shared" si="22"/>
        <v>0</v>
      </c>
      <c r="P23" s="876">
        <f t="shared" si="18"/>
        <v>0</v>
      </c>
      <c r="Q23" s="1425"/>
      <c r="R23" s="1412"/>
    </row>
    <row r="24" spans="2:18" s="1392" customFormat="1" ht="14.1" customHeight="1">
      <c r="B24" s="806"/>
      <c r="C24" s="804">
        <v>5</v>
      </c>
      <c r="D24" s="1332" t="s">
        <v>269</v>
      </c>
      <c r="E24" s="850"/>
      <c r="F24" s="851"/>
      <c r="G24" s="849"/>
      <c r="H24" s="850"/>
      <c r="I24" s="851"/>
      <c r="J24" s="849"/>
      <c r="K24" s="834">
        <f t="shared" si="19"/>
        <v>0</v>
      </c>
      <c r="L24" s="835">
        <f t="shared" si="20"/>
        <v>0</v>
      </c>
      <c r="M24" s="960">
        <f t="shared" si="17"/>
        <v>0</v>
      </c>
      <c r="N24" s="880">
        <f t="shared" si="21"/>
        <v>0</v>
      </c>
      <c r="O24" s="880">
        <f t="shared" si="22"/>
        <v>0</v>
      </c>
      <c r="P24" s="876">
        <f t="shared" si="18"/>
        <v>0</v>
      </c>
      <c r="Q24" s="1425"/>
      <c r="R24" s="1412"/>
    </row>
    <row r="25" spans="2:18" s="1392" customFormat="1" ht="14.1" customHeight="1">
      <c r="B25" s="806"/>
      <c r="C25" s="804">
        <v>6</v>
      </c>
      <c r="D25" s="1332" t="s">
        <v>270</v>
      </c>
      <c r="E25" s="850"/>
      <c r="F25" s="851"/>
      <c r="G25" s="849"/>
      <c r="H25" s="850"/>
      <c r="I25" s="851"/>
      <c r="J25" s="849"/>
      <c r="K25" s="834">
        <f t="shared" si="19"/>
        <v>0</v>
      </c>
      <c r="L25" s="835">
        <f t="shared" si="20"/>
        <v>0</v>
      </c>
      <c r="M25" s="960">
        <f t="shared" si="17"/>
        <v>0</v>
      </c>
      <c r="N25" s="880">
        <f t="shared" si="21"/>
        <v>0</v>
      </c>
      <c r="O25" s="880">
        <f t="shared" si="22"/>
        <v>0</v>
      </c>
      <c r="P25" s="876">
        <f t="shared" si="18"/>
        <v>0</v>
      </c>
      <c r="Q25" s="1425"/>
      <c r="R25" s="1412"/>
    </row>
    <row r="26" spans="2:18" s="1392" customFormat="1" ht="14.1" customHeight="1">
      <c r="B26" s="806"/>
      <c r="C26" s="804">
        <v>7</v>
      </c>
      <c r="D26" s="1332" t="s">
        <v>506</v>
      </c>
      <c r="E26" s="850"/>
      <c r="F26" s="851"/>
      <c r="G26" s="849"/>
      <c r="H26" s="850"/>
      <c r="I26" s="851"/>
      <c r="J26" s="849"/>
      <c r="K26" s="834">
        <f t="shared" si="19"/>
        <v>0</v>
      </c>
      <c r="L26" s="835">
        <f t="shared" si="20"/>
        <v>0</v>
      </c>
      <c r="M26" s="960">
        <f t="shared" si="17"/>
        <v>0</v>
      </c>
      <c r="N26" s="880">
        <f t="shared" si="21"/>
        <v>0</v>
      </c>
      <c r="O26" s="880">
        <f t="shared" si="22"/>
        <v>0</v>
      </c>
      <c r="P26" s="876">
        <f t="shared" si="18"/>
        <v>0</v>
      </c>
      <c r="Q26" s="1425"/>
      <c r="R26" s="1412"/>
    </row>
    <row r="27" spans="2:18" s="1392" customFormat="1" ht="14.1" customHeight="1">
      <c r="B27" s="806"/>
      <c r="C27" s="804">
        <v>8</v>
      </c>
      <c r="D27" s="1332" t="s">
        <v>271</v>
      </c>
      <c r="E27" s="850"/>
      <c r="F27" s="851"/>
      <c r="G27" s="849"/>
      <c r="H27" s="850"/>
      <c r="I27" s="851"/>
      <c r="J27" s="849"/>
      <c r="K27" s="834">
        <f>SUM(E27:G27)</f>
        <v>0</v>
      </c>
      <c r="L27" s="835">
        <f>SUM(H27:J27)</f>
        <v>0</v>
      </c>
      <c r="M27" s="960">
        <f t="shared" si="17"/>
        <v>0</v>
      </c>
      <c r="N27" s="880">
        <f t="shared" si="21"/>
        <v>0</v>
      </c>
      <c r="O27" s="880">
        <f t="shared" si="22"/>
        <v>0</v>
      </c>
      <c r="P27" s="876">
        <f t="shared" si="18"/>
        <v>0</v>
      </c>
      <c r="Q27" s="1425"/>
      <c r="R27" s="1412"/>
    </row>
    <row r="28" spans="2:18" s="1392" customFormat="1" ht="14.1" customHeight="1">
      <c r="B28" s="806"/>
      <c r="C28" s="804">
        <v>9</v>
      </c>
      <c r="D28" s="1332" t="s">
        <v>581</v>
      </c>
      <c r="E28" s="850"/>
      <c r="F28" s="851"/>
      <c r="G28" s="849"/>
      <c r="H28" s="850"/>
      <c r="I28" s="851"/>
      <c r="J28" s="849"/>
      <c r="K28" s="834">
        <f>SUM(E28:G28)</f>
        <v>0</v>
      </c>
      <c r="L28" s="835">
        <f>SUM(H28:J28)</f>
        <v>0</v>
      </c>
      <c r="M28" s="960">
        <f t="shared" si="17"/>
        <v>0</v>
      </c>
      <c r="N28" s="880">
        <f t="shared" si="21"/>
        <v>0</v>
      </c>
      <c r="O28" s="880">
        <f t="shared" si="22"/>
        <v>0</v>
      </c>
      <c r="P28" s="876">
        <f t="shared" si="18"/>
        <v>0</v>
      </c>
      <c r="Q28" s="1425"/>
      <c r="R28" s="1412"/>
    </row>
    <row r="29" spans="2:18" s="1392" customFormat="1" ht="14.1" customHeight="1">
      <c r="B29" s="806"/>
      <c r="C29" s="804">
        <v>10</v>
      </c>
      <c r="D29" s="1332" t="s">
        <v>582</v>
      </c>
      <c r="E29" s="850"/>
      <c r="F29" s="851"/>
      <c r="G29" s="849"/>
      <c r="H29" s="850"/>
      <c r="I29" s="851"/>
      <c r="J29" s="849"/>
      <c r="K29" s="834">
        <f t="shared" si="19"/>
        <v>0</v>
      </c>
      <c r="L29" s="835">
        <f t="shared" si="20"/>
        <v>0</v>
      </c>
      <c r="M29" s="960">
        <f t="shared" si="17"/>
        <v>0</v>
      </c>
      <c r="N29" s="880">
        <f t="shared" si="21"/>
        <v>0</v>
      </c>
      <c r="O29" s="880">
        <f t="shared" si="22"/>
        <v>0</v>
      </c>
      <c r="P29" s="876">
        <f t="shared" si="18"/>
        <v>0</v>
      </c>
      <c r="Q29" s="1425"/>
      <c r="R29" s="1412"/>
    </row>
    <row r="30" spans="2:18" s="1392" customFormat="1" ht="14.1" customHeight="1">
      <c r="B30" s="806"/>
      <c r="C30" s="804">
        <v>11</v>
      </c>
      <c r="D30" s="1332" t="s">
        <v>607</v>
      </c>
      <c r="E30" s="850"/>
      <c r="F30" s="851"/>
      <c r="G30" s="849"/>
      <c r="H30" s="850"/>
      <c r="I30" s="851"/>
      <c r="J30" s="849"/>
      <c r="K30" s="834">
        <f t="shared" si="19"/>
        <v>0</v>
      </c>
      <c r="L30" s="835">
        <f t="shared" si="20"/>
        <v>0</v>
      </c>
      <c r="M30" s="960">
        <f t="shared" si="17"/>
        <v>0</v>
      </c>
      <c r="N30" s="880">
        <f t="shared" si="21"/>
        <v>0</v>
      </c>
      <c r="O30" s="880">
        <f t="shared" si="22"/>
        <v>0</v>
      </c>
      <c r="P30" s="876">
        <f t="shared" si="18"/>
        <v>0</v>
      </c>
      <c r="Q30" s="1425"/>
      <c r="R30" s="1412"/>
    </row>
    <row r="31" spans="2:18" s="1392" customFormat="1" ht="14.1" customHeight="1">
      <c r="B31" s="983"/>
      <c r="C31" s="1312">
        <v>12</v>
      </c>
      <c r="D31" s="1404" t="s">
        <v>605</v>
      </c>
      <c r="E31" s="985"/>
      <c r="F31" s="986"/>
      <c r="G31" s="987"/>
      <c r="H31" s="985"/>
      <c r="I31" s="986"/>
      <c r="J31" s="987"/>
      <c r="K31" s="834">
        <f t="shared" ref="K31" si="23">SUM(E31:G31)</f>
        <v>0</v>
      </c>
      <c r="L31" s="835">
        <f t="shared" ref="L31" si="24">SUM(H31:J31)</f>
        <v>0</v>
      </c>
      <c r="M31" s="960">
        <f t="shared" ref="M31" si="25">SUM(K31:L31)</f>
        <v>0</v>
      </c>
      <c r="N31" s="880">
        <f t="shared" ref="N31" si="26">E31*$E$11+F31*$F$11+G31*G$11</f>
        <v>0</v>
      </c>
      <c r="O31" s="880">
        <f t="shared" ref="O31" si="27">H31*$H$11+I31*$I$11+J31*$J$11</f>
        <v>0</v>
      </c>
      <c r="P31" s="876">
        <f t="shared" ref="P31" si="28">SUM(N31:O31)</f>
        <v>0</v>
      </c>
      <c r="Q31" s="1474"/>
      <c r="R31" s="1412"/>
    </row>
    <row r="32" spans="2:18" s="1392" customFormat="1" ht="14.1" customHeight="1" thickBot="1">
      <c r="B32" s="961"/>
      <c r="C32" s="1312">
        <v>13</v>
      </c>
      <c r="D32" s="1404" t="s">
        <v>918</v>
      </c>
      <c r="E32" s="962"/>
      <c r="F32" s="963"/>
      <c r="G32" s="964"/>
      <c r="H32" s="962"/>
      <c r="I32" s="963"/>
      <c r="J32" s="964"/>
      <c r="K32" s="965">
        <f t="shared" si="19"/>
        <v>0</v>
      </c>
      <c r="L32" s="966">
        <f t="shared" si="20"/>
        <v>0</v>
      </c>
      <c r="M32" s="967">
        <f t="shared" si="17"/>
        <v>0</v>
      </c>
      <c r="N32" s="892">
        <f t="shared" si="21"/>
        <v>0</v>
      </c>
      <c r="O32" s="892">
        <f t="shared" si="22"/>
        <v>0</v>
      </c>
      <c r="P32" s="910">
        <f t="shared" si="18"/>
        <v>0</v>
      </c>
      <c r="Q32" s="1426"/>
      <c r="R32" s="1412"/>
    </row>
    <row r="33" spans="2:18" s="1392" customFormat="1" ht="14.1" customHeight="1" thickTop="1">
      <c r="B33" s="3372" t="s">
        <v>532</v>
      </c>
      <c r="C33" s="1405">
        <v>1</v>
      </c>
      <c r="D33" s="1406" t="s">
        <v>62</v>
      </c>
      <c r="E33" s="850"/>
      <c r="F33" s="851"/>
      <c r="G33" s="849"/>
      <c r="H33" s="850"/>
      <c r="I33" s="851"/>
      <c r="J33" s="849"/>
      <c r="K33" s="836">
        <f>SUM(E33:G33)</f>
        <v>0</v>
      </c>
      <c r="L33" s="897">
        <f>SUM(H33:J33)</f>
        <v>0</v>
      </c>
      <c r="M33" s="968">
        <f t="shared" si="17"/>
        <v>0</v>
      </c>
      <c r="N33" s="891">
        <f t="shared" si="21"/>
        <v>0</v>
      </c>
      <c r="O33" s="891">
        <f t="shared" si="22"/>
        <v>0</v>
      </c>
      <c r="P33" s="908">
        <f t="shared" si="18"/>
        <v>0</v>
      </c>
      <c r="Q33" s="1425"/>
      <c r="R33" s="1412"/>
    </row>
    <row r="34" spans="2:18" s="1392" customFormat="1" ht="14.1" customHeight="1">
      <c r="B34" s="3372"/>
      <c r="C34" s="802">
        <v>2</v>
      </c>
      <c r="D34" s="396" t="s">
        <v>733</v>
      </c>
      <c r="E34" s="856"/>
      <c r="F34" s="854"/>
      <c r="G34" s="855"/>
      <c r="H34" s="856"/>
      <c r="I34" s="854"/>
      <c r="J34" s="855"/>
      <c r="K34" s="834">
        <f t="shared" si="19"/>
        <v>0</v>
      </c>
      <c r="L34" s="835">
        <f t="shared" si="20"/>
        <v>0</v>
      </c>
      <c r="M34" s="960">
        <f t="shared" si="17"/>
        <v>0</v>
      </c>
      <c r="N34" s="880">
        <f t="shared" si="21"/>
        <v>0</v>
      </c>
      <c r="O34" s="880">
        <f t="shared" si="22"/>
        <v>0</v>
      </c>
      <c r="P34" s="876">
        <f t="shared" si="18"/>
        <v>0</v>
      </c>
      <c r="Q34" s="1427"/>
      <c r="R34" s="1412"/>
    </row>
    <row r="35" spans="2:18" s="1392" customFormat="1" ht="14.1" customHeight="1">
      <c r="B35" s="3372"/>
      <c r="C35" s="803">
        <v>3</v>
      </c>
      <c r="D35" s="396" t="s">
        <v>734</v>
      </c>
      <c r="E35" s="856"/>
      <c r="F35" s="854"/>
      <c r="G35" s="855"/>
      <c r="H35" s="856"/>
      <c r="I35" s="854"/>
      <c r="J35" s="855"/>
      <c r="K35" s="834">
        <f t="shared" si="19"/>
        <v>0</v>
      </c>
      <c r="L35" s="835">
        <f t="shared" si="20"/>
        <v>0</v>
      </c>
      <c r="M35" s="960">
        <f t="shared" si="17"/>
        <v>0</v>
      </c>
      <c r="N35" s="880">
        <f t="shared" si="21"/>
        <v>0</v>
      </c>
      <c r="O35" s="880">
        <f t="shared" si="22"/>
        <v>0</v>
      </c>
      <c r="P35" s="876">
        <f t="shared" si="18"/>
        <v>0</v>
      </c>
      <c r="Q35" s="1427"/>
      <c r="R35" s="1412"/>
    </row>
    <row r="36" spans="2:18" s="1392" customFormat="1" ht="14.1" customHeight="1">
      <c r="B36" s="3372"/>
      <c r="C36" s="802">
        <v>4</v>
      </c>
      <c r="D36" s="398" t="s">
        <v>59</v>
      </c>
      <c r="E36" s="856"/>
      <c r="F36" s="854"/>
      <c r="G36" s="855"/>
      <c r="H36" s="856"/>
      <c r="I36" s="854"/>
      <c r="J36" s="855"/>
      <c r="K36" s="834">
        <f t="shared" si="19"/>
        <v>0</v>
      </c>
      <c r="L36" s="835">
        <f t="shared" si="20"/>
        <v>0</v>
      </c>
      <c r="M36" s="960">
        <f t="shared" si="17"/>
        <v>0</v>
      </c>
      <c r="N36" s="880">
        <f t="shared" si="21"/>
        <v>0</v>
      </c>
      <c r="O36" s="880">
        <f t="shared" si="22"/>
        <v>0</v>
      </c>
      <c r="P36" s="876">
        <f t="shared" si="18"/>
        <v>0</v>
      </c>
      <c r="Q36" s="1427"/>
      <c r="R36" s="1412"/>
    </row>
    <row r="37" spans="2:18" s="1392" customFormat="1" ht="14.1" customHeight="1">
      <c r="B37" s="3372"/>
      <c r="C37" s="803">
        <v>5</v>
      </c>
      <c r="D37" s="398" t="s">
        <v>60</v>
      </c>
      <c r="E37" s="856"/>
      <c r="F37" s="854"/>
      <c r="G37" s="855"/>
      <c r="H37" s="856"/>
      <c r="I37" s="854"/>
      <c r="J37" s="855"/>
      <c r="K37" s="834">
        <f t="shared" si="19"/>
        <v>0</v>
      </c>
      <c r="L37" s="835">
        <f t="shared" si="20"/>
        <v>0</v>
      </c>
      <c r="M37" s="960">
        <f t="shared" si="17"/>
        <v>0</v>
      </c>
      <c r="N37" s="880">
        <f t="shared" si="21"/>
        <v>0</v>
      </c>
      <c r="O37" s="880">
        <f t="shared" si="22"/>
        <v>0</v>
      </c>
      <c r="P37" s="876">
        <f t="shared" si="18"/>
        <v>0</v>
      </c>
      <c r="Q37" s="1427"/>
      <c r="R37" s="1412"/>
    </row>
    <row r="38" spans="2:18" s="1392" customFormat="1" ht="14.1" customHeight="1">
      <c r="B38" s="3372"/>
      <c r="C38" s="802">
        <v>6</v>
      </c>
      <c r="D38" s="398" t="s">
        <v>66</v>
      </c>
      <c r="E38" s="856"/>
      <c r="F38" s="854"/>
      <c r="G38" s="855"/>
      <c r="H38" s="856"/>
      <c r="I38" s="854"/>
      <c r="J38" s="855"/>
      <c r="K38" s="834">
        <f t="shared" si="19"/>
        <v>0</v>
      </c>
      <c r="L38" s="835">
        <f t="shared" si="20"/>
        <v>0</v>
      </c>
      <c r="M38" s="960">
        <f t="shared" si="17"/>
        <v>0</v>
      </c>
      <c r="N38" s="880">
        <f t="shared" si="21"/>
        <v>0</v>
      </c>
      <c r="O38" s="880">
        <f t="shared" si="22"/>
        <v>0</v>
      </c>
      <c r="P38" s="876">
        <f t="shared" si="18"/>
        <v>0</v>
      </c>
      <c r="Q38" s="1427"/>
      <c r="R38" s="1412"/>
    </row>
    <row r="39" spans="2:18" s="1392" customFormat="1" ht="14.1" customHeight="1">
      <c r="B39" s="3372"/>
      <c r="C39" s="803">
        <v>7</v>
      </c>
      <c r="D39" s="398" t="s">
        <v>501</v>
      </c>
      <c r="E39" s="856"/>
      <c r="F39" s="854"/>
      <c r="G39" s="855"/>
      <c r="H39" s="856"/>
      <c r="I39" s="854"/>
      <c r="J39" s="855"/>
      <c r="K39" s="834">
        <f t="shared" si="19"/>
        <v>0</v>
      </c>
      <c r="L39" s="835">
        <f t="shared" si="20"/>
        <v>0</v>
      </c>
      <c r="M39" s="960">
        <f t="shared" si="17"/>
        <v>0</v>
      </c>
      <c r="N39" s="880">
        <f t="shared" si="21"/>
        <v>0</v>
      </c>
      <c r="O39" s="880">
        <f t="shared" si="22"/>
        <v>0</v>
      </c>
      <c r="P39" s="876">
        <f t="shared" si="18"/>
        <v>0</v>
      </c>
      <c r="Q39" s="1427"/>
      <c r="R39" s="1412"/>
    </row>
    <row r="40" spans="2:18" s="1392" customFormat="1" ht="14.1" customHeight="1">
      <c r="B40" s="3372"/>
      <c r="C40" s="802">
        <v>8</v>
      </c>
      <c r="D40" s="398" t="s">
        <v>67</v>
      </c>
      <c r="E40" s="856"/>
      <c r="F40" s="854"/>
      <c r="G40" s="855"/>
      <c r="H40" s="856"/>
      <c r="I40" s="854"/>
      <c r="J40" s="855"/>
      <c r="K40" s="834">
        <f t="shared" si="19"/>
        <v>0</v>
      </c>
      <c r="L40" s="835">
        <f t="shared" si="20"/>
        <v>0</v>
      </c>
      <c r="M40" s="960">
        <f t="shared" si="17"/>
        <v>0</v>
      </c>
      <c r="N40" s="880">
        <f t="shared" si="21"/>
        <v>0</v>
      </c>
      <c r="O40" s="880">
        <f t="shared" si="22"/>
        <v>0</v>
      </c>
      <c r="P40" s="876">
        <f t="shared" si="18"/>
        <v>0</v>
      </c>
      <c r="Q40" s="1427"/>
      <c r="R40" s="1412"/>
    </row>
    <row r="41" spans="2:18" s="1392" customFormat="1" ht="14.1" customHeight="1">
      <c r="B41" s="3372"/>
      <c r="C41" s="803">
        <v>9</v>
      </c>
      <c r="D41" s="398" t="s">
        <v>61</v>
      </c>
      <c r="E41" s="856"/>
      <c r="F41" s="854"/>
      <c r="G41" s="855"/>
      <c r="H41" s="856"/>
      <c r="I41" s="854"/>
      <c r="J41" s="855"/>
      <c r="K41" s="834">
        <f t="shared" si="19"/>
        <v>0</v>
      </c>
      <c r="L41" s="835">
        <f t="shared" si="20"/>
        <v>0</v>
      </c>
      <c r="M41" s="960">
        <f t="shared" si="17"/>
        <v>0</v>
      </c>
      <c r="N41" s="880">
        <f t="shared" si="21"/>
        <v>0</v>
      </c>
      <c r="O41" s="880">
        <f t="shared" si="22"/>
        <v>0</v>
      </c>
      <c r="P41" s="876">
        <f t="shared" si="18"/>
        <v>0</v>
      </c>
      <c r="Q41" s="1427"/>
      <c r="R41" s="1412"/>
    </row>
    <row r="42" spans="2:18" s="1392" customFormat="1" ht="14.1" customHeight="1">
      <c r="B42" s="3372"/>
      <c r="C42" s="802">
        <v>10</v>
      </c>
      <c r="D42" s="398" t="s">
        <v>146</v>
      </c>
      <c r="E42" s="856"/>
      <c r="F42" s="854"/>
      <c r="G42" s="855"/>
      <c r="H42" s="856"/>
      <c r="I42" s="854"/>
      <c r="J42" s="855"/>
      <c r="K42" s="834">
        <f t="shared" si="19"/>
        <v>0</v>
      </c>
      <c r="L42" s="835">
        <f t="shared" si="20"/>
        <v>0</v>
      </c>
      <c r="M42" s="960">
        <f t="shared" si="17"/>
        <v>0</v>
      </c>
      <c r="N42" s="880">
        <f t="shared" si="21"/>
        <v>0</v>
      </c>
      <c r="O42" s="880">
        <f t="shared" si="22"/>
        <v>0</v>
      </c>
      <c r="P42" s="876">
        <f t="shared" si="18"/>
        <v>0</v>
      </c>
      <c r="Q42" s="1427"/>
      <c r="R42" s="1412"/>
    </row>
    <row r="43" spans="2:18" s="1392" customFormat="1" ht="14.1" customHeight="1">
      <c r="B43" s="3372"/>
      <c r="C43" s="803">
        <v>11</v>
      </c>
      <c r="D43" s="398" t="s">
        <v>117</v>
      </c>
      <c r="E43" s="856"/>
      <c r="F43" s="854"/>
      <c r="G43" s="855"/>
      <c r="H43" s="856"/>
      <c r="I43" s="854"/>
      <c r="J43" s="855"/>
      <c r="K43" s="834">
        <f t="shared" si="19"/>
        <v>0</v>
      </c>
      <c r="L43" s="835">
        <f t="shared" si="20"/>
        <v>0</v>
      </c>
      <c r="M43" s="960">
        <f t="shared" si="17"/>
        <v>0</v>
      </c>
      <c r="N43" s="880">
        <f t="shared" si="21"/>
        <v>0</v>
      </c>
      <c r="O43" s="880">
        <f t="shared" si="22"/>
        <v>0</v>
      </c>
      <c r="P43" s="876">
        <f t="shared" si="18"/>
        <v>0</v>
      </c>
      <c r="Q43" s="1427"/>
      <c r="R43" s="1412"/>
    </row>
    <row r="44" spans="2:18" s="1392" customFormat="1" ht="14.1" customHeight="1">
      <c r="B44" s="3372"/>
      <c r="C44" s="802">
        <v>12</v>
      </c>
      <c r="D44" s="398" t="s">
        <v>64</v>
      </c>
      <c r="E44" s="856"/>
      <c r="F44" s="854"/>
      <c r="G44" s="855"/>
      <c r="H44" s="856"/>
      <c r="I44" s="854"/>
      <c r="J44" s="855"/>
      <c r="K44" s="834">
        <f t="shared" si="19"/>
        <v>0</v>
      </c>
      <c r="L44" s="835">
        <f t="shared" si="20"/>
        <v>0</v>
      </c>
      <c r="M44" s="960">
        <f t="shared" si="17"/>
        <v>0</v>
      </c>
      <c r="N44" s="880">
        <f t="shared" si="21"/>
        <v>0</v>
      </c>
      <c r="O44" s="880">
        <f t="shared" si="22"/>
        <v>0</v>
      </c>
      <c r="P44" s="876">
        <f t="shared" si="18"/>
        <v>0</v>
      </c>
      <c r="Q44" s="1427"/>
      <c r="R44" s="1412"/>
    </row>
    <row r="45" spans="2:18" s="1392" customFormat="1" ht="14.1" customHeight="1">
      <c r="B45" s="3372"/>
      <c r="C45" s="803">
        <v>13</v>
      </c>
      <c r="D45" s="398" t="s">
        <v>143</v>
      </c>
      <c r="E45" s="856"/>
      <c r="F45" s="854"/>
      <c r="G45" s="855"/>
      <c r="H45" s="856"/>
      <c r="I45" s="854"/>
      <c r="J45" s="855"/>
      <c r="K45" s="834">
        <f t="shared" si="19"/>
        <v>0</v>
      </c>
      <c r="L45" s="835">
        <f t="shared" si="20"/>
        <v>0</v>
      </c>
      <c r="M45" s="960">
        <f t="shared" si="17"/>
        <v>0</v>
      </c>
      <c r="N45" s="880">
        <f t="shared" si="21"/>
        <v>0</v>
      </c>
      <c r="O45" s="880">
        <f t="shared" si="22"/>
        <v>0</v>
      </c>
      <c r="P45" s="876">
        <f t="shared" si="18"/>
        <v>0</v>
      </c>
      <c r="Q45" s="1427"/>
      <c r="R45" s="1412"/>
    </row>
    <row r="46" spans="2:18" s="1392" customFormat="1" ht="14.1" customHeight="1">
      <c r="B46" s="3372"/>
      <c r="C46" s="803">
        <v>14</v>
      </c>
      <c r="D46" s="1208" t="s">
        <v>65</v>
      </c>
      <c r="E46" s="1400"/>
      <c r="F46" s="1401"/>
      <c r="G46" s="1402"/>
      <c r="H46" s="856"/>
      <c r="I46" s="854"/>
      <c r="J46" s="855"/>
      <c r="K46" s="834">
        <f>SUM(E46:G46)</f>
        <v>0</v>
      </c>
      <c r="L46" s="835">
        <f>SUM(H46:J46)</f>
        <v>0</v>
      </c>
      <c r="M46" s="960">
        <f t="shared" si="17"/>
        <v>0</v>
      </c>
      <c r="N46" s="880">
        <f t="shared" si="21"/>
        <v>0</v>
      </c>
      <c r="O46" s="880">
        <f t="shared" si="22"/>
        <v>0</v>
      </c>
      <c r="P46" s="876">
        <f t="shared" si="18"/>
        <v>0</v>
      </c>
      <c r="Q46" s="1427"/>
      <c r="R46" s="1412"/>
    </row>
    <row r="47" spans="2:18" s="1392" customFormat="1" ht="14.1" customHeight="1">
      <c r="B47" s="3372"/>
      <c r="C47" s="803">
        <v>15</v>
      </c>
      <c r="D47" s="398" t="s">
        <v>336</v>
      </c>
      <c r="E47" s="856"/>
      <c r="F47" s="854"/>
      <c r="G47" s="855"/>
      <c r="H47" s="856"/>
      <c r="I47" s="854"/>
      <c r="J47" s="855"/>
      <c r="K47" s="834">
        <f>SUM(E47:G47)</f>
        <v>0</v>
      </c>
      <c r="L47" s="835">
        <f>SUM(H47:J47)</f>
        <v>0</v>
      </c>
      <c r="M47" s="960">
        <f t="shared" si="17"/>
        <v>0</v>
      </c>
      <c r="N47" s="880">
        <f t="shared" si="21"/>
        <v>0</v>
      </c>
      <c r="O47" s="880">
        <f t="shared" si="22"/>
        <v>0</v>
      </c>
      <c r="P47" s="876">
        <f t="shared" ref="P47" si="29">SUM(N47:O47)</f>
        <v>0</v>
      </c>
      <c r="Q47" s="1427"/>
      <c r="R47" s="1412"/>
    </row>
    <row r="48" spans="2:18" s="1392" customFormat="1" ht="14.1" customHeight="1">
      <c r="B48" s="3372"/>
      <c r="C48" s="984">
        <v>16</v>
      </c>
      <c r="D48" s="1337" t="s">
        <v>601</v>
      </c>
      <c r="E48" s="856"/>
      <c r="F48" s="854"/>
      <c r="G48" s="855"/>
      <c r="H48" s="856"/>
      <c r="I48" s="854"/>
      <c r="J48" s="855"/>
      <c r="K48" s="834">
        <f t="shared" si="19"/>
        <v>0</v>
      </c>
      <c r="L48" s="835">
        <f t="shared" si="20"/>
        <v>0</v>
      </c>
      <c r="M48" s="960">
        <f t="shared" si="17"/>
        <v>0</v>
      </c>
      <c r="N48" s="880">
        <f t="shared" si="21"/>
        <v>0</v>
      </c>
      <c r="O48" s="880">
        <f t="shared" si="22"/>
        <v>0</v>
      </c>
      <c r="P48" s="876">
        <f t="shared" si="18"/>
        <v>0</v>
      </c>
      <c r="Q48" s="1427"/>
      <c r="R48" s="1412"/>
    </row>
    <row r="49" spans="2:18" s="1392" customFormat="1" ht="14.1" customHeight="1">
      <c r="B49" s="3422" t="s">
        <v>736</v>
      </c>
      <c r="C49" s="808">
        <v>1</v>
      </c>
      <c r="D49" s="1338" t="s">
        <v>741</v>
      </c>
      <c r="E49" s="1221"/>
      <c r="F49" s="1222"/>
      <c r="G49" s="1223"/>
      <c r="H49" s="1224"/>
      <c r="I49" s="1225"/>
      <c r="J49" s="1226"/>
      <c r="K49" s="840">
        <f t="shared" si="19"/>
        <v>0</v>
      </c>
      <c r="L49" s="841">
        <f t="shared" si="20"/>
        <v>0</v>
      </c>
      <c r="M49" s="970">
        <f t="shared" si="17"/>
        <v>0</v>
      </c>
      <c r="N49" s="879">
        <f t="shared" si="21"/>
        <v>0</v>
      </c>
      <c r="O49" s="879">
        <f t="shared" si="22"/>
        <v>0</v>
      </c>
      <c r="P49" s="875">
        <f t="shared" si="18"/>
        <v>0</v>
      </c>
      <c r="Q49" s="1428"/>
      <c r="R49" s="1412"/>
    </row>
    <row r="50" spans="2:18" s="1392" customFormat="1" ht="14.1" customHeight="1">
      <c r="B50" s="3423"/>
      <c r="C50" s="809">
        <v>2</v>
      </c>
      <c r="D50" s="1000" t="s">
        <v>742</v>
      </c>
      <c r="E50" s="1227"/>
      <c r="F50" s="864"/>
      <c r="G50" s="859"/>
      <c r="H50" s="1219"/>
      <c r="I50" s="1220"/>
      <c r="J50" s="899"/>
      <c r="K50" s="834">
        <f t="shared" si="19"/>
        <v>0</v>
      </c>
      <c r="L50" s="835">
        <f t="shared" si="20"/>
        <v>0</v>
      </c>
      <c r="M50" s="960">
        <f t="shared" si="17"/>
        <v>0</v>
      </c>
      <c r="N50" s="880">
        <f t="shared" si="21"/>
        <v>0</v>
      </c>
      <c r="O50" s="880">
        <f t="shared" si="22"/>
        <v>0</v>
      </c>
      <c r="P50" s="876">
        <f t="shared" si="18"/>
        <v>0</v>
      </c>
      <c r="Q50" s="1429"/>
      <c r="R50" s="1412"/>
    </row>
    <row r="51" spans="2:18" s="1392" customFormat="1" ht="14.1" customHeight="1">
      <c r="B51" s="3424"/>
      <c r="C51" s="811">
        <v>3</v>
      </c>
      <c r="D51" s="1200" t="s">
        <v>743</v>
      </c>
      <c r="E51" s="865"/>
      <c r="F51" s="866"/>
      <c r="G51" s="867"/>
      <c r="H51" s="868"/>
      <c r="I51" s="999"/>
      <c r="J51" s="950"/>
      <c r="K51" s="837">
        <f t="shared" si="19"/>
        <v>0</v>
      </c>
      <c r="L51" s="838">
        <f t="shared" si="20"/>
        <v>0</v>
      </c>
      <c r="M51" s="971">
        <f t="shared" si="17"/>
        <v>0</v>
      </c>
      <c r="N51" s="881">
        <f t="shared" si="21"/>
        <v>0</v>
      </c>
      <c r="O51" s="881">
        <f t="shared" si="22"/>
        <v>0</v>
      </c>
      <c r="P51" s="877">
        <f t="shared" si="18"/>
        <v>0</v>
      </c>
      <c r="Q51" s="1430"/>
      <c r="R51" s="1412"/>
    </row>
    <row r="52" spans="2:18" s="1392" customFormat="1" ht="20.100000000000001" customHeight="1">
      <c r="B52" s="3429" t="s">
        <v>786</v>
      </c>
      <c r="C52" s="808"/>
      <c r="D52" s="1338" t="s">
        <v>741</v>
      </c>
      <c r="E52" s="989"/>
      <c r="F52" s="990"/>
      <c r="G52" s="1431"/>
      <c r="H52" s="846"/>
      <c r="I52" s="847"/>
      <c r="J52" s="869"/>
      <c r="K52" s="840">
        <f t="shared" si="19"/>
        <v>0</v>
      </c>
      <c r="L52" s="841">
        <f t="shared" si="20"/>
        <v>0</v>
      </c>
      <c r="M52" s="970">
        <f t="shared" si="17"/>
        <v>0</v>
      </c>
      <c r="N52" s="879">
        <f t="shared" si="21"/>
        <v>0</v>
      </c>
      <c r="O52" s="879">
        <f t="shared" si="22"/>
        <v>0</v>
      </c>
      <c r="P52" s="875">
        <f t="shared" si="18"/>
        <v>0</v>
      </c>
      <c r="Q52" s="1424"/>
      <c r="R52" s="1412"/>
    </row>
    <row r="53" spans="2:18" s="1392" customFormat="1" ht="20.100000000000001" customHeight="1" thickBot="1">
      <c r="B53" s="3430"/>
      <c r="C53" s="1408"/>
      <c r="D53" s="1200" t="s">
        <v>783</v>
      </c>
      <c r="E53" s="1228"/>
      <c r="F53" s="1229"/>
      <c r="G53" s="1432"/>
      <c r="H53" s="1433"/>
      <c r="I53" s="1201"/>
      <c r="J53" s="1434"/>
      <c r="K53" s="842">
        <f t="shared" si="19"/>
        <v>0</v>
      </c>
      <c r="L53" s="843">
        <f t="shared" si="20"/>
        <v>0</v>
      </c>
      <c r="M53" s="972">
        <f t="shared" si="17"/>
        <v>0</v>
      </c>
      <c r="N53" s="911">
        <f t="shared" si="21"/>
        <v>0</v>
      </c>
      <c r="O53" s="911">
        <f t="shared" si="22"/>
        <v>0</v>
      </c>
      <c r="P53" s="912">
        <f t="shared" si="18"/>
        <v>0</v>
      </c>
      <c r="Q53" s="1816"/>
      <c r="R53" s="1412"/>
    </row>
    <row r="54" spans="2:18" s="1392" customFormat="1" ht="19.350000000000001" customHeight="1" thickBot="1">
      <c r="B54" s="1435"/>
      <c r="C54" s="1407" t="s">
        <v>601</v>
      </c>
      <c r="D54" s="1409"/>
      <c r="E54" s="1436"/>
      <c r="F54" s="1437"/>
      <c r="G54" s="1438"/>
      <c r="H54" s="1439"/>
      <c r="I54" s="1440"/>
      <c r="J54" s="1440"/>
      <c r="K54" s="1413">
        <f>SUM(E54:G54)</f>
        <v>0</v>
      </c>
      <c r="L54" s="1414">
        <f>SUM(H54:J54)</f>
        <v>0</v>
      </c>
      <c r="M54" s="1415">
        <f>SUM(K54:L54)</f>
        <v>0</v>
      </c>
      <c r="N54" s="1416">
        <f>E54*$E$11+F54*$F$11+G54*G$11</f>
        <v>0</v>
      </c>
      <c r="O54" s="1416">
        <f>H54*$H$11+I54*$I$11+J54*$J$11</f>
        <v>0</v>
      </c>
      <c r="P54" s="1417">
        <f>SUM(N54:O54)</f>
        <v>0</v>
      </c>
      <c r="Q54" s="1318"/>
      <c r="R54" s="1412"/>
    </row>
    <row r="55" spans="2:18" s="1418" customFormat="1" ht="19.5" customHeight="1" thickBot="1">
      <c r="B55" s="1319"/>
      <c r="C55" s="1320" t="s">
        <v>779</v>
      </c>
      <c r="D55" s="1320"/>
      <c r="E55" s="1327">
        <f>SUM(E56:E65)</f>
        <v>0</v>
      </c>
      <c r="F55" s="1327">
        <f t="shared" ref="F55:K55" si="30">SUM(F56:F65)</f>
        <v>0</v>
      </c>
      <c r="G55" s="1327">
        <f t="shared" si="30"/>
        <v>0</v>
      </c>
      <c r="H55" s="1327">
        <f t="shared" si="30"/>
        <v>0</v>
      </c>
      <c r="I55" s="1327">
        <f t="shared" si="30"/>
        <v>0</v>
      </c>
      <c r="J55" s="1327">
        <f t="shared" si="30"/>
        <v>0</v>
      </c>
      <c r="K55" s="1327">
        <f t="shared" si="30"/>
        <v>0</v>
      </c>
      <c r="L55" s="1327">
        <f>SUM(L56:L65)</f>
        <v>0</v>
      </c>
      <c r="M55" s="1327">
        <f t="shared" ref="M55:P55" si="31">SUM(M56:M65)</f>
        <v>0</v>
      </c>
      <c r="N55" s="1327">
        <f t="shared" si="31"/>
        <v>0</v>
      </c>
      <c r="O55" s="1327">
        <f t="shared" si="31"/>
        <v>0</v>
      </c>
      <c r="P55" s="1327">
        <f t="shared" si="31"/>
        <v>0</v>
      </c>
      <c r="Q55" s="1321"/>
      <c r="R55" s="1412"/>
    </row>
    <row r="56" spans="2:18" s="1418" customFormat="1" ht="14.1" customHeight="1">
      <c r="B56" s="817"/>
      <c r="C56" s="1311">
        <v>1</v>
      </c>
      <c r="D56" s="822"/>
      <c r="E56" s="850"/>
      <c r="F56" s="851"/>
      <c r="G56" s="849"/>
      <c r="H56" s="850"/>
      <c r="I56" s="851"/>
      <c r="J56" s="849"/>
      <c r="K56" s="836">
        <f>SUM(E56:G56)</f>
        <v>0</v>
      </c>
      <c r="L56" s="897">
        <f>SUM(H56:J56)</f>
        <v>0</v>
      </c>
      <c r="M56" s="968">
        <f t="shared" ref="M56:M74" si="32">SUM(K56:L56)</f>
        <v>0</v>
      </c>
      <c r="N56" s="891">
        <f>E56*$E$11+F56*$F$11+G56*G$11</f>
        <v>0</v>
      </c>
      <c r="O56" s="891">
        <f>H56*$H$11+I56*$I$11+J56*$J$11</f>
        <v>0</v>
      </c>
      <c r="P56" s="908">
        <f t="shared" ref="P56:P74" si="33">SUM(N56:O56)</f>
        <v>0</v>
      </c>
      <c r="Q56" s="917"/>
      <c r="R56" s="1412"/>
    </row>
    <row r="57" spans="2:18" s="1418" customFormat="1" ht="14.1" customHeight="1">
      <c r="B57" s="817"/>
      <c r="C57" s="1311">
        <v>2</v>
      </c>
      <c r="D57" s="822"/>
      <c r="E57" s="850"/>
      <c r="F57" s="851"/>
      <c r="G57" s="849"/>
      <c r="H57" s="850"/>
      <c r="I57" s="851"/>
      <c r="J57" s="849"/>
      <c r="K57" s="834">
        <f t="shared" ref="K57:K62" si="34">SUM(E57:G57)</f>
        <v>0</v>
      </c>
      <c r="L57" s="835">
        <f t="shared" ref="L57:L62" si="35">SUM(H57:J57)</f>
        <v>0</v>
      </c>
      <c r="M57" s="960">
        <f t="shared" si="32"/>
        <v>0</v>
      </c>
      <c r="N57" s="880">
        <f t="shared" ref="N57:N74" si="36">E57*$E$11+F57*$F$11+G57*G$11</f>
        <v>0</v>
      </c>
      <c r="O57" s="880">
        <f t="shared" ref="O57:O74" si="37">H57*$H$11+I57*$I$11+J57*$J$11</f>
        <v>0</v>
      </c>
      <c r="P57" s="876">
        <f t="shared" ref="P57:P62" si="38">SUM(N57:O57)</f>
        <v>0</v>
      </c>
      <c r="Q57" s="917"/>
      <c r="R57" s="1412"/>
    </row>
    <row r="58" spans="2:18" s="1418" customFormat="1" ht="14.1" customHeight="1">
      <c r="B58" s="817"/>
      <c r="C58" s="1311">
        <v>3</v>
      </c>
      <c r="D58" s="822"/>
      <c r="E58" s="850"/>
      <c r="F58" s="851"/>
      <c r="G58" s="849"/>
      <c r="H58" s="850"/>
      <c r="I58" s="851"/>
      <c r="J58" s="849"/>
      <c r="K58" s="834">
        <f t="shared" si="34"/>
        <v>0</v>
      </c>
      <c r="L58" s="835">
        <f t="shared" si="35"/>
        <v>0</v>
      </c>
      <c r="M58" s="960">
        <f t="shared" si="32"/>
        <v>0</v>
      </c>
      <c r="N58" s="880">
        <f t="shared" si="36"/>
        <v>0</v>
      </c>
      <c r="O58" s="880">
        <f t="shared" si="37"/>
        <v>0</v>
      </c>
      <c r="P58" s="876">
        <f t="shared" si="38"/>
        <v>0</v>
      </c>
      <c r="Q58" s="917"/>
      <c r="R58" s="1412"/>
    </row>
    <row r="59" spans="2:18" s="1418" customFormat="1" ht="14.1" customHeight="1">
      <c r="B59" s="817"/>
      <c r="C59" s="1311">
        <v>4</v>
      </c>
      <c r="D59" s="822"/>
      <c r="E59" s="850"/>
      <c r="F59" s="851"/>
      <c r="G59" s="849"/>
      <c r="H59" s="850"/>
      <c r="I59" s="851"/>
      <c r="J59" s="849"/>
      <c r="K59" s="834">
        <f t="shared" si="34"/>
        <v>0</v>
      </c>
      <c r="L59" s="835">
        <f t="shared" si="35"/>
        <v>0</v>
      </c>
      <c r="M59" s="960">
        <f t="shared" si="32"/>
        <v>0</v>
      </c>
      <c r="N59" s="880">
        <f t="shared" si="36"/>
        <v>0</v>
      </c>
      <c r="O59" s="880">
        <f t="shared" si="37"/>
        <v>0</v>
      </c>
      <c r="P59" s="876">
        <f t="shared" si="38"/>
        <v>0</v>
      </c>
      <c r="Q59" s="917"/>
      <c r="R59" s="1412"/>
    </row>
    <row r="60" spans="2:18" s="1418" customFormat="1" ht="14.1" customHeight="1">
      <c r="B60" s="817"/>
      <c r="C60" s="1311">
        <v>5</v>
      </c>
      <c r="D60" s="822"/>
      <c r="E60" s="850"/>
      <c r="F60" s="851"/>
      <c r="G60" s="849"/>
      <c r="H60" s="850"/>
      <c r="I60" s="851"/>
      <c r="J60" s="849"/>
      <c r="K60" s="834">
        <f t="shared" si="34"/>
        <v>0</v>
      </c>
      <c r="L60" s="835">
        <f t="shared" si="35"/>
        <v>0</v>
      </c>
      <c r="M60" s="960">
        <f t="shared" si="32"/>
        <v>0</v>
      </c>
      <c r="N60" s="880">
        <f t="shared" si="36"/>
        <v>0</v>
      </c>
      <c r="O60" s="880">
        <f t="shared" si="37"/>
        <v>0</v>
      </c>
      <c r="P60" s="876">
        <f t="shared" si="38"/>
        <v>0</v>
      </c>
      <c r="Q60" s="917"/>
      <c r="R60" s="1412"/>
    </row>
    <row r="61" spans="2:18" s="1418" customFormat="1" ht="14.1" customHeight="1">
      <c r="B61" s="817"/>
      <c r="C61" s="1311">
        <v>6</v>
      </c>
      <c r="D61" s="822"/>
      <c r="E61" s="850"/>
      <c r="F61" s="851"/>
      <c r="G61" s="849"/>
      <c r="H61" s="850"/>
      <c r="I61" s="851"/>
      <c r="J61" s="849"/>
      <c r="K61" s="834">
        <f t="shared" si="34"/>
        <v>0</v>
      </c>
      <c r="L61" s="835">
        <f t="shared" si="35"/>
        <v>0</v>
      </c>
      <c r="M61" s="960">
        <f t="shared" si="32"/>
        <v>0</v>
      </c>
      <c r="N61" s="880">
        <f t="shared" si="36"/>
        <v>0</v>
      </c>
      <c r="O61" s="880">
        <f t="shared" si="37"/>
        <v>0</v>
      </c>
      <c r="P61" s="876">
        <f t="shared" si="38"/>
        <v>0</v>
      </c>
      <c r="Q61" s="917"/>
      <c r="R61" s="1412"/>
    </row>
    <row r="62" spans="2:18" s="1418" customFormat="1" ht="14.1" customHeight="1">
      <c r="B62" s="817"/>
      <c r="C62" s="1311">
        <v>7</v>
      </c>
      <c r="D62" s="822"/>
      <c r="E62" s="850"/>
      <c r="F62" s="851"/>
      <c r="G62" s="849"/>
      <c r="H62" s="850"/>
      <c r="I62" s="851"/>
      <c r="J62" s="849"/>
      <c r="K62" s="834">
        <f t="shared" si="34"/>
        <v>0</v>
      </c>
      <c r="L62" s="835">
        <f t="shared" si="35"/>
        <v>0</v>
      </c>
      <c r="M62" s="960">
        <f t="shared" si="32"/>
        <v>0</v>
      </c>
      <c r="N62" s="880">
        <f t="shared" si="36"/>
        <v>0</v>
      </c>
      <c r="O62" s="880">
        <f t="shared" si="37"/>
        <v>0</v>
      </c>
      <c r="P62" s="876">
        <f t="shared" si="38"/>
        <v>0</v>
      </c>
      <c r="Q62" s="917"/>
      <c r="R62" s="1412"/>
    </row>
    <row r="63" spans="2:18" s="1418" customFormat="1" ht="14.1" customHeight="1">
      <c r="B63" s="806"/>
      <c r="C63" s="804">
        <v>8</v>
      </c>
      <c r="D63" s="823"/>
      <c r="E63" s="856"/>
      <c r="F63" s="854"/>
      <c r="G63" s="855"/>
      <c r="H63" s="856"/>
      <c r="I63" s="854"/>
      <c r="J63" s="855"/>
      <c r="K63" s="834">
        <f>SUM(E63:G63)</f>
        <v>0</v>
      </c>
      <c r="L63" s="835">
        <f>SUM(H63:J63)</f>
        <v>0</v>
      </c>
      <c r="M63" s="960">
        <f t="shared" si="32"/>
        <v>0</v>
      </c>
      <c r="N63" s="880">
        <f t="shared" si="36"/>
        <v>0</v>
      </c>
      <c r="O63" s="880">
        <f t="shared" si="37"/>
        <v>0</v>
      </c>
      <c r="P63" s="876">
        <f t="shared" si="33"/>
        <v>0</v>
      </c>
      <c r="Q63" s="231"/>
      <c r="R63" s="1412"/>
    </row>
    <row r="64" spans="2:18" s="1418" customFormat="1" ht="14.1" customHeight="1">
      <c r="B64" s="806"/>
      <c r="C64" s="804">
        <v>9</v>
      </c>
      <c r="D64" s="823"/>
      <c r="E64" s="856"/>
      <c r="F64" s="854"/>
      <c r="G64" s="855"/>
      <c r="H64" s="856"/>
      <c r="I64" s="854"/>
      <c r="J64" s="855"/>
      <c r="K64" s="834">
        <f>SUM(E64:G64)</f>
        <v>0</v>
      </c>
      <c r="L64" s="835">
        <f>SUM(H64:J64)</f>
        <v>0</v>
      </c>
      <c r="M64" s="960">
        <f t="shared" si="32"/>
        <v>0</v>
      </c>
      <c r="N64" s="880">
        <f t="shared" si="36"/>
        <v>0</v>
      </c>
      <c r="O64" s="880">
        <f t="shared" si="37"/>
        <v>0</v>
      </c>
      <c r="P64" s="876">
        <f t="shared" si="33"/>
        <v>0</v>
      </c>
      <c r="Q64" s="231"/>
      <c r="R64" s="1412"/>
    </row>
    <row r="65" spans="2:18" s="1418" customFormat="1" ht="14.1" customHeight="1" thickBot="1">
      <c r="B65" s="983"/>
      <c r="C65" s="1312">
        <v>10</v>
      </c>
      <c r="D65" s="1313"/>
      <c r="E65" s="1219"/>
      <c r="F65" s="1220"/>
      <c r="G65" s="899"/>
      <c r="H65" s="1219"/>
      <c r="I65" s="1220"/>
      <c r="J65" s="899"/>
      <c r="K65" s="894">
        <f>SUM(E65:G65)</f>
        <v>0</v>
      </c>
      <c r="L65" s="895">
        <f>SUM(H65:J65)</f>
        <v>0</v>
      </c>
      <c r="M65" s="973">
        <f t="shared" si="32"/>
        <v>0</v>
      </c>
      <c r="N65" s="906">
        <f t="shared" si="36"/>
        <v>0</v>
      </c>
      <c r="O65" s="906">
        <f t="shared" si="37"/>
        <v>0</v>
      </c>
      <c r="P65" s="909">
        <f t="shared" si="33"/>
        <v>0</v>
      </c>
      <c r="Q65" s="1291"/>
      <c r="R65" s="1412"/>
    </row>
    <row r="66" spans="2:18" s="1418" customFormat="1" ht="19.350000000000001" customHeight="1" thickBot="1">
      <c r="B66" s="1441"/>
      <c r="C66" s="1442" t="s">
        <v>599</v>
      </c>
      <c r="D66" s="1441"/>
      <c r="E66" s="1314">
        <f>SUM(E67:E74)</f>
        <v>0</v>
      </c>
      <c r="F66" s="1314">
        <f t="shared" ref="F66:J66" si="39">SUM(F67:F74)</f>
        <v>0</v>
      </c>
      <c r="G66" s="1314">
        <f t="shared" si="39"/>
        <v>0</v>
      </c>
      <c r="H66" s="1314">
        <f t="shared" si="39"/>
        <v>0</v>
      </c>
      <c r="I66" s="1314">
        <f>SUM(I67:I74)</f>
        <v>0</v>
      </c>
      <c r="J66" s="1314">
        <f t="shared" si="39"/>
        <v>0</v>
      </c>
      <c r="K66" s="1315">
        <f>SUM(K67:K74)</f>
        <v>0</v>
      </c>
      <c r="L66" s="1315">
        <f t="shared" ref="L66:M66" si="40">SUM(L67:L74)</f>
        <v>0</v>
      </c>
      <c r="M66" s="1315">
        <f t="shared" si="40"/>
        <v>0</v>
      </c>
      <c r="N66" s="1316">
        <f t="shared" si="36"/>
        <v>0</v>
      </c>
      <c r="O66" s="1316">
        <f t="shared" si="37"/>
        <v>0</v>
      </c>
      <c r="P66" s="1317">
        <f t="shared" si="33"/>
        <v>0</v>
      </c>
      <c r="Q66" s="1318"/>
      <c r="R66" s="1412"/>
    </row>
    <row r="67" spans="2:18" s="1418" customFormat="1" ht="14.1" customHeight="1">
      <c r="B67" s="817"/>
      <c r="C67" s="1311">
        <v>1</v>
      </c>
      <c r="D67" s="822"/>
      <c r="E67" s="850"/>
      <c r="F67" s="851"/>
      <c r="G67" s="849"/>
      <c r="H67" s="850"/>
      <c r="I67" s="851"/>
      <c r="J67" s="849"/>
      <c r="K67" s="836">
        <f t="shared" ref="K67:K74" si="41">SUM(E67:G67)</f>
        <v>0</v>
      </c>
      <c r="L67" s="897">
        <f t="shared" ref="L67:L74" si="42">SUM(H67:J67)</f>
        <v>0</v>
      </c>
      <c r="M67" s="968">
        <f t="shared" si="32"/>
        <v>0</v>
      </c>
      <c r="N67" s="891">
        <f t="shared" si="36"/>
        <v>0</v>
      </c>
      <c r="O67" s="891">
        <f t="shared" si="37"/>
        <v>0</v>
      </c>
      <c r="P67" s="908">
        <f t="shared" si="33"/>
        <v>0</v>
      </c>
      <c r="Q67" s="917"/>
      <c r="R67" s="1412"/>
    </row>
    <row r="68" spans="2:18" s="1418" customFormat="1" ht="14.1" customHeight="1">
      <c r="B68" s="806"/>
      <c r="C68" s="804">
        <v>2</v>
      </c>
      <c r="D68" s="822"/>
      <c r="E68" s="856"/>
      <c r="F68" s="854"/>
      <c r="G68" s="855"/>
      <c r="H68" s="856"/>
      <c r="I68" s="854"/>
      <c r="J68" s="855"/>
      <c r="K68" s="834">
        <f t="shared" si="41"/>
        <v>0</v>
      </c>
      <c r="L68" s="835">
        <f t="shared" si="42"/>
        <v>0</v>
      </c>
      <c r="M68" s="960">
        <f t="shared" si="32"/>
        <v>0</v>
      </c>
      <c r="N68" s="880">
        <f t="shared" si="36"/>
        <v>0</v>
      </c>
      <c r="O68" s="880">
        <f t="shared" si="37"/>
        <v>0</v>
      </c>
      <c r="P68" s="876">
        <f t="shared" ref="P68:P70" si="43">SUM(N68:O68)</f>
        <v>0</v>
      </c>
      <c r="Q68" s="231"/>
      <c r="R68" s="1412"/>
    </row>
    <row r="69" spans="2:18" s="1418" customFormat="1" ht="14.1" customHeight="1">
      <c r="B69" s="806"/>
      <c r="C69" s="804">
        <v>3</v>
      </c>
      <c r="D69" s="822"/>
      <c r="E69" s="856"/>
      <c r="F69" s="854"/>
      <c r="G69" s="855"/>
      <c r="H69" s="856"/>
      <c r="I69" s="854"/>
      <c r="J69" s="855"/>
      <c r="K69" s="834">
        <f t="shared" si="41"/>
        <v>0</v>
      </c>
      <c r="L69" s="835">
        <f t="shared" si="42"/>
        <v>0</v>
      </c>
      <c r="M69" s="960">
        <f t="shared" si="32"/>
        <v>0</v>
      </c>
      <c r="N69" s="880">
        <f t="shared" si="36"/>
        <v>0</v>
      </c>
      <c r="O69" s="880">
        <f t="shared" si="37"/>
        <v>0</v>
      </c>
      <c r="P69" s="876">
        <f t="shared" si="43"/>
        <v>0</v>
      </c>
      <c r="Q69" s="231"/>
      <c r="R69" s="1412"/>
    </row>
    <row r="70" spans="2:18" s="1418" customFormat="1" ht="14.1" customHeight="1">
      <c r="B70" s="806"/>
      <c r="C70" s="804">
        <v>4</v>
      </c>
      <c r="D70" s="822"/>
      <c r="E70" s="856"/>
      <c r="F70" s="854"/>
      <c r="G70" s="855"/>
      <c r="H70" s="856"/>
      <c r="I70" s="854"/>
      <c r="J70" s="855"/>
      <c r="K70" s="834">
        <f t="shared" si="41"/>
        <v>0</v>
      </c>
      <c r="L70" s="835">
        <f t="shared" si="42"/>
        <v>0</v>
      </c>
      <c r="M70" s="960">
        <f t="shared" si="32"/>
        <v>0</v>
      </c>
      <c r="N70" s="880">
        <f t="shared" si="36"/>
        <v>0</v>
      </c>
      <c r="O70" s="880">
        <f t="shared" si="37"/>
        <v>0</v>
      </c>
      <c r="P70" s="876">
        <f t="shared" si="43"/>
        <v>0</v>
      </c>
      <c r="Q70" s="231"/>
      <c r="R70" s="1412"/>
    </row>
    <row r="71" spans="2:18" s="1418" customFormat="1" ht="14.1" customHeight="1">
      <c r="B71" s="806"/>
      <c r="C71" s="804">
        <v>5</v>
      </c>
      <c r="D71" s="823"/>
      <c r="E71" s="856"/>
      <c r="F71" s="854"/>
      <c r="G71" s="855"/>
      <c r="H71" s="856"/>
      <c r="I71" s="854"/>
      <c r="J71" s="855"/>
      <c r="K71" s="834">
        <f t="shared" si="41"/>
        <v>0</v>
      </c>
      <c r="L71" s="835">
        <f t="shared" si="42"/>
        <v>0</v>
      </c>
      <c r="M71" s="960">
        <f t="shared" si="32"/>
        <v>0</v>
      </c>
      <c r="N71" s="880">
        <f t="shared" si="36"/>
        <v>0</v>
      </c>
      <c r="O71" s="880">
        <f t="shared" si="37"/>
        <v>0</v>
      </c>
      <c r="P71" s="876">
        <f t="shared" si="33"/>
        <v>0</v>
      </c>
      <c r="Q71" s="231"/>
      <c r="R71" s="1412"/>
    </row>
    <row r="72" spans="2:18" s="1418" customFormat="1" ht="14.1" customHeight="1">
      <c r="B72" s="806"/>
      <c r="C72" s="804">
        <v>6</v>
      </c>
      <c r="D72" s="823"/>
      <c r="E72" s="856"/>
      <c r="F72" s="854"/>
      <c r="G72" s="855"/>
      <c r="H72" s="856"/>
      <c r="I72" s="854"/>
      <c r="J72" s="855"/>
      <c r="K72" s="834">
        <f t="shared" si="41"/>
        <v>0</v>
      </c>
      <c r="L72" s="835">
        <f t="shared" si="42"/>
        <v>0</v>
      </c>
      <c r="M72" s="960">
        <f t="shared" si="32"/>
        <v>0</v>
      </c>
      <c r="N72" s="880">
        <f t="shared" si="36"/>
        <v>0</v>
      </c>
      <c r="O72" s="880">
        <f t="shared" si="37"/>
        <v>0</v>
      </c>
      <c r="P72" s="876">
        <f t="shared" si="33"/>
        <v>0</v>
      </c>
      <c r="Q72" s="231"/>
      <c r="R72" s="1412"/>
    </row>
    <row r="73" spans="2:18" s="1418" customFormat="1" ht="14.1" customHeight="1">
      <c r="B73" s="806"/>
      <c r="C73" s="804">
        <v>7</v>
      </c>
      <c r="D73" s="823"/>
      <c r="E73" s="856"/>
      <c r="F73" s="854"/>
      <c r="G73" s="855"/>
      <c r="H73" s="856"/>
      <c r="I73" s="854"/>
      <c r="J73" s="855"/>
      <c r="K73" s="834">
        <f t="shared" si="41"/>
        <v>0</v>
      </c>
      <c r="L73" s="835">
        <f t="shared" si="42"/>
        <v>0</v>
      </c>
      <c r="M73" s="960">
        <f t="shared" si="32"/>
        <v>0</v>
      </c>
      <c r="N73" s="880">
        <f t="shared" si="36"/>
        <v>0</v>
      </c>
      <c r="O73" s="880">
        <f t="shared" si="37"/>
        <v>0</v>
      </c>
      <c r="P73" s="876">
        <f t="shared" si="33"/>
        <v>0</v>
      </c>
      <c r="Q73" s="231"/>
      <c r="R73" s="1412"/>
    </row>
    <row r="74" spans="2:18" s="1418" customFormat="1" ht="14.1" customHeight="1" thickBot="1">
      <c r="B74" s="825"/>
      <c r="C74" s="824">
        <v>8</v>
      </c>
      <c r="D74" s="1313"/>
      <c r="E74" s="1219"/>
      <c r="F74" s="1220"/>
      <c r="G74" s="899"/>
      <c r="H74" s="1219"/>
      <c r="I74" s="1220"/>
      <c r="J74" s="899"/>
      <c r="K74" s="894">
        <f t="shared" si="41"/>
        <v>0</v>
      </c>
      <c r="L74" s="895">
        <f t="shared" si="42"/>
        <v>0</v>
      </c>
      <c r="M74" s="973">
        <f t="shared" si="32"/>
        <v>0</v>
      </c>
      <c r="N74" s="906">
        <f t="shared" si="36"/>
        <v>0</v>
      </c>
      <c r="O74" s="906">
        <f t="shared" si="37"/>
        <v>0</v>
      </c>
      <c r="P74" s="909">
        <f t="shared" si="33"/>
        <v>0</v>
      </c>
      <c r="Q74" s="1817"/>
      <c r="R74" s="1412"/>
    </row>
    <row r="75" spans="2:18" s="1418" customFormat="1">
      <c r="B75" s="1443"/>
      <c r="C75" s="1443" t="s">
        <v>712</v>
      </c>
      <c r="D75" s="399" t="s">
        <v>737</v>
      </c>
      <c r="E75" s="400"/>
      <c r="F75" s="400"/>
      <c r="G75" s="400"/>
      <c r="H75" s="400"/>
      <c r="I75" s="400"/>
      <c r="J75" s="400"/>
      <c r="K75" s="400"/>
      <c r="L75" s="400"/>
      <c r="M75" s="400"/>
      <c r="N75" s="400"/>
      <c r="O75" s="400"/>
      <c r="P75" s="400"/>
    </row>
    <row r="76" spans="2:18" s="1418" customFormat="1">
      <c r="D76" s="2963"/>
      <c r="E76" s="2964"/>
      <c r="F76" s="2964"/>
      <c r="G76" s="2964"/>
      <c r="H76" s="2964"/>
      <c r="I76" s="2964"/>
      <c r="J76" s="2964"/>
      <c r="K76" s="2964"/>
      <c r="L76" s="2964"/>
      <c r="M76" s="3376"/>
      <c r="N76" s="3376"/>
      <c r="O76" s="3376"/>
      <c r="P76" s="3376"/>
    </row>
    <row r="77" spans="2:18" s="1418" customFormat="1">
      <c r="D77" s="3377"/>
      <c r="E77" s="2964"/>
      <c r="F77" s="2964"/>
      <c r="G77" s="2964"/>
      <c r="H77" s="2964"/>
      <c r="I77" s="2964"/>
      <c r="J77" s="2964"/>
      <c r="K77" s="2964"/>
      <c r="L77" s="2964"/>
      <c r="M77" s="2964"/>
      <c r="N77" s="2964"/>
      <c r="O77" s="2964"/>
      <c r="P77" s="2964"/>
    </row>
    <row r="78" spans="2:18" s="1418" customFormat="1">
      <c r="D78" s="1444"/>
      <c r="E78" s="1444"/>
      <c r="F78" s="1444"/>
      <c r="G78" s="1444"/>
      <c r="H78" s="1444"/>
      <c r="I78" s="1444"/>
      <c r="J78" s="1445"/>
      <c r="K78" s="1445"/>
      <c r="L78" s="1445"/>
      <c r="M78" s="1444"/>
      <c r="N78" s="1444"/>
      <c r="O78" s="1444"/>
      <c r="P78" s="1444"/>
    </row>
    <row r="79" spans="2:18">
      <c r="D79" s="4"/>
      <c r="E79" s="6"/>
      <c r="F79" s="6"/>
      <c r="G79" s="6"/>
      <c r="H79" s="4"/>
      <c r="I79" s="4"/>
      <c r="J79" s="5"/>
      <c r="K79" s="5"/>
      <c r="L79" s="5"/>
      <c r="M79" s="4"/>
      <c r="N79" s="4"/>
      <c r="O79" s="4"/>
      <c r="P79" s="4"/>
    </row>
    <row r="80" spans="2:18">
      <c r="D80" s="4"/>
      <c r="E80" s="7"/>
      <c r="F80" s="6"/>
      <c r="G80" s="6"/>
      <c r="H80" s="4"/>
      <c r="I80" s="4"/>
      <c r="J80" s="5"/>
      <c r="K80" s="5"/>
      <c r="L80" s="5"/>
      <c r="M80" s="4"/>
      <c r="N80" s="4"/>
      <c r="O80" s="4"/>
      <c r="P80" s="4"/>
    </row>
    <row r="81" spans="4:16">
      <c r="D81" s="4"/>
      <c r="E81" s="6"/>
      <c r="F81" s="6"/>
      <c r="G81" s="6"/>
      <c r="H81" s="4"/>
      <c r="I81" s="4"/>
      <c r="J81" s="5"/>
      <c r="K81" s="5"/>
      <c r="L81" s="5"/>
      <c r="M81" s="4"/>
      <c r="N81" s="4"/>
      <c r="O81" s="4"/>
      <c r="P81" s="4"/>
    </row>
    <row r="82" spans="4:16">
      <c r="D82" s="8"/>
      <c r="E82" s="8"/>
      <c r="F82" s="8"/>
      <c r="G82" s="8"/>
      <c r="H82" s="8"/>
      <c r="I82" s="8"/>
      <c r="J82" s="8"/>
      <c r="K82" s="8"/>
      <c r="L82" s="8"/>
      <c r="M82" s="8"/>
      <c r="N82" s="8"/>
      <c r="O82" s="8"/>
      <c r="P82" s="8"/>
    </row>
  </sheetData>
  <sheetProtection algorithmName="SHA-512" hashValue="bT1SLbJEYVvUVSWLZ+EGLogLniTv1MUuQnoMZ/gE+LcZu+Q9MYKRykOGZgDdYzdYiURDf/g4W6v/gWqB/0shsw==" saltValue="1FAFJmVXsbZd6w+nCbIJyg==" spinCount="100000" sheet="1" objects="1" scenarios="1" formatRows="0"/>
  <mergeCells count="23">
    <mergeCell ref="D77:P77"/>
    <mergeCell ref="P10:P12"/>
    <mergeCell ref="E12:J12"/>
    <mergeCell ref="B33:B48"/>
    <mergeCell ref="B49:B51"/>
    <mergeCell ref="B52:B53"/>
    <mergeCell ref="D76:P76"/>
    <mergeCell ref="N6:P9"/>
    <mergeCell ref="Q6:Q12"/>
    <mergeCell ref="E7:J7"/>
    <mergeCell ref="K8:K12"/>
    <mergeCell ref="L8:L12"/>
    <mergeCell ref="E9:G9"/>
    <mergeCell ref="H9:J9"/>
    <mergeCell ref="E10:J10"/>
    <mergeCell ref="N10:N12"/>
    <mergeCell ref="O10:O12"/>
    <mergeCell ref="D3:L3"/>
    <mergeCell ref="J5:M5"/>
    <mergeCell ref="B6:D12"/>
    <mergeCell ref="E6:J6"/>
    <mergeCell ref="K6:L7"/>
    <mergeCell ref="M6:M12"/>
  </mergeCells>
  <printOptions horizontalCentered="1"/>
  <pageMargins left="0.74803149606299213" right="0.11811023622047245" top="0.51181102362204722" bottom="0.70866141732283472" header="0.51181102362204722" footer="0.51181102362204722"/>
  <pageSetup paperSize="9" scale="68"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700-000000000000}">
          <x14:formula1>
            <xm:f>słownik!$A$2:$A$150</xm:f>
          </x14:formula1>
          <xm:sqref>D67:D74 D56:D65</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30">
    <tabColor theme="0"/>
    <pageSetUpPr fitToPage="1"/>
  </sheetPr>
  <dimension ref="B1:V75"/>
  <sheetViews>
    <sheetView showGridLines="0" view="pageBreakPreview" zoomScale="90" zoomScaleNormal="100" zoomScaleSheetLayoutView="90" workbookViewId="0">
      <selection activeCell="B1" sqref="B1:Q1"/>
    </sheetView>
  </sheetViews>
  <sheetFormatPr defaultColWidth="9.28515625" defaultRowHeight="12.75"/>
  <cols>
    <col min="1" max="1" width="2.85546875" style="3" customWidth="1"/>
    <col min="2" max="2" width="6.42578125" style="3" customWidth="1"/>
    <col min="3" max="3" width="4.42578125" style="3" customWidth="1"/>
    <col min="4" max="4" width="41.7109375"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22" ht="32.25" customHeight="1">
      <c r="B1" s="2077" t="s">
        <v>557</v>
      </c>
      <c r="C1" s="2077"/>
      <c r="D1" s="2134"/>
      <c r="E1" s="2134"/>
      <c r="F1" s="2134"/>
      <c r="G1" s="2134"/>
      <c r="H1" s="2134"/>
      <c r="I1" s="2134"/>
      <c r="J1" s="2134"/>
      <c r="K1" s="2134"/>
      <c r="L1" s="2134"/>
      <c r="M1" s="2134"/>
      <c r="N1" s="2134"/>
      <c r="O1" s="2135" t="s">
        <v>780</v>
      </c>
      <c r="P1" s="2134"/>
      <c r="Q1" s="2134"/>
    </row>
    <row r="2" spans="2:22" s="1418" customFormat="1" ht="18">
      <c r="B2" s="235"/>
      <c r="C2" s="235"/>
      <c r="D2" s="236" t="str">
        <f>wizyt!C3</f>
        <v>??</v>
      </c>
      <c r="E2" s="237"/>
      <c r="F2" s="237"/>
      <c r="G2" s="237"/>
      <c r="H2" s="237"/>
      <c r="I2" s="237"/>
      <c r="J2" s="237"/>
      <c r="K2" s="237"/>
      <c r="L2" s="237"/>
      <c r="M2" s="237"/>
      <c r="N2" s="237"/>
      <c r="O2" s="237"/>
      <c r="P2" s="814"/>
      <c r="Q2" s="1218"/>
    </row>
    <row r="3" spans="2:22" s="1418" customFormat="1" ht="20.25">
      <c r="B3" s="1218"/>
      <c r="C3" s="1218"/>
      <c r="D3" s="3231" t="s">
        <v>113</v>
      </c>
      <c r="E3" s="3231"/>
      <c r="F3" s="3231"/>
      <c r="G3" s="3231"/>
      <c r="H3" s="3231"/>
      <c r="I3" s="3231"/>
      <c r="J3" s="3231"/>
      <c r="K3" s="3231"/>
      <c r="L3" s="3231"/>
      <c r="M3" s="295" t="str">
        <f>wizyt!H3</f>
        <v>2021/2022</v>
      </c>
      <c r="N3" s="239"/>
      <c r="O3" s="239"/>
      <c r="P3" s="954"/>
      <c r="Q3" s="1218"/>
    </row>
    <row r="4" spans="2:22" s="1418" customFormat="1" ht="18.75" customHeight="1">
      <c r="B4" s="1299" t="s">
        <v>934</v>
      </c>
      <c r="C4" s="241"/>
      <c r="D4" s="1217"/>
      <c r="E4" s="1217"/>
      <c r="F4" s="1217"/>
      <c r="G4" s="1217"/>
      <c r="H4" s="1217"/>
      <c r="I4" s="1217"/>
      <c r="J4" s="1217" t="s">
        <v>558</v>
      </c>
      <c r="K4" s="1217"/>
      <c r="L4" s="1217"/>
      <c r="M4" s="1001"/>
      <c r="N4" s="1001"/>
      <c r="O4" s="1001"/>
      <c r="P4" s="1001"/>
      <c r="Q4" s="1218"/>
    </row>
    <row r="5" spans="2:22" s="1418" customFormat="1" ht="27" customHeight="1" thickBot="1">
      <c r="B5" s="1419" t="s">
        <v>730</v>
      </c>
      <c r="C5" s="593"/>
      <c r="D5" s="242"/>
      <c r="E5" s="243"/>
      <c r="F5" s="243"/>
      <c r="G5" s="244"/>
      <c r="H5" s="243"/>
      <c r="I5" s="243"/>
      <c r="J5" s="3358"/>
      <c r="K5" s="3358"/>
      <c r="L5" s="3358"/>
      <c r="M5" s="3358"/>
      <c r="N5" s="243"/>
      <c r="O5" s="243"/>
      <c r="P5" s="242"/>
      <c r="Q5" s="1218"/>
    </row>
    <row r="6" spans="2:22" s="1418" customFormat="1" ht="12.75" customHeight="1">
      <c r="B6" s="3319" t="s">
        <v>218</v>
      </c>
      <c r="C6" s="3359"/>
      <c r="D6" s="3306"/>
      <c r="E6" s="3361" t="s">
        <v>284</v>
      </c>
      <c r="F6" s="3362"/>
      <c r="G6" s="3362"/>
      <c r="H6" s="3362"/>
      <c r="I6" s="3362"/>
      <c r="J6" s="3363"/>
      <c r="K6" s="3364" t="s">
        <v>285</v>
      </c>
      <c r="L6" s="3365"/>
      <c r="M6" s="3368" t="s">
        <v>232</v>
      </c>
      <c r="N6" s="3235" t="s">
        <v>233</v>
      </c>
      <c r="O6" s="3235"/>
      <c r="P6" s="3236"/>
      <c r="Q6" s="3378" t="s">
        <v>74</v>
      </c>
    </row>
    <row r="7" spans="2:22" s="1418" customFormat="1" ht="12.75" customHeight="1">
      <c r="B7" s="3308"/>
      <c r="C7" s="3309"/>
      <c r="D7" s="3309"/>
      <c r="E7" s="3381" t="s">
        <v>813</v>
      </c>
      <c r="F7" s="3381"/>
      <c r="G7" s="3381"/>
      <c r="H7" s="3381"/>
      <c r="I7" s="3381"/>
      <c r="J7" s="3382"/>
      <c r="K7" s="3366"/>
      <c r="L7" s="3367"/>
      <c r="M7" s="3369"/>
      <c r="N7" s="3237"/>
      <c r="O7" s="3237"/>
      <c r="P7" s="3238"/>
      <c r="Q7" s="3379"/>
      <c r="V7" s="1534"/>
    </row>
    <row r="8" spans="2:22" s="1418" customFormat="1" ht="12.75" customHeight="1">
      <c r="B8" s="3308"/>
      <c r="C8" s="3309"/>
      <c r="D8" s="3309"/>
      <c r="E8" s="387" t="s">
        <v>4</v>
      </c>
      <c r="F8" s="387" t="s">
        <v>5</v>
      </c>
      <c r="G8" s="387" t="s">
        <v>6</v>
      </c>
      <c r="H8" s="385" t="s">
        <v>8</v>
      </c>
      <c r="I8" s="385" t="s">
        <v>7</v>
      </c>
      <c r="J8" s="431" t="s">
        <v>9</v>
      </c>
      <c r="K8" s="3383" t="s">
        <v>815</v>
      </c>
      <c r="L8" s="3386" t="s">
        <v>201</v>
      </c>
      <c r="M8" s="3369"/>
      <c r="N8" s="3237"/>
      <c r="O8" s="3237"/>
      <c r="P8" s="3238"/>
      <c r="Q8" s="3379"/>
    </row>
    <row r="9" spans="2:22" s="1418" customFormat="1" ht="12.75" customHeight="1">
      <c r="B9" s="3308"/>
      <c r="C9" s="3309"/>
      <c r="D9" s="3309"/>
      <c r="E9" s="3408" t="s">
        <v>814</v>
      </c>
      <c r="F9" s="3409"/>
      <c r="G9" s="3410" t="s">
        <v>201</v>
      </c>
      <c r="H9" s="3411"/>
      <c r="I9" s="3411"/>
      <c r="J9" s="3412"/>
      <c r="K9" s="3384"/>
      <c r="L9" s="3387"/>
      <c r="M9" s="3369"/>
      <c r="N9" s="3237"/>
      <c r="O9" s="3237"/>
      <c r="P9" s="3238"/>
      <c r="Q9" s="3379"/>
    </row>
    <row r="10" spans="2:22" s="1418" customFormat="1" ht="12.75" customHeight="1">
      <c r="B10" s="3308"/>
      <c r="C10" s="3309"/>
      <c r="D10" s="3309"/>
      <c r="E10" s="3353" t="s">
        <v>52</v>
      </c>
      <c r="F10" s="2992"/>
      <c r="G10" s="2992"/>
      <c r="H10" s="2992"/>
      <c r="I10" s="2992"/>
      <c r="J10" s="2993"/>
      <c r="K10" s="3384"/>
      <c r="L10" s="3387"/>
      <c r="M10" s="3369"/>
      <c r="N10" s="3394" t="s">
        <v>479</v>
      </c>
      <c r="O10" s="3397" t="s">
        <v>480</v>
      </c>
      <c r="P10" s="3254" t="s">
        <v>29</v>
      </c>
      <c r="Q10" s="3379"/>
    </row>
    <row r="11" spans="2:22" s="1418" customFormat="1" ht="12.75" customHeight="1">
      <c r="B11" s="3308"/>
      <c r="C11" s="3309"/>
      <c r="D11" s="3309"/>
      <c r="E11" s="1849">
        <f>'kalendarz  A'!$F$30</f>
        <v>13</v>
      </c>
      <c r="F11" s="1849">
        <f>'kalendarz  A'!$F$30</f>
        <v>13</v>
      </c>
      <c r="G11" s="1849">
        <f>'kalendarz  A'!$F$30</f>
        <v>13</v>
      </c>
      <c r="H11" s="1849">
        <f>'kalendarz  A'!$F$30</f>
        <v>13</v>
      </c>
      <c r="I11" s="1849">
        <f>'kalendarz  A'!$F$30</f>
        <v>13</v>
      </c>
      <c r="J11" s="1849">
        <f>'kalendarz  A'!$F$31</f>
        <v>6</v>
      </c>
      <c r="K11" s="3384"/>
      <c r="L11" s="3387"/>
      <c r="M11" s="3369"/>
      <c r="N11" s="3395"/>
      <c r="O11" s="3398"/>
      <c r="P11" s="3255"/>
      <c r="Q11" s="3379"/>
    </row>
    <row r="12" spans="2:22" s="1418" customFormat="1" ht="16.5" customHeight="1" thickBot="1">
      <c r="B12" s="3321"/>
      <c r="C12" s="3360"/>
      <c r="D12" s="3312"/>
      <c r="E12" s="3371" t="s">
        <v>53</v>
      </c>
      <c r="F12" s="2995"/>
      <c r="G12" s="2995"/>
      <c r="H12" s="2995"/>
      <c r="I12" s="2995"/>
      <c r="J12" s="2996"/>
      <c r="K12" s="3385"/>
      <c r="L12" s="3388"/>
      <c r="M12" s="3370"/>
      <c r="N12" s="3396"/>
      <c r="O12" s="3399"/>
      <c r="P12" s="3298"/>
      <c r="Q12" s="3380"/>
    </row>
    <row r="13" spans="2:22" s="1418" customFormat="1" ht="27" customHeight="1" thickBot="1">
      <c r="B13" s="1420"/>
      <c r="C13" s="1421"/>
      <c r="D13" s="1666" t="s">
        <v>202</v>
      </c>
      <c r="E13" s="889">
        <f>SUM(E17:E19)+E14</f>
        <v>31</v>
      </c>
      <c r="F13" s="889">
        <f t="shared" ref="F13:J13" si="0">SUM(F17:F19)+F14</f>
        <v>31</v>
      </c>
      <c r="G13" s="889">
        <f t="shared" si="0"/>
        <v>34</v>
      </c>
      <c r="H13" s="889">
        <f t="shared" si="0"/>
        <v>29</v>
      </c>
      <c r="I13" s="889">
        <f t="shared" si="0"/>
        <v>27</v>
      </c>
      <c r="J13" s="889">
        <f t="shared" si="0"/>
        <v>23</v>
      </c>
      <c r="K13" s="1533">
        <f t="shared" ref="K13:M13" si="1">SUM(K14:K19)</f>
        <v>124</v>
      </c>
      <c r="L13" s="890">
        <f t="shared" si="1"/>
        <v>226</v>
      </c>
      <c r="M13" s="890">
        <f t="shared" si="1"/>
        <v>350</v>
      </c>
      <c r="N13" s="1535">
        <f>SUM(N17:N19)+N14</f>
        <v>806</v>
      </c>
      <c r="O13" s="1535">
        <f t="shared" ref="O13:P13" si="2">SUM(O17:O19)+O14</f>
        <v>1308</v>
      </c>
      <c r="P13" s="1535">
        <f t="shared" si="2"/>
        <v>2114</v>
      </c>
      <c r="Q13" s="3403"/>
      <c r="R13" s="1412"/>
    </row>
    <row r="14" spans="2:22" s="1418" customFormat="1" ht="14.25" customHeight="1">
      <c r="B14" s="393"/>
      <c r="C14" s="801"/>
      <c r="D14" s="1626" t="s">
        <v>826</v>
      </c>
      <c r="E14" s="886">
        <f>SUM(E15:E16)</f>
        <v>31</v>
      </c>
      <c r="F14" s="886">
        <f>SUM(F15:F16)</f>
        <v>31</v>
      </c>
      <c r="G14" s="1329">
        <f t="shared" ref="G14:J14" si="3">SUM(G15:G16)</f>
        <v>34</v>
      </c>
      <c r="H14" s="1329">
        <f t="shared" si="3"/>
        <v>29</v>
      </c>
      <c r="I14" s="1329">
        <f t="shared" si="3"/>
        <v>27</v>
      </c>
      <c r="J14" s="1329">
        <f t="shared" si="3"/>
        <v>23</v>
      </c>
      <c r="K14" s="956">
        <f>SUM(E14:F14)</f>
        <v>62</v>
      </c>
      <c r="L14" s="957">
        <f>SUM(G14:J14)</f>
        <v>113</v>
      </c>
      <c r="M14" s="958">
        <f>SUM(E14:J14)</f>
        <v>175</v>
      </c>
      <c r="N14" s="905">
        <f>E14*$E$11+F14*$F$11</f>
        <v>806</v>
      </c>
      <c r="O14" s="905">
        <f>G14*$G$11+H14*$H$11+I14*$I$11+J14*$J$11</f>
        <v>1308</v>
      </c>
      <c r="P14" s="1670">
        <f>SUM(N14:O14)</f>
        <v>2114</v>
      </c>
      <c r="Q14" s="3404"/>
      <c r="R14" s="1412"/>
    </row>
    <row r="15" spans="2:22" s="1418" customFormat="1" ht="14.25" customHeight="1">
      <c r="B15" s="393"/>
      <c r="C15" s="801"/>
      <c r="D15" s="1626" t="s">
        <v>738</v>
      </c>
      <c r="E15" s="886">
        <f>SUM(E21:E33)</f>
        <v>0</v>
      </c>
      <c r="F15" s="886">
        <f t="shared" ref="F15:J15" si="4">SUM(F21:F33)</f>
        <v>0</v>
      </c>
      <c r="G15" s="1329">
        <f t="shared" si="4"/>
        <v>0</v>
      </c>
      <c r="H15" s="1329">
        <f t="shared" si="4"/>
        <v>0</v>
      </c>
      <c r="I15" s="1329">
        <f t="shared" si="4"/>
        <v>0</v>
      </c>
      <c r="J15" s="1329">
        <f t="shared" si="4"/>
        <v>0</v>
      </c>
      <c r="K15" s="1532">
        <f>SUM(E15:F15)</f>
        <v>0</v>
      </c>
      <c r="L15" s="957">
        <f>SUM(G15:J15)</f>
        <v>0</v>
      </c>
      <c r="M15" s="958">
        <f t="shared" ref="M15:M17" si="5">SUM(E15:J15)</f>
        <v>0</v>
      </c>
      <c r="N15" s="905">
        <f>E15*$E$11+F15*$F$11</f>
        <v>0</v>
      </c>
      <c r="O15" s="905">
        <f>G15*$G$11+H15*$H$11+I15*$I$11+J15*$J$11</f>
        <v>0</v>
      </c>
      <c r="P15" s="1670">
        <f t="shared" ref="P15" si="6">SUM(N15:O15)</f>
        <v>0</v>
      </c>
      <c r="Q15" s="3404"/>
      <c r="R15" s="1412"/>
    </row>
    <row r="16" spans="2:22" s="1418" customFormat="1" ht="14.25" customHeight="1">
      <c r="B16" s="393"/>
      <c r="C16" s="801"/>
      <c r="D16" s="1626" t="s">
        <v>739</v>
      </c>
      <c r="E16" s="886">
        <f t="shared" ref="E16:J16" si="7">SUM(E34:E51)</f>
        <v>31</v>
      </c>
      <c r="F16" s="886">
        <f t="shared" si="7"/>
        <v>31</v>
      </c>
      <c r="G16" s="1329">
        <f t="shared" si="7"/>
        <v>34</v>
      </c>
      <c r="H16" s="1329">
        <f t="shared" si="7"/>
        <v>29</v>
      </c>
      <c r="I16" s="1329">
        <f t="shared" si="7"/>
        <v>27</v>
      </c>
      <c r="J16" s="1329">
        <f t="shared" si="7"/>
        <v>23</v>
      </c>
      <c r="K16" s="1532">
        <f>SUM(E16:F16)</f>
        <v>62</v>
      </c>
      <c r="L16" s="957">
        <f>SUM(G16:J16)</f>
        <v>113</v>
      </c>
      <c r="M16" s="958">
        <f t="shared" si="5"/>
        <v>175</v>
      </c>
      <c r="N16" s="905">
        <f t="shared" ref="N16:N19" si="8">E16*$E$11+F16*$F$11</f>
        <v>806</v>
      </c>
      <c r="O16" s="905">
        <f t="shared" ref="O16:O18" si="9">G16*$G$11+H16*$H$11+I16*$I$11+J16*$J$11</f>
        <v>1308</v>
      </c>
      <c r="P16" s="1670">
        <f t="shared" ref="P16:P17" si="10">SUM(N16:O16)</f>
        <v>2114</v>
      </c>
      <c r="Q16" s="3404"/>
      <c r="R16" s="1412"/>
    </row>
    <row r="17" spans="2:18" s="1418" customFormat="1" ht="14.25" customHeight="1">
      <c r="B17" s="393"/>
      <c r="C17" s="801"/>
      <c r="D17" s="1626" t="s">
        <v>781</v>
      </c>
      <c r="E17" s="886">
        <f>E52</f>
        <v>0</v>
      </c>
      <c r="F17" s="886">
        <f t="shared" ref="F17:G17" si="11">F52</f>
        <v>0</v>
      </c>
      <c r="G17" s="1329">
        <f t="shared" si="11"/>
        <v>0</v>
      </c>
      <c r="H17" s="1328">
        <f>H52</f>
        <v>0</v>
      </c>
      <c r="I17" s="1328">
        <f>I52</f>
        <v>0</v>
      </c>
      <c r="J17" s="1397">
        <f>J52</f>
        <v>0</v>
      </c>
      <c r="K17" s="956">
        <f t="shared" ref="K17" si="12">SUM(E17:F17)</f>
        <v>0</v>
      </c>
      <c r="L17" s="957">
        <f t="shared" ref="L17" si="13">SUM(G17:J17)</f>
        <v>0</v>
      </c>
      <c r="M17" s="958">
        <f t="shared" si="5"/>
        <v>0</v>
      </c>
      <c r="N17" s="905">
        <f>E17*$E$11+F17*$F$11</f>
        <v>0</v>
      </c>
      <c r="O17" s="905">
        <f t="shared" si="9"/>
        <v>0</v>
      </c>
      <c r="P17" s="1670">
        <f t="shared" si="10"/>
        <v>0</v>
      </c>
      <c r="Q17" s="3404"/>
      <c r="R17" s="1412"/>
    </row>
    <row r="18" spans="2:18" s="1418" customFormat="1" ht="14.25" customHeight="1">
      <c r="B18" s="393"/>
      <c r="C18" s="801"/>
      <c r="D18" s="1626" t="s">
        <v>740</v>
      </c>
      <c r="E18" s="1398">
        <f>E62</f>
        <v>0</v>
      </c>
      <c r="F18" s="1398">
        <f t="shared" ref="F18:G18" si="14">F62</f>
        <v>0</v>
      </c>
      <c r="G18" s="1329">
        <f t="shared" si="14"/>
        <v>0</v>
      </c>
      <c r="H18" s="1328">
        <f>H62</f>
        <v>0</v>
      </c>
      <c r="I18" s="1328">
        <f t="shared" ref="I18:J18" si="15">I62</f>
        <v>0</v>
      </c>
      <c r="J18" s="1328">
        <f t="shared" si="15"/>
        <v>0</v>
      </c>
      <c r="K18" s="956">
        <f>SUM(E18:F18)</f>
        <v>0</v>
      </c>
      <c r="L18" s="957">
        <f>SUM(G18:J18)</f>
        <v>0</v>
      </c>
      <c r="M18" s="958">
        <f>SUM(E18:J18)</f>
        <v>0</v>
      </c>
      <c r="N18" s="905">
        <f t="shared" si="8"/>
        <v>0</v>
      </c>
      <c r="O18" s="905">
        <f t="shared" si="9"/>
        <v>0</v>
      </c>
      <c r="P18" s="1670">
        <f>SUM(N18:O18)</f>
        <v>0</v>
      </c>
      <c r="Q18" s="3404"/>
      <c r="R18" s="1412"/>
    </row>
    <row r="19" spans="2:18" s="1418" customFormat="1" ht="13.5" customHeight="1" thickBot="1">
      <c r="B19" s="393"/>
      <c r="C19" s="801"/>
      <c r="D19" s="429" t="s">
        <v>821</v>
      </c>
      <c r="E19" s="1398">
        <f>SUM(E68:E71)</f>
        <v>0</v>
      </c>
      <c r="F19" s="1398">
        <f>SUM(F68:F71)</f>
        <v>0</v>
      </c>
      <c r="G19" s="1329">
        <f>SUM(G68:G71)</f>
        <v>0</v>
      </c>
      <c r="H19" s="1329">
        <f t="shared" ref="H19:J19" si="16">SUM(H68:H71)</f>
        <v>0</v>
      </c>
      <c r="I19" s="1329">
        <f t="shared" si="16"/>
        <v>0</v>
      </c>
      <c r="J19" s="1329">
        <f t="shared" si="16"/>
        <v>0</v>
      </c>
      <c r="K19" s="956">
        <f>SUM(E19:F19)</f>
        <v>0</v>
      </c>
      <c r="L19" s="1531">
        <f>SUM(G19:J19)</f>
        <v>0</v>
      </c>
      <c r="M19" s="1009">
        <f>SUM(K19:L19)</f>
        <v>0</v>
      </c>
      <c r="N19" s="905">
        <f t="shared" si="8"/>
        <v>0</v>
      </c>
      <c r="O19" s="905">
        <f>G19*$G$11+H19*$H$11+I19*$I$11+J19*$J$11</f>
        <v>0</v>
      </c>
      <c r="P19" s="1670">
        <f>SUM(N19:O19)</f>
        <v>0</v>
      </c>
      <c r="Q19" s="3405"/>
      <c r="R19" s="1412"/>
    </row>
    <row r="20" spans="2:18" s="1418" customFormat="1" ht="19.5" customHeight="1">
      <c r="B20" s="1641"/>
      <c r="C20" s="1642" t="s">
        <v>713</v>
      </c>
      <c r="D20" s="1642"/>
      <c r="E20" s="1643"/>
      <c r="F20" s="1643"/>
      <c r="G20" s="1643"/>
      <c r="H20" s="1643"/>
      <c r="I20" s="1643"/>
      <c r="J20" s="1643"/>
      <c r="K20" s="1644"/>
      <c r="L20" s="1644"/>
      <c r="M20" s="1643"/>
      <c r="N20" s="1645"/>
      <c r="O20" s="1645"/>
      <c r="P20" s="1646"/>
      <c r="Q20" s="1647"/>
      <c r="R20" s="1412"/>
    </row>
    <row r="21" spans="2:18" s="1392" customFormat="1" ht="14.1" customHeight="1">
      <c r="B21" s="3406" t="s">
        <v>817</v>
      </c>
      <c r="C21" s="805">
        <v>1</v>
      </c>
      <c r="D21" s="1403" t="s">
        <v>379</v>
      </c>
      <c r="E21" s="846"/>
      <c r="F21" s="845"/>
      <c r="G21" s="846"/>
      <c r="H21" s="1004"/>
      <c r="I21" s="1506"/>
      <c r="J21" s="845"/>
      <c r="K21" s="1667">
        <f>SUM(E21:F21)</f>
        <v>0</v>
      </c>
      <c r="L21" s="833">
        <f>SUM(G21:J21)</f>
        <v>0</v>
      </c>
      <c r="M21" s="1672">
        <f t="shared" ref="M21:M50" si="17">SUM(K21:L21)</f>
        <v>0</v>
      </c>
      <c r="N21" s="914">
        <f>E21*$E$11+F21*$F$11</f>
        <v>0</v>
      </c>
      <c r="O21" s="879">
        <f>G21*$G11+H21*$H$11+I21*$I$11+J21*$J$11</f>
        <v>0</v>
      </c>
      <c r="P21" s="1669">
        <f>SUM(N21:O21)</f>
        <v>0</v>
      </c>
      <c r="Q21" s="1424"/>
      <c r="R21" s="1412"/>
    </row>
    <row r="22" spans="2:18" s="1392" customFormat="1" ht="14.1" customHeight="1">
      <c r="B22" s="3372"/>
      <c r="C22" s="804">
        <v>2</v>
      </c>
      <c r="D22" s="1332" t="s">
        <v>731</v>
      </c>
      <c r="E22" s="850"/>
      <c r="F22" s="849"/>
      <c r="G22" s="850"/>
      <c r="H22" s="1005"/>
      <c r="I22" s="851"/>
      <c r="J22" s="870"/>
      <c r="K22" s="834">
        <f>SUM(E22:F22)</f>
        <v>0</v>
      </c>
      <c r="L22" s="835">
        <f>SUM(G22:J22)</f>
        <v>0</v>
      </c>
      <c r="M22" s="960">
        <f t="shared" si="17"/>
        <v>0</v>
      </c>
      <c r="N22" s="915">
        <f t="shared" ref="N22:N50" si="18">E22*$E$11+F22*$F$11</f>
        <v>0</v>
      </c>
      <c r="O22" s="880">
        <f>G22*G$11+H22*$H$11+I22*$I$11+J22*$J$11</f>
        <v>0</v>
      </c>
      <c r="P22" s="876">
        <f t="shared" ref="P22:P50" si="19">SUM(N22:O22)</f>
        <v>0</v>
      </c>
      <c r="Q22" s="1425"/>
      <c r="R22" s="1412"/>
    </row>
    <row r="23" spans="2:18" s="1392" customFormat="1" ht="14.1" customHeight="1">
      <c r="B23" s="3372"/>
      <c r="C23" s="804">
        <v>3</v>
      </c>
      <c r="D23" s="1332" t="s">
        <v>282</v>
      </c>
      <c r="E23" s="850"/>
      <c r="F23" s="849"/>
      <c r="G23" s="850"/>
      <c r="H23" s="1005"/>
      <c r="I23" s="851"/>
      <c r="J23" s="992"/>
      <c r="K23" s="834">
        <f t="shared" ref="K23:K31" si="20">SUM(E23:F23)</f>
        <v>0</v>
      </c>
      <c r="L23" s="835">
        <f t="shared" ref="L23:L30" si="21">SUM(G23:J23)</f>
        <v>0</v>
      </c>
      <c r="M23" s="960">
        <f t="shared" si="17"/>
        <v>0</v>
      </c>
      <c r="N23" s="915">
        <f t="shared" si="18"/>
        <v>0</v>
      </c>
      <c r="O23" s="880">
        <f t="shared" ref="O23:O31" si="22">G23*G$11+H23*$H$11+I23*$I$11+J23*$J$11</f>
        <v>0</v>
      </c>
      <c r="P23" s="876">
        <f t="shared" si="19"/>
        <v>0</v>
      </c>
      <c r="Q23" s="1425"/>
      <c r="R23" s="1412"/>
    </row>
    <row r="24" spans="2:18" s="1392" customFormat="1" ht="14.1" customHeight="1">
      <c r="B24" s="3372"/>
      <c r="C24" s="804">
        <v>4</v>
      </c>
      <c r="D24" s="1332" t="s">
        <v>569</v>
      </c>
      <c r="E24" s="850"/>
      <c r="F24" s="849"/>
      <c r="G24" s="850"/>
      <c r="H24" s="1005"/>
      <c r="I24" s="851"/>
      <c r="J24" s="992"/>
      <c r="K24" s="834">
        <f t="shared" si="20"/>
        <v>0</v>
      </c>
      <c r="L24" s="835">
        <f t="shared" si="21"/>
        <v>0</v>
      </c>
      <c r="M24" s="960">
        <f t="shared" si="17"/>
        <v>0</v>
      </c>
      <c r="N24" s="915">
        <f t="shared" si="18"/>
        <v>0</v>
      </c>
      <c r="O24" s="880">
        <f t="shared" si="22"/>
        <v>0</v>
      </c>
      <c r="P24" s="876">
        <f t="shared" si="19"/>
        <v>0</v>
      </c>
      <c r="Q24" s="1425"/>
      <c r="R24" s="1412"/>
    </row>
    <row r="25" spans="2:18" s="1392" customFormat="1" ht="14.1" customHeight="1">
      <c r="B25" s="3372"/>
      <c r="C25" s="804">
        <v>5</v>
      </c>
      <c r="D25" s="1332" t="s">
        <v>269</v>
      </c>
      <c r="E25" s="850"/>
      <c r="F25" s="849"/>
      <c r="G25" s="850"/>
      <c r="H25" s="1005"/>
      <c r="I25" s="851"/>
      <c r="J25" s="849"/>
      <c r="K25" s="834">
        <f t="shared" si="20"/>
        <v>0</v>
      </c>
      <c r="L25" s="835">
        <f t="shared" si="21"/>
        <v>0</v>
      </c>
      <c r="M25" s="960">
        <f t="shared" si="17"/>
        <v>0</v>
      </c>
      <c r="N25" s="915">
        <f t="shared" si="18"/>
        <v>0</v>
      </c>
      <c r="O25" s="880">
        <f t="shared" si="22"/>
        <v>0</v>
      </c>
      <c r="P25" s="876">
        <f t="shared" si="19"/>
        <v>0</v>
      </c>
      <c r="Q25" s="1425"/>
      <c r="R25" s="1412"/>
    </row>
    <row r="26" spans="2:18" s="1392" customFormat="1" ht="14.1" customHeight="1">
      <c r="B26" s="3372"/>
      <c r="C26" s="804">
        <v>6</v>
      </c>
      <c r="D26" s="1332" t="s">
        <v>270</v>
      </c>
      <c r="E26" s="850"/>
      <c r="F26" s="849"/>
      <c r="G26" s="850"/>
      <c r="H26" s="1005"/>
      <c r="I26" s="851"/>
      <c r="J26" s="849"/>
      <c r="K26" s="834">
        <f t="shared" si="20"/>
        <v>0</v>
      </c>
      <c r="L26" s="835">
        <f t="shared" si="21"/>
        <v>0</v>
      </c>
      <c r="M26" s="960">
        <f t="shared" si="17"/>
        <v>0</v>
      </c>
      <c r="N26" s="915">
        <f t="shared" si="18"/>
        <v>0</v>
      </c>
      <c r="O26" s="880">
        <f t="shared" si="22"/>
        <v>0</v>
      </c>
      <c r="P26" s="876">
        <f t="shared" si="19"/>
        <v>0</v>
      </c>
      <c r="Q26" s="1425"/>
      <c r="R26" s="1412"/>
    </row>
    <row r="27" spans="2:18" s="1392" customFormat="1" ht="14.1" customHeight="1">
      <c r="B27" s="3372"/>
      <c r="C27" s="804">
        <v>7</v>
      </c>
      <c r="D27" s="1332" t="s">
        <v>506</v>
      </c>
      <c r="E27" s="850"/>
      <c r="F27" s="849"/>
      <c r="G27" s="850"/>
      <c r="H27" s="1005"/>
      <c r="I27" s="851"/>
      <c r="J27" s="849"/>
      <c r="K27" s="834">
        <f t="shared" si="20"/>
        <v>0</v>
      </c>
      <c r="L27" s="835">
        <f t="shared" si="21"/>
        <v>0</v>
      </c>
      <c r="M27" s="960">
        <f t="shared" si="17"/>
        <v>0</v>
      </c>
      <c r="N27" s="915">
        <f t="shared" si="18"/>
        <v>0</v>
      </c>
      <c r="O27" s="880">
        <f t="shared" si="22"/>
        <v>0</v>
      </c>
      <c r="P27" s="876">
        <f t="shared" si="19"/>
        <v>0</v>
      </c>
      <c r="Q27" s="1425"/>
      <c r="R27" s="1412"/>
    </row>
    <row r="28" spans="2:18" s="1392" customFormat="1" ht="14.1" customHeight="1">
      <c r="B28" s="3372"/>
      <c r="C28" s="804">
        <v>8</v>
      </c>
      <c r="D28" s="1332" t="s">
        <v>271</v>
      </c>
      <c r="E28" s="850"/>
      <c r="F28" s="849"/>
      <c r="G28" s="850"/>
      <c r="H28" s="1005"/>
      <c r="I28" s="851"/>
      <c r="J28" s="849"/>
      <c r="K28" s="834">
        <f t="shared" si="20"/>
        <v>0</v>
      </c>
      <c r="L28" s="835">
        <f t="shared" si="21"/>
        <v>0</v>
      </c>
      <c r="M28" s="960">
        <f t="shared" si="17"/>
        <v>0</v>
      </c>
      <c r="N28" s="915">
        <f t="shared" si="18"/>
        <v>0</v>
      </c>
      <c r="O28" s="880">
        <f t="shared" si="22"/>
        <v>0</v>
      </c>
      <c r="P28" s="876">
        <f t="shared" si="19"/>
        <v>0</v>
      </c>
      <c r="Q28" s="1425"/>
      <c r="R28" s="1412"/>
    </row>
    <row r="29" spans="2:18" s="1392" customFormat="1" ht="14.1" customHeight="1">
      <c r="B29" s="3372"/>
      <c r="C29" s="804">
        <v>9</v>
      </c>
      <c r="D29" s="1332" t="s">
        <v>581</v>
      </c>
      <c r="E29" s="850"/>
      <c r="F29" s="849"/>
      <c r="G29" s="850"/>
      <c r="H29" s="1005"/>
      <c r="I29" s="851"/>
      <c r="J29" s="849"/>
      <c r="K29" s="834">
        <f t="shared" si="20"/>
        <v>0</v>
      </c>
      <c r="L29" s="835">
        <f t="shared" si="21"/>
        <v>0</v>
      </c>
      <c r="M29" s="960">
        <f t="shared" si="17"/>
        <v>0</v>
      </c>
      <c r="N29" s="915">
        <f t="shared" si="18"/>
        <v>0</v>
      </c>
      <c r="O29" s="880">
        <f t="shared" si="22"/>
        <v>0</v>
      </c>
      <c r="P29" s="876">
        <f t="shared" si="19"/>
        <v>0</v>
      </c>
      <c r="Q29" s="1425"/>
      <c r="R29" s="1412"/>
    </row>
    <row r="30" spans="2:18" s="1392" customFormat="1" ht="14.1" customHeight="1">
      <c r="B30" s="3372"/>
      <c r="C30" s="804">
        <v>10</v>
      </c>
      <c r="D30" s="1332" t="s">
        <v>582</v>
      </c>
      <c r="E30" s="850"/>
      <c r="F30" s="849"/>
      <c r="G30" s="850"/>
      <c r="H30" s="1005"/>
      <c r="I30" s="851"/>
      <c r="J30" s="849"/>
      <c r="K30" s="834">
        <f t="shared" si="20"/>
        <v>0</v>
      </c>
      <c r="L30" s="835">
        <f t="shared" si="21"/>
        <v>0</v>
      </c>
      <c r="M30" s="960">
        <f t="shared" si="17"/>
        <v>0</v>
      </c>
      <c r="N30" s="915">
        <f t="shared" si="18"/>
        <v>0</v>
      </c>
      <c r="O30" s="880">
        <f t="shared" si="22"/>
        <v>0</v>
      </c>
      <c r="P30" s="876">
        <f t="shared" si="19"/>
        <v>0</v>
      </c>
      <c r="Q30" s="1425"/>
      <c r="R30" s="1412"/>
    </row>
    <row r="31" spans="2:18" s="1392" customFormat="1" ht="14.1" customHeight="1">
      <c r="B31" s="3372"/>
      <c r="C31" s="804">
        <v>11</v>
      </c>
      <c r="D31" s="1332" t="s">
        <v>607</v>
      </c>
      <c r="E31" s="850"/>
      <c r="F31" s="849"/>
      <c r="G31" s="850"/>
      <c r="H31" s="1005"/>
      <c r="I31" s="851"/>
      <c r="J31" s="849"/>
      <c r="K31" s="834">
        <f t="shared" si="20"/>
        <v>0</v>
      </c>
      <c r="L31" s="835">
        <f>SUM(G31:J31)</f>
        <v>0</v>
      </c>
      <c r="M31" s="960">
        <f t="shared" si="17"/>
        <v>0</v>
      </c>
      <c r="N31" s="915">
        <f t="shared" si="18"/>
        <v>0</v>
      </c>
      <c r="O31" s="880">
        <f t="shared" si="22"/>
        <v>0</v>
      </c>
      <c r="P31" s="876">
        <f t="shared" si="19"/>
        <v>0</v>
      </c>
      <c r="Q31" s="1425"/>
      <c r="R31" s="1412"/>
    </row>
    <row r="32" spans="2:18" s="1392" customFormat="1" ht="14.1" customHeight="1">
      <c r="B32" s="3372"/>
      <c r="C32" s="1312">
        <v>12</v>
      </c>
      <c r="D32" s="1404" t="s">
        <v>605</v>
      </c>
      <c r="E32" s="985"/>
      <c r="F32" s="987"/>
      <c r="G32" s="985"/>
      <c r="H32" s="1006"/>
      <c r="I32" s="986"/>
      <c r="J32" s="987"/>
      <c r="K32" s="834">
        <f t="shared" ref="K32" si="23">SUM(E32:F32)</f>
        <v>0</v>
      </c>
      <c r="L32" s="835">
        <f>SUM(G32:J32)</f>
        <v>0</v>
      </c>
      <c r="M32" s="960">
        <f t="shared" ref="M32" si="24">SUM(K32:L32)</f>
        <v>0</v>
      </c>
      <c r="N32" s="915">
        <f t="shared" ref="N32" si="25">E32*$E$11+F32*$F$11</f>
        <v>0</v>
      </c>
      <c r="O32" s="880">
        <f t="shared" ref="O32" si="26">G32*G$11+H32*$H$11+I32*$I$11+J32*$J$11</f>
        <v>0</v>
      </c>
      <c r="P32" s="876">
        <f t="shared" ref="P32" si="27">SUM(N32:O32)</f>
        <v>0</v>
      </c>
      <c r="Q32" s="1474"/>
      <c r="R32" s="1412"/>
    </row>
    <row r="33" spans="2:18" s="1392" customFormat="1" ht="14.1" customHeight="1">
      <c r="B33" s="3407"/>
      <c r="C33" s="1579">
        <v>13</v>
      </c>
      <c r="D33" s="1580" t="s">
        <v>915</v>
      </c>
      <c r="E33" s="868"/>
      <c r="F33" s="950"/>
      <c r="G33" s="868"/>
      <c r="H33" s="1209"/>
      <c r="I33" s="999"/>
      <c r="J33" s="950"/>
      <c r="K33" s="837">
        <f>SUM(E33:F33)</f>
        <v>0</v>
      </c>
      <c r="L33" s="838">
        <f>SUM(G33:J33)</f>
        <v>0</v>
      </c>
      <c r="M33" s="971">
        <f t="shared" si="17"/>
        <v>0</v>
      </c>
      <c r="N33" s="1573">
        <f t="shared" si="18"/>
        <v>0</v>
      </c>
      <c r="O33" s="1574">
        <f>G33*$G$11+H33*$H$11+I33*$I$11+J33*$J$11</f>
        <v>0</v>
      </c>
      <c r="P33" s="877">
        <f t="shared" si="19"/>
        <v>0</v>
      </c>
      <c r="Q33" s="1430"/>
      <c r="R33" s="1412"/>
    </row>
    <row r="34" spans="2:18" s="1392" customFormat="1" ht="14.1" customHeight="1">
      <c r="B34" s="3406" t="s">
        <v>816</v>
      </c>
      <c r="C34" s="1581">
        <v>1</v>
      </c>
      <c r="D34" s="1582" t="s">
        <v>62</v>
      </c>
      <c r="E34" s="846">
        <v>5</v>
      </c>
      <c r="F34" s="845">
        <v>5</v>
      </c>
      <c r="G34" s="846">
        <v>4</v>
      </c>
      <c r="H34" s="1004">
        <v>4</v>
      </c>
      <c r="I34" s="1506">
        <v>4</v>
      </c>
      <c r="J34" s="845">
        <v>4</v>
      </c>
      <c r="K34" s="840">
        <f>SUM(E34:F34)</f>
        <v>10</v>
      </c>
      <c r="L34" s="841">
        <f>SUM(G34:J34)</f>
        <v>16</v>
      </c>
      <c r="M34" s="970">
        <f t="shared" si="17"/>
        <v>26</v>
      </c>
      <c r="N34" s="914">
        <f t="shared" si="18"/>
        <v>130</v>
      </c>
      <c r="O34" s="879">
        <f>G34*G$11+H34*$H$11+I34*$I$11+J34*$J$11</f>
        <v>180</v>
      </c>
      <c r="P34" s="1583">
        <f t="shared" si="19"/>
        <v>310</v>
      </c>
      <c r="Q34" s="1424"/>
      <c r="R34" s="1412"/>
    </row>
    <row r="35" spans="2:18" s="1392" customFormat="1" ht="14.1" customHeight="1">
      <c r="B35" s="3372"/>
      <c r="C35" s="802">
        <v>2</v>
      </c>
      <c r="D35" s="396" t="s">
        <v>733</v>
      </c>
      <c r="E35" s="856">
        <v>3</v>
      </c>
      <c r="F35" s="855">
        <v>3</v>
      </c>
      <c r="G35" s="856">
        <v>3</v>
      </c>
      <c r="H35" s="1007">
        <v>3</v>
      </c>
      <c r="I35" s="854">
        <v>3</v>
      </c>
      <c r="J35" s="855">
        <v>3</v>
      </c>
      <c r="K35" s="834">
        <f>SUM(E35:F35)</f>
        <v>6</v>
      </c>
      <c r="L35" s="835">
        <f>SUM(G35:J35)</f>
        <v>12</v>
      </c>
      <c r="M35" s="960">
        <f t="shared" si="17"/>
        <v>18</v>
      </c>
      <c r="N35" s="915">
        <f t="shared" si="18"/>
        <v>78</v>
      </c>
      <c r="O35" s="880">
        <f>G35*G$11+H35*$H$11+I35*$I$11+J35*$J$11</f>
        <v>135</v>
      </c>
      <c r="P35" s="876">
        <f t="shared" si="19"/>
        <v>213</v>
      </c>
      <c r="Q35" s="1427"/>
      <c r="R35" s="1412"/>
    </row>
    <row r="36" spans="2:18" s="1392" customFormat="1" ht="14.1" customHeight="1">
      <c r="B36" s="3372"/>
      <c r="C36" s="803">
        <v>3</v>
      </c>
      <c r="D36" s="396" t="s">
        <v>734</v>
      </c>
      <c r="E36" s="856">
        <v>2</v>
      </c>
      <c r="F36" s="855">
        <v>2</v>
      </c>
      <c r="G36" s="856">
        <v>2</v>
      </c>
      <c r="H36" s="1007">
        <v>2</v>
      </c>
      <c r="I36" s="854">
        <v>2</v>
      </c>
      <c r="J36" s="855">
        <v>2</v>
      </c>
      <c r="K36" s="834">
        <f t="shared" ref="K36:K50" si="28">SUM(E36:F36)</f>
        <v>4</v>
      </c>
      <c r="L36" s="835">
        <f t="shared" ref="L36:L50" si="29">SUM(G36:J36)</f>
        <v>8</v>
      </c>
      <c r="M36" s="960">
        <f t="shared" si="17"/>
        <v>12</v>
      </c>
      <c r="N36" s="915">
        <f t="shared" si="18"/>
        <v>52</v>
      </c>
      <c r="O36" s="880">
        <f t="shared" ref="O36:O50" si="30">G36*G$11+H36*$H$11+I36*$I$11+J36*$J$11</f>
        <v>90</v>
      </c>
      <c r="P36" s="876">
        <f t="shared" si="19"/>
        <v>142</v>
      </c>
      <c r="Q36" s="1427"/>
      <c r="R36" s="1412"/>
    </row>
    <row r="37" spans="2:18" s="1392" customFormat="1" ht="14.1" customHeight="1">
      <c r="B37" s="3372"/>
      <c r="C37" s="802">
        <v>4</v>
      </c>
      <c r="D37" s="398" t="s">
        <v>336</v>
      </c>
      <c r="E37" s="856">
        <v>1</v>
      </c>
      <c r="F37" s="855"/>
      <c r="G37" s="1400"/>
      <c r="H37" s="1900"/>
      <c r="I37" s="1401"/>
      <c r="J37" s="1402"/>
      <c r="K37" s="834">
        <f t="shared" ref="K37" si="31">SUM(E37:F37)</f>
        <v>1</v>
      </c>
      <c r="L37" s="835">
        <f t="shared" ref="L37" si="32">SUM(G37:J37)</f>
        <v>0</v>
      </c>
      <c r="M37" s="960">
        <f t="shared" ref="M37" si="33">SUM(K37:L37)</f>
        <v>1</v>
      </c>
      <c r="N37" s="915">
        <f t="shared" ref="N37" si="34">E37*$E$11+F37*$F$11</f>
        <v>13</v>
      </c>
      <c r="O37" s="880">
        <f t="shared" ref="O37" si="35">G37*G$11+H37*$H$11+I37*$I$11+J37*$J$11</f>
        <v>0</v>
      </c>
      <c r="P37" s="876">
        <f t="shared" ref="P37" si="36">SUM(N37:O37)</f>
        <v>13</v>
      </c>
      <c r="Q37" s="1427"/>
      <c r="R37" s="1412"/>
    </row>
    <row r="38" spans="2:18" s="1392" customFormat="1" ht="14.1" customHeight="1">
      <c r="B38" s="3372"/>
      <c r="C38" s="803">
        <v>5</v>
      </c>
      <c r="D38" s="398" t="s">
        <v>916</v>
      </c>
      <c r="E38" s="1400"/>
      <c r="F38" s="1402"/>
      <c r="G38" s="856">
        <v>1</v>
      </c>
      <c r="H38" s="1007"/>
      <c r="I38" s="854"/>
      <c r="J38" s="855"/>
      <c r="K38" s="834">
        <f t="shared" ref="K38" si="37">SUM(E38:F38)</f>
        <v>0</v>
      </c>
      <c r="L38" s="835">
        <f t="shared" ref="L38" si="38">SUM(G38:J38)</f>
        <v>1</v>
      </c>
      <c r="M38" s="960">
        <f t="shared" ref="M38" si="39">SUM(K38:L38)</f>
        <v>1</v>
      </c>
      <c r="N38" s="915">
        <f t="shared" ref="N38" si="40">E38*$E$11+F38*$F$11</f>
        <v>0</v>
      </c>
      <c r="O38" s="880">
        <f t="shared" ref="O38" si="41">G38*G$11+H38*$H$11+I38*$I$11+J38*$J$11</f>
        <v>13</v>
      </c>
      <c r="P38" s="876">
        <f t="shared" ref="P38" si="42">SUM(N38:O38)</f>
        <v>13</v>
      </c>
      <c r="Q38" s="1427"/>
      <c r="R38" s="1412"/>
    </row>
    <row r="39" spans="2:18" s="1392" customFormat="1" ht="14.1" customHeight="1">
      <c r="B39" s="3372"/>
      <c r="C39" s="802">
        <v>6</v>
      </c>
      <c r="D39" s="398" t="s">
        <v>60</v>
      </c>
      <c r="E39" s="856">
        <v>2</v>
      </c>
      <c r="F39" s="855">
        <v>2</v>
      </c>
      <c r="G39" s="856">
        <v>2</v>
      </c>
      <c r="H39" s="1007">
        <v>2</v>
      </c>
      <c r="I39" s="854">
        <v>2</v>
      </c>
      <c r="J39" s="855">
        <v>2</v>
      </c>
      <c r="K39" s="834">
        <f t="shared" si="28"/>
        <v>4</v>
      </c>
      <c r="L39" s="835">
        <f t="shared" si="29"/>
        <v>8</v>
      </c>
      <c r="M39" s="960">
        <f t="shared" si="17"/>
        <v>12</v>
      </c>
      <c r="N39" s="915">
        <f t="shared" si="18"/>
        <v>52</v>
      </c>
      <c r="O39" s="880">
        <f t="shared" si="30"/>
        <v>90</v>
      </c>
      <c r="P39" s="876">
        <f t="shared" si="19"/>
        <v>142</v>
      </c>
      <c r="Q39" s="1427"/>
      <c r="R39" s="1412"/>
    </row>
    <row r="40" spans="2:18" s="1392" customFormat="1" ht="14.1" customHeight="1">
      <c r="B40" s="3372"/>
      <c r="C40" s="803">
        <v>7</v>
      </c>
      <c r="D40" s="1208" t="s">
        <v>66</v>
      </c>
      <c r="E40" s="856">
        <v>1</v>
      </c>
      <c r="F40" s="855">
        <v>1</v>
      </c>
      <c r="G40" s="856">
        <v>1</v>
      </c>
      <c r="H40" s="1007">
        <v>1</v>
      </c>
      <c r="I40" s="854"/>
      <c r="J40" s="855"/>
      <c r="K40" s="834">
        <f t="shared" si="28"/>
        <v>2</v>
      </c>
      <c r="L40" s="835">
        <f t="shared" si="29"/>
        <v>2</v>
      </c>
      <c r="M40" s="960">
        <f t="shared" si="17"/>
        <v>4</v>
      </c>
      <c r="N40" s="915">
        <f t="shared" si="18"/>
        <v>26</v>
      </c>
      <c r="O40" s="880">
        <f t="shared" si="30"/>
        <v>26</v>
      </c>
      <c r="P40" s="876">
        <f t="shared" si="19"/>
        <v>52</v>
      </c>
      <c r="Q40" s="1427"/>
      <c r="R40" s="1412"/>
    </row>
    <row r="41" spans="2:18" s="1392" customFormat="1" ht="14.1" customHeight="1">
      <c r="B41" s="3372"/>
      <c r="C41" s="802">
        <v>8</v>
      </c>
      <c r="D41" s="948" t="s">
        <v>59</v>
      </c>
      <c r="E41" s="856">
        <v>4</v>
      </c>
      <c r="F41" s="855">
        <v>4</v>
      </c>
      <c r="G41" s="856">
        <v>3</v>
      </c>
      <c r="H41" s="1007">
        <v>4</v>
      </c>
      <c r="I41" s="854">
        <v>3</v>
      </c>
      <c r="J41" s="855">
        <v>4</v>
      </c>
      <c r="K41" s="834">
        <f t="shared" si="28"/>
        <v>8</v>
      </c>
      <c r="L41" s="835">
        <f t="shared" si="29"/>
        <v>14</v>
      </c>
      <c r="M41" s="960">
        <f t="shared" si="17"/>
        <v>22</v>
      </c>
      <c r="N41" s="915">
        <f t="shared" si="18"/>
        <v>104</v>
      </c>
      <c r="O41" s="880">
        <f t="shared" si="30"/>
        <v>154</v>
      </c>
      <c r="P41" s="876">
        <f t="shared" si="19"/>
        <v>258</v>
      </c>
      <c r="Q41" s="1427"/>
      <c r="R41" s="1412"/>
    </row>
    <row r="42" spans="2:18" s="1392" customFormat="1" ht="14.1" customHeight="1">
      <c r="B42" s="3372"/>
      <c r="C42" s="803">
        <v>9</v>
      </c>
      <c r="D42" s="398" t="s">
        <v>501</v>
      </c>
      <c r="E42" s="856">
        <v>2</v>
      </c>
      <c r="F42" s="855">
        <v>2</v>
      </c>
      <c r="G42" s="856">
        <v>2</v>
      </c>
      <c r="H42" s="1007">
        <v>1</v>
      </c>
      <c r="I42" s="854">
        <v>1</v>
      </c>
      <c r="J42" s="855"/>
      <c r="K42" s="834">
        <f t="shared" si="28"/>
        <v>4</v>
      </c>
      <c r="L42" s="835">
        <f t="shared" si="29"/>
        <v>4</v>
      </c>
      <c r="M42" s="960">
        <f t="shared" si="17"/>
        <v>8</v>
      </c>
      <c r="N42" s="915">
        <f t="shared" si="18"/>
        <v>52</v>
      </c>
      <c r="O42" s="880">
        <f t="shared" si="30"/>
        <v>52</v>
      </c>
      <c r="P42" s="876">
        <f t="shared" si="19"/>
        <v>104</v>
      </c>
      <c r="Q42" s="1427"/>
      <c r="R42" s="1412"/>
    </row>
    <row r="43" spans="2:18" s="1392" customFormat="1" ht="14.1" customHeight="1">
      <c r="B43" s="3372"/>
      <c r="C43" s="802">
        <v>10</v>
      </c>
      <c r="D43" s="398" t="s">
        <v>67</v>
      </c>
      <c r="E43" s="856">
        <v>2</v>
      </c>
      <c r="F43" s="855">
        <v>2</v>
      </c>
      <c r="G43" s="856">
        <v>2</v>
      </c>
      <c r="H43" s="1007">
        <v>1</v>
      </c>
      <c r="I43" s="854">
        <v>1</v>
      </c>
      <c r="J43" s="855"/>
      <c r="K43" s="834">
        <f t="shared" si="28"/>
        <v>4</v>
      </c>
      <c r="L43" s="835">
        <f t="shared" si="29"/>
        <v>4</v>
      </c>
      <c r="M43" s="960">
        <f t="shared" si="17"/>
        <v>8</v>
      </c>
      <c r="N43" s="915">
        <f t="shared" si="18"/>
        <v>52</v>
      </c>
      <c r="O43" s="880">
        <f t="shared" si="30"/>
        <v>52</v>
      </c>
      <c r="P43" s="876">
        <f t="shared" si="19"/>
        <v>104</v>
      </c>
      <c r="Q43" s="1427"/>
      <c r="R43" s="1412"/>
    </row>
    <row r="44" spans="2:18" s="1392" customFormat="1" ht="14.1" customHeight="1">
      <c r="B44" s="3372"/>
      <c r="C44" s="803">
        <v>11</v>
      </c>
      <c r="D44" s="398" t="s">
        <v>61</v>
      </c>
      <c r="E44" s="856">
        <v>2</v>
      </c>
      <c r="F44" s="855">
        <v>1</v>
      </c>
      <c r="G44" s="856">
        <v>2</v>
      </c>
      <c r="H44" s="1007">
        <v>1</v>
      </c>
      <c r="I44" s="854">
        <v>1</v>
      </c>
      <c r="J44" s="855"/>
      <c r="K44" s="834">
        <f t="shared" si="28"/>
        <v>3</v>
      </c>
      <c r="L44" s="835">
        <f t="shared" si="29"/>
        <v>4</v>
      </c>
      <c r="M44" s="960">
        <f t="shared" si="17"/>
        <v>7</v>
      </c>
      <c r="N44" s="915">
        <f t="shared" si="18"/>
        <v>39</v>
      </c>
      <c r="O44" s="880">
        <f t="shared" si="30"/>
        <v>52</v>
      </c>
      <c r="P44" s="876">
        <f t="shared" si="19"/>
        <v>91</v>
      </c>
      <c r="Q44" s="1427"/>
      <c r="R44" s="1412"/>
    </row>
    <row r="45" spans="2:18" s="1392" customFormat="1" ht="14.1" customHeight="1">
      <c r="B45" s="3372"/>
      <c r="C45" s="802">
        <v>12</v>
      </c>
      <c r="D45" s="398" t="s">
        <v>146</v>
      </c>
      <c r="E45" s="856">
        <v>1</v>
      </c>
      <c r="F45" s="855">
        <v>2</v>
      </c>
      <c r="G45" s="856">
        <v>2</v>
      </c>
      <c r="H45" s="1007">
        <v>1</v>
      </c>
      <c r="I45" s="854">
        <v>1</v>
      </c>
      <c r="J45" s="855"/>
      <c r="K45" s="834">
        <f t="shared" si="28"/>
        <v>3</v>
      </c>
      <c r="L45" s="835">
        <f t="shared" si="29"/>
        <v>4</v>
      </c>
      <c r="M45" s="960">
        <f t="shared" si="17"/>
        <v>7</v>
      </c>
      <c r="N45" s="915">
        <f t="shared" si="18"/>
        <v>39</v>
      </c>
      <c r="O45" s="880">
        <f t="shared" si="30"/>
        <v>52</v>
      </c>
      <c r="P45" s="876">
        <f t="shared" si="19"/>
        <v>91</v>
      </c>
      <c r="Q45" s="1427"/>
      <c r="R45" s="1412"/>
    </row>
    <row r="46" spans="2:18" s="1392" customFormat="1" ht="14.1" customHeight="1">
      <c r="B46" s="3372"/>
      <c r="C46" s="803">
        <v>13</v>
      </c>
      <c r="D46" s="398" t="s">
        <v>117</v>
      </c>
      <c r="E46" s="856"/>
      <c r="F46" s="855">
        <v>1</v>
      </c>
      <c r="G46" s="856">
        <v>1</v>
      </c>
      <c r="H46" s="1007"/>
      <c r="I46" s="854"/>
      <c r="J46" s="855"/>
      <c r="K46" s="834">
        <f t="shared" si="28"/>
        <v>1</v>
      </c>
      <c r="L46" s="835">
        <f t="shared" si="29"/>
        <v>1</v>
      </c>
      <c r="M46" s="960">
        <f t="shared" si="17"/>
        <v>2</v>
      </c>
      <c r="N46" s="915">
        <f>E46*$E$11+F46*$F$11</f>
        <v>13</v>
      </c>
      <c r="O46" s="880">
        <f t="shared" si="30"/>
        <v>13</v>
      </c>
      <c r="P46" s="876">
        <f t="shared" si="19"/>
        <v>26</v>
      </c>
      <c r="Q46" s="1427"/>
      <c r="R46" s="1412"/>
    </row>
    <row r="47" spans="2:18" s="1392" customFormat="1" ht="14.1" customHeight="1">
      <c r="B47" s="3372"/>
      <c r="C47" s="802">
        <v>14</v>
      </c>
      <c r="D47" s="398" t="s">
        <v>64</v>
      </c>
      <c r="E47" s="856">
        <v>4</v>
      </c>
      <c r="F47" s="855">
        <v>4</v>
      </c>
      <c r="G47" s="856">
        <v>3</v>
      </c>
      <c r="H47" s="1007">
        <v>3</v>
      </c>
      <c r="I47" s="854">
        <v>3</v>
      </c>
      <c r="J47" s="855">
        <v>3</v>
      </c>
      <c r="K47" s="834">
        <f t="shared" si="28"/>
        <v>8</v>
      </c>
      <c r="L47" s="835">
        <f t="shared" si="29"/>
        <v>12</v>
      </c>
      <c r="M47" s="960">
        <f t="shared" si="17"/>
        <v>20</v>
      </c>
      <c r="N47" s="915">
        <f t="shared" si="18"/>
        <v>104</v>
      </c>
      <c r="O47" s="880">
        <f t="shared" si="30"/>
        <v>135</v>
      </c>
      <c r="P47" s="876">
        <f t="shared" si="19"/>
        <v>239</v>
      </c>
      <c r="Q47" s="1427"/>
      <c r="R47" s="1412"/>
    </row>
    <row r="48" spans="2:18" s="1392" customFormat="1" ht="14.1" customHeight="1">
      <c r="B48" s="3372"/>
      <c r="C48" s="803">
        <v>15</v>
      </c>
      <c r="D48" s="398" t="s">
        <v>143</v>
      </c>
      <c r="E48" s="856">
        <v>1</v>
      </c>
      <c r="F48" s="855">
        <v>1</v>
      </c>
      <c r="G48" s="856">
        <v>1</v>
      </c>
      <c r="H48" s="1007">
        <v>1</v>
      </c>
      <c r="I48" s="854">
        <v>1</v>
      </c>
      <c r="J48" s="855"/>
      <c r="K48" s="834">
        <f t="shared" si="28"/>
        <v>2</v>
      </c>
      <c r="L48" s="835">
        <f t="shared" si="29"/>
        <v>3</v>
      </c>
      <c r="M48" s="960">
        <f t="shared" si="17"/>
        <v>5</v>
      </c>
      <c r="N48" s="915">
        <f t="shared" si="18"/>
        <v>26</v>
      </c>
      <c r="O48" s="880">
        <f t="shared" si="30"/>
        <v>39</v>
      </c>
      <c r="P48" s="876">
        <f t="shared" si="19"/>
        <v>65</v>
      </c>
      <c r="Q48" s="1427"/>
      <c r="R48" s="1412"/>
    </row>
    <row r="49" spans="2:18" s="1392" customFormat="1" ht="14.1" customHeight="1">
      <c r="B49" s="3372"/>
      <c r="C49" s="802">
        <v>16</v>
      </c>
      <c r="D49" s="1208" t="s">
        <v>65</v>
      </c>
      <c r="E49" s="1400"/>
      <c r="F49" s="1402"/>
      <c r="G49" s="856">
        <v>1</v>
      </c>
      <c r="H49" s="1007">
        <v>1</v>
      </c>
      <c r="I49" s="854"/>
      <c r="J49" s="855"/>
      <c r="K49" s="834">
        <f t="shared" si="28"/>
        <v>0</v>
      </c>
      <c r="L49" s="835">
        <f t="shared" si="29"/>
        <v>2</v>
      </c>
      <c r="M49" s="960">
        <f t="shared" si="17"/>
        <v>2</v>
      </c>
      <c r="N49" s="915">
        <f t="shared" si="18"/>
        <v>0</v>
      </c>
      <c r="O49" s="880">
        <f t="shared" si="30"/>
        <v>26</v>
      </c>
      <c r="P49" s="876">
        <f t="shared" si="19"/>
        <v>26</v>
      </c>
      <c r="Q49" s="1427"/>
      <c r="R49" s="1412"/>
    </row>
    <row r="50" spans="2:18" s="1392" customFormat="1" ht="14.1" customHeight="1">
      <c r="B50" s="3372"/>
      <c r="C50" s="811">
        <v>17</v>
      </c>
      <c r="D50" s="949" t="s">
        <v>601</v>
      </c>
      <c r="E50" s="868">
        <v>1</v>
      </c>
      <c r="F50" s="950">
        <v>1</v>
      </c>
      <c r="G50" s="868">
        <v>1</v>
      </c>
      <c r="H50" s="1209">
        <v>1</v>
      </c>
      <c r="I50" s="999">
        <v>1</v>
      </c>
      <c r="J50" s="950">
        <v>1</v>
      </c>
      <c r="K50" s="837">
        <f t="shared" si="28"/>
        <v>2</v>
      </c>
      <c r="L50" s="838">
        <f t="shared" si="29"/>
        <v>4</v>
      </c>
      <c r="M50" s="971">
        <f t="shared" si="17"/>
        <v>6</v>
      </c>
      <c r="N50" s="881">
        <f t="shared" si="18"/>
        <v>26</v>
      </c>
      <c r="O50" s="881">
        <f t="shared" si="30"/>
        <v>45</v>
      </c>
      <c r="P50" s="877">
        <f t="shared" si="19"/>
        <v>71</v>
      </c>
      <c r="Q50" s="1430"/>
      <c r="R50" s="1412"/>
    </row>
    <row r="51" spans="2:18" s="1392" customFormat="1" ht="19.350000000000001" customHeight="1" thickBot="1">
      <c r="B51" s="3372"/>
      <c r="C51" s="1585" t="s">
        <v>822</v>
      </c>
      <c r="D51" s="1586"/>
      <c r="E51" s="1587"/>
      <c r="F51" s="1588"/>
      <c r="G51" s="1587">
        <v>3</v>
      </c>
      <c r="H51" s="1006">
        <v>3</v>
      </c>
      <c r="I51" s="986">
        <v>4</v>
      </c>
      <c r="J51" s="986">
        <v>4</v>
      </c>
      <c r="K51" s="1668">
        <f>SUM(E51:G51)</f>
        <v>3</v>
      </c>
      <c r="L51" s="839">
        <f>SUM(H51:J51)</f>
        <v>11</v>
      </c>
      <c r="M51" s="1673">
        <f>SUM(K51:L51)</f>
        <v>14</v>
      </c>
      <c r="N51" s="905">
        <f>E51*$E$11+F51*$F$11</f>
        <v>0</v>
      </c>
      <c r="O51" s="905">
        <f>G51*G$11+H51*$H$11+I51*$I$11+J51*$J$11</f>
        <v>154</v>
      </c>
      <c r="P51" s="1670">
        <f>SUM(N51:O51)</f>
        <v>154</v>
      </c>
      <c r="Q51" s="1428"/>
      <c r="R51" s="1412"/>
    </row>
    <row r="52" spans="2:18" s="1418" customFormat="1" ht="19.5" customHeight="1" thickTop="1">
      <c r="B52" s="1648"/>
      <c r="C52" s="1649" t="s">
        <v>779</v>
      </c>
      <c r="D52" s="1650"/>
      <c r="E52" s="1651">
        <f t="shared" ref="E52:P52" si="43">SUM(E53:E61)</f>
        <v>0</v>
      </c>
      <c r="F52" s="1651">
        <f t="shared" si="43"/>
        <v>0</v>
      </c>
      <c r="G52" s="1651">
        <f t="shared" si="43"/>
        <v>0</v>
      </c>
      <c r="H52" s="1651">
        <f t="shared" si="43"/>
        <v>0</v>
      </c>
      <c r="I52" s="1651">
        <f t="shared" si="43"/>
        <v>0</v>
      </c>
      <c r="J52" s="1864">
        <f t="shared" si="43"/>
        <v>0</v>
      </c>
      <c r="K52" s="1866">
        <f t="shared" si="43"/>
        <v>0</v>
      </c>
      <c r="L52" s="1866">
        <f t="shared" si="43"/>
        <v>0</v>
      </c>
      <c r="M52" s="1867">
        <f t="shared" si="43"/>
        <v>0</v>
      </c>
      <c r="N52" s="1865">
        <f t="shared" si="43"/>
        <v>0</v>
      </c>
      <c r="O52" s="1651">
        <f t="shared" si="43"/>
        <v>0</v>
      </c>
      <c r="P52" s="1651">
        <f t="shared" si="43"/>
        <v>0</v>
      </c>
      <c r="Q52" s="1652"/>
      <c r="R52" s="1412"/>
    </row>
    <row r="53" spans="2:18" s="1418" customFormat="1" ht="14.1" customHeight="1">
      <c r="B53" s="817"/>
      <c r="C53" s="1311">
        <v>1</v>
      </c>
      <c r="D53" s="822"/>
      <c r="E53" s="850"/>
      <c r="F53" s="849"/>
      <c r="G53" s="850"/>
      <c r="H53" s="1005"/>
      <c r="I53" s="851"/>
      <c r="J53" s="849"/>
      <c r="K53" s="836">
        <f>SUM(E53:F53)</f>
        <v>0</v>
      </c>
      <c r="L53" s="897">
        <f>SUM(G53:J53)</f>
        <v>0</v>
      </c>
      <c r="M53" s="968">
        <f t="shared" ref="M53:M71" si="44">SUM(K53:L53)</f>
        <v>0</v>
      </c>
      <c r="N53" s="891">
        <f>E53*$E$11+F53*$F$11</f>
        <v>0</v>
      </c>
      <c r="O53" s="891">
        <f>G53*G$11+H53*$H$11+I53*$I$11+J53*$J$11</f>
        <v>0</v>
      </c>
      <c r="P53" s="908">
        <f t="shared" ref="P53:P67" si="45">SUM(N53:O53)</f>
        <v>0</v>
      </c>
      <c r="Q53" s="917"/>
      <c r="R53" s="1412"/>
    </row>
    <row r="54" spans="2:18" s="1418" customFormat="1" ht="14.1" customHeight="1">
      <c r="B54" s="817"/>
      <c r="C54" s="1311">
        <v>2</v>
      </c>
      <c r="D54" s="822"/>
      <c r="E54" s="850"/>
      <c r="F54" s="849"/>
      <c r="G54" s="850"/>
      <c r="H54" s="1005"/>
      <c r="I54" s="851"/>
      <c r="J54" s="849"/>
      <c r="K54" s="834">
        <f t="shared" ref="K54:K56" si="46">SUM(E54:F54)</f>
        <v>0</v>
      </c>
      <c r="L54" s="835">
        <f t="shared" ref="L54:L56" si="47">SUM(G54:J54)</f>
        <v>0</v>
      </c>
      <c r="M54" s="960">
        <f t="shared" ref="M54:M56" si="48">SUM(K54:L54)</f>
        <v>0</v>
      </c>
      <c r="N54" s="915">
        <f t="shared" ref="N54:N56" si="49">E54*$E$11+F54*$F$11</f>
        <v>0</v>
      </c>
      <c r="O54" s="880">
        <f t="shared" ref="O54:O56" si="50">G54*G$11+H54*$H$11+I54*$I$11+J54*$J$11</f>
        <v>0</v>
      </c>
      <c r="P54" s="876">
        <f t="shared" ref="P54:P56" si="51">SUM(N54:O54)</f>
        <v>0</v>
      </c>
      <c r="Q54" s="917"/>
      <c r="R54" s="1412"/>
    </row>
    <row r="55" spans="2:18" s="1418" customFormat="1" ht="14.1" customHeight="1">
      <c r="B55" s="817"/>
      <c r="C55" s="1311">
        <v>3</v>
      </c>
      <c r="D55" s="822"/>
      <c r="E55" s="850"/>
      <c r="F55" s="849"/>
      <c r="G55" s="850"/>
      <c r="H55" s="1005"/>
      <c r="I55" s="851"/>
      <c r="J55" s="849"/>
      <c r="K55" s="834">
        <f t="shared" si="46"/>
        <v>0</v>
      </c>
      <c r="L55" s="835">
        <f t="shared" si="47"/>
        <v>0</v>
      </c>
      <c r="M55" s="960">
        <f t="shared" si="48"/>
        <v>0</v>
      </c>
      <c r="N55" s="915">
        <f t="shared" si="49"/>
        <v>0</v>
      </c>
      <c r="O55" s="880">
        <f t="shared" si="50"/>
        <v>0</v>
      </c>
      <c r="P55" s="876">
        <f t="shared" si="51"/>
        <v>0</v>
      </c>
      <c r="Q55" s="917"/>
      <c r="R55" s="1412"/>
    </row>
    <row r="56" spans="2:18" s="1418" customFormat="1" ht="14.1" customHeight="1">
      <c r="B56" s="817"/>
      <c r="C56" s="1311">
        <v>4</v>
      </c>
      <c r="D56" s="822"/>
      <c r="E56" s="850"/>
      <c r="F56" s="849"/>
      <c r="G56" s="850"/>
      <c r="H56" s="1005"/>
      <c r="I56" s="851"/>
      <c r="J56" s="849"/>
      <c r="K56" s="834">
        <f t="shared" si="46"/>
        <v>0</v>
      </c>
      <c r="L56" s="835">
        <f t="shared" si="47"/>
        <v>0</v>
      </c>
      <c r="M56" s="960">
        <f t="shared" si="48"/>
        <v>0</v>
      </c>
      <c r="N56" s="915">
        <f t="shared" si="49"/>
        <v>0</v>
      </c>
      <c r="O56" s="880">
        <f t="shared" si="50"/>
        <v>0</v>
      </c>
      <c r="P56" s="876">
        <f t="shared" si="51"/>
        <v>0</v>
      </c>
      <c r="Q56" s="917"/>
      <c r="R56" s="1412"/>
    </row>
    <row r="57" spans="2:18" s="1418" customFormat="1" ht="14.1" customHeight="1">
      <c r="B57" s="817"/>
      <c r="C57" s="1311">
        <v>5</v>
      </c>
      <c r="D57" s="822"/>
      <c r="E57" s="850"/>
      <c r="F57" s="849"/>
      <c r="G57" s="850"/>
      <c r="H57" s="1005"/>
      <c r="I57" s="851"/>
      <c r="J57" s="849"/>
      <c r="K57" s="834">
        <f>SUM(E57:F57)</f>
        <v>0</v>
      </c>
      <c r="L57" s="835">
        <f>SUM(G57:J57)</f>
        <v>0</v>
      </c>
      <c r="M57" s="960">
        <f t="shared" si="44"/>
        <v>0</v>
      </c>
      <c r="N57" s="915">
        <f t="shared" ref="N57:N61" si="52">E57*$E$11+F57*$F$11</f>
        <v>0</v>
      </c>
      <c r="O57" s="880">
        <f>G57*G$11+H57*$H$11+I57*$I$11+J57*$J$11</f>
        <v>0</v>
      </c>
      <c r="P57" s="876">
        <f t="shared" ref="P57:P58" si="53">SUM(N57:O57)</f>
        <v>0</v>
      </c>
      <c r="Q57" s="917"/>
      <c r="R57" s="1412"/>
    </row>
    <row r="58" spans="2:18" s="1418" customFormat="1" ht="14.1" customHeight="1">
      <c r="B58" s="817"/>
      <c r="C58" s="1311">
        <v>6</v>
      </c>
      <c r="D58" s="822"/>
      <c r="E58" s="850"/>
      <c r="F58" s="849"/>
      <c r="G58" s="850"/>
      <c r="H58" s="1005"/>
      <c r="I58" s="851"/>
      <c r="J58" s="849"/>
      <c r="K58" s="834">
        <f t="shared" ref="K58:K60" si="54">SUM(E58:F58)</f>
        <v>0</v>
      </c>
      <c r="L58" s="835">
        <f t="shared" ref="L58:L60" si="55">SUM(G58:J58)</f>
        <v>0</v>
      </c>
      <c r="M58" s="960">
        <f t="shared" si="44"/>
        <v>0</v>
      </c>
      <c r="N58" s="915">
        <f t="shared" si="52"/>
        <v>0</v>
      </c>
      <c r="O58" s="880">
        <f t="shared" ref="O58:O60" si="56">G58*G$11+H58*$H$11+I58*$I$11+J58*$J$11</f>
        <v>0</v>
      </c>
      <c r="P58" s="876">
        <f t="shared" si="53"/>
        <v>0</v>
      </c>
      <c r="Q58" s="917"/>
      <c r="R58" s="1412"/>
    </row>
    <row r="59" spans="2:18" s="1418" customFormat="1" ht="14.1" customHeight="1">
      <c r="B59" s="806"/>
      <c r="C59" s="804">
        <v>7</v>
      </c>
      <c r="D59" s="823"/>
      <c r="E59" s="856"/>
      <c r="F59" s="855"/>
      <c r="G59" s="856"/>
      <c r="H59" s="1007"/>
      <c r="I59" s="854"/>
      <c r="J59" s="855"/>
      <c r="K59" s="834">
        <f t="shared" si="54"/>
        <v>0</v>
      </c>
      <c r="L59" s="835">
        <f t="shared" si="55"/>
        <v>0</v>
      </c>
      <c r="M59" s="960">
        <f t="shared" si="44"/>
        <v>0</v>
      </c>
      <c r="N59" s="915">
        <f t="shared" si="52"/>
        <v>0</v>
      </c>
      <c r="O59" s="880">
        <f t="shared" si="56"/>
        <v>0</v>
      </c>
      <c r="P59" s="876">
        <f t="shared" si="45"/>
        <v>0</v>
      </c>
      <c r="Q59" s="231"/>
      <c r="R59" s="1412"/>
    </row>
    <row r="60" spans="2:18" s="1418" customFormat="1" ht="14.1" customHeight="1">
      <c r="B60" s="806"/>
      <c r="C60" s="804">
        <v>8</v>
      </c>
      <c r="D60" s="823"/>
      <c r="E60" s="856"/>
      <c r="F60" s="855"/>
      <c r="G60" s="856"/>
      <c r="H60" s="1007"/>
      <c r="I60" s="854"/>
      <c r="J60" s="855"/>
      <c r="K60" s="834">
        <f t="shared" si="54"/>
        <v>0</v>
      </c>
      <c r="L60" s="835">
        <f t="shared" si="55"/>
        <v>0</v>
      </c>
      <c r="M60" s="960">
        <f t="shared" si="44"/>
        <v>0</v>
      </c>
      <c r="N60" s="915">
        <f t="shared" si="52"/>
        <v>0</v>
      </c>
      <c r="O60" s="880">
        <f t="shared" si="56"/>
        <v>0</v>
      </c>
      <c r="P60" s="876">
        <f t="shared" si="45"/>
        <v>0</v>
      </c>
      <c r="Q60" s="231"/>
      <c r="R60" s="1412"/>
    </row>
    <row r="61" spans="2:18" s="1418" customFormat="1" ht="14.1" customHeight="1" thickBot="1">
      <c r="B61" s="983"/>
      <c r="C61" s="1312">
        <v>9</v>
      </c>
      <c r="D61" s="1313"/>
      <c r="E61" s="1219"/>
      <c r="F61" s="899"/>
      <c r="G61" s="1219"/>
      <c r="H61" s="1263"/>
      <c r="I61" s="1220"/>
      <c r="J61" s="899"/>
      <c r="K61" s="894">
        <f>SUM(E61:F61)</f>
        <v>0</v>
      </c>
      <c r="L61" s="895">
        <f>SUM(G61:J61)</f>
        <v>0</v>
      </c>
      <c r="M61" s="973">
        <f t="shared" si="44"/>
        <v>0</v>
      </c>
      <c r="N61" s="1671">
        <f t="shared" si="52"/>
        <v>0</v>
      </c>
      <c r="O61" s="905">
        <f>G61*G$11+H61*$H$11+I61*$I$11+J61*$J$11</f>
        <v>0</v>
      </c>
      <c r="P61" s="909">
        <f t="shared" si="45"/>
        <v>0</v>
      </c>
      <c r="Q61" s="1291"/>
      <c r="R61" s="1412"/>
    </row>
    <row r="62" spans="2:18" s="1418" customFormat="1" ht="19.350000000000001" customHeight="1" thickTop="1">
      <c r="B62" s="1653"/>
      <c r="C62" s="1654" t="s">
        <v>599</v>
      </c>
      <c r="D62" s="1653"/>
      <c r="E62" s="1655">
        <f t="shared" ref="E62:M62" si="57">SUM(E63:E67)</f>
        <v>0</v>
      </c>
      <c r="F62" s="1656">
        <f t="shared" si="57"/>
        <v>0</v>
      </c>
      <c r="G62" s="1655">
        <f t="shared" si="57"/>
        <v>0</v>
      </c>
      <c r="H62" s="1657">
        <f t="shared" si="57"/>
        <v>0</v>
      </c>
      <c r="I62" s="1655">
        <f t="shared" si="57"/>
        <v>0</v>
      </c>
      <c r="J62" s="1655">
        <f t="shared" si="57"/>
        <v>0</v>
      </c>
      <c r="K62" s="1658">
        <f t="shared" si="57"/>
        <v>0</v>
      </c>
      <c r="L62" s="1658">
        <f t="shared" si="57"/>
        <v>0</v>
      </c>
      <c r="M62" s="1658">
        <f t="shared" si="57"/>
        <v>0</v>
      </c>
      <c r="N62" s="1659">
        <f t="shared" ref="N62" si="58">E62*$E$11+F62*$F$11+G62*G$11</f>
        <v>0</v>
      </c>
      <c r="O62" s="1659">
        <f t="shared" ref="O62" si="59">H62*$H$11+I62*$I$11+J62*$J$11</f>
        <v>0</v>
      </c>
      <c r="P62" s="1660">
        <f t="shared" si="45"/>
        <v>0</v>
      </c>
      <c r="Q62" s="1661"/>
      <c r="R62" s="1412"/>
    </row>
    <row r="63" spans="2:18" s="1418" customFormat="1" ht="14.1" customHeight="1">
      <c r="B63" s="817"/>
      <c r="C63" s="1311">
        <v>1</v>
      </c>
      <c r="D63" s="822"/>
      <c r="E63" s="850"/>
      <c r="F63" s="849"/>
      <c r="G63" s="850"/>
      <c r="H63" s="1005"/>
      <c r="I63" s="851"/>
      <c r="J63" s="849"/>
      <c r="K63" s="836">
        <f>SUM(E63:F63)</f>
        <v>0</v>
      </c>
      <c r="L63" s="897">
        <f>SUM(G63:J63)</f>
        <v>0</v>
      </c>
      <c r="M63" s="968">
        <f t="shared" si="44"/>
        <v>0</v>
      </c>
      <c r="N63" s="891">
        <f>E63*$E$11+F63*$F$11</f>
        <v>0</v>
      </c>
      <c r="O63" s="891">
        <f>G63*G$11+H63*$H$11+I63*$I$11+J63*$J$11</f>
        <v>0</v>
      </c>
      <c r="P63" s="908">
        <f t="shared" si="45"/>
        <v>0</v>
      </c>
      <c r="Q63" s="917"/>
      <c r="R63" s="1412"/>
    </row>
    <row r="64" spans="2:18" s="1418" customFormat="1" ht="14.1" customHeight="1">
      <c r="B64" s="806"/>
      <c r="C64" s="804">
        <v>2</v>
      </c>
      <c r="D64" s="822"/>
      <c r="E64" s="856"/>
      <c r="F64" s="855"/>
      <c r="G64" s="856"/>
      <c r="H64" s="1007"/>
      <c r="I64" s="854"/>
      <c r="J64" s="855"/>
      <c r="K64" s="834">
        <f>SUM(E64:F64)</f>
        <v>0</v>
      </c>
      <c r="L64" s="835">
        <f>SUM(G64:J64)</f>
        <v>0</v>
      </c>
      <c r="M64" s="960">
        <f t="shared" si="44"/>
        <v>0</v>
      </c>
      <c r="N64" s="915">
        <f t="shared" ref="N64:N67" si="60">E64*$E$11+F64*$F$11</f>
        <v>0</v>
      </c>
      <c r="O64" s="880">
        <f>G64*G$11+H64*$H$11+I64*$I$11+J64*$J$11</f>
        <v>0</v>
      </c>
      <c r="P64" s="876">
        <f t="shared" ref="P64" si="61">SUM(N64:O64)</f>
        <v>0</v>
      </c>
      <c r="Q64" s="231"/>
      <c r="R64" s="1412"/>
    </row>
    <row r="65" spans="2:18" s="1418" customFormat="1" ht="14.1" customHeight="1">
      <c r="B65" s="1536"/>
      <c r="C65" s="804">
        <v>3</v>
      </c>
      <c r="D65" s="823"/>
      <c r="E65" s="856"/>
      <c r="F65" s="855"/>
      <c r="G65" s="856"/>
      <c r="H65" s="1007"/>
      <c r="I65" s="854"/>
      <c r="J65" s="855"/>
      <c r="K65" s="834">
        <f t="shared" ref="K65:K66" si="62">SUM(E65:F65)</f>
        <v>0</v>
      </c>
      <c r="L65" s="835">
        <f t="shared" ref="L65:L66" si="63">SUM(G65:J65)</f>
        <v>0</v>
      </c>
      <c r="M65" s="960">
        <f t="shared" si="44"/>
        <v>0</v>
      </c>
      <c r="N65" s="915">
        <f t="shared" si="60"/>
        <v>0</v>
      </c>
      <c r="O65" s="880">
        <f t="shared" ref="O65:O66" si="64">G65*G$11+H65*$H$11+I65*$I$11+J65*$J$11</f>
        <v>0</v>
      </c>
      <c r="P65" s="876">
        <f t="shared" si="45"/>
        <v>0</v>
      </c>
      <c r="Q65" s="231"/>
      <c r="R65" s="1412"/>
    </row>
    <row r="66" spans="2:18" s="1418" customFormat="1" ht="14.1" customHeight="1">
      <c r="B66" s="806"/>
      <c r="C66" s="804">
        <v>4</v>
      </c>
      <c r="D66" s="823"/>
      <c r="E66" s="856"/>
      <c r="F66" s="855"/>
      <c r="G66" s="856"/>
      <c r="H66" s="1007"/>
      <c r="I66" s="854"/>
      <c r="J66" s="855"/>
      <c r="K66" s="834">
        <f t="shared" si="62"/>
        <v>0</v>
      </c>
      <c r="L66" s="835">
        <f t="shared" si="63"/>
        <v>0</v>
      </c>
      <c r="M66" s="960">
        <f t="shared" si="44"/>
        <v>0</v>
      </c>
      <c r="N66" s="915">
        <f t="shared" si="60"/>
        <v>0</v>
      </c>
      <c r="O66" s="880">
        <f t="shared" si="64"/>
        <v>0</v>
      </c>
      <c r="P66" s="876">
        <f t="shared" si="45"/>
        <v>0</v>
      </c>
      <c r="Q66" s="231"/>
      <c r="R66" s="1412"/>
    </row>
    <row r="67" spans="2:18" s="1418" customFormat="1" ht="14.1" customHeight="1" thickBot="1">
      <c r="B67" s="1593"/>
      <c r="C67" s="1594">
        <v>5</v>
      </c>
      <c r="D67" s="1595"/>
      <c r="E67" s="1596"/>
      <c r="F67" s="1597"/>
      <c r="G67" s="1596"/>
      <c r="H67" s="1598"/>
      <c r="I67" s="1599"/>
      <c r="J67" s="1597"/>
      <c r="K67" s="1600">
        <f>SUM(E67:F67)</f>
        <v>0</v>
      </c>
      <c r="L67" s="1601">
        <f>SUM(G67:J67)</f>
        <v>0</v>
      </c>
      <c r="M67" s="1602">
        <f t="shared" si="44"/>
        <v>0</v>
      </c>
      <c r="N67" s="1603">
        <f t="shared" si="60"/>
        <v>0</v>
      </c>
      <c r="O67" s="1604">
        <f>G67*G$11+H67*$H$11+I67*$I$11+J67*$J$11</f>
        <v>0</v>
      </c>
      <c r="P67" s="1605">
        <f t="shared" si="45"/>
        <v>0</v>
      </c>
      <c r="Q67" s="1606"/>
      <c r="R67" s="1412"/>
    </row>
    <row r="68" spans="2:18" s="1418" customFormat="1" ht="14.1" customHeight="1" thickTop="1">
      <c r="B68" s="1589"/>
      <c r="C68" s="1590" t="s">
        <v>818</v>
      </c>
      <c r="D68" s="1590"/>
      <c r="E68" s="1591"/>
      <c r="F68" s="1591"/>
      <c r="G68" s="1591"/>
      <c r="H68" s="1591"/>
      <c r="I68" s="1591"/>
      <c r="J68" s="1591"/>
      <c r="K68" s="836">
        <f>SUM(E68:F68)</f>
        <v>0</v>
      </c>
      <c r="L68" s="897">
        <f>SUM(G68:J68)</f>
        <v>0</v>
      </c>
      <c r="M68" s="968">
        <f t="shared" si="44"/>
        <v>0</v>
      </c>
      <c r="N68" s="891">
        <f>E68*$E$11+F68*$F$11</f>
        <v>0</v>
      </c>
      <c r="O68" s="891">
        <f>G68*G$11+H68*$H$11+I68*$I$11+J68*$J$11</f>
        <v>0</v>
      </c>
      <c r="P68" s="908">
        <f t="shared" ref="P68" si="65">SUM(N68:O68)</f>
        <v>0</v>
      </c>
      <c r="Q68" s="1592"/>
    </row>
    <row r="69" spans="2:18" s="1418" customFormat="1" ht="14.1" customHeight="1">
      <c r="B69" s="1556"/>
      <c r="C69" s="1537" t="s">
        <v>158</v>
      </c>
      <c r="D69" s="1537"/>
      <c r="E69" s="1539"/>
      <c r="F69" s="1539"/>
      <c r="G69" s="1539"/>
      <c r="H69" s="1539"/>
      <c r="I69" s="1539"/>
      <c r="J69" s="1539"/>
      <c r="K69" s="834">
        <f>SUM(E69:F69)</f>
        <v>0</v>
      </c>
      <c r="L69" s="835">
        <f>SUM(G69:J69)</f>
        <v>0</v>
      </c>
      <c r="M69" s="960">
        <f t="shared" si="44"/>
        <v>0</v>
      </c>
      <c r="N69" s="915">
        <f t="shared" ref="N69:N71" si="66">E69*$E$11+F69*$F$11</f>
        <v>0</v>
      </c>
      <c r="O69" s="880">
        <f>G69*G$11+H69*$H$11+I69*$I$11+J69*$J$11</f>
        <v>0</v>
      </c>
      <c r="P69" s="876">
        <f t="shared" ref="P69" si="67">SUM(N69:O69)</f>
        <v>0</v>
      </c>
      <c r="Q69" s="1540"/>
    </row>
    <row r="70" spans="2:18" s="1418" customFormat="1" ht="14.1" customHeight="1">
      <c r="B70" s="1556"/>
      <c r="C70" s="1537" t="s">
        <v>820</v>
      </c>
      <c r="D70" s="1537"/>
      <c r="E70" s="1539"/>
      <c r="F70" s="1539"/>
      <c r="G70" s="1539"/>
      <c r="H70" s="1539"/>
      <c r="I70" s="1539"/>
      <c r="J70" s="1539"/>
      <c r="K70" s="834">
        <f t="shared" ref="K70" si="68">SUM(E70:F70)</f>
        <v>0</v>
      </c>
      <c r="L70" s="835">
        <f t="shared" ref="L70" si="69">SUM(G70:J70)</f>
        <v>0</v>
      </c>
      <c r="M70" s="960">
        <f t="shared" si="44"/>
        <v>0</v>
      </c>
      <c r="N70" s="915">
        <f t="shared" si="66"/>
        <v>0</v>
      </c>
      <c r="O70" s="880">
        <f t="shared" ref="O70" si="70">G70*G$11+H70*$H$11+I70*$I$11+J70*$J$11</f>
        <v>0</v>
      </c>
      <c r="P70" s="876">
        <f t="shared" ref="P70:P71" si="71">SUM(N70:O70)</f>
        <v>0</v>
      </c>
      <c r="Q70" s="1540"/>
    </row>
    <row r="71" spans="2:18" s="1418" customFormat="1" ht="14.1" customHeight="1" thickBot="1">
      <c r="B71" s="1557"/>
      <c r="C71" s="1544" t="s">
        <v>819</v>
      </c>
      <c r="D71" s="1538"/>
      <c r="E71" s="1541"/>
      <c r="F71" s="1541"/>
      <c r="G71" s="1541"/>
      <c r="H71" s="1541"/>
      <c r="I71" s="1541"/>
      <c r="J71" s="1542"/>
      <c r="K71" s="842">
        <f>SUM(E71:F71)</f>
        <v>0</v>
      </c>
      <c r="L71" s="843">
        <f>SUM(G71:J71)</f>
        <v>0</v>
      </c>
      <c r="M71" s="972">
        <f t="shared" si="44"/>
        <v>0</v>
      </c>
      <c r="N71" s="916">
        <f t="shared" si="66"/>
        <v>0</v>
      </c>
      <c r="O71" s="911">
        <f>G71*G$11+H71*$H$11+I71*$I$11+J71*$J$11</f>
        <v>0</v>
      </c>
      <c r="P71" s="912">
        <f t="shared" si="71"/>
        <v>0</v>
      </c>
      <c r="Q71" s="1543"/>
    </row>
    <row r="72" spans="2:18" ht="22.15" customHeight="1">
      <c r="C72" s="1545" t="s">
        <v>712</v>
      </c>
      <c r="D72" s="3402" t="s">
        <v>737</v>
      </c>
      <c r="E72" s="3402"/>
      <c r="F72" s="3402"/>
      <c r="G72" s="3402"/>
      <c r="H72" s="4"/>
      <c r="I72" s="4"/>
      <c r="J72" s="5"/>
      <c r="K72" s="5"/>
      <c r="L72" s="5"/>
      <c r="M72" s="4"/>
      <c r="N72" s="4"/>
      <c r="O72" s="4"/>
      <c r="P72" s="4"/>
    </row>
    <row r="73" spans="2:18">
      <c r="D73" s="4"/>
      <c r="E73" s="7"/>
      <c r="F73" s="6"/>
      <c r="G73" s="6"/>
      <c r="H73" s="4"/>
      <c r="I73" s="4"/>
      <c r="J73" s="5"/>
      <c r="K73" s="5"/>
      <c r="L73" s="5"/>
      <c r="M73" s="4"/>
      <c r="N73" s="4"/>
      <c r="O73" s="4"/>
      <c r="P73" s="4"/>
    </row>
    <row r="74" spans="2:18">
      <c r="D74" s="4"/>
      <c r="E74" s="6"/>
      <c r="F74" s="6"/>
      <c r="G74" s="6"/>
      <c r="H74" s="4"/>
      <c r="I74" s="4"/>
      <c r="J74" s="5"/>
      <c r="K74" s="5"/>
      <c r="L74" s="5"/>
      <c r="M74" s="4"/>
      <c r="N74" s="4"/>
      <c r="O74" s="4"/>
      <c r="P74" s="4"/>
    </row>
    <row r="75" spans="2:18">
      <c r="D75" s="8"/>
      <c r="E75" s="8"/>
      <c r="F75" s="8"/>
      <c r="G75" s="8"/>
      <c r="H75" s="8"/>
      <c r="I75" s="8"/>
      <c r="J75" s="8"/>
      <c r="K75" s="8"/>
      <c r="L75" s="8"/>
      <c r="M75" s="8"/>
      <c r="N75" s="8"/>
      <c r="O75" s="8"/>
      <c r="P75" s="8"/>
    </row>
  </sheetData>
  <sheetProtection algorithmName="SHA-512" hashValue="lloOK0VU8ZRXrzSevCE9dvrA08G9ybotRMrk/Fp11mtO27Zp+yZaWPihOT9Oo7dAM+B2yiVIPAIkbPZezuQSMg==" saltValue="Jgo4YKn5ZOvTcE2ndoKJUw==" spinCount="100000" sheet="1" objects="1" scenarios="1" formatRows="0"/>
  <mergeCells count="22">
    <mergeCell ref="D3:L3"/>
    <mergeCell ref="J5:M5"/>
    <mergeCell ref="B6:D12"/>
    <mergeCell ref="E6:J6"/>
    <mergeCell ref="K6:L7"/>
    <mergeCell ref="M6:M12"/>
    <mergeCell ref="B21:B33"/>
    <mergeCell ref="B34:B51"/>
    <mergeCell ref="D72:G72"/>
    <mergeCell ref="N6:P9"/>
    <mergeCell ref="Q6:Q12"/>
    <mergeCell ref="E7:J7"/>
    <mergeCell ref="K8:K12"/>
    <mergeCell ref="L8:L12"/>
    <mergeCell ref="E9:F9"/>
    <mergeCell ref="G9:J9"/>
    <mergeCell ref="E10:J10"/>
    <mergeCell ref="N10:N12"/>
    <mergeCell ref="O10:O12"/>
    <mergeCell ref="P10:P12"/>
    <mergeCell ref="E12:J12"/>
    <mergeCell ref="Q13:Q19"/>
  </mergeCells>
  <printOptions horizontalCentered="1"/>
  <pageMargins left="0.74803149606299213" right="0.11811023622047245" top="0.51181102362204722" bottom="0.70866141732283472" header="0.51181102362204722" footer="0.51181102362204722"/>
  <pageSetup paperSize="9" scale="66" orientation="portrait" horizontalDpi="4294967293" verticalDpi="4294967293" r:id="rId1"/>
  <headerFooter alignWithMargins="0">
    <oddFooter>&amp;L&amp;7CEA - arkusz organizacyjny na rok szkolny 2017/16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800-000000000000}">
          <x14:formula1>
            <xm:f>słownik!$A$2:$A$150</xm:f>
          </x14:formula1>
          <xm:sqref>D53:D61 D63:D67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31">
    <tabColor rgb="FFFF0000"/>
    <pageSetUpPr fitToPage="1"/>
  </sheetPr>
  <dimension ref="B1:S80"/>
  <sheetViews>
    <sheetView showGridLines="0" view="pageBreakPreview" topLeftCell="A37" zoomScale="90" zoomScaleNormal="100" zoomScaleSheetLayoutView="90" workbookViewId="0">
      <selection activeCell="U7" sqref="U7"/>
    </sheetView>
  </sheetViews>
  <sheetFormatPr defaultColWidth="9.28515625" defaultRowHeight="12.75"/>
  <cols>
    <col min="1" max="1" width="2.85546875" style="3" customWidth="1"/>
    <col min="2" max="2" width="9.28515625" style="3" customWidth="1"/>
    <col min="3" max="3" width="4.42578125" style="3" customWidth="1"/>
    <col min="4" max="4" width="34.140625"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19" ht="32.25" customHeight="1">
      <c r="B1" s="2077" t="s">
        <v>557</v>
      </c>
      <c r="C1" s="2077"/>
      <c r="D1" s="2134"/>
      <c r="E1" s="2134"/>
      <c r="F1" s="2134"/>
      <c r="G1" s="2134"/>
      <c r="H1" s="2134"/>
      <c r="I1" s="2134"/>
      <c r="J1" s="2134"/>
      <c r="K1" s="2134"/>
      <c r="L1" s="2134"/>
      <c r="M1" s="2134"/>
      <c r="N1" s="2134"/>
      <c r="O1" s="2138" t="s">
        <v>931</v>
      </c>
      <c r="P1" s="2139"/>
      <c r="Q1" s="2138" t="s">
        <v>932</v>
      </c>
      <c r="R1" s="2134"/>
      <c r="S1" s="2134"/>
    </row>
    <row r="2" spans="2:19" s="1418" customFormat="1" ht="18">
      <c r="B2" s="235"/>
      <c r="C2" s="235"/>
      <c r="D2" s="236" t="str">
        <f>wizyt!C3</f>
        <v>??</v>
      </c>
      <c r="E2" s="237"/>
      <c r="F2" s="237"/>
      <c r="G2" s="237"/>
      <c r="H2" s="237"/>
      <c r="I2" s="237"/>
      <c r="J2" s="237"/>
      <c r="K2" s="237"/>
      <c r="L2" s="237"/>
      <c r="M2" s="237"/>
      <c r="N2" s="237"/>
      <c r="O2" s="237"/>
      <c r="P2" s="814"/>
      <c r="Q2" s="1218"/>
    </row>
    <row r="3" spans="2:19" s="1418" customFormat="1" ht="20.25">
      <c r="B3" s="1218"/>
      <c r="C3" s="1218"/>
      <c r="D3" s="3231" t="s">
        <v>113</v>
      </c>
      <c r="E3" s="3231"/>
      <c r="F3" s="3231"/>
      <c r="G3" s="3231"/>
      <c r="H3" s="3231"/>
      <c r="I3" s="3231"/>
      <c r="J3" s="3231"/>
      <c r="K3" s="3231"/>
      <c r="L3" s="3231"/>
      <c r="M3" s="295" t="str">
        <f>wizyt!H3</f>
        <v>2021/2022</v>
      </c>
      <c r="N3" s="239"/>
      <c r="O3" s="239"/>
      <c r="P3" s="954"/>
      <c r="Q3" s="1218"/>
    </row>
    <row r="4" spans="2:19" s="1418" customFormat="1" ht="18.75" customHeight="1">
      <c r="B4" s="1299" t="s">
        <v>934</v>
      </c>
      <c r="C4" s="241"/>
      <c r="D4" s="1217"/>
      <c r="E4" s="1217"/>
      <c r="F4" s="1217"/>
      <c r="G4" s="1217"/>
      <c r="H4" s="1217"/>
      <c r="I4" s="1217"/>
      <c r="J4" s="1217" t="s">
        <v>558</v>
      </c>
      <c r="K4" s="1217"/>
      <c r="L4" s="1217"/>
      <c r="M4" s="1001"/>
      <c r="N4" s="1001"/>
      <c r="O4" s="1001"/>
      <c r="P4" s="1001"/>
      <c r="Q4" s="1218"/>
    </row>
    <row r="5" spans="2:19" s="1418" customFormat="1" ht="27" customHeight="1" thickBot="1">
      <c r="B5" s="1299" t="s">
        <v>755</v>
      </c>
      <c r="C5" s="593"/>
      <c r="D5" s="242"/>
      <c r="E5" s="243"/>
      <c r="F5" s="243"/>
      <c r="G5" s="244"/>
      <c r="H5" s="243"/>
      <c r="I5" s="243"/>
      <c r="J5" s="3358"/>
      <c r="K5" s="3358"/>
      <c r="L5" s="3358"/>
      <c r="M5" s="3358"/>
      <c r="N5" s="243"/>
      <c r="O5" s="243"/>
      <c r="P5" s="242"/>
      <c r="Q5" s="1218"/>
    </row>
    <row r="6" spans="2:19" s="1418" customFormat="1" ht="12.75" customHeight="1">
      <c r="B6" s="3340" t="s">
        <v>218</v>
      </c>
      <c r="C6" s="3414"/>
      <c r="D6" s="3239"/>
      <c r="E6" s="3417" t="s">
        <v>51</v>
      </c>
      <c r="F6" s="3418"/>
      <c r="G6" s="3418"/>
      <c r="H6" s="3418"/>
      <c r="I6" s="3418"/>
      <c r="J6" s="3419"/>
      <c r="K6" s="3364" t="s">
        <v>285</v>
      </c>
      <c r="L6" s="3365"/>
      <c r="M6" s="3368" t="s">
        <v>232</v>
      </c>
      <c r="N6" s="3235" t="s">
        <v>233</v>
      </c>
      <c r="O6" s="3235"/>
      <c r="P6" s="3236"/>
      <c r="Q6" s="3378" t="s">
        <v>74</v>
      </c>
    </row>
    <row r="7" spans="2:19" s="1418" customFormat="1" ht="12.75" customHeight="1">
      <c r="B7" s="3240"/>
      <c r="C7" s="3241"/>
      <c r="D7" s="3241"/>
      <c r="E7" s="3420" t="s">
        <v>284</v>
      </c>
      <c r="F7" s="3420"/>
      <c r="G7" s="3420"/>
      <c r="H7" s="3420"/>
      <c r="I7" s="3420"/>
      <c r="J7" s="3421"/>
      <c r="K7" s="3366"/>
      <c r="L7" s="3367"/>
      <c r="M7" s="3369"/>
      <c r="N7" s="3237"/>
      <c r="O7" s="3237"/>
      <c r="P7" s="3238"/>
      <c r="Q7" s="3379"/>
    </row>
    <row r="8" spans="2:19" s="1418" customFormat="1" ht="12.75" customHeight="1">
      <c r="B8" s="3240"/>
      <c r="C8" s="3241"/>
      <c r="D8" s="3241"/>
      <c r="E8" s="387" t="s">
        <v>4</v>
      </c>
      <c r="F8" s="387" t="s">
        <v>5</v>
      </c>
      <c r="G8" s="387" t="s">
        <v>6</v>
      </c>
      <c r="H8" s="385" t="s">
        <v>8</v>
      </c>
      <c r="I8" s="385" t="s">
        <v>7</v>
      </c>
      <c r="J8" s="431" t="s">
        <v>9</v>
      </c>
      <c r="K8" s="3383" t="s">
        <v>200</v>
      </c>
      <c r="L8" s="3386" t="s">
        <v>201</v>
      </c>
      <c r="M8" s="3369"/>
      <c r="N8" s="3237"/>
      <c r="O8" s="3237"/>
      <c r="P8" s="3238"/>
      <c r="Q8" s="3379"/>
    </row>
    <row r="9" spans="2:19" s="1418" customFormat="1" ht="12.75" customHeight="1">
      <c r="B9" s="3240"/>
      <c r="C9" s="3241"/>
      <c r="D9" s="3241"/>
      <c r="E9" s="3389" t="s">
        <v>200</v>
      </c>
      <c r="F9" s="3389"/>
      <c r="G9" s="3390"/>
      <c r="H9" s="3391" t="s">
        <v>201</v>
      </c>
      <c r="I9" s="3392"/>
      <c r="J9" s="3393"/>
      <c r="K9" s="3384"/>
      <c r="L9" s="3387"/>
      <c r="M9" s="3369"/>
      <c r="N9" s="3237"/>
      <c r="O9" s="3237"/>
      <c r="P9" s="3238"/>
      <c r="Q9" s="3379"/>
    </row>
    <row r="10" spans="2:19" s="1418" customFormat="1" ht="12.75" customHeight="1">
      <c r="B10" s="3240"/>
      <c r="C10" s="3241"/>
      <c r="D10" s="3241"/>
      <c r="E10" s="3353" t="s">
        <v>52</v>
      </c>
      <c r="F10" s="2992"/>
      <c r="G10" s="2992"/>
      <c r="H10" s="2992"/>
      <c r="I10" s="2992"/>
      <c r="J10" s="2993"/>
      <c r="K10" s="3384"/>
      <c r="L10" s="3387"/>
      <c r="M10" s="3369"/>
      <c r="N10" s="3394" t="s">
        <v>479</v>
      </c>
      <c r="O10" s="3397" t="s">
        <v>480</v>
      </c>
      <c r="P10" s="3254" t="s">
        <v>29</v>
      </c>
      <c r="Q10" s="3379"/>
    </row>
    <row r="11" spans="2:19" s="1418" customFormat="1" ht="12.75" customHeight="1">
      <c r="B11" s="3240"/>
      <c r="C11" s="3241"/>
      <c r="D11" s="3241"/>
      <c r="E11" s="1849">
        <f>'kalendarz  A'!$F$30</f>
        <v>13</v>
      </c>
      <c r="F11" s="1849">
        <f>'kalendarz  A'!$F$30</f>
        <v>13</v>
      </c>
      <c r="G11" s="1849">
        <f>'kalendarz  A'!$F$30</f>
        <v>13</v>
      </c>
      <c r="H11" s="1849">
        <f>'kalendarz  A'!$F$30</f>
        <v>13</v>
      </c>
      <c r="I11" s="1849">
        <f>'kalendarz  A'!$F$30</f>
        <v>13</v>
      </c>
      <c r="J11" s="1849">
        <f>'kalendarz  A'!$F$31</f>
        <v>6</v>
      </c>
      <c r="K11" s="3384"/>
      <c r="L11" s="3387"/>
      <c r="M11" s="3369"/>
      <c r="N11" s="3395"/>
      <c r="O11" s="3398"/>
      <c r="P11" s="3255"/>
      <c r="Q11" s="3379"/>
    </row>
    <row r="12" spans="2:19" s="1418" customFormat="1" ht="16.5" customHeight="1" thickBot="1">
      <c r="B12" s="3342"/>
      <c r="C12" s="3415"/>
      <c r="D12" s="3416"/>
      <c r="E12" s="3371" t="s">
        <v>53</v>
      </c>
      <c r="F12" s="2995"/>
      <c r="G12" s="2995"/>
      <c r="H12" s="2995"/>
      <c r="I12" s="2995"/>
      <c r="J12" s="2996"/>
      <c r="K12" s="3385"/>
      <c r="L12" s="3388"/>
      <c r="M12" s="3370"/>
      <c r="N12" s="3396"/>
      <c r="O12" s="3399"/>
      <c r="P12" s="3298"/>
      <c r="Q12" s="3380"/>
    </row>
    <row r="13" spans="2:19" s="1418" customFormat="1" ht="27" customHeight="1" thickBot="1">
      <c r="B13" s="1420"/>
      <c r="C13" s="1421"/>
      <c r="D13" s="389" t="s">
        <v>202</v>
      </c>
      <c r="E13" s="889">
        <f>SUM(E14:E18)</f>
        <v>0</v>
      </c>
      <c r="F13" s="888">
        <f t="shared" ref="F13:G13" si="0">SUM(F14:F18)</f>
        <v>0</v>
      </c>
      <c r="G13" s="888">
        <f t="shared" si="0"/>
        <v>0</v>
      </c>
      <c r="H13" s="890">
        <f>SUM(H14:H18)</f>
        <v>0</v>
      </c>
      <c r="I13" s="890">
        <f t="shared" ref="I13:M13" si="1">SUM(I14:I18)</f>
        <v>0</v>
      </c>
      <c r="J13" s="1395">
        <f t="shared" si="1"/>
        <v>0</v>
      </c>
      <c r="K13" s="890">
        <f t="shared" si="1"/>
        <v>0</v>
      </c>
      <c r="L13" s="890">
        <f t="shared" si="1"/>
        <v>0</v>
      </c>
      <c r="M13" s="890">
        <f t="shared" si="1"/>
        <v>0</v>
      </c>
      <c r="N13" s="942">
        <f>SUM(N14:N18)</f>
        <v>0</v>
      </c>
      <c r="O13" s="942">
        <f t="shared" ref="O13:P13" si="2">SUM(O14:O18)</f>
        <v>0</v>
      </c>
      <c r="P13" s="942">
        <f t="shared" si="2"/>
        <v>0</v>
      </c>
      <c r="Q13" s="1422"/>
      <c r="R13" s="1412"/>
    </row>
    <row r="14" spans="2:19" s="1418" customFormat="1" ht="14.25" customHeight="1">
      <c r="B14" s="393"/>
      <c r="C14" s="801"/>
      <c r="D14" s="394" t="s">
        <v>738</v>
      </c>
      <c r="E14" s="886">
        <f t="shared" ref="E14:J14" si="3">SUM(E20:E30)</f>
        <v>0</v>
      </c>
      <c r="F14" s="886">
        <f t="shared" si="3"/>
        <v>0</v>
      </c>
      <c r="G14" s="887">
        <f t="shared" si="3"/>
        <v>0</v>
      </c>
      <c r="H14" s="1328">
        <f t="shared" si="3"/>
        <v>0</v>
      </c>
      <c r="I14" s="1329">
        <f t="shared" si="3"/>
        <v>0</v>
      </c>
      <c r="J14" s="1396">
        <f t="shared" si="3"/>
        <v>0</v>
      </c>
      <c r="K14" s="956">
        <f t="shared" ref="K14:K16" si="4">SUM(E14:G14)</f>
        <v>0</v>
      </c>
      <c r="L14" s="957">
        <f t="shared" ref="L14:L16" si="5">SUM(H14:J14)</f>
        <v>0</v>
      </c>
      <c r="M14" s="958">
        <f>SUM(E14:J14)</f>
        <v>0</v>
      </c>
      <c r="N14" s="905">
        <f>E14*$E$11+F14*$F$11+G14*G$11</f>
        <v>0</v>
      </c>
      <c r="O14" s="905">
        <f>H14*$H$11+I14*$I$11+J14*$J$11</f>
        <v>0</v>
      </c>
      <c r="P14" s="1367">
        <f>SUM(N14:O14)</f>
        <v>0</v>
      </c>
      <c r="Q14" s="1411"/>
      <c r="R14" s="1412"/>
    </row>
    <row r="15" spans="2:19" s="1418" customFormat="1" ht="14.25" customHeight="1">
      <c r="B15" s="393"/>
      <c r="C15" s="801"/>
      <c r="D15" s="394" t="s">
        <v>739</v>
      </c>
      <c r="E15" s="886">
        <f>SUM(E31:E51)</f>
        <v>0</v>
      </c>
      <c r="F15" s="886">
        <f t="shared" ref="F15:G15" si="6">SUM(F31:F51)</f>
        <v>0</v>
      </c>
      <c r="G15" s="886">
        <f t="shared" si="6"/>
        <v>0</v>
      </c>
      <c r="H15" s="1328">
        <f>SUM(H31:H51)</f>
        <v>0</v>
      </c>
      <c r="I15" s="1328">
        <f t="shared" ref="I15:J15" si="7">SUM(I31:I51)</f>
        <v>0</v>
      </c>
      <c r="J15" s="1328">
        <f t="shared" si="7"/>
        <v>0</v>
      </c>
      <c r="K15" s="956">
        <f t="shared" si="4"/>
        <v>0</v>
      </c>
      <c r="L15" s="957">
        <f t="shared" si="5"/>
        <v>0</v>
      </c>
      <c r="M15" s="958">
        <f t="shared" ref="M15:M16" si="8">SUM(E15:J15)</f>
        <v>0</v>
      </c>
      <c r="N15" s="1368">
        <f t="shared" ref="N15:N16" si="9">E15*$E$11+F15*$F$11+G15*G$11</f>
        <v>0</v>
      </c>
      <c r="O15" s="905">
        <f t="shared" ref="O15:O16" si="10">H15*$H$11+I15*$I$11+J15*$J$11</f>
        <v>0</v>
      </c>
      <c r="P15" s="1367">
        <f t="shared" ref="P15:P16" si="11">SUM(N15:O15)</f>
        <v>0</v>
      </c>
      <c r="Q15" s="1410"/>
      <c r="R15" s="1412"/>
    </row>
    <row r="16" spans="2:19" s="1418" customFormat="1" ht="14.25" customHeight="1">
      <c r="B16" s="393"/>
      <c r="C16" s="801"/>
      <c r="D16" s="394" t="s">
        <v>781</v>
      </c>
      <c r="E16" s="886">
        <f>E53</f>
        <v>0</v>
      </c>
      <c r="F16" s="886">
        <f t="shared" ref="F16:G16" si="12">F53</f>
        <v>0</v>
      </c>
      <c r="G16" s="886">
        <f t="shared" si="12"/>
        <v>0</v>
      </c>
      <c r="H16" s="1328">
        <f>H53</f>
        <v>0</v>
      </c>
      <c r="I16" s="1328">
        <f>I53</f>
        <v>0</v>
      </c>
      <c r="J16" s="1397">
        <f>J53</f>
        <v>0</v>
      </c>
      <c r="K16" s="956">
        <f t="shared" si="4"/>
        <v>0</v>
      </c>
      <c r="L16" s="957">
        <f t="shared" si="5"/>
        <v>0</v>
      </c>
      <c r="M16" s="958">
        <f t="shared" si="8"/>
        <v>0</v>
      </c>
      <c r="N16" s="1368">
        <f t="shared" si="9"/>
        <v>0</v>
      </c>
      <c r="O16" s="905">
        <f t="shared" si="10"/>
        <v>0</v>
      </c>
      <c r="P16" s="1367">
        <f t="shared" si="11"/>
        <v>0</v>
      </c>
      <c r="Q16" s="1410"/>
      <c r="R16" s="1412"/>
    </row>
    <row r="17" spans="2:18" s="1418" customFormat="1" ht="14.25" customHeight="1">
      <c r="B17" s="393"/>
      <c r="C17" s="801"/>
      <c r="D17" s="394" t="s">
        <v>740</v>
      </c>
      <c r="E17" s="1398">
        <f>E64</f>
        <v>0</v>
      </c>
      <c r="F17" s="1398">
        <f t="shared" ref="F17:G17" si="13">F64</f>
        <v>0</v>
      </c>
      <c r="G17" s="1398">
        <f t="shared" si="13"/>
        <v>0</v>
      </c>
      <c r="H17" s="1328">
        <f>H64</f>
        <v>0</v>
      </c>
      <c r="I17" s="1328">
        <f t="shared" ref="I17:J17" si="14">I64</f>
        <v>0</v>
      </c>
      <c r="J17" s="1328">
        <f t="shared" si="14"/>
        <v>0</v>
      </c>
      <c r="K17" s="956">
        <f>SUM(E17:G17)</f>
        <v>0</v>
      </c>
      <c r="L17" s="957">
        <f>SUM(H17:J17)</f>
        <v>0</v>
      </c>
      <c r="M17" s="958">
        <f>SUM(E17:J17)</f>
        <v>0</v>
      </c>
      <c r="N17" s="1368">
        <f>E17*$E$11+F17*$F$11+G17*G$11</f>
        <v>0</v>
      </c>
      <c r="O17" s="905">
        <f>H17*$H$11+I17*$I$11+J17*$J$11</f>
        <v>0</v>
      </c>
      <c r="P17" s="1367">
        <f>SUM(N17:O17)</f>
        <v>0</v>
      </c>
      <c r="Q17" s="1410"/>
      <c r="R17" s="1412"/>
    </row>
    <row r="18" spans="2:18" s="1418" customFormat="1" ht="15.4" customHeight="1">
      <c r="B18" s="1292"/>
      <c r="C18" s="1322"/>
      <c r="D18" s="1323" t="s">
        <v>782</v>
      </c>
      <c r="E18" s="1399">
        <f>E52</f>
        <v>0</v>
      </c>
      <c r="F18" s="1399">
        <f t="shared" ref="F18:G18" si="15">F52</f>
        <v>0</v>
      </c>
      <c r="G18" s="1399">
        <f t="shared" si="15"/>
        <v>0</v>
      </c>
      <c r="H18" s="1330">
        <f>H52</f>
        <v>0</v>
      </c>
      <c r="I18" s="1330">
        <f t="shared" ref="I18:J18" si="16">I52</f>
        <v>0</v>
      </c>
      <c r="J18" s="1330">
        <f t="shared" si="16"/>
        <v>0</v>
      </c>
      <c r="K18" s="1324">
        <f>SUM(E18:G18)</f>
        <v>0</v>
      </c>
      <c r="L18" s="1325">
        <f>SUM(H18:J18)</f>
        <v>0</v>
      </c>
      <c r="M18" s="1326">
        <f>SUM(K18:L18)</f>
        <v>0</v>
      </c>
      <c r="N18" s="891">
        <f>E18*$E$11+F18*$F$11+G18*G$11</f>
        <v>0</v>
      </c>
      <c r="O18" s="891">
        <f>H18*$H$11+I18*$I$11+J18*$J$11</f>
        <v>0</v>
      </c>
      <c r="P18" s="908">
        <f>SUM(N18:O18)</f>
        <v>0</v>
      </c>
      <c r="Q18" s="1423"/>
      <c r="R18" s="1412"/>
    </row>
    <row r="19" spans="2:18" s="1418" customFormat="1" ht="19.5" customHeight="1">
      <c r="B19" s="395"/>
      <c r="C19" s="1310" t="s">
        <v>735</v>
      </c>
      <c r="D19" s="1310"/>
      <c r="E19" s="652"/>
      <c r="F19" s="652"/>
      <c r="G19" s="652"/>
      <c r="H19" s="652"/>
      <c r="I19" s="652"/>
      <c r="J19" s="652"/>
      <c r="K19" s="653"/>
      <c r="L19" s="653"/>
      <c r="M19" s="652"/>
      <c r="N19" s="931"/>
      <c r="O19" s="931"/>
      <c r="P19" s="932"/>
      <c r="Q19" s="1394"/>
      <c r="R19" s="1412"/>
    </row>
    <row r="20" spans="2:18" s="1392" customFormat="1" ht="14.1" customHeight="1">
      <c r="B20" s="807"/>
      <c r="C20" s="805">
        <v>1</v>
      </c>
      <c r="D20" s="1331" t="s">
        <v>327</v>
      </c>
      <c r="E20" s="1447"/>
      <c r="F20" s="1448"/>
      <c r="G20" s="845"/>
      <c r="H20" s="846"/>
      <c r="I20" s="847"/>
      <c r="J20" s="845"/>
      <c r="K20" s="1369">
        <f>SUM(E20:G20)</f>
        <v>0</v>
      </c>
      <c r="L20" s="959">
        <f>SUM(H20:J20)</f>
        <v>0</v>
      </c>
      <c r="M20" s="1366">
        <f t="shared" ref="M20:M51" si="17">SUM(K20:L20)</f>
        <v>0</v>
      </c>
      <c r="N20" s="879">
        <f>E20*$E$11+F20*$F$11+G20*G$11</f>
        <v>0</v>
      </c>
      <c r="O20" s="879">
        <f>H20*$H$11+I20*$I$11+J20*$J$11</f>
        <v>0</v>
      </c>
      <c r="P20" s="875">
        <f t="shared" ref="P20:P51" si="18">SUM(N20:O20)</f>
        <v>0</v>
      </c>
      <c r="Q20" s="1424"/>
      <c r="R20" s="1412"/>
    </row>
    <row r="21" spans="2:18" s="1392" customFormat="1" ht="14.1" customHeight="1">
      <c r="B21" s="806"/>
      <c r="C21" s="804">
        <v>2</v>
      </c>
      <c r="D21" s="1308" t="s">
        <v>714</v>
      </c>
      <c r="E21" s="1449"/>
      <c r="F21" s="1450"/>
      <c r="G21" s="849"/>
      <c r="H21" s="850"/>
      <c r="I21" s="851"/>
      <c r="J21" s="870"/>
      <c r="K21" s="834">
        <f t="shared" ref="K21:K51" si="19">SUM(E21:G21)</f>
        <v>0</v>
      </c>
      <c r="L21" s="835">
        <f t="shared" ref="L21:L51" si="20">SUM(H21:J21)</f>
        <v>0</v>
      </c>
      <c r="M21" s="960">
        <f t="shared" si="17"/>
        <v>0</v>
      </c>
      <c r="N21" s="880">
        <f t="shared" ref="N21:N51" si="21">E21*$E$11+F21*$F$11+G21*G$11</f>
        <v>0</v>
      </c>
      <c r="O21" s="880">
        <f t="shared" ref="O21:O51" si="22">H21*$H$11+I21*$I$11+J21*$J$11</f>
        <v>0</v>
      </c>
      <c r="P21" s="876">
        <f t="shared" si="18"/>
        <v>0</v>
      </c>
      <c r="Q21" s="1425"/>
      <c r="R21" s="1412"/>
    </row>
    <row r="22" spans="2:18" s="1392" customFormat="1" ht="14.1" customHeight="1">
      <c r="B22" s="806"/>
      <c r="C22" s="804">
        <v>3</v>
      </c>
      <c r="D22" s="1308" t="s">
        <v>788</v>
      </c>
      <c r="E22" s="1449"/>
      <c r="F22" s="1450"/>
      <c r="G22" s="849"/>
      <c r="H22" s="850"/>
      <c r="I22" s="851"/>
      <c r="J22" s="992"/>
      <c r="K22" s="834">
        <f t="shared" si="19"/>
        <v>0</v>
      </c>
      <c r="L22" s="835">
        <f t="shared" si="20"/>
        <v>0</v>
      </c>
      <c r="M22" s="960">
        <f t="shared" si="17"/>
        <v>0</v>
      </c>
      <c r="N22" s="880">
        <f t="shared" si="21"/>
        <v>0</v>
      </c>
      <c r="O22" s="880">
        <f t="shared" si="22"/>
        <v>0</v>
      </c>
      <c r="P22" s="876">
        <f t="shared" si="18"/>
        <v>0</v>
      </c>
      <c r="Q22" s="1425"/>
      <c r="R22" s="1412"/>
    </row>
    <row r="23" spans="2:18" s="1392" customFormat="1" ht="14.1" customHeight="1">
      <c r="B23" s="806"/>
      <c r="C23" s="804">
        <v>4</v>
      </c>
      <c r="D23" s="1308" t="s">
        <v>276</v>
      </c>
      <c r="E23" s="1449"/>
      <c r="F23" s="1450"/>
      <c r="G23" s="849"/>
      <c r="H23" s="850"/>
      <c r="I23" s="851"/>
      <c r="J23" s="992"/>
      <c r="K23" s="834">
        <f t="shared" si="19"/>
        <v>0</v>
      </c>
      <c r="L23" s="835">
        <f t="shared" si="20"/>
        <v>0</v>
      </c>
      <c r="M23" s="960">
        <f t="shared" si="17"/>
        <v>0</v>
      </c>
      <c r="N23" s="880">
        <f t="shared" si="21"/>
        <v>0</v>
      </c>
      <c r="O23" s="880">
        <f t="shared" si="22"/>
        <v>0</v>
      </c>
      <c r="P23" s="876">
        <f t="shared" si="18"/>
        <v>0</v>
      </c>
      <c r="Q23" s="1425"/>
      <c r="R23" s="1412"/>
    </row>
    <row r="24" spans="2:18" s="1392" customFormat="1" ht="14.1" customHeight="1">
      <c r="B24" s="806"/>
      <c r="C24" s="804">
        <v>5</v>
      </c>
      <c r="D24" s="1308" t="s">
        <v>277</v>
      </c>
      <c r="E24" s="1449"/>
      <c r="F24" s="1450"/>
      <c r="G24" s="849"/>
      <c r="H24" s="850"/>
      <c r="I24" s="851"/>
      <c r="J24" s="849"/>
      <c r="K24" s="834">
        <f t="shared" si="19"/>
        <v>0</v>
      </c>
      <c r="L24" s="835">
        <f t="shared" si="20"/>
        <v>0</v>
      </c>
      <c r="M24" s="960">
        <f t="shared" si="17"/>
        <v>0</v>
      </c>
      <c r="N24" s="880">
        <f t="shared" si="21"/>
        <v>0</v>
      </c>
      <c r="O24" s="880">
        <f t="shared" si="22"/>
        <v>0</v>
      </c>
      <c r="P24" s="876">
        <f t="shared" si="18"/>
        <v>0</v>
      </c>
      <c r="Q24" s="1425"/>
      <c r="R24" s="1412"/>
    </row>
    <row r="25" spans="2:18" s="1392" customFormat="1" ht="14.1" customHeight="1">
      <c r="B25" s="806"/>
      <c r="C25" s="804">
        <v>6</v>
      </c>
      <c r="D25" s="1308" t="s">
        <v>280</v>
      </c>
      <c r="E25" s="1449"/>
      <c r="F25" s="1450"/>
      <c r="G25" s="849"/>
      <c r="H25" s="850"/>
      <c r="I25" s="851"/>
      <c r="J25" s="849"/>
      <c r="K25" s="834">
        <f t="shared" si="19"/>
        <v>0</v>
      </c>
      <c r="L25" s="835">
        <f t="shared" si="20"/>
        <v>0</v>
      </c>
      <c r="M25" s="960">
        <f t="shared" si="17"/>
        <v>0</v>
      </c>
      <c r="N25" s="880">
        <f t="shared" si="21"/>
        <v>0</v>
      </c>
      <c r="O25" s="880">
        <f t="shared" si="22"/>
        <v>0</v>
      </c>
      <c r="P25" s="876">
        <f t="shared" si="18"/>
        <v>0</v>
      </c>
      <c r="Q25" s="1425"/>
      <c r="R25" s="1412"/>
    </row>
    <row r="26" spans="2:18" s="1392" customFormat="1" ht="14.1" customHeight="1">
      <c r="B26" s="806"/>
      <c r="C26" s="804">
        <v>7</v>
      </c>
      <c r="D26" s="1308" t="s">
        <v>282</v>
      </c>
      <c r="E26" s="1449"/>
      <c r="F26" s="1450"/>
      <c r="G26" s="849"/>
      <c r="H26" s="850"/>
      <c r="I26" s="851"/>
      <c r="J26" s="849"/>
      <c r="K26" s="834">
        <f t="shared" si="19"/>
        <v>0</v>
      </c>
      <c r="L26" s="835">
        <f t="shared" si="20"/>
        <v>0</v>
      </c>
      <c r="M26" s="960">
        <f t="shared" si="17"/>
        <v>0</v>
      </c>
      <c r="N26" s="880">
        <f t="shared" si="21"/>
        <v>0</v>
      </c>
      <c r="O26" s="880">
        <f t="shared" si="22"/>
        <v>0</v>
      </c>
      <c r="P26" s="876">
        <f t="shared" si="18"/>
        <v>0</v>
      </c>
      <c r="Q26" s="1425"/>
      <c r="R26" s="1412"/>
    </row>
    <row r="27" spans="2:18" s="1392" customFormat="1" ht="14.1" customHeight="1">
      <c r="B27" s="806"/>
      <c r="C27" s="804">
        <v>8</v>
      </c>
      <c r="D27" s="1477" t="s">
        <v>569</v>
      </c>
      <c r="E27" s="1449"/>
      <c r="F27" s="1450"/>
      <c r="G27" s="849"/>
      <c r="H27" s="850"/>
      <c r="I27" s="851"/>
      <c r="J27" s="849"/>
      <c r="K27" s="834">
        <f>SUM(E27:G27)</f>
        <v>0</v>
      </c>
      <c r="L27" s="835">
        <f>SUM(H27:J27)</f>
        <v>0</v>
      </c>
      <c r="M27" s="960">
        <f t="shared" si="17"/>
        <v>0</v>
      </c>
      <c r="N27" s="880">
        <f t="shared" si="21"/>
        <v>0</v>
      </c>
      <c r="O27" s="880">
        <f t="shared" si="22"/>
        <v>0</v>
      </c>
      <c r="P27" s="876">
        <f t="shared" si="18"/>
        <v>0</v>
      </c>
      <c r="Q27" s="1425"/>
      <c r="R27" s="1412"/>
    </row>
    <row r="28" spans="2:18" s="1392" customFormat="1" ht="14.1" customHeight="1">
      <c r="B28" s="806"/>
      <c r="C28" s="804">
        <v>9</v>
      </c>
      <c r="D28" s="1308" t="s">
        <v>269</v>
      </c>
      <c r="E28" s="1449"/>
      <c r="F28" s="1450"/>
      <c r="G28" s="849"/>
      <c r="H28" s="850"/>
      <c r="I28" s="851"/>
      <c r="J28" s="849"/>
      <c r="K28" s="834">
        <f>SUM(E28:G28)</f>
        <v>0</v>
      </c>
      <c r="L28" s="835">
        <f>SUM(H28:J28)</f>
        <v>0</v>
      </c>
      <c r="M28" s="960">
        <f t="shared" si="17"/>
        <v>0</v>
      </c>
      <c r="N28" s="880">
        <f t="shared" si="21"/>
        <v>0</v>
      </c>
      <c r="O28" s="880">
        <f t="shared" si="22"/>
        <v>0</v>
      </c>
      <c r="P28" s="876">
        <f t="shared" si="18"/>
        <v>0</v>
      </c>
      <c r="Q28" s="1425"/>
      <c r="R28" s="1412"/>
    </row>
    <row r="29" spans="2:18" s="1392" customFormat="1" ht="14.1" customHeight="1">
      <c r="B29" s="806"/>
      <c r="C29" s="804">
        <v>10</v>
      </c>
      <c r="D29" s="1477" t="s">
        <v>598</v>
      </c>
      <c r="E29" s="1449"/>
      <c r="F29" s="1450"/>
      <c r="G29" s="849"/>
      <c r="H29" s="850"/>
      <c r="I29" s="851"/>
      <c r="J29" s="849"/>
      <c r="K29" s="834">
        <f t="shared" si="19"/>
        <v>0</v>
      </c>
      <c r="L29" s="835">
        <f t="shared" si="20"/>
        <v>0</v>
      </c>
      <c r="M29" s="960">
        <f t="shared" si="17"/>
        <v>0</v>
      </c>
      <c r="N29" s="880">
        <f t="shared" si="21"/>
        <v>0</v>
      </c>
      <c r="O29" s="880">
        <f t="shared" si="22"/>
        <v>0</v>
      </c>
      <c r="P29" s="876">
        <f t="shared" si="18"/>
        <v>0</v>
      </c>
      <c r="Q29" s="1425"/>
      <c r="R29" s="1412"/>
    </row>
    <row r="30" spans="2:18" s="1392" customFormat="1" ht="14.1" customHeight="1" thickBot="1">
      <c r="B30" s="961"/>
      <c r="C30" s="1312">
        <v>11</v>
      </c>
      <c r="D30" s="1404" t="s">
        <v>271</v>
      </c>
      <c r="E30" s="1451"/>
      <c r="F30" s="1452"/>
      <c r="G30" s="964"/>
      <c r="H30" s="962"/>
      <c r="I30" s="963"/>
      <c r="J30" s="964"/>
      <c r="K30" s="965">
        <f t="shared" si="19"/>
        <v>0</v>
      </c>
      <c r="L30" s="966">
        <f t="shared" si="20"/>
        <v>0</v>
      </c>
      <c r="M30" s="967">
        <f t="shared" si="17"/>
        <v>0</v>
      </c>
      <c r="N30" s="892">
        <f t="shared" si="21"/>
        <v>0</v>
      </c>
      <c r="O30" s="892">
        <f t="shared" si="22"/>
        <v>0</v>
      </c>
      <c r="P30" s="910">
        <f t="shared" si="18"/>
        <v>0</v>
      </c>
      <c r="Q30" s="1426"/>
      <c r="R30" s="1412"/>
    </row>
    <row r="31" spans="2:18" s="1392" customFormat="1" ht="14.1" customHeight="1" thickTop="1">
      <c r="B31" s="3372" t="s">
        <v>532</v>
      </c>
      <c r="C31" s="1405">
        <v>1</v>
      </c>
      <c r="D31" s="1406" t="s">
        <v>62</v>
      </c>
      <c r="E31" s="1449"/>
      <c r="F31" s="1450"/>
      <c r="G31" s="849"/>
      <c r="H31" s="850"/>
      <c r="I31" s="851"/>
      <c r="J31" s="849"/>
      <c r="K31" s="836">
        <f>SUM(E31:G31)</f>
        <v>0</v>
      </c>
      <c r="L31" s="897">
        <f>SUM(H31:J31)</f>
        <v>0</v>
      </c>
      <c r="M31" s="968">
        <f t="shared" si="17"/>
        <v>0</v>
      </c>
      <c r="N31" s="891">
        <f t="shared" si="21"/>
        <v>0</v>
      </c>
      <c r="O31" s="891">
        <f t="shared" si="22"/>
        <v>0</v>
      </c>
      <c r="P31" s="908">
        <f t="shared" si="18"/>
        <v>0</v>
      </c>
      <c r="Q31" s="1425"/>
      <c r="R31" s="1412"/>
    </row>
    <row r="32" spans="2:18" s="1392" customFormat="1" ht="14.1" customHeight="1">
      <c r="B32" s="3372"/>
      <c r="C32" s="802">
        <v>2</v>
      </c>
      <c r="D32" s="396" t="s">
        <v>733</v>
      </c>
      <c r="E32" s="1453"/>
      <c r="F32" s="1454"/>
      <c r="G32" s="855"/>
      <c r="H32" s="856"/>
      <c r="I32" s="854"/>
      <c r="J32" s="855"/>
      <c r="K32" s="834">
        <f t="shared" si="19"/>
        <v>0</v>
      </c>
      <c r="L32" s="835">
        <f t="shared" si="20"/>
        <v>0</v>
      </c>
      <c r="M32" s="960">
        <f t="shared" si="17"/>
        <v>0</v>
      </c>
      <c r="N32" s="880">
        <f t="shared" si="21"/>
        <v>0</v>
      </c>
      <c r="O32" s="880">
        <f t="shared" si="22"/>
        <v>0</v>
      </c>
      <c r="P32" s="876">
        <f t="shared" si="18"/>
        <v>0</v>
      </c>
      <c r="Q32" s="1427"/>
      <c r="R32" s="1412"/>
    </row>
    <row r="33" spans="2:18" s="1392" customFormat="1" ht="14.1" customHeight="1">
      <c r="B33" s="3372"/>
      <c r="C33" s="803">
        <v>3</v>
      </c>
      <c r="D33" s="396" t="s">
        <v>734</v>
      </c>
      <c r="E33" s="1453"/>
      <c r="F33" s="1454"/>
      <c r="G33" s="855"/>
      <c r="H33" s="856"/>
      <c r="I33" s="854"/>
      <c r="J33" s="855"/>
      <c r="K33" s="834">
        <f t="shared" si="19"/>
        <v>0</v>
      </c>
      <c r="L33" s="835">
        <f t="shared" si="20"/>
        <v>0</v>
      </c>
      <c r="M33" s="960">
        <f t="shared" si="17"/>
        <v>0</v>
      </c>
      <c r="N33" s="880">
        <f t="shared" si="21"/>
        <v>0</v>
      </c>
      <c r="O33" s="880">
        <f t="shared" si="22"/>
        <v>0</v>
      </c>
      <c r="P33" s="876">
        <f t="shared" si="18"/>
        <v>0</v>
      </c>
      <c r="Q33" s="1427"/>
      <c r="R33" s="1412"/>
    </row>
    <row r="34" spans="2:18" s="1392" customFormat="1" ht="14.1" customHeight="1">
      <c r="B34" s="3372"/>
      <c r="C34" s="802">
        <v>4</v>
      </c>
      <c r="D34" s="398" t="s">
        <v>59</v>
      </c>
      <c r="E34" s="1453"/>
      <c r="F34" s="1454"/>
      <c r="G34" s="855"/>
      <c r="H34" s="856"/>
      <c r="I34" s="854"/>
      <c r="J34" s="855"/>
      <c r="K34" s="834">
        <f t="shared" si="19"/>
        <v>0</v>
      </c>
      <c r="L34" s="835">
        <f t="shared" si="20"/>
        <v>0</v>
      </c>
      <c r="M34" s="960">
        <f t="shared" si="17"/>
        <v>0</v>
      </c>
      <c r="N34" s="880">
        <f t="shared" si="21"/>
        <v>0</v>
      </c>
      <c r="O34" s="880">
        <f t="shared" si="22"/>
        <v>0</v>
      </c>
      <c r="P34" s="876">
        <f t="shared" si="18"/>
        <v>0</v>
      </c>
      <c r="Q34" s="1427"/>
      <c r="R34" s="1412"/>
    </row>
    <row r="35" spans="2:18" s="1392" customFormat="1" ht="14.1" customHeight="1">
      <c r="B35" s="3372"/>
      <c r="C35" s="803">
        <v>5</v>
      </c>
      <c r="D35" s="398" t="s">
        <v>60</v>
      </c>
      <c r="E35" s="1453"/>
      <c r="F35" s="1454"/>
      <c r="G35" s="855"/>
      <c r="H35" s="856"/>
      <c r="I35" s="854"/>
      <c r="J35" s="855"/>
      <c r="K35" s="834">
        <f t="shared" si="19"/>
        <v>0</v>
      </c>
      <c r="L35" s="835">
        <f t="shared" si="20"/>
        <v>0</v>
      </c>
      <c r="M35" s="960">
        <f t="shared" si="17"/>
        <v>0</v>
      </c>
      <c r="N35" s="880">
        <f t="shared" si="21"/>
        <v>0</v>
      </c>
      <c r="O35" s="880">
        <f t="shared" si="22"/>
        <v>0</v>
      </c>
      <c r="P35" s="876">
        <f t="shared" si="18"/>
        <v>0</v>
      </c>
      <c r="Q35" s="1427"/>
      <c r="R35" s="1412"/>
    </row>
    <row r="36" spans="2:18" s="1392" customFormat="1" ht="14.1" customHeight="1">
      <c r="B36" s="3372"/>
      <c r="C36" s="802">
        <v>6</v>
      </c>
      <c r="D36" s="398" t="s">
        <v>66</v>
      </c>
      <c r="E36" s="1453"/>
      <c r="F36" s="1454"/>
      <c r="G36" s="855"/>
      <c r="H36" s="856"/>
      <c r="I36" s="854"/>
      <c r="J36" s="855"/>
      <c r="K36" s="834">
        <f t="shared" si="19"/>
        <v>0</v>
      </c>
      <c r="L36" s="835">
        <f t="shared" si="20"/>
        <v>0</v>
      </c>
      <c r="M36" s="960">
        <f t="shared" si="17"/>
        <v>0</v>
      </c>
      <c r="N36" s="880">
        <f t="shared" si="21"/>
        <v>0</v>
      </c>
      <c r="O36" s="880">
        <f t="shared" si="22"/>
        <v>0</v>
      </c>
      <c r="P36" s="876">
        <f t="shared" si="18"/>
        <v>0</v>
      </c>
      <c r="Q36" s="1427"/>
      <c r="R36" s="1412"/>
    </row>
    <row r="37" spans="2:18" s="1392" customFormat="1" ht="14.1" customHeight="1">
      <c r="B37" s="3372"/>
      <c r="C37" s="803">
        <v>7</v>
      </c>
      <c r="D37" s="398" t="s">
        <v>501</v>
      </c>
      <c r="E37" s="1453"/>
      <c r="F37" s="1454"/>
      <c r="G37" s="855"/>
      <c r="H37" s="856"/>
      <c r="I37" s="854"/>
      <c r="J37" s="855"/>
      <c r="K37" s="834">
        <f t="shared" si="19"/>
        <v>0</v>
      </c>
      <c r="L37" s="835">
        <f t="shared" si="20"/>
        <v>0</v>
      </c>
      <c r="M37" s="960">
        <f t="shared" si="17"/>
        <v>0</v>
      </c>
      <c r="N37" s="880">
        <f t="shared" si="21"/>
        <v>0</v>
      </c>
      <c r="O37" s="880">
        <f t="shared" si="22"/>
        <v>0</v>
      </c>
      <c r="P37" s="876">
        <f t="shared" si="18"/>
        <v>0</v>
      </c>
      <c r="Q37" s="1427"/>
      <c r="R37" s="1412"/>
    </row>
    <row r="38" spans="2:18" s="1392" customFormat="1" ht="14.1" customHeight="1">
      <c r="B38" s="3372"/>
      <c r="C38" s="802">
        <v>8</v>
      </c>
      <c r="D38" s="398" t="s">
        <v>67</v>
      </c>
      <c r="E38" s="1453"/>
      <c r="F38" s="1454"/>
      <c r="G38" s="855"/>
      <c r="H38" s="856"/>
      <c r="I38" s="854"/>
      <c r="J38" s="855"/>
      <c r="K38" s="834">
        <f t="shared" si="19"/>
        <v>0</v>
      </c>
      <c r="L38" s="835">
        <f t="shared" si="20"/>
        <v>0</v>
      </c>
      <c r="M38" s="960">
        <f t="shared" si="17"/>
        <v>0</v>
      </c>
      <c r="N38" s="880">
        <f t="shared" si="21"/>
        <v>0</v>
      </c>
      <c r="O38" s="880">
        <f t="shared" si="22"/>
        <v>0</v>
      </c>
      <c r="P38" s="876">
        <f t="shared" si="18"/>
        <v>0</v>
      </c>
      <c r="Q38" s="1427"/>
      <c r="R38" s="1412"/>
    </row>
    <row r="39" spans="2:18" s="1392" customFormat="1" ht="14.1" customHeight="1">
      <c r="B39" s="3372"/>
      <c r="C39" s="803">
        <v>9</v>
      </c>
      <c r="D39" s="398" t="s">
        <v>61</v>
      </c>
      <c r="E39" s="1453"/>
      <c r="F39" s="1454"/>
      <c r="G39" s="855"/>
      <c r="H39" s="856"/>
      <c r="I39" s="854"/>
      <c r="J39" s="855"/>
      <c r="K39" s="834">
        <f t="shared" si="19"/>
        <v>0</v>
      </c>
      <c r="L39" s="835">
        <f t="shared" si="20"/>
        <v>0</v>
      </c>
      <c r="M39" s="960">
        <f t="shared" si="17"/>
        <v>0</v>
      </c>
      <c r="N39" s="880">
        <f t="shared" si="21"/>
        <v>0</v>
      </c>
      <c r="O39" s="880">
        <f t="shared" si="22"/>
        <v>0</v>
      </c>
      <c r="P39" s="876">
        <f t="shared" si="18"/>
        <v>0</v>
      </c>
      <c r="Q39" s="1427"/>
      <c r="R39" s="1412"/>
    </row>
    <row r="40" spans="2:18" s="1392" customFormat="1" ht="14.1" customHeight="1">
      <c r="B40" s="3372"/>
      <c r="C40" s="802">
        <v>10</v>
      </c>
      <c r="D40" s="398" t="s">
        <v>146</v>
      </c>
      <c r="E40" s="1453"/>
      <c r="F40" s="1454"/>
      <c r="G40" s="855"/>
      <c r="H40" s="856"/>
      <c r="I40" s="854"/>
      <c r="J40" s="855"/>
      <c r="K40" s="834">
        <f t="shared" si="19"/>
        <v>0</v>
      </c>
      <c r="L40" s="835">
        <f t="shared" si="20"/>
        <v>0</v>
      </c>
      <c r="M40" s="960">
        <f t="shared" si="17"/>
        <v>0</v>
      </c>
      <c r="N40" s="880">
        <f t="shared" si="21"/>
        <v>0</v>
      </c>
      <c r="O40" s="880">
        <f t="shared" si="22"/>
        <v>0</v>
      </c>
      <c r="P40" s="876">
        <f t="shared" si="18"/>
        <v>0</v>
      </c>
      <c r="Q40" s="1427"/>
      <c r="R40" s="1412"/>
    </row>
    <row r="41" spans="2:18" s="1392" customFormat="1" ht="14.1" customHeight="1">
      <c r="B41" s="3372"/>
      <c r="C41" s="803">
        <v>11</v>
      </c>
      <c r="D41" s="398" t="s">
        <v>117</v>
      </c>
      <c r="E41" s="1453"/>
      <c r="F41" s="1454"/>
      <c r="G41" s="855"/>
      <c r="H41" s="856"/>
      <c r="I41" s="854"/>
      <c r="J41" s="855"/>
      <c r="K41" s="834">
        <f t="shared" si="19"/>
        <v>0</v>
      </c>
      <c r="L41" s="835">
        <f t="shared" si="20"/>
        <v>0</v>
      </c>
      <c r="M41" s="960">
        <f t="shared" si="17"/>
        <v>0</v>
      </c>
      <c r="N41" s="880">
        <f t="shared" si="21"/>
        <v>0</v>
      </c>
      <c r="O41" s="880">
        <f t="shared" si="22"/>
        <v>0</v>
      </c>
      <c r="P41" s="876">
        <f t="shared" si="18"/>
        <v>0</v>
      </c>
      <c r="Q41" s="1427"/>
      <c r="R41" s="1412"/>
    </row>
    <row r="42" spans="2:18" s="1392" customFormat="1" ht="14.1" customHeight="1">
      <c r="B42" s="3372"/>
      <c r="C42" s="802">
        <v>12</v>
      </c>
      <c r="D42" s="398" t="s">
        <v>64</v>
      </c>
      <c r="E42" s="1453"/>
      <c r="F42" s="1454"/>
      <c r="G42" s="855"/>
      <c r="H42" s="856"/>
      <c r="I42" s="854"/>
      <c r="J42" s="855"/>
      <c r="K42" s="834">
        <f t="shared" si="19"/>
        <v>0</v>
      </c>
      <c r="L42" s="835">
        <f t="shared" si="20"/>
        <v>0</v>
      </c>
      <c r="M42" s="960">
        <f t="shared" si="17"/>
        <v>0</v>
      </c>
      <c r="N42" s="880">
        <f t="shared" si="21"/>
        <v>0</v>
      </c>
      <c r="O42" s="880">
        <f t="shared" si="22"/>
        <v>0</v>
      </c>
      <c r="P42" s="876">
        <f t="shared" si="18"/>
        <v>0</v>
      </c>
      <c r="Q42" s="1427"/>
      <c r="R42" s="1412"/>
    </row>
    <row r="43" spans="2:18" s="1392" customFormat="1" ht="14.1" customHeight="1">
      <c r="B43" s="3372"/>
      <c r="C43" s="803">
        <v>13</v>
      </c>
      <c r="D43" s="398" t="s">
        <v>143</v>
      </c>
      <c r="E43" s="1453"/>
      <c r="F43" s="1454"/>
      <c r="G43" s="855"/>
      <c r="H43" s="856"/>
      <c r="I43" s="854"/>
      <c r="J43" s="855"/>
      <c r="K43" s="834">
        <f t="shared" si="19"/>
        <v>0</v>
      </c>
      <c r="L43" s="835">
        <f t="shared" si="20"/>
        <v>0</v>
      </c>
      <c r="M43" s="960">
        <f t="shared" si="17"/>
        <v>0</v>
      </c>
      <c r="N43" s="880">
        <f t="shared" si="21"/>
        <v>0</v>
      </c>
      <c r="O43" s="880">
        <f t="shared" si="22"/>
        <v>0</v>
      </c>
      <c r="P43" s="876">
        <f t="shared" si="18"/>
        <v>0</v>
      </c>
      <c r="Q43" s="1427"/>
      <c r="R43" s="1412"/>
    </row>
    <row r="44" spans="2:18" s="1392" customFormat="1" ht="14.1" customHeight="1">
      <c r="B44" s="3372"/>
      <c r="C44" s="803">
        <v>14</v>
      </c>
      <c r="D44" s="1208" t="s">
        <v>65</v>
      </c>
      <c r="E44" s="1455"/>
      <c r="F44" s="1456"/>
      <c r="G44" s="1402"/>
      <c r="H44" s="856"/>
      <c r="I44" s="854"/>
      <c r="J44" s="855"/>
      <c r="K44" s="834">
        <f>SUM(E44:G44)</f>
        <v>0</v>
      </c>
      <c r="L44" s="835">
        <f>SUM(H44:J44)</f>
        <v>0</v>
      </c>
      <c r="M44" s="960">
        <f t="shared" si="17"/>
        <v>0</v>
      </c>
      <c r="N44" s="880">
        <f t="shared" si="21"/>
        <v>0</v>
      </c>
      <c r="O44" s="880">
        <f t="shared" si="22"/>
        <v>0</v>
      </c>
      <c r="P44" s="876">
        <f t="shared" si="18"/>
        <v>0</v>
      </c>
      <c r="Q44" s="1427"/>
      <c r="R44" s="1412"/>
    </row>
    <row r="45" spans="2:18" s="1392" customFormat="1" ht="14.1" customHeight="1">
      <c r="B45" s="3372"/>
      <c r="C45" s="803">
        <v>15</v>
      </c>
      <c r="D45" s="398" t="s">
        <v>336</v>
      </c>
      <c r="E45" s="1453"/>
      <c r="F45" s="1454"/>
      <c r="G45" s="855"/>
      <c r="H45" s="856"/>
      <c r="I45" s="854"/>
      <c r="J45" s="855"/>
      <c r="K45" s="834">
        <f>SUM(E45:G45)</f>
        <v>0</v>
      </c>
      <c r="L45" s="835">
        <f>SUM(H45:J45)</f>
        <v>0</v>
      </c>
      <c r="M45" s="960">
        <f t="shared" si="17"/>
        <v>0</v>
      </c>
      <c r="N45" s="880">
        <f t="shared" si="21"/>
        <v>0</v>
      </c>
      <c r="O45" s="880">
        <f t="shared" si="22"/>
        <v>0</v>
      </c>
      <c r="P45" s="876">
        <f t="shared" ref="P45" si="23">SUM(N45:O45)</f>
        <v>0</v>
      </c>
      <c r="Q45" s="1427"/>
      <c r="R45" s="1412"/>
    </row>
    <row r="46" spans="2:18" s="1392" customFormat="1" ht="14.1" customHeight="1">
      <c r="B46" s="3372"/>
      <c r="C46" s="984">
        <v>16</v>
      </c>
      <c r="D46" s="1337" t="s">
        <v>601</v>
      </c>
      <c r="E46" s="1453"/>
      <c r="F46" s="1454"/>
      <c r="G46" s="855"/>
      <c r="H46" s="856"/>
      <c r="I46" s="854"/>
      <c r="J46" s="855"/>
      <c r="K46" s="834">
        <f t="shared" si="19"/>
        <v>0</v>
      </c>
      <c r="L46" s="835">
        <f t="shared" si="20"/>
        <v>0</v>
      </c>
      <c r="M46" s="960">
        <f t="shared" si="17"/>
        <v>0</v>
      </c>
      <c r="N46" s="880">
        <f t="shared" si="21"/>
        <v>0</v>
      </c>
      <c r="O46" s="880">
        <f t="shared" si="22"/>
        <v>0</v>
      </c>
      <c r="P46" s="876">
        <f t="shared" si="18"/>
        <v>0</v>
      </c>
      <c r="Q46" s="1427"/>
      <c r="R46" s="1412"/>
    </row>
    <row r="47" spans="2:18" s="1392" customFormat="1" ht="14.1" customHeight="1">
      <c r="B47" s="3422" t="s">
        <v>736</v>
      </c>
      <c r="C47" s="808">
        <v>1</v>
      </c>
      <c r="D47" s="1338" t="s">
        <v>741</v>
      </c>
      <c r="E47" s="1457"/>
      <c r="F47" s="1458"/>
      <c r="G47" s="1223"/>
      <c r="H47" s="1224"/>
      <c r="I47" s="1225"/>
      <c r="J47" s="1226"/>
      <c r="K47" s="840">
        <f t="shared" si="19"/>
        <v>0</v>
      </c>
      <c r="L47" s="841">
        <f t="shared" si="20"/>
        <v>0</v>
      </c>
      <c r="M47" s="970">
        <f t="shared" si="17"/>
        <v>0</v>
      </c>
      <c r="N47" s="879">
        <f t="shared" si="21"/>
        <v>0</v>
      </c>
      <c r="O47" s="879">
        <f t="shared" si="22"/>
        <v>0</v>
      </c>
      <c r="P47" s="875">
        <f t="shared" si="18"/>
        <v>0</v>
      </c>
      <c r="Q47" s="1428"/>
      <c r="R47" s="1412"/>
    </row>
    <row r="48" spans="2:18" s="1392" customFormat="1" ht="14.1" customHeight="1">
      <c r="B48" s="3423"/>
      <c r="C48" s="809">
        <v>2</v>
      </c>
      <c r="D48" s="1000" t="s">
        <v>742</v>
      </c>
      <c r="E48" s="1459"/>
      <c r="F48" s="1460"/>
      <c r="G48" s="859"/>
      <c r="H48" s="1219"/>
      <c r="I48" s="1220"/>
      <c r="J48" s="899"/>
      <c r="K48" s="834">
        <f t="shared" si="19"/>
        <v>0</v>
      </c>
      <c r="L48" s="835">
        <f t="shared" si="20"/>
        <v>0</v>
      </c>
      <c r="M48" s="960">
        <f t="shared" si="17"/>
        <v>0</v>
      </c>
      <c r="N48" s="880">
        <f t="shared" si="21"/>
        <v>0</v>
      </c>
      <c r="O48" s="880">
        <f t="shared" si="22"/>
        <v>0</v>
      </c>
      <c r="P48" s="876">
        <f t="shared" si="18"/>
        <v>0</v>
      </c>
      <c r="Q48" s="1429"/>
      <c r="R48" s="1412"/>
    </row>
    <row r="49" spans="2:18" s="1392" customFormat="1" ht="14.1" customHeight="1">
      <c r="B49" s="3424"/>
      <c r="C49" s="811">
        <v>3</v>
      </c>
      <c r="D49" s="1200" t="s">
        <v>743</v>
      </c>
      <c r="E49" s="1461"/>
      <c r="F49" s="1462"/>
      <c r="G49" s="867"/>
      <c r="H49" s="868"/>
      <c r="I49" s="999"/>
      <c r="J49" s="950"/>
      <c r="K49" s="837">
        <f t="shared" si="19"/>
        <v>0</v>
      </c>
      <c r="L49" s="838">
        <f t="shared" si="20"/>
        <v>0</v>
      </c>
      <c r="M49" s="971">
        <f t="shared" si="17"/>
        <v>0</v>
      </c>
      <c r="N49" s="881">
        <f t="shared" si="21"/>
        <v>0</v>
      </c>
      <c r="O49" s="881">
        <f t="shared" si="22"/>
        <v>0</v>
      </c>
      <c r="P49" s="877">
        <f t="shared" si="18"/>
        <v>0</v>
      </c>
      <c r="Q49" s="1430"/>
      <c r="R49" s="1412"/>
    </row>
    <row r="50" spans="2:18" s="1392" customFormat="1" ht="19.5" customHeight="1">
      <c r="B50" s="3431" t="s">
        <v>786</v>
      </c>
      <c r="C50" s="808"/>
      <c r="D50" s="1338" t="s">
        <v>741</v>
      </c>
      <c r="E50" s="1463"/>
      <c r="F50" s="1464"/>
      <c r="G50" s="1431"/>
      <c r="H50" s="846"/>
      <c r="I50" s="847"/>
      <c r="J50" s="869"/>
      <c r="K50" s="840">
        <f t="shared" si="19"/>
        <v>0</v>
      </c>
      <c r="L50" s="841">
        <f t="shared" si="20"/>
        <v>0</v>
      </c>
      <c r="M50" s="970">
        <f t="shared" si="17"/>
        <v>0</v>
      </c>
      <c r="N50" s="879">
        <f t="shared" si="21"/>
        <v>0</v>
      </c>
      <c r="O50" s="879">
        <f t="shared" si="22"/>
        <v>0</v>
      </c>
      <c r="P50" s="875">
        <f t="shared" si="18"/>
        <v>0</v>
      </c>
      <c r="Q50" s="1424"/>
      <c r="R50" s="1412"/>
    </row>
    <row r="51" spans="2:18" s="1392" customFormat="1" ht="19.5" customHeight="1" thickBot="1">
      <c r="B51" s="3432"/>
      <c r="C51" s="1408"/>
      <c r="D51" s="1200" t="s">
        <v>783</v>
      </c>
      <c r="E51" s="1465"/>
      <c r="F51" s="1466"/>
      <c r="G51" s="1432"/>
      <c r="H51" s="1433"/>
      <c r="I51" s="1201"/>
      <c r="J51" s="1434"/>
      <c r="K51" s="842">
        <f t="shared" si="19"/>
        <v>0</v>
      </c>
      <c r="L51" s="843">
        <f t="shared" si="20"/>
        <v>0</v>
      </c>
      <c r="M51" s="972">
        <f t="shared" si="17"/>
        <v>0</v>
      </c>
      <c r="N51" s="911">
        <f t="shared" si="21"/>
        <v>0</v>
      </c>
      <c r="O51" s="911">
        <f t="shared" si="22"/>
        <v>0</v>
      </c>
      <c r="P51" s="912">
        <f t="shared" si="18"/>
        <v>0</v>
      </c>
      <c r="Q51" s="1816"/>
      <c r="R51" s="1412"/>
    </row>
    <row r="52" spans="2:18" s="1392" customFormat="1" ht="19.350000000000001" customHeight="1" thickBot="1">
      <c r="B52" s="1815"/>
      <c r="C52" s="1407" t="s">
        <v>601</v>
      </c>
      <c r="D52" s="1409"/>
      <c r="E52" s="1467"/>
      <c r="F52" s="1468"/>
      <c r="G52" s="1438"/>
      <c r="H52" s="1439"/>
      <c r="I52" s="1440"/>
      <c r="J52" s="1440"/>
      <c r="K52" s="1413">
        <f>SUM(E52:G52)</f>
        <v>0</v>
      </c>
      <c r="L52" s="1414">
        <f>SUM(H52:J52)</f>
        <v>0</v>
      </c>
      <c r="M52" s="1415">
        <f>SUM(K52:L52)</f>
        <v>0</v>
      </c>
      <c r="N52" s="1416">
        <f>E52*$E$11+F52*$F$11+G52*G$11</f>
        <v>0</v>
      </c>
      <c r="O52" s="1416">
        <f>H52*$H$11+I52*$I$11+J52*$J$11</f>
        <v>0</v>
      </c>
      <c r="P52" s="1417">
        <f>SUM(N52:O52)</f>
        <v>0</v>
      </c>
      <c r="Q52" s="1818"/>
      <c r="R52" s="1412"/>
    </row>
    <row r="53" spans="2:18" s="1418" customFormat="1" ht="19.5" customHeight="1" thickBot="1">
      <c r="B53" s="1319"/>
      <c r="C53" s="1320" t="s">
        <v>779</v>
      </c>
      <c r="D53" s="1320"/>
      <c r="E53" s="1469">
        <f>SUM(E54:E63)</f>
        <v>0</v>
      </c>
      <c r="F53" s="1469">
        <f t="shared" ref="F53:K53" si="24">SUM(F54:F63)</f>
        <v>0</v>
      </c>
      <c r="G53" s="1327">
        <f t="shared" si="24"/>
        <v>0</v>
      </c>
      <c r="H53" s="1327">
        <f t="shared" si="24"/>
        <v>0</v>
      </c>
      <c r="I53" s="1327">
        <f t="shared" si="24"/>
        <v>0</v>
      </c>
      <c r="J53" s="1327">
        <f t="shared" si="24"/>
        <v>0</v>
      </c>
      <c r="K53" s="1327">
        <f t="shared" si="24"/>
        <v>0</v>
      </c>
      <c r="L53" s="1327">
        <f>SUM(L54:L63)</f>
        <v>0</v>
      </c>
      <c r="M53" s="1327">
        <f t="shared" ref="M53:P53" si="25">SUM(M54:M63)</f>
        <v>0</v>
      </c>
      <c r="N53" s="1327">
        <f t="shared" si="25"/>
        <v>0</v>
      </c>
      <c r="O53" s="1327">
        <f t="shared" si="25"/>
        <v>0</v>
      </c>
      <c r="P53" s="1327">
        <f t="shared" si="25"/>
        <v>0</v>
      </c>
      <c r="Q53" s="1321"/>
      <c r="R53" s="1412"/>
    </row>
    <row r="54" spans="2:18" s="1418" customFormat="1" ht="14.1" customHeight="1">
      <c r="B54" s="817"/>
      <c r="C54" s="1311">
        <v>1</v>
      </c>
      <c r="D54" s="822"/>
      <c r="E54" s="1449"/>
      <c r="F54" s="1450"/>
      <c r="G54" s="849"/>
      <c r="H54" s="850"/>
      <c r="I54" s="851"/>
      <c r="J54" s="849"/>
      <c r="K54" s="836">
        <f>SUM(E54:G54)</f>
        <v>0</v>
      </c>
      <c r="L54" s="897">
        <f>SUM(H54:J54)</f>
        <v>0</v>
      </c>
      <c r="M54" s="968">
        <f t="shared" ref="M54:M72" si="26">SUM(K54:L54)</f>
        <v>0</v>
      </c>
      <c r="N54" s="891">
        <f>E54*$E$11+F54*$F$11+G54*G$11</f>
        <v>0</v>
      </c>
      <c r="O54" s="891">
        <f>H54*$H$11+I54*$I$11+J54*$J$11</f>
        <v>0</v>
      </c>
      <c r="P54" s="908">
        <f t="shared" ref="P54:P72" si="27">SUM(N54:O54)</f>
        <v>0</v>
      </c>
      <c r="Q54" s="917"/>
      <c r="R54" s="1412"/>
    </row>
    <row r="55" spans="2:18" s="1418" customFormat="1" ht="14.1" customHeight="1">
      <c r="B55" s="817"/>
      <c r="C55" s="1311">
        <v>2</v>
      </c>
      <c r="D55" s="822"/>
      <c r="E55" s="1449"/>
      <c r="F55" s="1450"/>
      <c r="G55" s="849"/>
      <c r="H55" s="850"/>
      <c r="I55" s="851"/>
      <c r="J55" s="849"/>
      <c r="K55" s="834">
        <f t="shared" ref="K55:K60" si="28">SUM(E55:G55)</f>
        <v>0</v>
      </c>
      <c r="L55" s="835">
        <f t="shared" ref="L55:L60" si="29">SUM(H55:J55)</f>
        <v>0</v>
      </c>
      <c r="M55" s="960">
        <f t="shared" si="26"/>
        <v>0</v>
      </c>
      <c r="N55" s="880">
        <f t="shared" ref="N55:N72" si="30">E55*$E$11+F55*$F$11+G55*G$11</f>
        <v>0</v>
      </c>
      <c r="O55" s="880">
        <f t="shared" ref="O55:O72" si="31">H55*$H$11+I55*$I$11+J55*$J$11</f>
        <v>0</v>
      </c>
      <c r="P55" s="876">
        <f t="shared" ref="P55:P60" si="32">SUM(N55:O55)</f>
        <v>0</v>
      </c>
      <c r="Q55" s="917"/>
      <c r="R55" s="1412"/>
    </row>
    <row r="56" spans="2:18" s="1418" customFormat="1" ht="14.1" customHeight="1">
      <c r="B56" s="817"/>
      <c r="C56" s="1311">
        <v>3</v>
      </c>
      <c r="D56" s="822"/>
      <c r="E56" s="1449"/>
      <c r="F56" s="1450"/>
      <c r="G56" s="849"/>
      <c r="H56" s="850"/>
      <c r="I56" s="851"/>
      <c r="J56" s="849"/>
      <c r="K56" s="834">
        <f t="shared" si="28"/>
        <v>0</v>
      </c>
      <c r="L56" s="835">
        <f t="shared" si="29"/>
        <v>0</v>
      </c>
      <c r="M56" s="960">
        <f t="shared" si="26"/>
        <v>0</v>
      </c>
      <c r="N56" s="880">
        <f t="shared" si="30"/>
        <v>0</v>
      </c>
      <c r="O56" s="880">
        <f t="shared" si="31"/>
        <v>0</v>
      </c>
      <c r="P56" s="876">
        <f t="shared" si="32"/>
        <v>0</v>
      </c>
      <c r="Q56" s="917"/>
      <c r="R56" s="1412"/>
    </row>
    <row r="57" spans="2:18" s="1418" customFormat="1" ht="14.1" customHeight="1">
      <c r="B57" s="817"/>
      <c r="C57" s="1311">
        <v>4</v>
      </c>
      <c r="D57" s="822"/>
      <c r="E57" s="1449"/>
      <c r="F57" s="1450"/>
      <c r="G57" s="849"/>
      <c r="H57" s="850"/>
      <c r="I57" s="851"/>
      <c r="J57" s="849"/>
      <c r="K57" s="834">
        <f t="shared" si="28"/>
        <v>0</v>
      </c>
      <c r="L57" s="835">
        <f t="shared" si="29"/>
        <v>0</v>
      </c>
      <c r="M57" s="960">
        <f t="shared" si="26"/>
        <v>0</v>
      </c>
      <c r="N57" s="880">
        <f t="shared" si="30"/>
        <v>0</v>
      </c>
      <c r="O57" s="880">
        <f t="shared" si="31"/>
        <v>0</v>
      </c>
      <c r="P57" s="876">
        <f t="shared" si="32"/>
        <v>0</v>
      </c>
      <c r="Q57" s="917"/>
      <c r="R57" s="1412"/>
    </row>
    <row r="58" spans="2:18" s="1418" customFormat="1" ht="14.1" customHeight="1">
      <c r="B58" s="817"/>
      <c r="C58" s="1311">
        <v>5</v>
      </c>
      <c r="D58" s="822"/>
      <c r="E58" s="1449"/>
      <c r="F58" s="1450"/>
      <c r="G58" s="849"/>
      <c r="H58" s="850"/>
      <c r="I58" s="851"/>
      <c r="J58" s="849"/>
      <c r="K58" s="834">
        <f t="shared" si="28"/>
        <v>0</v>
      </c>
      <c r="L58" s="835">
        <f t="shared" si="29"/>
        <v>0</v>
      </c>
      <c r="M58" s="960">
        <f t="shared" si="26"/>
        <v>0</v>
      </c>
      <c r="N58" s="880">
        <f t="shared" si="30"/>
        <v>0</v>
      </c>
      <c r="O58" s="880">
        <f t="shared" si="31"/>
        <v>0</v>
      </c>
      <c r="P58" s="876">
        <f t="shared" si="32"/>
        <v>0</v>
      </c>
      <c r="Q58" s="917"/>
      <c r="R58" s="1412"/>
    </row>
    <row r="59" spans="2:18" s="1418" customFormat="1" ht="14.1" customHeight="1">
      <c r="B59" s="817"/>
      <c r="C59" s="1311">
        <v>6</v>
      </c>
      <c r="D59" s="822"/>
      <c r="E59" s="1449"/>
      <c r="F59" s="1450"/>
      <c r="G59" s="849"/>
      <c r="H59" s="850"/>
      <c r="I59" s="851"/>
      <c r="J59" s="849"/>
      <c r="K59" s="834">
        <f t="shared" si="28"/>
        <v>0</v>
      </c>
      <c r="L59" s="835">
        <f t="shared" si="29"/>
        <v>0</v>
      </c>
      <c r="M59" s="960">
        <f t="shared" si="26"/>
        <v>0</v>
      </c>
      <c r="N59" s="880">
        <f t="shared" si="30"/>
        <v>0</v>
      </c>
      <c r="O59" s="880">
        <f t="shared" si="31"/>
        <v>0</v>
      </c>
      <c r="P59" s="876">
        <f t="shared" si="32"/>
        <v>0</v>
      </c>
      <c r="Q59" s="917"/>
      <c r="R59" s="1412"/>
    </row>
    <row r="60" spans="2:18" s="1418" customFormat="1" ht="14.1" customHeight="1">
      <c r="B60" s="817"/>
      <c r="C60" s="1311">
        <v>7</v>
      </c>
      <c r="D60" s="822"/>
      <c r="E60" s="1449"/>
      <c r="F60" s="1450"/>
      <c r="G60" s="849"/>
      <c r="H60" s="850"/>
      <c r="I60" s="851"/>
      <c r="J60" s="849"/>
      <c r="K60" s="834">
        <f t="shared" si="28"/>
        <v>0</v>
      </c>
      <c r="L60" s="835">
        <f t="shared" si="29"/>
        <v>0</v>
      </c>
      <c r="M60" s="960">
        <f t="shared" si="26"/>
        <v>0</v>
      </c>
      <c r="N60" s="880">
        <f t="shared" si="30"/>
        <v>0</v>
      </c>
      <c r="O60" s="880">
        <f t="shared" si="31"/>
        <v>0</v>
      </c>
      <c r="P60" s="876">
        <f t="shared" si="32"/>
        <v>0</v>
      </c>
      <c r="Q60" s="917"/>
      <c r="R60" s="1412"/>
    </row>
    <row r="61" spans="2:18" s="1418" customFormat="1" ht="14.1" customHeight="1">
      <c r="B61" s="806"/>
      <c r="C61" s="804">
        <v>8</v>
      </c>
      <c r="D61" s="823"/>
      <c r="E61" s="1453"/>
      <c r="F61" s="1454"/>
      <c r="G61" s="855"/>
      <c r="H61" s="856"/>
      <c r="I61" s="854"/>
      <c r="J61" s="855"/>
      <c r="K61" s="834">
        <f>SUM(E61:G61)</f>
        <v>0</v>
      </c>
      <c r="L61" s="835">
        <f>SUM(H61:J61)</f>
        <v>0</v>
      </c>
      <c r="M61" s="960">
        <f t="shared" si="26"/>
        <v>0</v>
      </c>
      <c r="N61" s="880">
        <f t="shared" si="30"/>
        <v>0</v>
      </c>
      <c r="O61" s="880">
        <f t="shared" si="31"/>
        <v>0</v>
      </c>
      <c r="P61" s="876">
        <f t="shared" si="27"/>
        <v>0</v>
      </c>
      <c r="Q61" s="231"/>
      <c r="R61" s="1412"/>
    </row>
    <row r="62" spans="2:18" s="1418" customFormat="1" ht="14.1" customHeight="1">
      <c r="B62" s="806"/>
      <c r="C62" s="804">
        <v>9</v>
      </c>
      <c r="D62" s="823"/>
      <c r="E62" s="1453"/>
      <c r="F62" s="1454"/>
      <c r="G62" s="855"/>
      <c r="H62" s="856"/>
      <c r="I62" s="854"/>
      <c r="J62" s="855"/>
      <c r="K62" s="834">
        <f>SUM(E62:G62)</f>
        <v>0</v>
      </c>
      <c r="L62" s="835">
        <f>SUM(H62:J62)</f>
        <v>0</v>
      </c>
      <c r="M62" s="960">
        <f t="shared" si="26"/>
        <v>0</v>
      </c>
      <c r="N62" s="880">
        <f t="shared" si="30"/>
        <v>0</v>
      </c>
      <c r="O62" s="880">
        <f t="shared" si="31"/>
        <v>0</v>
      </c>
      <c r="P62" s="876">
        <f t="shared" si="27"/>
        <v>0</v>
      </c>
      <c r="Q62" s="231"/>
      <c r="R62" s="1412"/>
    </row>
    <row r="63" spans="2:18" s="1418" customFormat="1" ht="14.1" customHeight="1" thickBot="1">
      <c r="B63" s="983"/>
      <c r="C63" s="1312">
        <v>10</v>
      </c>
      <c r="D63" s="1313"/>
      <c r="E63" s="1470"/>
      <c r="F63" s="1471"/>
      <c r="G63" s="899"/>
      <c r="H63" s="1219"/>
      <c r="I63" s="1220"/>
      <c r="J63" s="899"/>
      <c r="K63" s="894">
        <f>SUM(E63:G63)</f>
        <v>0</v>
      </c>
      <c r="L63" s="895">
        <f>SUM(H63:J63)</f>
        <v>0</v>
      </c>
      <c r="M63" s="973">
        <f t="shared" si="26"/>
        <v>0</v>
      </c>
      <c r="N63" s="906">
        <f t="shared" si="30"/>
        <v>0</v>
      </c>
      <c r="O63" s="906">
        <f t="shared" si="31"/>
        <v>0</v>
      </c>
      <c r="P63" s="909">
        <f t="shared" si="27"/>
        <v>0</v>
      </c>
      <c r="Q63" s="1291"/>
      <c r="R63" s="1412"/>
    </row>
    <row r="64" spans="2:18" s="1418" customFormat="1" ht="19.350000000000001" customHeight="1" thickBot="1">
      <c r="B64" s="1441"/>
      <c r="C64" s="1442" t="s">
        <v>599</v>
      </c>
      <c r="D64" s="1441"/>
      <c r="E64" s="1472">
        <f>SUM(E65:E72)</f>
        <v>0</v>
      </c>
      <c r="F64" s="1472">
        <f t="shared" ref="F64:J64" si="33">SUM(F65:F72)</f>
        <v>0</v>
      </c>
      <c r="G64" s="1314">
        <f t="shared" si="33"/>
        <v>0</v>
      </c>
      <c r="H64" s="1314">
        <f t="shared" si="33"/>
        <v>0</v>
      </c>
      <c r="I64" s="1314">
        <f>SUM(I65:I72)</f>
        <v>0</v>
      </c>
      <c r="J64" s="1314">
        <f t="shared" si="33"/>
        <v>0</v>
      </c>
      <c r="K64" s="1315">
        <f>SUM(K65:K72)</f>
        <v>0</v>
      </c>
      <c r="L64" s="1315">
        <f t="shared" ref="L64:M64" si="34">SUM(L65:L72)</f>
        <v>0</v>
      </c>
      <c r="M64" s="1315">
        <f t="shared" si="34"/>
        <v>0</v>
      </c>
      <c r="N64" s="1316">
        <f t="shared" si="30"/>
        <v>0</v>
      </c>
      <c r="O64" s="1316">
        <f t="shared" si="31"/>
        <v>0</v>
      </c>
      <c r="P64" s="1317">
        <f t="shared" si="27"/>
        <v>0</v>
      </c>
      <c r="Q64" s="1318"/>
      <c r="R64" s="1412"/>
    </row>
    <row r="65" spans="2:18" s="1418" customFormat="1" ht="14.1" customHeight="1">
      <c r="B65" s="817"/>
      <c r="C65" s="1311">
        <v>1</v>
      </c>
      <c r="D65" s="822"/>
      <c r="E65" s="1449"/>
      <c r="F65" s="1450"/>
      <c r="G65" s="849"/>
      <c r="H65" s="850"/>
      <c r="I65" s="851"/>
      <c r="J65" s="849"/>
      <c r="K65" s="836">
        <f t="shared" ref="K65:K72" si="35">SUM(E65:G65)</f>
        <v>0</v>
      </c>
      <c r="L65" s="897">
        <f t="shared" ref="L65:L72" si="36">SUM(H65:J65)</f>
        <v>0</v>
      </c>
      <c r="M65" s="968">
        <f t="shared" si="26"/>
        <v>0</v>
      </c>
      <c r="N65" s="891">
        <f t="shared" si="30"/>
        <v>0</v>
      </c>
      <c r="O65" s="891">
        <f t="shared" si="31"/>
        <v>0</v>
      </c>
      <c r="P65" s="908">
        <f t="shared" si="27"/>
        <v>0</v>
      </c>
      <c r="Q65" s="917"/>
      <c r="R65" s="1412"/>
    </row>
    <row r="66" spans="2:18" s="1418" customFormat="1" ht="14.1" customHeight="1">
      <c r="B66" s="806"/>
      <c r="C66" s="804">
        <v>2</v>
      </c>
      <c r="D66" s="822"/>
      <c r="E66" s="1453"/>
      <c r="F66" s="1454"/>
      <c r="G66" s="855"/>
      <c r="H66" s="856"/>
      <c r="I66" s="854"/>
      <c r="J66" s="855"/>
      <c r="K66" s="834">
        <f t="shared" si="35"/>
        <v>0</v>
      </c>
      <c r="L66" s="835">
        <f t="shared" si="36"/>
        <v>0</v>
      </c>
      <c r="M66" s="960">
        <f t="shared" si="26"/>
        <v>0</v>
      </c>
      <c r="N66" s="880">
        <f t="shared" si="30"/>
        <v>0</v>
      </c>
      <c r="O66" s="880">
        <f t="shared" si="31"/>
        <v>0</v>
      </c>
      <c r="P66" s="876">
        <f t="shared" ref="P66:P68" si="37">SUM(N66:O66)</f>
        <v>0</v>
      </c>
      <c r="Q66" s="231"/>
      <c r="R66" s="1412"/>
    </row>
    <row r="67" spans="2:18" s="1418" customFormat="1" ht="14.1" customHeight="1">
      <c r="B67" s="806"/>
      <c r="C67" s="804">
        <v>3</v>
      </c>
      <c r="D67" s="822"/>
      <c r="E67" s="1453"/>
      <c r="F67" s="1454"/>
      <c r="G67" s="855"/>
      <c r="H67" s="856"/>
      <c r="I67" s="854"/>
      <c r="J67" s="855"/>
      <c r="K67" s="834">
        <f t="shared" si="35"/>
        <v>0</v>
      </c>
      <c r="L67" s="835">
        <f t="shared" si="36"/>
        <v>0</v>
      </c>
      <c r="M67" s="960">
        <f t="shared" si="26"/>
        <v>0</v>
      </c>
      <c r="N67" s="880">
        <f t="shared" si="30"/>
        <v>0</v>
      </c>
      <c r="O67" s="880">
        <f t="shared" si="31"/>
        <v>0</v>
      </c>
      <c r="P67" s="876">
        <f t="shared" si="37"/>
        <v>0</v>
      </c>
      <c r="Q67" s="231"/>
      <c r="R67" s="1412"/>
    </row>
    <row r="68" spans="2:18" s="1418" customFormat="1" ht="14.1" customHeight="1">
      <c r="B68" s="806"/>
      <c r="C68" s="804">
        <v>4</v>
      </c>
      <c r="D68" s="822"/>
      <c r="E68" s="1453"/>
      <c r="F68" s="1454"/>
      <c r="G68" s="855"/>
      <c r="H68" s="856"/>
      <c r="I68" s="854"/>
      <c r="J68" s="855"/>
      <c r="K68" s="834">
        <f t="shared" si="35"/>
        <v>0</v>
      </c>
      <c r="L68" s="835">
        <f t="shared" si="36"/>
        <v>0</v>
      </c>
      <c r="M68" s="960">
        <f t="shared" si="26"/>
        <v>0</v>
      </c>
      <c r="N68" s="880">
        <f t="shared" si="30"/>
        <v>0</v>
      </c>
      <c r="O68" s="880">
        <f t="shared" si="31"/>
        <v>0</v>
      </c>
      <c r="P68" s="876">
        <f t="shared" si="37"/>
        <v>0</v>
      </c>
      <c r="Q68" s="231"/>
      <c r="R68" s="1412"/>
    </row>
    <row r="69" spans="2:18" s="1418" customFormat="1" ht="14.1" customHeight="1">
      <c r="B69" s="806"/>
      <c r="C69" s="804">
        <v>5</v>
      </c>
      <c r="D69" s="823"/>
      <c r="E69" s="1453"/>
      <c r="F69" s="1454"/>
      <c r="G69" s="855"/>
      <c r="H69" s="856"/>
      <c r="I69" s="854"/>
      <c r="J69" s="855"/>
      <c r="K69" s="834">
        <f t="shared" si="35"/>
        <v>0</v>
      </c>
      <c r="L69" s="835">
        <f t="shared" si="36"/>
        <v>0</v>
      </c>
      <c r="M69" s="960">
        <f t="shared" si="26"/>
        <v>0</v>
      </c>
      <c r="N69" s="880">
        <f t="shared" si="30"/>
        <v>0</v>
      </c>
      <c r="O69" s="880">
        <f t="shared" si="31"/>
        <v>0</v>
      </c>
      <c r="P69" s="876">
        <f t="shared" si="27"/>
        <v>0</v>
      </c>
      <c r="Q69" s="231"/>
      <c r="R69" s="1412"/>
    </row>
    <row r="70" spans="2:18" s="1418" customFormat="1" ht="14.1" customHeight="1">
      <c r="B70" s="806"/>
      <c r="C70" s="804">
        <v>6</v>
      </c>
      <c r="D70" s="823"/>
      <c r="E70" s="1453"/>
      <c r="F70" s="1454"/>
      <c r="G70" s="855"/>
      <c r="H70" s="856"/>
      <c r="I70" s="854"/>
      <c r="J70" s="855"/>
      <c r="K70" s="834">
        <f t="shared" si="35"/>
        <v>0</v>
      </c>
      <c r="L70" s="835">
        <f t="shared" si="36"/>
        <v>0</v>
      </c>
      <c r="M70" s="960">
        <f t="shared" si="26"/>
        <v>0</v>
      </c>
      <c r="N70" s="880">
        <f t="shared" si="30"/>
        <v>0</v>
      </c>
      <c r="O70" s="880">
        <f t="shared" si="31"/>
        <v>0</v>
      </c>
      <c r="P70" s="876">
        <f t="shared" si="27"/>
        <v>0</v>
      </c>
      <c r="Q70" s="231"/>
      <c r="R70" s="1412"/>
    </row>
    <row r="71" spans="2:18" s="1418" customFormat="1" ht="14.1" customHeight="1">
      <c r="B71" s="806"/>
      <c r="C71" s="804">
        <v>7</v>
      </c>
      <c r="D71" s="823"/>
      <c r="E71" s="1453"/>
      <c r="F71" s="1454"/>
      <c r="G71" s="855"/>
      <c r="H71" s="856"/>
      <c r="I71" s="854"/>
      <c r="J71" s="855"/>
      <c r="K71" s="834">
        <f t="shared" si="35"/>
        <v>0</v>
      </c>
      <c r="L71" s="835">
        <f t="shared" si="36"/>
        <v>0</v>
      </c>
      <c r="M71" s="960">
        <f t="shared" si="26"/>
        <v>0</v>
      </c>
      <c r="N71" s="880">
        <f t="shared" si="30"/>
        <v>0</v>
      </c>
      <c r="O71" s="880">
        <f t="shared" si="31"/>
        <v>0</v>
      </c>
      <c r="P71" s="876">
        <f t="shared" si="27"/>
        <v>0</v>
      </c>
      <c r="Q71" s="231"/>
      <c r="R71" s="1412"/>
    </row>
    <row r="72" spans="2:18" s="1418" customFormat="1" ht="14.1" customHeight="1" thickBot="1">
      <c r="B72" s="825"/>
      <c r="C72" s="824">
        <v>8</v>
      </c>
      <c r="D72" s="1313"/>
      <c r="E72" s="1470"/>
      <c r="F72" s="1471"/>
      <c r="G72" s="899"/>
      <c r="H72" s="1219"/>
      <c r="I72" s="1220"/>
      <c r="J72" s="899"/>
      <c r="K72" s="894">
        <f t="shared" si="35"/>
        <v>0</v>
      </c>
      <c r="L72" s="895">
        <f t="shared" si="36"/>
        <v>0</v>
      </c>
      <c r="M72" s="973">
        <f t="shared" si="26"/>
        <v>0</v>
      </c>
      <c r="N72" s="906">
        <f t="shared" si="30"/>
        <v>0</v>
      </c>
      <c r="O72" s="906">
        <f t="shared" si="31"/>
        <v>0</v>
      </c>
      <c r="P72" s="909">
        <f t="shared" si="27"/>
        <v>0</v>
      </c>
      <c r="Q72" s="1817"/>
      <c r="R72" s="1412"/>
    </row>
    <row r="73" spans="2:18" s="1418" customFormat="1">
      <c r="B73" s="1443"/>
      <c r="C73" s="1443" t="s">
        <v>712</v>
      </c>
      <c r="D73" s="399" t="s">
        <v>737</v>
      </c>
      <c r="E73" s="400"/>
      <c r="F73" s="400"/>
      <c r="G73" s="400"/>
      <c r="H73" s="400"/>
      <c r="I73" s="400"/>
      <c r="J73" s="400"/>
      <c r="K73" s="400"/>
      <c r="L73" s="400"/>
      <c r="M73" s="400"/>
      <c r="N73" s="400"/>
      <c r="O73" s="400"/>
      <c r="P73" s="400"/>
    </row>
    <row r="74" spans="2:18" s="1418" customFormat="1">
      <c r="C74" s="1341" t="s">
        <v>752</v>
      </c>
      <c r="D74" s="2963" t="s">
        <v>756</v>
      </c>
      <c r="E74" s="2964"/>
      <c r="F74" s="2964"/>
      <c r="G74" s="2964"/>
      <c r="H74" s="2964"/>
      <c r="I74" s="2964"/>
      <c r="J74" s="2964"/>
      <c r="K74" s="2964"/>
      <c r="L74" s="2964"/>
      <c r="M74" s="3376"/>
      <c r="N74" s="3376"/>
      <c r="O74" s="3376"/>
      <c r="P74" s="3376"/>
    </row>
    <row r="75" spans="2:18" s="1418" customFormat="1">
      <c r="D75" s="3377"/>
      <c r="E75" s="2964"/>
      <c r="F75" s="2964"/>
      <c r="G75" s="2964"/>
      <c r="H75" s="2964"/>
      <c r="I75" s="2964"/>
      <c r="J75" s="2964"/>
      <c r="K75" s="2964"/>
      <c r="L75" s="2964"/>
      <c r="M75" s="2964"/>
      <c r="N75" s="2964"/>
      <c r="O75" s="2964"/>
      <c r="P75" s="2964"/>
    </row>
    <row r="76" spans="2:18" s="1418" customFormat="1">
      <c r="D76" s="1444"/>
      <c r="E76" s="1444"/>
      <c r="F76" s="1444"/>
      <c r="G76" s="1444"/>
      <c r="H76" s="1444"/>
      <c r="I76" s="1444"/>
      <c r="J76" s="1445"/>
      <c r="K76" s="1445"/>
      <c r="L76" s="1445"/>
      <c r="M76" s="1444"/>
      <c r="N76" s="1444"/>
      <c r="O76" s="1444"/>
      <c r="P76" s="1444"/>
    </row>
    <row r="77" spans="2:18">
      <c r="D77" s="4"/>
      <c r="E77" s="6"/>
      <c r="F77" s="6"/>
      <c r="G77" s="6"/>
      <c r="H77" s="4"/>
      <c r="I77" s="4"/>
      <c r="J77" s="5"/>
      <c r="K77" s="5"/>
      <c r="L77" s="5"/>
      <c r="M77" s="4"/>
      <c r="N77" s="4"/>
      <c r="O77" s="4"/>
      <c r="P77" s="4"/>
    </row>
    <row r="78" spans="2:18">
      <c r="D78" s="4"/>
      <c r="E78" s="7"/>
      <c r="F78" s="6"/>
      <c r="G78" s="6"/>
      <c r="H78" s="4"/>
      <c r="I78" s="4"/>
      <c r="J78" s="5"/>
      <c r="K78" s="5"/>
      <c r="L78" s="5"/>
      <c r="M78" s="4"/>
      <c r="N78" s="4"/>
      <c r="O78" s="4"/>
      <c r="P78" s="4"/>
    </row>
    <row r="79" spans="2:18">
      <c r="D79" s="4"/>
      <c r="E79" s="6"/>
      <c r="F79" s="6"/>
      <c r="G79" s="6"/>
      <c r="H79" s="4"/>
      <c r="I79" s="4"/>
      <c r="J79" s="5"/>
      <c r="K79" s="5"/>
      <c r="L79" s="5"/>
      <c r="M79" s="4"/>
      <c r="N79" s="4"/>
      <c r="O79" s="4"/>
      <c r="P79" s="4"/>
    </row>
    <row r="80" spans="2:18">
      <c r="D80" s="8"/>
      <c r="E80" s="8"/>
      <c r="F80" s="8"/>
      <c r="G80" s="8"/>
      <c r="H80" s="8"/>
      <c r="I80" s="8"/>
      <c r="J80" s="8"/>
      <c r="K80" s="8"/>
      <c r="L80" s="8"/>
      <c r="M80" s="8"/>
      <c r="N80" s="8"/>
      <c r="O80" s="8"/>
      <c r="P80" s="8"/>
    </row>
  </sheetData>
  <sheetProtection algorithmName="SHA-512" hashValue="/ImV+/2K4UCGYuMDIcj/qJRbc4Mj3WYdojim/8GyLNAUpMJDbN4FJhp/GwIGG18VyAHRzYB/m3fWmhz3AWSuEQ==" saltValue="KEq4q1boTaFLuoBRHgugTQ==" spinCount="100000" sheet="1" objects="1" scenarios="1" formatRows="0"/>
  <mergeCells count="23">
    <mergeCell ref="D75:P75"/>
    <mergeCell ref="P10:P12"/>
    <mergeCell ref="E12:J12"/>
    <mergeCell ref="B31:B46"/>
    <mergeCell ref="B47:B49"/>
    <mergeCell ref="B50:B51"/>
    <mergeCell ref="D74:P74"/>
    <mergeCell ref="N6:P9"/>
    <mergeCell ref="Q6:Q12"/>
    <mergeCell ref="E7:J7"/>
    <mergeCell ref="K8:K12"/>
    <mergeCell ref="L8:L12"/>
    <mergeCell ref="E9:G9"/>
    <mergeCell ref="H9:J9"/>
    <mergeCell ref="E10:J10"/>
    <mergeCell ref="N10:N12"/>
    <mergeCell ref="O10:O12"/>
    <mergeCell ref="D3:L3"/>
    <mergeCell ref="J5:M5"/>
    <mergeCell ref="B6:D12"/>
    <mergeCell ref="E6:J6"/>
    <mergeCell ref="K6:L7"/>
    <mergeCell ref="M6:M12"/>
  </mergeCells>
  <printOptions horizontalCentered="1"/>
  <pageMargins left="0.74803149606299213" right="0.11811023622047245" top="0.51181102362204722" bottom="0.70866141732283472" header="0.51181102362204722" footer="0.51181102362204722"/>
  <pageSetup paperSize="9" scale="68"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900-000000000000}">
          <x14:formula1>
            <xm:f>słownik!$A$2:$A$150</xm:f>
          </x14:formula1>
          <xm:sqref>D65:D72 D54:D63</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32">
    <tabColor theme="0"/>
    <pageSetUpPr fitToPage="1"/>
  </sheetPr>
  <dimension ref="B1:V70"/>
  <sheetViews>
    <sheetView showGridLines="0" view="pageBreakPreview" topLeftCell="A22" zoomScale="90" zoomScaleNormal="100" zoomScaleSheetLayoutView="90" workbookViewId="0">
      <selection activeCell="T22" sqref="T22"/>
    </sheetView>
  </sheetViews>
  <sheetFormatPr defaultColWidth="9.28515625" defaultRowHeight="12.75"/>
  <cols>
    <col min="1" max="1" width="2.85546875" style="3" customWidth="1"/>
    <col min="2" max="2" width="6.42578125" style="3" customWidth="1"/>
    <col min="3" max="3" width="4.42578125" style="3" customWidth="1"/>
    <col min="4" max="4" width="44.42578125"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22" ht="32.25" customHeight="1">
      <c r="B1" s="546" t="s">
        <v>557</v>
      </c>
      <c r="C1" s="546"/>
      <c r="D1" s="549"/>
      <c r="E1" s="549"/>
      <c r="F1" s="549"/>
      <c r="G1" s="549"/>
      <c r="H1" s="549"/>
      <c r="I1" s="549"/>
      <c r="J1" s="549"/>
      <c r="K1" s="549"/>
      <c r="L1" s="549"/>
      <c r="M1" s="549"/>
      <c r="N1" s="549"/>
      <c r="O1" s="1697" t="s">
        <v>905</v>
      </c>
      <c r="P1" s="549"/>
      <c r="Q1" s="549"/>
    </row>
    <row r="2" spans="2:22" s="1418" customFormat="1" ht="18">
      <c r="B2" s="235"/>
      <c r="C2" s="235"/>
      <c r="D2" s="236" t="str">
        <f>wizyt!C3</f>
        <v>??</v>
      </c>
      <c r="E2" s="237"/>
      <c r="F2" s="237"/>
      <c r="G2" s="237"/>
      <c r="H2" s="237"/>
      <c r="I2" s="237"/>
      <c r="J2" s="237"/>
      <c r="K2" s="237"/>
      <c r="L2" s="237"/>
      <c r="M2" s="237"/>
      <c r="N2" s="237"/>
      <c r="O2" s="237"/>
      <c r="P2" s="814"/>
      <c r="Q2" s="1218"/>
    </row>
    <row r="3" spans="2:22" s="1418" customFormat="1" ht="20.25">
      <c r="B3" s="1218"/>
      <c r="C3" s="1218"/>
      <c r="D3" s="3231" t="s">
        <v>113</v>
      </c>
      <c r="E3" s="3231"/>
      <c r="F3" s="3231"/>
      <c r="G3" s="3231"/>
      <c r="H3" s="3231"/>
      <c r="I3" s="3231"/>
      <c r="J3" s="3231"/>
      <c r="K3" s="3231"/>
      <c r="L3" s="3231"/>
      <c r="M3" s="295" t="str">
        <f>wizyt!H3</f>
        <v>2021/2022</v>
      </c>
      <c r="N3" s="239"/>
      <c r="O3" s="239"/>
      <c r="P3" s="954"/>
      <c r="Q3" s="1218"/>
    </row>
    <row r="4" spans="2:22" s="1418" customFormat="1" ht="18.75" customHeight="1">
      <c r="B4" s="1299" t="s">
        <v>934</v>
      </c>
      <c r="C4" s="241"/>
      <c r="D4" s="1217"/>
      <c r="E4" s="1217"/>
      <c r="F4" s="1217"/>
      <c r="G4" s="1217"/>
      <c r="H4" s="1217"/>
      <c r="I4" s="1217"/>
      <c r="J4" s="1217" t="s">
        <v>558</v>
      </c>
      <c r="K4" s="1217"/>
      <c r="L4" s="1217"/>
      <c r="M4" s="1001"/>
      <c r="N4" s="1001"/>
      <c r="O4" s="1001"/>
      <c r="P4" s="1001"/>
      <c r="Q4" s="1218"/>
    </row>
    <row r="5" spans="2:22" s="1418" customFormat="1" ht="27" customHeight="1" thickBot="1">
      <c r="B5" s="1299" t="s">
        <v>917</v>
      </c>
      <c r="C5" s="593"/>
      <c r="D5" s="242"/>
      <c r="E5" s="243"/>
      <c r="F5" s="243"/>
      <c r="G5" s="244"/>
      <c r="H5" s="243"/>
      <c r="I5" s="243"/>
      <c r="J5" s="3358"/>
      <c r="K5" s="3358"/>
      <c r="L5" s="3358"/>
      <c r="M5" s="3358"/>
      <c r="N5" s="243"/>
      <c r="O5" s="243"/>
      <c r="P5" s="242"/>
      <c r="Q5" s="1218"/>
    </row>
    <row r="6" spans="2:22" s="1418" customFormat="1" ht="12.75" customHeight="1">
      <c r="B6" s="3319" t="s">
        <v>218</v>
      </c>
      <c r="C6" s="3359"/>
      <c r="D6" s="3306"/>
      <c r="E6" s="3361" t="s">
        <v>284</v>
      </c>
      <c r="F6" s="3362"/>
      <c r="G6" s="3362"/>
      <c r="H6" s="3362"/>
      <c r="I6" s="3362"/>
      <c r="J6" s="3363"/>
      <c r="K6" s="3364" t="s">
        <v>285</v>
      </c>
      <c r="L6" s="3365"/>
      <c r="M6" s="3368" t="s">
        <v>232</v>
      </c>
      <c r="N6" s="3235" t="s">
        <v>233</v>
      </c>
      <c r="O6" s="3235"/>
      <c r="P6" s="3236"/>
      <c r="Q6" s="3378" t="s">
        <v>74</v>
      </c>
    </row>
    <row r="7" spans="2:22" s="1418" customFormat="1" ht="12.75" customHeight="1">
      <c r="B7" s="3308"/>
      <c r="C7" s="3309"/>
      <c r="D7" s="3309"/>
      <c r="E7" s="3381" t="s">
        <v>813</v>
      </c>
      <c r="F7" s="3381"/>
      <c r="G7" s="3381"/>
      <c r="H7" s="3381"/>
      <c r="I7" s="3381"/>
      <c r="J7" s="3382"/>
      <c r="K7" s="3366"/>
      <c r="L7" s="3367"/>
      <c r="M7" s="3369"/>
      <c r="N7" s="3237"/>
      <c r="O7" s="3237"/>
      <c r="P7" s="3238"/>
      <c r="Q7" s="3379"/>
      <c r="V7" s="1534"/>
    </row>
    <row r="8" spans="2:22" s="1418" customFormat="1" ht="12.75" customHeight="1">
      <c r="B8" s="3308"/>
      <c r="C8" s="3309"/>
      <c r="D8" s="3309"/>
      <c r="E8" s="387" t="s">
        <v>4</v>
      </c>
      <c r="F8" s="387" t="s">
        <v>5</v>
      </c>
      <c r="G8" s="387" t="s">
        <v>6</v>
      </c>
      <c r="H8" s="385" t="s">
        <v>8</v>
      </c>
      <c r="I8" s="385" t="s">
        <v>7</v>
      </c>
      <c r="J8" s="431" t="s">
        <v>9</v>
      </c>
      <c r="K8" s="3383" t="s">
        <v>815</v>
      </c>
      <c r="L8" s="3386" t="s">
        <v>201</v>
      </c>
      <c r="M8" s="3369"/>
      <c r="N8" s="3237"/>
      <c r="O8" s="3237"/>
      <c r="P8" s="3238"/>
      <c r="Q8" s="3379"/>
    </row>
    <row r="9" spans="2:22" s="1418" customFormat="1" ht="12.75" customHeight="1">
      <c r="B9" s="3308"/>
      <c r="C9" s="3309"/>
      <c r="D9" s="3309"/>
      <c r="E9" s="3408" t="s">
        <v>814</v>
      </c>
      <c r="F9" s="3409"/>
      <c r="G9" s="3410" t="s">
        <v>201</v>
      </c>
      <c r="H9" s="3411"/>
      <c r="I9" s="3411"/>
      <c r="J9" s="3412"/>
      <c r="K9" s="3384"/>
      <c r="L9" s="3387"/>
      <c r="M9" s="3369"/>
      <c r="N9" s="3237"/>
      <c r="O9" s="3237"/>
      <c r="P9" s="3238"/>
      <c r="Q9" s="3379"/>
    </row>
    <row r="10" spans="2:22" s="1418" customFormat="1" ht="12.75" customHeight="1">
      <c r="B10" s="3308"/>
      <c r="C10" s="3309"/>
      <c r="D10" s="3309"/>
      <c r="E10" s="3353" t="s">
        <v>52</v>
      </c>
      <c r="F10" s="2992"/>
      <c r="G10" s="2992"/>
      <c r="H10" s="2992"/>
      <c r="I10" s="2992"/>
      <c r="J10" s="2993"/>
      <c r="K10" s="3384"/>
      <c r="L10" s="3387"/>
      <c r="M10" s="3369"/>
      <c r="N10" s="3394" t="s">
        <v>479</v>
      </c>
      <c r="O10" s="3397" t="s">
        <v>480</v>
      </c>
      <c r="P10" s="3254" t="s">
        <v>29</v>
      </c>
      <c r="Q10" s="3379"/>
    </row>
    <row r="11" spans="2:22" s="1418" customFormat="1" ht="12.75" customHeight="1">
      <c r="B11" s="3308"/>
      <c r="C11" s="3309"/>
      <c r="D11" s="3309"/>
      <c r="E11" s="1849">
        <f>'kalendarz  A'!$F$30</f>
        <v>13</v>
      </c>
      <c r="F11" s="1849">
        <f>'kalendarz  A'!$F$30</f>
        <v>13</v>
      </c>
      <c r="G11" s="1849">
        <f>'kalendarz  A'!$F$30</f>
        <v>13</v>
      </c>
      <c r="H11" s="1849">
        <f>'kalendarz  A'!$F$30</f>
        <v>13</v>
      </c>
      <c r="I11" s="1849">
        <f>'kalendarz  A'!$F$30</f>
        <v>13</v>
      </c>
      <c r="J11" s="1849">
        <f>'kalendarz  A'!$F$31</f>
        <v>6</v>
      </c>
      <c r="K11" s="3384"/>
      <c r="L11" s="3387"/>
      <c r="M11" s="3369"/>
      <c r="N11" s="3395"/>
      <c r="O11" s="3398"/>
      <c r="P11" s="3255"/>
      <c r="Q11" s="3379"/>
    </row>
    <row r="12" spans="2:22" s="1418" customFormat="1" ht="16.5" customHeight="1" thickBot="1">
      <c r="B12" s="3321"/>
      <c r="C12" s="3360"/>
      <c r="D12" s="3312"/>
      <c r="E12" s="3371" t="s">
        <v>53</v>
      </c>
      <c r="F12" s="2995"/>
      <c r="G12" s="2995"/>
      <c r="H12" s="2995"/>
      <c r="I12" s="2995"/>
      <c r="J12" s="2996"/>
      <c r="K12" s="3385"/>
      <c r="L12" s="3388"/>
      <c r="M12" s="3370"/>
      <c r="N12" s="3396"/>
      <c r="O12" s="3399"/>
      <c r="P12" s="3298"/>
      <c r="Q12" s="3380"/>
    </row>
    <row r="13" spans="2:22" s="1418" customFormat="1" ht="27" customHeight="1" thickBot="1">
      <c r="B13" s="1420"/>
      <c r="C13" s="1421"/>
      <c r="D13" s="1666" t="s">
        <v>202</v>
      </c>
      <c r="E13" s="889">
        <f>SUM(E17:E19)+E14</f>
        <v>31</v>
      </c>
      <c r="F13" s="889">
        <f t="shared" ref="F13:J13" si="0">SUM(F17:F19)+F14</f>
        <v>31</v>
      </c>
      <c r="G13" s="889">
        <f t="shared" si="0"/>
        <v>34</v>
      </c>
      <c r="H13" s="889">
        <f t="shared" si="0"/>
        <v>29</v>
      </c>
      <c r="I13" s="889">
        <f t="shared" si="0"/>
        <v>27</v>
      </c>
      <c r="J13" s="889">
        <f t="shared" si="0"/>
        <v>23</v>
      </c>
      <c r="K13" s="1533">
        <f t="shared" ref="K13:M13" si="1">SUM(K14:K19)</f>
        <v>124</v>
      </c>
      <c r="L13" s="890">
        <f t="shared" si="1"/>
        <v>226</v>
      </c>
      <c r="M13" s="890">
        <f t="shared" si="1"/>
        <v>350</v>
      </c>
      <c r="N13" s="1535">
        <f>SUM(N17:N19)+N14</f>
        <v>806</v>
      </c>
      <c r="O13" s="1535">
        <f t="shared" ref="O13:P13" si="2">SUM(O17:O19)+O14</f>
        <v>1308</v>
      </c>
      <c r="P13" s="1535">
        <f t="shared" si="2"/>
        <v>2114</v>
      </c>
      <c r="Q13" s="3403"/>
      <c r="R13" s="1412"/>
    </row>
    <row r="14" spans="2:22" s="1418" customFormat="1" ht="14.25" customHeight="1">
      <c r="B14" s="393"/>
      <c r="C14" s="801"/>
      <c r="D14" s="1626" t="s">
        <v>826</v>
      </c>
      <c r="E14" s="886">
        <f>SUM(E15:E16)</f>
        <v>31</v>
      </c>
      <c r="F14" s="886">
        <f>SUM(F15:F16)</f>
        <v>31</v>
      </c>
      <c r="G14" s="1329">
        <f t="shared" ref="G14:J14" si="3">SUM(G15:G16)</f>
        <v>34</v>
      </c>
      <c r="H14" s="1329">
        <f t="shared" si="3"/>
        <v>29</v>
      </c>
      <c r="I14" s="1329">
        <f t="shared" si="3"/>
        <v>27</v>
      </c>
      <c r="J14" s="1329">
        <f t="shared" si="3"/>
        <v>23</v>
      </c>
      <c r="K14" s="956">
        <f>SUM(E14:F14)</f>
        <v>62</v>
      </c>
      <c r="L14" s="957">
        <f>SUM(G14:J14)</f>
        <v>113</v>
      </c>
      <c r="M14" s="958">
        <f>SUM(E14:J14)</f>
        <v>175</v>
      </c>
      <c r="N14" s="905">
        <f>E14*$E$11+F14*$F$11</f>
        <v>806</v>
      </c>
      <c r="O14" s="905">
        <f>G14*$G$11+H14*$H$11+I14*$I$11+J14*$J$11</f>
        <v>1308</v>
      </c>
      <c r="P14" s="1670">
        <f>SUM(N14:O14)</f>
        <v>2114</v>
      </c>
      <c r="Q14" s="3404"/>
      <c r="R14" s="1412"/>
    </row>
    <row r="15" spans="2:22" s="1418" customFormat="1" ht="14.25" customHeight="1">
      <c r="B15" s="393"/>
      <c r="C15" s="801"/>
      <c r="D15" s="1626" t="s">
        <v>738</v>
      </c>
      <c r="E15" s="886">
        <f t="shared" ref="E15:J15" si="4">SUM(E21:E31)</f>
        <v>0</v>
      </c>
      <c r="F15" s="886">
        <f t="shared" si="4"/>
        <v>0</v>
      </c>
      <c r="G15" s="1329">
        <f t="shared" si="4"/>
        <v>0</v>
      </c>
      <c r="H15" s="1329">
        <f t="shared" si="4"/>
        <v>0</v>
      </c>
      <c r="I15" s="1329">
        <f t="shared" si="4"/>
        <v>0</v>
      </c>
      <c r="J15" s="1329">
        <f t="shared" si="4"/>
        <v>0</v>
      </c>
      <c r="K15" s="1532">
        <f>SUM(E15:F15)</f>
        <v>0</v>
      </c>
      <c r="L15" s="957">
        <f>SUM(G15:J15)</f>
        <v>0</v>
      </c>
      <c r="M15" s="958">
        <f t="shared" ref="M15:M17" si="5">SUM(E15:J15)</f>
        <v>0</v>
      </c>
      <c r="N15" s="905">
        <f>E15*$E$11+F15*$F$11</f>
        <v>0</v>
      </c>
      <c r="O15" s="905">
        <f>G15*$G$11+H15*$H$11+I15*$I$11+J15*$J$11</f>
        <v>0</v>
      </c>
      <c r="P15" s="1670">
        <f t="shared" ref="P15" si="6">SUM(N15:O15)</f>
        <v>0</v>
      </c>
      <c r="Q15" s="3404"/>
      <c r="R15" s="1412"/>
    </row>
    <row r="16" spans="2:22" s="1418" customFormat="1" ht="14.25" customHeight="1">
      <c r="B16" s="393"/>
      <c r="C16" s="801"/>
      <c r="D16" s="1626" t="s">
        <v>739</v>
      </c>
      <c r="E16" s="886">
        <f t="shared" ref="E16:J16" si="7">SUM(E32:E49)</f>
        <v>31</v>
      </c>
      <c r="F16" s="886">
        <f t="shared" si="7"/>
        <v>31</v>
      </c>
      <c r="G16" s="1329">
        <f t="shared" si="7"/>
        <v>34</v>
      </c>
      <c r="H16" s="1329">
        <f t="shared" si="7"/>
        <v>29</v>
      </c>
      <c r="I16" s="1329">
        <f t="shared" si="7"/>
        <v>27</v>
      </c>
      <c r="J16" s="1329">
        <f t="shared" si="7"/>
        <v>23</v>
      </c>
      <c r="K16" s="1532">
        <f>SUM(E16:F16)</f>
        <v>62</v>
      </c>
      <c r="L16" s="957">
        <f>SUM(G16:J16)</f>
        <v>113</v>
      </c>
      <c r="M16" s="958">
        <f t="shared" si="5"/>
        <v>175</v>
      </c>
      <c r="N16" s="905">
        <f t="shared" ref="N16:N19" si="8">E16*$E$11+F16*$F$11</f>
        <v>806</v>
      </c>
      <c r="O16" s="905">
        <f t="shared" ref="O16:O18" si="9">G16*$G$11+H16*$H$11+I16*$I$11+J16*$J$11</f>
        <v>1308</v>
      </c>
      <c r="P16" s="1670">
        <f t="shared" ref="P16:P17" si="10">SUM(N16:O16)</f>
        <v>2114</v>
      </c>
      <c r="Q16" s="3404"/>
      <c r="R16" s="1412"/>
    </row>
    <row r="17" spans="2:18" s="1418" customFormat="1" ht="14.25" customHeight="1">
      <c r="B17" s="393"/>
      <c r="C17" s="801"/>
      <c r="D17" s="1626" t="s">
        <v>781</v>
      </c>
      <c r="E17" s="886">
        <f>E50</f>
        <v>0</v>
      </c>
      <c r="F17" s="886">
        <f t="shared" ref="F17:G17" si="11">F50</f>
        <v>0</v>
      </c>
      <c r="G17" s="1329">
        <f t="shared" si="11"/>
        <v>0</v>
      </c>
      <c r="H17" s="1328">
        <f>H50</f>
        <v>0</v>
      </c>
      <c r="I17" s="1328">
        <f>I50</f>
        <v>0</v>
      </c>
      <c r="J17" s="1397">
        <f>J50</f>
        <v>0</v>
      </c>
      <c r="K17" s="956">
        <f t="shared" ref="K17" si="12">SUM(E17:F17)</f>
        <v>0</v>
      </c>
      <c r="L17" s="957">
        <f t="shared" ref="L17" si="13">SUM(G17:J17)</f>
        <v>0</v>
      </c>
      <c r="M17" s="958">
        <f t="shared" si="5"/>
        <v>0</v>
      </c>
      <c r="N17" s="905">
        <f>E17*$E$11+F17*$F$11</f>
        <v>0</v>
      </c>
      <c r="O17" s="905">
        <f t="shared" si="9"/>
        <v>0</v>
      </c>
      <c r="P17" s="1670">
        <f t="shared" si="10"/>
        <v>0</v>
      </c>
      <c r="Q17" s="3404"/>
      <c r="R17" s="1412"/>
    </row>
    <row r="18" spans="2:18" s="1418" customFormat="1" ht="14.25" customHeight="1">
      <c r="B18" s="393"/>
      <c r="C18" s="801"/>
      <c r="D18" s="1626" t="s">
        <v>740</v>
      </c>
      <c r="E18" s="1398">
        <f>E57</f>
        <v>0</v>
      </c>
      <c r="F18" s="1398">
        <f t="shared" ref="F18:G18" si="14">F57</f>
        <v>0</v>
      </c>
      <c r="G18" s="1329">
        <f t="shared" si="14"/>
        <v>0</v>
      </c>
      <c r="H18" s="1328">
        <f>H57</f>
        <v>0</v>
      </c>
      <c r="I18" s="1328">
        <f t="shared" ref="I18:J18" si="15">I57</f>
        <v>0</v>
      </c>
      <c r="J18" s="1328">
        <f t="shared" si="15"/>
        <v>0</v>
      </c>
      <c r="K18" s="956">
        <f>SUM(E18:F18)</f>
        <v>0</v>
      </c>
      <c r="L18" s="957">
        <f>SUM(G18:J18)</f>
        <v>0</v>
      </c>
      <c r="M18" s="958">
        <f>SUM(E18:J18)</f>
        <v>0</v>
      </c>
      <c r="N18" s="905">
        <f t="shared" si="8"/>
        <v>0</v>
      </c>
      <c r="O18" s="905">
        <f t="shared" si="9"/>
        <v>0</v>
      </c>
      <c r="P18" s="1670">
        <f>SUM(N18:O18)</f>
        <v>0</v>
      </c>
      <c r="Q18" s="3404"/>
      <c r="R18" s="1412"/>
    </row>
    <row r="19" spans="2:18" s="1418" customFormat="1" ht="13.5" customHeight="1" thickBot="1">
      <c r="B19" s="393"/>
      <c r="C19" s="801"/>
      <c r="D19" s="429" t="s">
        <v>821</v>
      </c>
      <c r="E19" s="1398">
        <f>SUM(E63:E66)</f>
        <v>0</v>
      </c>
      <c r="F19" s="1398">
        <f>SUM(F63:F66)</f>
        <v>0</v>
      </c>
      <c r="G19" s="1329">
        <f>SUM(G63:G66)</f>
        <v>0</v>
      </c>
      <c r="H19" s="1329">
        <f t="shared" ref="H19:J19" si="16">SUM(H63:H66)</f>
        <v>0</v>
      </c>
      <c r="I19" s="1329">
        <f t="shared" si="16"/>
        <v>0</v>
      </c>
      <c r="J19" s="1329">
        <f t="shared" si="16"/>
        <v>0</v>
      </c>
      <c r="K19" s="956">
        <f>SUM(E19:F19)</f>
        <v>0</v>
      </c>
      <c r="L19" s="1531">
        <f>SUM(G19:J19)</f>
        <v>0</v>
      </c>
      <c r="M19" s="1009">
        <f>SUM(K19:L19)</f>
        <v>0</v>
      </c>
      <c r="N19" s="905">
        <f t="shared" si="8"/>
        <v>0</v>
      </c>
      <c r="O19" s="905">
        <f>G19*$G$11+H19*$H$11+I19*$I$11+J19*$J$11</f>
        <v>0</v>
      </c>
      <c r="P19" s="1670">
        <f>SUM(N19:O19)</f>
        <v>0</v>
      </c>
      <c r="Q19" s="3405"/>
      <c r="R19" s="1412"/>
    </row>
    <row r="20" spans="2:18" s="1418" customFormat="1" ht="19.5" customHeight="1">
      <c r="B20" s="1641"/>
      <c r="C20" s="1642" t="s">
        <v>713</v>
      </c>
      <c r="D20" s="1642"/>
      <c r="E20" s="1643"/>
      <c r="F20" s="1643"/>
      <c r="G20" s="1643"/>
      <c r="H20" s="1643"/>
      <c r="I20" s="1643"/>
      <c r="J20" s="1643"/>
      <c r="K20" s="1644"/>
      <c r="L20" s="1644"/>
      <c r="M20" s="1643"/>
      <c r="N20" s="1645"/>
      <c r="O20" s="1645"/>
      <c r="P20" s="1646"/>
      <c r="Q20" s="1647"/>
      <c r="R20" s="1412"/>
    </row>
    <row r="21" spans="2:18" s="1392" customFormat="1" ht="14.1" customHeight="1">
      <c r="B21" s="3406" t="s">
        <v>817</v>
      </c>
      <c r="C21" s="805">
        <v>1</v>
      </c>
      <c r="D21" s="1403" t="s">
        <v>327</v>
      </c>
      <c r="E21" s="846"/>
      <c r="F21" s="845"/>
      <c r="G21" s="846"/>
      <c r="H21" s="1004"/>
      <c r="I21" s="1506"/>
      <c r="J21" s="845"/>
      <c r="K21" s="1667">
        <f>SUM(E21:F21)</f>
        <v>0</v>
      </c>
      <c r="L21" s="833">
        <f>SUM(G21:J21)</f>
        <v>0</v>
      </c>
      <c r="M21" s="1672">
        <f t="shared" ref="M21:M48" si="17">SUM(K21:L21)</f>
        <v>0</v>
      </c>
      <c r="N21" s="914">
        <f>E21*$E$11+F21*$F$11</f>
        <v>0</v>
      </c>
      <c r="O21" s="879">
        <f>G21*$G11+H21*$H$11+I21*$I$11+J21*$J$11</f>
        <v>0</v>
      </c>
      <c r="P21" s="1669">
        <f>SUM(N21:O21)</f>
        <v>0</v>
      </c>
      <c r="Q21" s="1424"/>
      <c r="R21" s="1412"/>
    </row>
    <row r="22" spans="2:18" s="1392" customFormat="1" ht="14.1" customHeight="1">
      <c r="B22" s="3372"/>
      <c r="C22" s="804">
        <v>2</v>
      </c>
      <c r="D22" s="1332" t="s">
        <v>714</v>
      </c>
      <c r="E22" s="850"/>
      <c r="F22" s="849"/>
      <c r="G22" s="850"/>
      <c r="H22" s="1005"/>
      <c r="I22" s="851"/>
      <c r="J22" s="870"/>
      <c r="K22" s="834">
        <f>SUM(E22:F22)</f>
        <v>0</v>
      </c>
      <c r="L22" s="835">
        <f>SUM(G22:J22)</f>
        <v>0</v>
      </c>
      <c r="M22" s="960">
        <f t="shared" si="17"/>
        <v>0</v>
      </c>
      <c r="N22" s="915">
        <f t="shared" ref="N22:N48" si="18">E22*$E$11+F22*$F$11</f>
        <v>0</v>
      </c>
      <c r="O22" s="880">
        <f>G22*G$11+H22*$H$11+I22*$I$11+J22*$J$11</f>
        <v>0</v>
      </c>
      <c r="P22" s="876">
        <f t="shared" ref="P22:P48" si="19">SUM(N22:O22)</f>
        <v>0</v>
      </c>
      <c r="Q22" s="1425"/>
      <c r="R22" s="1412"/>
    </row>
    <row r="23" spans="2:18" s="1392" customFormat="1" ht="14.1" customHeight="1">
      <c r="B23" s="3372"/>
      <c r="C23" s="804">
        <v>3</v>
      </c>
      <c r="D23" s="1332" t="s">
        <v>788</v>
      </c>
      <c r="E23" s="850"/>
      <c r="F23" s="849"/>
      <c r="G23" s="850"/>
      <c r="H23" s="1005"/>
      <c r="I23" s="851"/>
      <c r="J23" s="992"/>
      <c r="K23" s="834">
        <f t="shared" ref="K23:K30" si="20">SUM(E23:F23)</f>
        <v>0</v>
      </c>
      <c r="L23" s="835">
        <f t="shared" ref="L23:L30" si="21">SUM(G23:J23)</f>
        <v>0</v>
      </c>
      <c r="M23" s="960">
        <f t="shared" si="17"/>
        <v>0</v>
      </c>
      <c r="N23" s="915">
        <f t="shared" si="18"/>
        <v>0</v>
      </c>
      <c r="O23" s="880">
        <f t="shared" ref="O23:O30" si="22">G23*G$11+H23*$H$11+I23*$I$11+J23*$J$11</f>
        <v>0</v>
      </c>
      <c r="P23" s="876">
        <f t="shared" si="19"/>
        <v>0</v>
      </c>
      <c r="Q23" s="1425"/>
      <c r="R23" s="1412"/>
    </row>
    <row r="24" spans="2:18" s="1392" customFormat="1" ht="14.1" customHeight="1">
      <c r="B24" s="3372"/>
      <c r="C24" s="804">
        <v>4</v>
      </c>
      <c r="D24" s="1332" t="s">
        <v>276</v>
      </c>
      <c r="E24" s="850"/>
      <c r="F24" s="849"/>
      <c r="G24" s="850"/>
      <c r="H24" s="1005"/>
      <c r="I24" s="851"/>
      <c r="J24" s="992"/>
      <c r="K24" s="834">
        <f t="shared" si="20"/>
        <v>0</v>
      </c>
      <c r="L24" s="835">
        <f t="shared" si="21"/>
        <v>0</v>
      </c>
      <c r="M24" s="960">
        <f t="shared" si="17"/>
        <v>0</v>
      </c>
      <c r="N24" s="915">
        <f t="shared" si="18"/>
        <v>0</v>
      </c>
      <c r="O24" s="880">
        <f t="shared" si="22"/>
        <v>0</v>
      </c>
      <c r="P24" s="876">
        <f t="shared" si="19"/>
        <v>0</v>
      </c>
      <c r="Q24" s="1425"/>
      <c r="R24" s="1412"/>
    </row>
    <row r="25" spans="2:18" s="1392" customFormat="1" ht="14.1" customHeight="1">
      <c r="B25" s="3372"/>
      <c r="C25" s="804">
        <v>5</v>
      </c>
      <c r="D25" s="1332" t="s">
        <v>277</v>
      </c>
      <c r="E25" s="850"/>
      <c r="F25" s="849"/>
      <c r="G25" s="850"/>
      <c r="H25" s="1005"/>
      <c r="I25" s="851"/>
      <c r="J25" s="849"/>
      <c r="K25" s="834">
        <f t="shared" si="20"/>
        <v>0</v>
      </c>
      <c r="L25" s="835">
        <f t="shared" si="21"/>
        <v>0</v>
      </c>
      <c r="M25" s="960">
        <f t="shared" si="17"/>
        <v>0</v>
      </c>
      <c r="N25" s="915">
        <f t="shared" si="18"/>
        <v>0</v>
      </c>
      <c r="O25" s="880">
        <f t="shared" si="22"/>
        <v>0</v>
      </c>
      <c r="P25" s="876">
        <f t="shared" si="19"/>
        <v>0</v>
      </c>
      <c r="Q25" s="1425"/>
      <c r="R25" s="1412"/>
    </row>
    <row r="26" spans="2:18" s="1392" customFormat="1" ht="14.1" customHeight="1">
      <c r="B26" s="3372"/>
      <c r="C26" s="804">
        <v>6</v>
      </c>
      <c r="D26" s="1332" t="s">
        <v>280</v>
      </c>
      <c r="E26" s="850"/>
      <c r="F26" s="849"/>
      <c r="G26" s="850"/>
      <c r="H26" s="1005"/>
      <c r="I26" s="851"/>
      <c r="J26" s="849"/>
      <c r="K26" s="834">
        <f t="shared" si="20"/>
        <v>0</v>
      </c>
      <c r="L26" s="835">
        <f t="shared" si="21"/>
        <v>0</v>
      </c>
      <c r="M26" s="960">
        <f t="shared" si="17"/>
        <v>0</v>
      </c>
      <c r="N26" s="915">
        <f t="shared" si="18"/>
        <v>0</v>
      </c>
      <c r="O26" s="880">
        <f t="shared" si="22"/>
        <v>0</v>
      </c>
      <c r="P26" s="876">
        <f t="shared" si="19"/>
        <v>0</v>
      </c>
      <c r="Q26" s="1425"/>
      <c r="R26" s="1412"/>
    </row>
    <row r="27" spans="2:18" s="1392" customFormat="1" ht="14.1" customHeight="1">
      <c r="B27" s="3372"/>
      <c r="C27" s="804">
        <v>7</v>
      </c>
      <c r="D27" s="1332" t="s">
        <v>282</v>
      </c>
      <c r="E27" s="850"/>
      <c r="F27" s="849"/>
      <c r="G27" s="850"/>
      <c r="H27" s="1005"/>
      <c r="I27" s="851"/>
      <c r="J27" s="849"/>
      <c r="K27" s="834">
        <f t="shared" si="20"/>
        <v>0</v>
      </c>
      <c r="L27" s="835">
        <f t="shared" si="21"/>
        <v>0</v>
      </c>
      <c r="M27" s="960">
        <f t="shared" si="17"/>
        <v>0</v>
      </c>
      <c r="N27" s="915">
        <f t="shared" si="18"/>
        <v>0</v>
      </c>
      <c r="O27" s="880">
        <f t="shared" si="22"/>
        <v>0</v>
      </c>
      <c r="P27" s="876">
        <f t="shared" si="19"/>
        <v>0</v>
      </c>
      <c r="Q27" s="1425"/>
      <c r="R27" s="1412"/>
    </row>
    <row r="28" spans="2:18" s="1392" customFormat="1" ht="14.1" customHeight="1">
      <c r="B28" s="3372"/>
      <c r="C28" s="804">
        <v>8</v>
      </c>
      <c r="D28" s="1332" t="s">
        <v>569</v>
      </c>
      <c r="E28" s="850"/>
      <c r="F28" s="849"/>
      <c r="G28" s="850"/>
      <c r="H28" s="1005"/>
      <c r="I28" s="851"/>
      <c r="J28" s="849"/>
      <c r="K28" s="834">
        <f t="shared" si="20"/>
        <v>0</v>
      </c>
      <c r="L28" s="835">
        <f t="shared" si="21"/>
        <v>0</v>
      </c>
      <c r="M28" s="960">
        <f t="shared" si="17"/>
        <v>0</v>
      </c>
      <c r="N28" s="915">
        <f t="shared" si="18"/>
        <v>0</v>
      </c>
      <c r="O28" s="880">
        <f t="shared" si="22"/>
        <v>0</v>
      </c>
      <c r="P28" s="876">
        <f t="shared" si="19"/>
        <v>0</v>
      </c>
      <c r="Q28" s="1425"/>
      <c r="R28" s="1412"/>
    </row>
    <row r="29" spans="2:18" s="1392" customFormat="1" ht="14.1" customHeight="1">
      <c r="B29" s="3372"/>
      <c r="C29" s="804">
        <v>9</v>
      </c>
      <c r="D29" s="1332" t="s">
        <v>269</v>
      </c>
      <c r="E29" s="850"/>
      <c r="F29" s="849"/>
      <c r="G29" s="850"/>
      <c r="H29" s="1005"/>
      <c r="I29" s="851"/>
      <c r="J29" s="849"/>
      <c r="K29" s="834">
        <f t="shared" si="20"/>
        <v>0</v>
      </c>
      <c r="L29" s="835">
        <f t="shared" si="21"/>
        <v>0</v>
      </c>
      <c r="M29" s="960">
        <f t="shared" si="17"/>
        <v>0</v>
      </c>
      <c r="N29" s="915">
        <f t="shared" si="18"/>
        <v>0</v>
      </c>
      <c r="O29" s="880">
        <f t="shared" si="22"/>
        <v>0</v>
      </c>
      <c r="P29" s="876">
        <f t="shared" si="19"/>
        <v>0</v>
      </c>
      <c r="Q29" s="1425"/>
      <c r="R29" s="1412"/>
    </row>
    <row r="30" spans="2:18" s="1392" customFormat="1" ht="14.1" customHeight="1">
      <c r="B30" s="3372"/>
      <c r="C30" s="804">
        <v>10</v>
      </c>
      <c r="D30" s="1332" t="s">
        <v>598</v>
      </c>
      <c r="E30" s="850"/>
      <c r="F30" s="849"/>
      <c r="G30" s="850"/>
      <c r="H30" s="1005"/>
      <c r="I30" s="851"/>
      <c r="J30" s="849"/>
      <c r="K30" s="834">
        <f t="shared" si="20"/>
        <v>0</v>
      </c>
      <c r="L30" s="835">
        <f t="shared" si="21"/>
        <v>0</v>
      </c>
      <c r="M30" s="960">
        <f t="shared" si="17"/>
        <v>0</v>
      </c>
      <c r="N30" s="915">
        <f t="shared" si="18"/>
        <v>0</v>
      </c>
      <c r="O30" s="880">
        <f t="shared" si="22"/>
        <v>0</v>
      </c>
      <c r="P30" s="876">
        <f t="shared" si="19"/>
        <v>0</v>
      </c>
      <c r="Q30" s="1425"/>
      <c r="R30" s="1412"/>
    </row>
    <row r="31" spans="2:18" s="1392" customFormat="1" ht="14.1" customHeight="1">
      <c r="B31" s="3407"/>
      <c r="C31" s="1579">
        <v>11</v>
      </c>
      <c r="D31" s="1580" t="s">
        <v>271</v>
      </c>
      <c r="E31" s="868"/>
      <c r="F31" s="950"/>
      <c r="G31" s="868"/>
      <c r="H31" s="1209"/>
      <c r="I31" s="999"/>
      <c r="J31" s="950"/>
      <c r="K31" s="837">
        <f>SUM(E31:F31)</f>
        <v>0</v>
      </c>
      <c r="L31" s="838">
        <f>SUM(G31:J31)</f>
        <v>0</v>
      </c>
      <c r="M31" s="971">
        <f t="shared" si="17"/>
        <v>0</v>
      </c>
      <c r="N31" s="1573">
        <f t="shared" si="18"/>
        <v>0</v>
      </c>
      <c r="O31" s="1574">
        <f>G31*$G$11+H31*$H$11+I31*$I$11+J31*$J$11</f>
        <v>0</v>
      </c>
      <c r="P31" s="877">
        <f t="shared" si="19"/>
        <v>0</v>
      </c>
      <c r="Q31" s="1430"/>
      <c r="R31" s="1412"/>
    </row>
    <row r="32" spans="2:18" s="1392" customFormat="1" ht="14.1" customHeight="1">
      <c r="B32" s="3406" t="s">
        <v>816</v>
      </c>
      <c r="C32" s="1581">
        <v>1</v>
      </c>
      <c r="D32" s="1582" t="s">
        <v>62</v>
      </c>
      <c r="E32" s="846">
        <v>5</v>
      </c>
      <c r="F32" s="845">
        <v>5</v>
      </c>
      <c r="G32" s="846">
        <v>4</v>
      </c>
      <c r="H32" s="1004">
        <v>4</v>
      </c>
      <c r="I32" s="1506">
        <v>4</v>
      </c>
      <c r="J32" s="845">
        <v>4</v>
      </c>
      <c r="K32" s="840">
        <f>SUM(E32:F32)</f>
        <v>10</v>
      </c>
      <c r="L32" s="841">
        <f>SUM(G32:J32)</f>
        <v>16</v>
      </c>
      <c r="M32" s="970">
        <f t="shared" si="17"/>
        <v>26</v>
      </c>
      <c r="N32" s="914">
        <f t="shared" si="18"/>
        <v>130</v>
      </c>
      <c r="O32" s="879">
        <f>G32*G$11+H32*$H$11+I32*$I$11+J32*$J$11</f>
        <v>180</v>
      </c>
      <c r="P32" s="1583">
        <f t="shared" si="19"/>
        <v>310</v>
      </c>
      <c r="Q32" s="1424"/>
      <c r="R32" s="1412"/>
    </row>
    <row r="33" spans="2:18" s="1392" customFormat="1" ht="14.1" customHeight="1">
      <c r="B33" s="3372"/>
      <c r="C33" s="802">
        <v>2</v>
      </c>
      <c r="D33" s="396" t="s">
        <v>733</v>
      </c>
      <c r="E33" s="856">
        <v>3</v>
      </c>
      <c r="F33" s="855">
        <v>3</v>
      </c>
      <c r="G33" s="856">
        <v>3</v>
      </c>
      <c r="H33" s="1007">
        <v>3</v>
      </c>
      <c r="I33" s="854">
        <v>3</v>
      </c>
      <c r="J33" s="855">
        <v>3</v>
      </c>
      <c r="K33" s="834">
        <f>SUM(E33:F33)</f>
        <v>6</v>
      </c>
      <c r="L33" s="835">
        <f>SUM(G33:J33)</f>
        <v>12</v>
      </c>
      <c r="M33" s="960">
        <f t="shared" si="17"/>
        <v>18</v>
      </c>
      <c r="N33" s="915">
        <f t="shared" si="18"/>
        <v>78</v>
      </c>
      <c r="O33" s="880">
        <f>G33*G$11+H33*$H$11+I33*$I$11+J33*$J$11</f>
        <v>135</v>
      </c>
      <c r="P33" s="876">
        <f t="shared" si="19"/>
        <v>213</v>
      </c>
      <c r="Q33" s="1427"/>
      <c r="R33" s="1412"/>
    </row>
    <row r="34" spans="2:18" s="1392" customFormat="1" ht="14.1" customHeight="1">
      <c r="B34" s="3372"/>
      <c r="C34" s="803">
        <v>3</v>
      </c>
      <c r="D34" s="396" t="s">
        <v>734</v>
      </c>
      <c r="E34" s="856">
        <v>2</v>
      </c>
      <c r="F34" s="855">
        <v>2</v>
      </c>
      <c r="G34" s="856">
        <v>2</v>
      </c>
      <c r="H34" s="1007">
        <v>2</v>
      </c>
      <c r="I34" s="854">
        <v>2</v>
      </c>
      <c r="J34" s="855">
        <v>2</v>
      </c>
      <c r="K34" s="834">
        <f t="shared" ref="K34:K48" si="23">SUM(E34:F34)</f>
        <v>4</v>
      </c>
      <c r="L34" s="835">
        <f t="shared" ref="L34:L48" si="24">SUM(G34:J34)</f>
        <v>8</v>
      </c>
      <c r="M34" s="960">
        <f t="shared" si="17"/>
        <v>12</v>
      </c>
      <c r="N34" s="915">
        <f t="shared" si="18"/>
        <v>52</v>
      </c>
      <c r="O34" s="880">
        <f t="shared" ref="O34:O48" si="25">G34*G$11+H34*$H$11+I34*$I$11+J34*$J$11</f>
        <v>90</v>
      </c>
      <c r="P34" s="876">
        <f t="shared" si="19"/>
        <v>142</v>
      </c>
      <c r="Q34" s="1427"/>
      <c r="R34" s="1412"/>
    </row>
    <row r="35" spans="2:18" s="1392" customFormat="1" ht="14.1" customHeight="1">
      <c r="B35" s="3372"/>
      <c r="C35" s="802">
        <v>4</v>
      </c>
      <c r="D35" s="398" t="s">
        <v>336</v>
      </c>
      <c r="E35" s="856">
        <v>1</v>
      </c>
      <c r="F35" s="855"/>
      <c r="G35" s="1400"/>
      <c r="H35" s="1900"/>
      <c r="I35" s="1401"/>
      <c r="J35" s="1402"/>
      <c r="K35" s="834">
        <f t="shared" ref="K35" si="26">SUM(E35:F35)</f>
        <v>1</v>
      </c>
      <c r="L35" s="835">
        <f t="shared" ref="L35" si="27">SUM(G35:J35)</f>
        <v>0</v>
      </c>
      <c r="M35" s="960">
        <f t="shared" ref="M35" si="28">SUM(K35:L35)</f>
        <v>1</v>
      </c>
      <c r="N35" s="915">
        <f t="shared" ref="N35" si="29">E35*$E$11+F35*$F$11</f>
        <v>13</v>
      </c>
      <c r="O35" s="880">
        <f t="shared" ref="O35" si="30">G35*G$11+H35*$H$11+I35*$I$11+J35*$J$11</f>
        <v>0</v>
      </c>
      <c r="P35" s="876">
        <f t="shared" ref="P35" si="31">SUM(N35:O35)</f>
        <v>13</v>
      </c>
      <c r="Q35" s="1427"/>
      <c r="R35" s="1412"/>
    </row>
    <row r="36" spans="2:18" s="1392" customFormat="1" ht="14.1" customHeight="1">
      <c r="B36" s="3372"/>
      <c r="C36" s="803">
        <v>5</v>
      </c>
      <c r="D36" s="398" t="s">
        <v>916</v>
      </c>
      <c r="E36" s="1400"/>
      <c r="F36" s="1402"/>
      <c r="G36" s="856">
        <v>1</v>
      </c>
      <c r="H36" s="1007"/>
      <c r="I36" s="854"/>
      <c r="J36" s="855"/>
      <c r="K36" s="834">
        <f t="shared" ref="K36" si="32">SUM(E36:F36)</f>
        <v>0</v>
      </c>
      <c r="L36" s="835">
        <f t="shared" ref="L36" si="33">SUM(G36:J36)</f>
        <v>1</v>
      </c>
      <c r="M36" s="960">
        <f t="shared" ref="M36" si="34">SUM(K36:L36)</f>
        <v>1</v>
      </c>
      <c r="N36" s="915">
        <f t="shared" ref="N36" si="35">E36*$E$11+F36*$F$11</f>
        <v>0</v>
      </c>
      <c r="O36" s="880">
        <f t="shared" ref="O36" si="36">G36*G$11+H36*$H$11+I36*$I$11+J36*$J$11</f>
        <v>13</v>
      </c>
      <c r="P36" s="876">
        <f t="shared" ref="P36" si="37">SUM(N36:O36)</f>
        <v>13</v>
      </c>
      <c r="Q36" s="1427"/>
      <c r="R36" s="1412"/>
    </row>
    <row r="37" spans="2:18" s="1392" customFormat="1" ht="14.1" customHeight="1">
      <c r="B37" s="3372"/>
      <c r="C37" s="802">
        <v>6</v>
      </c>
      <c r="D37" s="398" t="s">
        <v>60</v>
      </c>
      <c r="E37" s="856">
        <v>2</v>
      </c>
      <c r="F37" s="855">
        <v>2</v>
      </c>
      <c r="G37" s="856">
        <v>2</v>
      </c>
      <c r="H37" s="1007">
        <v>2</v>
      </c>
      <c r="I37" s="854">
        <v>2</v>
      </c>
      <c r="J37" s="855">
        <v>2</v>
      </c>
      <c r="K37" s="834">
        <f t="shared" si="23"/>
        <v>4</v>
      </c>
      <c r="L37" s="835">
        <f t="shared" si="24"/>
        <v>8</v>
      </c>
      <c r="M37" s="960">
        <f t="shared" si="17"/>
        <v>12</v>
      </c>
      <c r="N37" s="915">
        <f t="shared" si="18"/>
        <v>52</v>
      </c>
      <c r="O37" s="880">
        <f t="shared" si="25"/>
        <v>90</v>
      </c>
      <c r="P37" s="876">
        <f t="shared" si="19"/>
        <v>142</v>
      </c>
      <c r="Q37" s="1427"/>
      <c r="R37" s="1412"/>
    </row>
    <row r="38" spans="2:18" s="1392" customFormat="1" ht="14.1" customHeight="1">
      <c r="B38" s="3372"/>
      <c r="C38" s="803">
        <v>7</v>
      </c>
      <c r="D38" s="1208" t="s">
        <v>66</v>
      </c>
      <c r="E38" s="856">
        <v>1</v>
      </c>
      <c r="F38" s="855">
        <v>1</v>
      </c>
      <c r="G38" s="856">
        <v>1</v>
      </c>
      <c r="H38" s="1007">
        <v>1</v>
      </c>
      <c r="I38" s="854"/>
      <c r="J38" s="855"/>
      <c r="K38" s="834">
        <f t="shared" si="23"/>
        <v>2</v>
      </c>
      <c r="L38" s="835">
        <f t="shared" si="24"/>
        <v>2</v>
      </c>
      <c r="M38" s="960">
        <f t="shared" si="17"/>
        <v>4</v>
      </c>
      <c r="N38" s="915">
        <f t="shared" si="18"/>
        <v>26</v>
      </c>
      <c r="O38" s="880">
        <f t="shared" si="25"/>
        <v>26</v>
      </c>
      <c r="P38" s="876">
        <f t="shared" si="19"/>
        <v>52</v>
      </c>
      <c r="Q38" s="1427"/>
      <c r="R38" s="1412"/>
    </row>
    <row r="39" spans="2:18" s="1392" customFormat="1" ht="14.1" customHeight="1">
      <c r="B39" s="3372"/>
      <c r="C39" s="802">
        <v>8</v>
      </c>
      <c r="D39" s="948" t="s">
        <v>59</v>
      </c>
      <c r="E39" s="856">
        <v>4</v>
      </c>
      <c r="F39" s="855">
        <v>4</v>
      </c>
      <c r="G39" s="856">
        <v>3</v>
      </c>
      <c r="H39" s="1007">
        <v>4</v>
      </c>
      <c r="I39" s="854">
        <v>3</v>
      </c>
      <c r="J39" s="855">
        <v>4</v>
      </c>
      <c r="K39" s="834">
        <f t="shared" si="23"/>
        <v>8</v>
      </c>
      <c r="L39" s="835">
        <f t="shared" si="24"/>
        <v>14</v>
      </c>
      <c r="M39" s="960">
        <f t="shared" si="17"/>
        <v>22</v>
      </c>
      <c r="N39" s="915">
        <f t="shared" si="18"/>
        <v>104</v>
      </c>
      <c r="O39" s="880">
        <f t="shared" si="25"/>
        <v>154</v>
      </c>
      <c r="P39" s="876">
        <f t="shared" si="19"/>
        <v>258</v>
      </c>
      <c r="Q39" s="1427"/>
      <c r="R39" s="1412"/>
    </row>
    <row r="40" spans="2:18" s="1392" customFormat="1" ht="14.1" customHeight="1">
      <c r="B40" s="3372"/>
      <c r="C40" s="803">
        <v>9</v>
      </c>
      <c r="D40" s="398" t="s">
        <v>501</v>
      </c>
      <c r="E40" s="856">
        <v>2</v>
      </c>
      <c r="F40" s="855">
        <v>2</v>
      </c>
      <c r="G40" s="856">
        <v>2</v>
      </c>
      <c r="H40" s="1007">
        <v>1</v>
      </c>
      <c r="I40" s="854">
        <v>1</v>
      </c>
      <c r="J40" s="855"/>
      <c r="K40" s="834">
        <f t="shared" si="23"/>
        <v>4</v>
      </c>
      <c r="L40" s="835">
        <f t="shared" si="24"/>
        <v>4</v>
      </c>
      <c r="M40" s="960">
        <f t="shared" si="17"/>
        <v>8</v>
      </c>
      <c r="N40" s="915">
        <f t="shared" si="18"/>
        <v>52</v>
      </c>
      <c r="O40" s="880">
        <f t="shared" si="25"/>
        <v>52</v>
      </c>
      <c r="P40" s="876">
        <f t="shared" si="19"/>
        <v>104</v>
      </c>
      <c r="Q40" s="1427"/>
      <c r="R40" s="1412"/>
    </row>
    <row r="41" spans="2:18" s="1392" customFormat="1" ht="14.1" customHeight="1">
      <c r="B41" s="3372"/>
      <c r="C41" s="802">
        <v>10</v>
      </c>
      <c r="D41" s="398" t="s">
        <v>67</v>
      </c>
      <c r="E41" s="856">
        <v>2</v>
      </c>
      <c r="F41" s="855">
        <v>2</v>
      </c>
      <c r="G41" s="856">
        <v>2</v>
      </c>
      <c r="H41" s="1007">
        <v>1</v>
      </c>
      <c r="I41" s="854">
        <v>1</v>
      </c>
      <c r="J41" s="855"/>
      <c r="K41" s="834">
        <f t="shared" si="23"/>
        <v>4</v>
      </c>
      <c r="L41" s="835">
        <f t="shared" si="24"/>
        <v>4</v>
      </c>
      <c r="M41" s="960">
        <f t="shared" si="17"/>
        <v>8</v>
      </c>
      <c r="N41" s="915">
        <f t="shared" si="18"/>
        <v>52</v>
      </c>
      <c r="O41" s="880">
        <f t="shared" si="25"/>
        <v>52</v>
      </c>
      <c r="P41" s="876">
        <f t="shared" si="19"/>
        <v>104</v>
      </c>
      <c r="Q41" s="1427"/>
      <c r="R41" s="1412"/>
    </row>
    <row r="42" spans="2:18" s="1392" customFormat="1" ht="14.1" customHeight="1">
      <c r="B42" s="3372"/>
      <c r="C42" s="803">
        <v>11</v>
      </c>
      <c r="D42" s="398" t="s">
        <v>61</v>
      </c>
      <c r="E42" s="856">
        <v>2</v>
      </c>
      <c r="F42" s="855">
        <v>1</v>
      </c>
      <c r="G42" s="856">
        <v>2</v>
      </c>
      <c r="H42" s="1007">
        <v>1</v>
      </c>
      <c r="I42" s="854">
        <v>1</v>
      </c>
      <c r="J42" s="855"/>
      <c r="K42" s="834">
        <f t="shared" si="23"/>
        <v>3</v>
      </c>
      <c r="L42" s="835">
        <f t="shared" si="24"/>
        <v>4</v>
      </c>
      <c r="M42" s="960">
        <f t="shared" si="17"/>
        <v>7</v>
      </c>
      <c r="N42" s="915">
        <f t="shared" si="18"/>
        <v>39</v>
      </c>
      <c r="O42" s="880">
        <f t="shared" si="25"/>
        <v>52</v>
      </c>
      <c r="P42" s="876">
        <f t="shared" si="19"/>
        <v>91</v>
      </c>
      <c r="Q42" s="1427"/>
      <c r="R42" s="1412"/>
    </row>
    <row r="43" spans="2:18" s="1392" customFormat="1" ht="14.1" customHeight="1">
      <c r="B43" s="3372"/>
      <c r="C43" s="802">
        <v>12</v>
      </c>
      <c r="D43" s="398" t="s">
        <v>146</v>
      </c>
      <c r="E43" s="856">
        <v>1</v>
      </c>
      <c r="F43" s="855">
        <v>2</v>
      </c>
      <c r="G43" s="856">
        <v>2</v>
      </c>
      <c r="H43" s="1007">
        <v>1</v>
      </c>
      <c r="I43" s="854">
        <v>1</v>
      </c>
      <c r="J43" s="855"/>
      <c r="K43" s="834">
        <f t="shared" si="23"/>
        <v>3</v>
      </c>
      <c r="L43" s="835">
        <f t="shared" si="24"/>
        <v>4</v>
      </c>
      <c r="M43" s="960">
        <f t="shared" si="17"/>
        <v>7</v>
      </c>
      <c r="N43" s="915">
        <f t="shared" si="18"/>
        <v>39</v>
      </c>
      <c r="O43" s="880">
        <f t="shared" si="25"/>
        <v>52</v>
      </c>
      <c r="P43" s="876">
        <f t="shared" si="19"/>
        <v>91</v>
      </c>
      <c r="Q43" s="1427"/>
      <c r="R43" s="1412"/>
    </row>
    <row r="44" spans="2:18" s="1392" customFormat="1" ht="14.1" customHeight="1">
      <c r="B44" s="3372"/>
      <c r="C44" s="803">
        <v>13</v>
      </c>
      <c r="D44" s="398" t="s">
        <v>117</v>
      </c>
      <c r="E44" s="856"/>
      <c r="F44" s="855">
        <v>1</v>
      </c>
      <c r="G44" s="856">
        <v>1</v>
      </c>
      <c r="H44" s="1007"/>
      <c r="I44" s="854"/>
      <c r="J44" s="855"/>
      <c r="K44" s="834">
        <f t="shared" si="23"/>
        <v>1</v>
      </c>
      <c r="L44" s="835">
        <f t="shared" si="24"/>
        <v>1</v>
      </c>
      <c r="M44" s="960">
        <f t="shared" si="17"/>
        <v>2</v>
      </c>
      <c r="N44" s="915">
        <f>E44*$E$11+F44*$F$11</f>
        <v>13</v>
      </c>
      <c r="O44" s="880">
        <f t="shared" si="25"/>
        <v>13</v>
      </c>
      <c r="P44" s="876">
        <f t="shared" si="19"/>
        <v>26</v>
      </c>
      <c r="Q44" s="1427"/>
      <c r="R44" s="1412"/>
    </row>
    <row r="45" spans="2:18" s="1392" customFormat="1" ht="14.1" customHeight="1">
      <c r="B45" s="3372"/>
      <c r="C45" s="802">
        <v>14</v>
      </c>
      <c r="D45" s="398" t="s">
        <v>64</v>
      </c>
      <c r="E45" s="856">
        <v>4</v>
      </c>
      <c r="F45" s="855">
        <v>4</v>
      </c>
      <c r="G45" s="856">
        <v>3</v>
      </c>
      <c r="H45" s="1007">
        <v>3</v>
      </c>
      <c r="I45" s="854">
        <v>3</v>
      </c>
      <c r="J45" s="855">
        <v>3</v>
      </c>
      <c r="K45" s="834">
        <f t="shared" si="23"/>
        <v>8</v>
      </c>
      <c r="L45" s="835">
        <f t="shared" si="24"/>
        <v>12</v>
      </c>
      <c r="M45" s="960">
        <f t="shared" si="17"/>
        <v>20</v>
      </c>
      <c r="N45" s="915">
        <f t="shared" si="18"/>
        <v>104</v>
      </c>
      <c r="O45" s="880">
        <f t="shared" si="25"/>
        <v>135</v>
      </c>
      <c r="P45" s="876">
        <f t="shared" si="19"/>
        <v>239</v>
      </c>
      <c r="Q45" s="1427"/>
      <c r="R45" s="1412"/>
    </row>
    <row r="46" spans="2:18" s="1392" customFormat="1" ht="14.1" customHeight="1">
      <c r="B46" s="3372"/>
      <c r="C46" s="803">
        <v>15</v>
      </c>
      <c r="D46" s="398" t="s">
        <v>143</v>
      </c>
      <c r="E46" s="856">
        <v>1</v>
      </c>
      <c r="F46" s="855">
        <v>1</v>
      </c>
      <c r="G46" s="856">
        <v>1</v>
      </c>
      <c r="H46" s="1007">
        <v>1</v>
      </c>
      <c r="I46" s="854">
        <v>1</v>
      </c>
      <c r="J46" s="855"/>
      <c r="K46" s="834">
        <f t="shared" si="23"/>
        <v>2</v>
      </c>
      <c r="L46" s="835">
        <f t="shared" si="24"/>
        <v>3</v>
      </c>
      <c r="M46" s="960">
        <f t="shared" si="17"/>
        <v>5</v>
      </c>
      <c r="N46" s="915">
        <f t="shared" si="18"/>
        <v>26</v>
      </c>
      <c r="O46" s="880">
        <f t="shared" si="25"/>
        <v>39</v>
      </c>
      <c r="P46" s="876">
        <f t="shared" si="19"/>
        <v>65</v>
      </c>
      <c r="Q46" s="1427"/>
      <c r="R46" s="1412"/>
    </row>
    <row r="47" spans="2:18" s="1392" customFormat="1" ht="14.1" customHeight="1">
      <c r="B47" s="3372"/>
      <c r="C47" s="802">
        <v>16</v>
      </c>
      <c r="D47" s="1208" t="s">
        <v>65</v>
      </c>
      <c r="E47" s="1400"/>
      <c r="F47" s="1402"/>
      <c r="G47" s="856">
        <v>1</v>
      </c>
      <c r="H47" s="1007">
        <v>1</v>
      </c>
      <c r="I47" s="854"/>
      <c r="J47" s="855"/>
      <c r="K47" s="834">
        <f t="shared" si="23"/>
        <v>0</v>
      </c>
      <c r="L47" s="835">
        <f t="shared" si="24"/>
        <v>2</v>
      </c>
      <c r="M47" s="960">
        <f t="shared" si="17"/>
        <v>2</v>
      </c>
      <c r="N47" s="915">
        <f t="shared" si="18"/>
        <v>0</v>
      </c>
      <c r="O47" s="880">
        <f t="shared" si="25"/>
        <v>26</v>
      </c>
      <c r="P47" s="876">
        <f t="shared" si="19"/>
        <v>26</v>
      </c>
      <c r="Q47" s="1427"/>
      <c r="R47" s="1412"/>
    </row>
    <row r="48" spans="2:18" s="1392" customFormat="1" ht="14.1" customHeight="1">
      <c r="B48" s="3372"/>
      <c r="C48" s="811">
        <v>17</v>
      </c>
      <c r="D48" s="949" t="s">
        <v>601</v>
      </c>
      <c r="E48" s="868">
        <v>1</v>
      </c>
      <c r="F48" s="950">
        <v>1</v>
      </c>
      <c r="G48" s="868">
        <v>1</v>
      </c>
      <c r="H48" s="1209">
        <v>1</v>
      </c>
      <c r="I48" s="999">
        <v>1</v>
      </c>
      <c r="J48" s="950">
        <v>1</v>
      </c>
      <c r="K48" s="837">
        <f t="shared" si="23"/>
        <v>2</v>
      </c>
      <c r="L48" s="838">
        <f t="shared" si="24"/>
        <v>4</v>
      </c>
      <c r="M48" s="971">
        <f t="shared" si="17"/>
        <v>6</v>
      </c>
      <c r="N48" s="881">
        <f t="shared" si="18"/>
        <v>26</v>
      </c>
      <c r="O48" s="881">
        <f t="shared" si="25"/>
        <v>45</v>
      </c>
      <c r="P48" s="877">
        <f t="shared" si="19"/>
        <v>71</v>
      </c>
      <c r="Q48" s="1430"/>
      <c r="R48" s="1412"/>
    </row>
    <row r="49" spans="2:18" s="1392" customFormat="1" ht="19.350000000000001" customHeight="1" thickBot="1">
      <c r="B49" s="3372"/>
      <c r="C49" s="1585" t="s">
        <v>822</v>
      </c>
      <c r="D49" s="1586"/>
      <c r="E49" s="1587"/>
      <c r="F49" s="1588"/>
      <c r="G49" s="1587">
        <v>3</v>
      </c>
      <c r="H49" s="1006">
        <v>3</v>
      </c>
      <c r="I49" s="986">
        <v>4</v>
      </c>
      <c r="J49" s="986">
        <v>4</v>
      </c>
      <c r="K49" s="1668">
        <f>SUM(E49:G49)</f>
        <v>3</v>
      </c>
      <c r="L49" s="839">
        <f>SUM(H49:J49)</f>
        <v>11</v>
      </c>
      <c r="M49" s="1673">
        <f>SUM(K49:L49)</f>
        <v>14</v>
      </c>
      <c r="N49" s="905">
        <f>E49*$E$11+F49*$F$11</f>
        <v>0</v>
      </c>
      <c r="O49" s="905">
        <f>G49*G$11+H49*$H$11+I49*$I$11+J49*$J$11</f>
        <v>154</v>
      </c>
      <c r="P49" s="1670">
        <f>SUM(N49:O49)</f>
        <v>154</v>
      </c>
      <c r="Q49" s="1428"/>
      <c r="R49" s="1412"/>
    </row>
    <row r="50" spans="2:18" s="1418" customFormat="1" ht="19.5" customHeight="1" thickTop="1">
      <c r="B50" s="1648"/>
      <c r="C50" s="1649" t="s">
        <v>779</v>
      </c>
      <c r="D50" s="1650"/>
      <c r="E50" s="1651">
        <f t="shared" ref="E50:P50" si="38">SUM(E51:E56)</f>
        <v>0</v>
      </c>
      <c r="F50" s="1651">
        <f t="shared" si="38"/>
        <v>0</v>
      </c>
      <c r="G50" s="1651">
        <f t="shared" si="38"/>
        <v>0</v>
      </c>
      <c r="H50" s="1651">
        <f t="shared" si="38"/>
        <v>0</v>
      </c>
      <c r="I50" s="1651">
        <f t="shared" si="38"/>
        <v>0</v>
      </c>
      <c r="J50" s="1864">
        <f t="shared" si="38"/>
        <v>0</v>
      </c>
      <c r="K50" s="1866">
        <f t="shared" si="38"/>
        <v>0</v>
      </c>
      <c r="L50" s="1866">
        <f t="shared" si="38"/>
        <v>0</v>
      </c>
      <c r="M50" s="1867">
        <f t="shared" si="38"/>
        <v>0</v>
      </c>
      <c r="N50" s="1865">
        <f t="shared" si="38"/>
        <v>0</v>
      </c>
      <c r="O50" s="1651">
        <f t="shared" si="38"/>
        <v>0</v>
      </c>
      <c r="P50" s="1651">
        <f t="shared" si="38"/>
        <v>0</v>
      </c>
      <c r="Q50" s="1652"/>
      <c r="R50" s="1412"/>
    </row>
    <row r="51" spans="2:18" s="1418" customFormat="1" ht="14.1" customHeight="1">
      <c r="B51" s="817"/>
      <c r="C51" s="1311">
        <v>1</v>
      </c>
      <c r="D51" s="822"/>
      <c r="E51" s="850"/>
      <c r="F51" s="849"/>
      <c r="G51" s="850"/>
      <c r="H51" s="1005"/>
      <c r="I51" s="851"/>
      <c r="J51" s="849"/>
      <c r="K51" s="836">
        <f>SUM(E51:F51)</f>
        <v>0</v>
      </c>
      <c r="L51" s="897">
        <f>SUM(G51:J51)</f>
        <v>0</v>
      </c>
      <c r="M51" s="968">
        <f t="shared" ref="M51:M66" si="39">SUM(K51:L51)</f>
        <v>0</v>
      </c>
      <c r="N51" s="891">
        <f>E51*$E$11+F51*$F$11</f>
        <v>0</v>
      </c>
      <c r="O51" s="891">
        <f>G51*G$11+H51*$H$11+I51*$I$11+J51*$J$11</f>
        <v>0</v>
      </c>
      <c r="P51" s="908">
        <f t="shared" ref="P51:P62" si="40">SUM(N51:O51)</f>
        <v>0</v>
      </c>
      <c r="Q51" s="917"/>
      <c r="R51" s="1412"/>
    </row>
    <row r="52" spans="2:18" s="1418" customFormat="1" ht="14.1" customHeight="1">
      <c r="B52" s="817"/>
      <c r="C52" s="1311">
        <v>2</v>
      </c>
      <c r="D52" s="822"/>
      <c r="E52" s="850"/>
      <c r="F52" s="849"/>
      <c r="G52" s="850"/>
      <c r="H52" s="1005"/>
      <c r="I52" s="851"/>
      <c r="J52" s="849"/>
      <c r="K52" s="834">
        <f>SUM(E52:F52)</f>
        <v>0</v>
      </c>
      <c r="L52" s="835">
        <f>SUM(G52:J52)</f>
        <v>0</v>
      </c>
      <c r="M52" s="960">
        <f t="shared" si="39"/>
        <v>0</v>
      </c>
      <c r="N52" s="915">
        <f t="shared" ref="N52:N56" si="41">E52*$E$11+F52*$F$11</f>
        <v>0</v>
      </c>
      <c r="O52" s="880">
        <f>G52*G$11+H52*$H$11+I52*$I$11+J52*$J$11</f>
        <v>0</v>
      </c>
      <c r="P52" s="876">
        <f t="shared" ref="P52:P53" si="42">SUM(N52:O52)</f>
        <v>0</v>
      </c>
      <c r="Q52" s="917"/>
      <c r="R52" s="1412"/>
    </row>
    <row r="53" spans="2:18" s="1418" customFormat="1" ht="14.1" customHeight="1">
      <c r="B53" s="817"/>
      <c r="C53" s="1311">
        <v>3</v>
      </c>
      <c r="D53" s="822"/>
      <c r="E53" s="850"/>
      <c r="F53" s="849"/>
      <c r="G53" s="850"/>
      <c r="H53" s="1005"/>
      <c r="I53" s="851"/>
      <c r="J53" s="849"/>
      <c r="K53" s="834">
        <f t="shared" ref="K53:K55" si="43">SUM(E53:F53)</f>
        <v>0</v>
      </c>
      <c r="L53" s="835">
        <f t="shared" ref="L53:L55" si="44">SUM(G53:J53)</f>
        <v>0</v>
      </c>
      <c r="M53" s="960">
        <f t="shared" si="39"/>
        <v>0</v>
      </c>
      <c r="N53" s="915">
        <f t="shared" si="41"/>
        <v>0</v>
      </c>
      <c r="O53" s="880">
        <f t="shared" ref="O53:O55" si="45">G53*G$11+H53*$H$11+I53*$I$11+J53*$J$11</f>
        <v>0</v>
      </c>
      <c r="P53" s="876">
        <f t="shared" si="42"/>
        <v>0</v>
      </c>
      <c r="Q53" s="917"/>
      <c r="R53" s="1412"/>
    </row>
    <row r="54" spans="2:18" s="1418" customFormat="1" ht="14.1" customHeight="1">
      <c r="B54" s="806"/>
      <c r="C54" s="804">
        <v>4</v>
      </c>
      <c r="D54" s="823"/>
      <c r="E54" s="856"/>
      <c r="F54" s="855"/>
      <c r="G54" s="856"/>
      <c r="H54" s="1007"/>
      <c r="I54" s="854"/>
      <c r="J54" s="855"/>
      <c r="K54" s="834">
        <f t="shared" si="43"/>
        <v>0</v>
      </c>
      <c r="L54" s="835">
        <f t="shared" si="44"/>
        <v>0</v>
      </c>
      <c r="M54" s="960">
        <f t="shared" si="39"/>
        <v>0</v>
      </c>
      <c r="N54" s="915">
        <f t="shared" si="41"/>
        <v>0</v>
      </c>
      <c r="O54" s="880">
        <f t="shared" si="45"/>
        <v>0</v>
      </c>
      <c r="P54" s="876">
        <f t="shared" si="40"/>
        <v>0</v>
      </c>
      <c r="Q54" s="231"/>
      <c r="R54" s="1412"/>
    </row>
    <row r="55" spans="2:18" s="1418" customFormat="1" ht="14.1" customHeight="1">
      <c r="B55" s="806"/>
      <c r="C55" s="804">
        <v>5</v>
      </c>
      <c r="D55" s="823"/>
      <c r="E55" s="856"/>
      <c r="F55" s="855"/>
      <c r="G55" s="856"/>
      <c r="H55" s="1007"/>
      <c r="I55" s="854"/>
      <c r="J55" s="855"/>
      <c r="K55" s="834">
        <f t="shared" si="43"/>
        <v>0</v>
      </c>
      <c r="L55" s="835">
        <f t="shared" si="44"/>
        <v>0</v>
      </c>
      <c r="M55" s="960">
        <f t="shared" si="39"/>
        <v>0</v>
      </c>
      <c r="N55" s="915">
        <f t="shared" si="41"/>
        <v>0</v>
      </c>
      <c r="O55" s="880">
        <f t="shared" si="45"/>
        <v>0</v>
      </c>
      <c r="P55" s="876">
        <f t="shared" si="40"/>
        <v>0</v>
      </c>
      <c r="Q55" s="231"/>
      <c r="R55" s="1412"/>
    </row>
    <row r="56" spans="2:18" s="1418" customFormat="1" ht="14.1" customHeight="1" thickBot="1">
      <c r="B56" s="983"/>
      <c r="C56" s="1312">
        <v>6</v>
      </c>
      <c r="D56" s="1313"/>
      <c r="E56" s="1219"/>
      <c r="F56" s="899"/>
      <c r="G56" s="1219"/>
      <c r="H56" s="1263"/>
      <c r="I56" s="1220"/>
      <c r="J56" s="899"/>
      <c r="K56" s="894">
        <f>SUM(E56:F56)</f>
        <v>0</v>
      </c>
      <c r="L56" s="895">
        <f>SUM(G56:J56)</f>
        <v>0</v>
      </c>
      <c r="M56" s="973">
        <f t="shared" si="39"/>
        <v>0</v>
      </c>
      <c r="N56" s="1671">
        <f t="shared" si="41"/>
        <v>0</v>
      </c>
      <c r="O56" s="905">
        <f>G56*G$11+H56*$H$11+I56*$I$11+J56*$J$11</f>
        <v>0</v>
      </c>
      <c r="P56" s="909">
        <f t="shared" si="40"/>
        <v>0</v>
      </c>
      <c r="Q56" s="1291"/>
      <c r="R56" s="1412"/>
    </row>
    <row r="57" spans="2:18" s="1418" customFormat="1" ht="19.350000000000001" customHeight="1" thickTop="1">
      <c r="B57" s="1653"/>
      <c r="C57" s="1654" t="s">
        <v>599</v>
      </c>
      <c r="D57" s="1653"/>
      <c r="E57" s="1655">
        <f t="shared" ref="E57:M57" si="46">SUM(E58:E62)</f>
        <v>0</v>
      </c>
      <c r="F57" s="1656">
        <f t="shared" si="46"/>
        <v>0</v>
      </c>
      <c r="G57" s="1655">
        <f t="shared" si="46"/>
        <v>0</v>
      </c>
      <c r="H57" s="1657">
        <f t="shared" si="46"/>
        <v>0</v>
      </c>
      <c r="I57" s="1655">
        <f t="shared" si="46"/>
        <v>0</v>
      </c>
      <c r="J57" s="1655">
        <f t="shared" si="46"/>
        <v>0</v>
      </c>
      <c r="K57" s="1658">
        <f t="shared" si="46"/>
        <v>0</v>
      </c>
      <c r="L57" s="1658">
        <f t="shared" si="46"/>
        <v>0</v>
      </c>
      <c r="M57" s="1658">
        <f t="shared" si="46"/>
        <v>0</v>
      </c>
      <c r="N57" s="1659">
        <f t="shared" ref="N57" si="47">E57*$E$11+F57*$F$11+G57*G$11</f>
        <v>0</v>
      </c>
      <c r="O57" s="1659">
        <f t="shared" ref="O57" si="48">H57*$H$11+I57*$I$11+J57*$J$11</f>
        <v>0</v>
      </c>
      <c r="P57" s="1660">
        <f t="shared" si="40"/>
        <v>0</v>
      </c>
      <c r="Q57" s="1661"/>
      <c r="R57" s="1412"/>
    </row>
    <row r="58" spans="2:18" s="1418" customFormat="1" ht="14.1" customHeight="1">
      <c r="B58" s="817"/>
      <c r="C58" s="1311">
        <v>1</v>
      </c>
      <c r="D58" s="822"/>
      <c r="E58" s="850"/>
      <c r="F58" s="849"/>
      <c r="G58" s="850"/>
      <c r="H58" s="1005"/>
      <c r="I58" s="851"/>
      <c r="J58" s="849"/>
      <c r="K58" s="836">
        <f>SUM(E58:F58)</f>
        <v>0</v>
      </c>
      <c r="L58" s="897">
        <f>SUM(G58:J58)</f>
        <v>0</v>
      </c>
      <c r="M58" s="968">
        <f t="shared" si="39"/>
        <v>0</v>
      </c>
      <c r="N58" s="891">
        <f>E58*$E$11+F58*$F$11</f>
        <v>0</v>
      </c>
      <c r="O58" s="891">
        <f>G58*G$11+H58*$H$11+I58*$I$11+J58*$J$11</f>
        <v>0</v>
      </c>
      <c r="P58" s="908">
        <f t="shared" si="40"/>
        <v>0</v>
      </c>
      <c r="Q58" s="917"/>
      <c r="R58" s="1412"/>
    </row>
    <row r="59" spans="2:18" s="1418" customFormat="1" ht="14.1" customHeight="1">
      <c r="B59" s="806"/>
      <c r="C59" s="804">
        <v>2</v>
      </c>
      <c r="D59" s="822"/>
      <c r="E59" s="856"/>
      <c r="F59" s="855"/>
      <c r="G59" s="856"/>
      <c r="H59" s="1007"/>
      <c r="I59" s="854"/>
      <c r="J59" s="855"/>
      <c r="K59" s="834">
        <f>SUM(E59:F59)</f>
        <v>0</v>
      </c>
      <c r="L59" s="835">
        <f>SUM(G59:J59)</f>
        <v>0</v>
      </c>
      <c r="M59" s="960">
        <f t="shared" si="39"/>
        <v>0</v>
      </c>
      <c r="N59" s="915">
        <f t="shared" ref="N59:N62" si="49">E59*$E$11+F59*$F$11</f>
        <v>0</v>
      </c>
      <c r="O59" s="880">
        <f>G59*G$11+H59*$H$11+I59*$I$11+J59*$J$11</f>
        <v>0</v>
      </c>
      <c r="P59" s="876">
        <f t="shared" ref="P59" si="50">SUM(N59:O59)</f>
        <v>0</v>
      </c>
      <c r="Q59" s="231"/>
      <c r="R59" s="1412"/>
    </row>
    <row r="60" spans="2:18" s="1418" customFormat="1" ht="14.1" customHeight="1">
      <c r="B60" s="1536"/>
      <c r="C60" s="804">
        <v>3</v>
      </c>
      <c r="D60" s="823"/>
      <c r="E60" s="856"/>
      <c r="F60" s="855"/>
      <c r="G60" s="856"/>
      <c r="H60" s="1007"/>
      <c r="I60" s="854"/>
      <c r="J60" s="855"/>
      <c r="K60" s="834">
        <f t="shared" ref="K60:K61" si="51">SUM(E60:F60)</f>
        <v>0</v>
      </c>
      <c r="L60" s="835">
        <f t="shared" ref="L60:L61" si="52">SUM(G60:J60)</f>
        <v>0</v>
      </c>
      <c r="M60" s="960">
        <f t="shared" si="39"/>
        <v>0</v>
      </c>
      <c r="N60" s="915">
        <f t="shared" si="49"/>
        <v>0</v>
      </c>
      <c r="O60" s="880">
        <f t="shared" ref="O60:O61" si="53">G60*G$11+H60*$H$11+I60*$I$11+J60*$J$11</f>
        <v>0</v>
      </c>
      <c r="P60" s="876">
        <f t="shared" si="40"/>
        <v>0</v>
      </c>
      <c r="Q60" s="231"/>
      <c r="R60" s="1412"/>
    </row>
    <row r="61" spans="2:18" s="1418" customFormat="1" ht="14.1" customHeight="1">
      <c r="B61" s="806"/>
      <c r="C61" s="804">
        <v>4</v>
      </c>
      <c r="D61" s="823"/>
      <c r="E61" s="856"/>
      <c r="F61" s="855"/>
      <c r="G61" s="856"/>
      <c r="H61" s="1007"/>
      <c r="I61" s="854"/>
      <c r="J61" s="855"/>
      <c r="K61" s="834">
        <f t="shared" si="51"/>
        <v>0</v>
      </c>
      <c r="L61" s="835">
        <f t="shared" si="52"/>
        <v>0</v>
      </c>
      <c r="M61" s="960">
        <f t="shared" si="39"/>
        <v>0</v>
      </c>
      <c r="N61" s="915">
        <f t="shared" si="49"/>
        <v>0</v>
      </c>
      <c r="O61" s="880">
        <f t="shared" si="53"/>
        <v>0</v>
      </c>
      <c r="P61" s="876">
        <f t="shared" si="40"/>
        <v>0</v>
      </c>
      <c r="Q61" s="231"/>
      <c r="R61" s="1412"/>
    </row>
    <row r="62" spans="2:18" s="1418" customFormat="1" ht="14.1" customHeight="1" thickBot="1">
      <c r="B62" s="1593"/>
      <c r="C62" s="1594">
        <v>5</v>
      </c>
      <c r="D62" s="1595"/>
      <c r="E62" s="1596"/>
      <c r="F62" s="1597"/>
      <c r="G62" s="1596"/>
      <c r="H62" s="1598"/>
      <c r="I62" s="1599"/>
      <c r="J62" s="1597"/>
      <c r="K62" s="1600">
        <f>SUM(E62:F62)</f>
        <v>0</v>
      </c>
      <c r="L62" s="1601">
        <f>SUM(G62:J62)</f>
        <v>0</v>
      </c>
      <c r="M62" s="1602">
        <f t="shared" si="39"/>
        <v>0</v>
      </c>
      <c r="N62" s="1603">
        <f t="shared" si="49"/>
        <v>0</v>
      </c>
      <c r="O62" s="1604">
        <f>G62*G$11+H62*$H$11+I62*$I$11+J62*$J$11</f>
        <v>0</v>
      </c>
      <c r="P62" s="1605">
        <f t="shared" si="40"/>
        <v>0</v>
      </c>
      <c r="Q62" s="1606"/>
      <c r="R62" s="1412"/>
    </row>
    <row r="63" spans="2:18" s="1418" customFormat="1" ht="14.1" customHeight="1" thickTop="1">
      <c r="B63" s="1589"/>
      <c r="C63" s="1590" t="s">
        <v>818</v>
      </c>
      <c r="D63" s="1590"/>
      <c r="E63" s="1591"/>
      <c r="F63" s="1591"/>
      <c r="G63" s="1591"/>
      <c r="H63" s="1591"/>
      <c r="I63" s="1591"/>
      <c r="J63" s="1591"/>
      <c r="K63" s="836">
        <f>SUM(E63:F63)</f>
        <v>0</v>
      </c>
      <c r="L63" s="897">
        <f>SUM(G63:J63)</f>
        <v>0</v>
      </c>
      <c r="M63" s="968">
        <f t="shared" si="39"/>
        <v>0</v>
      </c>
      <c r="N63" s="891">
        <f>E63*$E$11+F63*$F$11</f>
        <v>0</v>
      </c>
      <c r="O63" s="891">
        <f>G63*G$11+H63*$H$11+I63*$I$11+J63*$J$11</f>
        <v>0</v>
      </c>
      <c r="P63" s="908">
        <f t="shared" ref="P63" si="54">SUM(N63:O63)</f>
        <v>0</v>
      </c>
      <c r="Q63" s="1592"/>
    </row>
    <row r="64" spans="2:18" s="1418" customFormat="1" ht="14.1" customHeight="1">
      <c r="B64" s="1556"/>
      <c r="C64" s="1537" t="s">
        <v>158</v>
      </c>
      <c r="D64" s="1537"/>
      <c r="E64" s="1539"/>
      <c r="F64" s="1539"/>
      <c r="G64" s="1539"/>
      <c r="H64" s="1539"/>
      <c r="I64" s="1539"/>
      <c r="J64" s="1539"/>
      <c r="K64" s="834">
        <f>SUM(E64:F64)</f>
        <v>0</v>
      </c>
      <c r="L64" s="835">
        <f>SUM(G64:J64)</f>
        <v>0</v>
      </c>
      <c r="M64" s="960">
        <f t="shared" si="39"/>
        <v>0</v>
      </c>
      <c r="N64" s="915">
        <f t="shared" ref="N64:N66" si="55">E64*$E$11+F64*$F$11</f>
        <v>0</v>
      </c>
      <c r="O64" s="880">
        <f>G64*G$11+H64*$H$11+I64*$I$11+J64*$J$11</f>
        <v>0</v>
      </c>
      <c r="P64" s="876">
        <f t="shared" ref="P64" si="56">SUM(N64:O64)</f>
        <v>0</v>
      </c>
      <c r="Q64" s="1540"/>
    </row>
    <row r="65" spans="2:17" s="1418" customFormat="1" ht="14.1" customHeight="1">
      <c r="B65" s="1556"/>
      <c r="C65" s="1537" t="s">
        <v>820</v>
      </c>
      <c r="D65" s="1537"/>
      <c r="E65" s="1539"/>
      <c r="F65" s="1539"/>
      <c r="G65" s="1539"/>
      <c r="H65" s="1539"/>
      <c r="I65" s="1539"/>
      <c r="J65" s="1539"/>
      <c r="K65" s="834">
        <f t="shared" ref="K65" si="57">SUM(E65:F65)</f>
        <v>0</v>
      </c>
      <c r="L65" s="835">
        <f t="shared" ref="L65" si="58">SUM(G65:J65)</f>
        <v>0</v>
      </c>
      <c r="M65" s="960">
        <f t="shared" si="39"/>
        <v>0</v>
      </c>
      <c r="N65" s="915">
        <f t="shared" si="55"/>
        <v>0</v>
      </c>
      <c r="O65" s="880">
        <f t="shared" ref="O65" si="59">G65*G$11+H65*$H$11+I65*$I$11+J65*$J$11</f>
        <v>0</v>
      </c>
      <c r="P65" s="876">
        <f t="shared" ref="P65:P66" si="60">SUM(N65:O65)</f>
        <v>0</v>
      </c>
      <c r="Q65" s="1540"/>
    </row>
    <row r="66" spans="2:17" s="1418" customFormat="1" ht="14.1" customHeight="1" thickBot="1">
      <c r="B66" s="1557"/>
      <c r="C66" s="1544" t="s">
        <v>819</v>
      </c>
      <c r="D66" s="1538"/>
      <c r="E66" s="1541"/>
      <c r="F66" s="1541"/>
      <c r="G66" s="1541"/>
      <c r="H66" s="1541"/>
      <c r="I66" s="1541"/>
      <c r="J66" s="1542"/>
      <c r="K66" s="842">
        <f>SUM(E66:F66)</f>
        <v>0</v>
      </c>
      <c r="L66" s="843">
        <f>SUM(G66:J66)</f>
        <v>0</v>
      </c>
      <c r="M66" s="972">
        <f t="shared" si="39"/>
        <v>0</v>
      </c>
      <c r="N66" s="916">
        <f t="shared" si="55"/>
        <v>0</v>
      </c>
      <c r="O66" s="911">
        <f>G66*G$11+H66*$H$11+I66*$I$11+J66*$J$11</f>
        <v>0</v>
      </c>
      <c r="P66" s="912">
        <f t="shared" si="60"/>
        <v>0</v>
      </c>
      <c r="Q66" s="1543"/>
    </row>
    <row r="67" spans="2:17" ht="22.15" customHeight="1">
      <c r="C67" s="1702" t="s">
        <v>712</v>
      </c>
      <c r="D67" s="1814" t="s">
        <v>737</v>
      </c>
      <c r="E67" s="1699"/>
      <c r="F67" s="1699"/>
      <c r="G67" s="1699"/>
      <c r="H67" s="1699"/>
      <c r="I67" s="1699"/>
      <c r="J67" s="1699"/>
      <c r="K67" s="1699"/>
      <c r="L67" s="1699"/>
      <c r="M67" s="1699"/>
      <c r="N67" s="1699"/>
      <c r="O67" s="1699"/>
      <c r="P67" s="1699"/>
    </row>
    <row r="68" spans="2:17" ht="15.75">
      <c r="C68" s="1703" t="s">
        <v>752</v>
      </c>
      <c r="D68" s="1813" t="s">
        <v>756</v>
      </c>
      <c r="E68" s="1775"/>
      <c r="F68" s="1775"/>
      <c r="G68" s="1775"/>
      <c r="H68" s="1775"/>
      <c r="I68" s="1775"/>
      <c r="J68" s="1775"/>
      <c r="K68" s="1775"/>
      <c r="L68" s="1775"/>
      <c r="M68" s="1776"/>
      <c r="N68" s="1776"/>
      <c r="O68" s="1776"/>
      <c r="P68" s="1776"/>
    </row>
    <row r="69" spans="2:17">
      <c r="D69" s="4"/>
      <c r="E69" s="6"/>
      <c r="F69" s="6"/>
      <c r="G69" s="6"/>
      <c r="H69" s="4"/>
      <c r="I69" s="4"/>
      <c r="J69" s="5"/>
      <c r="K69" s="5"/>
      <c r="L69" s="5"/>
      <c r="M69" s="4"/>
      <c r="N69" s="4"/>
      <c r="O69" s="4"/>
      <c r="P69" s="4"/>
    </row>
    <row r="70" spans="2:17">
      <c r="D70" s="8"/>
      <c r="E70" s="8"/>
      <c r="F70" s="8"/>
      <c r="G70" s="8"/>
      <c r="H70" s="8"/>
      <c r="I70" s="8"/>
      <c r="J70" s="8"/>
      <c r="K70" s="8"/>
      <c r="L70" s="8"/>
      <c r="M70" s="8"/>
      <c r="N70" s="8"/>
      <c r="O70" s="8"/>
      <c r="P70" s="8"/>
    </row>
  </sheetData>
  <sheetProtection algorithmName="SHA-512" hashValue="4O9U+vtltlFOYX7WQm4kqFbZvdP0lxKT2QZm5f8DFWbmDNIkmyrI2SBbNxY27rMug1L5XRejH+Lv2ToU138Grg==" saltValue="VujmTLujXo8g9rcwSzF7Vw==" spinCount="100000" sheet="1" objects="1" scenarios="1" formatRows="0"/>
  <mergeCells count="21">
    <mergeCell ref="D3:L3"/>
    <mergeCell ref="J5:M5"/>
    <mergeCell ref="B6:D12"/>
    <mergeCell ref="E6:J6"/>
    <mergeCell ref="K6:L7"/>
    <mergeCell ref="M6:M12"/>
    <mergeCell ref="Q13:Q19"/>
    <mergeCell ref="B21:B31"/>
    <mergeCell ref="B32:B49"/>
    <mergeCell ref="N6:P9"/>
    <mergeCell ref="Q6:Q12"/>
    <mergeCell ref="E7:J7"/>
    <mergeCell ref="K8:K12"/>
    <mergeCell ref="L8:L12"/>
    <mergeCell ref="E9:F9"/>
    <mergeCell ref="G9:J9"/>
    <mergeCell ref="E10:J10"/>
    <mergeCell ref="N10:N12"/>
    <mergeCell ref="O10:O12"/>
    <mergeCell ref="P10:P12"/>
    <mergeCell ref="E12:J12"/>
  </mergeCells>
  <printOptions horizontalCentered="1"/>
  <pageMargins left="0.74803149606299213" right="0.11811023622047245" top="0.51181102362204722" bottom="0.70866141732283472" header="0.51181102362204722" footer="0.51181102362204722"/>
  <pageSetup paperSize="9" scale="65"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A00-000000000000}">
          <x14:formula1>
            <xm:f>słownik!$A$2:$A$150</xm:f>
          </x14:formula1>
          <xm:sqref>D51:D56 D58:D62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33">
    <tabColor rgb="FFFF0000"/>
    <pageSetUpPr fitToPage="1"/>
  </sheetPr>
  <dimension ref="B1:R82"/>
  <sheetViews>
    <sheetView showGridLines="0" view="pageBreakPreview" topLeftCell="A24" zoomScale="90" zoomScaleNormal="100" zoomScaleSheetLayoutView="90" workbookViewId="0">
      <selection activeCell="D24" sqref="D24"/>
    </sheetView>
  </sheetViews>
  <sheetFormatPr defaultColWidth="9.28515625" defaultRowHeight="12.75"/>
  <cols>
    <col min="1" max="1" width="2.85546875" style="3" customWidth="1"/>
    <col min="2" max="2" width="9.7109375" style="3" customWidth="1"/>
    <col min="3" max="3" width="4.42578125" style="3" customWidth="1"/>
    <col min="4" max="4" width="39" style="3" customWidth="1"/>
    <col min="5" max="5" width="4.5703125" style="3" customWidth="1"/>
    <col min="6" max="6" width="4.42578125" style="3" customWidth="1"/>
    <col min="7"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18" ht="32.25" customHeight="1">
      <c r="B1" s="546" t="s">
        <v>557</v>
      </c>
      <c r="C1" s="546"/>
      <c r="D1" s="549"/>
      <c r="E1" s="549"/>
      <c r="F1" s="549"/>
      <c r="G1" s="549"/>
      <c r="H1" s="549"/>
      <c r="I1" s="549"/>
      <c r="J1" s="549"/>
      <c r="K1" s="549"/>
      <c r="L1" s="549"/>
      <c r="M1" s="549"/>
      <c r="N1" s="549"/>
      <c r="O1" s="1492" t="s">
        <v>933</v>
      </c>
      <c r="P1" s="549"/>
      <c r="Q1" s="1492" t="s">
        <v>932</v>
      </c>
    </row>
    <row r="2" spans="2:18" s="1418" customFormat="1" ht="18">
      <c r="B2" s="235"/>
      <c r="C2" s="235"/>
      <c r="D2" s="236" t="str">
        <f>wizyt!C3</f>
        <v>??</v>
      </c>
      <c r="E2" s="237"/>
      <c r="F2" s="237"/>
      <c r="G2" s="237"/>
      <c r="H2" s="237"/>
      <c r="I2" s="237"/>
      <c r="J2" s="237"/>
      <c r="K2" s="237"/>
      <c r="L2" s="237"/>
      <c r="M2" s="237"/>
      <c r="N2" s="237"/>
      <c r="O2" s="237"/>
      <c r="P2" s="814"/>
      <c r="Q2" s="1218"/>
    </row>
    <row r="3" spans="2:18" s="1418" customFormat="1" ht="20.25">
      <c r="B3" s="1218"/>
      <c r="C3" s="1218"/>
      <c r="D3" s="3231" t="s">
        <v>113</v>
      </c>
      <c r="E3" s="3231"/>
      <c r="F3" s="3231"/>
      <c r="G3" s="3231"/>
      <c r="H3" s="3231"/>
      <c r="I3" s="3231"/>
      <c r="J3" s="3231"/>
      <c r="K3" s="3231"/>
      <c r="L3" s="3231"/>
      <c r="M3" s="295" t="str">
        <f>wizyt!H3</f>
        <v>2021/2022</v>
      </c>
      <c r="N3" s="239"/>
      <c r="O3" s="239"/>
      <c r="P3" s="954"/>
      <c r="Q3" s="1218"/>
    </row>
    <row r="4" spans="2:18" s="1418" customFormat="1" ht="18.75" customHeight="1">
      <c r="B4" s="1299" t="s">
        <v>934</v>
      </c>
      <c r="C4" s="241"/>
      <c r="D4" s="1217"/>
      <c r="E4" s="1217"/>
      <c r="F4" s="1217"/>
      <c r="G4" s="1217"/>
      <c r="H4" s="1217"/>
      <c r="I4" s="1217"/>
      <c r="J4" s="1217" t="s">
        <v>558</v>
      </c>
      <c r="K4" s="1217"/>
      <c r="L4" s="1217"/>
      <c r="M4" s="1001"/>
      <c r="N4" s="1001"/>
      <c r="O4" s="1001"/>
      <c r="P4" s="1001"/>
      <c r="Q4" s="1218"/>
    </row>
    <row r="5" spans="2:18" s="1418" customFormat="1" ht="27" customHeight="1" thickBot="1">
      <c r="B5" s="1419" t="s">
        <v>727</v>
      </c>
      <c r="C5" s="593"/>
      <c r="D5" s="242"/>
      <c r="E5" s="243"/>
      <c r="F5" s="243"/>
      <c r="G5" s="244"/>
      <c r="H5" s="243"/>
      <c r="I5" s="243"/>
      <c r="J5" s="3358"/>
      <c r="K5" s="3358"/>
      <c r="L5" s="3358"/>
      <c r="M5" s="3358"/>
      <c r="N5" s="243"/>
      <c r="O5" s="243"/>
      <c r="P5" s="242"/>
      <c r="Q5" s="1218"/>
    </row>
    <row r="6" spans="2:18" s="1418" customFormat="1" ht="12.75" customHeight="1">
      <c r="B6" s="3340" t="s">
        <v>218</v>
      </c>
      <c r="C6" s="3414"/>
      <c r="D6" s="3239"/>
      <c r="E6" s="3417" t="s">
        <v>51</v>
      </c>
      <c r="F6" s="3418"/>
      <c r="G6" s="3418"/>
      <c r="H6" s="3418"/>
      <c r="I6" s="3418"/>
      <c r="J6" s="3419"/>
      <c r="K6" s="3364" t="s">
        <v>285</v>
      </c>
      <c r="L6" s="3365"/>
      <c r="M6" s="3368" t="s">
        <v>232</v>
      </c>
      <c r="N6" s="3235" t="s">
        <v>233</v>
      </c>
      <c r="O6" s="3235"/>
      <c r="P6" s="3236"/>
      <c r="Q6" s="3378" t="s">
        <v>74</v>
      </c>
    </row>
    <row r="7" spans="2:18" s="1418" customFormat="1" ht="12.75" customHeight="1">
      <c r="B7" s="3240"/>
      <c r="C7" s="3241"/>
      <c r="D7" s="3241"/>
      <c r="E7" s="3420" t="s">
        <v>284</v>
      </c>
      <c r="F7" s="3420"/>
      <c r="G7" s="3420"/>
      <c r="H7" s="3420"/>
      <c r="I7" s="3420"/>
      <c r="J7" s="3421"/>
      <c r="K7" s="3366"/>
      <c r="L7" s="3367"/>
      <c r="M7" s="3369"/>
      <c r="N7" s="3237"/>
      <c r="O7" s="3237"/>
      <c r="P7" s="3238"/>
      <c r="Q7" s="3379"/>
    </row>
    <row r="8" spans="2:18" s="1418" customFormat="1" ht="12.75" customHeight="1">
      <c r="B8" s="3240"/>
      <c r="C8" s="3241"/>
      <c r="D8" s="3241"/>
      <c r="E8" s="387" t="s">
        <v>4</v>
      </c>
      <c r="F8" s="387" t="s">
        <v>5</v>
      </c>
      <c r="G8" s="387" t="s">
        <v>6</v>
      </c>
      <c r="H8" s="385" t="s">
        <v>8</v>
      </c>
      <c r="I8" s="385" t="s">
        <v>7</v>
      </c>
      <c r="J8" s="431" t="s">
        <v>9</v>
      </c>
      <c r="K8" s="3383" t="s">
        <v>200</v>
      </c>
      <c r="L8" s="3386" t="s">
        <v>201</v>
      </c>
      <c r="M8" s="3369"/>
      <c r="N8" s="3237"/>
      <c r="O8" s="3237"/>
      <c r="P8" s="3238"/>
      <c r="Q8" s="3379"/>
    </row>
    <row r="9" spans="2:18" s="1418" customFormat="1" ht="12.75" customHeight="1">
      <c r="B9" s="3240"/>
      <c r="C9" s="3241"/>
      <c r="D9" s="3241"/>
      <c r="E9" s="3389" t="s">
        <v>200</v>
      </c>
      <c r="F9" s="3389"/>
      <c r="G9" s="3390"/>
      <c r="H9" s="3391" t="s">
        <v>201</v>
      </c>
      <c r="I9" s="3392"/>
      <c r="J9" s="3393"/>
      <c r="K9" s="3384"/>
      <c r="L9" s="3387"/>
      <c r="M9" s="3369"/>
      <c r="N9" s="3237"/>
      <c r="O9" s="3237"/>
      <c r="P9" s="3238"/>
      <c r="Q9" s="3379"/>
    </row>
    <row r="10" spans="2:18" s="1418" customFormat="1" ht="12.75" customHeight="1">
      <c r="B10" s="3240"/>
      <c r="C10" s="3241"/>
      <c r="D10" s="3241"/>
      <c r="E10" s="3353" t="s">
        <v>52</v>
      </c>
      <c r="F10" s="2992"/>
      <c r="G10" s="2992"/>
      <c r="H10" s="2992"/>
      <c r="I10" s="2992"/>
      <c r="J10" s="2993"/>
      <c r="K10" s="3384"/>
      <c r="L10" s="3387"/>
      <c r="M10" s="3369"/>
      <c r="N10" s="3250" t="s">
        <v>479</v>
      </c>
      <c r="O10" s="3252" t="s">
        <v>480</v>
      </c>
      <c r="P10" s="3254" t="s">
        <v>29</v>
      </c>
      <c r="Q10" s="3379"/>
    </row>
    <row r="11" spans="2:18" s="1418" customFormat="1" ht="12.75" customHeight="1">
      <c r="B11" s="3240"/>
      <c r="C11" s="3241"/>
      <c r="D11" s="3241"/>
      <c r="E11" s="1849">
        <f>'kalendarz  A'!$F$30</f>
        <v>13</v>
      </c>
      <c r="F11" s="1849">
        <f>'kalendarz  A'!$F$30</f>
        <v>13</v>
      </c>
      <c r="G11" s="1849">
        <f>'kalendarz  A'!$F$30</f>
        <v>13</v>
      </c>
      <c r="H11" s="1849">
        <f>'kalendarz  A'!$F$30</f>
        <v>13</v>
      </c>
      <c r="I11" s="1849">
        <f>'kalendarz  A'!$F$30</f>
        <v>13</v>
      </c>
      <c r="J11" s="1849">
        <f>'kalendarz  A'!$F$31</f>
        <v>6</v>
      </c>
      <c r="K11" s="3384"/>
      <c r="L11" s="3387"/>
      <c r="M11" s="3369"/>
      <c r="N11" s="3251"/>
      <c r="O11" s="3253"/>
      <c r="P11" s="3255"/>
      <c r="Q11" s="3379"/>
    </row>
    <row r="12" spans="2:18" s="1418" customFormat="1" ht="16.5" customHeight="1" thickBot="1">
      <c r="B12" s="3342"/>
      <c r="C12" s="3415"/>
      <c r="D12" s="3416"/>
      <c r="E12" s="3371" t="s">
        <v>53</v>
      </c>
      <c r="F12" s="2995"/>
      <c r="G12" s="2995"/>
      <c r="H12" s="2995"/>
      <c r="I12" s="2995"/>
      <c r="J12" s="2996"/>
      <c r="K12" s="3385"/>
      <c r="L12" s="3388"/>
      <c r="M12" s="3370"/>
      <c r="N12" s="3428"/>
      <c r="O12" s="3297"/>
      <c r="P12" s="3298"/>
      <c r="Q12" s="3380"/>
    </row>
    <row r="13" spans="2:18" s="1418" customFormat="1" ht="27" customHeight="1" thickBot="1">
      <c r="B13" s="1420"/>
      <c r="C13" s="1421"/>
      <c r="D13" s="389" t="s">
        <v>202</v>
      </c>
      <c r="E13" s="889">
        <f>SUM(E14:E18)</f>
        <v>0</v>
      </c>
      <c r="F13" s="888">
        <f t="shared" ref="F13:G13" si="0">SUM(F14:F18)</f>
        <v>0</v>
      </c>
      <c r="G13" s="888">
        <f t="shared" si="0"/>
        <v>0</v>
      </c>
      <c r="H13" s="890">
        <f>SUM(H14:H18)</f>
        <v>0</v>
      </c>
      <c r="I13" s="890">
        <f t="shared" ref="I13:M13" si="1">SUM(I14:I18)</f>
        <v>0</v>
      </c>
      <c r="J13" s="1395">
        <f t="shared" si="1"/>
        <v>0</v>
      </c>
      <c r="K13" s="890">
        <f t="shared" si="1"/>
        <v>0</v>
      </c>
      <c r="L13" s="890">
        <f t="shared" si="1"/>
        <v>0</v>
      </c>
      <c r="M13" s="890">
        <f t="shared" si="1"/>
        <v>0</v>
      </c>
      <c r="N13" s="942">
        <f>SUM(N14:N18)</f>
        <v>0</v>
      </c>
      <c r="O13" s="942">
        <f t="shared" ref="O13:P13" si="2">SUM(O14:O18)</f>
        <v>0</v>
      </c>
      <c r="P13" s="942">
        <f t="shared" si="2"/>
        <v>0</v>
      </c>
      <c r="Q13" s="1422"/>
      <c r="R13" s="1412"/>
    </row>
    <row r="14" spans="2:18" s="1418" customFormat="1" ht="14.25" customHeight="1">
      <c r="B14" s="393"/>
      <c r="C14" s="801"/>
      <c r="D14" s="394" t="s">
        <v>738</v>
      </c>
      <c r="E14" s="886">
        <f t="shared" ref="E14:J14" si="3">SUM(E20:E32)</f>
        <v>0</v>
      </c>
      <c r="F14" s="886">
        <f t="shared" si="3"/>
        <v>0</v>
      </c>
      <c r="G14" s="887">
        <f t="shared" si="3"/>
        <v>0</v>
      </c>
      <c r="H14" s="1328">
        <f t="shared" si="3"/>
        <v>0</v>
      </c>
      <c r="I14" s="1329">
        <f t="shared" si="3"/>
        <v>0</v>
      </c>
      <c r="J14" s="1396">
        <f t="shared" si="3"/>
        <v>0</v>
      </c>
      <c r="K14" s="956">
        <f t="shared" ref="K14:K16" si="4">SUM(E14:G14)</f>
        <v>0</v>
      </c>
      <c r="L14" s="957">
        <f t="shared" ref="L14:L16" si="5">SUM(H14:J14)</f>
        <v>0</v>
      </c>
      <c r="M14" s="958">
        <f>SUM(E14:J14)</f>
        <v>0</v>
      </c>
      <c r="N14" s="905">
        <f>E14*$E$11+F14*$F$11+G14*G$11</f>
        <v>0</v>
      </c>
      <c r="O14" s="905">
        <f>H14*$H$11+I14*$I$11+J14*$J$11</f>
        <v>0</v>
      </c>
      <c r="P14" s="1367">
        <f>SUM(N14:O14)</f>
        <v>0</v>
      </c>
      <c r="Q14" s="1411"/>
      <c r="R14" s="1412"/>
    </row>
    <row r="15" spans="2:18" s="1418" customFormat="1" ht="14.25" customHeight="1">
      <c r="B15" s="393"/>
      <c r="C15" s="801"/>
      <c r="D15" s="394" t="s">
        <v>739</v>
      </c>
      <c r="E15" s="886">
        <f>SUM(E33:E53)</f>
        <v>0</v>
      </c>
      <c r="F15" s="886">
        <f t="shared" ref="F15:G15" si="6">SUM(F33:F53)</f>
        <v>0</v>
      </c>
      <c r="G15" s="886">
        <f t="shared" si="6"/>
        <v>0</v>
      </c>
      <c r="H15" s="1328">
        <f>SUM(H33:H53)</f>
        <v>0</v>
      </c>
      <c r="I15" s="1328">
        <f t="shared" ref="I15:J15" si="7">SUM(I33:I53)</f>
        <v>0</v>
      </c>
      <c r="J15" s="1328">
        <f t="shared" si="7"/>
        <v>0</v>
      </c>
      <c r="K15" s="956">
        <f t="shared" si="4"/>
        <v>0</v>
      </c>
      <c r="L15" s="957">
        <f t="shared" si="5"/>
        <v>0</v>
      </c>
      <c r="M15" s="958">
        <f t="shared" ref="M15:M16" si="8">SUM(E15:J15)</f>
        <v>0</v>
      </c>
      <c r="N15" s="1368">
        <f t="shared" ref="N15:N16" si="9">E15*$E$11+F15*$F$11+G15*G$11</f>
        <v>0</v>
      </c>
      <c r="O15" s="905">
        <f t="shared" ref="O15:O16" si="10">H15*$H$11+I15*$I$11+J15*$J$11</f>
        <v>0</v>
      </c>
      <c r="P15" s="1367">
        <f t="shared" ref="P15:P16" si="11">SUM(N15:O15)</f>
        <v>0</v>
      </c>
      <c r="Q15" s="1410"/>
      <c r="R15" s="1412"/>
    </row>
    <row r="16" spans="2:18" s="1418" customFormat="1" ht="14.25" customHeight="1">
      <c r="B16" s="393"/>
      <c r="C16" s="801"/>
      <c r="D16" s="394" t="s">
        <v>781</v>
      </c>
      <c r="E16" s="886">
        <f>E55</f>
        <v>0</v>
      </c>
      <c r="F16" s="886">
        <f t="shared" ref="F16:G16" si="12">F55</f>
        <v>0</v>
      </c>
      <c r="G16" s="886">
        <f t="shared" si="12"/>
        <v>0</v>
      </c>
      <c r="H16" s="1328">
        <f>H55</f>
        <v>0</v>
      </c>
      <c r="I16" s="1328">
        <f>I55</f>
        <v>0</v>
      </c>
      <c r="J16" s="1397">
        <f>J55</f>
        <v>0</v>
      </c>
      <c r="K16" s="956">
        <f t="shared" si="4"/>
        <v>0</v>
      </c>
      <c r="L16" s="957">
        <f t="shared" si="5"/>
        <v>0</v>
      </c>
      <c r="M16" s="958">
        <f t="shared" si="8"/>
        <v>0</v>
      </c>
      <c r="N16" s="1368">
        <f t="shared" si="9"/>
        <v>0</v>
      </c>
      <c r="O16" s="905">
        <f t="shared" si="10"/>
        <v>0</v>
      </c>
      <c r="P16" s="1367">
        <f t="shared" si="11"/>
        <v>0</v>
      </c>
      <c r="Q16" s="1410"/>
      <c r="R16" s="1412"/>
    </row>
    <row r="17" spans="2:18" s="1418" customFormat="1" ht="14.25" customHeight="1">
      <c r="B17" s="393"/>
      <c r="C17" s="801"/>
      <c r="D17" s="394" t="s">
        <v>740</v>
      </c>
      <c r="E17" s="1398">
        <f>E66</f>
        <v>0</v>
      </c>
      <c r="F17" s="1398">
        <f t="shared" ref="F17:G17" si="13">F66</f>
        <v>0</v>
      </c>
      <c r="G17" s="1398">
        <f t="shared" si="13"/>
        <v>0</v>
      </c>
      <c r="H17" s="1328">
        <f>H66</f>
        <v>0</v>
      </c>
      <c r="I17" s="1328">
        <f t="shared" ref="I17:J17" si="14">I66</f>
        <v>0</v>
      </c>
      <c r="J17" s="1328">
        <f t="shared" si="14"/>
        <v>0</v>
      </c>
      <c r="K17" s="956">
        <f>SUM(E17:G17)</f>
        <v>0</v>
      </c>
      <c r="L17" s="957">
        <f>SUM(H17:J17)</f>
        <v>0</v>
      </c>
      <c r="M17" s="958">
        <f>SUM(E17:J17)</f>
        <v>0</v>
      </c>
      <c r="N17" s="1368">
        <f>E17*$E$11+F17*$F$11+G17*G$11</f>
        <v>0</v>
      </c>
      <c r="O17" s="905">
        <f>H17*$H$11+I17*$I$11+J17*$J$11</f>
        <v>0</v>
      </c>
      <c r="P17" s="1367">
        <f>SUM(N17:O17)</f>
        <v>0</v>
      </c>
      <c r="Q17" s="1410"/>
      <c r="R17" s="1412"/>
    </row>
    <row r="18" spans="2:18" s="1418" customFormat="1" ht="15" customHeight="1">
      <c r="B18" s="1292"/>
      <c r="C18" s="1322"/>
      <c r="D18" s="1323" t="s">
        <v>782</v>
      </c>
      <c r="E18" s="1399">
        <f>E54</f>
        <v>0</v>
      </c>
      <c r="F18" s="1399">
        <f t="shared" ref="F18:G18" si="15">F54</f>
        <v>0</v>
      </c>
      <c r="G18" s="1399">
        <f t="shared" si="15"/>
        <v>0</v>
      </c>
      <c r="H18" s="1330">
        <f>H54</f>
        <v>0</v>
      </c>
      <c r="I18" s="1330">
        <f t="shared" ref="I18:J18" si="16">I54</f>
        <v>0</v>
      </c>
      <c r="J18" s="1330">
        <f t="shared" si="16"/>
        <v>0</v>
      </c>
      <c r="K18" s="1324">
        <f>SUM(E18:G18)</f>
        <v>0</v>
      </c>
      <c r="L18" s="1325">
        <f>SUM(H18:J18)</f>
        <v>0</v>
      </c>
      <c r="M18" s="1326">
        <f>SUM(K18:L18)</f>
        <v>0</v>
      </c>
      <c r="N18" s="891">
        <f>E18*$E$11+F18*$F$11+G18*G$11</f>
        <v>0</v>
      </c>
      <c r="O18" s="891">
        <f>H18*$H$11+I18*$I$11+J18*$J$11</f>
        <v>0</v>
      </c>
      <c r="P18" s="908">
        <f>SUM(N18:O18)</f>
        <v>0</v>
      </c>
      <c r="Q18" s="1423"/>
      <c r="R18" s="1412"/>
    </row>
    <row r="19" spans="2:18" s="1418" customFormat="1" ht="19.5" customHeight="1">
      <c r="B19" s="395"/>
      <c r="C19" s="1310" t="s">
        <v>735</v>
      </c>
      <c r="D19" s="1310"/>
      <c r="E19" s="652"/>
      <c r="F19" s="652"/>
      <c r="G19" s="652"/>
      <c r="H19" s="652"/>
      <c r="I19" s="652"/>
      <c r="J19" s="652"/>
      <c r="K19" s="653"/>
      <c r="L19" s="653"/>
      <c r="M19" s="652"/>
      <c r="N19" s="931"/>
      <c r="O19" s="931"/>
      <c r="P19" s="932"/>
      <c r="Q19" s="1394"/>
      <c r="R19" s="1412"/>
    </row>
    <row r="20" spans="2:18" s="1392" customFormat="1" ht="14.1" customHeight="1">
      <c r="B20" s="807"/>
      <c r="C20" s="805">
        <v>1</v>
      </c>
      <c r="D20" s="1403" t="s">
        <v>327</v>
      </c>
      <c r="E20" s="1447"/>
      <c r="F20" s="1448"/>
      <c r="G20" s="845"/>
      <c r="H20" s="846"/>
      <c r="I20" s="847"/>
      <c r="J20" s="845"/>
      <c r="K20" s="1369">
        <f>SUM(E20:G20)</f>
        <v>0</v>
      </c>
      <c r="L20" s="959">
        <f>SUM(H20:J20)</f>
        <v>0</v>
      </c>
      <c r="M20" s="1366">
        <f t="shared" ref="M20:M53" si="17">SUM(K20:L20)</f>
        <v>0</v>
      </c>
      <c r="N20" s="879">
        <f>E20*$E$11+F20*$F$11+G20*G$11</f>
        <v>0</v>
      </c>
      <c r="O20" s="879">
        <f>H20*$H$11+I20*$I$11+J20*$J$11</f>
        <v>0</v>
      </c>
      <c r="P20" s="875">
        <f t="shared" ref="P20:P53" si="18">SUM(N20:O20)</f>
        <v>0</v>
      </c>
      <c r="Q20" s="1424"/>
      <c r="R20" s="1412"/>
    </row>
    <row r="21" spans="2:18" s="1392" customFormat="1" ht="14.1" customHeight="1">
      <c r="B21" s="806"/>
      <c r="C21" s="804">
        <v>2</v>
      </c>
      <c r="D21" s="1332" t="s">
        <v>788</v>
      </c>
      <c r="E21" s="1449"/>
      <c r="F21" s="1450"/>
      <c r="G21" s="849"/>
      <c r="H21" s="850"/>
      <c r="I21" s="851"/>
      <c r="J21" s="870"/>
      <c r="K21" s="834">
        <f t="shared" ref="K21:K53" si="19">SUM(E21:G21)</f>
        <v>0</v>
      </c>
      <c r="L21" s="835">
        <f t="shared" ref="L21:L53" si="20">SUM(H21:J21)</f>
        <v>0</v>
      </c>
      <c r="M21" s="960">
        <f t="shared" si="17"/>
        <v>0</v>
      </c>
      <c r="N21" s="880">
        <f t="shared" ref="N21:N53" si="21">E21*$E$11+F21*$F$11+G21*G$11</f>
        <v>0</v>
      </c>
      <c r="O21" s="880">
        <f t="shared" ref="O21:O53" si="22">H21*$H$11+I21*$I$11+J21*$J$11</f>
        <v>0</v>
      </c>
      <c r="P21" s="876">
        <f t="shared" si="18"/>
        <v>0</v>
      </c>
      <c r="Q21" s="1425"/>
      <c r="R21" s="1412"/>
    </row>
    <row r="22" spans="2:18" s="1392" customFormat="1" ht="14.1" customHeight="1">
      <c r="B22" s="806"/>
      <c r="C22" s="804">
        <v>3</v>
      </c>
      <c r="D22" s="1332" t="s">
        <v>714</v>
      </c>
      <c r="E22" s="1449"/>
      <c r="F22" s="1450"/>
      <c r="G22" s="849"/>
      <c r="H22" s="850"/>
      <c r="I22" s="851"/>
      <c r="J22" s="992"/>
      <c r="K22" s="834">
        <f t="shared" si="19"/>
        <v>0</v>
      </c>
      <c r="L22" s="835">
        <f t="shared" si="20"/>
        <v>0</v>
      </c>
      <c r="M22" s="960">
        <f t="shared" si="17"/>
        <v>0</v>
      </c>
      <c r="N22" s="880">
        <f t="shared" si="21"/>
        <v>0</v>
      </c>
      <c r="O22" s="880">
        <f t="shared" si="22"/>
        <v>0</v>
      </c>
      <c r="P22" s="876">
        <f t="shared" si="18"/>
        <v>0</v>
      </c>
      <c r="Q22" s="1425"/>
      <c r="R22" s="1412"/>
    </row>
    <row r="23" spans="2:18" s="1392" customFormat="1" ht="14.1" customHeight="1">
      <c r="B23" s="806"/>
      <c r="C23" s="804">
        <v>4</v>
      </c>
      <c r="D23" s="1332" t="s">
        <v>728</v>
      </c>
      <c r="E23" s="1449"/>
      <c r="F23" s="1450"/>
      <c r="G23" s="849"/>
      <c r="H23" s="850"/>
      <c r="I23" s="851"/>
      <c r="J23" s="992"/>
      <c r="K23" s="834">
        <f t="shared" si="19"/>
        <v>0</v>
      </c>
      <c r="L23" s="835">
        <f t="shared" si="20"/>
        <v>0</v>
      </c>
      <c r="M23" s="960">
        <f t="shared" si="17"/>
        <v>0</v>
      </c>
      <c r="N23" s="880">
        <f t="shared" si="21"/>
        <v>0</v>
      </c>
      <c r="O23" s="880">
        <f t="shared" si="22"/>
        <v>0</v>
      </c>
      <c r="P23" s="876">
        <f t="shared" si="18"/>
        <v>0</v>
      </c>
      <c r="Q23" s="1425"/>
      <c r="R23" s="1412"/>
    </row>
    <row r="24" spans="2:18" s="1392" customFormat="1" ht="14.1" customHeight="1">
      <c r="B24" s="806"/>
      <c r="C24" s="804">
        <v>5</v>
      </c>
      <c r="D24" s="1332" t="s">
        <v>273</v>
      </c>
      <c r="E24" s="1449"/>
      <c r="F24" s="1450"/>
      <c r="G24" s="849"/>
      <c r="H24" s="850"/>
      <c r="I24" s="851"/>
      <c r="J24" s="849"/>
      <c r="K24" s="834">
        <f t="shared" si="19"/>
        <v>0</v>
      </c>
      <c r="L24" s="835">
        <f t="shared" si="20"/>
        <v>0</v>
      </c>
      <c r="M24" s="960">
        <f t="shared" si="17"/>
        <v>0</v>
      </c>
      <c r="N24" s="880">
        <f t="shared" si="21"/>
        <v>0</v>
      </c>
      <c r="O24" s="880">
        <f t="shared" si="22"/>
        <v>0</v>
      </c>
      <c r="P24" s="876">
        <f t="shared" si="18"/>
        <v>0</v>
      </c>
      <c r="Q24" s="1425"/>
      <c r="R24" s="1412"/>
    </row>
    <row r="25" spans="2:18" s="1392" customFormat="1" ht="14.1" customHeight="1">
      <c r="B25" s="806"/>
      <c r="C25" s="804">
        <v>6</v>
      </c>
      <c r="D25" s="1332" t="s">
        <v>282</v>
      </c>
      <c r="E25" s="1449"/>
      <c r="F25" s="1450"/>
      <c r="G25" s="849"/>
      <c r="H25" s="850"/>
      <c r="I25" s="851"/>
      <c r="J25" s="849"/>
      <c r="K25" s="834">
        <f t="shared" si="19"/>
        <v>0</v>
      </c>
      <c r="L25" s="835">
        <f t="shared" si="20"/>
        <v>0</v>
      </c>
      <c r="M25" s="960">
        <f t="shared" si="17"/>
        <v>0</v>
      </c>
      <c r="N25" s="880">
        <f t="shared" si="21"/>
        <v>0</v>
      </c>
      <c r="O25" s="880">
        <f t="shared" si="22"/>
        <v>0</v>
      </c>
      <c r="P25" s="876">
        <f t="shared" si="18"/>
        <v>0</v>
      </c>
      <c r="Q25" s="1425"/>
      <c r="R25" s="1412"/>
    </row>
    <row r="26" spans="2:18" s="1392" customFormat="1" ht="14.1" customHeight="1">
      <c r="B26" s="806"/>
      <c r="C26" s="804">
        <v>7</v>
      </c>
      <c r="D26" s="1332" t="s">
        <v>722</v>
      </c>
      <c r="E26" s="1449"/>
      <c r="F26" s="1450"/>
      <c r="G26" s="849"/>
      <c r="H26" s="850"/>
      <c r="I26" s="851"/>
      <c r="J26" s="849"/>
      <c r="K26" s="834">
        <f t="shared" si="19"/>
        <v>0</v>
      </c>
      <c r="L26" s="835">
        <f t="shared" si="20"/>
        <v>0</v>
      </c>
      <c r="M26" s="960">
        <f t="shared" si="17"/>
        <v>0</v>
      </c>
      <c r="N26" s="880">
        <f t="shared" si="21"/>
        <v>0</v>
      </c>
      <c r="O26" s="880">
        <f t="shared" si="22"/>
        <v>0</v>
      </c>
      <c r="P26" s="876">
        <f t="shared" si="18"/>
        <v>0</v>
      </c>
      <c r="Q26" s="1425"/>
      <c r="R26" s="1412"/>
    </row>
    <row r="27" spans="2:18" s="1392" customFormat="1" ht="14.1" customHeight="1">
      <c r="B27" s="806"/>
      <c r="C27" s="804">
        <v>8</v>
      </c>
      <c r="D27" s="1332" t="s">
        <v>729</v>
      </c>
      <c r="E27" s="1449"/>
      <c r="F27" s="1450"/>
      <c r="G27" s="849"/>
      <c r="H27" s="850"/>
      <c r="I27" s="851"/>
      <c r="J27" s="849"/>
      <c r="K27" s="834">
        <f>SUM(E27:G27)</f>
        <v>0</v>
      </c>
      <c r="L27" s="835">
        <f>SUM(H27:J27)</f>
        <v>0</v>
      </c>
      <c r="M27" s="960">
        <f t="shared" si="17"/>
        <v>0</v>
      </c>
      <c r="N27" s="880">
        <f t="shared" si="21"/>
        <v>0</v>
      </c>
      <c r="O27" s="880">
        <f t="shared" si="22"/>
        <v>0</v>
      </c>
      <c r="P27" s="876">
        <f t="shared" si="18"/>
        <v>0</v>
      </c>
      <c r="Q27" s="1425"/>
      <c r="R27" s="1412"/>
    </row>
    <row r="28" spans="2:18" s="1392" customFormat="1" ht="14.1" customHeight="1">
      <c r="B28" s="806"/>
      <c r="C28" s="804">
        <v>9</v>
      </c>
      <c r="D28" s="1332" t="s">
        <v>506</v>
      </c>
      <c r="E28" s="1449"/>
      <c r="F28" s="1450"/>
      <c r="G28" s="849"/>
      <c r="H28" s="850"/>
      <c r="I28" s="851"/>
      <c r="J28" s="849"/>
      <c r="K28" s="834">
        <f>SUM(E28:G28)</f>
        <v>0</v>
      </c>
      <c r="L28" s="835">
        <f>SUM(H28:J28)</f>
        <v>0</v>
      </c>
      <c r="M28" s="960">
        <f t="shared" si="17"/>
        <v>0</v>
      </c>
      <c r="N28" s="880">
        <f t="shared" si="21"/>
        <v>0</v>
      </c>
      <c r="O28" s="880">
        <f t="shared" si="22"/>
        <v>0</v>
      </c>
      <c r="P28" s="876">
        <f t="shared" si="18"/>
        <v>0</v>
      </c>
      <c r="Q28" s="1425"/>
      <c r="R28" s="1412"/>
    </row>
    <row r="29" spans="2:18" s="1392" customFormat="1" ht="14.1" customHeight="1">
      <c r="B29" s="806"/>
      <c r="C29" s="804">
        <v>10</v>
      </c>
      <c r="D29" s="1478" t="s">
        <v>720</v>
      </c>
      <c r="E29" s="1449"/>
      <c r="F29" s="1450"/>
      <c r="G29" s="849"/>
      <c r="H29" s="850"/>
      <c r="I29" s="851"/>
      <c r="J29" s="849"/>
      <c r="K29" s="834">
        <f t="shared" si="19"/>
        <v>0</v>
      </c>
      <c r="L29" s="835">
        <f t="shared" si="20"/>
        <v>0</v>
      </c>
      <c r="M29" s="960">
        <f t="shared" si="17"/>
        <v>0</v>
      </c>
      <c r="N29" s="880">
        <f t="shared" si="21"/>
        <v>0</v>
      </c>
      <c r="O29" s="880">
        <f t="shared" si="22"/>
        <v>0</v>
      </c>
      <c r="P29" s="876">
        <f t="shared" si="18"/>
        <v>0</v>
      </c>
      <c r="Q29" s="1425"/>
      <c r="R29" s="1412"/>
    </row>
    <row r="30" spans="2:18" s="1392" customFormat="1" ht="14.1" customHeight="1">
      <c r="B30" s="806"/>
      <c r="C30" s="804">
        <v>11</v>
      </c>
      <c r="D30" s="1332" t="s">
        <v>271</v>
      </c>
      <c r="E30" s="1449"/>
      <c r="F30" s="1450"/>
      <c r="G30" s="849"/>
      <c r="H30" s="850"/>
      <c r="I30" s="851"/>
      <c r="J30" s="849"/>
      <c r="K30" s="834">
        <f t="shared" si="19"/>
        <v>0</v>
      </c>
      <c r="L30" s="835">
        <f t="shared" si="20"/>
        <v>0</v>
      </c>
      <c r="M30" s="960">
        <f t="shared" si="17"/>
        <v>0</v>
      </c>
      <c r="N30" s="880">
        <f t="shared" si="21"/>
        <v>0</v>
      </c>
      <c r="O30" s="880">
        <f t="shared" si="22"/>
        <v>0</v>
      </c>
      <c r="P30" s="876">
        <f t="shared" si="18"/>
        <v>0</v>
      </c>
      <c r="Q30" s="1425"/>
      <c r="R30" s="1412"/>
    </row>
    <row r="31" spans="2:18" s="1392" customFormat="1" ht="14.1" customHeight="1">
      <c r="B31" s="983"/>
      <c r="C31" s="1312">
        <v>12</v>
      </c>
      <c r="D31" s="1332" t="s">
        <v>579</v>
      </c>
      <c r="E31" s="1475"/>
      <c r="F31" s="1476"/>
      <c r="G31" s="987"/>
      <c r="H31" s="985"/>
      <c r="I31" s="986"/>
      <c r="J31" s="987"/>
      <c r="K31" s="894"/>
      <c r="L31" s="895"/>
      <c r="M31" s="973"/>
      <c r="N31" s="906"/>
      <c r="O31" s="906"/>
      <c r="P31" s="909"/>
      <c r="Q31" s="1474"/>
      <c r="R31" s="1412"/>
    </row>
    <row r="32" spans="2:18" s="1392" customFormat="1" ht="14.1" customHeight="1" thickBot="1">
      <c r="B32" s="961"/>
      <c r="C32" s="1312">
        <v>13</v>
      </c>
      <c r="D32" s="1272" t="s">
        <v>569</v>
      </c>
      <c r="E32" s="1451"/>
      <c r="F32" s="1452"/>
      <c r="G32" s="964"/>
      <c r="H32" s="962"/>
      <c r="I32" s="963"/>
      <c r="J32" s="964"/>
      <c r="K32" s="965">
        <f t="shared" si="19"/>
        <v>0</v>
      </c>
      <c r="L32" s="966">
        <f t="shared" si="20"/>
        <v>0</v>
      </c>
      <c r="M32" s="967">
        <f t="shared" si="17"/>
        <v>0</v>
      </c>
      <c r="N32" s="892">
        <f t="shared" si="21"/>
        <v>0</v>
      </c>
      <c r="O32" s="892">
        <f t="shared" si="22"/>
        <v>0</v>
      </c>
      <c r="P32" s="910">
        <f t="shared" si="18"/>
        <v>0</v>
      </c>
      <c r="Q32" s="1426"/>
      <c r="R32" s="1412"/>
    </row>
    <row r="33" spans="2:18" s="1392" customFormat="1" ht="14.1" customHeight="1" thickTop="1">
      <c r="B33" s="3372" t="s">
        <v>532</v>
      </c>
      <c r="C33" s="1405">
        <v>1</v>
      </c>
      <c r="D33" s="1406" t="s">
        <v>62</v>
      </c>
      <c r="E33" s="1449"/>
      <c r="F33" s="1450"/>
      <c r="G33" s="849"/>
      <c r="H33" s="850"/>
      <c r="I33" s="851"/>
      <c r="J33" s="849"/>
      <c r="K33" s="836">
        <f>SUM(E33:G33)</f>
        <v>0</v>
      </c>
      <c r="L33" s="897">
        <f>SUM(H33:J33)</f>
        <v>0</v>
      </c>
      <c r="M33" s="968">
        <f t="shared" si="17"/>
        <v>0</v>
      </c>
      <c r="N33" s="891">
        <f t="shared" si="21"/>
        <v>0</v>
      </c>
      <c r="O33" s="891">
        <f t="shared" si="22"/>
        <v>0</v>
      </c>
      <c r="P33" s="908">
        <f t="shared" si="18"/>
        <v>0</v>
      </c>
      <c r="Q33" s="1425"/>
      <c r="R33" s="1412"/>
    </row>
    <row r="34" spans="2:18" s="1392" customFormat="1" ht="14.1" customHeight="1">
      <c r="B34" s="3372"/>
      <c r="C34" s="802">
        <v>2</v>
      </c>
      <c r="D34" s="396" t="s">
        <v>733</v>
      </c>
      <c r="E34" s="1453"/>
      <c r="F34" s="1454"/>
      <c r="G34" s="855"/>
      <c r="H34" s="856"/>
      <c r="I34" s="854"/>
      <c r="J34" s="855"/>
      <c r="K34" s="834">
        <f t="shared" si="19"/>
        <v>0</v>
      </c>
      <c r="L34" s="835">
        <f t="shared" si="20"/>
        <v>0</v>
      </c>
      <c r="M34" s="960">
        <f t="shared" si="17"/>
        <v>0</v>
      </c>
      <c r="N34" s="880">
        <f t="shared" si="21"/>
        <v>0</v>
      </c>
      <c r="O34" s="880">
        <f t="shared" si="22"/>
        <v>0</v>
      </c>
      <c r="P34" s="876">
        <f t="shared" si="18"/>
        <v>0</v>
      </c>
      <c r="Q34" s="1427"/>
      <c r="R34" s="1412"/>
    </row>
    <row r="35" spans="2:18" s="1392" customFormat="1" ht="14.1" customHeight="1">
      <c r="B35" s="3372"/>
      <c r="C35" s="803">
        <v>3</v>
      </c>
      <c r="D35" s="396" t="s">
        <v>734</v>
      </c>
      <c r="E35" s="1453"/>
      <c r="F35" s="1454"/>
      <c r="G35" s="855"/>
      <c r="H35" s="856"/>
      <c r="I35" s="854"/>
      <c r="J35" s="855"/>
      <c r="K35" s="834">
        <f t="shared" si="19"/>
        <v>0</v>
      </c>
      <c r="L35" s="835">
        <f t="shared" si="20"/>
        <v>0</v>
      </c>
      <c r="M35" s="960">
        <f t="shared" si="17"/>
        <v>0</v>
      </c>
      <c r="N35" s="880">
        <f t="shared" si="21"/>
        <v>0</v>
      </c>
      <c r="O35" s="880">
        <f t="shared" si="22"/>
        <v>0</v>
      </c>
      <c r="P35" s="876">
        <f t="shared" si="18"/>
        <v>0</v>
      </c>
      <c r="Q35" s="1427"/>
      <c r="R35" s="1412"/>
    </row>
    <row r="36" spans="2:18" s="1392" customFormat="1" ht="14.1" customHeight="1">
      <c r="B36" s="3372"/>
      <c r="C36" s="802">
        <v>4</v>
      </c>
      <c r="D36" s="398" t="s">
        <v>59</v>
      </c>
      <c r="E36" s="1453"/>
      <c r="F36" s="1454"/>
      <c r="G36" s="855"/>
      <c r="H36" s="856"/>
      <c r="I36" s="854"/>
      <c r="J36" s="855"/>
      <c r="K36" s="834">
        <f t="shared" si="19"/>
        <v>0</v>
      </c>
      <c r="L36" s="835">
        <f t="shared" si="20"/>
        <v>0</v>
      </c>
      <c r="M36" s="960">
        <f t="shared" si="17"/>
        <v>0</v>
      </c>
      <c r="N36" s="880">
        <f t="shared" si="21"/>
        <v>0</v>
      </c>
      <c r="O36" s="880">
        <f t="shared" si="22"/>
        <v>0</v>
      </c>
      <c r="P36" s="876">
        <f t="shared" si="18"/>
        <v>0</v>
      </c>
      <c r="Q36" s="1427"/>
      <c r="R36" s="1412"/>
    </row>
    <row r="37" spans="2:18" s="1392" customFormat="1" ht="14.1" customHeight="1">
      <c r="B37" s="3372"/>
      <c r="C37" s="803">
        <v>5</v>
      </c>
      <c r="D37" s="398" t="s">
        <v>60</v>
      </c>
      <c r="E37" s="1453"/>
      <c r="F37" s="1454"/>
      <c r="G37" s="855"/>
      <c r="H37" s="856"/>
      <c r="I37" s="854"/>
      <c r="J37" s="855"/>
      <c r="K37" s="834">
        <f t="shared" si="19"/>
        <v>0</v>
      </c>
      <c r="L37" s="835">
        <f t="shared" si="20"/>
        <v>0</v>
      </c>
      <c r="M37" s="960">
        <f t="shared" si="17"/>
        <v>0</v>
      </c>
      <c r="N37" s="880">
        <f t="shared" si="21"/>
        <v>0</v>
      </c>
      <c r="O37" s="880">
        <f t="shared" si="22"/>
        <v>0</v>
      </c>
      <c r="P37" s="876">
        <f t="shared" si="18"/>
        <v>0</v>
      </c>
      <c r="Q37" s="1427"/>
      <c r="R37" s="1412"/>
    </row>
    <row r="38" spans="2:18" s="1392" customFormat="1" ht="14.1" customHeight="1">
      <c r="B38" s="3372"/>
      <c r="C38" s="802">
        <v>6</v>
      </c>
      <c r="D38" s="398" t="s">
        <v>66</v>
      </c>
      <c r="E38" s="1453"/>
      <c r="F38" s="1454"/>
      <c r="G38" s="855"/>
      <c r="H38" s="856"/>
      <c r="I38" s="854"/>
      <c r="J38" s="855"/>
      <c r="K38" s="834">
        <f t="shared" si="19"/>
        <v>0</v>
      </c>
      <c r="L38" s="835">
        <f t="shared" si="20"/>
        <v>0</v>
      </c>
      <c r="M38" s="960">
        <f t="shared" si="17"/>
        <v>0</v>
      </c>
      <c r="N38" s="880">
        <f t="shared" si="21"/>
        <v>0</v>
      </c>
      <c r="O38" s="880">
        <f t="shared" si="22"/>
        <v>0</v>
      </c>
      <c r="P38" s="876">
        <f t="shared" si="18"/>
        <v>0</v>
      </c>
      <c r="Q38" s="1427"/>
      <c r="R38" s="1412"/>
    </row>
    <row r="39" spans="2:18" s="1392" customFormat="1" ht="14.1" customHeight="1">
      <c r="B39" s="3372"/>
      <c r="C39" s="803">
        <v>7</v>
      </c>
      <c r="D39" s="398" t="s">
        <v>501</v>
      </c>
      <c r="E39" s="1453"/>
      <c r="F39" s="1454"/>
      <c r="G39" s="855"/>
      <c r="H39" s="856"/>
      <c r="I39" s="854"/>
      <c r="J39" s="855"/>
      <c r="K39" s="834">
        <f t="shared" si="19"/>
        <v>0</v>
      </c>
      <c r="L39" s="835">
        <f t="shared" si="20"/>
        <v>0</v>
      </c>
      <c r="M39" s="960">
        <f t="shared" si="17"/>
        <v>0</v>
      </c>
      <c r="N39" s="880">
        <f t="shared" si="21"/>
        <v>0</v>
      </c>
      <c r="O39" s="880">
        <f t="shared" si="22"/>
        <v>0</v>
      </c>
      <c r="P39" s="876">
        <f t="shared" si="18"/>
        <v>0</v>
      </c>
      <c r="Q39" s="1427"/>
      <c r="R39" s="1412"/>
    </row>
    <row r="40" spans="2:18" s="1392" customFormat="1" ht="14.1" customHeight="1">
      <c r="B40" s="3372"/>
      <c r="C40" s="802">
        <v>8</v>
      </c>
      <c r="D40" s="398" t="s">
        <v>67</v>
      </c>
      <c r="E40" s="1453"/>
      <c r="F40" s="1454"/>
      <c r="G40" s="855"/>
      <c r="H40" s="856"/>
      <c r="I40" s="854"/>
      <c r="J40" s="855"/>
      <c r="K40" s="834">
        <f t="shared" si="19"/>
        <v>0</v>
      </c>
      <c r="L40" s="835">
        <f t="shared" si="20"/>
        <v>0</v>
      </c>
      <c r="M40" s="960">
        <f t="shared" si="17"/>
        <v>0</v>
      </c>
      <c r="N40" s="880">
        <f t="shared" si="21"/>
        <v>0</v>
      </c>
      <c r="O40" s="880">
        <f t="shared" si="22"/>
        <v>0</v>
      </c>
      <c r="P40" s="876">
        <f t="shared" si="18"/>
        <v>0</v>
      </c>
      <c r="Q40" s="1427"/>
      <c r="R40" s="1412"/>
    </row>
    <row r="41" spans="2:18" s="1392" customFormat="1" ht="14.1" customHeight="1">
      <c r="B41" s="3372"/>
      <c r="C41" s="803">
        <v>9</v>
      </c>
      <c r="D41" s="398" t="s">
        <v>61</v>
      </c>
      <c r="E41" s="1453"/>
      <c r="F41" s="1454"/>
      <c r="G41" s="855"/>
      <c r="H41" s="856"/>
      <c r="I41" s="854"/>
      <c r="J41" s="855"/>
      <c r="K41" s="834">
        <f t="shared" si="19"/>
        <v>0</v>
      </c>
      <c r="L41" s="835">
        <f t="shared" si="20"/>
        <v>0</v>
      </c>
      <c r="M41" s="960">
        <f t="shared" si="17"/>
        <v>0</v>
      </c>
      <c r="N41" s="880">
        <f t="shared" si="21"/>
        <v>0</v>
      </c>
      <c r="O41" s="880">
        <f t="shared" si="22"/>
        <v>0</v>
      </c>
      <c r="P41" s="876">
        <f t="shared" si="18"/>
        <v>0</v>
      </c>
      <c r="Q41" s="1427"/>
      <c r="R41" s="1412"/>
    </row>
    <row r="42" spans="2:18" s="1392" customFormat="1" ht="14.1" customHeight="1">
      <c r="B42" s="3372"/>
      <c r="C42" s="802">
        <v>10</v>
      </c>
      <c r="D42" s="398" t="s">
        <v>146</v>
      </c>
      <c r="E42" s="1453"/>
      <c r="F42" s="1454"/>
      <c r="G42" s="855"/>
      <c r="H42" s="856"/>
      <c r="I42" s="854"/>
      <c r="J42" s="855"/>
      <c r="K42" s="834">
        <f t="shared" si="19"/>
        <v>0</v>
      </c>
      <c r="L42" s="835">
        <f t="shared" si="20"/>
        <v>0</v>
      </c>
      <c r="M42" s="960">
        <f t="shared" si="17"/>
        <v>0</v>
      </c>
      <c r="N42" s="880">
        <f t="shared" si="21"/>
        <v>0</v>
      </c>
      <c r="O42" s="880">
        <f t="shared" si="22"/>
        <v>0</v>
      </c>
      <c r="P42" s="876">
        <f t="shared" si="18"/>
        <v>0</v>
      </c>
      <c r="Q42" s="1427"/>
      <c r="R42" s="1412"/>
    </row>
    <row r="43" spans="2:18" s="1392" customFormat="1" ht="14.1" customHeight="1">
      <c r="B43" s="3372"/>
      <c r="C43" s="803">
        <v>11</v>
      </c>
      <c r="D43" s="398" t="s">
        <v>117</v>
      </c>
      <c r="E43" s="1453"/>
      <c r="F43" s="1454"/>
      <c r="G43" s="855"/>
      <c r="H43" s="856"/>
      <c r="I43" s="854"/>
      <c r="J43" s="855"/>
      <c r="K43" s="834">
        <f t="shared" si="19"/>
        <v>0</v>
      </c>
      <c r="L43" s="835">
        <f t="shared" si="20"/>
        <v>0</v>
      </c>
      <c r="M43" s="960">
        <f t="shared" si="17"/>
        <v>0</v>
      </c>
      <c r="N43" s="880">
        <f t="shared" si="21"/>
        <v>0</v>
      </c>
      <c r="O43" s="880">
        <f t="shared" si="22"/>
        <v>0</v>
      </c>
      <c r="P43" s="876">
        <f t="shared" si="18"/>
        <v>0</v>
      </c>
      <c r="Q43" s="1427"/>
      <c r="R43" s="1412"/>
    </row>
    <row r="44" spans="2:18" s="1392" customFormat="1" ht="14.1" customHeight="1">
      <c r="B44" s="3372"/>
      <c r="C44" s="802">
        <v>12</v>
      </c>
      <c r="D44" s="398" t="s">
        <v>64</v>
      </c>
      <c r="E44" s="1453"/>
      <c r="F44" s="1454"/>
      <c r="G44" s="855"/>
      <c r="H44" s="856"/>
      <c r="I44" s="854"/>
      <c r="J44" s="855"/>
      <c r="K44" s="834">
        <f t="shared" si="19"/>
        <v>0</v>
      </c>
      <c r="L44" s="835">
        <f t="shared" si="20"/>
        <v>0</v>
      </c>
      <c r="M44" s="960">
        <f t="shared" si="17"/>
        <v>0</v>
      </c>
      <c r="N44" s="880">
        <f t="shared" si="21"/>
        <v>0</v>
      </c>
      <c r="O44" s="880">
        <f t="shared" si="22"/>
        <v>0</v>
      </c>
      <c r="P44" s="876">
        <f t="shared" si="18"/>
        <v>0</v>
      </c>
      <c r="Q44" s="1427"/>
      <c r="R44" s="1412"/>
    </row>
    <row r="45" spans="2:18" s="1392" customFormat="1" ht="14.1" customHeight="1">
      <c r="B45" s="3372"/>
      <c r="C45" s="803">
        <v>13</v>
      </c>
      <c r="D45" s="398" t="s">
        <v>143</v>
      </c>
      <c r="E45" s="1453"/>
      <c r="F45" s="1454"/>
      <c r="G45" s="855"/>
      <c r="H45" s="856"/>
      <c r="I45" s="854"/>
      <c r="J45" s="855"/>
      <c r="K45" s="834">
        <f t="shared" si="19"/>
        <v>0</v>
      </c>
      <c r="L45" s="835">
        <f t="shared" si="20"/>
        <v>0</v>
      </c>
      <c r="M45" s="960">
        <f t="shared" si="17"/>
        <v>0</v>
      </c>
      <c r="N45" s="880">
        <f t="shared" si="21"/>
        <v>0</v>
      </c>
      <c r="O45" s="880">
        <f t="shared" si="22"/>
        <v>0</v>
      </c>
      <c r="P45" s="876">
        <f t="shared" si="18"/>
        <v>0</v>
      </c>
      <c r="Q45" s="1427"/>
      <c r="R45" s="1412"/>
    </row>
    <row r="46" spans="2:18" s="1392" customFormat="1" ht="14.1" customHeight="1">
      <c r="B46" s="3372"/>
      <c r="C46" s="803">
        <v>14</v>
      </c>
      <c r="D46" s="1208" t="s">
        <v>65</v>
      </c>
      <c r="E46" s="1455"/>
      <c r="F46" s="1456"/>
      <c r="G46" s="1402"/>
      <c r="H46" s="856"/>
      <c r="I46" s="854"/>
      <c r="J46" s="855"/>
      <c r="K46" s="834">
        <f>SUM(E46:G46)</f>
        <v>0</v>
      </c>
      <c r="L46" s="835">
        <f>SUM(H46:J46)</f>
        <v>0</v>
      </c>
      <c r="M46" s="960">
        <f t="shared" si="17"/>
        <v>0</v>
      </c>
      <c r="N46" s="880">
        <f t="shared" si="21"/>
        <v>0</v>
      </c>
      <c r="O46" s="880">
        <f t="shared" si="22"/>
        <v>0</v>
      </c>
      <c r="P46" s="876">
        <f t="shared" si="18"/>
        <v>0</v>
      </c>
      <c r="Q46" s="1427"/>
      <c r="R46" s="1412"/>
    </row>
    <row r="47" spans="2:18" s="1392" customFormat="1" ht="14.1" customHeight="1">
      <c r="B47" s="3372"/>
      <c r="C47" s="803">
        <v>15</v>
      </c>
      <c r="D47" s="398" t="s">
        <v>336</v>
      </c>
      <c r="E47" s="1453"/>
      <c r="F47" s="1454"/>
      <c r="G47" s="855"/>
      <c r="H47" s="856"/>
      <c r="I47" s="854"/>
      <c r="J47" s="855"/>
      <c r="K47" s="834">
        <f>SUM(E47:G47)</f>
        <v>0</v>
      </c>
      <c r="L47" s="835">
        <f>SUM(H47:J47)</f>
        <v>0</v>
      </c>
      <c r="M47" s="960">
        <f t="shared" si="17"/>
        <v>0</v>
      </c>
      <c r="N47" s="880">
        <f t="shared" si="21"/>
        <v>0</v>
      </c>
      <c r="O47" s="880">
        <f t="shared" si="22"/>
        <v>0</v>
      </c>
      <c r="P47" s="876">
        <f t="shared" ref="P47" si="23">SUM(N47:O47)</f>
        <v>0</v>
      </c>
      <c r="Q47" s="1427"/>
      <c r="R47" s="1412"/>
    </row>
    <row r="48" spans="2:18" s="1392" customFormat="1" ht="14.1" customHeight="1">
      <c r="B48" s="3372"/>
      <c r="C48" s="984">
        <v>16</v>
      </c>
      <c r="D48" s="1337" t="s">
        <v>601</v>
      </c>
      <c r="E48" s="1453"/>
      <c r="F48" s="1454"/>
      <c r="G48" s="855"/>
      <c r="H48" s="856"/>
      <c r="I48" s="854"/>
      <c r="J48" s="855"/>
      <c r="K48" s="834">
        <f t="shared" si="19"/>
        <v>0</v>
      </c>
      <c r="L48" s="835">
        <f t="shared" si="20"/>
        <v>0</v>
      </c>
      <c r="M48" s="960">
        <f t="shared" si="17"/>
        <v>0</v>
      </c>
      <c r="N48" s="880">
        <f t="shared" si="21"/>
        <v>0</v>
      </c>
      <c r="O48" s="880">
        <f t="shared" si="22"/>
        <v>0</v>
      </c>
      <c r="P48" s="876">
        <f t="shared" si="18"/>
        <v>0</v>
      </c>
      <c r="Q48" s="1427"/>
      <c r="R48" s="1412"/>
    </row>
    <row r="49" spans="2:18" s="1392" customFormat="1" ht="14.1" customHeight="1">
      <c r="B49" s="3422" t="s">
        <v>736</v>
      </c>
      <c r="C49" s="808">
        <v>1</v>
      </c>
      <c r="D49" s="1338" t="s">
        <v>741</v>
      </c>
      <c r="E49" s="1457"/>
      <c r="F49" s="1458"/>
      <c r="G49" s="1223"/>
      <c r="H49" s="1224"/>
      <c r="I49" s="1225"/>
      <c r="J49" s="1226"/>
      <c r="K49" s="840">
        <f t="shared" si="19"/>
        <v>0</v>
      </c>
      <c r="L49" s="841">
        <f t="shared" si="20"/>
        <v>0</v>
      </c>
      <c r="M49" s="970">
        <f t="shared" si="17"/>
        <v>0</v>
      </c>
      <c r="N49" s="879">
        <f t="shared" si="21"/>
        <v>0</v>
      </c>
      <c r="O49" s="879">
        <f t="shared" si="22"/>
        <v>0</v>
      </c>
      <c r="P49" s="875">
        <f t="shared" si="18"/>
        <v>0</v>
      </c>
      <c r="Q49" s="1428"/>
      <c r="R49" s="1412"/>
    </row>
    <row r="50" spans="2:18" s="1392" customFormat="1" ht="14.1" customHeight="1">
      <c r="B50" s="3423"/>
      <c r="C50" s="809">
        <v>2</v>
      </c>
      <c r="D50" s="1000" t="s">
        <v>742</v>
      </c>
      <c r="E50" s="1459"/>
      <c r="F50" s="1460"/>
      <c r="G50" s="859"/>
      <c r="H50" s="1219"/>
      <c r="I50" s="1220"/>
      <c r="J50" s="899"/>
      <c r="K50" s="834">
        <f t="shared" si="19"/>
        <v>0</v>
      </c>
      <c r="L50" s="835">
        <f t="shared" si="20"/>
        <v>0</v>
      </c>
      <c r="M50" s="960">
        <f t="shared" si="17"/>
        <v>0</v>
      </c>
      <c r="N50" s="880">
        <f t="shared" si="21"/>
        <v>0</v>
      </c>
      <c r="O50" s="880">
        <f t="shared" si="22"/>
        <v>0</v>
      </c>
      <c r="P50" s="876">
        <f t="shared" si="18"/>
        <v>0</v>
      </c>
      <c r="Q50" s="1429"/>
      <c r="R50" s="1412"/>
    </row>
    <row r="51" spans="2:18" s="1392" customFormat="1" ht="14.1" customHeight="1">
      <c r="B51" s="3424"/>
      <c r="C51" s="811">
        <v>3</v>
      </c>
      <c r="D51" s="1200" t="s">
        <v>743</v>
      </c>
      <c r="E51" s="1461"/>
      <c r="F51" s="1462"/>
      <c r="G51" s="867"/>
      <c r="H51" s="868"/>
      <c r="I51" s="999"/>
      <c r="J51" s="950"/>
      <c r="K51" s="837">
        <f t="shared" si="19"/>
        <v>0</v>
      </c>
      <c r="L51" s="838">
        <f t="shared" si="20"/>
        <v>0</v>
      </c>
      <c r="M51" s="971">
        <f t="shared" si="17"/>
        <v>0</v>
      </c>
      <c r="N51" s="881">
        <f t="shared" si="21"/>
        <v>0</v>
      </c>
      <c r="O51" s="881">
        <f t="shared" si="22"/>
        <v>0</v>
      </c>
      <c r="P51" s="877">
        <f t="shared" si="18"/>
        <v>0</v>
      </c>
      <c r="Q51" s="1430"/>
      <c r="R51" s="1412"/>
    </row>
    <row r="52" spans="2:18" s="1392" customFormat="1" ht="19.7" customHeight="1">
      <c r="B52" s="3433" t="s">
        <v>786</v>
      </c>
      <c r="C52" s="808"/>
      <c r="D52" s="1338" t="s">
        <v>741</v>
      </c>
      <c r="E52" s="1463"/>
      <c r="F52" s="1464"/>
      <c r="G52" s="1431"/>
      <c r="H52" s="846"/>
      <c r="I52" s="847"/>
      <c r="J52" s="869"/>
      <c r="K52" s="840">
        <f t="shared" si="19"/>
        <v>0</v>
      </c>
      <c r="L52" s="841">
        <f t="shared" si="20"/>
        <v>0</v>
      </c>
      <c r="M52" s="970">
        <f t="shared" si="17"/>
        <v>0</v>
      </c>
      <c r="N52" s="879">
        <f t="shared" si="21"/>
        <v>0</v>
      </c>
      <c r="O52" s="879">
        <f t="shared" si="22"/>
        <v>0</v>
      </c>
      <c r="P52" s="875">
        <f t="shared" si="18"/>
        <v>0</v>
      </c>
      <c r="Q52" s="1424"/>
      <c r="R52" s="1412"/>
    </row>
    <row r="53" spans="2:18" s="1392" customFormat="1" ht="19.7" customHeight="1" thickBot="1">
      <c r="B53" s="3434"/>
      <c r="C53" s="1408"/>
      <c r="D53" s="1200" t="s">
        <v>783</v>
      </c>
      <c r="E53" s="1465"/>
      <c r="F53" s="1466"/>
      <c r="G53" s="1432"/>
      <c r="H53" s="1433"/>
      <c r="I53" s="1201"/>
      <c r="J53" s="1434"/>
      <c r="K53" s="842">
        <f t="shared" si="19"/>
        <v>0</v>
      </c>
      <c r="L53" s="843">
        <f t="shared" si="20"/>
        <v>0</v>
      </c>
      <c r="M53" s="972">
        <f t="shared" si="17"/>
        <v>0</v>
      </c>
      <c r="N53" s="911">
        <f t="shared" si="21"/>
        <v>0</v>
      </c>
      <c r="O53" s="911">
        <f t="shared" si="22"/>
        <v>0</v>
      </c>
      <c r="P53" s="912">
        <f t="shared" si="18"/>
        <v>0</v>
      </c>
      <c r="Q53" s="1816"/>
      <c r="R53" s="1412"/>
    </row>
    <row r="54" spans="2:18" s="1392" customFormat="1" ht="19.350000000000001" customHeight="1" thickBot="1">
      <c r="B54" s="1815"/>
      <c r="C54" s="1407" t="s">
        <v>601</v>
      </c>
      <c r="D54" s="1409"/>
      <c r="E54" s="1467"/>
      <c r="F54" s="1468"/>
      <c r="G54" s="1438"/>
      <c r="H54" s="1439"/>
      <c r="I54" s="1440"/>
      <c r="J54" s="1440"/>
      <c r="K54" s="1413">
        <f>SUM(E54:G54)</f>
        <v>0</v>
      </c>
      <c r="L54" s="1414">
        <f>SUM(H54:J54)</f>
        <v>0</v>
      </c>
      <c r="M54" s="1415">
        <f>SUM(K54:L54)</f>
        <v>0</v>
      </c>
      <c r="N54" s="1416">
        <f>E54*$E$11+F54*$F$11+G54*G$11</f>
        <v>0</v>
      </c>
      <c r="O54" s="1416">
        <f>H54*$H$11+I54*$I$11+J54*$J$11</f>
        <v>0</v>
      </c>
      <c r="P54" s="1417">
        <f>SUM(N54:O54)</f>
        <v>0</v>
      </c>
      <c r="Q54" s="1820"/>
      <c r="R54" s="1412"/>
    </row>
    <row r="55" spans="2:18" s="1418" customFormat="1" ht="19.5" customHeight="1" thickBot="1">
      <c r="B55" s="1319"/>
      <c r="C55" s="1320" t="s">
        <v>779</v>
      </c>
      <c r="D55" s="1320"/>
      <c r="E55" s="1469">
        <f>SUM(E56:E65)</f>
        <v>0</v>
      </c>
      <c r="F55" s="1469">
        <f t="shared" ref="F55:K55" si="24">SUM(F56:F65)</f>
        <v>0</v>
      </c>
      <c r="G55" s="1327">
        <f t="shared" si="24"/>
        <v>0</v>
      </c>
      <c r="H55" s="1327">
        <f t="shared" si="24"/>
        <v>0</v>
      </c>
      <c r="I55" s="1327">
        <f t="shared" si="24"/>
        <v>0</v>
      </c>
      <c r="J55" s="1327">
        <f t="shared" si="24"/>
        <v>0</v>
      </c>
      <c r="K55" s="1327">
        <f t="shared" si="24"/>
        <v>0</v>
      </c>
      <c r="L55" s="1327">
        <f>SUM(L56:L65)</f>
        <v>0</v>
      </c>
      <c r="M55" s="1327">
        <f t="shared" ref="M55:P55" si="25">SUM(M56:M65)</f>
        <v>0</v>
      </c>
      <c r="N55" s="1327">
        <f t="shared" si="25"/>
        <v>0</v>
      </c>
      <c r="O55" s="1327">
        <f t="shared" si="25"/>
        <v>0</v>
      </c>
      <c r="P55" s="1327">
        <f t="shared" si="25"/>
        <v>0</v>
      </c>
      <c r="Q55" s="1819"/>
      <c r="R55" s="1412"/>
    </row>
    <row r="56" spans="2:18" s="1418" customFormat="1" ht="14.1" customHeight="1">
      <c r="B56" s="817"/>
      <c r="C56" s="1311">
        <v>1</v>
      </c>
      <c r="D56" s="822"/>
      <c r="E56" s="1449"/>
      <c r="F56" s="1450"/>
      <c r="G56" s="849"/>
      <c r="H56" s="850"/>
      <c r="I56" s="851"/>
      <c r="J56" s="849"/>
      <c r="K56" s="836">
        <f>SUM(E56:G56)</f>
        <v>0</v>
      </c>
      <c r="L56" s="897">
        <f>SUM(H56:J56)</f>
        <v>0</v>
      </c>
      <c r="M56" s="968">
        <f t="shared" ref="M56:M74" si="26">SUM(K56:L56)</f>
        <v>0</v>
      </c>
      <c r="N56" s="891">
        <f>E56*$E$11+F56*$F$11+G56*G$11</f>
        <v>0</v>
      </c>
      <c r="O56" s="891">
        <f>H56*$H$11+I56*$I$11+J56*$J$11</f>
        <v>0</v>
      </c>
      <c r="P56" s="908">
        <f t="shared" ref="P56:P74" si="27">SUM(N56:O56)</f>
        <v>0</v>
      </c>
      <c r="Q56" s="917"/>
      <c r="R56" s="1412"/>
    </row>
    <row r="57" spans="2:18" s="1418" customFormat="1" ht="14.1" customHeight="1">
      <c r="B57" s="817"/>
      <c r="C57" s="1311">
        <v>2</v>
      </c>
      <c r="D57" s="822"/>
      <c r="E57" s="1449"/>
      <c r="F57" s="1450"/>
      <c r="G57" s="849"/>
      <c r="H57" s="850"/>
      <c r="I57" s="851"/>
      <c r="J57" s="849"/>
      <c r="K57" s="834">
        <f t="shared" ref="K57:K62" si="28">SUM(E57:G57)</f>
        <v>0</v>
      </c>
      <c r="L57" s="835">
        <f t="shared" ref="L57:L62" si="29">SUM(H57:J57)</f>
        <v>0</v>
      </c>
      <c r="M57" s="960">
        <f t="shared" si="26"/>
        <v>0</v>
      </c>
      <c r="N57" s="880">
        <f t="shared" ref="N57:N74" si="30">E57*$E$11+F57*$F$11+G57*G$11</f>
        <v>0</v>
      </c>
      <c r="O57" s="880">
        <f t="shared" ref="O57:O74" si="31">H57*$H$11+I57*$I$11+J57*$J$11</f>
        <v>0</v>
      </c>
      <c r="P57" s="876">
        <f t="shared" ref="P57:P62" si="32">SUM(N57:O57)</f>
        <v>0</v>
      </c>
      <c r="Q57" s="917"/>
      <c r="R57" s="1412"/>
    </row>
    <row r="58" spans="2:18" s="1418" customFormat="1" ht="14.1" customHeight="1">
      <c r="B58" s="817"/>
      <c r="C58" s="1311">
        <v>3</v>
      </c>
      <c r="D58" s="822"/>
      <c r="E58" s="1449"/>
      <c r="F58" s="1450"/>
      <c r="G58" s="849"/>
      <c r="H58" s="850"/>
      <c r="I58" s="851"/>
      <c r="J58" s="849"/>
      <c r="K58" s="834">
        <f t="shared" si="28"/>
        <v>0</v>
      </c>
      <c r="L58" s="835">
        <f t="shared" si="29"/>
        <v>0</v>
      </c>
      <c r="M58" s="960">
        <f t="shared" si="26"/>
        <v>0</v>
      </c>
      <c r="N58" s="880">
        <f t="shared" si="30"/>
        <v>0</v>
      </c>
      <c r="O58" s="880">
        <f t="shared" si="31"/>
        <v>0</v>
      </c>
      <c r="P58" s="876">
        <f t="shared" si="32"/>
        <v>0</v>
      </c>
      <c r="Q58" s="917"/>
      <c r="R58" s="1412"/>
    </row>
    <row r="59" spans="2:18" s="1418" customFormat="1" ht="14.1" customHeight="1">
      <c r="B59" s="817"/>
      <c r="C59" s="1311">
        <v>4</v>
      </c>
      <c r="D59" s="822"/>
      <c r="E59" s="1449"/>
      <c r="F59" s="1450"/>
      <c r="G59" s="849"/>
      <c r="H59" s="850"/>
      <c r="I59" s="851"/>
      <c r="J59" s="849"/>
      <c r="K59" s="834">
        <f t="shared" si="28"/>
        <v>0</v>
      </c>
      <c r="L59" s="835">
        <f t="shared" si="29"/>
        <v>0</v>
      </c>
      <c r="M59" s="960">
        <f t="shared" si="26"/>
        <v>0</v>
      </c>
      <c r="N59" s="880">
        <f t="shared" si="30"/>
        <v>0</v>
      </c>
      <c r="O59" s="880">
        <f t="shared" si="31"/>
        <v>0</v>
      </c>
      <c r="P59" s="876">
        <f t="shared" si="32"/>
        <v>0</v>
      </c>
      <c r="Q59" s="917"/>
      <c r="R59" s="1412"/>
    </row>
    <row r="60" spans="2:18" s="1418" customFormat="1" ht="14.1" customHeight="1">
      <c r="B60" s="817"/>
      <c r="C60" s="1311">
        <v>5</v>
      </c>
      <c r="D60" s="822"/>
      <c r="E60" s="1449"/>
      <c r="F60" s="1450"/>
      <c r="G60" s="849"/>
      <c r="H60" s="850"/>
      <c r="I60" s="851"/>
      <c r="J60" s="849"/>
      <c r="K60" s="834">
        <f t="shared" si="28"/>
        <v>0</v>
      </c>
      <c r="L60" s="835">
        <f t="shared" si="29"/>
        <v>0</v>
      </c>
      <c r="M60" s="960">
        <f t="shared" si="26"/>
        <v>0</v>
      </c>
      <c r="N60" s="880">
        <f t="shared" si="30"/>
        <v>0</v>
      </c>
      <c r="O60" s="880">
        <f t="shared" si="31"/>
        <v>0</v>
      </c>
      <c r="P60" s="876">
        <f t="shared" si="32"/>
        <v>0</v>
      </c>
      <c r="Q60" s="917"/>
      <c r="R60" s="1412"/>
    </row>
    <row r="61" spans="2:18" s="1418" customFormat="1" ht="14.1" customHeight="1">
      <c r="B61" s="817"/>
      <c r="C61" s="1311">
        <v>6</v>
      </c>
      <c r="D61" s="822"/>
      <c r="E61" s="1449"/>
      <c r="F61" s="1450"/>
      <c r="G61" s="849"/>
      <c r="H61" s="850"/>
      <c r="I61" s="851"/>
      <c r="J61" s="849"/>
      <c r="K61" s="834">
        <f t="shared" si="28"/>
        <v>0</v>
      </c>
      <c r="L61" s="835">
        <f t="shared" si="29"/>
        <v>0</v>
      </c>
      <c r="M61" s="960">
        <f t="shared" si="26"/>
        <v>0</v>
      </c>
      <c r="N61" s="880">
        <f t="shared" si="30"/>
        <v>0</v>
      </c>
      <c r="O61" s="880">
        <f t="shared" si="31"/>
        <v>0</v>
      </c>
      <c r="P61" s="876">
        <f t="shared" si="32"/>
        <v>0</v>
      </c>
      <c r="Q61" s="917"/>
      <c r="R61" s="1412"/>
    </row>
    <row r="62" spans="2:18" s="1418" customFormat="1" ht="14.1" customHeight="1">
      <c r="B62" s="817"/>
      <c r="C62" s="1311">
        <v>7</v>
      </c>
      <c r="D62" s="822"/>
      <c r="E62" s="1449"/>
      <c r="F62" s="1450"/>
      <c r="G62" s="849"/>
      <c r="H62" s="850"/>
      <c r="I62" s="851"/>
      <c r="J62" s="849"/>
      <c r="K62" s="834">
        <f t="shared" si="28"/>
        <v>0</v>
      </c>
      <c r="L62" s="835">
        <f t="shared" si="29"/>
        <v>0</v>
      </c>
      <c r="M62" s="960">
        <f t="shared" si="26"/>
        <v>0</v>
      </c>
      <c r="N62" s="880">
        <f t="shared" si="30"/>
        <v>0</v>
      </c>
      <c r="O62" s="880">
        <f t="shared" si="31"/>
        <v>0</v>
      </c>
      <c r="P62" s="876">
        <f t="shared" si="32"/>
        <v>0</v>
      </c>
      <c r="Q62" s="917"/>
      <c r="R62" s="1412"/>
    </row>
    <row r="63" spans="2:18" s="1418" customFormat="1" ht="14.1" customHeight="1">
      <c r="B63" s="806"/>
      <c r="C63" s="804">
        <v>8</v>
      </c>
      <c r="D63" s="823"/>
      <c r="E63" s="1453"/>
      <c r="F63" s="1454"/>
      <c r="G63" s="855"/>
      <c r="H63" s="856"/>
      <c r="I63" s="854"/>
      <c r="J63" s="855"/>
      <c r="K63" s="834">
        <f>SUM(E63:G63)</f>
        <v>0</v>
      </c>
      <c r="L63" s="835">
        <f>SUM(H63:J63)</f>
        <v>0</v>
      </c>
      <c r="M63" s="960">
        <f t="shared" si="26"/>
        <v>0</v>
      </c>
      <c r="N63" s="880">
        <f t="shared" si="30"/>
        <v>0</v>
      </c>
      <c r="O63" s="880">
        <f t="shared" si="31"/>
        <v>0</v>
      </c>
      <c r="P63" s="876">
        <f t="shared" si="27"/>
        <v>0</v>
      </c>
      <c r="Q63" s="231"/>
      <c r="R63" s="1412"/>
    </row>
    <row r="64" spans="2:18" s="1418" customFormat="1" ht="14.1" customHeight="1">
      <c r="B64" s="806"/>
      <c r="C64" s="804">
        <v>9</v>
      </c>
      <c r="D64" s="823"/>
      <c r="E64" s="1453"/>
      <c r="F64" s="1454"/>
      <c r="G64" s="855"/>
      <c r="H64" s="856"/>
      <c r="I64" s="854"/>
      <c r="J64" s="855"/>
      <c r="K64" s="834">
        <f>SUM(E64:G64)</f>
        <v>0</v>
      </c>
      <c r="L64" s="835">
        <f>SUM(H64:J64)</f>
        <v>0</v>
      </c>
      <c r="M64" s="960">
        <f t="shared" si="26"/>
        <v>0</v>
      </c>
      <c r="N64" s="880">
        <f t="shared" si="30"/>
        <v>0</v>
      </c>
      <c r="O64" s="880">
        <f t="shared" si="31"/>
        <v>0</v>
      </c>
      <c r="P64" s="876">
        <f t="shared" si="27"/>
        <v>0</v>
      </c>
      <c r="Q64" s="231"/>
      <c r="R64" s="1412"/>
    </row>
    <row r="65" spans="2:18" s="1418" customFormat="1" ht="14.1" customHeight="1" thickBot="1">
      <c r="B65" s="983"/>
      <c r="C65" s="1312">
        <v>10</v>
      </c>
      <c r="D65" s="1313"/>
      <c r="E65" s="1470"/>
      <c r="F65" s="1471"/>
      <c r="G65" s="899"/>
      <c r="H65" s="1219"/>
      <c r="I65" s="1220"/>
      <c r="J65" s="899"/>
      <c r="K65" s="894">
        <f>SUM(E65:G65)</f>
        <v>0</v>
      </c>
      <c r="L65" s="895">
        <f>SUM(H65:J65)</f>
        <v>0</v>
      </c>
      <c r="M65" s="973">
        <f t="shared" si="26"/>
        <v>0</v>
      </c>
      <c r="N65" s="906">
        <f t="shared" si="30"/>
        <v>0</v>
      </c>
      <c r="O65" s="906">
        <f t="shared" si="31"/>
        <v>0</v>
      </c>
      <c r="P65" s="909">
        <f t="shared" si="27"/>
        <v>0</v>
      </c>
      <c r="Q65" s="1291"/>
      <c r="R65" s="1412"/>
    </row>
    <row r="66" spans="2:18" s="1418" customFormat="1" ht="19.350000000000001" customHeight="1" thickBot="1">
      <c r="B66" s="1441"/>
      <c r="C66" s="1442" t="s">
        <v>599</v>
      </c>
      <c r="D66" s="1441"/>
      <c r="E66" s="1472">
        <f>SUM(E67:E74)</f>
        <v>0</v>
      </c>
      <c r="F66" s="1472">
        <f t="shared" ref="F66:J66" si="33">SUM(F67:F74)</f>
        <v>0</v>
      </c>
      <c r="G66" s="1314">
        <f t="shared" si="33"/>
        <v>0</v>
      </c>
      <c r="H66" s="1314">
        <f t="shared" si="33"/>
        <v>0</v>
      </c>
      <c r="I66" s="1314">
        <f>SUM(I67:I74)</f>
        <v>0</v>
      </c>
      <c r="J66" s="1314">
        <f t="shared" si="33"/>
        <v>0</v>
      </c>
      <c r="K66" s="1315">
        <f>SUM(K67:K74)</f>
        <v>0</v>
      </c>
      <c r="L66" s="1315">
        <f t="shared" ref="L66:M66" si="34">SUM(L67:L74)</f>
        <v>0</v>
      </c>
      <c r="M66" s="1315">
        <f t="shared" si="34"/>
        <v>0</v>
      </c>
      <c r="N66" s="1316">
        <f t="shared" si="30"/>
        <v>0</v>
      </c>
      <c r="O66" s="1316">
        <f t="shared" si="31"/>
        <v>0</v>
      </c>
      <c r="P66" s="1317">
        <f t="shared" si="27"/>
        <v>0</v>
      </c>
      <c r="Q66" s="1318"/>
      <c r="R66" s="1412"/>
    </row>
    <row r="67" spans="2:18" s="1418" customFormat="1" ht="14.1" customHeight="1">
      <c r="B67" s="817"/>
      <c r="C67" s="1311">
        <v>1</v>
      </c>
      <c r="D67" s="822"/>
      <c r="E67" s="1449"/>
      <c r="F67" s="1450"/>
      <c r="G67" s="849"/>
      <c r="H67" s="850"/>
      <c r="I67" s="851"/>
      <c r="J67" s="849"/>
      <c r="K67" s="836">
        <f t="shared" ref="K67:K74" si="35">SUM(E67:G67)</f>
        <v>0</v>
      </c>
      <c r="L67" s="897">
        <f t="shared" ref="L67:L74" si="36">SUM(H67:J67)</f>
        <v>0</v>
      </c>
      <c r="M67" s="968">
        <f t="shared" si="26"/>
        <v>0</v>
      </c>
      <c r="N67" s="891">
        <f t="shared" si="30"/>
        <v>0</v>
      </c>
      <c r="O67" s="891">
        <f t="shared" si="31"/>
        <v>0</v>
      </c>
      <c r="P67" s="908">
        <f t="shared" si="27"/>
        <v>0</v>
      </c>
      <c r="Q67" s="917"/>
      <c r="R67" s="1412"/>
    </row>
    <row r="68" spans="2:18" s="1418" customFormat="1" ht="14.1" customHeight="1">
      <c r="B68" s="806"/>
      <c r="C68" s="804">
        <v>2</v>
      </c>
      <c r="D68" s="822"/>
      <c r="E68" s="1453"/>
      <c r="F68" s="1454"/>
      <c r="G68" s="855"/>
      <c r="H68" s="856"/>
      <c r="I68" s="854"/>
      <c r="J68" s="855"/>
      <c r="K68" s="834">
        <f t="shared" si="35"/>
        <v>0</v>
      </c>
      <c r="L68" s="835">
        <f t="shared" si="36"/>
        <v>0</v>
      </c>
      <c r="M68" s="960">
        <f t="shared" si="26"/>
        <v>0</v>
      </c>
      <c r="N68" s="880">
        <f t="shared" si="30"/>
        <v>0</v>
      </c>
      <c r="O68" s="880">
        <f t="shared" si="31"/>
        <v>0</v>
      </c>
      <c r="P68" s="876">
        <f t="shared" ref="P68:P70" si="37">SUM(N68:O68)</f>
        <v>0</v>
      </c>
      <c r="Q68" s="231"/>
      <c r="R68" s="1412"/>
    </row>
    <row r="69" spans="2:18" s="1418" customFormat="1" ht="14.1" customHeight="1">
      <c r="B69" s="806"/>
      <c r="C69" s="804">
        <v>3</v>
      </c>
      <c r="D69" s="822"/>
      <c r="E69" s="1453"/>
      <c r="F69" s="1454"/>
      <c r="G69" s="855"/>
      <c r="H69" s="856"/>
      <c r="I69" s="854"/>
      <c r="J69" s="855"/>
      <c r="K69" s="834">
        <f t="shared" si="35"/>
        <v>0</v>
      </c>
      <c r="L69" s="835">
        <f t="shared" si="36"/>
        <v>0</v>
      </c>
      <c r="M69" s="960">
        <f t="shared" si="26"/>
        <v>0</v>
      </c>
      <c r="N69" s="880">
        <f t="shared" si="30"/>
        <v>0</v>
      </c>
      <c r="O69" s="880">
        <f t="shared" si="31"/>
        <v>0</v>
      </c>
      <c r="P69" s="876">
        <f t="shared" si="37"/>
        <v>0</v>
      </c>
      <c r="Q69" s="231"/>
      <c r="R69" s="1412"/>
    </row>
    <row r="70" spans="2:18" s="1418" customFormat="1" ht="14.1" customHeight="1">
      <c r="B70" s="806"/>
      <c r="C70" s="804">
        <v>4</v>
      </c>
      <c r="D70" s="822"/>
      <c r="E70" s="1453"/>
      <c r="F70" s="1454"/>
      <c r="G70" s="855"/>
      <c r="H70" s="856"/>
      <c r="I70" s="854"/>
      <c r="J70" s="855"/>
      <c r="K70" s="834">
        <f t="shared" si="35"/>
        <v>0</v>
      </c>
      <c r="L70" s="835">
        <f t="shared" si="36"/>
        <v>0</v>
      </c>
      <c r="M70" s="960">
        <f t="shared" si="26"/>
        <v>0</v>
      </c>
      <c r="N70" s="880">
        <f t="shared" si="30"/>
        <v>0</v>
      </c>
      <c r="O70" s="880">
        <f t="shared" si="31"/>
        <v>0</v>
      </c>
      <c r="P70" s="876">
        <f t="shared" si="37"/>
        <v>0</v>
      </c>
      <c r="Q70" s="231"/>
      <c r="R70" s="1412"/>
    </row>
    <row r="71" spans="2:18" s="1418" customFormat="1" ht="14.1" customHeight="1">
      <c r="B71" s="806"/>
      <c r="C71" s="804">
        <v>5</v>
      </c>
      <c r="D71" s="823"/>
      <c r="E71" s="1453"/>
      <c r="F71" s="1454"/>
      <c r="G71" s="855"/>
      <c r="H71" s="856"/>
      <c r="I71" s="854"/>
      <c r="J71" s="855"/>
      <c r="K71" s="834">
        <f t="shared" si="35"/>
        <v>0</v>
      </c>
      <c r="L71" s="835">
        <f t="shared" si="36"/>
        <v>0</v>
      </c>
      <c r="M71" s="960">
        <f t="shared" si="26"/>
        <v>0</v>
      </c>
      <c r="N71" s="880">
        <f t="shared" si="30"/>
        <v>0</v>
      </c>
      <c r="O71" s="880">
        <f t="shared" si="31"/>
        <v>0</v>
      </c>
      <c r="P71" s="876">
        <f t="shared" si="27"/>
        <v>0</v>
      </c>
      <c r="Q71" s="231"/>
      <c r="R71" s="1412"/>
    </row>
    <row r="72" spans="2:18" s="1418" customFormat="1" ht="14.1" customHeight="1">
      <c r="B72" s="806"/>
      <c r="C72" s="804">
        <v>6</v>
      </c>
      <c r="D72" s="823"/>
      <c r="E72" s="1453"/>
      <c r="F72" s="1454"/>
      <c r="G72" s="855"/>
      <c r="H72" s="856"/>
      <c r="I72" s="854"/>
      <c r="J72" s="855"/>
      <c r="K72" s="834">
        <f t="shared" si="35"/>
        <v>0</v>
      </c>
      <c r="L72" s="835">
        <f t="shared" si="36"/>
        <v>0</v>
      </c>
      <c r="M72" s="960">
        <f t="shared" si="26"/>
        <v>0</v>
      </c>
      <c r="N72" s="880">
        <f t="shared" si="30"/>
        <v>0</v>
      </c>
      <c r="O72" s="880">
        <f t="shared" si="31"/>
        <v>0</v>
      </c>
      <c r="P72" s="876">
        <f t="shared" si="27"/>
        <v>0</v>
      </c>
      <c r="Q72" s="231"/>
      <c r="R72" s="1412"/>
    </row>
    <row r="73" spans="2:18" s="1418" customFormat="1" ht="14.1" customHeight="1">
      <c r="B73" s="806"/>
      <c r="C73" s="804">
        <v>7</v>
      </c>
      <c r="D73" s="823"/>
      <c r="E73" s="1453"/>
      <c r="F73" s="1454"/>
      <c r="G73" s="855"/>
      <c r="H73" s="856"/>
      <c r="I73" s="854"/>
      <c r="J73" s="855"/>
      <c r="K73" s="834">
        <f t="shared" si="35"/>
        <v>0</v>
      </c>
      <c r="L73" s="835">
        <f t="shared" si="36"/>
        <v>0</v>
      </c>
      <c r="M73" s="960">
        <f t="shared" si="26"/>
        <v>0</v>
      </c>
      <c r="N73" s="880">
        <f t="shared" si="30"/>
        <v>0</v>
      </c>
      <c r="O73" s="880">
        <f t="shared" si="31"/>
        <v>0</v>
      </c>
      <c r="P73" s="876">
        <f t="shared" si="27"/>
        <v>0</v>
      </c>
      <c r="Q73" s="231"/>
      <c r="R73" s="1412"/>
    </row>
    <row r="74" spans="2:18" s="1418" customFormat="1" ht="14.1" customHeight="1" thickBot="1">
      <c r="B74" s="825"/>
      <c r="C74" s="824">
        <v>8</v>
      </c>
      <c r="D74" s="1313"/>
      <c r="E74" s="1470"/>
      <c r="F74" s="1471"/>
      <c r="G74" s="899"/>
      <c r="H74" s="1219"/>
      <c r="I74" s="1220"/>
      <c r="J74" s="899"/>
      <c r="K74" s="894">
        <f t="shared" si="35"/>
        <v>0</v>
      </c>
      <c r="L74" s="895">
        <f t="shared" si="36"/>
        <v>0</v>
      </c>
      <c r="M74" s="973">
        <f t="shared" si="26"/>
        <v>0</v>
      </c>
      <c r="N74" s="906">
        <f t="shared" si="30"/>
        <v>0</v>
      </c>
      <c r="O74" s="906">
        <f t="shared" si="31"/>
        <v>0</v>
      </c>
      <c r="P74" s="909">
        <f t="shared" si="27"/>
        <v>0</v>
      </c>
      <c r="Q74" s="1817"/>
      <c r="R74" s="1412"/>
    </row>
    <row r="75" spans="2:18" s="1418" customFormat="1">
      <c r="B75" s="1443"/>
      <c r="C75" s="1473" t="s">
        <v>712</v>
      </c>
      <c r="D75" s="399" t="s">
        <v>737</v>
      </c>
      <c r="E75" s="400"/>
      <c r="F75" s="400"/>
      <c r="G75" s="400"/>
      <c r="H75" s="400"/>
      <c r="I75" s="400"/>
      <c r="J75" s="400"/>
      <c r="K75" s="400"/>
      <c r="L75" s="400"/>
      <c r="M75" s="400"/>
      <c r="N75" s="400"/>
      <c r="O75" s="400"/>
      <c r="P75" s="400"/>
    </row>
    <row r="76" spans="2:18" s="1418" customFormat="1">
      <c r="C76" s="1339" t="s">
        <v>752</v>
      </c>
      <c r="D76" s="2963" t="s">
        <v>751</v>
      </c>
      <c r="E76" s="2966"/>
      <c r="F76" s="2966"/>
      <c r="G76" s="2966"/>
      <c r="H76" s="2966"/>
      <c r="I76" s="2966"/>
      <c r="J76" s="2966"/>
      <c r="K76" s="2966"/>
      <c r="L76" s="2966"/>
      <c r="M76" s="3435"/>
      <c r="N76" s="3435"/>
      <c r="O76" s="3435"/>
      <c r="P76" s="3435"/>
    </row>
    <row r="77" spans="2:18" s="1418" customFormat="1">
      <c r="D77" s="3377"/>
      <c r="E77" s="2964"/>
      <c r="F77" s="2964"/>
      <c r="G77" s="2964"/>
      <c r="H77" s="2964"/>
      <c r="I77" s="2964"/>
      <c r="J77" s="2964"/>
      <c r="K77" s="2964"/>
      <c r="L77" s="2964"/>
      <c r="M77" s="2964"/>
      <c r="N77" s="2964"/>
      <c r="O77" s="2964"/>
      <c r="P77" s="2964"/>
    </row>
    <row r="78" spans="2:18" s="1418" customFormat="1">
      <c r="D78" s="1444"/>
      <c r="E78" s="1444"/>
      <c r="F78" s="1444"/>
      <c r="G78" s="1444"/>
      <c r="H78" s="1444"/>
      <c r="I78" s="1444"/>
      <c r="J78" s="1445"/>
      <c r="K78" s="1445"/>
      <c r="L78" s="1445"/>
      <c r="M78" s="1444"/>
      <c r="N78" s="1444"/>
      <c r="O78" s="1444"/>
      <c r="P78" s="1444"/>
    </row>
    <row r="79" spans="2:18">
      <c r="D79" s="4"/>
      <c r="E79" s="6"/>
      <c r="F79" s="6"/>
      <c r="G79" s="6"/>
      <c r="H79" s="4"/>
      <c r="I79" s="4"/>
      <c r="J79" s="5"/>
      <c r="K79" s="5"/>
      <c r="L79" s="5"/>
      <c r="M79" s="4"/>
      <c r="N79" s="4"/>
      <c r="O79" s="4"/>
      <c r="P79" s="4"/>
    </row>
    <row r="80" spans="2:18">
      <c r="D80" s="4"/>
      <c r="E80" s="7"/>
      <c r="F80" s="6"/>
      <c r="G80" s="6"/>
      <c r="H80" s="4"/>
      <c r="I80" s="4"/>
      <c r="J80" s="5"/>
      <c r="K80" s="5"/>
      <c r="L80" s="5"/>
      <c r="M80" s="4"/>
      <c r="N80" s="4"/>
      <c r="O80" s="4"/>
      <c r="P80" s="4"/>
    </row>
    <row r="81" spans="4:16">
      <c r="D81" s="4"/>
      <c r="E81" s="6"/>
      <c r="F81" s="6"/>
      <c r="G81" s="6"/>
      <c r="H81" s="4"/>
      <c r="I81" s="4"/>
      <c r="J81" s="5"/>
      <c r="K81" s="5"/>
      <c r="L81" s="5"/>
      <c r="M81" s="4"/>
      <c r="N81" s="4"/>
      <c r="O81" s="4"/>
      <c r="P81" s="4"/>
    </row>
    <row r="82" spans="4:16">
      <c r="D82" s="8"/>
      <c r="E82" s="8"/>
      <c r="F82" s="8"/>
      <c r="G82" s="8"/>
      <c r="H82" s="8"/>
      <c r="I82" s="8"/>
      <c r="J82" s="8"/>
      <c r="K82" s="8"/>
      <c r="L82" s="8"/>
      <c r="M82" s="8"/>
      <c r="N82" s="8"/>
      <c r="O82" s="8"/>
      <c r="P82" s="8"/>
    </row>
  </sheetData>
  <sheetProtection algorithmName="SHA-512" hashValue="d0lL/gc1/BKhg4vCW+6bnRzYGoUlIXFo8JztmyZGV23E2bbaxC8v1zGwUeahlWhDH4EGDdRI8qEdpHbwLaInGA==" saltValue="GOOOQtWk3Z9kUaJCBxpsww==" spinCount="100000" sheet="1" objects="1" scenarios="1" formatRows="0"/>
  <mergeCells count="23">
    <mergeCell ref="D77:P77"/>
    <mergeCell ref="P10:P12"/>
    <mergeCell ref="E12:J12"/>
    <mergeCell ref="B33:B48"/>
    <mergeCell ref="B49:B51"/>
    <mergeCell ref="B52:B53"/>
    <mergeCell ref="D76:P76"/>
    <mergeCell ref="N6:P9"/>
    <mergeCell ref="Q6:Q12"/>
    <mergeCell ref="E7:J7"/>
    <mergeCell ref="K8:K12"/>
    <mergeCell ref="L8:L12"/>
    <mergeCell ref="E9:G9"/>
    <mergeCell ref="H9:J9"/>
    <mergeCell ref="E10:J10"/>
    <mergeCell ref="N10:N12"/>
    <mergeCell ref="O10:O12"/>
    <mergeCell ref="D3:L3"/>
    <mergeCell ref="J5:M5"/>
    <mergeCell ref="B6:D12"/>
    <mergeCell ref="E6:J6"/>
    <mergeCell ref="K6:L7"/>
    <mergeCell ref="M6:M12"/>
  </mergeCells>
  <printOptions horizontalCentered="1"/>
  <pageMargins left="0.74803149606299213" right="0.11811023622047245" top="0.51181102362204722" bottom="0.70866141732283472" header="0.51181102362204722" footer="0.51181102362204722"/>
  <pageSetup paperSize="9" scale="67"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B00-000000000000}">
          <x14:formula1>
            <xm:f>słownik!$A$2:$A$150</xm:f>
          </x14:formula1>
          <xm:sqref>D67:D74 D56:D65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34">
    <tabColor theme="0"/>
    <pageSetUpPr fitToPage="1"/>
  </sheetPr>
  <dimension ref="B1:V72"/>
  <sheetViews>
    <sheetView showGridLines="0" view="pageBreakPreview" topLeftCell="A35" zoomScale="90" zoomScaleNormal="100" zoomScaleSheetLayoutView="90" workbookViewId="0">
      <selection activeCell="D47" sqref="D47"/>
    </sheetView>
  </sheetViews>
  <sheetFormatPr defaultColWidth="9.28515625" defaultRowHeight="12.75"/>
  <cols>
    <col min="1" max="1" width="2.85546875" style="3" customWidth="1"/>
    <col min="2" max="2" width="6.42578125" style="3" customWidth="1"/>
    <col min="3" max="3" width="4.42578125" style="3" customWidth="1"/>
    <col min="4" max="4" width="44.42578125"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customWidth="1"/>
    <col min="19" max="16384" width="9.28515625" style="3"/>
  </cols>
  <sheetData>
    <row r="1" spans="2:22" ht="32.25" customHeight="1">
      <c r="B1" s="546" t="s">
        <v>557</v>
      </c>
      <c r="C1" s="546"/>
      <c r="D1" s="549"/>
      <c r="E1" s="549"/>
      <c r="F1" s="549"/>
      <c r="G1" s="549"/>
      <c r="H1" s="549"/>
      <c r="I1" s="549"/>
      <c r="J1" s="549"/>
      <c r="K1" s="549"/>
      <c r="L1" s="549"/>
      <c r="M1" s="549"/>
      <c r="N1" s="549"/>
      <c r="O1" s="1697" t="s">
        <v>906</v>
      </c>
      <c r="P1" s="549"/>
      <c r="Q1" s="549"/>
    </row>
    <row r="2" spans="2:22" s="1418" customFormat="1" ht="18">
      <c r="B2" s="235"/>
      <c r="C2" s="235"/>
      <c r="D2" s="236" t="str">
        <f>wizyt!C3</f>
        <v>??</v>
      </c>
      <c r="E2" s="237"/>
      <c r="F2" s="237"/>
      <c r="G2" s="237"/>
      <c r="H2" s="237"/>
      <c r="I2" s="237"/>
      <c r="J2" s="237"/>
      <c r="K2" s="237"/>
      <c r="L2" s="237"/>
      <c r="M2" s="237"/>
      <c r="N2" s="237"/>
      <c r="O2" s="237"/>
      <c r="P2" s="814"/>
      <c r="Q2" s="1218"/>
    </row>
    <row r="3" spans="2:22" s="1418" customFormat="1" ht="20.25">
      <c r="B3" s="1218"/>
      <c r="C3" s="1218"/>
      <c r="D3" s="3231" t="s">
        <v>113</v>
      </c>
      <c r="E3" s="3231"/>
      <c r="F3" s="3231"/>
      <c r="G3" s="3231"/>
      <c r="H3" s="3231"/>
      <c r="I3" s="3231"/>
      <c r="J3" s="3231"/>
      <c r="K3" s="3231"/>
      <c r="L3" s="3231"/>
      <c r="M3" s="295" t="str">
        <f>wizyt!H3</f>
        <v>2021/2022</v>
      </c>
      <c r="N3" s="239"/>
      <c r="O3" s="239"/>
      <c r="P3" s="954"/>
      <c r="Q3" s="1218"/>
    </row>
    <row r="4" spans="2:22" s="1418" customFormat="1" ht="18.75" customHeight="1">
      <c r="B4" s="1299" t="s">
        <v>934</v>
      </c>
      <c r="C4" s="241"/>
      <c r="D4" s="1217"/>
      <c r="E4" s="1217"/>
      <c r="F4" s="1217"/>
      <c r="G4" s="1217"/>
      <c r="H4" s="1217"/>
      <c r="I4" s="1217"/>
      <c r="J4" s="1217" t="s">
        <v>558</v>
      </c>
      <c r="K4" s="1217"/>
      <c r="L4" s="1217"/>
      <c r="M4" s="1001"/>
      <c r="N4" s="1001"/>
      <c r="O4" s="1001"/>
      <c r="P4" s="1001"/>
      <c r="Q4" s="1218"/>
    </row>
    <row r="5" spans="2:22" s="1418" customFormat="1" ht="27" customHeight="1" thickBot="1">
      <c r="B5" s="1419" t="s">
        <v>907</v>
      </c>
      <c r="C5" s="593"/>
      <c r="D5" s="242"/>
      <c r="E5" s="243"/>
      <c r="F5" s="243"/>
      <c r="G5" s="244"/>
      <c r="H5" s="243"/>
      <c r="I5" s="243"/>
      <c r="J5" s="3358"/>
      <c r="K5" s="3358"/>
      <c r="L5" s="3358"/>
      <c r="M5" s="3358"/>
      <c r="N5" s="243"/>
      <c r="O5" s="243"/>
      <c r="P5" s="242"/>
      <c r="Q5" s="1218"/>
    </row>
    <row r="6" spans="2:22" s="1418" customFormat="1" ht="12.75" customHeight="1">
      <c r="B6" s="3319" t="s">
        <v>218</v>
      </c>
      <c r="C6" s="3359"/>
      <c r="D6" s="3306"/>
      <c r="E6" s="3361" t="s">
        <v>284</v>
      </c>
      <c r="F6" s="3362"/>
      <c r="G6" s="3362"/>
      <c r="H6" s="3362"/>
      <c r="I6" s="3362"/>
      <c r="J6" s="3363"/>
      <c r="K6" s="3364" t="s">
        <v>285</v>
      </c>
      <c r="L6" s="3365"/>
      <c r="M6" s="3368" t="s">
        <v>232</v>
      </c>
      <c r="N6" s="3235" t="s">
        <v>233</v>
      </c>
      <c r="O6" s="3235"/>
      <c r="P6" s="3236"/>
      <c r="Q6" s="3378" t="s">
        <v>74</v>
      </c>
    </row>
    <row r="7" spans="2:22" s="1418" customFormat="1" ht="12.75" customHeight="1">
      <c r="B7" s="3308"/>
      <c r="C7" s="3309"/>
      <c r="D7" s="3309"/>
      <c r="E7" s="3381" t="s">
        <v>813</v>
      </c>
      <c r="F7" s="3381"/>
      <c r="G7" s="3381"/>
      <c r="H7" s="3381"/>
      <c r="I7" s="3381"/>
      <c r="J7" s="3382"/>
      <c r="K7" s="3366"/>
      <c r="L7" s="3367"/>
      <c r="M7" s="3369"/>
      <c r="N7" s="3237"/>
      <c r="O7" s="3237"/>
      <c r="P7" s="3238"/>
      <c r="Q7" s="3379"/>
      <c r="V7" s="1534"/>
    </row>
    <row r="8" spans="2:22" s="1418" customFormat="1" ht="12.75" customHeight="1">
      <c r="B8" s="3308"/>
      <c r="C8" s="3309"/>
      <c r="D8" s="3309"/>
      <c r="E8" s="387" t="s">
        <v>4</v>
      </c>
      <c r="F8" s="387" t="s">
        <v>5</v>
      </c>
      <c r="G8" s="387" t="s">
        <v>6</v>
      </c>
      <c r="H8" s="385" t="s">
        <v>8</v>
      </c>
      <c r="I8" s="385" t="s">
        <v>7</v>
      </c>
      <c r="J8" s="431" t="s">
        <v>9</v>
      </c>
      <c r="K8" s="3383" t="s">
        <v>815</v>
      </c>
      <c r="L8" s="3386" t="s">
        <v>201</v>
      </c>
      <c r="M8" s="3369"/>
      <c r="N8" s="3237"/>
      <c r="O8" s="3237"/>
      <c r="P8" s="3238"/>
      <c r="Q8" s="3379"/>
    </row>
    <row r="9" spans="2:22" s="1418" customFormat="1" ht="12.75" customHeight="1">
      <c r="B9" s="3308"/>
      <c r="C9" s="3309"/>
      <c r="D9" s="3309"/>
      <c r="E9" s="3408" t="s">
        <v>814</v>
      </c>
      <c r="F9" s="3409"/>
      <c r="G9" s="3410" t="s">
        <v>201</v>
      </c>
      <c r="H9" s="3411"/>
      <c r="I9" s="3411"/>
      <c r="J9" s="3412"/>
      <c r="K9" s="3384"/>
      <c r="L9" s="3387"/>
      <c r="M9" s="3369"/>
      <c r="N9" s="3237"/>
      <c r="O9" s="3237"/>
      <c r="P9" s="3238"/>
      <c r="Q9" s="3379"/>
    </row>
    <row r="10" spans="2:22" s="1418" customFormat="1" ht="12.75" customHeight="1">
      <c r="B10" s="3308"/>
      <c r="C10" s="3309"/>
      <c r="D10" s="3309"/>
      <c r="E10" s="3353" t="s">
        <v>52</v>
      </c>
      <c r="F10" s="2992"/>
      <c r="G10" s="2992"/>
      <c r="H10" s="2992"/>
      <c r="I10" s="2992"/>
      <c r="J10" s="2993"/>
      <c r="K10" s="3384"/>
      <c r="L10" s="3387"/>
      <c r="M10" s="3369"/>
      <c r="N10" s="3394" t="s">
        <v>479</v>
      </c>
      <c r="O10" s="3397" t="s">
        <v>480</v>
      </c>
      <c r="P10" s="3254" t="s">
        <v>29</v>
      </c>
      <c r="Q10" s="3379"/>
    </row>
    <row r="11" spans="2:22" s="1418" customFormat="1" ht="12.75" customHeight="1">
      <c r="B11" s="3308"/>
      <c r="C11" s="3309"/>
      <c r="D11" s="3309"/>
      <c r="E11" s="1849">
        <f>'kalendarz  A'!$F$30</f>
        <v>13</v>
      </c>
      <c r="F11" s="1849">
        <f>'kalendarz  A'!$F$30</f>
        <v>13</v>
      </c>
      <c r="G11" s="1849">
        <f>'kalendarz  A'!$F$30</f>
        <v>13</v>
      </c>
      <c r="H11" s="1849">
        <f>'kalendarz  A'!$F$30</f>
        <v>13</v>
      </c>
      <c r="I11" s="1849">
        <f>'kalendarz  A'!$F$30</f>
        <v>13</v>
      </c>
      <c r="J11" s="1849">
        <f>'kalendarz  A'!$F$31</f>
        <v>6</v>
      </c>
      <c r="K11" s="3384"/>
      <c r="L11" s="3387"/>
      <c r="M11" s="3369"/>
      <c r="N11" s="3395"/>
      <c r="O11" s="3398"/>
      <c r="P11" s="3255"/>
      <c r="Q11" s="3379"/>
    </row>
    <row r="12" spans="2:22" s="1418" customFormat="1" ht="16.5" customHeight="1" thickBot="1">
      <c r="B12" s="3321"/>
      <c r="C12" s="3360"/>
      <c r="D12" s="3312"/>
      <c r="E12" s="3371" t="s">
        <v>53</v>
      </c>
      <c r="F12" s="2995"/>
      <c r="G12" s="2995"/>
      <c r="H12" s="2995"/>
      <c r="I12" s="2995"/>
      <c r="J12" s="2996"/>
      <c r="K12" s="3385"/>
      <c r="L12" s="3388"/>
      <c r="M12" s="3370"/>
      <c r="N12" s="3396"/>
      <c r="O12" s="3399"/>
      <c r="P12" s="3298"/>
      <c r="Q12" s="3380"/>
    </row>
    <row r="13" spans="2:22" s="1418" customFormat="1" ht="27" customHeight="1" thickBot="1">
      <c r="B13" s="1420"/>
      <c r="C13" s="1421"/>
      <c r="D13" s="1666" t="s">
        <v>202</v>
      </c>
      <c r="E13" s="889">
        <f>SUM(E17:E19)+E14</f>
        <v>31</v>
      </c>
      <c r="F13" s="889">
        <f t="shared" ref="F13:J13" si="0">SUM(F17:F19)+F14</f>
        <v>31</v>
      </c>
      <c r="G13" s="889">
        <f t="shared" si="0"/>
        <v>34</v>
      </c>
      <c r="H13" s="889">
        <f t="shared" si="0"/>
        <v>29</v>
      </c>
      <c r="I13" s="889">
        <f t="shared" si="0"/>
        <v>27</v>
      </c>
      <c r="J13" s="889">
        <f t="shared" si="0"/>
        <v>23</v>
      </c>
      <c r="K13" s="1533">
        <f t="shared" ref="K13:M13" si="1">SUM(K14:K19)</f>
        <v>124</v>
      </c>
      <c r="L13" s="890">
        <f t="shared" si="1"/>
        <v>226</v>
      </c>
      <c r="M13" s="890">
        <f t="shared" si="1"/>
        <v>350</v>
      </c>
      <c r="N13" s="1535">
        <f>SUM(N17:N19)+N14</f>
        <v>806</v>
      </c>
      <c r="O13" s="1535">
        <f t="shared" ref="O13:P13" si="2">SUM(O17:O19)+O14</f>
        <v>1308</v>
      </c>
      <c r="P13" s="1535">
        <f t="shared" si="2"/>
        <v>2114</v>
      </c>
      <c r="Q13" s="3403"/>
      <c r="R13" s="1412"/>
    </row>
    <row r="14" spans="2:22" s="1418" customFormat="1" ht="14.25" customHeight="1">
      <c r="B14" s="393"/>
      <c r="C14" s="801"/>
      <c r="D14" s="1626" t="s">
        <v>826</v>
      </c>
      <c r="E14" s="886">
        <f>SUM(E15:E16)</f>
        <v>31</v>
      </c>
      <c r="F14" s="886">
        <f>SUM(F15:F16)</f>
        <v>31</v>
      </c>
      <c r="G14" s="1329">
        <f t="shared" ref="G14:J14" si="3">SUM(G15:G16)</f>
        <v>34</v>
      </c>
      <c r="H14" s="1329">
        <f t="shared" si="3"/>
        <v>29</v>
      </c>
      <c r="I14" s="1329">
        <f t="shared" si="3"/>
        <v>27</v>
      </c>
      <c r="J14" s="1329">
        <f t="shared" si="3"/>
        <v>23</v>
      </c>
      <c r="K14" s="956">
        <f>SUM(E14:F14)</f>
        <v>62</v>
      </c>
      <c r="L14" s="957">
        <f>SUM(G14:J14)</f>
        <v>113</v>
      </c>
      <c r="M14" s="958">
        <f>SUM(E14:J14)</f>
        <v>175</v>
      </c>
      <c r="N14" s="905">
        <f>E14*$E$11+F14*$F$11</f>
        <v>806</v>
      </c>
      <c r="O14" s="905">
        <f>G14*$G$11+H14*$H$11+I14*$I$11+J14*$J$11</f>
        <v>1308</v>
      </c>
      <c r="P14" s="1670">
        <f>SUM(N14:O14)</f>
        <v>2114</v>
      </c>
      <c r="Q14" s="3404"/>
      <c r="R14" s="1412"/>
    </row>
    <row r="15" spans="2:22" s="1418" customFormat="1" ht="14.25" customHeight="1">
      <c r="B15" s="393"/>
      <c r="C15" s="801"/>
      <c r="D15" s="1626" t="s">
        <v>738</v>
      </c>
      <c r="E15" s="886">
        <f t="shared" ref="E15:J15" si="4">SUM(E21:E33)</f>
        <v>0</v>
      </c>
      <c r="F15" s="886">
        <f t="shared" si="4"/>
        <v>0</v>
      </c>
      <c r="G15" s="1329">
        <f t="shared" si="4"/>
        <v>0</v>
      </c>
      <c r="H15" s="1329">
        <f t="shared" si="4"/>
        <v>0</v>
      </c>
      <c r="I15" s="1329">
        <f t="shared" si="4"/>
        <v>0</v>
      </c>
      <c r="J15" s="1329">
        <f t="shared" si="4"/>
        <v>0</v>
      </c>
      <c r="K15" s="1532">
        <f>SUM(E15:F15)</f>
        <v>0</v>
      </c>
      <c r="L15" s="957">
        <f>SUM(G15:J15)</f>
        <v>0</v>
      </c>
      <c r="M15" s="958">
        <f t="shared" ref="M15:M17" si="5">SUM(E15:J15)</f>
        <v>0</v>
      </c>
      <c r="N15" s="905">
        <f>E15*$E$11+F15*$F$11</f>
        <v>0</v>
      </c>
      <c r="O15" s="905">
        <f>G15*$G$11+H15*$H$11+I15*$I$11+J15*$J$11</f>
        <v>0</v>
      </c>
      <c r="P15" s="1670">
        <f t="shared" ref="P15" si="6">SUM(N15:O15)</f>
        <v>0</v>
      </c>
      <c r="Q15" s="3404"/>
      <c r="R15" s="1412"/>
    </row>
    <row r="16" spans="2:22" s="1418" customFormat="1" ht="14.25" customHeight="1">
      <c r="B16" s="393"/>
      <c r="C16" s="801"/>
      <c r="D16" s="1626" t="s">
        <v>739</v>
      </c>
      <c r="E16" s="886">
        <f t="shared" ref="E16:J16" si="7">SUM(E34:E51)</f>
        <v>31</v>
      </c>
      <c r="F16" s="886">
        <f t="shared" si="7"/>
        <v>31</v>
      </c>
      <c r="G16" s="1329">
        <f t="shared" si="7"/>
        <v>34</v>
      </c>
      <c r="H16" s="1329">
        <f t="shared" si="7"/>
        <v>29</v>
      </c>
      <c r="I16" s="1329">
        <f t="shared" si="7"/>
        <v>27</v>
      </c>
      <c r="J16" s="1329">
        <f t="shared" si="7"/>
        <v>23</v>
      </c>
      <c r="K16" s="1532">
        <f>SUM(E16:F16)</f>
        <v>62</v>
      </c>
      <c r="L16" s="957">
        <f>SUM(G16:J16)</f>
        <v>113</v>
      </c>
      <c r="M16" s="958">
        <f t="shared" si="5"/>
        <v>175</v>
      </c>
      <c r="N16" s="905">
        <f t="shared" ref="N16:N19" si="8">E16*$E$11+F16*$F$11</f>
        <v>806</v>
      </c>
      <c r="O16" s="905">
        <f t="shared" ref="O16:O18" si="9">G16*$G$11+H16*$H$11+I16*$I$11+J16*$J$11</f>
        <v>1308</v>
      </c>
      <c r="P16" s="1670">
        <f t="shared" ref="P16:P17" si="10">SUM(N16:O16)</f>
        <v>2114</v>
      </c>
      <c r="Q16" s="3404"/>
      <c r="R16" s="1412"/>
    </row>
    <row r="17" spans="2:18" s="1418" customFormat="1" ht="14.25" customHeight="1">
      <c r="B17" s="393"/>
      <c r="C17" s="801"/>
      <c r="D17" s="1626" t="s">
        <v>781</v>
      </c>
      <c r="E17" s="886">
        <f>E52</f>
        <v>0</v>
      </c>
      <c r="F17" s="886">
        <f t="shared" ref="F17:G17" si="11">F52</f>
        <v>0</v>
      </c>
      <c r="G17" s="1329">
        <f t="shared" si="11"/>
        <v>0</v>
      </c>
      <c r="H17" s="1328">
        <f>H52</f>
        <v>0</v>
      </c>
      <c r="I17" s="1328">
        <f>I52</f>
        <v>0</v>
      </c>
      <c r="J17" s="1397">
        <f>J52</f>
        <v>0</v>
      </c>
      <c r="K17" s="956">
        <f t="shared" ref="K17" si="12">SUM(E17:F17)</f>
        <v>0</v>
      </c>
      <c r="L17" s="957">
        <f t="shared" ref="L17" si="13">SUM(G17:J17)</f>
        <v>0</v>
      </c>
      <c r="M17" s="958">
        <f t="shared" si="5"/>
        <v>0</v>
      </c>
      <c r="N17" s="905">
        <f>E17*$E$11+F17*$F$11</f>
        <v>0</v>
      </c>
      <c r="O17" s="905">
        <f t="shared" si="9"/>
        <v>0</v>
      </c>
      <c r="P17" s="1670">
        <f t="shared" si="10"/>
        <v>0</v>
      </c>
      <c r="Q17" s="3404"/>
      <c r="R17" s="1412"/>
    </row>
    <row r="18" spans="2:18" s="1418" customFormat="1" ht="14.25" customHeight="1">
      <c r="B18" s="393"/>
      <c r="C18" s="801"/>
      <c r="D18" s="1626" t="s">
        <v>740</v>
      </c>
      <c r="E18" s="1398">
        <f>E59</f>
        <v>0</v>
      </c>
      <c r="F18" s="1398">
        <f t="shared" ref="F18:G18" si="14">F59</f>
        <v>0</v>
      </c>
      <c r="G18" s="1329">
        <f t="shared" si="14"/>
        <v>0</v>
      </c>
      <c r="H18" s="1328">
        <f>H59</f>
        <v>0</v>
      </c>
      <c r="I18" s="1328">
        <f t="shared" ref="I18:J18" si="15">I59</f>
        <v>0</v>
      </c>
      <c r="J18" s="1328">
        <f t="shared" si="15"/>
        <v>0</v>
      </c>
      <c r="K18" s="956">
        <f>SUM(E18:F18)</f>
        <v>0</v>
      </c>
      <c r="L18" s="957">
        <f>SUM(G18:J18)</f>
        <v>0</v>
      </c>
      <c r="M18" s="958">
        <f>SUM(E18:J18)</f>
        <v>0</v>
      </c>
      <c r="N18" s="905">
        <f t="shared" si="8"/>
        <v>0</v>
      </c>
      <c r="O18" s="905">
        <f t="shared" si="9"/>
        <v>0</v>
      </c>
      <c r="P18" s="1670">
        <f>SUM(N18:O18)</f>
        <v>0</v>
      </c>
      <c r="Q18" s="3404"/>
      <c r="R18" s="1412"/>
    </row>
    <row r="19" spans="2:18" s="1418" customFormat="1" ht="13.5" customHeight="1" thickBot="1">
      <c r="B19" s="393"/>
      <c r="C19" s="801"/>
      <c r="D19" s="429" t="s">
        <v>821</v>
      </c>
      <c r="E19" s="1398">
        <f>SUM(E65:E68)</f>
        <v>0</v>
      </c>
      <c r="F19" s="1398">
        <f>SUM(F65:F68)</f>
        <v>0</v>
      </c>
      <c r="G19" s="1329">
        <f>SUM(G65:G68)</f>
        <v>0</v>
      </c>
      <c r="H19" s="1329">
        <f t="shared" ref="H19:J19" si="16">SUM(H65:H68)</f>
        <v>0</v>
      </c>
      <c r="I19" s="1329">
        <f t="shared" si="16"/>
        <v>0</v>
      </c>
      <c r="J19" s="1329">
        <f t="shared" si="16"/>
        <v>0</v>
      </c>
      <c r="K19" s="956">
        <f>SUM(E19:F19)</f>
        <v>0</v>
      </c>
      <c r="L19" s="1531">
        <f>SUM(G19:J19)</f>
        <v>0</v>
      </c>
      <c r="M19" s="1009">
        <f>SUM(K19:L19)</f>
        <v>0</v>
      </c>
      <c r="N19" s="905">
        <f t="shared" si="8"/>
        <v>0</v>
      </c>
      <c r="O19" s="905">
        <f>G19*$G$11+H19*$H$11+I19*$I$11+J19*$J$11</f>
        <v>0</v>
      </c>
      <c r="P19" s="1670">
        <f>SUM(N19:O19)</f>
        <v>0</v>
      </c>
      <c r="Q19" s="3405"/>
      <c r="R19" s="1412"/>
    </row>
    <row r="20" spans="2:18" s="1418" customFormat="1" ht="19.5" customHeight="1">
      <c r="B20" s="1641"/>
      <c r="C20" s="1642" t="s">
        <v>713</v>
      </c>
      <c r="D20" s="1642"/>
      <c r="E20" s="1643"/>
      <c r="F20" s="1643"/>
      <c r="G20" s="1643"/>
      <c r="H20" s="1643"/>
      <c r="I20" s="1643"/>
      <c r="J20" s="1643"/>
      <c r="K20" s="1644"/>
      <c r="L20" s="1644"/>
      <c r="M20" s="1643"/>
      <c r="N20" s="1645"/>
      <c r="O20" s="1645"/>
      <c r="P20" s="1646"/>
      <c r="Q20" s="1647"/>
      <c r="R20" s="1412"/>
    </row>
    <row r="21" spans="2:18" s="1392" customFormat="1" ht="14.1" customHeight="1">
      <c r="B21" s="3406" t="s">
        <v>817</v>
      </c>
      <c r="C21" s="805">
        <v>1</v>
      </c>
      <c r="D21" s="1403" t="s">
        <v>327</v>
      </c>
      <c r="E21" s="846"/>
      <c r="F21" s="845"/>
      <c r="G21" s="846"/>
      <c r="H21" s="1004"/>
      <c r="I21" s="1506"/>
      <c r="J21" s="845"/>
      <c r="K21" s="1667">
        <f>SUM(E21:F21)</f>
        <v>0</v>
      </c>
      <c r="L21" s="833">
        <f>SUM(G21:J21)</f>
        <v>0</v>
      </c>
      <c r="M21" s="1672">
        <f t="shared" ref="M21:M50" si="17">SUM(K21:L21)</f>
        <v>0</v>
      </c>
      <c r="N21" s="914">
        <f>E21*$E$11+F21*$F$11</f>
        <v>0</v>
      </c>
      <c r="O21" s="879">
        <f>G21*$G11+H21*$H$11+I21*$I$11+J21*$J$11</f>
        <v>0</v>
      </c>
      <c r="P21" s="1669">
        <f>SUM(N21:O21)</f>
        <v>0</v>
      </c>
      <c r="Q21" s="1424"/>
      <c r="R21" s="1412"/>
    </row>
    <row r="22" spans="2:18" s="1392" customFormat="1" ht="14.1" customHeight="1">
      <c r="B22" s="3372"/>
      <c r="C22" s="804">
        <v>2</v>
      </c>
      <c r="D22" s="1332" t="s">
        <v>788</v>
      </c>
      <c r="E22" s="850"/>
      <c r="F22" s="849"/>
      <c r="G22" s="850"/>
      <c r="H22" s="1005"/>
      <c r="I22" s="851"/>
      <c r="J22" s="870"/>
      <c r="K22" s="834">
        <f>SUM(E22:F22)</f>
        <v>0</v>
      </c>
      <c r="L22" s="835">
        <f>SUM(G22:J22)</f>
        <v>0</v>
      </c>
      <c r="M22" s="960">
        <f t="shared" si="17"/>
        <v>0</v>
      </c>
      <c r="N22" s="915">
        <f t="shared" ref="N22:N50" si="18">E22*$E$11+F22*$F$11</f>
        <v>0</v>
      </c>
      <c r="O22" s="880">
        <f>G22*G$11+H22*$H$11+I22*$I$11+J22*$J$11</f>
        <v>0</v>
      </c>
      <c r="P22" s="876">
        <f t="shared" ref="P22:P50" si="19">SUM(N22:O22)</f>
        <v>0</v>
      </c>
      <c r="Q22" s="1425"/>
      <c r="R22" s="1412"/>
    </row>
    <row r="23" spans="2:18" s="1392" customFormat="1" ht="14.1" customHeight="1">
      <c r="B23" s="3372"/>
      <c r="C23" s="804">
        <v>3</v>
      </c>
      <c r="D23" s="1332" t="s">
        <v>714</v>
      </c>
      <c r="E23" s="850"/>
      <c r="F23" s="849"/>
      <c r="G23" s="850"/>
      <c r="H23" s="1005"/>
      <c r="I23" s="851"/>
      <c r="J23" s="992"/>
      <c r="K23" s="834">
        <f t="shared" ref="K23:K32" si="20">SUM(E23:F23)</f>
        <v>0</v>
      </c>
      <c r="L23" s="835">
        <f t="shared" ref="L23:L32" si="21">SUM(G23:J23)</f>
        <v>0</v>
      </c>
      <c r="M23" s="960">
        <f t="shared" si="17"/>
        <v>0</v>
      </c>
      <c r="N23" s="915">
        <f t="shared" si="18"/>
        <v>0</v>
      </c>
      <c r="O23" s="880">
        <f t="shared" ref="O23:O32" si="22">G23*G$11+H23*$H$11+I23*$I$11+J23*$J$11</f>
        <v>0</v>
      </c>
      <c r="P23" s="876">
        <f t="shared" si="19"/>
        <v>0</v>
      </c>
      <c r="Q23" s="1425"/>
      <c r="R23" s="1412"/>
    </row>
    <row r="24" spans="2:18" s="1392" customFormat="1" ht="14.1" customHeight="1">
      <c r="B24" s="3372"/>
      <c r="C24" s="804">
        <v>4</v>
      </c>
      <c r="D24" s="1332" t="s">
        <v>728</v>
      </c>
      <c r="E24" s="850"/>
      <c r="F24" s="849"/>
      <c r="G24" s="850"/>
      <c r="H24" s="1005"/>
      <c r="I24" s="851"/>
      <c r="J24" s="992"/>
      <c r="K24" s="834">
        <f t="shared" si="20"/>
        <v>0</v>
      </c>
      <c r="L24" s="835">
        <f t="shared" si="21"/>
        <v>0</v>
      </c>
      <c r="M24" s="960">
        <f t="shared" si="17"/>
        <v>0</v>
      </c>
      <c r="N24" s="915">
        <f t="shared" si="18"/>
        <v>0</v>
      </c>
      <c r="O24" s="880">
        <f t="shared" si="22"/>
        <v>0</v>
      </c>
      <c r="P24" s="876">
        <f t="shared" si="19"/>
        <v>0</v>
      </c>
      <c r="Q24" s="1425"/>
      <c r="R24" s="1412"/>
    </row>
    <row r="25" spans="2:18" s="1392" customFormat="1" ht="14.1" customHeight="1">
      <c r="B25" s="3372"/>
      <c r="C25" s="804">
        <v>5</v>
      </c>
      <c r="D25" s="1332" t="s">
        <v>273</v>
      </c>
      <c r="E25" s="850"/>
      <c r="F25" s="849"/>
      <c r="G25" s="850"/>
      <c r="H25" s="1005"/>
      <c r="I25" s="851"/>
      <c r="J25" s="849"/>
      <c r="K25" s="834">
        <f t="shared" si="20"/>
        <v>0</v>
      </c>
      <c r="L25" s="835">
        <f t="shared" si="21"/>
        <v>0</v>
      </c>
      <c r="M25" s="960">
        <f t="shared" si="17"/>
        <v>0</v>
      </c>
      <c r="N25" s="915">
        <f t="shared" si="18"/>
        <v>0</v>
      </c>
      <c r="O25" s="880">
        <f t="shared" si="22"/>
        <v>0</v>
      </c>
      <c r="P25" s="876">
        <f t="shared" si="19"/>
        <v>0</v>
      </c>
      <c r="Q25" s="1425"/>
      <c r="R25" s="1412"/>
    </row>
    <row r="26" spans="2:18" s="1392" customFormat="1" ht="14.1" customHeight="1">
      <c r="B26" s="3372"/>
      <c r="C26" s="804">
        <v>6</v>
      </c>
      <c r="D26" s="1332" t="s">
        <v>282</v>
      </c>
      <c r="E26" s="850"/>
      <c r="F26" s="849"/>
      <c r="G26" s="850"/>
      <c r="H26" s="1005"/>
      <c r="I26" s="851"/>
      <c r="J26" s="849"/>
      <c r="K26" s="834">
        <f t="shared" si="20"/>
        <v>0</v>
      </c>
      <c r="L26" s="835">
        <f t="shared" si="21"/>
        <v>0</v>
      </c>
      <c r="M26" s="960">
        <f t="shared" si="17"/>
        <v>0</v>
      </c>
      <c r="N26" s="915">
        <f t="shared" si="18"/>
        <v>0</v>
      </c>
      <c r="O26" s="880">
        <f t="shared" si="22"/>
        <v>0</v>
      </c>
      <c r="P26" s="876">
        <f t="shared" si="19"/>
        <v>0</v>
      </c>
      <c r="Q26" s="1425"/>
      <c r="R26" s="1412"/>
    </row>
    <row r="27" spans="2:18" s="1392" customFormat="1" ht="14.1" customHeight="1">
      <c r="B27" s="3372"/>
      <c r="C27" s="804">
        <v>7</v>
      </c>
      <c r="D27" s="1332" t="s">
        <v>722</v>
      </c>
      <c r="E27" s="850"/>
      <c r="F27" s="849"/>
      <c r="G27" s="850"/>
      <c r="H27" s="1005"/>
      <c r="I27" s="851"/>
      <c r="J27" s="849"/>
      <c r="K27" s="834">
        <f t="shared" si="20"/>
        <v>0</v>
      </c>
      <c r="L27" s="835">
        <f t="shared" si="21"/>
        <v>0</v>
      </c>
      <c r="M27" s="960">
        <f t="shared" si="17"/>
        <v>0</v>
      </c>
      <c r="N27" s="915">
        <f t="shared" si="18"/>
        <v>0</v>
      </c>
      <c r="O27" s="880">
        <f t="shared" si="22"/>
        <v>0</v>
      </c>
      <c r="P27" s="876">
        <f t="shared" si="19"/>
        <v>0</v>
      </c>
      <c r="Q27" s="1425"/>
      <c r="R27" s="1412"/>
    </row>
    <row r="28" spans="2:18" s="1392" customFormat="1" ht="14.1" customHeight="1">
      <c r="B28" s="3372"/>
      <c r="C28" s="804">
        <v>8</v>
      </c>
      <c r="D28" s="1332" t="s">
        <v>729</v>
      </c>
      <c r="E28" s="850"/>
      <c r="F28" s="849"/>
      <c r="G28" s="850"/>
      <c r="H28" s="1005"/>
      <c r="I28" s="851"/>
      <c r="J28" s="849"/>
      <c r="K28" s="834">
        <f t="shared" ref="K28:K29" si="23">SUM(E28:F28)</f>
        <v>0</v>
      </c>
      <c r="L28" s="835">
        <f t="shared" ref="L28:L29" si="24">SUM(G28:J28)</f>
        <v>0</v>
      </c>
      <c r="M28" s="960">
        <f t="shared" ref="M28:M29" si="25">SUM(K28:L28)</f>
        <v>0</v>
      </c>
      <c r="N28" s="915">
        <f t="shared" ref="N28:N29" si="26">E28*$E$11+F28*$F$11</f>
        <v>0</v>
      </c>
      <c r="O28" s="880">
        <f t="shared" ref="O28:O29" si="27">G28*G$11+H28*$H$11+I28*$I$11+J28*$J$11</f>
        <v>0</v>
      </c>
      <c r="P28" s="876">
        <f t="shared" ref="P28:P29" si="28">SUM(N28:O28)</f>
        <v>0</v>
      </c>
      <c r="Q28" s="1425"/>
      <c r="R28" s="1412"/>
    </row>
    <row r="29" spans="2:18" s="1392" customFormat="1" ht="14.1" customHeight="1">
      <c r="B29" s="3372"/>
      <c r="C29" s="804">
        <v>9</v>
      </c>
      <c r="D29" s="1332" t="s">
        <v>506</v>
      </c>
      <c r="E29" s="850"/>
      <c r="F29" s="849"/>
      <c r="G29" s="850"/>
      <c r="H29" s="1005"/>
      <c r="I29" s="851"/>
      <c r="J29" s="849"/>
      <c r="K29" s="834">
        <f t="shared" si="23"/>
        <v>0</v>
      </c>
      <c r="L29" s="835">
        <f t="shared" si="24"/>
        <v>0</v>
      </c>
      <c r="M29" s="960">
        <f t="shared" si="25"/>
        <v>0</v>
      </c>
      <c r="N29" s="915">
        <f t="shared" si="26"/>
        <v>0</v>
      </c>
      <c r="O29" s="880">
        <f t="shared" si="27"/>
        <v>0</v>
      </c>
      <c r="P29" s="876">
        <f t="shared" si="28"/>
        <v>0</v>
      </c>
      <c r="Q29" s="1425"/>
      <c r="R29" s="1412"/>
    </row>
    <row r="30" spans="2:18" s="1392" customFormat="1" ht="14.1" customHeight="1">
      <c r="B30" s="3372"/>
      <c r="C30" s="804">
        <v>10</v>
      </c>
      <c r="D30" s="1332" t="s">
        <v>720</v>
      </c>
      <c r="E30" s="850"/>
      <c r="F30" s="849"/>
      <c r="G30" s="850"/>
      <c r="H30" s="1005"/>
      <c r="I30" s="851"/>
      <c r="J30" s="849"/>
      <c r="K30" s="834">
        <f t="shared" si="20"/>
        <v>0</v>
      </c>
      <c r="L30" s="835">
        <f t="shared" si="21"/>
        <v>0</v>
      </c>
      <c r="M30" s="960">
        <f t="shared" si="17"/>
        <v>0</v>
      </c>
      <c r="N30" s="915">
        <f t="shared" si="18"/>
        <v>0</v>
      </c>
      <c r="O30" s="880">
        <f t="shared" si="22"/>
        <v>0</v>
      </c>
      <c r="P30" s="876">
        <f t="shared" si="19"/>
        <v>0</v>
      </c>
      <c r="Q30" s="1425"/>
      <c r="R30" s="1412"/>
    </row>
    <row r="31" spans="2:18" s="1392" customFormat="1" ht="14.1" customHeight="1">
      <c r="B31" s="3372"/>
      <c r="C31" s="804">
        <v>11</v>
      </c>
      <c r="D31" s="1332" t="s">
        <v>271</v>
      </c>
      <c r="E31" s="850"/>
      <c r="F31" s="849"/>
      <c r="G31" s="850"/>
      <c r="H31" s="1005"/>
      <c r="I31" s="851"/>
      <c r="J31" s="849"/>
      <c r="K31" s="834">
        <f t="shared" si="20"/>
        <v>0</v>
      </c>
      <c r="L31" s="835">
        <f t="shared" si="21"/>
        <v>0</v>
      </c>
      <c r="M31" s="960">
        <f t="shared" si="17"/>
        <v>0</v>
      </c>
      <c r="N31" s="915">
        <f t="shared" si="18"/>
        <v>0</v>
      </c>
      <c r="O31" s="880">
        <f t="shared" si="22"/>
        <v>0</v>
      </c>
      <c r="P31" s="876">
        <f t="shared" si="19"/>
        <v>0</v>
      </c>
      <c r="Q31" s="1425"/>
      <c r="R31" s="1412"/>
    </row>
    <row r="32" spans="2:18" s="1392" customFormat="1" ht="14.1" customHeight="1">
      <c r="B32" s="3372"/>
      <c r="C32" s="804">
        <v>12</v>
      </c>
      <c r="D32" s="1332" t="s">
        <v>579</v>
      </c>
      <c r="E32" s="850"/>
      <c r="F32" s="849"/>
      <c r="G32" s="850"/>
      <c r="H32" s="1005"/>
      <c r="I32" s="851"/>
      <c r="J32" s="849"/>
      <c r="K32" s="834">
        <f t="shared" si="20"/>
        <v>0</v>
      </c>
      <c r="L32" s="835">
        <f t="shared" si="21"/>
        <v>0</v>
      </c>
      <c r="M32" s="960">
        <f t="shared" si="17"/>
        <v>0</v>
      </c>
      <c r="N32" s="915">
        <f t="shared" si="18"/>
        <v>0</v>
      </c>
      <c r="O32" s="880">
        <f t="shared" si="22"/>
        <v>0</v>
      </c>
      <c r="P32" s="876">
        <f t="shared" si="19"/>
        <v>0</v>
      </c>
      <c r="Q32" s="1425"/>
      <c r="R32" s="1412"/>
    </row>
    <row r="33" spans="2:18" s="1392" customFormat="1" ht="14.1" customHeight="1">
      <c r="B33" s="3407"/>
      <c r="C33" s="1579">
        <v>13</v>
      </c>
      <c r="D33" s="1580" t="s">
        <v>569</v>
      </c>
      <c r="E33" s="868"/>
      <c r="F33" s="950"/>
      <c r="G33" s="868"/>
      <c r="H33" s="1209"/>
      <c r="I33" s="999"/>
      <c r="J33" s="950"/>
      <c r="K33" s="837">
        <f>SUM(E33:F33)</f>
        <v>0</v>
      </c>
      <c r="L33" s="838">
        <f>SUM(G33:J33)</f>
        <v>0</v>
      </c>
      <c r="M33" s="971">
        <f t="shared" si="17"/>
        <v>0</v>
      </c>
      <c r="N33" s="1573">
        <f t="shared" si="18"/>
        <v>0</v>
      </c>
      <c r="O33" s="1574">
        <f>G33*$G$11+H33*$H$11+I33*$I$11+J33*$J$11</f>
        <v>0</v>
      </c>
      <c r="P33" s="877">
        <f t="shared" si="19"/>
        <v>0</v>
      </c>
      <c r="Q33" s="1430"/>
      <c r="R33" s="1412"/>
    </row>
    <row r="34" spans="2:18" s="1392" customFormat="1" ht="14.1" customHeight="1">
      <c r="B34" s="3406" t="s">
        <v>816</v>
      </c>
      <c r="C34" s="1581">
        <v>1</v>
      </c>
      <c r="D34" s="1582" t="s">
        <v>62</v>
      </c>
      <c r="E34" s="846">
        <v>5</v>
      </c>
      <c r="F34" s="845">
        <v>5</v>
      </c>
      <c r="G34" s="846">
        <v>4</v>
      </c>
      <c r="H34" s="1004">
        <v>4</v>
      </c>
      <c r="I34" s="1506">
        <v>4</v>
      </c>
      <c r="J34" s="845">
        <v>4</v>
      </c>
      <c r="K34" s="840">
        <f>SUM(E34:F34)</f>
        <v>10</v>
      </c>
      <c r="L34" s="841">
        <f>SUM(G34:J34)</f>
        <v>16</v>
      </c>
      <c r="M34" s="970">
        <f t="shared" si="17"/>
        <v>26</v>
      </c>
      <c r="N34" s="914">
        <f t="shared" si="18"/>
        <v>130</v>
      </c>
      <c r="O34" s="879">
        <f>G34*G$11+H34*$H$11+I34*$I$11+J34*$J$11</f>
        <v>180</v>
      </c>
      <c r="P34" s="1583">
        <f t="shared" si="19"/>
        <v>310</v>
      </c>
      <c r="Q34" s="1424"/>
      <c r="R34" s="1412"/>
    </row>
    <row r="35" spans="2:18" s="1392" customFormat="1" ht="14.1" customHeight="1">
      <c r="B35" s="3372"/>
      <c r="C35" s="802">
        <v>2</v>
      </c>
      <c r="D35" s="396" t="s">
        <v>733</v>
      </c>
      <c r="E35" s="856">
        <v>3</v>
      </c>
      <c r="F35" s="855">
        <v>3</v>
      </c>
      <c r="G35" s="856">
        <v>3</v>
      </c>
      <c r="H35" s="1007">
        <v>3</v>
      </c>
      <c r="I35" s="854">
        <v>3</v>
      </c>
      <c r="J35" s="855">
        <v>3</v>
      </c>
      <c r="K35" s="834">
        <f>SUM(E35:F35)</f>
        <v>6</v>
      </c>
      <c r="L35" s="835">
        <f>SUM(G35:J35)</f>
        <v>12</v>
      </c>
      <c r="M35" s="960">
        <f t="shared" si="17"/>
        <v>18</v>
      </c>
      <c r="N35" s="915">
        <f t="shared" si="18"/>
        <v>78</v>
      </c>
      <c r="O35" s="880">
        <f>G35*G$11+H35*$H$11+I35*$I$11+J35*$J$11</f>
        <v>135</v>
      </c>
      <c r="P35" s="876">
        <f t="shared" si="19"/>
        <v>213</v>
      </c>
      <c r="Q35" s="1427"/>
      <c r="R35" s="1412"/>
    </row>
    <row r="36" spans="2:18" s="1392" customFormat="1" ht="14.1" customHeight="1">
      <c r="B36" s="3372"/>
      <c r="C36" s="803">
        <v>3</v>
      </c>
      <c r="D36" s="396" t="s">
        <v>734</v>
      </c>
      <c r="E36" s="856">
        <v>2</v>
      </c>
      <c r="F36" s="855">
        <v>2</v>
      </c>
      <c r="G36" s="856">
        <v>2</v>
      </c>
      <c r="H36" s="1007">
        <v>2</v>
      </c>
      <c r="I36" s="854">
        <v>2</v>
      </c>
      <c r="J36" s="855">
        <v>2</v>
      </c>
      <c r="K36" s="834">
        <f t="shared" ref="K36:K50" si="29">SUM(E36:F36)</f>
        <v>4</v>
      </c>
      <c r="L36" s="835">
        <f t="shared" ref="L36:L50" si="30">SUM(G36:J36)</f>
        <v>8</v>
      </c>
      <c r="M36" s="960">
        <f t="shared" si="17"/>
        <v>12</v>
      </c>
      <c r="N36" s="915">
        <f t="shared" si="18"/>
        <v>52</v>
      </c>
      <c r="O36" s="880">
        <f t="shared" ref="O36:O50" si="31">G36*G$11+H36*$H$11+I36*$I$11+J36*$J$11</f>
        <v>90</v>
      </c>
      <c r="P36" s="876">
        <f t="shared" si="19"/>
        <v>142</v>
      </c>
      <c r="Q36" s="1427"/>
      <c r="R36" s="1412"/>
    </row>
    <row r="37" spans="2:18" s="1392" customFormat="1" ht="14.1" customHeight="1">
      <c r="B37" s="3372"/>
      <c r="C37" s="802">
        <v>4</v>
      </c>
      <c r="D37" s="398" t="s">
        <v>336</v>
      </c>
      <c r="E37" s="856">
        <v>1</v>
      </c>
      <c r="F37" s="1402"/>
      <c r="G37" s="1400"/>
      <c r="H37" s="1900"/>
      <c r="I37" s="1401"/>
      <c r="J37" s="1402"/>
      <c r="K37" s="834">
        <f t="shared" ref="K37" si="32">SUM(E37:F37)</f>
        <v>1</v>
      </c>
      <c r="L37" s="835">
        <f t="shared" ref="L37" si="33">SUM(G37:J37)</f>
        <v>0</v>
      </c>
      <c r="M37" s="960">
        <f t="shared" ref="M37" si="34">SUM(K37:L37)</f>
        <v>1</v>
      </c>
      <c r="N37" s="915">
        <f t="shared" ref="N37" si="35">E37*$E$11+F37*$F$11</f>
        <v>13</v>
      </c>
      <c r="O37" s="880">
        <f t="shared" ref="O37" si="36">G37*G$11+H37*$H$11+I37*$I$11+J37*$J$11</f>
        <v>0</v>
      </c>
      <c r="P37" s="876">
        <f t="shared" ref="P37" si="37">SUM(N37:O37)</f>
        <v>13</v>
      </c>
      <c r="Q37" s="1427"/>
      <c r="R37" s="1412"/>
    </row>
    <row r="38" spans="2:18" s="1392" customFormat="1" ht="14.1" customHeight="1">
      <c r="B38" s="3372"/>
      <c r="C38" s="803">
        <v>5</v>
      </c>
      <c r="D38" s="398" t="s">
        <v>916</v>
      </c>
      <c r="E38" s="1400"/>
      <c r="F38" s="1402"/>
      <c r="G38" s="856">
        <v>1</v>
      </c>
      <c r="H38" s="1007"/>
      <c r="I38" s="854"/>
      <c r="J38" s="855"/>
      <c r="K38" s="834">
        <f t="shared" ref="K38" si="38">SUM(E38:F38)</f>
        <v>0</v>
      </c>
      <c r="L38" s="835">
        <f t="shared" ref="L38" si="39">SUM(G38:J38)</f>
        <v>1</v>
      </c>
      <c r="M38" s="960">
        <f t="shared" ref="M38" si="40">SUM(K38:L38)</f>
        <v>1</v>
      </c>
      <c r="N38" s="915">
        <f t="shared" ref="N38" si="41">E38*$E$11+F38*$F$11</f>
        <v>0</v>
      </c>
      <c r="O38" s="880">
        <f t="shared" ref="O38" si="42">G38*G$11+H38*$H$11+I38*$I$11+J38*$J$11</f>
        <v>13</v>
      </c>
      <c r="P38" s="876">
        <f t="shared" ref="P38" si="43">SUM(N38:O38)</f>
        <v>13</v>
      </c>
      <c r="Q38" s="1427"/>
      <c r="R38" s="1412"/>
    </row>
    <row r="39" spans="2:18" s="1392" customFormat="1" ht="14.1" customHeight="1">
      <c r="B39" s="3372"/>
      <c r="C39" s="802">
        <v>6</v>
      </c>
      <c r="D39" s="398" t="s">
        <v>60</v>
      </c>
      <c r="E39" s="856">
        <v>2</v>
      </c>
      <c r="F39" s="855">
        <v>2</v>
      </c>
      <c r="G39" s="856">
        <v>2</v>
      </c>
      <c r="H39" s="1007">
        <v>2</v>
      </c>
      <c r="I39" s="854">
        <v>2</v>
      </c>
      <c r="J39" s="855">
        <v>2</v>
      </c>
      <c r="K39" s="834">
        <f t="shared" si="29"/>
        <v>4</v>
      </c>
      <c r="L39" s="835">
        <f t="shared" si="30"/>
        <v>8</v>
      </c>
      <c r="M39" s="960">
        <f t="shared" si="17"/>
        <v>12</v>
      </c>
      <c r="N39" s="915">
        <f t="shared" si="18"/>
        <v>52</v>
      </c>
      <c r="O39" s="880">
        <f t="shared" si="31"/>
        <v>90</v>
      </c>
      <c r="P39" s="876">
        <f t="shared" si="19"/>
        <v>142</v>
      </c>
      <c r="Q39" s="1427"/>
      <c r="R39" s="1412"/>
    </row>
    <row r="40" spans="2:18" s="1392" customFormat="1" ht="14.1" customHeight="1">
      <c r="B40" s="3372"/>
      <c r="C40" s="803">
        <v>7</v>
      </c>
      <c r="D40" s="1208" t="s">
        <v>66</v>
      </c>
      <c r="E40" s="856">
        <v>1</v>
      </c>
      <c r="F40" s="855">
        <v>1</v>
      </c>
      <c r="G40" s="856">
        <v>1</v>
      </c>
      <c r="H40" s="1007">
        <v>1</v>
      </c>
      <c r="I40" s="854"/>
      <c r="J40" s="855"/>
      <c r="K40" s="834">
        <f t="shared" si="29"/>
        <v>2</v>
      </c>
      <c r="L40" s="835">
        <f t="shared" si="30"/>
        <v>2</v>
      </c>
      <c r="M40" s="960">
        <f t="shared" si="17"/>
        <v>4</v>
      </c>
      <c r="N40" s="915">
        <f t="shared" si="18"/>
        <v>26</v>
      </c>
      <c r="O40" s="880">
        <f t="shared" si="31"/>
        <v>26</v>
      </c>
      <c r="P40" s="876">
        <f t="shared" si="19"/>
        <v>52</v>
      </c>
      <c r="Q40" s="1427"/>
      <c r="R40" s="1412"/>
    </row>
    <row r="41" spans="2:18" s="1392" customFormat="1" ht="14.1" customHeight="1">
      <c r="B41" s="3372"/>
      <c r="C41" s="802">
        <v>8</v>
      </c>
      <c r="D41" s="948" t="s">
        <v>59</v>
      </c>
      <c r="E41" s="856">
        <v>4</v>
      </c>
      <c r="F41" s="855">
        <v>4</v>
      </c>
      <c r="G41" s="856">
        <v>3</v>
      </c>
      <c r="H41" s="1007">
        <v>4</v>
      </c>
      <c r="I41" s="854">
        <v>3</v>
      </c>
      <c r="J41" s="855">
        <v>4</v>
      </c>
      <c r="K41" s="834">
        <f t="shared" si="29"/>
        <v>8</v>
      </c>
      <c r="L41" s="835">
        <f t="shared" si="30"/>
        <v>14</v>
      </c>
      <c r="M41" s="960">
        <f t="shared" si="17"/>
        <v>22</v>
      </c>
      <c r="N41" s="915">
        <f t="shared" si="18"/>
        <v>104</v>
      </c>
      <c r="O41" s="880">
        <f t="shared" si="31"/>
        <v>154</v>
      </c>
      <c r="P41" s="876">
        <f t="shared" si="19"/>
        <v>258</v>
      </c>
      <c r="Q41" s="1427"/>
      <c r="R41" s="1412"/>
    </row>
    <row r="42" spans="2:18" s="1392" customFormat="1" ht="14.1" customHeight="1">
      <c r="B42" s="3372"/>
      <c r="C42" s="803">
        <v>9</v>
      </c>
      <c r="D42" s="398" t="s">
        <v>501</v>
      </c>
      <c r="E42" s="856">
        <v>2</v>
      </c>
      <c r="F42" s="855">
        <v>2</v>
      </c>
      <c r="G42" s="856">
        <v>2</v>
      </c>
      <c r="H42" s="1007">
        <v>1</v>
      </c>
      <c r="I42" s="854">
        <v>1</v>
      </c>
      <c r="J42" s="855"/>
      <c r="K42" s="834">
        <f t="shared" si="29"/>
        <v>4</v>
      </c>
      <c r="L42" s="835">
        <f t="shared" si="30"/>
        <v>4</v>
      </c>
      <c r="M42" s="960">
        <f t="shared" si="17"/>
        <v>8</v>
      </c>
      <c r="N42" s="915">
        <f t="shared" si="18"/>
        <v>52</v>
      </c>
      <c r="O42" s="880">
        <f t="shared" si="31"/>
        <v>52</v>
      </c>
      <c r="P42" s="876">
        <f t="shared" si="19"/>
        <v>104</v>
      </c>
      <c r="Q42" s="1427"/>
      <c r="R42" s="1412"/>
    </row>
    <row r="43" spans="2:18" s="1392" customFormat="1" ht="14.1" customHeight="1">
      <c r="B43" s="3372"/>
      <c r="C43" s="802">
        <v>10</v>
      </c>
      <c r="D43" s="398" t="s">
        <v>67</v>
      </c>
      <c r="E43" s="856">
        <v>2</v>
      </c>
      <c r="F43" s="855">
        <v>2</v>
      </c>
      <c r="G43" s="856">
        <v>2</v>
      </c>
      <c r="H43" s="1007">
        <v>1</v>
      </c>
      <c r="I43" s="854">
        <v>1</v>
      </c>
      <c r="J43" s="855"/>
      <c r="K43" s="834">
        <f t="shared" si="29"/>
        <v>4</v>
      </c>
      <c r="L43" s="835">
        <f t="shared" si="30"/>
        <v>4</v>
      </c>
      <c r="M43" s="960">
        <f t="shared" si="17"/>
        <v>8</v>
      </c>
      <c r="N43" s="915">
        <f t="shared" si="18"/>
        <v>52</v>
      </c>
      <c r="O43" s="880">
        <f t="shared" si="31"/>
        <v>52</v>
      </c>
      <c r="P43" s="876">
        <f t="shared" si="19"/>
        <v>104</v>
      </c>
      <c r="Q43" s="1427"/>
      <c r="R43" s="1412"/>
    </row>
    <row r="44" spans="2:18" s="1392" customFormat="1" ht="14.1" customHeight="1">
      <c r="B44" s="3372"/>
      <c r="C44" s="803">
        <v>11</v>
      </c>
      <c r="D44" s="398" t="s">
        <v>61</v>
      </c>
      <c r="E44" s="856">
        <v>2</v>
      </c>
      <c r="F44" s="855">
        <v>1</v>
      </c>
      <c r="G44" s="856">
        <v>2</v>
      </c>
      <c r="H44" s="1007">
        <v>1</v>
      </c>
      <c r="I44" s="854">
        <v>1</v>
      </c>
      <c r="J44" s="855"/>
      <c r="K44" s="834">
        <f t="shared" si="29"/>
        <v>3</v>
      </c>
      <c r="L44" s="835">
        <f t="shared" si="30"/>
        <v>4</v>
      </c>
      <c r="M44" s="960">
        <f t="shared" si="17"/>
        <v>7</v>
      </c>
      <c r="N44" s="915">
        <f t="shared" si="18"/>
        <v>39</v>
      </c>
      <c r="O44" s="880">
        <f t="shared" si="31"/>
        <v>52</v>
      </c>
      <c r="P44" s="876">
        <f t="shared" si="19"/>
        <v>91</v>
      </c>
      <c r="Q44" s="1427"/>
      <c r="R44" s="1412"/>
    </row>
    <row r="45" spans="2:18" s="1392" customFormat="1" ht="14.1" customHeight="1">
      <c r="B45" s="3372"/>
      <c r="C45" s="802">
        <v>12</v>
      </c>
      <c r="D45" s="398" t="s">
        <v>146</v>
      </c>
      <c r="E45" s="856">
        <v>1</v>
      </c>
      <c r="F45" s="855">
        <v>2</v>
      </c>
      <c r="G45" s="856">
        <v>2</v>
      </c>
      <c r="H45" s="1007">
        <v>1</v>
      </c>
      <c r="I45" s="854">
        <v>1</v>
      </c>
      <c r="J45" s="855"/>
      <c r="K45" s="834">
        <f t="shared" si="29"/>
        <v>3</v>
      </c>
      <c r="L45" s="835">
        <f t="shared" si="30"/>
        <v>4</v>
      </c>
      <c r="M45" s="960">
        <f t="shared" si="17"/>
        <v>7</v>
      </c>
      <c r="N45" s="915">
        <f t="shared" si="18"/>
        <v>39</v>
      </c>
      <c r="O45" s="880">
        <f t="shared" si="31"/>
        <v>52</v>
      </c>
      <c r="P45" s="876">
        <f t="shared" si="19"/>
        <v>91</v>
      </c>
      <c r="Q45" s="1427"/>
      <c r="R45" s="1412"/>
    </row>
    <row r="46" spans="2:18" s="1392" customFormat="1" ht="14.1" customHeight="1">
      <c r="B46" s="3372"/>
      <c r="C46" s="803">
        <v>13</v>
      </c>
      <c r="D46" s="398" t="s">
        <v>117</v>
      </c>
      <c r="E46" s="856"/>
      <c r="F46" s="855">
        <v>1</v>
      </c>
      <c r="G46" s="856">
        <v>1</v>
      </c>
      <c r="H46" s="1007"/>
      <c r="I46" s="854"/>
      <c r="J46" s="855"/>
      <c r="K46" s="834">
        <f t="shared" si="29"/>
        <v>1</v>
      </c>
      <c r="L46" s="835">
        <f t="shared" si="30"/>
        <v>1</v>
      </c>
      <c r="M46" s="960">
        <f t="shared" si="17"/>
        <v>2</v>
      </c>
      <c r="N46" s="915">
        <f>E46*$E$11+F46*$F$11</f>
        <v>13</v>
      </c>
      <c r="O46" s="880">
        <f t="shared" si="31"/>
        <v>13</v>
      </c>
      <c r="P46" s="876">
        <f t="shared" si="19"/>
        <v>26</v>
      </c>
      <c r="Q46" s="1427"/>
      <c r="R46" s="1412"/>
    </row>
    <row r="47" spans="2:18" s="1392" customFormat="1" ht="14.1" customHeight="1">
      <c r="B47" s="3372"/>
      <c r="C47" s="802">
        <v>14</v>
      </c>
      <c r="D47" s="398" t="s">
        <v>64</v>
      </c>
      <c r="E47" s="856">
        <v>4</v>
      </c>
      <c r="F47" s="855">
        <v>4</v>
      </c>
      <c r="G47" s="856">
        <v>3</v>
      </c>
      <c r="H47" s="1007">
        <v>3</v>
      </c>
      <c r="I47" s="854">
        <v>3</v>
      </c>
      <c r="J47" s="855">
        <v>3</v>
      </c>
      <c r="K47" s="834">
        <f t="shared" si="29"/>
        <v>8</v>
      </c>
      <c r="L47" s="835">
        <f t="shared" si="30"/>
        <v>12</v>
      </c>
      <c r="M47" s="960">
        <f t="shared" si="17"/>
        <v>20</v>
      </c>
      <c r="N47" s="915">
        <f t="shared" si="18"/>
        <v>104</v>
      </c>
      <c r="O47" s="880">
        <f t="shared" si="31"/>
        <v>135</v>
      </c>
      <c r="P47" s="876">
        <f t="shared" si="19"/>
        <v>239</v>
      </c>
      <c r="Q47" s="1427"/>
      <c r="R47" s="1412"/>
    </row>
    <row r="48" spans="2:18" s="1392" customFormat="1" ht="14.1" customHeight="1">
      <c r="B48" s="3372"/>
      <c r="C48" s="803">
        <v>15</v>
      </c>
      <c r="D48" s="398" t="s">
        <v>143</v>
      </c>
      <c r="E48" s="856">
        <v>1</v>
      </c>
      <c r="F48" s="855">
        <v>1</v>
      </c>
      <c r="G48" s="856">
        <v>1</v>
      </c>
      <c r="H48" s="1007">
        <v>1</v>
      </c>
      <c r="I48" s="854">
        <v>1</v>
      </c>
      <c r="J48" s="855"/>
      <c r="K48" s="834">
        <f t="shared" si="29"/>
        <v>2</v>
      </c>
      <c r="L48" s="835">
        <f t="shared" si="30"/>
        <v>3</v>
      </c>
      <c r="M48" s="960">
        <f t="shared" si="17"/>
        <v>5</v>
      </c>
      <c r="N48" s="915">
        <f t="shared" si="18"/>
        <v>26</v>
      </c>
      <c r="O48" s="880">
        <f t="shared" si="31"/>
        <v>39</v>
      </c>
      <c r="P48" s="876">
        <f t="shared" si="19"/>
        <v>65</v>
      </c>
      <c r="Q48" s="1427"/>
      <c r="R48" s="1412"/>
    </row>
    <row r="49" spans="2:18" s="1392" customFormat="1" ht="14.1" customHeight="1">
      <c r="B49" s="3372"/>
      <c r="C49" s="802">
        <v>16</v>
      </c>
      <c r="D49" s="1208" t="s">
        <v>65</v>
      </c>
      <c r="E49" s="1400"/>
      <c r="F49" s="1402"/>
      <c r="G49" s="856">
        <v>1</v>
      </c>
      <c r="H49" s="1007">
        <v>1</v>
      </c>
      <c r="I49" s="854"/>
      <c r="J49" s="855"/>
      <c r="K49" s="834">
        <f t="shared" si="29"/>
        <v>0</v>
      </c>
      <c r="L49" s="835">
        <f t="shared" si="30"/>
        <v>2</v>
      </c>
      <c r="M49" s="960">
        <f t="shared" si="17"/>
        <v>2</v>
      </c>
      <c r="N49" s="915">
        <f t="shared" si="18"/>
        <v>0</v>
      </c>
      <c r="O49" s="880">
        <f t="shared" si="31"/>
        <v>26</v>
      </c>
      <c r="P49" s="876">
        <f t="shared" si="19"/>
        <v>26</v>
      </c>
      <c r="Q49" s="1427"/>
      <c r="R49" s="1412"/>
    </row>
    <row r="50" spans="2:18" s="1392" customFormat="1" ht="14.1" customHeight="1">
      <c r="B50" s="3372"/>
      <c r="C50" s="811">
        <v>17</v>
      </c>
      <c r="D50" s="949" t="s">
        <v>601</v>
      </c>
      <c r="E50" s="868">
        <v>1</v>
      </c>
      <c r="F50" s="950">
        <v>1</v>
      </c>
      <c r="G50" s="868">
        <v>1</v>
      </c>
      <c r="H50" s="1209">
        <v>1</v>
      </c>
      <c r="I50" s="999">
        <v>1</v>
      </c>
      <c r="J50" s="950">
        <v>1</v>
      </c>
      <c r="K50" s="837">
        <f t="shared" si="29"/>
        <v>2</v>
      </c>
      <c r="L50" s="838">
        <f t="shared" si="30"/>
        <v>4</v>
      </c>
      <c r="M50" s="971">
        <f t="shared" si="17"/>
        <v>6</v>
      </c>
      <c r="N50" s="881">
        <f t="shared" si="18"/>
        <v>26</v>
      </c>
      <c r="O50" s="881">
        <f t="shared" si="31"/>
        <v>45</v>
      </c>
      <c r="P50" s="877">
        <f t="shared" si="19"/>
        <v>71</v>
      </c>
      <c r="Q50" s="1430"/>
      <c r="R50" s="1412"/>
    </row>
    <row r="51" spans="2:18" s="1392" customFormat="1" ht="19.350000000000001" customHeight="1" thickBot="1">
      <c r="B51" s="3372"/>
      <c r="C51" s="1585" t="s">
        <v>822</v>
      </c>
      <c r="D51" s="1586"/>
      <c r="E51" s="1587"/>
      <c r="F51" s="1588"/>
      <c r="G51" s="1587">
        <v>3</v>
      </c>
      <c r="H51" s="1006">
        <v>3</v>
      </c>
      <c r="I51" s="986">
        <v>4</v>
      </c>
      <c r="J51" s="986">
        <v>4</v>
      </c>
      <c r="K51" s="1668">
        <f>SUM(E51:G51)</f>
        <v>3</v>
      </c>
      <c r="L51" s="839">
        <f>SUM(H51:J51)</f>
        <v>11</v>
      </c>
      <c r="M51" s="1673">
        <f>SUM(K51:L51)</f>
        <v>14</v>
      </c>
      <c r="N51" s="905">
        <f>E51*$E$11+F51*$F$11</f>
        <v>0</v>
      </c>
      <c r="O51" s="905">
        <f>G51*G$11+H51*$H$11+I51*$I$11+J51*$J$11</f>
        <v>154</v>
      </c>
      <c r="P51" s="1670">
        <f>SUM(N51:O51)</f>
        <v>154</v>
      </c>
      <c r="Q51" s="1428"/>
      <c r="R51" s="1412"/>
    </row>
    <row r="52" spans="2:18" s="1418" customFormat="1" ht="19.5" customHeight="1" thickTop="1">
      <c r="B52" s="1648"/>
      <c r="C52" s="1649" t="s">
        <v>779</v>
      </c>
      <c r="D52" s="1650"/>
      <c r="E52" s="1651">
        <f t="shared" ref="E52:P52" si="44">SUM(E53:E58)</f>
        <v>0</v>
      </c>
      <c r="F52" s="1651">
        <f t="shared" si="44"/>
        <v>0</v>
      </c>
      <c r="G52" s="1651">
        <f t="shared" si="44"/>
        <v>0</v>
      </c>
      <c r="H52" s="1651">
        <f t="shared" si="44"/>
        <v>0</v>
      </c>
      <c r="I52" s="1651">
        <f t="shared" si="44"/>
        <v>0</v>
      </c>
      <c r="J52" s="1864">
        <f t="shared" si="44"/>
        <v>0</v>
      </c>
      <c r="K52" s="1866">
        <f t="shared" si="44"/>
        <v>0</v>
      </c>
      <c r="L52" s="1866">
        <f t="shared" si="44"/>
        <v>0</v>
      </c>
      <c r="M52" s="1867">
        <f t="shared" si="44"/>
        <v>0</v>
      </c>
      <c r="N52" s="1865">
        <f t="shared" si="44"/>
        <v>0</v>
      </c>
      <c r="O52" s="1651">
        <f t="shared" si="44"/>
        <v>0</v>
      </c>
      <c r="P52" s="1651">
        <f t="shared" si="44"/>
        <v>0</v>
      </c>
      <c r="Q52" s="1652"/>
      <c r="R52" s="1412"/>
    </row>
    <row r="53" spans="2:18" s="1418" customFormat="1" ht="14.1" customHeight="1">
      <c r="B53" s="817"/>
      <c r="C53" s="1311">
        <v>1</v>
      </c>
      <c r="D53" s="822"/>
      <c r="E53" s="850"/>
      <c r="F53" s="849"/>
      <c r="G53" s="850"/>
      <c r="H53" s="1005"/>
      <c r="I53" s="851"/>
      <c r="J53" s="849"/>
      <c r="K53" s="836">
        <f>SUM(E53:F53)</f>
        <v>0</v>
      </c>
      <c r="L53" s="897">
        <f>SUM(G53:J53)</f>
        <v>0</v>
      </c>
      <c r="M53" s="968">
        <f t="shared" ref="M53:M68" si="45">SUM(K53:L53)</f>
        <v>0</v>
      </c>
      <c r="N53" s="891">
        <f>E53*$E$11+F53*$F$11</f>
        <v>0</v>
      </c>
      <c r="O53" s="891">
        <f>G53*G$11+H53*$H$11+I53*$I$11+J53*$J$11</f>
        <v>0</v>
      </c>
      <c r="P53" s="908">
        <f t="shared" ref="P53:P64" si="46">SUM(N53:O53)</f>
        <v>0</v>
      </c>
      <c r="Q53" s="917"/>
      <c r="R53" s="1412"/>
    </row>
    <row r="54" spans="2:18" s="1418" customFormat="1" ht="14.1" customHeight="1">
      <c r="B54" s="817"/>
      <c r="C54" s="1311">
        <v>2</v>
      </c>
      <c r="D54" s="822"/>
      <c r="E54" s="850"/>
      <c r="F54" s="849"/>
      <c r="G54" s="850"/>
      <c r="H54" s="1005"/>
      <c r="I54" s="851"/>
      <c r="J54" s="849"/>
      <c r="K54" s="834">
        <f>SUM(E54:F54)</f>
        <v>0</v>
      </c>
      <c r="L54" s="835">
        <f>SUM(G54:J54)</f>
        <v>0</v>
      </c>
      <c r="M54" s="960">
        <f t="shared" si="45"/>
        <v>0</v>
      </c>
      <c r="N54" s="915">
        <f t="shared" ref="N54:N58" si="47">E54*$E$11+F54*$F$11</f>
        <v>0</v>
      </c>
      <c r="O54" s="880">
        <f>G54*G$11+H54*$H$11+I54*$I$11+J54*$J$11</f>
        <v>0</v>
      </c>
      <c r="P54" s="876">
        <f t="shared" ref="P54:P55" si="48">SUM(N54:O54)</f>
        <v>0</v>
      </c>
      <c r="Q54" s="917"/>
      <c r="R54" s="1412"/>
    </row>
    <row r="55" spans="2:18" s="1418" customFormat="1" ht="14.1" customHeight="1">
      <c r="B55" s="817"/>
      <c r="C55" s="1311">
        <v>3</v>
      </c>
      <c r="D55" s="822"/>
      <c r="E55" s="850"/>
      <c r="F55" s="849"/>
      <c r="G55" s="850"/>
      <c r="H55" s="1005"/>
      <c r="I55" s="851"/>
      <c r="J55" s="849"/>
      <c r="K55" s="834">
        <f t="shared" ref="K55:K57" si="49">SUM(E55:F55)</f>
        <v>0</v>
      </c>
      <c r="L55" s="835">
        <f t="shared" ref="L55:L57" si="50">SUM(G55:J55)</f>
        <v>0</v>
      </c>
      <c r="M55" s="960">
        <f t="shared" si="45"/>
        <v>0</v>
      </c>
      <c r="N55" s="915">
        <f t="shared" si="47"/>
        <v>0</v>
      </c>
      <c r="O55" s="880">
        <f t="shared" ref="O55:O57" si="51">G55*G$11+H55*$H$11+I55*$I$11+J55*$J$11</f>
        <v>0</v>
      </c>
      <c r="P55" s="876">
        <f t="shared" si="48"/>
        <v>0</v>
      </c>
      <c r="Q55" s="917"/>
      <c r="R55" s="1412"/>
    </row>
    <row r="56" spans="2:18" s="1418" customFormat="1" ht="14.1" customHeight="1">
      <c r="B56" s="806"/>
      <c r="C56" s="804">
        <v>4</v>
      </c>
      <c r="D56" s="823"/>
      <c r="E56" s="856"/>
      <c r="F56" s="855"/>
      <c r="G56" s="856"/>
      <c r="H56" s="1007"/>
      <c r="I56" s="854"/>
      <c r="J56" s="855"/>
      <c r="K56" s="834">
        <f t="shared" si="49"/>
        <v>0</v>
      </c>
      <c r="L56" s="835">
        <f t="shared" si="50"/>
        <v>0</v>
      </c>
      <c r="M56" s="960">
        <f t="shared" si="45"/>
        <v>0</v>
      </c>
      <c r="N56" s="915">
        <f t="shared" si="47"/>
        <v>0</v>
      </c>
      <c r="O56" s="880">
        <f t="shared" si="51"/>
        <v>0</v>
      </c>
      <c r="P56" s="876">
        <f t="shared" si="46"/>
        <v>0</v>
      </c>
      <c r="Q56" s="231"/>
      <c r="R56" s="1412"/>
    </row>
    <row r="57" spans="2:18" s="1418" customFormat="1" ht="14.1" customHeight="1">
      <c r="B57" s="806"/>
      <c r="C57" s="804">
        <v>5</v>
      </c>
      <c r="D57" s="823"/>
      <c r="E57" s="856"/>
      <c r="F57" s="855"/>
      <c r="G57" s="856"/>
      <c r="H57" s="1007"/>
      <c r="I57" s="854"/>
      <c r="J57" s="855"/>
      <c r="K57" s="834">
        <f t="shared" si="49"/>
        <v>0</v>
      </c>
      <c r="L57" s="835">
        <f t="shared" si="50"/>
        <v>0</v>
      </c>
      <c r="M57" s="960">
        <f t="shared" si="45"/>
        <v>0</v>
      </c>
      <c r="N57" s="915">
        <f t="shared" si="47"/>
        <v>0</v>
      </c>
      <c r="O57" s="880">
        <f t="shared" si="51"/>
        <v>0</v>
      </c>
      <c r="P57" s="876">
        <f t="shared" si="46"/>
        <v>0</v>
      </c>
      <c r="Q57" s="231"/>
      <c r="R57" s="1412"/>
    </row>
    <row r="58" spans="2:18" s="1418" customFormat="1" ht="14.1" customHeight="1" thickBot="1">
      <c r="B58" s="983"/>
      <c r="C58" s="1312">
        <v>6</v>
      </c>
      <c r="D58" s="1313"/>
      <c r="E58" s="1219"/>
      <c r="F58" s="899"/>
      <c r="G58" s="1219"/>
      <c r="H58" s="1263"/>
      <c r="I58" s="1220"/>
      <c r="J58" s="899"/>
      <c r="K58" s="894">
        <f>SUM(E58:F58)</f>
        <v>0</v>
      </c>
      <c r="L58" s="895">
        <f>SUM(G58:J58)</f>
        <v>0</v>
      </c>
      <c r="M58" s="973">
        <f t="shared" si="45"/>
        <v>0</v>
      </c>
      <c r="N58" s="1671">
        <f t="shared" si="47"/>
        <v>0</v>
      </c>
      <c r="O58" s="905">
        <f>G58*G$11+H58*$H$11+I58*$I$11+J58*$J$11</f>
        <v>0</v>
      </c>
      <c r="P58" s="909">
        <f t="shared" si="46"/>
        <v>0</v>
      </c>
      <c r="Q58" s="1291"/>
      <c r="R58" s="1412"/>
    </row>
    <row r="59" spans="2:18" s="1418" customFormat="1" ht="19.350000000000001" customHeight="1" thickTop="1">
      <c r="B59" s="1653"/>
      <c r="C59" s="1654" t="s">
        <v>599</v>
      </c>
      <c r="D59" s="1653"/>
      <c r="E59" s="1655">
        <f t="shared" ref="E59:M59" si="52">SUM(E60:E64)</f>
        <v>0</v>
      </c>
      <c r="F59" s="1656">
        <f t="shared" si="52"/>
        <v>0</v>
      </c>
      <c r="G59" s="1655">
        <f t="shared" si="52"/>
        <v>0</v>
      </c>
      <c r="H59" s="1657">
        <f t="shared" si="52"/>
        <v>0</v>
      </c>
      <c r="I59" s="1655">
        <f t="shared" si="52"/>
        <v>0</v>
      </c>
      <c r="J59" s="1655">
        <f t="shared" si="52"/>
        <v>0</v>
      </c>
      <c r="K59" s="1658">
        <f t="shared" si="52"/>
        <v>0</v>
      </c>
      <c r="L59" s="1658">
        <f t="shared" si="52"/>
        <v>0</v>
      </c>
      <c r="M59" s="1658">
        <f t="shared" si="52"/>
        <v>0</v>
      </c>
      <c r="N59" s="1659">
        <f t="shared" ref="N59" si="53">E59*$E$11+F59*$F$11+G59*G$11</f>
        <v>0</v>
      </c>
      <c r="O59" s="1659">
        <f t="shared" ref="O59" si="54">H59*$H$11+I59*$I$11+J59*$J$11</f>
        <v>0</v>
      </c>
      <c r="P59" s="1660">
        <f t="shared" si="46"/>
        <v>0</v>
      </c>
      <c r="Q59" s="1661"/>
      <c r="R59" s="1412"/>
    </row>
    <row r="60" spans="2:18" s="1418" customFormat="1" ht="14.1" customHeight="1">
      <c r="B60" s="817"/>
      <c r="C60" s="1311">
        <v>1</v>
      </c>
      <c r="D60" s="822"/>
      <c r="E60" s="850"/>
      <c r="F60" s="849"/>
      <c r="G60" s="850"/>
      <c r="H60" s="1005"/>
      <c r="I60" s="851"/>
      <c r="J60" s="849"/>
      <c r="K60" s="836">
        <f>SUM(E60:F60)</f>
        <v>0</v>
      </c>
      <c r="L60" s="897">
        <f>SUM(G60:J60)</f>
        <v>0</v>
      </c>
      <c r="M60" s="968">
        <f t="shared" si="45"/>
        <v>0</v>
      </c>
      <c r="N60" s="891">
        <f>E60*$E$11+F60*$F$11</f>
        <v>0</v>
      </c>
      <c r="O60" s="891">
        <f>G60*G$11+H60*$H$11+I60*$I$11+J60*$J$11</f>
        <v>0</v>
      </c>
      <c r="P60" s="908">
        <f t="shared" si="46"/>
        <v>0</v>
      </c>
      <c r="Q60" s="917"/>
      <c r="R60" s="1412"/>
    </row>
    <row r="61" spans="2:18" s="1418" customFormat="1" ht="14.1" customHeight="1">
      <c r="B61" s="806"/>
      <c r="C61" s="804">
        <v>2</v>
      </c>
      <c r="D61" s="822"/>
      <c r="E61" s="856"/>
      <c r="F61" s="855"/>
      <c r="G61" s="856"/>
      <c r="H61" s="1007"/>
      <c r="I61" s="854"/>
      <c r="J61" s="855"/>
      <c r="K61" s="834">
        <f>SUM(E61:F61)</f>
        <v>0</v>
      </c>
      <c r="L61" s="835">
        <f>SUM(G61:J61)</f>
        <v>0</v>
      </c>
      <c r="M61" s="960">
        <f t="shared" si="45"/>
        <v>0</v>
      </c>
      <c r="N61" s="915">
        <f t="shared" ref="N61:N64" si="55">E61*$E$11+F61*$F$11</f>
        <v>0</v>
      </c>
      <c r="O61" s="880">
        <f>G61*G$11+H61*$H$11+I61*$I$11+J61*$J$11</f>
        <v>0</v>
      </c>
      <c r="P61" s="876">
        <f t="shared" ref="P61" si="56">SUM(N61:O61)</f>
        <v>0</v>
      </c>
      <c r="Q61" s="231"/>
      <c r="R61" s="1412"/>
    </row>
    <row r="62" spans="2:18" s="1418" customFormat="1" ht="14.1" customHeight="1">
      <c r="B62" s="1536"/>
      <c r="C62" s="804">
        <v>3</v>
      </c>
      <c r="D62" s="823"/>
      <c r="E62" s="856"/>
      <c r="F62" s="855"/>
      <c r="G62" s="856"/>
      <c r="H62" s="1007"/>
      <c r="I62" s="854"/>
      <c r="J62" s="855"/>
      <c r="K62" s="834">
        <f t="shared" ref="K62:K63" si="57">SUM(E62:F62)</f>
        <v>0</v>
      </c>
      <c r="L62" s="835">
        <f t="shared" ref="L62:L63" si="58">SUM(G62:J62)</f>
        <v>0</v>
      </c>
      <c r="M62" s="960">
        <f t="shared" si="45"/>
        <v>0</v>
      </c>
      <c r="N62" s="915">
        <f t="shared" si="55"/>
        <v>0</v>
      </c>
      <c r="O62" s="880">
        <f t="shared" ref="O62:O63" si="59">G62*G$11+H62*$H$11+I62*$I$11+J62*$J$11</f>
        <v>0</v>
      </c>
      <c r="P62" s="876">
        <f t="shared" si="46"/>
        <v>0</v>
      </c>
      <c r="Q62" s="231"/>
      <c r="R62" s="1412"/>
    </row>
    <row r="63" spans="2:18" s="1418" customFormat="1" ht="14.1" customHeight="1">
      <c r="B63" s="806"/>
      <c r="C63" s="804">
        <v>4</v>
      </c>
      <c r="D63" s="823"/>
      <c r="E63" s="856"/>
      <c r="F63" s="855"/>
      <c r="G63" s="856"/>
      <c r="H63" s="1007"/>
      <c r="I63" s="854"/>
      <c r="J63" s="855"/>
      <c r="K63" s="834">
        <f t="shared" si="57"/>
        <v>0</v>
      </c>
      <c r="L63" s="835">
        <f t="shared" si="58"/>
        <v>0</v>
      </c>
      <c r="M63" s="960">
        <f t="shared" si="45"/>
        <v>0</v>
      </c>
      <c r="N63" s="915">
        <f t="shared" si="55"/>
        <v>0</v>
      </c>
      <c r="O63" s="880">
        <f t="shared" si="59"/>
        <v>0</v>
      </c>
      <c r="P63" s="876">
        <f t="shared" si="46"/>
        <v>0</v>
      </c>
      <c r="Q63" s="231"/>
      <c r="R63" s="1412"/>
    </row>
    <row r="64" spans="2:18" s="1418" customFormat="1" ht="14.1" customHeight="1" thickBot="1">
      <c r="B64" s="1593"/>
      <c r="C64" s="1594">
        <v>5</v>
      </c>
      <c r="D64" s="1595"/>
      <c r="E64" s="1596"/>
      <c r="F64" s="1597"/>
      <c r="G64" s="1596"/>
      <c r="H64" s="1598"/>
      <c r="I64" s="1599"/>
      <c r="J64" s="1597"/>
      <c r="K64" s="1600">
        <f>SUM(E64:F64)</f>
        <v>0</v>
      </c>
      <c r="L64" s="1601">
        <f>SUM(G64:J64)</f>
        <v>0</v>
      </c>
      <c r="M64" s="1602">
        <f t="shared" si="45"/>
        <v>0</v>
      </c>
      <c r="N64" s="1603">
        <f t="shared" si="55"/>
        <v>0</v>
      </c>
      <c r="O64" s="1604">
        <f>G64*G$11+H64*$H$11+I64*$I$11+J64*$J$11</f>
        <v>0</v>
      </c>
      <c r="P64" s="1605">
        <f t="shared" si="46"/>
        <v>0</v>
      </c>
      <c r="Q64" s="1606"/>
      <c r="R64" s="1412"/>
    </row>
    <row r="65" spans="2:17" s="1418" customFormat="1" ht="14.1" customHeight="1" thickTop="1">
      <c r="B65" s="1589"/>
      <c r="C65" s="1590" t="s">
        <v>818</v>
      </c>
      <c r="D65" s="1590"/>
      <c r="E65" s="1591"/>
      <c r="F65" s="1591"/>
      <c r="G65" s="1591"/>
      <c r="H65" s="1591"/>
      <c r="I65" s="1591"/>
      <c r="J65" s="1591"/>
      <c r="K65" s="836">
        <f>SUM(E65:F65)</f>
        <v>0</v>
      </c>
      <c r="L65" s="897">
        <f>SUM(G65:J65)</f>
        <v>0</v>
      </c>
      <c r="M65" s="968">
        <f t="shared" si="45"/>
        <v>0</v>
      </c>
      <c r="N65" s="891">
        <f>E65*$E$11+F65*$F$11</f>
        <v>0</v>
      </c>
      <c r="O65" s="891">
        <f>G65*G$11+H65*$H$11+I65*$I$11+J65*$J$11</f>
        <v>0</v>
      </c>
      <c r="P65" s="908">
        <f t="shared" ref="P65" si="60">SUM(N65:O65)</f>
        <v>0</v>
      </c>
      <c r="Q65" s="1592"/>
    </row>
    <row r="66" spans="2:17" s="1418" customFormat="1" ht="14.1" customHeight="1">
      <c r="B66" s="1556"/>
      <c r="C66" s="1537" t="s">
        <v>158</v>
      </c>
      <c r="D66" s="1537"/>
      <c r="E66" s="1539"/>
      <c r="F66" s="1539"/>
      <c r="G66" s="1539"/>
      <c r="H66" s="1539"/>
      <c r="I66" s="1539"/>
      <c r="J66" s="1539"/>
      <c r="K66" s="834">
        <f>SUM(E66:F66)</f>
        <v>0</v>
      </c>
      <c r="L66" s="835">
        <f>SUM(G66:J66)</f>
        <v>0</v>
      </c>
      <c r="M66" s="960">
        <f t="shared" si="45"/>
        <v>0</v>
      </c>
      <c r="N66" s="915">
        <f t="shared" ref="N66:N68" si="61">E66*$E$11+F66*$F$11</f>
        <v>0</v>
      </c>
      <c r="O66" s="880">
        <f>G66*G$11+H66*$H$11+I66*$I$11+J66*$J$11</f>
        <v>0</v>
      </c>
      <c r="P66" s="876">
        <f t="shared" ref="P66" si="62">SUM(N66:O66)</f>
        <v>0</v>
      </c>
      <c r="Q66" s="1540"/>
    </row>
    <row r="67" spans="2:17" s="1418" customFormat="1" ht="14.1" customHeight="1">
      <c r="B67" s="1556"/>
      <c r="C67" s="1537" t="s">
        <v>820</v>
      </c>
      <c r="D67" s="1537"/>
      <c r="E67" s="1539"/>
      <c r="F67" s="1539"/>
      <c r="G67" s="1539"/>
      <c r="H67" s="1539"/>
      <c r="I67" s="1539"/>
      <c r="J67" s="1539"/>
      <c r="K67" s="834">
        <f t="shared" ref="K67" si="63">SUM(E67:F67)</f>
        <v>0</v>
      </c>
      <c r="L67" s="835">
        <f t="shared" ref="L67" si="64">SUM(G67:J67)</f>
        <v>0</v>
      </c>
      <c r="M67" s="960">
        <f t="shared" si="45"/>
        <v>0</v>
      </c>
      <c r="N67" s="915">
        <f t="shared" si="61"/>
        <v>0</v>
      </c>
      <c r="O67" s="880">
        <f t="shared" ref="O67" si="65">G67*G$11+H67*$H$11+I67*$I$11+J67*$J$11</f>
        <v>0</v>
      </c>
      <c r="P67" s="876">
        <f t="shared" ref="P67:P68" si="66">SUM(N67:O67)</f>
        <v>0</v>
      </c>
      <c r="Q67" s="1540"/>
    </row>
    <row r="68" spans="2:17" s="1418" customFormat="1" ht="14.1" customHeight="1" thickBot="1">
      <c r="B68" s="1557"/>
      <c r="C68" s="1544" t="s">
        <v>819</v>
      </c>
      <c r="D68" s="1538"/>
      <c r="E68" s="1541"/>
      <c r="F68" s="1541"/>
      <c r="G68" s="1541"/>
      <c r="H68" s="1541"/>
      <c r="I68" s="1541"/>
      <c r="J68" s="1542"/>
      <c r="K68" s="842">
        <f>SUM(E68:F68)</f>
        <v>0</v>
      </c>
      <c r="L68" s="843">
        <f>SUM(G68:J68)</f>
        <v>0</v>
      </c>
      <c r="M68" s="972">
        <f t="shared" si="45"/>
        <v>0</v>
      </c>
      <c r="N68" s="916">
        <f t="shared" si="61"/>
        <v>0</v>
      </c>
      <c r="O68" s="911">
        <f>G68*G$11+H68*$H$11+I68*$I$11+J68*$J$11</f>
        <v>0</v>
      </c>
      <c r="P68" s="912">
        <f t="shared" si="66"/>
        <v>0</v>
      </c>
      <c r="Q68" s="1543"/>
    </row>
    <row r="69" spans="2:17" ht="15" customHeight="1">
      <c r="C69" s="1702" t="s">
        <v>712</v>
      </c>
      <c r="D69" s="1814" t="s">
        <v>737</v>
      </c>
      <c r="E69" s="1699"/>
      <c r="F69" s="1699"/>
      <c r="G69" s="1699"/>
      <c r="H69" s="1699"/>
      <c r="I69" s="1699"/>
      <c r="J69" s="1699"/>
      <c r="K69" s="1699"/>
      <c r="L69" s="1699"/>
      <c r="M69" s="1699"/>
      <c r="N69" s="1699"/>
      <c r="O69" s="1699"/>
      <c r="P69" s="1699"/>
    </row>
    <row r="70" spans="2:17" ht="15.75">
      <c r="C70" s="1703" t="s">
        <v>752</v>
      </c>
      <c r="D70" s="1813" t="s">
        <v>756</v>
      </c>
      <c r="E70" s="1775"/>
      <c r="F70" s="1775"/>
      <c r="G70" s="1775"/>
      <c r="H70" s="1775"/>
      <c r="I70" s="1775"/>
      <c r="J70" s="1775"/>
      <c r="K70" s="1775"/>
      <c r="L70" s="1775"/>
      <c r="M70" s="1776"/>
      <c r="N70" s="1776"/>
      <c r="O70" s="1776"/>
      <c r="P70" s="1776"/>
    </row>
    <row r="71" spans="2:17">
      <c r="D71" s="4"/>
      <c r="E71" s="6"/>
      <c r="F71" s="6"/>
      <c r="G71" s="6"/>
      <c r="H71" s="4"/>
      <c r="I71" s="4"/>
      <c r="J71" s="5"/>
      <c r="K71" s="5"/>
      <c r="L71" s="5"/>
      <c r="M71" s="4"/>
      <c r="N71" s="4"/>
      <c r="O71" s="4"/>
      <c r="P71" s="4"/>
    </row>
    <row r="72" spans="2:17">
      <c r="D72" s="8"/>
      <c r="E72" s="8"/>
      <c r="F72" s="8"/>
      <c r="G72" s="8"/>
      <c r="H72" s="8"/>
      <c r="I72" s="8"/>
      <c r="J72" s="8"/>
      <c r="K72" s="8"/>
      <c r="L72" s="8"/>
      <c r="M72" s="8"/>
      <c r="N72" s="8"/>
      <c r="O72" s="8"/>
      <c r="P72" s="8"/>
    </row>
  </sheetData>
  <sheetProtection algorithmName="SHA-512" hashValue="E9ClOIMThpT8s8xeja9p+JhALiPvzdAyKSaA79SMBvv/mVLYvJPtL+PlQUwL+g0QHI72oxCsItD50sBw0TbOCA==" saltValue="oPJNXmha427sbENTImtwmw==" spinCount="100000" sheet="1" objects="1" scenarios="1" formatRows="0"/>
  <mergeCells count="21">
    <mergeCell ref="D3:L3"/>
    <mergeCell ref="J5:M5"/>
    <mergeCell ref="B6:D12"/>
    <mergeCell ref="E6:J6"/>
    <mergeCell ref="K6:L7"/>
    <mergeCell ref="M6:M12"/>
    <mergeCell ref="B21:B33"/>
    <mergeCell ref="B34:B51"/>
    <mergeCell ref="N6:P9"/>
    <mergeCell ref="Q6:Q12"/>
    <mergeCell ref="E7:J7"/>
    <mergeCell ref="K8:K12"/>
    <mergeCell ref="L8:L12"/>
    <mergeCell ref="E9:F9"/>
    <mergeCell ref="G9:J9"/>
    <mergeCell ref="E10:J10"/>
    <mergeCell ref="N10:N12"/>
    <mergeCell ref="O10:O12"/>
    <mergeCell ref="P10:P12"/>
    <mergeCell ref="E12:J12"/>
    <mergeCell ref="Q13:Q19"/>
  </mergeCells>
  <printOptions horizontalCentered="1"/>
  <pageMargins left="0.74803149606299213" right="0.11811023622047245" top="0.51181102362204722" bottom="0.70866141732283472" header="0.51181102362204722" footer="0.51181102362204722"/>
  <pageSetup paperSize="9" scale="65"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słownik!$A$2:$A$150</xm:f>
          </x14:formula1>
          <xm:sqref>D53:D58 D60:D64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35">
    <tabColor rgb="FFFF0000"/>
    <pageSetUpPr fitToPage="1"/>
  </sheetPr>
  <dimension ref="B1:V46"/>
  <sheetViews>
    <sheetView showGridLines="0" view="pageBreakPreview" zoomScaleNormal="100" zoomScaleSheetLayoutView="100" workbookViewId="0">
      <selection activeCell="Y25" sqref="Y25"/>
    </sheetView>
  </sheetViews>
  <sheetFormatPr defaultColWidth="9.28515625" defaultRowHeight="12.75"/>
  <cols>
    <col min="1" max="1" width="2.85546875" style="3" customWidth="1"/>
    <col min="2" max="2" width="6.5703125" style="3" customWidth="1"/>
    <col min="3" max="3" width="4.42578125" style="3" customWidth="1"/>
    <col min="4" max="4" width="42.85546875" style="3" customWidth="1"/>
    <col min="5" max="10" width="5.7109375" style="3" customWidth="1"/>
    <col min="11" max="11" width="6.5703125" style="3" customWidth="1"/>
    <col min="12" max="12" width="6.7109375" style="3" customWidth="1"/>
    <col min="13" max="13" width="8.5703125" style="3" customWidth="1"/>
    <col min="14" max="15" width="7.7109375" style="3" customWidth="1"/>
    <col min="16" max="16" width="8.42578125" style="3" customWidth="1"/>
    <col min="17" max="17" width="12.28515625" style="3" customWidth="1"/>
    <col min="18" max="18" width="5.42578125" style="3" hidden="1" customWidth="1"/>
    <col min="19" max="19" width="4.7109375" style="3" hidden="1" customWidth="1"/>
    <col min="20" max="20" width="3.7109375" style="3" hidden="1" customWidth="1"/>
    <col min="21" max="21" width="4.85546875" style="3" hidden="1" customWidth="1"/>
    <col min="22" max="22" width="0" style="3" hidden="1" customWidth="1"/>
    <col min="23" max="16384" width="9.28515625" style="3"/>
  </cols>
  <sheetData>
    <row r="1" spans="2:22" ht="18">
      <c r="B1" s="235"/>
      <c r="C1" s="235"/>
      <c r="D1" s="236" t="str">
        <f>wizyt!C3</f>
        <v>??</v>
      </c>
      <c r="E1" s="237"/>
      <c r="F1" s="237"/>
      <c r="G1" s="237"/>
      <c r="H1" s="237"/>
      <c r="I1" s="237"/>
      <c r="J1" s="237"/>
      <c r="K1" s="237"/>
      <c r="L1" s="237"/>
      <c r="M1" s="237"/>
      <c r="N1" s="237"/>
      <c r="O1" s="237"/>
      <c r="P1" s="814"/>
      <c r="Q1" s="238"/>
    </row>
    <row r="2" spans="2:22" ht="20.25">
      <c r="B2" s="238"/>
      <c r="C2" s="238"/>
      <c r="D2" s="3231" t="s">
        <v>662</v>
      </c>
      <c r="E2" s="3231"/>
      <c r="F2" s="3231"/>
      <c r="G2" s="3231"/>
      <c r="H2" s="3231"/>
      <c r="I2" s="3231"/>
      <c r="J2" s="3231"/>
      <c r="K2" s="3231"/>
      <c r="L2" s="3231"/>
      <c r="M2" s="239" t="str">
        <f>wizyt!H3</f>
        <v>2021/2022</v>
      </c>
      <c r="N2" s="239"/>
      <c r="O2" s="239"/>
      <c r="P2" s="954"/>
      <c r="Q2" s="238"/>
    </row>
    <row r="3" spans="2:22" ht="36.75" customHeight="1" thickBot="1">
      <c r="B3" s="1214"/>
      <c r="C3" s="1215"/>
      <c r="D3" s="1216"/>
      <c r="E3" s="2968" t="s">
        <v>558</v>
      </c>
      <c r="F3" s="2968"/>
      <c r="G3" s="2968"/>
      <c r="H3" s="2968"/>
      <c r="I3" s="2968"/>
      <c r="J3" s="1001"/>
      <c r="K3" s="1001"/>
      <c r="L3" s="1001"/>
      <c r="M3" s="1001"/>
      <c r="N3" s="1001"/>
      <c r="O3" s="1001"/>
      <c r="P3" s="1001"/>
      <c r="Q3" s="238"/>
    </row>
    <row r="4" spans="2:22" ht="12.75" customHeight="1">
      <c r="B4" s="3240" t="s">
        <v>218</v>
      </c>
      <c r="C4" s="3241"/>
      <c r="D4" s="2972"/>
      <c r="E4" s="3417" t="s">
        <v>51</v>
      </c>
      <c r="F4" s="3436"/>
      <c r="G4" s="3436"/>
      <c r="H4" s="3436"/>
      <c r="I4" s="3436"/>
      <c r="J4" s="3419"/>
      <c r="K4" s="3364" t="s">
        <v>285</v>
      </c>
      <c r="L4" s="3365"/>
      <c r="M4" s="3368" t="s">
        <v>232</v>
      </c>
      <c r="N4" s="3235" t="s">
        <v>233</v>
      </c>
      <c r="O4" s="3235"/>
      <c r="P4" s="3236"/>
      <c r="Q4" s="3378" t="s">
        <v>74</v>
      </c>
    </row>
    <row r="5" spans="2:22" ht="12.75" customHeight="1">
      <c r="B5" s="3240"/>
      <c r="C5" s="3241"/>
      <c r="D5" s="2972"/>
      <c r="E5" s="3420" t="s">
        <v>284</v>
      </c>
      <c r="F5" s="3420"/>
      <c r="G5" s="3420"/>
      <c r="H5" s="3420"/>
      <c r="I5" s="3420"/>
      <c r="J5" s="3441"/>
      <c r="K5" s="3366"/>
      <c r="L5" s="3367"/>
      <c r="M5" s="3369"/>
      <c r="N5" s="3237"/>
      <c r="O5" s="3237"/>
      <c r="P5" s="3238"/>
      <c r="Q5" s="3379"/>
    </row>
    <row r="6" spans="2:22" ht="12.75" customHeight="1">
      <c r="B6" s="3240"/>
      <c r="C6" s="3241"/>
      <c r="D6" s="2972"/>
      <c r="E6" s="387" t="s">
        <v>4</v>
      </c>
      <c r="F6" s="387" t="s">
        <v>5</v>
      </c>
      <c r="G6" s="387" t="s">
        <v>6</v>
      </c>
      <c r="H6" s="385" t="s">
        <v>8</v>
      </c>
      <c r="I6" s="385" t="s">
        <v>7</v>
      </c>
      <c r="J6" s="386" t="s">
        <v>9</v>
      </c>
      <c r="K6" s="3383" t="s">
        <v>200</v>
      </c>
      <c r="L6" s="3386" t="s">
        <v>201</v>
      </c>
      <c r="M6" s="3369"/>
      <c r="N6" s="3237"/>
      <c r="O6" s="3237"/>
      <c r="P6" s="3238"/>
      <c r="Q6" s="3379"/>
    </row>
    <row r="7" spans="2:22" ht="12.75" customHeight="1">
      <c r="B7" s="3240"/>
      <c r="C7" s="3241"/>
      <c r="D7" s="2972"/>
      <c r="E7" s="3442" t="s">
        <v>200</v>
      </c>
      <c r="F7" s="3389"/>
      <c r="G7" s="3390"/>
      <c r="H7" s="3391" t="s">
        <v>201</v>
      </c>
      <c r="I7" s="3392"/>
      <c r="J7" s="3443"/>
      <c r="K7" s="3384"/>
      <c r="L7" s="3387"/>
      <c r="M7" s="3369"/>
      <c r="N7" s="3237"/>
      <c r="O7" s="3237"/>
      <c r="P7" s="3238"/>
      <c r="Q7" s="3379"/>
    </row>
    <row r="8" spans="2:22" ht="12.75" customHeight="1">
      <c r="B8" s="3240"/>
      <c r="C8" s="3241"/>
      <c r="D8" s="2972"/>
      <c r="E8" s="3353" t="s">
        <v>52</v>
      </c>
      <c r="F8" s="2992"/>
      <c r="G8" s="2992"/>
      <c r="H8" s="2992"/>
      <c r="I8" s="2992"/>
      <c r="J8" s="2993"/>
      <c r="K8" s="3384"/>
      <c r="L8" s="3387"/>
      <c r="M8" s="3369"/>
      <c r="N8" s="3394" t="s">
        <v>479</v>
      </c>
      <c r="O8" s="3397" t="s">
        <v>480</v>
      </c>
      <c r="P8" s="3254" t="s">
        <v>29</v>
      </c>
      <c r="Q8" s="3379"/>
    </row>
    <row r="9" spans="2:22" ht="12.75" customHeight="1">
      <c r="B9" s="3240"/>
      <c r="C9" s="3241"/>
      <c r="D9" s="2972"/>
      <c r="E9" s="1849">
        <f>'kalendarz  A'!$F$30</f>
        <v>13</v>
      </c>
      <c r="F9" s="1849">
        <f>'kalendarz  A'!$F$30</f>
        <v>13</v>
      </c>
      <c r="G9" s="1849">
        <f>'kalendarz  A'!$F$30</f>
        <v>13</v>
      </c>
      <c r="H9" s="1849">
        <f>'kalendarz  A'!$F$30</f>
        <v>13</v>
      </c>
      <c r="I9" s="1849">
        <f>'kalendarz  A'!$F$30</f>
        <v>13</v>
      </c>
      <c r="J9" s="1849">
        <f>'kalendarz  A'!$F$31</f>
        <v>6</v>
      </c>
      <c r="K9" s="3384"/>
      <c r="L9" s="3387"/>
      <c r="M9" s="3369"/>
      <c r="N9" s="3395"/>
      <c r="O9" s="3398"/>
      <c r="P9" s="3255"/>
      <c r="Q9" s="3379"/>
      <c r="U9" s="78"/>
    </row>
    <row r="10" spans="2:22" ht="16.5" customHeight="1" thickBot="1">
      <c r="B10" s="3342"/>
      <c r="C10" s="3415"/>
      <c r="D10" s="3343"/>
      <c r="E10" s="3371" t="s">
        <v>53</v>
      </c>
      <c r="F10" s="2995"/>
      <c r="G10" s="2995"/>
      <c r="H10" s="2995"/>
      <c r="I10" s="2995"/>
      <c r="J10" s="2996"/>
      <c r="K10" s="3385"/>
      <c r="L10" s="3388"/>
      <c r="M10" s="3370"/>
      <c r="N10" s="3396"/>
      <c r="O10" s="3399"/>
      <c r="P10" s="3298"/>
      <c r="Q10" s="3380"/>
      <c r="R10" s="3" t="s">
        <v>177</v>
      </c>
      <c r="T10" s="3" t="s">
        <v>353</v>
      </c>
      <c r="U10" s="3" t="s">
        <v>354</v>
      </c>
      <c r="V10" s="815"/>
    </row>
    <row r="11" spans="2:22" ht="27" customHeight="1" thickBot="1">
      <c r="B11" s="388"/>
      <c r="C11" s="800"/>
      <c r="D11" s="389" t="s">
        <v>202</v>
      </c>
      <c r="E11" s="888">
        <f>SUM(E12:E13)</f>
        <v>0</v>
      </c>
      <c r="F11" s="888">
        <f t="shared" ref="F11:J11" si="0">SUM(F12:F13)</f>
        <v>0</v>
      </c>
      <c r="G11" s="888">
        <f t="shared" si="0"/>
        <v>0</v>
      </c>
      <c r="H11" s="888">
        <f t="shared" si="0"/>
        <v>0</v>
      </c>
      <c r="I11" s="888">
        <f t="shared" si="0"/>
        <v>0</v>
      </c>
      <c r="J11" s="888">
        <f t="shared" si="0"/>
        <v>0</v>
      </c>
      <c r="K11" s="882">
        <f>SUM(E11:G11)</f>
        <v>0</v>
      </c>
      <c r="L11" s="883">
        <f>SUM(H11:J11)</f>
        <v>0</v>
      </c>
      <c r="M11" s="955">
        <f>SUM(K11:L11)</f>
        <v>0</v>
      </c>
      <c r="N11" s="942">
        <f>SUM(N12:N13)</f>
        <v>0</v>
      </c>
      <c r="O11" s="942">
        <f t="shared" ref="O11" si="1">SUM(O12:O13)</f>
        <v>0</v>
      </c>
      <c r="P11" s="942">
        <f>SUM(P12:P13)</f>
        <v>0</v>
      </c>
      <c r="Q11" s="390"/>
      <c r="R11" s="538" t="str">
        <f>D1</f>
        <v>??</v>
      </c>
      <c r="S11" s="538"/>
      <c r="T11" s="3" t="s">
        <v>534</v>
      </c>
      <c r="U11" s="3" t="e">
        <f>#REF!</f>
        <v>#REF!</v>
      </c>
    </row>
    <row r="12" spans="2:22" ht="14.25" customHeight="1">
      <c r="B12" s="393"/>
      <c r="C12" s="1558"/>
      <c r="D12" s="1559" t="s">
        <v>789</v>
      </c>
      <c r="E12" s="1560">
        <f>SUM(E14:E24)</f>
        <v>0</v>
      </c>
      <c r="F12" s="1560">
        <f t="shared" ref="F12:G12" si="2">SUM(F14:F24)</f>
        <v>0</v>
      </c>
      <c r="G12" s="1560">
        <f t="shared" si="2"/>
        <v>0</v>
      </c>
      <c r="H12" s="1561">
        <f>SUM(H14:H24)</f>
        <v>0</v>
      </c>
      <c r="I12" s="1561">
        <f t="shared" ref="I12:J12" si="3">SUM(I14:I24)</f>
        <v>0</v>
      </c>
      <c r="J12" s="1561">
        <f t="shared" si="3"/>
        <v>0</v>
      </c>
      <c r="K12" s="1562">
        <f>SUM(E12:G12)</f>
        <v>0</v>
      </c>
      <c r="L12" s="1563">
        <f>SUM(H12:J12)</f>
        <v>0</v>
      </c>
      <c r="M12" s="1564">
        <f>SUM(E12:J12)</f>
        <v>0</v>
      </c>
      <c r="N12" s="1565">
        <f>E12*$E$9+F12*$F$9+G12*G$9</f>
        <v>0</v>
      </c>
      <c r="O12" s="1565">
        <f>H12*$H$9+I12*$I$9+J12*$J$9</f>
        <v>0</v>
      </c>
      <c r="P12" s="1566">
        <f>SUM(N12:O12)</f>
        <v>0</v>
      </c>
      <c r="Q12" s="1567"/>
      <c r="R12" s="538" t="e">
        <f>#REF!</f>
        <v>#REF!</v>
      </c>
      <c r="S12" s="538"/>
      <c r="T12" s="3" t="s">
        <v>535</v>
      </c>
      <c r="U12" s="3" t="e">
        <f>#REF!</f>
        <v>#REF!</v>
      </c>
    </row>
    <row r="13" spans="2:22" ht="14.25" customHeight="1">
      <c r="B13" s="393"/>
      <c r="C13" s="1568"/>
      <c r="D13" s="1295" t="s">
        <v>744</v>
      </c>
      <c r="E13" s="1569">
        <f>SUM(E25:E39)</f>
        <v>0</v>
      </c>
      <c r="F13" s="1569">
        <f t="shared" ref="F13:G13" si="4">SUM(F25:F39)</f>
        <v>0</v>
      </c>
      <c r="G13" s="1569">
        <f t="shared" si="4"/>
        <v>0</v>
      </c>
      <c r="H13" s="1570">
        <f>SUM(H25:H39)</f>
        <v>0</v>
      </c>
      <c r="I13" s="1570">
        <f t="shared" ref="I13:J13" si="5">SUM(I25:I39)</f>
        <v>0</v>
      </c>
      <c r="J13" s="1570">
        <f t="shared" si="5"/>
        <v>0</v>
      </c>
      <c r="K13" s="1324">
        <f>SUM(E13:G13)</f>
        <v>0</v>
      </c>
      <c r="L13" s="1571">
        <f>SUM(H13:J13)</f>
        <v>0</v>
      </c>
      <c r="M13" s="1572">
        <f>SUM(E13:J13)</f>
        <v>0</v>
      </c>
      <c r="N13" s="1573">
        <f>E13*$E$9+F13*$F$9+G13*G$9</f>
        <v>0</v>
      </c>
      <c r="O13" s="1574">
        <f>H13*$H$9+I13*$I$9+J13*$J$9</f>
        <v>0</v>
      </c>
      <c r="P13" s="1575">
        <f>SUM(N13:O13)</f>
        <v>0</v>
      </c>
      <c r="Q13" s="1020"/>
      <c r="R13" s="538" t="e">
        <f t="shared" ref="R13:R39" si="6">R12</f>
        <v>#REF!</v>
      </c>
      <c r="S13" s="538"/>
      <c r="T13" s="3" t="s">
        <v>536</v>
      </c>
      <c r="U13" s="3" t="e">
        <f t="shared" ref="U13:U39" si="7">U12</f>
        <v>#REF!</v>
      </c>
    </row>
    <row r="14" spans="2:22" s="78" customFormat="1" ht="14.1" customHeight="1">
      <c r="B14" s="3437" t="s">
        <v>789</v>
      </c>
      <c r="C14" s="1203">
        <v>1</v>
      </c>
      <c r="D14" s="1197"/>
      <c r="E14" s="921"/>
      <c r="F14" s="922"/>
      <c r="G14" s="923"/>
      <c r="H14" s="904"/>
      <c r="I14" s="997"/>
      <c r="J14" s="998"/>
      <c r="K14" s="836">
        <f t="shared" ref="K14:K39" si="8">SUM(E14:G14)</f>
        <v>0</v>
      </c>
      <c r="L14" s="897">
        <f t="shared" ref="L14:L39" si="9">SUM(H14:J14)</f>
        <v>0</v>
      </c>
      <c r="M14" s="968">
        <f t="shared" ref="M14:M39" si="10">SUM(K14:L14)</f>
        <v>0</v>
      </c>
      <c r="N14" s="891">
        <f t="shared" ref="N14:N39" si="11">E14*$E$9+F14*$F$9+G14*G$9</f>
        <v>0</v>
      </c>
      <c r="O14" s="891">
        <f t="shared" ref="O14:O39" si="12">H14*$H$9+I14*$I$9+J14*$J$9</f>
        <v>0</v>
      </c>
      <c r="P14" s="908">
        <f t="shared" ref="P14:P39" si="13">SUM(N14:O14)</f>
        <v>0</v>
      </c>
      <c r="Q14" s="818"/>
      <c r="R14" s="538" t="e">
        <f>#REF!</f>
        <v>#REF!</v>
      </c>
      <c r="S14" s="538" t="s">
        <v>537</v>
      </c>
      <c r="T14" s="78" t="s">
        <v>355</v>
      </c>
      <c r="U14" s="3" t="e">
        <f>#REF!</f>
        <v>#REF!</v>
      </c>
    </row>
    <row r="15" spans="2:22" s="78" customFormat="1" ht="14.1" customHeight="1">
      <c r="B15" s="3438"/>
      <c r="C15" s="1203"/>
      <c r="D15" s="810"/>
      <c r="E15" s="860"/>
      <c r="F15" s="861"/>
      <c r="G15" s="862"/>
      <c r="H15" s="863"/>
      <c r="I15" s="900"/>
      <c r="J15" s="901"/>
      <c r="K15" s="834">
        <f t="shared" si="8"/>
        <v>0</v>
      </c>
      <c r="L15" s="835">
        <f t="shared" si="9"/>
        <v>0</v>
      </c>
      <c r="M15" s="960">
        <f t="shared" si="10"/>
        <v>0</v>
      </c>
      <c r="N15" s="880">
        <f>E15*$E$9+F15*$F$9+G15*G$9</f>
        <v>0</v>
      </c>
      <c r="O15" s="880">
        <f>H15*$H$9+I15*$I$9+J15*$J$9</f>
        <v>0</v>
      </c>
      <c r="P15" s="876">
        <f>SUM(N15:O15)</f>
        <v>0</v>
      </c>
      <c r="Q15" s="234"/>
      <c r="R15" s="538" t="e">
        <f>#REF!</f>
        <v>#REF!</v>
      </c>
      <c r="S15" s="538" t="s">
        <v>537</v>
      </c>
      <c r="T15" s="78" t="s">
        <v>355</v>
      </c>
      <c r="U15" s="3" t="e">
        <f>#REF!</f>
        <v>#REF!</v>
      </c>
    </row>
    <row r="16" spans="2:22" s="78" customFormat="1" ht="14.1" customHeight="1">
      <c r="B16" s="3438"/>
      <c r="C16" s="1203"/>
      <c r="D16" s="810"/>
      <c r="E16" s="860"/>
      <c r="F16" s="861"/>
      <c r="G16" s="862"/>
      <c r="H16" s="863"/>
      <c r="I16" s="900"/>
      <c r="J16" s="901"/>
      <c r="K16" s="834">
        <f t="shared" si="8"/>
        <v>0</v>
      </c>
      <c r="L16" s="835">
        <f t="shared" si="9"/>
        <v>0</v>
      </c>
      <c r="M16" s="960">
        <f t="shared" si="10"/>
        <v>0</v>
      </c>
      <c r="N16" s="880">
        <f t="shared" si="11"/>
        <v>0</v>
      </c>
      <c r="O16" s="880">
        <f t="shared" si="12"/>
        <v>0</v>
      </c>
      <c r="P16" s="876">
        <f t="shared" si="13"/>
        <v>0</v>
      </c>
      <c r="Q16" s="234"/>
      <c r="R16" s="538" t="e">
        <f>#REF!</f>
        <v>#REF!</v>
      </c>
      <c r="S16" s="538" t="s">
        <v>537</v>
      </c>
      <c r="T16" s="78" t="s">
        <v>355</v>
      </c>
      <c r="U16" s="3" t="e">
        <f>#REF!</f>
        <v>#REF!</v>
      </c>
    </row>
    <row r="17" spans="2:21" s="78" customFormat="1" ht="14.1" customHeight="1">
      <c r="B17" s="3438"/>
      <c r="C17" s="1203"/>
      <c r="D17" s="810"/>
      <c r="E17" s="860"/>
      <c r="F17" s="861"/>
      <c r="G17" s="862"/>
      <c r="H17" s="863"/>
      <c r="I17" s="900"/>
      <c r="J17" s="901"/>
      <c r="K17" s="834">
        <f t="shared" si="8"/>
        <v>0</v>
      </c>
      <c r="L17" s="835">
        <f t="shared" si="9"/>
        <v>0</v>
      </c>
      <c r="M17" s="960">
        <f t="shared" si="10"/>
        <v>0</v>
      </c>
      <c r="N17" s="880">
        <f t="shared" si="11"/>
        <v>0</v>
      </c>
      <c r="O17" s="880">
        <f t="shared" si="12"/>
        <v>0</v>
      </c>
      <c r="P17" s="876">
        <f t="shared" si="13"/>
        <v>0</v>
      </c>
      <c r="Q17" s="234"/>
      <c r="R17" s="538" t="e">
        <f>#REF!</f>
        <v>#REF!</v>
      </c>
      <c r="S17" s="538" t="s">
        <v>537</v>
      </c>
      <c r="T17" s="78" t="s">
        <v>355</v>
      </c>
      <c r="U17" s="3" t="e">
        <f>#REF!</f>
        <v>#REF!</v>
      </c>
    </row>
    <row r="18" spans="2:21" s="78" customFormat="1" ht="14.1" customHeight="1">
      <c r="B18" s="3438"/>
      <c r="C18" s="1203"/>
      <c r="D18" s="810"/>
      <c r="E18" s="860"/>
      <c r="F18" s="861"/>
      <c r="G18" s="862"/>
      <c r="H18" s="863"/>
      <c r="I18" s="900"/>
      <c r="J18" s="901"/>
      <c r="K18" s="834">
        <f t="shared" ref="K18:K20" si="14">SUM(E18:G18)</f>
        <v>0</v>
      </c>
      <c r="L18" s="835">
        <f t="shared" ref="L18:L20" si="15">SUM(H18:J18)</f>
        <v>0</v>
      </c>
      <c r="M18" s="960">
        <f t="shared" ref="M18:M20" si="16">SUM(K18:L18)</f>
        <v>0</v>
      </c>
      <c r="N18" s="880">
        <f t="shared" ref="N18:N20" si="17">E18*$E$9+F18*$F$9+G18*G$9</f>
        <v>0</v>
      </c>
      <c r="O18" s="880">
        <f t="shared" ref="O18:O20" si="18">H18*$H$9+I18*$I$9+J18*$J$9</f>
        <v>0</v>
      </c>
      <c r="P18" s="876">
        <f t="shared" ref="P18:P20" si="19">SUM(N18:O18)</f>
        <v>0</v>
      </c>
      <c r="Q18" s="234"/>
      <c r="R18" s="538"/>
      <c r="S18" s="538"/>
      <c r="U18" s="3"/>
    </row>
    <row r="19" spans="2:21" s="78" customFormat="1" ht="14.1" customHeight="1">
      <c r="B19" s="3438"/>
      <c r="C19" s="1203"/>
      <c r="D19" s="810"/>
      <c r="E19" s="860"/>
      <c r="F19" s="861"/>
      <c r="G19" s="862"/>
      <c r="H19" s="863"/>
      <c r="I19" s="900"/>
      <c r="J19" s="901"/>
      <c r="K19" s="834">
        <f t="shared" si="14"/>
        <v>0</v>
      </c>
      <c r="L19" s="835">
        <f t="shared" si="15"/>
        <v>0</v>
      </c>
      <c r="M19" s="960">
        <f t="shared" si="16"/>
        <v>0</v>
      </c>
      <c r="N19" s="880">
        <f t="shared" si="17"/>
        <v>0</v>
      </c>
      <c r="O19" s="880">
        <f t="shared" si="18"/>
        <v>0</v>
      </c>
      <c r="P19" s="876">
        <f t="shared" si="19"/>
        <v>0</v>
      </c>
      <c r="Q19" s="234"/>
      <c r="R19" s="538"/>
      <c r="S19" s="538"/>
      <c r="U19" s="3"/>
    </row>
    <row r="20" spans="2:21" s="78" customFormat="1" ht="14.1" customHeight="1">
      <c r="B20" s="3438"/>
      <c r="C20" s="1203"/>
      <c r="D20" s="810"/>
      <c r="E20" s="860"/>
      <c r="F20" s="861"/>
      <c r="G20" s="862"/>
      <c r="H20" s="863"/>
      <c r="I20" s="900"/>
      <c r="J20" s="901"/>
      <c r="K20" s="834">
        <f t="shared" si="14"/>
        <v>0</v>
      </c>
      <c r="L20" s="835">
        <f t="shared" si="15"/>
        <v>0</v>
      </c>
      <c r="M20" s="960">
        <f t="shared" si="16"/>
        <v>0</v>
      </c>
      <c r="N20" s="880">
        <f t="shared" si="17"/>
        <v>0</v>
      </c>
      <c r="O20" s="880">
        <f t="shared" si="18"/>
        <v>0</v>
      </c>
      <c r="P20" s="876">
        <f t="shared" si="19"/>
        <v>0</v>
      </c>
      <c r="Q20" s="234"/>
      <c r="R20" s="538"/>
      <c r="S20" s="538"/>
      <c r="U20" s="3"/>
    </row>
    <row r="21" spans="2:21" s="78" customFormat="1" ht="14.1" customHeight="1">
      <c r="B21" s="3438"/>
      <c r="C21" s="1204"/>
      <c r="D21" s="810"/>
      <c r="E21" s="860"/>
      <c r="F21" s="861"/>
      <c r="G21" s="862"/>
      <c r="H21" s="863"/>
      <c r="I21" s="900"/>
      <c r="J21" s="901"/>
      <c r="K21" s="834">
        <f t="shared" si="8"/>
        <v>0</v>
      </c>
      <c r="L21" s="835">
        <f t="shared" si="9"/>
        <v>0</v>
      </c>
      <c r="M21" s="960">
        <f t="shared" si="10"/>
        <v>0</v>
      </c>
      <c r="N21" s="880">
        <f t="shared" si="11"/>
        <v>0</v>
      </c>
      <c r="O21" s="880">
        <f t="shared" si="12"/>
        <v>0</v>
      </c>
      <c r="P21" s="876">
        <f t="shared" si="13"/>
        <v>0</v>
      </c>
      <c r="Q21" s="234"/>
      <c r="R21" s="538" t="e">
        <f>R14</f>
        <v>#REF!</v>
      </c>
      <c r="S21" s="538" t="s">
        <v>537</v>
      </c>
      <c r="T21" s="78" t="s">
        <v>355</v>
      </c>
      <c r="U21" s="3" t="e">
        <f>U14</f>
        <v>#REF!</v>
      </c>
    </row>
    <row r="22" spans="2:21" s="78" customFormat="1" ht="14.1" customHeight="1">
      <c r="B22" s="3438"/>
      <c r="C22" s="1204"/>
      <c r="D22" s="810"/>
      <c r="E22" s="860"/>
      <c r="F22" s="861"/>
      <c r="G22" s="862"/>
      <c r="H22" s="863"/>
      <c r="I22" s="900"/>
      <c r="J22" s="901"/>
      <c r="K22" s="834">
        <f t="shared" si="8"/>
        <v>0</v>
      </c>
      <c r="L22" s="835">
        <f t="shared" si="9"/>
        <v>0</v>
      </c>
      <c r="M22" s="960">
        <f t="shared" si="10"/>
        <v>0</v>
      </c>
      <c r="N22" s="880">
        <f t="shared" si="11"/>
        <v>0</v>
      </c>
      <c r="O22" s="880">
        <f t="shared" si="12"/>
        <v>0</v>
      </c>
      <c r="P22" s="876">
        <f t="shared" si="13"/>
        <v>0</v>
      </c>
      <c r="Q22" s="234"/>
      <c r="R22" s="538" t="e">
        <f t="shared" si="6"/>
        <v>#REF!</v>
      </c>
      <c r="S22" s="538" t="s">
        <v>537</v>
      </c>
      <c r="T22" s="78" t="s">
        <v>355</v>
      </c>
      <c r="U22" s="3" t="e">
        <f t="shared" si="7"/>
        <v>#REF!</v>
      </c>
    </row>
    <row r="23" spans="2:21" s="78" customFormat="1" ht="14.1" customHeight="1">
      <c r="B23" s="3438"/>
      <c r="C23" s="1204"/>
      <c r="D23" s="810"/>
      <c r="E23" s="860"/>
      <c r="F23" s="861"/>
      <c r="G23" s="862"/>
      <c r="H23" s="863"/>
      <c r="I23" s="900"/>
      <c r="J23" s="901"/>
      <c r="K23" s="834">
        <f t="shared" si="8"/>
        <v>0</v>
      </c>
      <c r="L23" s="835">
        <f t="shared" si="9"/>
        <v>0</v>
      </c>
      <c r="M23" s="960">
        <f t="shared" si="10"/>
        <v>0</v>
      </c>
      <c r="N23" s="880">
        <f t="shared" si="11"/>
        <v>0</v>
      </c>
      <c r="O23" s="880">
        <f t="shared" si="12"/>
        <v>0</v>
      </c>
      <c r="P23" s="876">
        <f t="shared" si="13"/>
        <v>0</v>
      </c>
      <c r="Q23" s="234"/>
      <c r="R23" s="538" t="e">
        <f t="shared" si="6"/>
        <v>#REF!</v>
      </c>
      <c r="S23" s="538" t="s">
        <v>537</v>
      </c>
      <c r="T23" s="78" t="s">
        <v>355</v>
      </c>
      <c r="U23" s="3" t="e">
        <f t="shared" si="7"/>
        <v>#REF!</v>
      </c>
    </row>
    <row r="24" spans="2:21" s="78" customFormat="1" ht="14.1" customHeight="1">
      <c r="B24" s="3439"/>
      <c r="C24" s="1205"/>
      <c r="D24" s="820"/>
      <c r="E24" s="924"/>
      <c r="F24" s="925"/>
      <c r="G24" s="926"/>
      <c r="H24" s="903"/>
      <c r="I24" s="995"/>
      <c r="J24" s="996"/>
      <c r="K24" s="837">
        <f t="shared" si="8"/>
        <v>0</v>
      </c>
      <c r="L24" s="838">
        <f t="shared" si="9"/>
        <v>0</v>
      </c>
      <c r="M24" s="971">
        <f t="shared" si="10"/>
        <v>0</v>
      </c>
      <c r="N24" s="881">
        <f t="shared" si="11"/>
        <v>0</v>
      </c>
      <c r="O24" s="881">
        <f t="shared" si="12"/>
        <v>0</v>
      </c>
      <c r="P24" s="877">
        <f t="shared" si="13"/>
        <v>0</v>
      </c>
      <c r="Q24" s="430"/>
      <c r="R24" s="538" t="e">
        <f t="shared" si="6"/>
        <v>#REF!</v>
      </c>
      <c r="S24" s="538" t="s">
        <v>537</v>
      </c>
      <c r="T24" s="78" t="s">
        <v>355</v>
      </c>
      <c r="U24" s="3" t="e">
        <f t="shared" si="7"/>
        <v>#REF!</v>
      </c>
    </row>
    <row r="25" spans="2:21" s="78" customFormat="1" ht="14.1" customHeight="1">
      <c r="B25" s="3437" t="s">
        <v>745</v>
      </c>
      <c r="C25" s="1206">
        <v>1</v>
      </c>
      <c r="D25" s="969"/>
      <c r="E25" s="902"/>
      <c r="F25" s="993"/>
      <c r="G25" s="994"/>
      <c r="H25" s="902"/>
      <c r="I25" s="993"/>
      <c r="J25" s="994"/>
      <c r="K25" s="840">
        <f t="shared" si="8"/>
        <v>0</v>
      </c>
      <c r="L25" s="841">
        <f t="shared" si="9"/>
        <v>0</v>
      </c>
      <c r="M25" s="970">
        <f t="shared" si="10"/>
        <v>0</v>
      </c>
      <c r="N25" s="879">
        <f t="shared" si="11"/>
        <v>0</v>
      </c>
      <c r="O25" s="879">
        <f t="shared" si="12"/>
        <v>0</v>
      </c>
      <c r="P25" s="875">
        <f t="shared" si="13"/>
        <v>0</v>
      </c>
      <c r="Q25" s="920"/>
      <c r="R25" s="538" t="e">
        <f t="shared" si="6"/>
        <v>#REF!</v>
      </c>
      <c r="S25" s="538" t="s">
        <v>537</v>
      </c>
      <c r="T25" s="78" t="s">
        <v>355</v>
      </c>
      <c r="U25" s="3" t="e">
        <f t="shared" si="7"/>
        <v>#REF!</v>
      </c>
    </row>
    <row r="26" spans="2:21" s="78" customFormat="1" ht="14.1" customHeight="1">
      <c r="B26" s="3438"/>
      <c r="C26" s="1203"/>
      <c r="D26" s="810"/>
      <c r="E26" s="863"/>
      <c r="F26" s="900"/>
      <c r="G26" s="901"/>
      <c r="H26" s="863"/>
      <c r="I26" s="900"/>
      <c r="J26" s="901"/>
      <c r="K26" s="834">
        <f t="shared" si="8"/>
        <v>0</v>
      </c>
      <c r="L26" s="835">
        <f t="shared" si="9"/>
        <v>0</v>
      </c>
      <c r="M26" s="960">
        <f t="shared" si="10"/>
        <v>0</v>
      </c>
      <c r="N26" s="880">
        <f t="shared" si="11"/>
        <v>0</v>
      </c>
      <c r="O26" s="880">
        <f t="shared" si="12"/>
        <v>0</v>
      </c>
      <c r="P26" s="876">
        <f t="shared" si="13"/>
        <v>0</v>
      </c>
      <c r="Q26" s="234"/>
      <c r="R26" s="538" t="e">
        <f t="shared" ref="R26" si="20">R22</f>
        <v>#REF!</v>
      </c>
      <c r="S26" s="538" t="s">
        <v>537</v>
      </c>
      <c r="T26" s="78" t="s">
        <v>355</v>
      </c>
      <c r="U26" s="3" t="e">
        <f t="shared" ref="U26" si="21">U22</f>
        <v>#REF!</v>
      </c>
    </row>
    <row r="27" spans="2:21" s="78" customFormat="1" ht="14.1" customHeight="1">
      <c r="B27" s="3438"/>
      <c r="C27" s="1203"/>
      <c r="D27" s="810"/>
      <c r="E27" s="863"/>
      <c r="F27" s="900"/>
      <c r="G27" s="901"/>
      <c r="H27" s="863"/>
      <c r="I27" s="900"/>
      <c r="J27" s="901"/>
      <c r="K27" s="834">
        <f t="shared" ref="K27:K29" si="22">SUM(E27:G27)</f>
        <v>0</v>
      </c>
      <c r="L27" s="835">
        <f t="shared" ref="L27:L29" si="23">SUM(H27:J27)</f>
        <v>0</v>
      </c>
      <c r="M27" s="960">
        <f t="shared" ref="M27:M29" si="24">SUM(K27:L27)</f>
        <v>0</v>
      </c>
      <c r="N27" s="880">
        <f t="shared" si="11"/>
        <v>0</v>
      </c>
      <c r="O27" s="880">
        <f t="shared" si="12"/>
        <v>0</v>
      </c>
      <c r="P27" s="876">
        <f t="shared" si="13"/>
        <v>0</v>
      </c>
      <c r="Q27" s="234"/>
      <c r="R27" s="538"/>
      <c r="S27" s="538"/>
      <c r="U27" s="3"/>
    </row>
    <row r="28" spans="2:21" s="78" customFormat="1" ht="14.1" customHeight="1">
      <c r="B28" s="3438"/>
      <c r="C28" s="1203"/>
      <c r="D28" s="810"/>
      <c r="E28" s="863"/>
      <c r="F28" s="900"/>
      <c r="G28" s="901"/>
      <c r="H28" s="863"/>
      <c r="I28" s="900"/>
      <c r="J28" s="901"/>
      <c r="K28" s="834">
        <f t="shared" si="22"/>
        <v>0</v>
      </c>
      <c r="L28" s="835">
        <f t="shared" si="23"/>
        <v>0</v>
      </c>
      <c r="M28" s="960">
        <f t="shared" si="24"/>
        <v>0</v>
      </c>
      <c r="N28" s="880">
        <f t="shared" si="11"/>
        <v>0</v>
      </c>
      <c r="O28" s="880">
        <f t="shared" si="12"/>
        <v>0</v>
      </c>
      <c r="P28" s="876">
        <f t="shared" si="13"/>
        <v>0</v>
      </c>
      <c r="Q28" s="234"/>
      <c r="R28" s="538"/>
      <c r="S28" s="538"/>
      <c r="U28" s="3"/>
    </row>
    <row r="29" spans="2:21" s="78" customFormat="1" ht="14.1" customHeight="1">
      <c r="B29" s="3438"/>
      <c r="C29" s="1203"/>
      <c r="D29" s="810"/>
      <c r="E29" s="863"/>
      <c r="F29" s="900"/>
      <c r="G29" s="901"/>
      <c r="H29" s="863"/>
      <c r="I29" s="900"/>
      <c r="J29" s="901"/>
      <c r="K29" s="834">
        <f t="shared" si="22"/>
        <v>0</v>
      </c>
      <c r="L29" s="835">
        <f t="shared" si="23"/>
        <v>0</v>
      </c>
      <c r="M29" s="960">
        <f t="shared" si="24"/>
        <v>0</v>
      </c>
      <c r="N29" s="880">
        <f t="shared" si="11"/>
        <v>0</v>
      </c>
      <c r="O29" s="880">
        <f t="shared" si="12"/>
        <v>0</v>
      </c>
      <c r="P29" s="876">
        <f t="shared" si="13"/>
        <v>0</v>
      </c>
      <c r="Q29" s="234"/>
      <c r="R29" s="538"/>
      <c r="S29" s="538"/>
      <c r="U29" s="3"/>
    </row>
    <row r="30" spans="2:21" s="78" customFormat="1" ht="14.1" customHeight="1">
      <c r="B30" s="3438"/>
      <c r="C30" s="1203"/>
      <c r="D30" s="810"/>
      <c r="E30" s="863"/>
      <c r="F30" s="900"/>
      <c r="G30" s="901"/>
      <c r="H30" s="863"/>
      <c r="I30" s="900"/>
      <c r="J30" s="901"/>
      <c r="K30" s="834">
        <f t="shared" ref="K30:K33" si="25">SUM(E30:G30)</f>
        <v>0</v>
      </c>
      <c r="L30" s="835">
        <f t="shared" ref="L30:L33" si="26">SUM(H30:J30)</f>
        <v>0</v>
      </c>
      <c r="M30" s="960">
        <f t="shared" ref="M30:M33" si="27">SUM(K30:L30)</f>
        <v>0</v>
      </c>
      <c r="N30" s="880">
        <f t="shared" ref="N30:N33" si="28">E30*$E$9+F30*$F$9+G30*G$9</f>
        <v>0</v>
      </c>
      <c r="O30" s="880">
        <f t="shared" ref="O30:O33" si="29">H30*$H$9+I30*$I$9+J30*$J$9</f>
        <v>0</v>
      </c>
      <c r="P30" s="876">
        <f t="shared" ref="P30:P33" si="30">SUM(N30:O30)</f>
        <v>0</v>
      </c>
      <c r="Q30" s="234"/>
      <c r="R30" s="538"/>
      <c r="S30" s="538"/>
      <c r="U30" s="3"/>
    </row>
    <row r="31" spans="2:21" s="78" customFormat="1" ht="14.1" customHeight="1">
      <c r="B31" s="3438"/>
      <c r="C31" s="1203"/>
      <c r="D31" s="810"/>
      <c r="E31" s="863"/>
      <c r="F31" s="900"/>
      <c r="G31" s="901"/>
      <c r="H31" s="863"/>
      <c r="I31" s="900"/>
      <c r="J31" s="901"/>
      <c r="K31" s="834">
        <f t="shared" si="25"/>
        <v>0</v>
      </c>
      <c r="L31" s="835">
        <f t="shared" si="26"/>
        <v>0</v>
      </c>
      <c r="M31" s="960">
        <f t="shared" si="27"/>
        <v>0</v>
      </c>
      <c r="N31" s="880">
        <f t="shared" si="28"/>
        <v>0</v>
      </c>
      <c r="O31" s="880">
        <f t="shared" si="29"/>
        <v>0</v>
      </c>
      <c r="P31" s="876">
        <f t="shared" si="30"/>
        <v>0</v>
      </c>
      <c r="Q31" s="234"/>
      <c r="R31" s="538"/>
      <c r="S31" s="538"/>
      <c r="U31" s="3"/>
    </row>
    <row r="32" spans="2:21" s="78" customFormat="1" ht="14.1" customHeight="1">
      <c r="B32" s="3438"/>
      <c r="C32" s="1203"/>
      <c r="D32" s="810"/>
      <c r="E32" s="863"/>
      <c r="F32" s="900"/>
      <c r="G32" s="901"/>
      <c r="H32" s="863"/>
      <c r="I32" s="900"/>
      <c r="J32" s="901"/>
      <c r="K32" s="834">
        <f t="shared" si="25"/>
        <v>0</v>
      </c>
      <c r="L32" s="835">
        <f t="shared" si="26"/>
        <v>0</v>
      </c>
      <c r="M32" s="960">
        <f t="shared" si="27"/>
        <v>0</v>
      </c>
      <c r="N32" s="880">
        <f t="shared" si="28"/>
        <v>0</v>
      </c>
      <c r="O32" s="880">
        <f t="shared" si="29"/>
        <v>0</v>
      </c>
      <c r="P32" s="876">
        <f t="shared" si="30"/>
        <v>0</v>
      </c>
      <c r="Q32" s="234"/>
      <c r="R32" s="538"/>
      <c r="S32" s="538"/>
      <c r="U32" s="3"/>
    </row>
    <row r="33" spans="2:21" s="78" customFormat="1" ht="14.1" customHeight="1">
      <c r="B33" s="3438"/>
      <c r="C33" s="1203"/>
      <c r="D33" s="810"/>
      <c r="E33" s="863"/>
      <c r="F33" s="900"/>
      <c r="G33" s="901"/>
      <c r="H33" s="863"/>
      <c r="I33" s="900"/>
      <c r="J33" s="901"/>
      <c r="K33" s="834">
        <f t="shared" si="25"/>
        <v>0</v>
      </c>
      <c r="L33" s="835">
        <f t="shared" si="26"/>
        <v>0</v>
      </c>
      <c r="M33" s="960">
        <f t="shared" si="27"/>
        <v>0</v>
      </c>
      <c r="N33" s="880">
        <f t="shared" si="28"/>
        <v>0</v>
      </c>
      <c r="O33" s="880">
        <f t="shared" si="29"/>
        <v>0</v>
      </c>
      <c r="P33" s="876">
        <f t="shared" si="30"/>
        <v>0</v>
      </c>
      <c r="Q33" s="234"/>
      <c r="R33" s="538"/>
      <c r="S33" s="538"/>
      <c r="U33" s="3"/>
    </row>
    <row r="34" spans="2:21" s="78" customFormat="1" ht="14.1" customHeight="1">
      <c r="B34" s="3438"/>
      <c r="C34" s="1203"/>
      <c r="D34" s="810"/>
      <c r="E34" s="863"/>
      <c r="F34" s="900"/>
      <c r="G34" s="901"/>
      <c r="H34" s="863"/>
      <c r="I34" s="900"/>
      <c r="J34" s="901"/>
      <c r="K34" s="834">
        <f t="shared" si="8"/>
        <v>0</v>
      </c>
      <c r="L34" s="835">
        <f t="shared" si="9"/>
        <v>0</v>
      </c>
      <c r="M34" s="960">
        <f t="shared" si="10"/>
        <v>0</v>
      </c>
      <c r="N34" s="880">
        <f t="shared" si="11"/>
        <v>0</v>
      </c>
      <c r="O34" s="880">
        <f t="shared" si="12"/>
        <v>0</v>
      </c>
      <c r="P34" s="876">
        <f t="shared" si="13"/>
        <v>0</v>
      </c>
      <c r="Q34" s="234"/>
      <c r="R34" s="538" t="e">
        <f>R23</f>
        <v>#REF!</v>
      </c>
      <c r="S34" s="538" t="s">
        <v>537</v>
      </c>
      <c r="T34" s="78" t="s">
        <v>355</v>
      </c>
      <c r="U34" s="3" t="e">
        <f>U23</f>
        <v>#REF!</v>
      </c>
    </row>
    <row r="35" spans="2:21" s="78" customFormat="1" ht="14.1" customHeight="1">
      <c r="B35" s="3438"/>
      <c r="C35" s="1203"/>
      <c r="D35" s="810"/>
      <c r="E35" s="863"/>
      <c r="F35" s="900"/>
      <c r="G35" s="901"/>
      <c r="H35" s="863"/>
      <c r="I35" s="900"/>
      <c r="J35" s="901"/>
      <c r="K35" s="834">
        <f t="shared" si="8"/>
        <v>0</v>
      </c>
      <c r="L35" s="835">
        <f t="shared" si="9"/>
        <v>0</v>
      </c>
      <c r="M35" s="960">
        <f t="shared" si="10"/>
        <v>0</v>
      </c>
      <c r="N35" s="880">
        <f t="shared" si="11"/>
        <v>0</v>
      </c>
      <c r="O35" s="880">
        <f t="shared" si="12"/>
        <v>0</v>
      </c>
      <c r="P35" s="876">
        <f t="shared" si="13"/>
        <v>0</v>
      </c>
      <c r="Q35" s="234"/>
      <c r="R35" s="538" t="e">
        <f>R24</f>
        <v>#REF!</v>
      </c>
      <c r="S35" s="538" t="s">
        <v>537</v>
      </c>
      <c r="T35" s="78" t="s">
        <v>355</v>
      </c>
      <c r="U35" s="3" t="e">
        <f>U24</f>
        <v>#REF!</v>
      </c>
    </row>
    <row r="36" spans="2:21" s="78" customFormat="1" ht="14.1" customHeight="1">
      <c r="B36" s="3438"/>
      <c r="C36" s="1204"/>
      <c r="D36" s="810"/>
      <c r="E36" s="863"/>
      <c r="F36" s="900"/>
      <c r="G36" s="901"/>
      <c r="H36" s="863"/>
      <c r="I36" s="900"/>
      <c r="J36" s="901"/>
      <c r="K36" s="834">
        <f t="shared" si="8"/>
        <v>0</v>
      </c>
      <c r="L36" s="835">
        <f t="shared" si="9"/>
        <v>0</v>
      </c>
      <c r="M36" s="960">
        <f t="shared" si="10"/>
        <v>0</v>
      </c>
      <c r="N36" s="880">
        <f t="shared" si="11"/>
        <v>0</v>
      </c>
      <c r="O36" s="880">
        <f t="shared" si="12"/>
        <v>0</v>
      </c>
      <c r="P36" s="876">
        <f t="shared" si="13"/>
        <v>0</v>
      </c>
      <c r="Q36" s="234"/>
      <c r="R36" s="538" t="e">
        <f>R25</f>
        <v>#REF!</v>
      </c>
      <c r="S36" s="538" t="s">
        <v>537</v>
      </c>
      <c r="T36" s="78" t="s">
        <v>355</v>
      </c>
      <c r="U36" s="3" t="e">
        <f>U25</f>
        <v>#REF!</v>
      </c>
    </row>
    <row r="37" spans="2:21" s="78" customFormat="1" ht="14.1" customHeight="1">
      <c r="B37" s="3438"/>
      <c r="C37" s="1204"/>
      <c r="D37" s="810"/>
      <c r="E37" s="863"/>
      <c r="F37" s="900"/>
      <c r="G37" s="901"/>
      <c r="H37" s="863"/>
      <c r="I37" s="900"/>
      <c r="J37" s="901"/>
      <c r="K37" s="834">
        <f t="shared" si="8"/>
        <v>0</v>
      </c>
      <c r="L37" s="835">
        <f t="shared" si="9"/>
        <v>0</v>
      </c>
      <c r="M37" s="960">
        <f t="shared" si="10"/>
        <v>0</v>
      </c>
      <c r="N37" s="880">
        <f t="shared" si="11"/>
        <v>0</v>
      </c>
      <c r="O37" s="880">
        <f t="shared" si="12"/>
        <v>0</v>
      </c>
      <c r="P37" s="876">
        <f t="shared" si="13"/>
        <v>0</v>
      </c>
      <c r="Q37" s="234"/>
      <c r="R37" s="538" t="e">
        <f t="shared" si="6"/>
        <v>#REF!</v>
      </c>
      <c r="S37" s="538" t="s">
        <v>537</v>
      </c>
      <c r="T37" s="78" t="s">
        <v>355</v>
      </c>
      <c r="U37" s="3" t="e">
        <f t="shared" si="7"/>
        <v>#REF!</v>
      </c>
    </row>
    <row r="38" spans="2:21" s="78" customFormat="1" ht="14.1" customHeight="1">
      <c r="B38" s="3438"/>
      <c r="C38" s="1204"/>
      <c r="D38" s="810"/>
      <c r="E38" s="863"/>
      <c r="F38" s="900"/>
      <c r="G38" s="901"/>
      <c r="H38" s="863"/>
      <c r="I38" s="900"/>
      <c r="J38" s="901"/>
      <c r="K38" s="834">
        <f t="shared" si="8"/>
        <v>0</v>
      </c>
      <c r="L38" s="835">
        <f t="shared" si="9"/>
        <v>0</v>
      </c>
      <c r="M38" s="960">
        <f t="shared" si="10"/>
        <v>0</v>
      </c>
      <c r="N38" s="880">
        <f t="shared" si="11"/>
        <v>0</v>
      </c>
      <c r="O38" s="880">
        <f t="shared" si="12"/>
        <v>0</v>
      </c>
      <c r="P38" s="876">
        <f t="shared" si="13"/>
        <v>0</v>
      </c>
      <c r="Q38" s="234"/>
      <c r="R38" s="538" t="e">
        <f t="shared" si="6"/>
        <v>#REF!</v>
      </c>
      <c r="S38" s="538" t="s">
        <v>537</v>
      </c>
      <c r="T38" s="78" t="s">
        <v>355</v>
      </c>
      <c r="U38" s="3" t="e">
        <f t="shared" si="7"/>
        <v>#REF!</v>
      </c>
    </row>
    <row r="39" spans="2:21" s="78" customFormat="1" ht="13.5" customHeight="1" thickBot="1">
      <c r="B39" s="3440"/>
      <c r="C39" s="1207"/>
      <c r="D39" s="1198"/>
      <c r="E39" s="873"/>
      <c r="F39" s="871"/>
      <c r="G39" s="874"/>
      <c r="H39" s="873"/>
      <c r="I39" s="871"/>
      <c r="J39" s="874"/>
      <c r="K39" s="842">
        <f t="shared" si="8"/>
        <v>0</v>
      </c>
      <c r="L39" s="843">
        <f t="shared" si="9"/>
        <v>0</v>
      </c>
      <c r="M39" s="972">
        <f t="shared" si="10"/>
        <v>0</v>
      </c>
      <c r="N39" s="911">
        <f t="shared" si="11"/>
        <v>0</v>
      </c>
      <c r="O39" s="911">
        <f t="shared" si="12"/>
        <v>0</v>
      </c>
      <c r="P39" s="912">
        <f t="shared" si="13"/>
        <v>0</v>
      </c>
      <c r="Q39" s="1199"/>
      <c r="R39" s="538" t="e">
        <f t="shared" si="6"/>
        <v>#REF!</v>
      </c>
      <c r="S39" s="538" t="s">
        <v>537</v>
      </c>
      <c r="T39" s="78" t="s">
        <v>355</v>
      </c>
      <c r="U39" s="3" t="e">
        <f t="shared" si="7"/>
        <v>#REF!</v>
      </c>
    </row>
    <row r="40" spans="2:21">
      <c r="C40" s="1345" t="s">
        <v>712</v>
      </c>
      <c r="D40" s="1333" t="s">
        <v>746</v>
      </c>
      <c r="E40" s="1021"/>
      <c r="F40" s="1021"/>
      <c r="G40" s="1021"/>
      <c r="H40" s="1021"/>
      <c r="I40" s="1021"/>
      <c r="J40" s="1021"/>
      <c r="K40" s="1021"/>
      <c r="L40" s="1021"/>
      <c r="M40" s="1021"/>
      <c r="N40" s="1021"/>
      <c r="O40" s="1021"/>
      <c r="P40" s="1021"/>
      <c r="Q40" s="980"/>
    </row>
    <row r="41" spans="2:21" ht="12.95" customHeight="1">
      <c r="D41" s="1344"/>
      <c r="E41" s="1344"/>
      <c r="F41" s="1344"/>
      <c r="G41" s="1344"/>
      <c r="H41" s="1344"/>
      <c r="I41" s="1344"/>
      <c r="J41" s="1344"/>
      <c r="K41" s="1344"/>
      <c r="L41" s="1344"/>
      <c r="M41" s="1344"/>
      <c r="N41" s="1344"/>
      <c r="O41" s="1344"/>
      <c r="P41" s="1344"/>
      <c r="Q41" s="1344"/>
    </row>
    <row r="42" spans="2:21">
      <c r="D42" s="9"/>
      <c r="E42" s="9"/>
      <c r="F42" s="9"/>
      <c r="G42" s="9"/>
      <c r="H42" s="9"/>
      <c r="I42" s="9"/>
      <c r="J42" s="10"/>
      <c r="K42" s="10"/>
      <c r="L42" s="10"/>
      <c r="M42" s="9"/>
      <c r="N42" s="9"/>
      <c r="O42" s="9"/>
      <c r="P42" s="9"/>
    </row>
    <row r="43" spans="2:21">
      <c r="D43" s="4"/>
      <c r="E43" s="6"/>
      <c r="F43" s="6"/>
      <c r="G43" s="6"/>
      <c r="H43" s="4"/>
      <c r="I43" s="4"/>
      <c r="J43" s="5"/>
      <c r="K43" s="5"/>
      <c r="L43" s="5"/>
      <c r="M43" s="4"/>
      <c r="N43" s="4"/>
      <c r="O43" s="4"/>
      <c r="P43" s="4"/>
    </row>
    <row r="44" spans="2:21">
      <c r="D44" s="4"/>
      <c r="E44" s="7"/>
      <c r="F44" s="6"/>
      <c r="G44" s="6"/>
      <c r="H44" s="4"/>
      <c r="I44" s="4"/>
      <c r="J44" s="5"/>
      <c r="K44" s="5"/>
      <c r="L44" s="5"/>
      <c r="M44" s="4"/>
      <c r="N44" s="4"/>
      <c r="O44" s="4"/>
      <c r="P44" s="4"/>
    </row>
    <row r="45" spans="2:21">
      <c r="D45" s="4"/>
      <c r="E45" s="6"/>
      <c r="F45" s="6"/>
      <c r="G45" s="6"/>
      <c r="H45" s="4"/>
      <c r="I45" s="4"/>
      <c r="J45" s="5"/>
      <c r="K45" s="5"/>
      <c r="L45" s="5"/>
      <c r="M45" s="4"/>
      <c r="N45" s="4"/>
      <c r="O45" s="4"/>
      <c r="P45" s="4"/>
    </row>
    <row r="46" spans="2:21">
      <c r="D46" s="8"/>
      <c r="E46" s="8"/>
      <c r="F46" s="8"/>
      <c r="G46" s="8"/>
      <c r="H46" s="8"/>
      <c r="I46" s="8"/>
      <c r="J46" s="8"/>
      <c r="K46" s="8"/>
      <c r="L46" s="8"/>
      <c r="M46" s="8"/>
      <c r="N46" s="8"/>
      <c r="O46" s="8"/>
      <c r="P46" s="8"/>
    </row>
  </sheetData>
  <sheetProtection algorithmName="SHA-512" hashValue="U2VC9pzvtmRTw/EA6FRwCXqgmBV6StYOFHWbJ5TMwHSO+biml7IdGFLmWbb+syCAXMdnAwWPvvnIaYhMZVb4xw==" saltValue="GWvfxlfzdW2xCWfvBID30Q==" spinCount="100000" sheet="1" objects="1" scenarios="1"/>
  <mergeCells count="20">
    <mergeCell ref="B14:B24"/>
    <mergeCell ref="B25:B39"/>
    <mergeCell ref="N4:P7"/>
    <mergeCell ref="Q4:Q10"/>
    <mergeCell ref="E5:J5"/>
    <mergeCell ref="K6:K10"/>
    <mergeCell ref="L6:L10"/>
    <mergeCell ref="E7:G7"/>
    <mergeCell ref="H7:J7"/>
    <mergeCell ref="E8:J8"/>
    <mergeCell ref="N8:N10"/>
    <mergeCell ref="O8:O10"/>
    <mergeCell ref="M4:M10"/>
    <mergeCell ref="P8:P10"/>
    <mergeCell ref="E10:J10"/>
    <mergeCell ref="D2:L2"/>
    <mergeCell ref="E3:I3"/>
    <mergeCell ref="B4:D10"/>
    <mergeCell ref="E4:J4"/>
    <mergeCell ref="K4:L5"/>
  </mergeCells>
  <printOptions horizontalCentered="1"/>
  <pageMargins left="0.74803149606299213" right="0.11811023622047245" top="0.51181102362204722" bottom="0.70866141732283472" header="0.51181102362204722" footer="0.51181102362204722"/>
  <pageSetup paperSize="9" scale="65" orientation="portrait" horizontalDpi="4294967293" verticalDpi="4294967293" r:id="rId1"/>
  <headerFooter alignWithMargins="0">
    <oddFooter>&amp;L&amp;7CEA - arkusz organizacyjny na rok szkolny 2017/18    nr teczki: &amp;F</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2D00-000000000000}">
          <x14:formula1>
            <xm:f>słownik!$I$60:$I$85</xm:f>
          </x14:formula1>
          <xm:sqref>D14:D24</xm:sqref>
        </x14:dataValidation>
        <x14:dataValidation type="list" allowBlank="1" showInputMessage="1" showErrorMessage="1" xr:uid="{00000000-0002-0000-2D00-000001000000}">
          <x14:formula1>
            <xm:f>słownik!$A$2:$A$150</xm:f>
          </x14:formula1>
          <xm:sqref>D25:D39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1">
    <pageSetUpPr fitToPage="1"/>
  </sheetPr>
  <dimension ref="A1:Q155"/>
  <sheetViews>
    <sheetView showGridLines="0" view="pageBreakPreview" topLeftCell="A19" zoomScale="70" zoomScaleNormal="100" zoomScaleSheetLayoutView="70" workbookViewId="0">
      <selection activeCell="Q18" sqref="Q18"/>
    </sheetView>
  </sheetViews>
  <sheetFormatPr defaultColWidth="9.140625" defaultRowHeight="12.75"/>
  <cols>
    <col min="1" max="1" width="5.42578125" style="250" customWidth="1"/>
    <col min="2" max="2" width="36.42578125" style="16" customWidth="1"/>
    <col min="3" max="3" width="10.85546875" style="16" hidden="1" customWidth="1"/>
    <col min="4" max="4" width="11.5703125" style="16" customWidth="1"/>
    <col min="5" max="5" width="11.42578125" style="16" customWidth="1"/>
    <col min="6" max="6" width="4.7109375" style="16" customWidth="1"/>
    <col min="7" max="7" width="22.85546875" style="16" customWidth="1"/>
    <col min="8" max="8" width="9.42578125" style="16" customWidth="1"/>
    <col min="9" max="9" width="11.5703125" style="16" bestFit="1" customWidth="1"/>
    <col min="10" max="10" width="9.28515625" style="16" bestFit="1" customWidth="1"/>
    <col min="11" max="11" width="10.28515625" style="16" customWidth="1"/>
    <col min="12" max="12" width="5.28515625" style="16" customWidth="1"/>
    <col min="13" max="13" width="5.42578125" style="16" customWidth="1"/>
    <col min="14" max="14" width="34.85546875" style="16" customWidth="1"/>
    <col min="15" max="15" width="11.5703125" style="16" customWidth="1"/>
    <col min="16" max="16" width="7.140625" style="16" customWidth="1"/>
    <col min="17" max="17" width="5.28515625" style="16" customWidth="1"/>
    <col min="18" max="18" width="13.5703125" style="16" customWidth="1"/>
    <col min="19" max="19" width="7" style="16" customWidth="1"/>
    <col min="20" max="20" width="14.140625" style="16" customWidth="1"/>
    <col min="21" max="21" width="13.42578125" style="16" customWidth="1"/>
    <col min="22" max="16384" width="9.140625" style="16"/>
  </cols>
  <sheetData>
    <row r="1" spans="1:17">
      <c r="B1" s="1859">
        <f>wizyt!$B$1</f>
        <v>0</v>
      </c>
      <c r="C1" s="3444" t="str">
        <f>wizyt!$D$1</f>
        <v>.</v>
      </c>
      <c r="D1" s="3444"/>
      <c r="E1" s="3444"/>
    </row>
    <row r="2" spans="1:17" ht="18">
      <c r="B2" s="927" t="s">
        <v>177</v>
      </c>
      <c r="C2" s="554"/>
      <c r="D2" s="929" t="str">
        <f>wizyt!C3</f>
        <v>??</v>
      </c>
    </row>
    <row r="3" spans="1:17" ht="18">
      <c r="B3" s="927" t="s">
        <v>176</v>
      </c>
      <c r="C3" s="928" t="str">
        <f>wizyt!H3</f>
        <v>2021/2022</v>
      </c>
      <c r="D3" s="930" t="str">
        <f>wizyt!H3</f>
        <v>2021/2022</v>
      </c>
      <c r="G3" s="307"/>
      <c r="M3" s="3447" t="s">
        <v>922</v>
      </c>
      <c r="N3" s="3447"/>
      <c r="O3" s="3447"/>
      <c r="P3" s="3447"/>
    </row>
    <row r="4" spans="1:17" s="307" customFormat="1" ht="27" customHeight="1">
      <c r="A4" s="3449" t="s">
        <v>175</v>
      </c>
      <c r="B4" s="3449"/>
      <c r="C4" s="3449"/>
      <c r="D4" s="3449"/>
      <c r="E4" s="3449"/>
      <c r="G4" s="3452" t="s">
        <v>208</v>
      </c>
      <c r="H4" s="3452"/>
      <c r="I4" s="3452"/>
      <c r="J4" s="3452"/>
      <c r="K4" s="3452"/>
      <c r="M4" s="3448"/>
      <c r="N4" s="3448"/>
      <c r="O4" s="3448"/>
      <c r="P4" s="3448"/>
    </row>
    <row r="5" spans="1:17" ht="33" customHeight="1">
      <c r="A5" s="521" t="s">
        <v>2</v>
      </c>
      <c r="B5" s="522" t="s">
        <v>69</v>
      </c>
      <c r="C5" s="521"/>
      <c r="D5" s="523" t="s">
        <v>221</v>
      </c>
      <c r="E5" s="524" t="s">
        <v>87</v>
      </c>
      <c r="G5" s="310" t="s">
        <v>209</v>
      </c>
      <c r="H5" s="310" t="s">
        <v>213</v>
      </c>
      <c r="I5" s="310" t="s">
        <v>216</v>
      </c>
      <c r="J5" s="310" t="s">
        <v>214</v>
      </c>
      <c r="K5" s="310" t="s">
        <v>215</v>
      </c>
      <c r="M5" s="308" t="s">
        <v>2</v>
      </c>
      <c r="N5" s="309" t="s">
        <v>69</v>
      </c>
      <c r="O5" s="523" t="s">
        <v>221</v>
      </c>
      <c r="P5" s="310" t="s">
        <v>87</v>
      </c>
    </row>
    <row r="6" spans="1:17" ht="14.25">
      <c r="A6" s="311">
        <v>1</v>
      </c>
      <c r="B6" s="791" t="str">
        <f>słownik!A3</f>
        <v>Akompaniament</v>
      </c>
      <c r="C6" s="479" t="str">
        <f>słownik!B3</f>
        <v>akompaniament</v>
      </c>
      <c r="D6" s="649">
        <f>SUMIF(pedag!N$6:N$2476,C6,pedag!R$6:R$2476)+SUMIF(pedag!N$6:N$2476,C6,pedag!S$6:S$2476)+SUMIF(pedag!N$6:N$2476,C6,pedag!T$6:T$2476)+SUMIF(pedag!N$6:N$2476,C6,pedag!U$6:U$2476)+SUMIF(pedag!N$6:N$2476,C6,pedag!Y$6:Y$2476)+SUMIF(pedag!N$6:N$2476,C6,pedag!V$6:V$2476)+SUMIF(pedag!N$6:N$2476,C6,pedag!Z$6:Z$2476)+SUMIF(pedag!N$6:N$2476,C6,pedag!W$6:W$2476)+SUMIF(pedag!N$6:N$2476,C6,pedag!X$6:X$2476)</f>
        <v>0</v>
      </c>
      <c r="E6" s="384">
        <f>SUMIF(pedag!$N$6:$N$2476,C6,pedag!$AG$6:$AG$2476)</f>
        <v>0</v>
      </c>
      <c r="G6" s="313" t="s">
        <v>210</v>
      </c>
      <c r="H6" s="314">
        <f>COUNTIF(pedag!E6:E2476,"k")</f>
        <v>0</v>
      </c>
      <c r="I6" s="315" t="str">
        <f>IF(H6+J6=0,"",H6/(H6+J6))</f>
        <v/>
      </c>
      <c r="J6" s="314">
        <f>COUNTIF(pedag!E6:E2476,"m")</f>
        <v>0</v>
      </c>
      <c r="K6" s="315" t="str">
        <f>IF(H6+J6=0,"",J6/(H6+J6))</f>
        <v/>
      </c>
      <c r="M6" s="311">
        <v>1</v>
      </c>
      <c r="N6" s="313" t="s">
        <v>241</v>
      </c>
      <c r="O6" s="312">
        <f>SUMIF(pedag!O$6:O$2476,N6,pedag!R$6:R$2476)+SUMIF(pedag!O$6:O$2476,N6,pedag!S$6:S$2476)+SUMIF(pedag!O$6:O$2476,N6,pedag!T$6:T$2476)+SUMIF(pedag!O$6:O$2476,N6,pedag!U$6:U$2476)+SUMIF(pedag!O$6:O$2476,N6,pedag!Y$6:Y$2476)+SUMIF(pedag!O$6:O$2476,N6,pedag!V$6:V$2476)+SUMIF(pedag!O$6:O$2476,N6,pedag!Z$6:Z$2476)+SUMIF(pedag!O$6:O$2476,N6,pedag!W$6:W$2476)+SUMIF(pedag!O$6:O$2476,N6,pedag!X$6:X$2476)</f>
        <v>0</v>
      </c>
      <c r="P6" s="384">
        <f>SUMIF(pedag!$O$6:$O$2476,N6,pedag!$AJ$6:$AJ$2476)</f>
        <v>0</v>
      </c>
      <c r="Q6" s="413"/>
    </row>
    <row r="7" spans="1:17" ht="14.25">
      <c r="A7" s="311">
        <v>2</v>
      </c>
      <c r="B7" s="791" t="str">
        <f>słownik!A4</f>
        <v>Akustyka lutnicza</v>
      </c>
      <c r="C7" s="479" t="str">
        <f>słownik!B4</f>
        <v>akustyka lutnicza</v>
      </c>
      <c r="D7" s="649">
        <f>SUMIF(pedag!N$6:N$2476,C7,pedag!R$6:R$2476)+SUMIF(pedag!N$6:N$2476,C7,pedag!S$6:S$2476)+SUMIF(pedag!N$6:N$2476,C7,pedag!T$6:T$2476)+SUMIF(pedag!N$6:N$2476,C7,pedag!U$6:U$2476)+SUMIF(pedag!N$6:N$2476,C7,pedag!Y$6:Y$2476)+SUMIF(pedag!N$6:N$2476,C7,pedag!V$6:V$2476)+SUMIF(pedag!N$6:N$2476,C7,pedag!Z$6:Z$2476)+SUMIF(pedag!N$6:N$2476,C7,pedag!W$6:W$2476)+SUMIF(pedag!N$6:N$2476,C7,pedag!X$6:X$2476)</f>
        <v>0</v>
      </c>
      <c r="E7" s="384">
        <f>SUMIF(pedag!$N$6:$N$2476,C7,pedag!$AG$6:$AG$2476)</f>
        <v>0</v>
      </c>
      <c r="G7" s="313" t="s">
        <v>211</v>
      </c>
      <c r="H7" s="314">
        <f>COUNTIF('adm.i obs.'!E6:E35,"k")</f>
        <v>0</v>
      </c>
      <c r="I7" s="316" t="str">
        <f>IF(H7+J7=0,"",H7/(H7+J7))</f>
        <v/>
      </c>
      <c r="J7" s="317">
        <f>COUNTIF('adm.i obs.'!E6:E35,"m")</f>
        <v>0</v>
      </c>
      <c r="K7" s="316" t="str">
        <f>IF(H7+J7=0,"",J7/(H7+J7))</f>
        <v/>
      </c>
      <c r="M7" s="311">
        <v>2</v>
      </c>
      <c r="N7" s="313" t="s">
        <v>624</v>
      </c>
      <c r="O7" s="312">
        <f>SUMIF(pedag!O$6:O$2476,N7,pedag!R$6:R$2476)+SUMIF(pedag!O$6:O$2476,N7,pedag!S$6:S$2476)+SUMIF(pedag!O$6:O$2476,N7,pedag!T$6:T$2476)+SUMIF(pedag!O$6:O$2476,N7,pedag!U$6:U$2476)+SUMIF(pedag!O$6:O$2476,N7,pedag!Y$6:Y$2476)+SUMIF(pedag!O$6:O$2476,N7,pedag!V$6:V$2476)+SUMIF(pedag!O$6:O$2476,N7,pedag!Z$6:Z$2476)+SUMIF(pedag!O$6:O$2476,N7,pedag!W$6:W$2476)+SUMIF(pedag!O$6:O$2476,N7,pedag!X$6:X$2476)</f>
        <v>0</v>
      </c>
      <c r="P7" s="384">
        <f>SUMIF(pedag!$O$6:$O$2476,N7,pedag!$AJ$6:$AJ$2476)</f>
        <v>0</v>
      </c>
      <c r="Q7" s="413"/>
    </row>
    <row r="8" spans="1:17" ht="14.25">
      <c r="A8" s="311">
        <v>3</v>
      </c>
      <c r="B8" s="791" t="str">
        <f>słownik!A5</f>
        <v>Audycje muzyczne</v>
      </c>
      <c r="C8" s="479" t="str">
        <f>słownik!B5</f>
        <v>audycje muz.</v>
      </c>
      <c r="D8" s="649">
        <f>SUMIF(pedag!N$6:N$2476,C8,pedag!R$6:R$2476)+SUMIF(pedag!N$6:N$2476,C8,pedag!S$6:S$2476)+SUMIF(pedag!N$6:N$2476,C8,pedag!T$6:T$2476)+SUMIF(pedag!N$6:N$2476,C8,pedag!U$6:U$2476)+SUMIF(pedag!N$6:N$2476,C8,pedag!Y$6:Y$2476)+SUMIF(pedag!N$6:N$2476,C8,pedag!V$6:V$2476)+SUMIF(pedag!N$6:N$2476,C8,pedag!Z$6:Z$2476)+SUMIF(pedag!N$6:N$2476,C8,pedag!W$6:W$2476)+SUMIF(pedag!N$6:N$2476,C8,pedag!X$6:X$2476)</f>
        <v>0</v>
      </c>
      <c r="E8" s="384">
        <f>SUMIF(pedag!$N$6:$N$2476,C8,pedag!$AG$6:$AG$2476)</f>
        <v>0</v>
      </c>
      <c r="G8" s="313" t="s">
        <v>212</v>
      </c>
      <c r="H8" s="314">
        <f>COUNTIF('adm.i obs.'!E37:E98,"k")</f>
        <v>0</v>
      </c>
      <c r="I8" s="315" t="str">
        <f>IF(H8+J8=0,"",H8/(H8+J8))</f>
        <v/>
      </c>
      <c r="J8" s="314">
        <f>COUNTIF('adm.i obs.'!E37:E98,"m")</f>
        <v>0</v>
      </c>
      <c r="K8" s="315" t="str">
        <f>IF(H8+J8=0,"",J8/(H8+J8))</f>
        <v/>
      </c>
      <c r="M8" s="311">
        <v>3</v>
      </c>
      <c r="N8" s="313" t="s">
        <v>245</v>
      </c>
      <c r="O8" s="312">
        <f>SUMIF(pedag!O$6:O$2476,N8,pedag!R$6:R$2476)+SUMIF(pedag!O$6:O$2476,N8,pedag!S$6:S$2476)+SUMIF(pedag!O$6:O$2476,N8,pedag!T$6:T$2476)+SUMIF(pedag!O$6:O$2476,N8,pedag!U$6:U$2476)+SUMIF(pedag!O$6:O$2476,N8,pedag!Y$6:Y$2476)+SUMIF(pedag!O$6:O$2476,N8,pedag!V$6:V$2476)+SUMIF(pedag!O$6:O$2476,N8,pedag!Z$6:Z$2476)+SUMIF(pedag!O$6:O$2476,N8,pedag!W$6:W$2476)+SUMIF(pedag!O$6:O$2476,N8,pedag!X$6:X$2476)</f>
        <v>0</v>
      </c>
      <c r="P8" s="384">
        <f>SUMIF(pedag!$O$6:$O$2476,N8,pedag!$AJ$6:$AJ$2476)</f>
        <v>0</v>
      </c>
      <c r="Q8" s="413"/>
    </row>
    <row r="9" spans="1:17" ht="15.75">
      <c r="A9" s="311">
        <v>4</v>
      </c>
      <c r="B9" s="791" t="str">
        <f>słownik!A6</f>
        <v>Biblioteka</v>
      </c>
      <c r="C9" s="479" t="str">
        <f>słownik!B6</f>
        <v>biblioteka</v>
      </c>
      <c r="D9" s="649">
        <f>SUMIF(pedag!N$6:N$2476,C9,pedag!R$6:R$2476)+SUMIF(pedag!N$6:N$2476,C9,pedag!S$6:S$2476)+SUMIF(pedag!N$6:N$2476,C9,pedag!T$6:T$2476)+SUMIF(pedag!N$6:N$2476,C9,pedag!U$6:U$2476)+SUMIF(pedag!N$6:N$2476,C9,pedag!Y$6:Y$2476)+SUMIF(pedag!N$6:N$2476,C9,pedag!V$6:V$2476)+SUMIF(pedag!N$6:N$2476,C9,pedag!Z$6:Z$2476)+SUMIF(pedag!N$6:N$2476,C9,pedag!W$6:W$2476)+SUMIF(pedag!N$6:N$2476,C9,pedag!X$6:X$2476)</f>
        <v>0</v>
      </c>
      <c r="E9" s="384">
        <f>SUMIF(pedag!$N$6:$N$2476,C9,pedag!$AG$6:$AG$2476)</f>
        <v>0</v>
      </c>
      <c r="G9" s="329" t="s">
        <v>217</v>
      </c>
      <c r="H9" s="2478">
        <f>SUM(H6:H8)</f>
        <v>0</v>
      </c>
      <c r="I9" s="2479" t="e">
        <f>AVERAGE(I6:I8)</f>
        <v>#DIV/0!</v>
      </c>
      <c r="J9" s="2478">
        <f>SUM(J6:J8)</f>
        <v>0</v>
      </c>
      <c r="K9" s="2479" t="e">
        <f>AVERAGE(K6:K8)</f>
        <v>#DIV/0!</v>
      </c>
      <c r="M9" s="311">
        <v>4</v>
      </c>
      <c r="N9" s="313" t="s">
        <v>252</v>
      </c>
      <c r="O9" s="312">
        <f>SUMIF(pedag!O$6:O$2476,N9,pedag!R$6:R$2476)+SUMIF(pedag!O$6:O$2476,N9,pedag!S$6:S$2476)+SUMIF(pedag!O$6:O$2476,N9,pedag!T$6:T$2476)+SUMIF(pedag!O$6:O$2476,N9,pedag!U$6:U$2476)+SUMIF(pedag!O$6:O$2476,N9,pedag!Y$6:Y$2476)+SUMIF(pedag!O$6:O$2476,N9,pedag!V$6:V$2476)+SUMIF(pedag!O$6:O$2476,N9,pedag!Z$6:Z$2476)+SUMIF(pedag!O$6:O$2476,N9,pedag!W$6:W$2476)+SUMIF(pedag!O$6:O$2476,N9,pedag!X$6:X$2476)</f>
        <v>0</v>
      </c>
      <c r="P9" s="384">
        <f>SUMIF(pedag!$O$6:$O$2476,N9,pedag!$AJ$6:$AJ$2476)</f>
        <v>0</v>
      </c>
      <c r="Q9" s="413"/>
    </row>
    <row r="10" spans="1:17" ht="14.25">
      <c r="A10" s="311">
        <v>5</v>
      </c>
      <c r="B10" s="791" t="str">
        <f>słownik!A7</f>
        <v>Big band</v>
      </c>
      <c r="C10" s="479" t="str">
        <f>słownik!B7</f>
        <v>big band</v>
      </c>
      <c r="D10" s="649">
        <f>SUMIF(pedag!N$6:N$2476,C10,pedag!R$6:R$2476)+SUMIF(pedag!N$6:N$2476,C10,pedag!S$6:S$2476)+SUMIF(pedag!N$6:N$2476,C10,pedag!T$6:T$2476)+SUMIF(pedag!N$6:N$2476,C10,pedag!U$6:U$2476)+SUMIF(pedag!N$6:N$2476,C10,pedag!Y$6:Y$2476)+SUMIF(pedag!N$6:N$2476,C10,pedag!V$6:V$2476)+SUMIF(pedag!N$6:N$2476,C10,pedag!Z$6:Z$2476)+SUMIF(pedag!N$6:N$2476,C10,pedag!W$6:W$2476)+SUMIF(pedag!N$6:N$2476,C10,pedag!X$6:X$2476)</f>
        <v>0</v>
      </c>
      <c r="E10" s="384">
        <f>SUMIF(pedag!$N$6:$N$2476,C10,pedag!$AG$6:$AG$2476)</f>
        <v>0</v>
      </c>
      <c r="M10" s="311">
        <v>5</v>
      </c>
      <c r="N10" s="313" t="s">
        <v>248</v>
      </c>
      <c r="O10" s="312">
        <f>SUMIF(pedag!O$6:O$2476,N10,pedag!R$6:R$2476)+SUMIF(pedag!O$6:O$2476,N10,pedag!S$6:S$2476)+SUMIF(pedag!O$6:O$2476,N10,pedag!T$6:T$2476)+SUMIF(pedag!O$6:O$2476,N10,pedag!U$6:U$2476)+SUMIF(pedag!O$6:O$2476,N10,pedag!Y$6:Y$2476)+SUMIF(pedag!O$6:O$2476,N10,pedag!V$6:V$2476)+SUMIF(pedag!O$6:O$2476,N10,pedag!Z$6:Z$2476)+SUMIF(pedag!O$6:O$2476,N10,pedag!W$6:W$2476)+SUMIF(pedag!O$6:O$2476,N10,pedag!X$6:X$2476)</f>
        <v>0</v>
      </c>
      <c r="P10" s="384">
        <f>SUMIF(pedag!$O$6:$O$2476,N10,pedag!$AJ$6:$AJ$2476)</f>
        <v>0</v>
      </c>
      <c r="Q10" s="413"/>
    </row>
    <row r="11" spans="1:17" ht="15.75">
      <c r="A11" s="311">
        <v>6</v>
      </c>
      <c r="B11" s="791" t="str">
        <f>słownik!A8</f>
        <v>Biologia</v>
      </c>
      <c r="C11" s="479" t="str">
        <f>słownik!B8</f>
        <v>biologia</v>
      </c>
      <c r="D11" s="649">
        <f>SUMIF(pedag!N$6:N$2476,C11,pedag!R$6:R$2476)+SUMIF(pedag!N$6:N$2476,C11,pedag!S$6:S$2476)+SUMIF(pedag!N$6:N$2476,C11,pedag!T$6:T$2476)+SUMIF(pedag!N$6:N$2476,C11,pedag!U$6:U$2476)+SUMIF(pedag!N$6:N$2476,C11,pedag!Y$6:Y$2476)+SUMIF(pedag!N$6:N$2476,C11,pedag!V$6:V$2476)+SUMIF(pedag!N$6:N$2476,C11,pedag!Z$6:Z$2476)+SUMIF(pedag!N$6:N$2476,C11,pedag!W$6:W$2476)+SUMIF(pedag!N$6:N$2476,C11,pedag!X$6:X$2476)</f>
        <v>0</v>
      </c>
      <c r="E11" s="384">
        <f>SUMIF(pedag!$N$6:$N$2476,C11,pedag!$AG$6:$AG$2476)</f>
        <v>0</v>
      </c>
      <c r="G11" s="3453" t="s">
        <v>149</v>
      </c>
      <c r="H11" s="3453"/>
      <c r="I11" s="3453"/>
      <c r="J11" s="3453"/>
      <c r="K11" s="3453"/>
      <c r="M11" s="311">
        <v>6</v>
      </c>
      <c r="N11" s="313" t="s">
        <v>625</v>
      </c>
      <c r="O11" s="312">
        <f>SUMIF(pedag!O$6:O$2476,N11,pedag!R$6:R$2476)+SUMIF(pedag!O$6:O$2476,N11,pedag!S$6:S$2476)+SUMIF(pedag!O$6:O$2476,N11,pedag!T$6:T$2476)+SUMIF(pedag!O$6:O$2476,N11,pedag!U$6:U$2476)+SUMIF(pedag!O$6:O$2476,N11,pedag!Y$6:Y$2476)+SUMIF(pedag!O$6:O$2476,N11,pedag!V$6:V$2476)+SUMIF(pedag!O$6:O$2476,N11,pedag!Z$6:Z$2476)+SUMIF(pedag!O$6:O$2476,N11,pedag!W$6:W$2476)+SUMIF(pedag!O$6:O$2476,N11,pedag!X$6:X$2476)</f>
        <v>0</v>
      </c>
      <c r="P11" s="384">
        <f>SUMIF(pedag!$O$6:$O$2476,N11,pedag!$AJ$6:$AJ$2476)</f>
        <v>0</v>
      </c>
      <c r="Q11" s="413"/>
    </row>
    <row r="12" spans="1:17" ht="14.25">
      <c r="A12" s="311">
        <v>7</v>
      </c>
      <c r="B12" s="791" t="str">
        <f>słownik!A9</f>
        <v xml:space="preserve">Chemia </v>
      </c>
      <c r="C12" s="479" t="str">
        <f>słownik!B9</f>
        <v xml:space="preserve">chemia </v>
      </c>
      <c r="D12" s="649">
        <f>SUMIF(pedag!N$6:N$2476,C12,pedag!R$6:R$2476)+SUMIF(pedag!N$6:N$2476,C12,pedag!S$6:S$2476)+SUMIF(pedag!N$6:N$2476,C12,pedag!T$6:T$2476)+SUMIF(pedag!N$6:N$2476,C12,pedag!U$6:U$2476)+SUMIF(pedag!N$6:N$2476,C12,pedag!Y$6:Y$2476)+SUMIF(pedag!N$6:N$2476,C12,pedag!V$6:V$2476)+SUMIF(pedag!N$6:N$2476,C12,pedag!Z$6:Z$2476)+SUMIF(pedag!N$6:N$2476,C12,pedag!W$6:W$2476)+SUMIF(pedag!N$6:N$2476,C12,pedag!X$6:X$2476)</f>
        <v>0</v>
      </c>
      <c r="E12" s="384">
        <f>SUMIF(pedag!$N$6:$N$2476,C12,pedag!$AG$6:$AG$2476)</f>
        <v>0</v>
      </c>
      <c r="I12" s="325" t="s">
        <v>210</v>
      </c>
      <c r="J12" s="326" t="s">
        <v>219</v>
      </c>
      <c r="K12" s="325" t="s">
        <v>29</v>
      </c>
      <c r="M12" s="311">
        <v>7</v>
      </c>
      <c r="N12" s="313" t="s">
        <v>616</v>
      </c>
      <c r="O12" s="312">
        <f>SUMIF(pedag!O$6:O$2476,N12,pedag!R$6:R$2476)+SUMIF(pedag!O$6:O$2476,N12,pedag!S$6:S$2476)+SUMIF(pedag!O$6:O$2476,N12,pedag!T$6:T$2476)+SUMIF(pedag!O$6:O$2476,N12,pedag!U$6:U$2476)+SUMIF(pedag!O$6:O$2476,N12,pedag!Y$6:Y$2476)+SUMIF(pedag!O$6:O$2476,N12,pedag!V$6:V$2476)+SUMIF(pedag!O$6:O$2476,N12,pedag!Z$6:Z$2476)+SUMIF(pedag!O$6:O$2476,N12,pedag!W$6:W$2476)+SUMIF(pedag!O$6:O$2476,N12,pedag!X$6:X$2476)</f>
        <v>0</v>
      </c>
      <c r="P12" s="384">
        <f>SUMIF(pedag!$O$6:$O$2476,N12,pedag!$AJ$6:$AJ$2476)</f>
        <v>0</v>
      </c>
      <c r="Q12" s="413"/>
    </row>
    <row r="13" spans="1:17" ht="14.25">
      <c r="A13" s="311">
        <v>8</v>
      </c>
      <c r="B13" s="791" t="str">
        <f>słownik!A10</f>
        <v>Chór</v>
      </c>
      <c r="C13" s="479" t="str">
        <f>słownik!B10</f>
        <v>chór</v>
      </c>
      <c r="D13" s="649">
        <f>SUMIF(pedag!N$6:N$2476,C13,pedag!R$6:R$2476)+SUMIF(pedag!N$6:N$2476,C13,pedag!S$6:S$2476)+SUMIF(pedag!N$6:N$2476,C13,pedag!T$6:T$2476)+SUMIF(pedag!N$6:N$2476,C13,pedag!U$6:U$2476)+SUMIF(pedag!N$6:N$2476,C13,pedag!Y$6:Y$2476)+SUMIF(pedag!N$6:N$2476,C13,pedag!V$6:V$2476)+SUMIF(pedag!N$6:N$2476,C13,pedag!Z$6:Z$2476)+SUMIF(pedag!N$6:N$2476,C13,pedag!W$6:W$2476)+SUMIF(pedag!N$6:N$2476,C13,pedag!X$6:X$2476)</f>
        <v>0</v>
      </c>
      <c r="E13" s="384">
        <f>SUMIF(pedag!$N$6:$N$2476,C13,pedag!$AG$6:$AG$2476)</f>
        <v>0</v>
      </c>
      <c r="G13" s="3454" t="s">
        <v>150</v>
      </c>
      <c r="H13" s="3454"/>
      <c r="I13" s="324">
        <f>COUNTIF(pedag!J$6:J$2476,"uo")</f>
        <v>0</v>
      </c>
      <c r="J13" s="324">
        <f>COUNTIF('adm.i obs.'!I$6:I$98,"uo")</f>
        <v>0</v>
      </c>
      <c r="K13" s="324">
        <f>SUM(I13:J13)</f>
        <v>0</v>
      </c>
      <c r="M13" s="311">
        <v>8</v>
      </c>
      <c r="N13" s="313" t="s">
        <v>615</v>
      </c>
      <c r="O13" s="312">
        <f>SUMIF(pedag!O$6:O$2476,N13,pedag!R$6:R$2476)+SUMIF(pedag!O$6:O$2476,N13,pedag!S$6:S$2476)+SUMIF(pedag!O$6:O$2476,N13,pedag!T$6:T$2476)+SUMIF(pedag!O$6:O$2476,N13,pedag!U$6:U$2476)+SUMIF(pedag!O$6:O$2476,N13,pedag!Y$6:Y$2476)+SUMIF(pedag!O$6:O$2476,N13,pedag!V$6:V$2476)+SUMIF(pedag!O$6:O$2476,N13,pedag!Z$6:Z$2476)+SUMIF(pedag!O$6:O$2476,N13,pedag!W$6:W$2476)+SUMIF(pedag!O$6:O$2476,N13,pedag!X$6:X$2476)</f>
        <v>0</v>
      </c>
      <c r="P13" s="384">
        <f>SUMIF(pedag!$O$6:$O$2476,N13,pedag!$AJ$6:$AJ$2476)</f>
        <v>0</v>
      </c>
      <c r="Q13" s="413"/>
    </row>
    <row r="14" spans="1:17" ht="14.25">
      <c r="A14" s="311">
        <v>9</v>
      </c>
      <c r="B14" s="791" t="str">
        <f>słownik!A11</f>
        <v>Combo (zespół jazzowy)</v>
      </c>
      <c r="C14" s="479" t="str">
        <f>słownik!B11</f>
        <v>combo (zesp.jazz.)</v>
      </c>
      <c r="D14" s="649">
        <f>SUMIF(pedag!N$6:N$2476,C14,pedag!R$6:R$2476)+SUMIF(pedag!N$6:N$2476,C14,pedag!S$6:S$2476)+SUMIF(pedag!N$6:N$2476,C14,pedag!T$6:T$2476)+SUMIF(pedag!N$6:N$2476,C14,pedag!U$6:U$2476)+SUMIF(pedag!N$6:N$2476,C14,pedag!Y$6:Y$2476)+SUMIF(pedag!N$6:N$2476,C14,pedag!V$6:V$2476)+SUMIF(pedag!N$6:N$2476,C14,pedag!Z$6:Z$2476)+SUMIF(pedag!N$6:N$2476,C14,pedag!W$6:W$2476)+SUMIF(pedag!N$6:N$2476,C14,pedag!X$6:X$2476)</f>
        <v>0</v>
      </c>
      <c r="E14" s="384">
        <f>SUMIF(pedag!$N$6:$N$2476,C14,pedag!$AG$6:$AG$2476)</f>
        <v>0</v>
      </c>
      <c r="G14" s="323" t="s">
        <v>151</v>
      </c>
      <c r="H14" s="323"/>
      <c r="I14" s="324">
        <f>COUNTIF(pedag!J$6:J$2476,"un")</f>
        <v>0</v>
      </c>
      <c r="J14" s="324">
        <f>COUNTIF('adm.i obs.'!I$6:I$98,"un")</f>
        <v>0</v>
      </c>
      <c r="K14" s="324">
        <f>SUM(I14:J14)</f>
        <v>0</v>
      </c>
      <c r="M14" s="311">
        <v>9</v>
      </c>
      <c r="N14" s="313" t="s">
        <v>239</v>
      </c>
      <c r="O14" s="312">
        <f>SUMIF(pedag!O$6:O$2476,N14,pedag!R$6:R$2476)+SUMIF(pedag!O$6:O$2476,N14,pedag!S$6:S$2476)+SUMIF(pedag!O$6:O$2476,N14,pedag!T$6:T$2476)+SUMIF(pedag!O$6:O$2476,N14,pedag!U$6:U$2476)+SUMIF(pedag!O$6:O$2476,N14,pedag!Y$6:Y$2476)+SUMIF(pedag!O$6:O$2476,N14,pedag!V$6:V$2476)+SUMIF(pedag!O$6:O$2476,N14,pedag!Z$6:Z$2476)+SUMIF(pedag!O$6:O$2476,N14,pedag!W$6:W$2476)+SUMIF(pedag!O$6:O$2476,N14,pedag!X$6:X$2476)</f>
        <v>0</v>
      </c>
      <c r="P14" s="384">
        <f>SUMIF(pedag!$O$6:$O$2476,N14,pedag!$AJ$6:$AJ$2476)</f>
        <v>0</v>
      </c>
      <c r="Q14" s="413"/>
    </row>
    <row r="15" spans="1:17" ht="14.25">
      <c r="A15" s="311">
        <v>10</v>
      </c>
      <c r="B15" s="791" t="str">
        <f>słownik!A12</f>
        <v>Czytanie nut głosem</v>
      </c>
      <c r="C15" s="479" t="str">
        <f>słownik!B12</f>
        <v>czytanie nut gł.</v>
      </c>
      <c r="D15" s="649">
        <f>SUMIF(pedag!N$6:N$2476,C15,pedag!R$6:R$2476)+SUMIF(pedag!N$6:N$2476,C15,pedag!S$6:S$2476)+SUMIF(pedag!N$6:N$2476,C15,pedag!T$6:T$2476)+SUMIF(pedag!N$6:N$2476,C15,pedag!U$6:U$2476)+SUMIF(pedag!N$6:N$2476,C15,pedag!Y$6:Y$2476)+SUMIF(pedag!N$6:N$2476,C15,pedag!V$6:V$2476)+SUMIF(pedag!N$6:N$2476,C15,pedag!Z$6:Z$2476)+SUMIF(pedag!N$6:N$2476,C15,pedag!W$6:W$2476)+SUMIF(pedag!N$6:N$2476,C15,pedag!X$6:X$2476)</f>
        <v>0</v>
      </c>
      <c r="E15" s="384">
        <f>SUMIF(pedag!$N$6:$N$2476,C15,pedag!$AG$6:$AG$2476)</f>
        <v>0</v>
      </c>
      <c r="G15" s="3450" t="s">
        <v>152</v>
      </c>
      <c r="H15" s="3451"/>
      <c r="I15" s="324">
        <f>COUNTIF(pedag!J$6:J$2476,"m")</f>
        <v>0</v>
      </c>
      <c r="J15" s="324">
        <f>COUNTIF('adm.i obs.'!I$6:I$98,"m")</f>
        <v>0</v>
      </c>
      <c r="K15" s="324">
        <f>SUM(I15:J15)</f>
        <v>0</v>
      </c>
      <c r="M15" s="311">
        <v>10</v>
      </c>
      <c r="N15" s="313" t="s">
        <v>626</v>
      </c>
      <c r="O15" s="312">
        <f>SUMIF(pedag!O$6:O$2476,N15,pedag!R$6:R$2476)+SUMIF(pedag!O$6:O$2476,N15,pedag!S$6:S$2476)+SUMIF(pedag!O$6:O$2476,N15,pedag!T$6:T$2476)+SUMIF(pedag!O$6:O$2476,N15,pedag!U$6:U$2476)+SUMIF(pedag!O$6:O$2476,N15,pedag!Y$6:Y$2476)+SUMIF(pedag!O$6:O$2476,N15,pedag!V$6:V$2476)+SUMIF(pedag!O$6:O$2476,N15,pedag!Z$6:Z$2476)+SUMIF(pedag!O$6:O$2476,N15,pedag!W$6:W$2476)+SUMIF(pedag!O$6:O$2476,N15,pedag!X$6:X$2476)</f>
        <v>0</v>
      </c>
      <c r="P15" s="384">
        <f>SUMIF(pedag!$O$6:$O$2476,N15,pedag!$AJ$6:$AJ$2476)</f>
        <v>0</v>
      </c>
      <c r="Q15" s="413"/>
    </row>
    <row r="16" spans="1:17" ht="14.25">
      <c r="A16" s="311">
        <v>11</v>
      </c>
      <c r="B16" s="791" t="str">
        <f>słownik!A13</f>
        <v>Ćwicz. z harmonii</v>
      </c>
      <c r="C16" s="479" t="str">
        <f>słownik!B13</f>
        <v>ćw. z harmonii</v>
      </c>
      <c r="D16" s="649">
        <f>SUMIF(pedag!N$6:N$2476,C16,pedag!R$6:R$2476)+SUMIF(pedag!N$6:N$2476,C16,pedag!S$6:S$2476)+SUMIF(pedag!N$6:N$2476,C16,pedag!T$6:T$2476)+SUMIF(pedag!N$6:N$2476,C16,pedag!U$6:U$2476)+SUMIF(pedag!N$6:N$2476,C16,pedag!Y$6:Y$2476)+SUMIF(pedag!N$6:N$2476,C16,pedag!V$6:V$2476)+SUMIF(pedag!N$6:N$2476,C16,pedag!Z$6:Z$2476)+SUMIF(pedag!N$6:N$2476,C16,pedag!W$6:W$2476)+SUMIF(pedag!N$6:N$2476,C16,pedag!X$6:X$2476)</f>
        <v>0</v>
      </c>
      <c r="E16" s="384">
        <f>SUMIF(pedag!$N$6:$N$2476,C16,pedag!$AG$6:$AG$2476)</f>
        <v>0</v>
      </c>
      <c r="G16" s="3450" t="s">
        <v>653</v>
      </c>
      <c r="H16" s="3451"/>
      <c r="I16" s="324">
        <f>COUNTIF(pedag!J$6:J$2476,"zl")</f>
        <v>0</v>
      </c>
      <c r="J16" s="324">
        <f>COUNTIF('adm.i obs.'!I$6:I$98,"zl")</f>
        <v>0</v>
      </c>
      <c r="K16" s="324">
        <f>SUM(I16:J16)</f>
        <v>0</v>
      </c>
      <c r="M16" s="311">
        <v>11</v>
      </c>
      <c r="N16" s="313" t="s">
        <v>242</v>
      </c>
      <c r="O16" s="312">
        <f>SUMIF(pedag!O$6:O$2476,N16,pedag!R$6:R$2476)+SUMIF(pedag!O$6:O$2476,N16,pedag!S$6:S$2476)+SUMIF(pedag!O$6:O$2476,N16,pedag!T$6:T$2476)+SUMIF(pedag!O$6:O$2476,N16,pedag!U$6:U$2476)+SUMIF(pedag!O$6:O$2476,N16,pedag!Y$6:Y$2476)+SUMIF(pedag!O$6:O$2476,N16,pedag!V$6:V$2476)+SUMIF(pedag!O$6:O$2476,N16,pedag!Z$6:Z$2476)+SUMIF(pedag!O$6:O$2476,N16,pedag!W$6:W$2476)+SUMIF(pedag!O$6:O$2476,N16,pedag!X$6:X$2476)</f>
        <v>0</v>
      </c>
      <c r="P16" s="384">
        <f>SUMIF(pedag!$O$6:$O$2476,N16,pedag!$AJ$6:$AJ$2476)</f>
        <v>0</v>
      </c>
      <c r="Q16" s="413"/>
    </row>
    <row r="17" spans="1:17" ht="15.75">
      <c r="A17" s="311">
        <v>12</v>
      </c>
      <c r="B17" s="791" t="str">
        <f>słownik!A14</f>
        <v>Ćwiczenia rytmiczne</v>
      </c>
      <c r="C17" s="479" t="str">
        <f>słownik!B14</f>
        <v>ćwiczenia rytmiczne</v>
      </c>
      <c r="D17" s="649">
        <f>SUMIF(pedag!N$6:N$2476,C17,pedag!R$6:R$2476)+SUMIF(pedag!N$6:N$2476,C17,pedag!S$6:S$2476)+SUMIF(pedag!N$6:N$2476,C17,pedag!T$6:T$2476)+SUMIF(pedag!N$6:N$2476,C17,pedag!U$6:U$2476)+SUMIF(pedag!N$6:N$2476,C17,pedag!Y$6:Y$2476)+SUMIF(pedag!N$6:N$2476,C17,pedag!V$6:V$2476)+SUMIF(pedag!N$6:N$2476,C17,pedag!Z$6:Z$2476)+SUMIF(pedag!N$6:N$2476,C17,pedag!W$6:W$2476)+SUMIF(pedag!N$6:N$2476,C17,pedag!X$6:X$2476)</f>
        <v>0</v>
      </c>
      <c r="E17" s="384">
        <f>SUMIF(pedag!$N$6:$N$2476,C17,pedag!$AG$6:$AG$2476)</f>
        <v>0</v>
      </c>
      <c r="G17" s="327"/>
      <c r="H17" s="328" t="s">
        <v>217</v>
      </c>
      <c r="I17" s="2476">
        <f>SUM(I13:I15)</f>
        <v>0</v>
      </c>
      <c r="J17" s="2477">
        <f>SUM(J13:J15)</f>
        <v>0</v>
      </c>
      <c r="K17" s="2477">
        <f>SUM(K13:K15)</f>
        <v>0</v>
      </c>
      <c r="M17" s="311">
        <v>12</v>
      </c>
      <c r="N17" s="313" t="s">
        <v>628</v>
      </c>
      <c r="O17" s="312">
        <f>SUMIF(pedag!O$6:O$2476,N17,pedag!R$6:R$2476)+SUMIF(pedag!O$6:O$2476,N17,pedag!S$6:S$2476)+SUMIF(pedag!O$6:O$2476,N17,pedag!T$6:T$2476)+SUMIF(pedag!O$6:O$2476,N17,pedag!U$6:U$2476)+SUMIF(pedag!O$6:O$2476,N17,pedag!Y$6:Y$2476)+SUMIF(pedag!O$6:O$2476,N17,pedag!V$6:V$2476)+SUMIF(pedag!O$6:O$2476,N17,pedag!Z$6:Z$2476)+SUMIF(pedag!O$6:O$2476,N17,pedag!W$6:W$2476)+SUMIF(pedag!O$6:O$2476,N17,pedag!X$6:X$2476)</f>
        <v>0</v>
      </c>
      <c r="P17" s="384">
        <f>SUMIF(pedag!$O$6:$O$2476,N17,pedag!$AJ$6:$AJ$2476)</f>
        <v>0</v>
      </c>
      <c r="Q17" s="413"/>
    </row>
    <row r="18" spans="1:17" ht="14.25">
      <c r="A18" s="311">
        <v>13</v>
      </c>
      <c r="B18" s="791" t="str">
        <f>słownik!A15</f>
        <v>Ćwiczenia z kompozycji</v>
      </c>
      <c r="C18" s="479" t="str">
        <f>słownik!B15</f>
        <v>ćw. z komp.</v>
      </c>
      <c r="D18" s="649">
        <f>SUMIF(pedag!N$6:N$2476,C18,pedag!R$6:R$2476)+SUMIF(pedag!N$6:N$2476,C18,pedag!S$6:S$2476)+SUMIF(pedag!N$6:N$2476,C18,pedag!T$6:T$2476)+SUMIF(pedag!N$6:N$2476,C18,pedag!U$6:U$2476)+SUMIF(pedag!N$6:N$2476,C18,pedag!Y$6:Y$2476)+SUMIF(pedag!N$6:N$2476,C18,pedag!V$6:V$2476)+SUMIF(pedag!N$6:N$2476,C18,pedag!Z$6:Z$2476)+SUMIF(pedag!N$6:N$2476,C18,pedag!W$6:W$2476)+SUMIF(pedag!N$6:N$2476,C18,pedag!X$6:X$2476)</f>
        <v>0</v>
      </c>
      <c r="E18" s="384">
        <f>SUMIF(pedag!$N$6:$N$2476,C18,pedag!$AG$6:$AG$2476)</f>
        <v>0</v>
      </c>
      <c r="M18" s="311">
        <v>13</v>
      </c>
      <c r="N18" s="313" t="s">
        <v>627</v>
      </c>
      <c r="O18" s="312">
        <f>SUMIF(pedag!O$6:O$2476,N18,pedag!R$6:R$2476)+SUMIF(pedag!O$6:O$2476,N18,pedag!S$6:S$2476)+SUMIF(pedag!O$6:O$2476,N18,pedag!T$6:T$2476)+SUMIF(pedag!O$6:O$2476,N18,pedag!U$6:U$2476)+SUMIF(pedag!O$6:O$2476,N18,pedag!Y$6:Y$2476)+SUMIF(pedag!O$6:O$2476,N18,pedag!V$6:V$2476)+SUMIF(pedag!O$6:O$2476,N18,pedag!Z$6:Z$2476)+SUMIF(pedag!O$6:O$2476,N18,pedag!W$6:W$2476)+SUMIF(pedag!O$6:O$2476,N18,pedag!X$6:X$2476)</f>
        <v>0</v>
      </c>
      <c r="P18" s="384">
        <f>SUMIF(pedag!$O$6:$O$2476,N18,pedag!$AJ$6:$AJ$2476)</f>
        <v>0</v>
      </c>
      <c r="Q18" s="413"/>
    </row>
    <row r="19" spans="1:17" ht="20.25">
      <c r="A19" s="311">
        <v>14</v>
      </c>
      <c r="B19" s="791" t="str">
        <f>słownik!A16</f>
        <v>Dykcja i recytacja</v>
      </c>
      <c r="C19" s="479" t="str">
        <f>słownik!B16</f>
        <v>dykcja i recytacja</v>
      </c>
      <c r="D19" s="649">
        <f>SUMIF(pedag!N$6:N$2476,C19,pedag!R$6:R$2476)+SUMIF(pedag!N$6:N$2476,C19,pedag!S$6:S$2476)+SUMIF(pedag!N$6:N$2476,C19,pedag!T$6:T$2476)+SUMIF(pedag!N$6:N$2476,C19,pedag!U$6:U$2476)+SUMIF(pedag!N$6:N$2476,C19,pedag!Y$6:Y$2476)+SUMIF(pedag!N$6:N$2476,C19,pedag!V$6:V$2476)+SUMIF(pedag!N$6:N$2476,C19,pedag!Z$6:Z$2476)+SUMIF(pedag!N$6:N$2476,C19,pedag!W$6:W$2476)+SUMIF(pedag!N$6:N$2476,C19,pedag!X$6:X$2476)</f>
        <v>0</v>
      </c>
      <c r="E19" s="384">
        <f>SUMIF(pedag!$N$6:$N$2476,C19,pedag!$AG$6:$AG$2476)</f>
        <v>0</v>
      </c>
      <c r="G19" s="594" t="s">
        <v>387</v>
      </c>
      <c r="H19" s="307"/>
      <c r="I19" s="307"/>
      <c r="J19" s="307"/>
      <c r="K19" s="307"/>
      <c r="M19" s="311">
        <v>14</v>
      </c>
      <c r="N19" s="313" t="s">
        <v>243</v>
      </c>
      <c r="O19" s="312">
        <f>SUMIF(pedag!O$6:O$2476,N19,pedag!R$6:R$2476)+SUMIF(pedag!O$6:O$2476,N19,pedag!S$6:S$2476)+SUMIF(pedag!O$6:O$2476,N19,pedag!T$6:T$2476)+SUMIF(pedag!O$6:O$2476,N19,pedag!U$6:U$2476)+SUMIF(pedag!O$6:O$2476,N19,pedag!Y$6:Y$2476)+SUMIF(pedag!O$6:O$2476,N19,pedag!V$6:V$2476)+SUMIF(pedag!O$6:O$2476,N19,pedag!Z$6:Z$2476)+SUMIF(pedag!O$6:O$2476,N19,pedag!W$6:W$2476)+SUMIF(pedag!O$6:O$2476,N19,pedag!X$6:X$2476)</f>
        <v>0</v>
      </c>
      <c r="P19" s="384">
        <f>SUMIF(pedag!$O$6:$O$2476,N19,pedag!$AJ$6:$AJ$2476)</f>
        <v>0</v>
      </c>
      <c r="Q19" s="413"/>
    </row>
    <row r="20" spans="1:17" ht="22.5">
      <c r="A20" s="311">
        <v>15</v>
      </c>
      <c r="B20" s="791" t="str">
        <f>słownik!A17</f>
        <v>Dykcja z recytacją</v>
      </c>
      <c r="C20" s="479" t="str">
        <f>słownik!B17</f>
        <v>dykcja z recytacja</v>
      </c>
      <c r="D20" s="649">
        <f>SUMIF(pedag!N$6:N$2476,C20,pedag!R$6:R$2476)+SUMIF(pedag!N$6:N$2476,C20,pedag!S$6:S$2476)+SUMIF(pedag!N$6:N$2476,C20,pedag!T$6:T$2476)+SUMIF(pedag!N$6:N$2476,C20,pedag!U$6:U$2476)+SUMIF(pedag!N$6:N$2476,C20,pedag!Y$6:Y$2476)+SUMIF(pedag!N$6:N$2476,C20,pedag!V$6:V$2476)+SUMIF(pedag!N$6:N$2476,C20,pedag!Z$6:Z$2476)+SUMIF(pedag!N$6:N$2476,C20,pedag!W$6:W$2476)+SUMIF(pedag!N$6:N$2476,C20,pedag!X$6:X$2476)</f>
        <v>0</v>
      </c>
      <c r="E20" s="384">
        <f>SUMIF(pedag!$N$6:$N$2476,C20,pedag!$AG$6:$AG$2476)</f>
        <v>0</v>
      </c>
      <c r="G20" s="3446" t="s">
        <v>388</v>
      </c>
      <c r="H20" s="3446"/>
      <c r="I20" s="2483" t="s">
        <v>87</v>
      </c>
      <c r="J20" s="2484" t="s">
        <v>389</v>
      </c>
      <c r="K20" s="603" t="s">
        <v>29</v>
      </c>
      <c r="M20" s="311">
        <v>15</v>
      </c>
      <c r="N20" s="313" t="s">
        <v>159</v>
      </c>
      <c r="O20" s="312">
        <f>SUMIF(pedag!O$6:O$2476,N20,pedag!R$6:R$2476)+SUMIF(pedag!O$6:O$2476,N20,pedag!S$6:S$2476)+SUMIF(pedag!O$6:O$2476,N20,pedag!T$6:T$2476)+SUMIF(pedag!O$6:O$2476,N20,pedag!U$6:U$2476)+SUMIF(pedag!O$6:O$2476,N20,pedag!Y$6:Y$2476)+SUMIF(pedag!O$6:O$2476,N20,pedag!V$6:V$2476)+SUMIF(pedag!O$6:O$2476,N20,pedag!Z$6:Z$2476)+SUMIF(pedag!O$6:O$2476,N20,pedag!W$6:W$2476)+SUMIF(pedag!O$6:O$2476,N20,pedag!X$6:X$2476)</f>
        <v>0</v>
      </c>
      <c r="P20" s="384">
        <f>SUMIF(pedag!$O$6:$O$2476,N20,pedag!$AJ$6:$AJ$2476)</f>
        <v>0</v>
      </c>
      <c r="Q20" s="413"/>
    </row>
    <row r="21" spans="1:17" ht="14.25">
      <c r="A21" s="311">
        <v>16</v>
      </c>
      <c r="B21" s="791" t="str">
        <f>słownik!A18</f>
        <v>Dyrygowanie</v>
      </c>
      <c r="C21" s="479" t="str">
        <f>słownik!B18</f>
        <v>dyrygowanie</v>
      </c>
      <c r="D21" s="649">
        <f>SUMIF(pedag!N$6:N$2476,C21,pedag!R$6:R$2476)+SUMIF(pedag!N$6:N$2476,C21,pedag!S$6:S$2476)+SUMIF(pedag!N$6:N$2476,C21,pedag!T$6:T$2476)+SUMIF(pedag!N$6:N$2476,C21,pedag!U$6:U$2476)+SUMIF(pedag!N$6:N$2476,C21,pedag!Y$6:Y$2476)+SUMIF(pedag!N$6:N$2476,C21,pedag!V$6:V$2476)+SUMIF(pedag!N$6:N$2476,C21,pedag!Z$6:Z$2476)+SUMIF(pedag!N$6:N$2476,C21,pedag!W$6:W$2476)+SUMIF(pedag!N$6:N$2476,C21,pedag!X$6:X$2476)</f>
        <v>0</v>
      </c>
      <c r="E21" s="384">
        <f>SUMIF(pedag!$N$6:$N$2476,C21,pedag!$AG$6:$AG$2476)</f>
        <v>0</v>
      </c>
      <c r="G21" s="2473" t="s">
        <v>390</v>
      </c>
      <c r="H21" s="2474" t="s">
        <v>391</v>
      </c>
      <c r="I21" s="604">
        <f>COUNTIF(pedag!B$6:B$2476,H21)</f>
        <v>0</v>
      </c>
      <c r="J21" s="604">
        <f>COUNTIF('adm.i obs.'!B$6:B$98,H21)</f>
        <v>0</v>
      </c>
      <c r="K21" s="614">
        <f t="shared" ref="K21:K27" si="0">SUM(I21:J21)</f>
        <v>0</v>
      </c>
      <c r="M21" s="311">
        <v>16</v>
      </c>
      <c r="N21" s="313" t="s">
        <v>250</v>
      </c>
      <c r="O21" s="312">
        <f>SUMIF(pedag!O$6:O$2476,N21,pedag!R$6:R$2476)+SUMIF(pedag!O$6:O$2476,N21,pedag!S$6:S$2476)+SUMIF(pedag!O$6:O$2476,N21,pedag!T$6:T$2476)+SUMIF(pedag!O$6:O$2476,N21,pedag!U$6:U$2476)+SUMIF(pedag!O$6:O$2476,N21,pedag!Y$6:Y$2476)+SUMIF(pedag!O$6:O$2476,N21,pedag!V$6:V$2476)+SUMIF(pedag!O$6:O$2476,N21,pedag!Z$6:Z$2476)+SUMIF(pedag!O$6:O$2476,N21,pedag!W$6:W$2476)+SUMIF(pedag!O$6:O$2476,N21,pedag!X$6:X$2476)</f>
        <v>0</v>
      </c>
      <c r="P21" s="384">
        <f>SUMIF(pedag!$O$6:$O$2476,N21,pedag!$AJ$6:$AJ$2476)</f>
        <v>0</v>
      </c>
      <c r="Q21" s="413"/>
    </row>
    <row r="22" spans="1:17" ht="14.25">
      <c r="A22" s="311">
        <v>17</v>
      </c>
      <c r="B22" s="791" t="str">
        <f>słownik!A19</f>
        <v>Edukacja dla bezpieczeństwa</v>
      </c>
      <c r="C22" s="479" t="str">
        <f>słownik!B19</f>
        <v>edukacja dla bezp.</v>
      </c>
      <c r="D22" s="649">
        <f>SUMIF(pedag!N$6:N$2476,C22,pedag!R$6:R$2476)+SUMIF(pedag!N$6:N$2476,C22,pedag!S$6:S$2476)+SUMIF(pedag!N$6:N$2476,C22,pedag!T$6:T$2476)+SUMIF(pedag!N$6:N$2476,C22,pedag!U$6:U$2476)+SUMIF(pedag!N$6:N$2476,C22,pedag!Y$6:Y$2476)+SUMIF(pedag!N$6:N$2476,C22,pedag!V$6:V$2476)+SUMIF(pedag!N$6:N$2476,C22,pedag!Z$6:Z$2476)+SUMIF(pedag!N$6:N$2476,C22,pedag!W$6:W$2476)+SUMIF(pedag!N$6:N$2476,C22,pedag!X$6:X$2476)</f>
        <v>0</v>
      </c>
      <c r="E22" s="384">
        <f>SUMIF(pedag!$N$6:$N$2476,C22,pedag!$AG$6:$AG$2476)</f>
        <v>0</v>
      </c>
      <c r="G22" s="2473" t="s">
        <v>381</v>
      </c>
      <c r="H22" s="2474" t="s">
        <v>412</v>
      </c>
      <c r="I22" s="604">
        <f>COUNTIF(pedag!B$6:B$2476,H22)</f>
        <v>0</v>
      </c>
      <c r="J22" s="604">
        <f>COUNTIF('adm.i obs.'!B$6:B$98,H22)</f>
        <v>0</v>
      </c>
      <c r="K22" s="614">
        <f t="shared" si="0"/>
        <v>0</v>
      </c>
      <c r="M22" s="311">
        <v>17</v>
      </c>
      <c r="N22" s="313" t="s">
        <v>629</v>
      </c>
      <c r="O22" s="312">
        <f>SUMIF(pedag!O$6:O$2476,N22,pedag!R$6:R$2476)+SUMIF(pedag!O$6:O$2476,N22,pedag!S$6:S$2476)+SUMIF(pedag!O$6:O$2476,N22,pedag!T$6:T$2476)+SUMIF(pedag!O$6:O$2476,N22,pedag!U$6:U$2476)+SUMIF(pedag!O$6:O$2476,N22,pedag!Y$6:Y$2476)+SUMIF(pedag!O$6:O$2476,N22,pedag!V$6:V$2476)+SUMIF(pedag!O$6:O$2476,N22,pedag!Z$6:Z$2476)+SUMIF(pedag!O$6:O$2476,N22,pedag!W$6:W$2476)+SUMIF(pedag!O$6:O$2476,N22,pedag!X$6:X$2476)</f>
        <v>0</v>
      </c>
      <c r="P22" s="384">
        <f>SUMIF(pedag!$O$6:$O$2476,N22,pedag!$AJ$6:$AJ$2476)</f>
        <v>0</v>
      </c>
      <c r="Q22" s="413"/>
    </row>
    <row r="23" spans="1:17" ht="14.25">
      <c r="A23" s="311">
        <v>18</v>
      </c>
      <c r="B23" s="791" t="str">
        <f>słownik!A20</f>
        <v>Edukacja informatyczna</v>
      </c>
      <c r="C23" s="479" t="str">
        <f>słownik!B20</f>
        <v>edukacja informatyczna</v>
      </c>
      <c r="D23" s="649">
        <f>SUMIF(pedag!N$6:N$2476,C23,pedag!R$6:R$2476)+SUMIF(pedag!N$6:N$2476,C23,pedag!S$6:S$2476)+SUMIF(pedag!N$6:N$2476,C23,pedag!T$6:T$2476)+SUMIF(pedag!N$6:N$2476,C23,pedag!U$6:U$2476)+SUMIF(pedag!N$6:N$2476,C23,pedag!Y$6:Y$2476)+SUMIF(pedag!N$6:N$2476,C23,pedag!V$6:V$2476)+SUMIF(pedag!N$6:N$2476,C23,pedag!Z$6:Z$2476)+SUMIF(pedag!N$6:N$2476,C23,pedag!W$6:W$2476)+SUMIF(pedag!N$6:N$2476,C23,pedag!X$6:X$2476)</f>
        <v>0</v>
      </c>
      <c r="E23" s="384">
        <f>SUMIF(pedag!$N$6:$N$2476,C23,pedag!$AG$6:$AG$2476)</f>
        <v>0</v>
      </c>
      <c r="G23" s="2473" t="s">
        <v>392</v>
      </c>
      <c r="H23" s="2474" t="s">
        <v>610</v>
      </c>
      <c r="I23" s="604">
        <f>COUNTIF(pedag!B$6:B$2476,H23)</f>
        <v>0</v>
      </c>
      <c r="J23" s="604">
        <f>COUNTIF('adm.i obs.'!B$6:B$98,H23)</f>
        <v>0</v>
      </c>
      <c r="K23" s="614">
        <f t="shared" si="0"/>
        <v>0</v>
      </c>
      <c r="M23" s="311">
        <v>18</v>
      </c>
      <c r="N23" s="1064" t="s">
        <v>360</v>
      </c>
      <c r="O23" s="312">
        <f>SUMIF(pedag!O$6:O$2476,N23,pedag!R$6:R$2476)+SUMIF(pedag!O$6:O$2476,N23,pedag!S$6:S$2476)+SUMIF(pedag!O$6:O$2476,N23,pedag!T$6:T$2476)+SUMIF(pedag!O$6:O$2476,N23,pedag!U$6:U$2476)+SUMIF(pedag!O$6:O$2476,N23,pedag!Y$6:Y$2476)+SUMIF(pedag!O$6:O$2476,N23,pedag!V$6:V$2476)+SUMIF(pedag!O$6:O$2476,N23,pedag!Z$6:Z$2476)+SUMIF(pedag!O$6:O$2476,N23,pedag!W$6:W$2476)+SUMIF(pedag!O$6:O$2476,N23,pedag!X$6:X$2476)</f>
        <v>0</v>
      </c>
      <c r="P23" s="384">
        <f>SUMIF(pedag!$O$6:$O$2476,N23,pedag!$AJ$6:$AJ$2476)</f>
        <v>0</v>
      </c>
      <c r="Q23" s="413"/>
    </row>
    <row r="24" spans="1:17" ht="14.25">
      <c r="A24" s="311">
        <v>19</v>
      </c>
      <c r="B24" s="791" t="str">
        <f>słownik!A21</f>
        <v>Edukacja językowa</v>
      </c>
      <c r="C24" s="479" t="str">
        <f>słownik!B21</f>
        <v>edukacja jezykowa</v>
      </c>
      <c r="D24" s="649">
        <f>SUMIF(pedag!N$6:N$2476,C24,pedag!R$6:R$2476)+SUMIF(pedag!N$6:N$2476,C24,pedag!S$6:S$2476)+SUMIF(pedag!N$6:N$2476,C24,pedag!T$6:T$2476)+SUMIF(pedag!N$6:N$2476,C24,pedag!U$6:U$2476)+SUMIF(pedag!N$6:N$2476,C24,pedag!Y$6:Y$2476)+SUMIF(pedag!N$6:N$2476,C24,pedag!V$6:V$2476)+SUMIF(pedag!N$6:N$2476,C24,pedag!Z$6:Z$2476)+SUMIF(pedag!N$6:N$2476,C24,pedag!W$6:W$2476)+SUMIF(pedag!N$6:N$2476,C24,pedag!X$6:X$2476)</f>
        <v>0</v>
      </c>
      <c r="E24" s="384">
        <f>SUMIF(pedag!$N$6:$N$2476,C24,pedag!$AG$6:$AG$2476)</f>
        <v>0</v>
      </c>
      <c r="G24" s="2473" t="s">
        <v>382</v>
      </c>
      <c r="H24" s="2474" t="s">
        <v>385</v>
      </c>
      <c r="I24" s="604">
        <f>COUNTIF(pedag!B$6:B$2476,H24)</f>
        <v>0</v>
      </c>
      <c r="J24" s="604">
        <f>COUNTIF('adm.i obs.'!B$6:B$98,H24)</f>
        <v>0</v>
      </c>
      <c r="K24" s="614">
        <f t="shared" si="0"/>
        <v>0</v>
      </c>
      <c r="M24" s="311">
        <v>19</v>
      </c>
      <c r="N24" s="313" t="s">
        <v>617</v>
      </c>
      <c r="O24" s="312">
        <f>SUMIF(pedag!O$6:O$2476,N24,pedag!R$6:R$2476)+SUMIF(pedag!O$6:O$2476,N24,pedag!S$6:S$2476)+SUMIF(pedag!O$6:O$2476,N24,pedag!T$6:T$2476)+SUMIF(pedag!O$6:O$2476,N24,pedag!U$6:U$2476)+SUMIF(pedag!O$6:O$2476,N24,pedag!Y$6:Y$2476)+SUMIF(pedag!O$6:O$2476,N24,pedag!V$6:V$2476)+SUMIF(pedag!O$6:O$2476,N24,pedag!Z$6:Z$2476)+SUMIF(pedag!O$6:O$2476,N24,pedag!W$6:W$2476)+SUMIF(pedag!O$6:O$2476,N24,pedag!X$6:X$2476)</f>
        <v>0</v>
      </c>
      <c r="P24" s="384">
        <f>SUMIF(pedag!$O$6:$O$2476,N24,pedag!$AJ$6:$AJ$2476)</f>
        <v>0</v>
      </c>
      <c r="Q24" s="413"/>
    </row>
    <row r="25" spans="1:17" ht="14.25">
      <c r="A25" s="311">
        <v>20</v>
      </c>
      <c r="B25" s="791" t="str">
        <f>słownik!A22</f>
        <v>Edukacja matematyczną</v>
      </c>
      <c r="C25" s="479" t="str">
        <f>słownik!B22</f>
        <v>edukacja matematyczna</v>
      </c>
      <c r="D25" s="649">
        <f>SUMIF(pedag!N$6:N$2476,C25,pedag!R$6:R$2476)+SUMIF(pedag!N$6:N$2476,C25,pedag!S$6:S$2476)+SUMIF(pedag!N$6:N$2476,C25,pedag!T$6:T$2476)+SUMIF(pedag!N$6:N$2476,C25,pedag!U$6:U$2476)+SUMIF(pedag!N$6:N$2476,C25,pedag!Y$6:Y$2476)+SUMIF(pedag!N$6:N$2476,C25,pedag!V$6:V$2476)+SUMIF(pedag!N$6:N$2476,C25,pedag!Z$6:Z$2476)+SUMIF(pedag!N$6:N$2476,C25,pedag!W$6:W$2476)+SUMIF(pedag!N$6:N$2476,C25,pedag!X$6:X$2476)</f>
        <v>0</v>
      </c>
      <c r="E25" s="384">
        <f>SUMIF(pedag!$N$6:$N$2476,C25,pedag!$AG$6:$AG$2476)</f>
        <v>0</v>
      </c>
      <c r="G25" s="2473" t="s">
        <v>383</v>
      </c>
      <c r="H25" s="2474" t="s">
        <v>386</v>
      </c>
      <c r="I25" s="604">
        <f>COUNTIF(pedag!B$6:B$2476,H25)</f>
        <v>0</v>
      </c>
      <c r="J25" s="604">
        <f>COUNTIF('adm.i obs.'!B$6:B$98,H25)</f>
        <v>0</v>
      </c>
      <c r="K25" s="614">
        <f t="shared" si="0"/>
        <v>0</v>
      </c>
      <c r="M25" s="311">
        <v>20</v>
      </c>
      <c r="N25" s="313" t="s">
        <v>247</v>
      </c>
      <c r="O25" s="312">
        <f>SUMIF(pedag!O$6:O$2476,N25,pedag!R$6:R$2476)+SUMIF(pedag!O$6:O$2476,N25,pedag!S$6:S$2476)+SUMIF(pedag!O$6:O$2476,N25,pedag!T$6:T$2476)+SUMIF(pedag!O$6:O$2476,N25,pedag!U$6:U$2476)+SUMIF(pedag!O$6:O$2476,N25,pedag!Y$6:Y$2476)+SUMIF(pedag!O$6:O$2476,N25,pedag!V$6:V$2476)+SUMIF(pedag!O$6:O$2476,N25,pedag!Z$6:Z$2476)+SUMIF(pedag!O$6:O$2476,N25,pedag!W$6:W$2476)+SUMIF(pedag!O$6:O$2476,N25,pedag!X$6:X$2476)</f>
        <v>0</v>
      </c>
      <c r="P25" s="384">
        <f>SUMIF(pedag!$O$6:$O$2476,N25,pedag!$AJ$6:$AJ$2476)</f>
        <v>0</v>
      </c>
      <c r="Q25" s="413"/>
    </row>
    <row r="26" spans="1:17" ht="14.25">
      <c r="A26" s="311">
        <v>21</v>
      </c>
      <c r="B26" s="791" t="str">
        <f>słownik!A23</f>
        <v>Edukacja plastyczną</v>
      </c>
      <c r="C26" s="479" t="str">
        <f>słownik!B23</f>
        <v>edukacja plastyczna</v>
      </c>
      <c r="D26" s="649">
        <f>SUMIF(pedag!N$6:N$2476,C26,pedag!R$6:R$2476)+SUMIF(pedag!N$6:N$2476,C26,pedag!S$6:S$2476)+SUMIF(pedag!N$6:N$2476,C26,pedag!T$6:T$2476)+SUMIF(pedag!N$6:N$2476,C26,pedag!U$6:U$2476)+SUMIF(pedag!N$6:N$2476,C26,pedag!Y$6:Y$2476)+SUMIF(pedag!N$6:N$2476,C26,pedag!V$6:V$2476)+SUMIF(pedag!N$6:N$2476,C26,pedag!Z$6:Z$2476)+SUMIF(pedag!N$6:N$2476,C26,pedag!W$6:W$2476)+SUMIF(pedag!N$6:N$2476,C26,pedag!X$6:X$2476)</f>
        <v>0</v>
      </c>
      <c r="E26" s="384">
        <f>SUMIF(pedag!$N$6:$N$2476,C26,pedag!$AG$6:$AG$2476)</f>
        <v>0</v>
      </c>
      <c r="G26" s="2473" t="s">
        <v>384</v>
      </c>
      <c r="H26" s="2474" t="s">
        <v>609</v>
      </c>
      <c r="I26" s="604">
        <f>COUNTIF(pedag!B$6:B$2476,H26)</f>
        <v>0</v>
      </c>
      <c r="J26" s="604">
        <f>COUNTIF('adm.i obs.'!B$6:B$98,H26)</f>
        <v>0</v>
      </c>
      <c r="K26" s="614">
        <f t="shared" si="0"/>
        <v>0</v>
      </c>
      <c r="M26" s="311">
        <v>21</v>
      </c>
      <c r="N26" s="313" t="s">
        <v>630</v>
      </c>
      <c r="O26" s="312">
        <f>SUMIF(pedag!O$6:O$2476,N26,pedag!R$6:R$2476)+SUMIF(pedag!O$6:O$2476,N26,pedag!S$6:S$2476)+SUMIF(pedag!O$6:O$2476,N26,pedag!T$6:T$2476)+SUMIF(pedag!O$6:O$2476,N26,pedag!U$6:U$2476)+SUMIF(pedag!O$6:O$2476,N26,pedag!Y$6:Y$2476)+SUMIF(pedag!O$6:O$2476,N26,pedag!V$6:V$2476)+SUMIF(pedag!O$6:O$2476,N26,pedag!Z$6:Z$2476)+SUMIF(pedag!O$6:O$2476,N26,pedag!W$6:W$2476)+SUMIF(pedag!O$6:O$2476,N26,pedag!X$6:X$2476)</f>
        <v>0</v>
      </c>
      <c r="P26" s="384">
        <f>SUMIF(pedag!$O$6:$O$2476,N26,pedag!$AJ$6:$AJ$2476)</f>
        <v>0</v>
      </c>
      <c r="Q26" s="413"/>
    </row>
    <row r="27" spans="1:17" ht="14.25">
      <c r="A27" s="311">
        <v>22</v>
      </c>
      <c r="B27" s="791" t="str">
        <f>słownik!A24</f>
        <v>Edukacja polonistyczną</v>
      </c>
      <c r="C27" s="479" t="str">
        <f>słownik!B24</f>
        <v>edukacja polonistyczna</v>
      </c>
      <c r="D27" s="649">
        <f>SUMIF(pedag!N$6:N$2476,C27,pedag!R$6:R$2476)+SUMIF(pedag!N$6:N$2476,C27,pedag!S$6:S$2476)+SUMIF(pedag!N$6:N$2476,C27,pedag!T$6:T$2476)+SUMIF(pedag!N$6:N$2476,C27,pedag!U$6:U$2476)+SUMIF(pedag!N$6:N$2476,C27,pedag!Y$6:Y$2476)+SUMIF(pedag!N$6:N$2476,C27,pedag!V$6:V$2476)+SUMIF(pedag!N$6:N$2476,C27,pedag!Z$6:Z$2476)+SUMIF(pedag!N$6:N$2476,C27,pedag!W$6:W$2476)+SUMIF(pedag!N$6:N$2476,C27,pedag!X$6:X$2476)</f>
        <v>0</v>
      </c>
      <c r="E27" s="384">
        <f>SUMIF(pedag!$N$6:$N$2476,C27,pedag!$AG$6:$AG$2476)</f>
        <v>0</v>
      </c>
      <c r="G27" s="2473" t="s">
        <v>410</v>
      </c>
      <c r="H27" s="2474" t="s">
        <v>411</v>
      </c>
      <c r="I27" s="604">
        <f>COUNTIF(pedag!B$6:B$2476,H27)</f>
        <v>0</v>
      </c>
      <c r="J27" s="604">
        <f>COUNTIF('adm.i obs.'!B$6:B$98,H27)</f>
        <v>0</v>
      </c>
      <c r="K27" s="614">
        <f t="shared" si="0"/>
        <v>0</v>
      </c>
      <c r="M27" s="311">
        <v>22</v>
      </c>
      <c r="N27" s="313" t="s">
        <v>618</v>
      </c>
      <c r="O27" s="312">
        <f>SUMIF(pedag!O$6:O$2476,N27,pedag!R$6:R$2476)+SUMIF(pedag!O$6:O$2476,N27,pedag!S$6:S$2476)+SUMIF(pedag!O$6:O$2476,N27,pedag!T$6:T$2476)+SUMIF(pedag!O$6:O$2476,N27,pedag!U$6:U$2476)+SUMIF(pedag!O$6:O$2476,N27,pedag!Y$6:Y$2476)+SUMIF(pedag!O$6:O$2476,N27,pedag!V$6:V$2476)+SUMIF(pedag!O$6:O$2476,N27,pedag!Z$6:Z$2476)+SUMIF(pedag!O$6:O$2476,N27,pedag!W$6:W$2476)+SUMIF(pedag!O$6:O$2476,N27,pedag!X$6:X$2476)</f>
        <v>0</v>
      </c>
      <c r="P27" s="384">
        <f>SUMIF(pedag!$O$6:$O$2476,N27,pedag!$AJ$6:$AJ$2476)</f>
        <v>0</v>
      </c>
      <c r="Q27" s="413"/>
    </row>
    <row r="28" spans="1:17" ht="14.25" customHeight="1">
      <c r="A28" s="311">
        <v>23</v>
      </c>
      <c r="B28" s="791" t="str">
        <f>słownik!A25</f>
        <v>Edukacja przyrodniczą</v>
      </c>
      <c r="C28" s="479" t="str">
        <f>słownik!B25</f>
        <v>edukacja przyrodnicza</v>
      </c>
      <c r="D28" s="649">
        <f>SUMIF(pedag!N$6:N$2476,C28,pedag!R$6:R$2476)+SUMIF(pedag!N$6:N$2476,C28,pedag!S$6:S$2476)+SUMIF(pedag!N$6:N$2476,C28,pedag!T$6:T$2476)+SUMIF(pedag!N$6:N$2476,C28,pedag!U$6:U$2476)+SUMIF(pedag!N$6:N$2476,C28,pedag!Y$6:Y$2476)+SUMIF(pedag!N$6:N$2476,C28,pedag!V$6:V$2476)+SUMIF(pedag!N$6:N$2476,C28,pedag!Z$6:Z$2476)+SUMIF(pedag!N$6:N$2476,C28,pedag!W$6:W$2476)+SUMIF(pedag!N$6:N$2476,C28,pedag!X$6:X$2476)</f>
        <v>0</v>
      </c>
      <c r="E28" s="384">
        <f>SUMIF(pedag!$N$6:$N$2476,C28,pedag!$AG$6:$AG$2476)</f>
        <v>0</v>
      </c>
      <c r="I28" s="2475">
        <f>SUM(I21:I27)</f>
        <v>0</v>
      </c>
      <c r="J28" s="2475">
        <f>SUM(J21:J27)</f>
        <v>0</v>
      </c>
      <c r="K28" s="2475">
        <f>SUM(K21:K27)</f>
        <v>0</v>
      </c>
      <c r="M28" s="311">
        <v>23</v>
      </c>
      <c r="N28" s="1064" t="s">
        <v>361</v>
      </c>
      <c r="O28" s="312">
        <f>SUMIF(pedag!O$6:O$2476,N28,pedag!R$6:R$2476)+SUMIF(pedag!O$6:O$2476,N28,pedag!S$6:S$2476)+SUMIF(pedag!O$6:O$2476,N28,pedag!T$6:T$2476)+SUMIF(pedag!O$6:O$2476,N28,pedag!U$6:U$2476)+SUMIF(pedag!O$6:O$2476,N28,pedag!Y$6:Y$2476)+SUMIF(pedag!O$6:O$2476,N28,pedag!V$6:V$2476)+SUMIF(pedag!O$6:O$2476,N28,pedag!Z$6:Z$2476)+SUMIF(pedag!O$6:O$2476,N28,pedag!W$6:W$2476)+SUMIF(pedag!O$6:O$2476,N28,pedag!X$6:X$2476)</f>
        <v>0</v>
      </c>
      <c r="P28" s="384">
        <f>SUMIF(pedag!$O$6:$O$2476,N28,pedag!$AJ$6:$AJ$2476)</f>
        <v>0</v>
      </c>
      <c r="Q28" s="413"/>
    </row>
    <row r="29" spans="1:17" ht="14.25">
      <c r="A29" s="311">
        <v>24</v>
      </c>
      <c r="B29" s="791" t="str">
        <f>słownik!A26</f>
        <v>Edukacja społeczną</v>
      </c>
      <c r="C29" s="479" t="str">
        <f>słownik!B26</f>
        <v>edukacja społeczna</v>
      </c>
      <c r="D29" s="649">
        <f>SUMIF(pedag!N$6:N$2476,C29,pedag!R$6:R$2476)+SUMIF(pedag!N$6:N$2476,C29,pedag!S$6:S$2476)+SUMIF(pedag!N$6:N$2476,C29,pedag!T$6:T$2476)+SUMIF(pedag!N$6:N$2476,C29,pedag!U$6:U$2476)+SUMIF(pedag!N$6:N$2476,C29,pedag!Y$6:Y$2476)+SUMIF(pedag!N$6:N$2476,C29,pedag!V$6:V$2476)+SUMIF(pedag!N$6:N$2476,C29,pedag!Z$6:Z$2476)+SUMIF(pedag!N$6:N$2476,C29,pedag!W$6:W$2476)+SUMIF(pedag!N$6:N$2476,C29,pedag!X$6:X$2476)</f>
        <v>0</v>
      </c>
      <c r="E29" s="384">
        <f>SUMIF(pedag!$N$6:$N$2476,C29,pedag!$AG$6:$AG$2476)</f>
        <v>0</v>
      </c>
      <c r="G29" s="412"/>
      <c r="M29" s="311">
        <v>24</v>
      </c>
      <c r="N29" s="313" t="s">
        <v>249</v>
      </c>
      <c r="O29" s="312">
        <f>SUMIF(pedag!O$6:O$2476,N29,pedag!R$6:R$2476)+SUMIF(pedag!O$6:O$2476,N29,pedag!S$6:S$2476)+SUMIF(pedag!O$6:O$2476,N29,pedag!T$6:T$2476)+SUMIF(pedag!O$6:O$2476,N29,pedag!U$6:U$2476)+SUMIF(pedag!O$6:O$2476,N29,pedag!Y$6:Y$2476)+SUMIF(pedag!O$6:O$2476,N29,pedag!V$6:V$2476)+SUMIF(pedag!O$6:O$2476,N29,pedag!Z$6:Z$2476)+SUMIF(pedag!O$6:O$2476,N29,pedag!W$6:W$2476)+SUMIF(pedag!O$6:O$2476,N29,pedag!X$6:X$2476)</f>
        <v>0</v>
      </c>
      <c r="P29" s="384">
        <f>SUMIF(pedag!$O$6:$O$2476,N29,pedag!$AJ$6:$AJ$2476)</f>
        <v>0</v>
      </c>
      <c r="Q29" s="413"/>
    </row>
    <row r="30" spans="1:17" ht="17.25" customHeight="1">
      <c r="A30" s="311">
        <v>25</v>
      </c>
      <c r="B30" s="791" t="str">
        <f>słownik!A27</f>
        <v>Edukacja wczesnoszkolna</v>
      </c>
      <c r="C30" s="479" t="str">
        <f>słownik!B27</f>
        <v>edukacja wczesnosz.</v>
      </c>
      <c r="D30" s="649">
        <f>SUMIF(pedag!N$6:N$2476,C30,pedag!R$6:R$2476)+SUMIF(pedag!N$6:N$2476,C30,pedag!S$6:S$2476)+SUMIF(pedag!N$6:N$2476,C30,pedag!T$6:T$2476)+SUMIF(pedag!N$6:N$2476,C30,pedag!U$6:U$2476)+SUMIF(pedag!N$6:N$2476,C30,pedag!Y$6:Y$2476)+SUMIF(pedag!N$6:N$2476,C30,pedag!V$6:V$2476)+SUMIF(pedag!N$6:N$2476,C30,pedag!Z$6:Z$2476)+SUMIF(pedag!N$6:N$2476,C30,pedag!W$6:W$2476)+SUMIF(pedag!N$6:N$2476,C30,pedag!X$6:X$2476)</f>
        <v>0</v>
      </c>
      <c r="E30" s="384">
        <f>SUMIF(pedag!$N$6:$N$2476,C30,pedag!$AG$6:$AG$2476)</f>
        <v>0</v>
      </c>
      <c r="G30" s="412"/>
      <c r="M30" s="311">
        <v>25</v>
      </c>
      <c r="N30" s="313" t="s">
        <v>623</v>
      </c>
      <c r="O30" s="312">
        <f>SUMIF(pedag!O$6:O$2476,N30,pedag!R$6:R$2476)+SUMIF(pedag!O$6:O$2476,N30,pedag!S$6:S$2476)+SUMIF(pedag!O$6:O$2476,N30,pedag!T$6:T$2476)+SUMIF(pedag!O$6:O$2476,N30,pedag!U$6:U$2476)+SUMIF(pedag!O$6:O$2476,N30,pedag!Y$6:Y$2476)+SUMIF(pedag!O$6:O$2476,N30,pedag!V$6:V$2476)+SUMIF(pedag!O$6:O$2476,N30,pedag!Z$6:Z$2476)+SUMIF(pedag!O$6:O$2476,N30,pedag!W$6:W$2476)+SUMIF(pedag!O$6:O$2476,N30,pedag!X$6:X$2476)</f>
        <v>0</v>
      </c>
      <c r="P30" s="384">
        <f>SUMIF(pedag!$O$6:$O$2476,N30,pedag!$AJ$6:$AJ$2476)</f>
        <v>0</v>
      </c>
      <c r="Q30" s="413"/>
    </row>
    <row r="31" spans="1:17" ht="14.25">
      <c r="A31" s="311">
        <v>26</v>
      </c>
      <c r="B31" s="791" t="str">
        <f>słownik!A28</f>
        <v>Ekonomia w praktyce</v>
      </c>
      <c r="C31" s="479" t="str">
        <f>słownik!B28</f>
        <v>ekonomia w prakt.</v>
      </c>
      <c r="D31" s="649">
        <f>SUMIF(pedag!N$6:N$2476,C31,pedag!R$6:R$2476)+SUMIF(pedag!N$6:N$2476,C31,pedag!S$6:S$2476)+SUMIF(pedag!N$6:N$2476,C31,pedag!T$6:T$2476)+SUMIF(pedag!N$6:N$2476,C31,pedag!U$6:U$2476)+SUMIF(pedag!N$6:N$2476,C31,pedag!Y$6:Y$2476)+SUMIF(pedag!N$6:N$2476,C31,pedag!V$6:V$2476)+SUMIF(pedag!N$6:N$2476,C31,pedag!Z$6:Z$2476)+SUMIF(pedag!N$6:N$2476,C31,pedag!W$6:W$2476)+SUMIF(pedag!N$6:N$2476,C31,pedag!X$6:X$2476)</f>
        <v>0</v>
      </c>
      <c r="E31" s="384">
        <f>SUMIF(pedag!$N$6:$N$2476,C31,pedag!$AG$6:$AG$2476)</f>
        <v>0</v>
      </c>
      <c r="M31" s="311">
        <v>26</v>
      </c>
      <c r="N31" s="313" t="s">
        <v>240</v>
      </c>
      <c r="O31" s="312">
        <f>SUMIF(pedag!O$6:O$2476,N31,pedag!R$6:R$2476)+SUMIF(pedag!O$6:O$2476,N31,pedag!S$6:S$2476)+SUMIF(pedag!O$6:O$2476,N31,pedag!T$6:T$2476)+SUMIF(pedag!O$6:O$2476,N31,pedag!U$6:U$2476)+SUMIF(pedag!O$6:O$2476,N31,pedag!Y$6:Y$2476)+SUMIF(pedag!O$6:O$2476,N31,pedag!V$6:V$2476)+SUMIF(pedag!O$6:O$2476,N31,pedag!Z$6:Z$2476)+SUMIF(pedag!O$6:O$2476,N31,pedag!W$6:W$2476)+SUMIF(pedag!O$6:O$2476,N31,pedag!X$6:X$2476)</f>
        <v>0</v>
      </c>
      <c r="P31" s="384">
        <f>SUMIF(pedag!$O$6:$O$2476,N31,pedag!$AJ$6:$AJ$2476)</f>
        <v>0</v>
      </c>
      <c r="Q31" s="413"/>
    </row>
    <row r="32" spans="1:17" ht="18">
      <c r="A32" s="311">
        <v>27</v>
      </c>
      <c r="B32" s="791" t="str">
        <f>słownik!A29</f>
        <v>Emisja głosu</v>
      </c>
      <c r="C32" s="479" t="str">
        <f>słownik!B29</f>
        <v>emisja głosu</v>
      </c>
      <c r="D32" s="649">
        <f>SUMIF(pedag!N$6:N$2476,C32,pedag!R$6:R$2476)+SUMIF(pedag!N$6:N$2476,C32,pedag!S$6:S$2476)+SUMIF(pedag!N$6:N$2476,C32,pedag!T$6:T$2476)+SUMIF(pedag!N$6:N$2476,C32,pedag!U$6:U$2476)+SUMIF(pedag!N$6:N$2476,C32,pedag!Y$6:Y$2476)+SUMIF(pedag!N$6:N$2476,C32,pedag!V$6:V$2476)+SUMIF(pedag!N$6:N$2476,C32,pedag!Z$6:Z$2476)+SUMIF(pedag!N$6:N$2476,C32,pedag!W$6:W$2476)+SUMIF(pedag!N$6:N$2476,C32,pedag!X$6:X$2476)</f>
        <v>0</v>
      </c>
      <c r="E32" s="384">
        <f>SUMIF(pedag!$N$6:$N$2476,C32,pedag!$AG$6:$AG$2476)</f>
        <v>0</v>
      </c>
      <c r="G32" s="3445" t="s">
        <v>795</v>
      </c>
      <c r="H32" s="3445"/>
      <c r="I32" s="3445"/>
      <c r="J32" s="3445"/>
      <c r="K32" s="3445"/>
      <c r="M32" s="311">
        <v>27</v>
      </c>
      <c r="N32" s="313" t="s">
        <v>257</v>
      </c>
      <c r="O32" s="312">
        <f>SUMIF(pedag!O$6:O$2476,N32,pedag!R$6:R$2476)+SUMIF(pedag!O$6:O$2476,N32,pedag!S$6:S$2476)+SUMIF(pedag!O$6:O$2476,N32,pedag!T$6:T$2476)+SUMIF(pedag!O$6:O$2476,N32,pedag!U$6:U$2476)+SUMIF(pedag!O$6:O$2476,N32,pedag!Y$6:Y$2476)+SUMIF(pedag!O$6:O$2476,N32,pedag!V$6:V$2476)+SUMIF(pedag!O$6:O$2476,N32,pedag!Z$6:Z$2476)+SUMIF(pedag!O$6:O$2476,N32,pedag!W$6:W$2476)+SUMIF(pedag!O$6:O$2476,N32,pedag!X$6:X$2476)</f>
        <v>0</v>
      </c>
      <c r="P32" s="384">
        <f>SUMIF(pedag!$O$6:$O$2476,N32,pedag!$AJ$6:$AJ$2476)</f>
        <v>0</v>
      </c>
      <c r="Q32" s="413"/>
    </row>
    <row r="33" spans="1:17" ht="15">
      <c r="A33" s="311">
        <v>28</v>
      </c>
      <c r="B33" s="791" t="str">
        <f>słownik!A30</f>
        <v>Etyka</v>
      </c>
      <c r="C33" s="479" t="str">
        <f>słownik!B30</f>
        <v>etyka</v>
      </c>
      <c r="D33" s="649">
        <f>SUMIF(pedag!N$6:N$2476,C33,pedag!R$6:R$2476)+SUMIF(pedag!N$6:N$2476,C33,pedag!S$6:S$2476)+SUMIF(pedag!N$6:N$2476,C33,pedag!T$6:T$2476)+SUMIF(pedag!N$6:N$2476,C33,pedag!U$6:U$2476)+SUMIF(pedag!N$6:N$2476,C33,pedag!Y$6:Y$2476)+SUMIF(pedag!N$6:N$2476,C33,pedag!V$6:V$2476)+SUMIF(pedag!N$6:N$2476,C33,pedag!Z$6:Z$2476)+SUMIF(pedag!N$6:N$2476,C33,pedag!W$6:W$2476)+SUMIF(pedag!N$6:N$2476,C33,pedag!X$6:X$2476)</f>
        <v>0</v>
      </c>
      <c r="E33" s="384">
        <f>SUMIF(pedag!$N$6:$N$2476,C33,pedag!$AG$6:$AG$2476)</f>
        <v>0</v>
      </c>
      <c r="G33" s="2021"/>
      <c r="H33" s="2022"/>
      <c r="I33" s="2024" t="s">
        <v>179</v>
      </c>
      <c r="J33" s="2023" t="s">
        <v>136</v>
      </c>
      <c r="K33" s="322">
        <f>SUMIF(pedag!$L$6:$L$2476,J33,pedag!$R$6:$R$2476)+SUMIF(pedag!$L$6:$L$2476,J33,pedag!$S$6:$S$2476)+SUMIF(pedag!$L$6:$L$2476,J33,pedag!$T$6:$T$2476)+SUMIF(pedag!$L$6:$L$2476,J33,pedag!$U$6:$U$2476)+SUMIF(pedag!$L$6:$L$2476,J33,pedag!$Y$6:$Y$2476)+SUMIF(pedag!$L$6:$L$2476,J33,pedag!$V$6:$V$2476)+SUMIF(pedag!$L$6:$L$2476,J33,pedag!$Z$6:$Z$2476)+SUMIF(pedag!$L$6:$L$2476,J33,pedag!$W$6:$W$2476)+SUMIF(pedag!$L$6:$L$2476,J33,pedag!$X$6:$X$2476)</f>
        <v>0</v>
      </c>
      <c r="M33" s="311">
        <v>28</v>
      </c>
      <c r="N33" s="313" t="s">
        <v>631</v>
      </c>
      <c r="O33" s="312">
        <f>SUMIF(pedag!O$6:O$2476,N33,pedag!R$6:R$2476)+SUMIF(pedag!O$6:O$2476,N33,pedag!S$6:S$2476)+SUMIF(pedag!O$6:O$2476,N33,pedag!T$6:T$2476)+SUMIF(pedag!O$6:O$2476,N33,pedag!U$6:U$2476)+SUMIF(pedag!O$6:O$2476,N33,pedag!Y$6:Y$2476)+SUMIF(pedag!O$6:O$2476,N33,pedag!V$6:V$2476)+SUMIF(pedag!O$6:O$2476,N33,pedag!Z$6:Z$2476)+SUMIF(pedag!O$6:O$2476,N33,pedag!W$6:W$2476)+SUMIF(pedag!O$6:O$2476,N33,pedag!X$6:X$2476)</f>
        <v>0</v>
      </c>
      <c r="P33" s="384">
        <f>SUMIF(pedag!$O$6:$O$2476,N33,pedag!$AJ$6:$AJ$2476)</f>
        <v>0</v>
      </c>
      <c r="Q33" s="413"/>
    </row>
    <row r="34" spans="1:17" ht="15">
      <c r="A34" s="311">
        <v>29</v>
      </c>
      <c r="B34" s="791" t="str">
        <f>słownik!A31</f>
        <v>Filozofia</v>
      </c>
      <c r="C34" s="479" t="str">
        <f>słownik!B31</f>
        <v>filozofia</v>
      </c>
      <c r="D34" s="649">
        <f>SUMIF(pedag!N$6:N$2476,C34,pedag!R$6:R$2476)+SUMIF(pedag!N$6:N$2476,C34,pedag!S$6:S$2476)+SUMIF(pedag!N$6:N$2476,C34,pedag!T$6:T$2476)+SUMIF(pedag!N$6:N$2476,C34,pedag!U$6:U$2476)+SUMIF(pedag!N$6:N$2476,C34,pedag!Y$6:Y$2476)+SUMIF(pedag!N$6:N$2476,C34,pedag!V$6:V$2476)+SUMIF(pedag!N$6:N$2476,C34,pedag!Z$6:Z$2476)+SUMIF(pedag!N$6:N$2476,C34,pedag!W$6:W$2476)+SUMIF(pedag!N$6:N$2476,C34,pedag!X$6:X$2476)</f>
        <v>0</v>
      </c>
      <c r="E34" s="384">
        <f>SUMIF(pedag!$N$6:$N$2476,C34,pedag!$AG$6:$AG$2476)</f>
        <v>0</v>
      </c>
      <c r="G34" s="2021"/>
      <c r="H34" s="2022"/>
      <c r="I34" s="2024" t="s">
        <v>951</v>
      </c>
      <c r="J34" s="2023" t="s">
        <v>950</v>
      </c>
      <c r="K34" s="663">
        <f>SUMIF(pedag!$L$6:$L$2476,J34,pedag!$R$6:$R$2476)+SUMIF(pedag!$L$6:$L$2476,J34,pedag!$S$6:$S$2476)+SUMIF(pedag!$L$6:$L$2476,J34,pedag!$T$6:$T$2476)+SUMIF(pedag!$L$6:$L$2476,J34,pedag!$U$6:$U$2476)+SUMIF(pedag!$L$6:$L$2476,J34,pedag!$Y$6:$Y$2476)+SUMIF(pedag!$L$6:$L$2476,J34,pedag!$V$6:$V$2476)+SUMIF(pedag!$L$6:$L$2476,J34,pedag!$Z$6:$Z$2476)+SUMIF(pedag!$L$6:$L$2476,J34,pedag!$W$6:$W$2476)+SUMIF(pedag!$L$6:$L$2476,J34,pedag!$X$6:$X$2476)</f>
        <v>0</v>
      </c>
      <c r="M34" s="311">
        <v>29</v>
      </c>
      <c r="N34" s="313" t="s">
        <v>255</v>
      </c>
      <c r="O34" s="312">
        <f>SUMIF(pedag!O$6:O$2476,N34,pedag!R$6:R$2476)+SUMIF(pedag!O$6:O$2476,N34,pedag!S$6:S$2476)+SUMIF(pedag!O$6:O$2476,N34,pedag!T$6:T$2476)+SUMIF(pedag!O$6:O$2476,N34,pedag!U$6:U$2476)+SUMIF(pedag!O$6:O$2476,N34,pedag!Y$6:Y$2476)+SUMIF(pedag!O$6:O$2476,N34,pedag!V$6:V$2476)+SUMIF(pedag!O$6:O$2476,N34,pedag!Z$6:Z$2476)+SUMIF(pedag!O$6:O$2476,N34,pedag!W$6:W$2476)+SUMIF(pedag!O$6:O$2476,N34,pedag!X$6:X$2476)</f>
        <v>0</v>
      </c>
      <c r="P34" s="384">
        <f>SUMIF(pedag!$O$6:$O$2476,N34,pedag!$AJ$6:$AJ$2476)</f>
        <v>0</v>
      </c>
      <c r="Q34" s="413"/>
    </row>
    <row r="35" spans="1:17" ht="15">
      <c r="A35" s="311">
        <v>30</v>
      </c>
      <c r="B35" s="791" t="str">
        <f>słownik!A32</f>
        <v>Fizyka</v>
      </c>
      <c r="C35" s="479" t="str">
        <f>słownik!B32</f>
        <v>fizyka</v>
      </c>
      <c r="D35" s="649">
        <f>SUMIF(pedag!N$6:N$2476,C35,pedag!R$6:R$2476)+SUMIF(pedag!N$6:N$2476,C35,pedag!S$6:S$2476)+SUMIF(pedag!N$6:N$2476,C35,pedag!T$6:T$2476)+SUMIF(pedag!N$6:N$2476,C35,pedag!U$6:U$2476)+SUMIF(pedag!N$6:N$2476,C35,pedag!Y$6:Y$2476)+SUMIF(pedag!N$6:N$2476,C35,pedag!V$6:V$2476)+SUMIF(pedag!N$6:N$2476,C35,pedag!Z$6:Z$2476)+SUMIF(pedag!N$6:N$2476,C35,pedag!W$6:W$2476)+SUMIF(pedag!N$6:N$2476,C35,pedag!X$6:X$2476)</f>
        <v>0</v>
      </c>
      <c r="E35" s="384">
        <f>SUMIF(pedag!$N$6:$N$2476,C35,pedag!$AG$6:$AG$2476)</f>
        <v>0</v>
      </c>
      <c r="G35" s="2021"/>
      <c r="H35" s="2022"/>
      <c r="I35" s="2024" t="s">
        <v>657</v>
      </c>
      <c r="J35" s="2023" t="s">
        <v>654</v>
      </c>
      <c r="K35" s="663">
        <f>SUMIF(pedag!$L$6:$L$2476,J35,pedag!$R$6:$R$2476)+SUMIF(pedag!$L$6:$L$2476,J35,pedag!$S$6:$S$2476)+SUMIF(pedag!$L$6:$L$2476,J35,pedag!$T$6:$T$2476)+SUMIF(pedag!$L$6:$L$2476,J35,pedag!$U$6:$U$2476)+SUMIF(pedag!$L$6:$L$2476,J35,pedag!$Y$6:$Y$2476)+SUMIF(pedag!$L$6:$L$2476,J35,pedag!$V$6:$V$2476)+SUMIF(pedag!$L$6:$L$2476,J35,pedag!$Z$6:$Z$2476)+SUMIF(pedag!$L$6:$L$2476,J35,pedag!$W$6:$W$2476)+SUMIF(pedag!$L$6:$L$2476,J35,pedag!$X$6:$X$2476)</f>
        <v>0</v>
      </c>
      <c r="L35" s="478"/>
      <c r="M35" s="311">
        <v>30</v>
      </c>
      <c r="N35" s="313" t="s">
        <v>632</v>
      </c>
      <c r="O35" s="312">
        <f>SUMIF(pedag!O$6:O$2476,N35,pedag!R$6:R$2476)+SUMIF(pedag!O$6:O$2476,N35,pedag!S$6:S$2476)+SUMIF(pedag!O$6:O$2476,N35,pedag!T$6:T$2476)+SUMIF(pedag!O$6:O$2476,N35,pedag!U$6:U$2476)+SUMIF(pedag!O$6:O$2476,N35,pedag!Y$6:Y$2476)+SUMIF(pedag!O$6:O$2476,N35,pedag!V$6:V$2476)+SUMIF(pedag!O$6:O$2476,N35,pedag!Z$6:Z$2476)+SUMIF(pedag!O$6:O$2476,N35,pedag!W$6:W$2476)+SUMIF(pedag!O$6:O$2476,N35,pedag!X$6:X$2476)</f>
        <v>0</v>
      </c>
      <c r="P35" s="384">
        <f>SUMIF(pedag!$O$6:$O$2476,N35,pedag!$AJ$6:$AJ$2476)</f>
        <v>0</v>
      </c>
      <c r="Q35" s="413"/>
    </row>
    <row r="36" spans="1:17" ht="15">
      <c r="A36" s="311">
        <v>31</v>
      </c>
      <c r="B36" s="791" t="str">
        <f>słownik!A33</f>
        <v>Folklor</v>
      </c>
      <c r="C36" s="479" t="str">
        <f>słownik!B33</f>
        <v>folklor</v>
      </c>
      <c r="D36" s="649">
        <f>SUMIF(pedag!N$6:N$2476,C36,pedag!R$6:R$2476)+SUMIF(pedag!N$6:N$2476,C36,pedag!S$6:S$2476)+SUMIF(pedag!N$6:N$2476,C36,pedag!T$6:T$2476)+SUMIF(pedag!N$6:N$2476,C36,pedag!U$6:U$2476)+SUMIF(pedag!N$6:N$2476,C36,pedag!Y$6:Y$2476)+SUMIF(pedag!N$6:N$2476,C36,pedag!V$6:V$2476)+SUMIF(pedag!N$6:N$2476,C36,pedag!Z$6:Z$2476)+SUMIF(pedag!N$6:N$2476,C36,pedag!W$6:W$2476)+SUMIF(pedag!N$6:N$2476,C36,pedag!X$6:X$2476)</f>
        <v>0</v>
      </c>
      <c r="E36" s="384">
        <f>SUMIF(pedag!$N$6:$N$2476,C36,pedag!$AG$6:$AG$2476)</f>
        <v>0</v>
      </c>
      <c r="G36" s="2021"/>
      <c r="H36" s="2022"/>
      <c r="I36" s="2024" t="s">
        <v>439</v>
      </c>
      <c r="J36" s="2023" t="s">
        <v>440</v>
      </c>
      <c r="K36" s="663">
        <f>SUMIF(pedag!$L$6:$L$2476,J36,pedag!$R$6:$R$2476)+SUMIF(pedag!$L$6:$L$2476,J36,pedag!$S$6:$S$2476)+SUMIF(pedag!$L$6:$L$2476,J36,pedag!$T$6:$T$2476)+SUMIF(pedag!$L$6:$L$2476,J36,pedag!$U$6:$U$2476)+SUMIF(pedag!$L$6:$L$2476,J36,pedag!$Y$6:$Y$2476)+SUMIF(pedag!$L$6:$L$2476,J36,pedag!$V$6:$V$2476)+SUMIF(pedag!$L$6:$L$2476,J36,pedag!$Z$6:$Z$2476)+SUMIF(pedag!$L$6:$L$2476,J36,pedag!$W$6:$W$2476)+SUMIF(pedag!$L$6:$L$2476,J36,pedag!$X$6:$X$2476)</f>
        <v>0</v>
      </c>
      <c r="M36" s="311">
        <v>31</v>
      </c>
      <c r="N36" s="1064" t="s">
        <v>297</v>
      </c>
      <c r="O36" s="312">
        <f>SUMIF(pedag!O$6:O$2476,N36,pedag!R$6:R$2476)+SUMIF(pedag!O$6:O$2476,N36,pedag!S$6:S$2476)+SUMIF(pedag!O$6:O$2476,N36,pedag!T$6:T$2476)+SUMIF(pedag!O$6:O$2476,N36,pedag!U$6:U$2476)+SUMIF(pedag!O$6:O$2476,N36,pedag!Y$6:Y$2476)+SUMIF(pedag!O$6:O$2476,N36,pedag!V$6:V$2476)+SUMIF(pedag!O$6:O$2476,N36,pedag!Z$6:Z$2476)+SUMIF(pedag!O$6:O$2476,N36,pedag!W$6:W$2476)+SUMIF(pedag!O$6:O$2476,N36,pedag!X$6:X$2476)</f>
        <v>0</v>
      </c>
      <c r="P36" s="384">
        <f>SUMIF(pedag!$O$6:$O$2476,N36,pedag!$AJ$6:$AJ$2476)</f>
        <v>0</v>
      </c>
      <c r="Q36" s="413"/>
    </row>
    <row r="37" spans="1:17" ht="15">
      <c r="A37" s="311">
        <v>32</v>
      </c>
      <c r="B37" s="791" t="str">
        <f>słownik!A34</f>
        <v>Formy muzyczne</v>
      </c>
      <c r="C37" s="479" t="str">
        <f>słownik!B34</f>
        <v>formy muzyczne</v>
      </c>
      <c r="D37" s="649">
        <f>SUMIF(pedag!N$6:N$2476,C37,pedag!R$6:R$2476)+SUMIF(pedag!N$6:N$2476,C37,pedag!S$6:S$2476)+SUMIF(pedag!N$6:N$2476,C37,pedag!T$6:T$2476)+SUMIF(pedag!N$6:N$2476,C37,pedag!U$6:U$2476)+SUMIF(pedag!N$6:N$2476,C37,pedag!Y$6:Y$2476)+SUMIF(pedag!N$6:N$2476,C37,pedag!V$6:V$2476)+SUMIF(pedag!N$6:N$2476,C37,pedag!Z$6:Z$2476)+SUMIF(pedag!N$6:N$2476,C37,pedag!W$6:W$2476)+SUMIF(pedag!N$6:N$2476,C37,pedag!X$6:X$2476)</f>
        <v>0</v>
      </c>
      <c r="E37" s="384">
        <f>SUMIF(pedag!$N$6:$N$2476,C37,pedag!$AG$6:$AG$2476)</f>
        <v>0</v>
      </c>
      <c r="G37" s="2021"/>
      <c r="H37" s="2022"/>
      <c r="I37" s="2024" t="s">
        <v>794</v>
      </c>
      <c r="J37" s="2023" t="s">
        <v>159</v>
      </c>
      <c r="K37" s="663">
        <f>SUMIF(pedag!$L$6:$L$2476,J37,pedag!$R$6:$R$2476)+SUMIF(pedag!$L$6:$L$2476,J37,pedag!$S$6:$S$2476)+SUMIF(pedag!$L$6:$L$2476,J37,pedag!$T$6:$T$2476)+SUMIF(pedag!$L$6:$L$2476,J37,pedag!$U$6:$U$2476)+SUMIF(pedag!$L$6:$L$2476,J37,pedag!$Y$6:$Y$2476)+SUMIF(pedag!$L$6:$L$2476,J37,pedag!$V$6:$V$2476)+SUMIF(pedag!$L$6:$L$2476,J37,pedag!$Z$6:$Z$2476)+SUMIF(pedag!$L$6:$L$2476,J37,pedag!$W$6:$W$2476)+SUMIF(pedag!$L$6:$L$2476,J37,pedag!$X$6:$X$2476)</f>
        <v>0</v>
      </c>
      <c r="M37" s="311">
        <v>32</v>
      </c>
      <c r="N37" s="313" t="s">
        <v>575</v>
      </c>
      <c r="O37" s="312">
        <f>SUMIF(pedag!O$6:O$2476,N37,pedag!R$6:R$2476)+SUMIF(pedag!O$6:O$2476,N37,pedag!S$6:S$2476)+SUMIF(pedag!O$6:O$2476,N37,pedag!T$6:T$2476)+SUMIF(pedag!O$6:O$2476,N37,pedag!U$6:U$2476)+SUMIF(pedag!O$6:O$2476,N37,pedag!Y$6:Y$2476)+SUMIF(pedag!O$6:O$2476,N37,pedag!V$6:V$2476)+SUMIF(pedag!O$6:O$2476,N37,pedag!Z$6:Z$2476)+SUMIF(pedag!O$6:O$2476,N37,pedag!W$6:W$2476)+SUMIF(pedag!O$6:O$2476,N37,pedag!X$6:X$2476)</f>
        <v>0</v>
      </c>
      <c r="P37" s="384">
        <f>SUMIF(pedag!$O$6:$O$2476,N37,pedag!$AJ$6:$AJ$2476)</f>
        <v>0</v>
      </c>
      <c r="Q37" s="413"/>
    </row>
    <row r="38" spans="1:17" ht="15">
      <c r="A38" s="311">
        <v>33</v>
      </c>
      <c r="B38" s="791" t="str">
        <f>słownik!A35</f>
        <v>Fortepian</v>
      </c>
      <c r="C38" s="479" t="str">
        <f>słownik!B35</f>
        <v>fortepian</v>
      </c>
      <c r="D38" s="649">
        <f>SUMIF(pedag!N$6:N$2476,C38,pedag!R$6:R$2476)+SUMIF(pedag!N$6:N$2476,C38,pedag!S$6:S$2476)+SUMIF(pedag!N$6:N$2476,C38,pedag!T$6:T$2476)+SUMIF(pedag!N$6:N$2476,C38,pedag!U$6:U$2476)+SUMIF(pedag!N$6:N$2476,C38,pedag!Y$6:Y$2476)+SUMIF(pedag!N$6:N$2476,C38,pedag!V$6:V$2476)+SUMIF(pedag!N$6:N$2476,C38,pedag!Z$6:Z$2476)+SUMIF(pedag!N$6:N$2476,C38,pedag!W$6:W$2476)+SUMIF(pedag!N$6:N$2476,C38,pedag!X$6:X$2476)</f>
        <v>0</v>
      </c>
      <c r="E38" s="384">
        <f>SUMIF(pedag!$N$6:$N$2476,C38,pedag!$AG$6:$AG$2476)</f>
        <v>0</v>
      </c>
      <c r="G38" s="2021"/>
      <c r="H38" s="2022"/>
      <c r="I38" s="2024" t="s">
        <v>441</v>
      </c>
      <c r="J38" s="2023" t="s">
        <v>442</v>
      </c>
      <c r="K38" s="663">
        <f>SUMIF(pedag!$L$6:$L$2476,J38,pedag!$R$6:$R$2476)+SUMIF(pedag!$L$6:$L$2476,J38,pedag!$S$6:$S$2476)+SUMIF(pedag!$L$6:$L$2476,J38,pedag!$T$6:$T$2476)+SUMIF(pedag!$L$6:$L$2476,J38,pedag!$U$6:$U$2476)+SUMIF(pedag!$L$6:$L$2476,J38,pedag!$Y$6:$Y$2476)+SUMIF(pedag!$L$6:$L$2476,J38,pedag!$V$6:$V$2476)+SUMIF(pedag!$L$6:$L$2476,J38,pedag!$Z$6:$Z$2476)+SUMIF(pedag!$L$6:$L$2476,J38,pedag!$W$6:$W$2476)+SUMIF(pedag!$L$6:$L$2476,J38,pedag!$X$6:$X$2476)</f>
        <v>0</v>
      </c>
      <c r="M38" s="311">
        <v>33</v>
      </c>
      <c r="N38" s="313" t="s">
        <v>251</v>
      </c>
      <c r="O38" s="312">
        <f>SUMIF(pedag!O$6:O$2476,N38,pedag!R$6:R$2476)+SUMIF(pedag!O$6:O$2476,N38,pedag!S$6:S$2476)+SUMIF(pedag!O$6:O$2476,N38,pedag!T$6:T$2476)+SUMIF(pedag!O$6:O$2476,N38,pedag!U$6:U$2476)+SUMIF(pedag!O$6:O$2476,N38,pedag!Y$6:Y$2476)+SUMIF(pedag!O$6:O$2476,N38,pedag!V$6:V$2476)+SUMIF(pedag!O$6:O$2476,N38,pedag!Z$6:Z$2476)+SUMIF(pedag!O$6:O$2476,N38,pedag!W$6:W$2476)+SUMIF(pedag!O$6:O$2476,N38,pedag!X$6:X$2476)</f>
        <v>0</v>
      </c>
      <c r="P38" s="384">
        <f>SUMIF(pedag!$O$6:$O$2476,N38,pedag!$AJ$6:$AJ$2476)</f>
        <v>0</v>
      </c>
      <c r="Q38" s="413"/>
    </row>
    <row r="39" spans="1:17" ht="15">
      <c r="A39" s="311">
        <v>34</v>
      </c>
      <c r="B39" s="791" t="str">
        <f>słownik!A36</f>
        <v>Fortepian dla rytmiki</v>
      </c>
      <c r="C39" s="479" t="str">
        <f>słownik!B36</f>
        <v>fortepian dla rytmiki</v>
      </c>
      <c r="D39" s="649">
        <f>SUMIF(pedag!N$6:N$2476,C39,pedag!R$6:R$2476)+SUMIF(pedag!N$6:N$2476,C39,pedag!S$6:S$2476)+SUMIF(pedag!N$6:N$2476,C39,pedag!T$6:T$2476)+SUMIF(pedag!N$6:N$2476,C39,pedag!U$6:U$2476)+SUMIF(pedag!N$6:N$2476,C39,pedag!Y$6:Y$2476)+SUMIF(pedag!N$6:N$2476,C39,pedag!V$6:V$2476)+SUMIF(pedag!N$6:N$2476,C39,pedag!Z$6:Z$2476)+SUMIF(pedag!N$6:N$2476,C39,pedag!W$6:W$2476)+SUMIF(pedag!N$6:N$2476,C39,pedag!X$6:X$2476)</f>
        <v>0</v>
      </c>
      <c r="E39" s="384">
        <f>SUMIF(pedag!$N$6:$N$2476,C39,pedag!$AG$6:$AG$2476)</f>
        <v>0</v>
      </c>
      <c r="G39" s="2022"/>
      <c r="H39" s="2022"/>
      <c r="I39" s="2024" t="s">
        <v>443</v>
      </c>
      <c r="J39" s="2023" t="s">
        <v>444</v>
      </c>
      <c r="K39" s="663">
        <f>SUMIF(pedag!$L$6:$L$2476,J39,pedag!$R$6:$R$2476)+SUMIF(pedag!$L$6:$L$2476,J39,pedag!$S$6:$S$2476)+SUMIF(pedag!$L$6:$L$2476,J39,pedag!$T$6:$T$2476)+SUMIF(pedag!$L$6:$L$2476,J39,pedag!$U$6:$U$2476)+SUMIF(pedag!$L$6:$L$2476,J39,pedag!$Y$6:$Y$2476)+SUMIF(pedag!$L$6:$L$2476,J39,pedag!$V$6:$V$2476)+SUMIF(pedag!$L$6:$L$2476,J39,pedag!$Z$6:$Z$2476)+SUMIF(pedag!$L$6:$L$2476,J39,pedag!$W$6:$W$2476)+SUMIF(pedag!$L$6:$L$2476,J39,pedag!$X$6:$X$2476)</f>
        <v>0</v>
      </c>
      <c r="M39" s="311">
        <v>34</v>
      </c>
      <c r="N39" s="313" t="s">
        <v>633</v>
      </c>
      <c r="O39" s="312">
        <f>SUMIF(pedag!O$6:O$2476,N39,pedag!R$6:R$2476)+SUMIF(pedag!O$6:O$2476,N39,pedag!S$6:S$2476)+SUMIF(pedag!O$6:O$2476,N39,pedag!T$6:T$2476)+SUMIF(pedag!O$6:O$2476,N39,pedag!U$6:U$2476)+SUMIF(pedag!O$6:O$2476,N39,pedag!Y$6:Y$2476)+SUMIF(pedag!O$6:O$2476,N39,pedag!V$6:V$2476)+SUMIF(pedag!O$6:O$2476,N39,pedag!Z$6:Z$2476)+SUMIF(pedag!O$6:O$2476,N39,pedag!W$6:W$2476)+SUMIF(pedag!O$6:O$2476,N39,pedag!X$6:X$2476)</f>
        <v>0</v>
      </c>
      <c r="P39" s="384">
        <f>SUMIF(pedag!$O$6:$O$2476,N39,pedag!$AJ$6:$AJ$2476)</f>
        <v>0</v>
      </c>
      <c r="Q39" s="413"/>
    </row>
    <row r="40" spans="1:17" ht="15">
      <c r="A40" s="311">
        <v>35</v>
      </c>
      <c r="B40" s="791" t="str">
        <f>słownik!A37</f>
        <v>Fortepian dla wokalistyki</v>
      </c>
      <c r="C40" s="479" t="str">
        <f>słownik!B37</f>
        <v>fort. dla wokalistyki</v>
      </c>
      <c r="D40" s="649">
        <f>SUMIF(pedag!N$6:N$2476,C40,pedag!R$6:R$2476)+SUMIF(pedag!N$6:N$2476,C40,pedag!S$6:S$2476)+SUMIF(pedag!N$6:N$2476,C40,pedag!T$6:T$2476)+SUMIF(pedag!N$6:N$2476,C40,pedag!U$6:U$2476)+SUMIF(pedag!N$6:N$2476,C40,pedag!Y$6:Y$2476)+SUMIF(pedag!N$6:N$2476,C40,pedag!V$6:V$2476)+SUMIF(pedag!N$6:N$2476,C40,pedag!Z$6:Z$2476)+SUMIF(pedag!N$6:N$2476,C40,pedag!W$6:W$2476)+SUMIF(pedag!N$6:N$2476,C40,pedag!X$6:X$2476)</f>
        <v>0</v>
      </c>
      <c r="E40" s="384">
        <f>SUMIF(pedag!$N$6:$N$2476,C40,pedag!$AG$6:$AG$2476)</f>
        <v>0</v>
      </c>
      <c r="G40" s="2022"/>
      <c r="H40" s="2022"/>
      <c r="I40" s="2024" t="s">
        <v>445</v>
      </c>
      <c r="J40" s="2023" t="s">
        <v>181</v>
      </c>
      <c r="K40" s="663">
        <f>SUMIF(pedag!$L$6:$L$2476,J40,pedag!$R$6:$R$2476)+SUMIF(pedag!$L$6:$L$2476,J40,pedag!$S$6:$S$2476)+SUMIF(pedag!$L$6:$L$2476,J40,pedag!$T$6:$T$2476)+SUMIF(pedag!$L$6:$L$2476,J40,pedag!$U$6:$U$2476)+SUMIF(pedag!$L$6:$L$2476,J40,pedag!$Y$6:$Y$2476)+SUMIF(pedag!$L$6:$L$2476,J40,pedag!$V$6:$V$2476)+SUMIF(pedag!$L$6:$L$2476,J40,pedag!$Z$6:$Z$2476)+SUMIF(pedag!$L$6:$L$2476,J40,pedag!$W$6:$W$2476)+SUMIF(pedag!$L$6:$L$2476,J40,pedag!$X$6:$X$2476)</f>
        <v>0</v>
      </c>
      <c r="M40" s="311">
        <v>35</v>
      </c>
      <c r="N40" s="313" t="s">
        <v>244</v>
      </c>
      <c r="O40" s="312">
        <f>SUMIF(pedag!O$6:O$2476,N40,pedag!R$6:R$2476)+SUMIF(pedag!O$6:O$2476,N40,pedag!S$6:S$2476)+SUMIF(pedag!O$6:O$2476,N40,pedag!T$6:T$2476)+SUMIF(pedag!O$6:O$2476,N40,pedag!U$6:U$2476)+SUMIF(pedag!O$6:O$2476,N40,pedag!Y$6:Y$2476)+SUMIF(pedag!O$6:O$2476,N40,pedag!V$6:V$2476)+SUMIF(pedag!O$6:O$2476,N40,pedag!Z$6:Z$2476)+SUMIF(pedag!O$6:O$2476,N40,pedag!W$6:W$2476)+SUMIF(pedag!O$6:O$2476,N40,pedag!X$6:X$2476)</f>
        <v>0</v>
      </c>
      <c r="P40" s="384">
        <f>SUMIF(pedag!$O$6:$O$2476,N40,pedag!$AJ$6:$AJ$2476)</f>
        <v>0</v>
      </c>
      <c r="Q40" s="413"/>
    </row>
    <row r="41" spans="1:17" ht="15">
      <c r="A41" s="311">
        <v>36</v>
      </c>
      <c r="B41" s="791" t="str">
        <f>słownik!A38</f>
        <v>Fortepian dodatkowy</v>
      </c>
      <c r="C41" s="479" t="str">
        <f>słownik!B38</f>
        <v>fortepian dod.</v>
      </c>
      <c r="D41" s="649">
        <f>SUMIF(pedag!N$6:N$2476,C41,pedag!R$6:R$2476)+SUMIF(pedag!N$6:N$2476,C41,pedag!S$6:S$2476)+SUMIF(pedag!N$6:N$2476,C41,pedag!T$6:T$2476)+SUMIF(pedag!N$6:N$2476,C41,pedag!U$6:U$2476)+SUMIF(pedag!N$6:N$2476,C41,pedag!Y$6:Y$2476)+SUMIF(pedag!N$6:N$2476,C41,pedag!V$6:V$2476)+SUMIF(pedag!N$6:N$2476,C41,pedag!Z$6:Z$2476)+SUMIF(pedag!N$6:N$2476,C41,pedag!W$6:W$2476)+SUMIF(pedag!N$6:N$2476,C41,pedag!X$6:X$2476)</f>
        <v>0</v>
      </c>
      <c r="E41" s="384">
        <f>SUMIF(pedag!$N$6:$N$2476,C41,pedag!$AG$6:$AG$2476)</f>
        <v>0</v>
      </c>
      <c r="G41" s="2022"/>
      <c r="H41" s="2022"/>
      <c r="I41" s="2024" t="s">
        <v>992</v>
      </c>
      <c r="J41" s="2023" t="s">
        <v>973</v>
      </c>
      <c r="K41" s="663">
        <f>SUMIF(pedag!$L$6:$L$2476,J41,pedag!$R$6:$R$2476)+SUMIF(pedag!$L$6:$L$2476,J41,pedag!$S$6:$S$2476)+SUMIF(pedag!$L$6:$L$2476,J41,pedag!$T$6:$T$2476)+SUMIF(pedag!$L$6:$L$2476,J41,pedag!$U$6:$U$2476)+SUMIF(pedag!$L$6:$L$2476,J41,pedag!$Y$6:$Y$2476)+SUMIF(pedag!$L$6:$L$2476,J41,pedag!$V$6:$V$2476)+SUMIF(pedag!$L$6:$L$2476,J41,pedag!$Z$6:$Z$2476)+SUMIF(pedag!$L$6:$L$2476,J41,pedag!$W$6:$W$2476)+SUMIF(pedag!$L$6:$L$2476,J41,pedag!$X$6:$X$2476)</f>
        <v>0</v>
      </c>
      <c r="M41" s="311">
        <v>36</v>
      </c>
      <c r="N41" s="313" t="s">
        <v>622</v>
      </c>
      <c r="O41" s="312">
        <f>SUMIF(pedag!O$6:O$2476,N41,pedag!R$6:R$2476)+SUMIF(pedag!O$6:O$2476,N41,pedag!S$6:S$2476)+SUMIF(pedag!O$6:O$2476,N41,pedag!T$6:T$2476)+SUMIF(pedag!O$6:O$2476,N41,pedag!U$6:U$2476)+SUMIF(pedag!O$6:O$2476,N41,pedag!Y$6:Y$2476)+SUMIF(pedag!O$6:O$2476,N41,pedag!V$6:V$2476)+SUMIF(pedag!O$6:O$2476,N41,pedag!Z$6:Z$2476)+SUMIF(pedag!O$6:O$2476,N41,pedag!W$6:W$2476)+SUMIF(pedag!O$6:O$2476,N41,pedag!X$6:X$2476)</f>
        <v>0</v>
      </c>
      <c r="P41" s="384">
        <f>SUMIF(pedag!$O$6:$O$2476,N41,pedag!$AJ$6:$AJ$2476)</f>
        <v>0</v>
      </c>
      <c r="Q41" s="413"/>
    </row>
    <row r="42" spans="1:17" ht="16.5" customHeight="1">
      <c r="A42" s="311">
        <v>37</v>
      </c>
      <c r="B42" s="791" t="str">
        <f>słownik!A39</f>
        <v>Fortepian obowiązkowy</v>
      </c>
      <c r="C42" s="479" t="str">
        <f>słownik!B39</f>
        <v>fortepian obow.</v>
      </c>
      <c r="D42" s="649">
        <f>SUMIF(pedag!N$6:N$2476,C42,pedag!R$6:R$2476)+SUMIF(pedag!N$6:N$2476,C42,pedag!S$6:S$2476)+SUMIF(pedag!N$6:N$2476,C42,pedag!T$6:T$2476)+SUMIF(pedag!N$6:N$2476,C42,pedag!U$6:U$2476)+SUMIF(pedag!N$6:N$2476,C42,pedag!Y$6:Y$2476)+SUMIF(pedag!N$6:N$2476,C42,pedag!V$6:V$2476)+SUMIF(pedag!N$6:N$2476,C42,pedag!Z$6:Z$2476)+SUMIF(pedag!N$6:N$2476,C42,pedag!W$6:W$2476)+SUMIF(pedag!N$6:N$2476,C42,pedag!X$6:X$2476)</f>
        <v>0</v>
      </c>
      <c r="E42" s="384">
        <f>SUMIF(pedag!$N$6:$N$2476,C42,pedag!$AG$6:$AG$2476)</f>
        <v>0</v>
      </c>
      <c r="G42" s="2021"/>
      <c r="H42" s="2022"/>
      <c r="I42" s="2024" t="s">
        <v>178</v>
      </c>
      <c r="J42" s="2023" t="s">
        <v>161</v>
      </c>
      <c r="K42" s="663">
        <f>SUMIF(pedag!$L$6:$L$2476,J42,pedag!$R$6:$R$2476)+SUMIF(pedag!$L$6:$L$2476,J42,pedag!$S$6:$S$2476)+SUMIF(pedag!$L$6:$L$2476,J42,pedag!$T$6:$T$2476)+SUMIF(pedag!$L$6:$L$2476,J42,pedag!$U$6:$U$2476)+SUMIF(pedag!$L$6:$L$2476,J42,pedag!$Y$6:$Y$2476)+SUMIF(pedag!$L$6:$L$2476,J42,pedag!$V$6:$V$2476)+SUMIF(pedag!$L$6:$L$2476,J42,pedag!$Z$6:$Z$2476)+SUMIF(pedag!$L$6:$L$2476,J42,pedag!$W$6:$W$2476)+SUMIF(pedag!$L$6:$L$2476,J42,pedag!$X$6:$X$2476)</f>
        <v>0</v>
      </c>
      <c r="M42" s="311">
        <v>37</v>
      </c>
      <c r="N42" s="313" t="s">
        <v>634</v>
      </c>
      <c r="O42" s="312">
        <f>SUMIF(pedag!O$6:O$2476,N42,pedag!R$6:R$2476)+SUMIF(pedag!O$6:O$2476,N42,pedag!S$6:S$2476)+SUMIF(pedag!O$6:O$2476,N42,pedag!T$6:T$2476)+SUMIF(pedag!O$6:O$2476,N42,pedag!U$6:U$2476)+SUMIF(pedag!O$6:O$2476,N42,pedag!Y$6:Y$2476)+SUMIF(pedag!O$6:O$2476,N42,pedag!V$6:V$2476)+SUMIF(pedag!O$6:O$2476,N42,pedag!Z$6:Z$2476)+SUMIF(pedag!O$6:O$2476,N42,pedag!W$6:W$2476)+SUMIF(pedag!O$6:O$2476,N42,pedag!X$6:X$2476)</f>
        <v>0</v>
      </c>
      <c r="P42" s="384">
        <f>SUMIF(pedag!$O$6:$O$2476,N42,pedag!$AJ$6:$AJ$2476)</f>
        <v>0</v>
      </c>
      <c r="Q42" s="413"/>
    </row>
    <row r="43" spans="1:17" ht="15.75">
      <c r="A43" s="311">
        <v>38</v>
      </c>
      <c r="B43" s="791" t="str">
        <f>słownik!A40</f>
        <v>Fortepian obowiązkowy-jazzowy</v>
      </c>
      <c r="C43" s="479" t="str">
        <f>słownik!B40</f>
        <v>fortepian obow.jazz</v>
      </c>
      <c r="D43" s="649">
        <f>SUMIF(pedag!N$6:N$2476,C43,pedag!R$6:R$2476)+SUMIF(pedag!N$6:N$2476,C43,pedag!S$6:S$2476)+SUMIF(pedag!N$6:N$2476,C43,pedag!T$6:T$2476)+SUMIF(pedag!N$6:N$2476,C43,pedag!U$6:U$2476)+SUMIF(pedag!N$6:N$2476,C43,pedag!Y$6:Y$2476)+SUMIF(pedag!N$6:N$2476,C43,pedag!V$6:V$2476)+SUMIF(pedag!N$6:N$2476,C43,pedag!Z$6:Z$2476)+SUMIF(pedag!N$6:N$2476,C43,pedag!W$6:W$2476)+SUMIF(pedag!N$6:N$2476,C43,pedag!X$6:X$2476)</f>
        <v>0</v>
      </c>
      <c r="E43" s="384">
        <f>SUMIF(pedag!$N$6:$N$2476,C43,pedag!$AG$6:$AG$2476)</f>
        <v>0</v>
      </c>
      <c r="G43" s="412"/>
      <c r="J43" s="1889" t="s">
        <v>92</v>
      </c>
      <c r="K43" s="2480">
        <f>SUM(K33:K42)</f>
        <v>0</v>
      </c>
      <c r="M43" s="311">
        <v>38</v>
      </c>
      <c r="N43" s="313" t="s">
        <v>311</v>
      </c>
      <c r="O43" s="312">
        <f>SUMIF(pedag!O$6:O$2476,N43,pedag!R$6:R$2476)+SUMIF(pedag!O$6:O$2476,N43,pedag!S$6:S$2476)+SUMIF(pedag!O$6:O$2476,N43,pedag!T$6:T$2476)+SUMIF(pedag!O$6:O$2476,N43,pedag!U$6:U$2476)+SUMIF(pedag!O$6:O$2476,N43,pedag!Y$6:Y$2476)+SUMIF(pedag!O$6:O$2476,N43,pedag!V$6:V$2476)+SUMIF(pedag!O$6:O$2476,N43,pedag!Z$6:Z$2476)+SUMIF(pedag!O$6:O$2476,N43,pedag!W$6:W$2476)+SUMIF(pedag!O$6:O$2476,N43,pedag!X$6:X$2476)</f>
        <v>0</v>
      </c>
      <c r="P43" s="384">
        <f>SUMIF(pedag!$O$6:$O$2476,N43,pedag!$AJ$6:$AJ$2476)</f>
        <v>0</v>
      </c>
      <c r="Q43" s="413"/>
    </row>
    <row r="44" spans="1:17" ht="14.25">
      <c r="A44" s="311">
        <v>39</v>
      </c>
      <c r="B44" s="791" t="str">
        <f>słownik!A41</f>
        <v>Geografia</v>
      </c>
      <c r="C44" s="479" t="str">
        <f>słownik!B41</f>
        <v>geografia</v>
      </c>
      <c r="D44" s="649">
        <f>SUMIF(pedag!N$6:N$2476,C44,pedag!R$6:R$2476)+SUMIF(pedag!N$6:N$2476,C44,pedag!S$6:S$2476)+SUMIF(pedag!N$6:N$2476,C44,pedag!T$6:T$2476)+SUMIF(pedag!N$6:N$2476,C44,pedag!U$6:U$2476)+SUMIF(pedag!N$6:N$2476,C44,pedag!Y$6:Y$2476)+SUMIF(pedag!N$6:N$2476,C44,pedag!V$6:V$2476)+SUMIF(pedag!N$6:N$2476,C44,pedag!Z$6:Z$2476)+SUMIF(pedag!N$6:N$2476,C44,pedag!W$6:W$2476)+SUMIF(pedag!N$6:N$2476,C44,pedag!X$6:X$2476)</f>
        <v>0</v>
      </c>
      <c r="E44" s="384">
        <f>SUMIF(pedag!$N$6:$N$2476,C44,pedag!$AG$6:$AG$2476)</f>
        <v>0</v>
      </c>
      <c r="M44" s="311">
        <v>39</v>
      </c>
      <c r="N44" s="313" t="s">
        <v>253</v>
      </c>
      <c r="O44" s="312">
        <f>SUMIF(pedag!O$6:O$2476,N44,pedag!R$6:R$2476)+SUMIF(pedag!O$6:O$2476,N44,pedag!S$6:S$2476)+SUMIF(pedag!O$6:O$2476,N44,pedag!T$6:T$2476)+SUMIF(pedag!O$6:O$2476,N44,pedag!U$6:U$2476)+SUMIF(pedag!O$6:O$2476,N44,pedag!Y$6:Y$2476)+SUMIF(pedag!O$6:O$2476,N44,pedag!V$6:V$2476)+SUMIF(pedag!O$6:O$2476,N44,pedag!Z$6:Z$2476)+SUMIF(pedag!O$6:O$2476,N44,pedag!W$6:W$2476)+SUMIF(pedag!O$6:O$2476,N44,pedag!X$6:X$2476)</f>
        <v>0</v>
      </c>
      <c r="P44" s="384">
        <f>SUMIF(pedag!$O$6:$O$2476,N44,pedag!$AJ$6:$AJ$2476)</f>
        <v>0</v>
      </c>
      <c r="Q44" s="413"/>
    </row>
    <row r="45" spans="1:17" ht="15.75">
      <c r="A45" s="311">
        <v>40</v>
      </c>
      <c r="B45" s="791" t="str">
        <f>słownik!A42</f>
        <v>Gra a vista</v>
      </c>
      <c r="C45" s="479" t="str">
        <f>słownik!B42</f>
        <v>gra a vista</v>
      </c>
      <c r="D45" s="649">
        <f>SUMIF(pedag!N$6:N$2476,C45,pedag!R$6:R$2476)+SUMIF(pedag!N$6:N$2476,C45,pedag!S$6:S$2476)+SUMIF(pedag!N$6:N$2476,C45,pedag!T$6:T$2476)+SUMIF(pedag!N$6:N$2476,C45,pedag!U$6:U$2476)+SUMIF(pedag!N$6:N$2476,C45,pedag!Y$6:Y$2476)+SUMIF(pedag!N$6:N$2476,C45,pedag!V$6:V$2476)+SUMIF(pedag!N$6:N$2476,C45,pedag!Z$6:Z$2476)+SUMIF(pedag!N$6:N$2476,C45,pedag!W$6:W$2476)+SUMIF(pedag!N$6:N$2476,C45,pedag!X$6:X$2476)</f>
        <v>0</v>
      </c>
      <c r="E45" s="384">
        <f>SUMIF(pedag!$N$6:$N$2476,C45,pedag!$AG$6:$AG$2476)</f>
        <v>0</v>
      </c>
      <c r="H45" s="299"/>
      <c r="I45" s="1892" t="s">
        <v>955</v>
      </c>
      <c r="J45" s="662" t="s">
        <v>953</v>
      </c>
      <c r="K45" s="663">
        <f>SUMIF(pedag!$P$6:$P$2476,J45,pedag!$R$6:$R$2476)+SUMIF(pedag!$P$6:$P$2476,J45,pedag!$S$6:$S$2476)+SUMIF(pedag!$P$6:$P$2476,J45,pedag!$T$6:$T$2476)+SUMIF(pedag!$P$6:$P$2476,J45,pedag!$U$6:$U$2476)+SUMIF(pedag!$P$6:$P$2476,J45,pedag!$Y$6:$Y$2476)+SUMIF(pedag!$P$6:$P$2476,J45,pedag!$V$6:$V$2476)+SUMIF(pedag!$P$6:$P$2476,J45,pedag!$Z$6:$Z$2476)+SUMIF(pedag!$P$6:$P$2476,J45,pedag!$W$6:$W$2476)+SUMIF(pedag!$P$6:$P$2476,J45,pedag!$X$6:$X$2476)</f>
        <v>0</v>
      </c>
      <c r="M45" s="311">
        <v>40</v>
      </c>
      <c r="N45" s="313" t="s">
        <v>635</v>
      </c>
      <c r="O45" s="312">
        <f>SUMIF(pedag!O$6:O$2476,N45,pedag!R$6:R$2476)+SUMIF(pedag!O$6:O$2476,N45,pedag!S$6:S$2476)+SUMIF(pedag!O$6:O$2476,N45,pedag!T$6:T$2476)+SUMIF(pedag!O$6:O$2476,N45,pedag!U$6:U$2476)+SUMIF(pedag!O$6:O$2476,N45,pedag!Y$6:Y$2476)+SUMIF(pedag!O$6:O$2476,N45,pedag!V$6:V$2476)+SUMIF(pedag!O$6:O$2476,N45,pedag!Z$6:Z$2476)+SUMIF(pedag!O$6:O$2476,N45,pedag!W$6:W$2476)+SUMIF(pedag!O$6:O$2476,N45,pedag!X$6:X$2476)</f>
        <v>0</v>
      </c>
      <c r="P45" s="384">
        <f>SUMIF(pedag!$O$6:$O$2476,N45,pedag!$AJ$6:$AJ$2476)</f>
        <v>0</v>
      </c>
      <c r="Q45" s="413"/>
    </row>
    <row r="46" spans="1:17" ht="15">
      <c r="A46" s="311">
        <v>41</v>
      </c>
      <c r="B46" s="791" t="str">
        <f>słownik!A43</f>
        <v>Harmonia</v>
      </c>
      <c r="C46" s="479" t="str">
        <f>słownik!B43</f>
        <v>harmonia</v>
      </c>
      <c r="D46" s="649">
        <f>SUMIF(pedag!N$6:N$2476,C46,pedag!R$6:R$2476)+SUMIF(pedag!N$6:N$2476,C46,pedag!S$6:S$2476)+SUMIF(pedag!N$6:N$2476,C46,pedag!T$6:T$2476)+SUMIF(pedag!N$6:N$2476,C46,pedag!U$6:U$2476)+SUMIF(pedag!N$6:N$2476,C46,pedag!Y$6:Y$2476)+SUMIF(pedag!N$6:N$2476,C46,pedag!V$6:V$2476)+SUMIF(pedag!N$6:N$2476,C46,pedag!Z$6:Z$2476)+SUMIF(pedag!N$6:N$2476,C46,pedag!W$6:W$2476)+SUMIF(pedag!N$6:N$2476,C46,pedag!X$6:X$2476)</f>
        <v>0</v>
      </c>
      <c r="E46" s="384">
        <f>SUMIF(pedag!$N$6:$N$2476,C46,pedag!$AG$6:$AG$2476)</f>
        <v>0</v>
      </c>
      <c r="G46" s="974"/>
      <c r="H46" s="975"/>
      <c r="J46" s="662" t="s">
        <v>891</v>
      </c>
      <c r="K46" s="663">
        <f>SUMIF(pedag!$P$6:$P$2476,J46,pedag!$R$6:$R$2476)+SUMIF(pedag!$P$6:$P$2476,J46,pedag!$S$6:$S$2476)+SUMIF(pedag!$P$6:$P$2476,J46,pedag!$T$6:$T$2476)+SUMIF(pedag!$P$6:$P$2476,J46,pedag!$U$6:$U$2476)+SUMIF(pedag!$P$6:$P$2476,J46,pedag!$Y$6:$Y$2476)+SUMIF(pedag!$P$6:$P$2476,J46,pedag!$V$6:$V$2476)+SUMIF(pedag!$P$6:$P$2476,J46,pedag!$Z$6:$Z$2476)+SUMIF(pedag!$P$6:$P$2476,J46,pedag!$W$6:$W$2476)+SUMIF(pedag!$P$6:$P$2476,J46,pedag!$X$6:$X$2476)</f>
        <v>0</v>
      </c>
      <c r="M46" s="311">
        <v>41</v>
      </c>
      <c r="N46" s="313" t="s">
        <v>619</v>
      </c>
      <c r="O46" s="312">
        <f>SUMIF(pedag!O$6:O$2476,N46,pedag!R$6:R$2476)+SUMIF(pedag!O$6:O$2476,N46,pedag!S$6:S$2476)+SUMIF(pedag!O$6:O$2476,N46,pedag!T$6:T$2476)+SUMIF(pedag!O$6:O$2476,N46,pedag!U$6:U$2476)+SUMIF(pedag!O$6:O$2476,N46,pedag!Y$6:Y$2476)+SUMIF(pedag!O$6:O$2476,N46,pedag!V$6:V$2476)+SUMIF(pedag!O$6:O$2476,N46,pedag!Z$6:Z$2476)+SUMIF(pedag!O$6:O$2476,N46,pedag!W$6:W$2476)+SUMIF(pedag!O$6:O$2476,N46,pedag!X$6:X$2476)</f>
        <v>0</v>
      </c>
      <c r="P46" s="384">
        <f>SUMIF(pedag!$O$6:$O$2476,N46,pedag!$AJ$6:$AJ$2476)</f>
        <v>0</v>
      </c>
      <c r="Q46" s="413"/>
    </row>
    <row r="47" spans="1:17" ht="15">
      <c r="A47" s="311">
        <v>42</v>
      </c>
      <c r="B47" s="791" t="str">
        <f>słownik!A44</f>
        <v>Harmonia jazzowa z podstawami improwizacji</v>
      </c>
      <c r="C47" s="479" t="str">
        <f>słownik!B44</f>
        <v>harm.jazz.z p.impr.</v>
      </c>
      <c r="D47" s="649">
        <f>SUMIF(pedag!N$6:N$2476,C47,pedag!R$6:R$2476)+SUMIF(pedag!N$6:N$2476,C47,pedag!S$6:S$2476)+SUMIF(pedag!N$6:N$2476,C47,pedag!T$6:T$2476)+SUMIF(pedag!N$6:N$2476,C47,pedag!U$6:U$2476)+SUMIF(pedag!N$6:N$2476,C47,pedag!Y$6:Y$2476)+SUMIF(pedag!N$6:N$2476,C47,pedag!V$6:V$2476)+SUMIF(pedag!N$6:N$2476,C47,pedag!Z$6:Z$2476)+SUMIF(pedag!N$6:N$2476,C47,pedag!W$6:W$2476)+SUMIF(pedag!N$6:N$2476,C47,pedag!X$6:X$2476)</f>
        <v>0</v>
      </c>
      <c r="E47" s="384">
        <f>SUMIF(pedag!$N$6:$N$2476,C47,pedag!$AG$6:$AG$2476)</f>
        <v>0</v>
      </c>
      <c r="G47" s="974"/>
      <c r="H47" s="974"/>
      <c r="J47" s="662" t="s">
        <v>892</v>
      </c>
      <c r="K47" s="663">
        <f>SUMIF(pedag!$P$6:$P$2476,J47,pedag!$R$6:$R$2476)+SUMIF(pedag!$P$6:$P$2476,J47,pedag!$S$6:$S$2476)+SUMIF(pedag!$P$6:$P$2476,J47,pedag!$T$6:$T$2476)+SUMIF(pedag!$P$6:$P$2476,J47,pedag!$U$6:$U$2476)+SUMIF(pedag!$P$6:$P$2476,J47,pedag!$Y$6:$Y$2476)+SUMIF(pedag!$P$6:$P$2476,J47,pedag!$V$6:$V$2476)+SUMIF(pedag!$P$6:$P$2476,J47,pedag!$Z$6:$Z$2476)+SUMIF(pedag!$P$6:$P$2476,J47,pedag!$W$6:$W$2476)+SUMIF(pedag!$P$6:$P$2476,J47,pedag!$X$6:$X$2476)</f>
        <v>0</v>
      </c>
      <c r="M47" s="311">
        <v>42</v>
      </c>
      <c r="N47" s="313" t="s">
        <v>256</v>
      </c>
      <c r="O47" s="312">
        <f>SUMIF(pedag!O$6:O$2476,N47,pedag!R$6:R$2476)+SUMIF(pedag!O$6:O$2476,N47,pedag!S$6:S$2476)+SUMIF(pedag!O$6:O$2476,N47,pedag!T$6:T$2476)+SUMIF(pedag!O$6:O$2476,N47,pedag!U$6:U$2476)+SUMIF(pedag!O$6:O$2476,N47,pedag!Y$6:Y$2476)+SUMIF(pedag!O$6:O$2476,N47,pedag!V$6:V$2476)+SUMIF(pedag!O$6:O$2476,N47,pedag!Z$6:Z$2476)+SUMIF(pedag!O$6:O$2476,N47,pedag!W$6:W$2476)+SUMIF(pedag!O$6:O$2476,N47,pedag!X$6:X$2476)</f>
        <v>0</v>
      </c>
      <c r="P47" s="384">
        <f>SUMIF(pedag!$O$6:$O$2476,N47,pedag!$AJ$6:$AJ$2476)</f>
        <v>0</v>
      </c>
      <c r="Q47" s="413"/>
    </row>
    <row r="48" spans="1:17" ht="15">
      <c r="A48" s="311">
        <v>43</v>
      </c>
      <c r="B48" s="791" t="str">
        <f>słownik!A45</f>
        <v>Historia</v>
      </c>
      <c r="C48" s="479" t="str">
        <f>słownik!B45</f>
        <v>historia</v>
      </c>
      <c r="D48" s="649">
        <f>SUMIF(pedag!N$6:N$2476,C48,pedag!R$6:R$2476)+SUMIF(pedag!N$6:N$2476,C48,pedag!S$6:S$2476)+SUMIF(pedag!N$6:N$2476,C48,pedag!T$6:T$2476)+SUMIF(pedag!N$6:N$2476,C48,pedag!U$6:U$2476)+SUMIF(pedag!N$6:N$2476,C48,pedag!Y$6:Y$2476)+SUMIF(pedag!N$6:N$2476,C48,pedag!V$6:V$2476)+SUMIF(pedag!N$6:N$2476,C48,pedag!Z$6:Z$2476)+SUMIF(pedag!N$6:N$2476,C48,pedag!W$6:W$2476)+SUMIF(pedag!N$6:N$2476,C48,pedag!X$6:X$2476)</f>
        <v>0</v>
      </c>
      <c r="E48" s="384">
        <f>SUMIF(pedag!$N$6:$N$2476,C48,pedag!$AG$6:$AG$2476)</f>
        <v>0</v>
      </c>
      <c r="G48" s="974"/>
      <c r="H48" s="974"/>
      <c r="I48" s="321"/>
      <c r="J48" s="662" t="s">
        <v>954</v>
      </c>
      <c r="K48" s="663">
        <f>SUMIF(pedag!$P$6:$P$2476,J48,pedag!$R$6:$R$2476)+SUMIF(pedag!$P$6:$P$2476,J48,pedag!$S$6:$S$2476)+SUMIF(pedag!$P$6:$P$2476,J48,pedag!$T$6:$T$2476)+SUMIF(pedag!$P$6:$P$2476,J48,pedag!$U$6:$U$2476)+SUMIF(pedag!$P$6:$P$2476,J48,pedag!$Y$6:$Y$2476)+SUMIF(pedag!$P$6:$P$2476,J48,pedag!$V$6:$V$2476)+SUMIF(pedag!$P$6:$P$2476,J48,pedag!$Z$6:$Z$2476)+SUMIF(pedag!$P$6:$P$2476,J48,pedag!$W$6:$W$2476)+SUMIF(pedag!$P$6:$P$2476,J48,pedag!$X$6:$X$2476)</f>
        <v>0</v>
      </c>
      <c r="M48" s="311">
        <v>43</v>
      </c>
      <c r="N48" s="313" t="s">
        <v>620</v>
      </c>
      <c r="O48" s="312">
        <f>SUMIF(pedag!O$6:O$2476,N48,pedag!R$6:R$2476)+SUMIF(pedag!O$6:O$2476,N48,pedag!S$6:S$2476)+SUMIF(pedag!O$6:O$2476,N48,pedag!T$6:T$2476)+SUMIF(pedag!O$6:O$2476,N48,pedag!U$6:U$2476)+SUMIF(pedag!O$6:O$2476,N48,pedag!Y$6:Y$2476)+SUMIF(pedag!O$6:O$2476,N48,pedag!V$6:V$2476)+SUMIF(pedag!O$6:O$2476,N48,pedag!Z$6:Z$2476)+SUMIF(pedag!O$6:O$2476,N48,pedag!W$6:W$2476)+SUMIF(pedag!O$6:O$2476,N48,pedag!X$6:X$2476)</f>
        <v>0</v>
      </c>
      <c r="P48" s="384">
        <f>SUMIF(pedag!$O$6:$O$2476,N48,pedag!$AJ$6:$AJ$2476)</f>
        <v>0</v>
      </c>
      <c r="Q48" s="413"/>
    </row>
    <row r="49" spans="1:17" ht="15">
      <c r="A49" s="311">
        <v>44</v>
      </c>
      <c r="B49" s="791" t="str">
        <f>słownik!A46</f>
        <v>Historia i społeczeństwo</v>
      </c>
      <c r="C49" s="479" t="str">
        <f>słownik!B46</f>
        <v>historia i społ.</v>
      </c>
      <c r="D49" s="649">
        <f>SUMIF(pedag!N$6:N$2476,C49,pedag!R$6:R$2476)+SUMIF(pedag!N$6:N$2476,C49,pedag!S$6:S$2476)+SUMIF(pedag!N$6:N$2476,C49,pedag!T$6:T$2476)+SUMIF(pedag!N$6:N$2476,C49,pedag!U$6:U$2476)+SUMIF(pedag!N$6:N$2476,C49,pedag!Y$6:Y$2476)+SUMIF(pedag!N$6:N$2476,C49,pedag!V$6:V$2476)+SUMIF(pedag!N$6:N$2476,C49,pedag!Z$6:Z$2476)+SUMIF(pedag!N$6:N$2476,C49,pedag!W$6:W$2476)+SUMIF(pedag!N$6:N$2476,C49,pedag!X$6:X$2476)</f>
        <v>0</v>
      </c>
      <c r="E49" s="384">
        <f>SUMIF(pedag!$N$6:$N$2476,C49,pedag!$AG$6:$AG$2476)</f>
        <v>0</v>
      </c>
      <c r="G49" s="974"/>
      <c r="I49" s="976"/>
      <c r="J49" s="662" t="s">
        <v>893</v>
      </c>
      <c r="K49" s="663">
        <f>SUMIF(pedag!$P$6:$P$2476,J49,pedag!$R$6:$R$2476)+SUMIF(pedag!$P$6:$P$2476,J49,pedag!$S$6:$S$2476)+SUMIF(pedag!$P$6:$P$2476,J49,pedag!$T$6:$T$2476)+SUMIF(pedag!$P$6:$P$2476,J49,pedag!$U$6:$U$2476)+SUMIF(pedag!$P$6:$P$2476,J49,pedag!$Y$6:$Y$2476)+SUMIF(pedag!$P$6:$P$2476,J49,pedag!$V$6:$V$2476)+SUMIF(pedag!$P$6:$P$2476,J49,pedag!$Z$6:$Z$2476)+SUMIF(pedag!$P$6:$P$2476,J49,pedag!$W$6:$W$2476)+SUMIF(pedag!$P$6:$P$2476,J49,pedag!$X$6:$X$2476)</f>
        <v>0</v>
      </c>
      <c r="M49" s="311">
        <v>44</v>
      </c>
      <c r="N49" s="313" t="s">
        <v>576</v>
      </c>
      <c r="O49" s="312">
        <f>SUMIF(pedag!O$6:O$2476,N49,pedag!R$6:R$2476)+SUMIF(pedag!O$6:O$2476,N49,pedag!S$6:S$2476)+SUMIF(pedag!O$6:O$2476,N49,pedag!T$6:T$2476)+SUMIF(pedag!O$6:O$2476,N49,pedag!U$6:U$2476)+SUMIF(pedag!O$6:O$2476,N49,pedag!Y$6:Y$2476)+SUMIF(pedag!O$6:O$2476,N49,pedag!V$6:V$2476)+SUMIF(pedag!O$6:O$2476,N49,pedag!Z$6:Z$2476)+SUMIF(pedag!O$6:O$2476,N49,pedag!W$6:W$2476)+SUMIF(pedag!O$6:O$2476,N49,pedag!X$6:X$2476)</f>
        <v>0</v>
      </c>
      <c r="P49" s="384">
        <f>SUMIF(pedag!$O$6:$O$2476,N49,pedag!$AJ$6:$AJ$2476)</f>
        <v>0</v>
      </c>
      <c r="Q49" s="413"/>
    </row>
    <row r="50" spans="1:17" ht="15">
      <c r="A50" s="311">
        <v>45</v>
      </c>
      <c r="B50" s="791" t="str">
        <f>słownik!A47</f>
        <v>Historia jazzu z literaturą</v>
      </c>
      <c r="C50" s="479" t="str">
        <f>słownik!B47</f>
        <v>historia jazzu z lit.</v>
      </c>
      <c r="D50" s="649">
        <f>SUMIF(pedag!N$6:N$2476,C50,pedag!R$6:R$2476)+SUMIF(pedag!N$6:N$2476,C50,pedag!S$6:S$2476)+SUMIF(pedag!N$6:N$2476,C50,pedag!T$6:T$2476)+SUMIF(pedag!N$6:N$2476,C50,pedag!U$6:U$2476)+SUMIF(pedag!N$6:N$2476,C50,pedag!Y$6:Y$2476)+SUMIF(pedag!N$6:N$2476,C50,pedag!V$6:V$2476)+SUMIF(pedag!N$6:N$2476,C50,pedag!Z$6:Z$2476)+SUMIF(pedag!N$6:N$2476,C50,pedag!W$6:W$2476)+SUMIF(pedag!N$6:N$2476,C50,pedag!X$6:X$2476)</f>
        <v>0</v>
      </c>
      <c r="E50" s="384">
        <f>SUMIF(pedag!$N$6:$N$2476,C50,pedag!$AG$6:$AG$2476)</f>
        <v>0</v>
      </c>
      <c r="I50" s="976"/>
      <c r="J50" s="662" t="s">
        <v>894</v>
      </c>
      <c r="K50" s="663">
        <f>SUMIF(pedag!$P$6:$P$2476,J50,pedag!$R$6:$R$2476)+SUMIF(pedag!$P$6:$P$2476,J50,pedag!$S$6:$S$2476)+SUMIF(pedag!$P$6:$P$2476,J50,pedag!$T$6:$T$2476)+SUMIF(pedag!$P$6:$P$2476,J50,pedag!$U$6:$U$2476)+SUMIF(pedag!$P$6:$P$2476,J50,pedag!$Y$6:$Y$2476)+SUMIF(pedag!$P$6:$P$2476,J50,pedag!$V$6:$V$2476)+SUMIF(pedag!$P$6:$P$2476,J50,pedag!$Z$6:$Z$2476)+SUMIF(pedag!$P$6:$P$2476,J50,pedag!$W$6:$W$2476)+SUMIF(pedag!$P$6:$P$2476,J50,pedag!$X$6:$X$2476)</f>
        <v>0</v>
      </c>
      <c r="M50" s="311">
        <v>45</v>
      </c>
      <c r="N50" s="313" t="s">
        <v>636</v>
      </c>
      <c r="O50" s="312">
        <f>SUMIF(pedag!O$6:O$2476,N50,pedag!R$6:R$2476)+SUMIF(pedag!O$6:O$2476,N50,pedag!S$6:S$2476)+SUMIF(pedag!O$6:O$2476,N50,pedag!T$6:T$2476)+SUMIF(pedag!O$6:O$2476,N50,pedag!U$6:U$2476)+SUMIF(pedag!O$6:O$2476,N50,pedag!Y$6:Y$2476)+SUMIF(pedag!O$6:O$2476,N50,pedag!V$6:V$2476)+SUMIF(pedag!O$6:O$2476,N50,pedag!Z$6:Z$2476)+SUMIF(pedag!O$6:O$2476,N50,pedag!W$6:W$2476)+SUMIF(pedag!O$6:O$2476,N50,pedag!X$6:X$2476)</f>
        <v>0</v>
      </c>
      <c r="P50" s="384">
        <f>SUMIF(pedag!$O$6:$O$2476,N50,pedag!$AJ$6:$AJ$2476)</f>
        <v>0</v>
      </c>
      <c r="Q50" s="413"/>
    </row>
    <row r="51" spans="1:17" ht="15.75">
      <c r="A51" s="311">
        <v>46</v>
      </c>
      <c r="B51" s="791" t="str">
        <f>słownik!A48</f>
        <v>Historia muzyki</v>
      </c>
      <c r="C51" s="479" t="str">
        <f>słownik!B48</f>
        <v>historia muzyki</v>
      </c>
      <c r="D51" s="649">
        <f>SUMIF(pedag!N$6:N$2476,C51,pedag!R$6:R$2476)+SUMIF(pedag!N$6:N$2476,C51,pedag!S$6:S$2476)+SUMIF(pedag!N$6:N$2476,C51,pedag!T$6:T$2476)+SUMIF(pedag!N$6:N$2476,C51,pedag!U$6:U$2476)+SUMIF(pedag!N$6:N$2476,C51,pedag!Y$6:Y$2476)+SUMIF(pedag!N$6:N$2476,C51,pedag!V$6:V$2476)+SUMIF(pedag!N$6:N$2476,C51,pedag!Z$6:Z$2476)+SUMIF(pedag!N$6:N$2476,C51,pedag!W$6:W$2476)+SUMIF(pedag!N$6:N$2476,C51,pedag!X$6:X$2476)</f>
        <v>0</v>
      </c>
      <c r="E51" s="384">
        <f>SUMIF(pedag!$N$6:$N$2476,C51,pedag!$AG$6:$AG$2476)</f>
        <v>0</v>
      </c>
      <c r="I51" s="974"/>
      <c r="J51" s="1890" t="s">
        <v>92</v>
      </c>
      <c r="K51" s="2481">
        <f>SUM(K45:K50)</f>
        <v>0</v>
      </c>
      <c r="M51" s="311">
        <v>46</v>
      </c>
      <c r="N51" s="313" t="s">
        <v>246</v>
      </c>
      <c r="O51" s="312">
        <f>SUMIF(pedag!O$6:O$2476,N51,pedag!R$6:R$2476)+SUMIF(pedag!O$6:O$2476,N51,pedag!S$6:S$2476)+SUMIF(pedag!O$6:O$2476,N51,pedag!T$6:T$2476)+SUMIF(pedag!O$6:O$2476,N51,pedag!U$6:U$2476)+SUMIF(pedag!O$6:O$2476,N51,pedag!Y$6:Y$2476)+SUMIF(pedag!O$6:O$2476,N51,pedag!V$6:V$2476)+SUMIF(pedag!O$6:O$2476,N51,pedag!Z$6:Z$2476)+SUMIF(pedag!O$6:O$2476,N51,pedag!W$6:W$2476)+SUMIF(pedag!O$6:O$2476,N51,pedag!X$6:X$2476)</f>
        <v>0</v>
      </c>
      <c r="P51" s="384">
        <f>SUMIF(pedag!$O$6:$O$2476,N51,pedag!$AJ$6:$AJ$2476)</f>
        <v>0</v>
      </c>
      <c r="Q51" s="413"/>
    </row>
    <row r="52" spans="1:17" ht="14.25">
      <c r="A52" s="311">
        <v>47</v>
      </c>
      <c r="B52" s="791" t="str">
        <f>słownik!A49</f>
        <v>Historia muzyki z literaturą muzyczną</v>
      </c>
      <c r="C52" s="479" t="str">
        <f>słownik!B49</f>
        <v>hist.muz.z liter.muz.</v>
      </c>
      <c r="D52" s="649">
        <f>SUMIF(pedag!N$6:N$2476,C52,pedag!R$6:R$2476)+SUMIF(pedag!N$6:N$2476,C52,pedag!S$6:S$2476)+SUMIF(pedag!N$6:N$2476,C52,pedag!T$6:T$2476)+SUMIF(pedag!N$6:N$2476,C52,pedag!U$6:U$2476)+SUMIF(pedag!N$6:N$2476,C52,pedag!Y$6:Y$2476)+SUMIF(pedag!N$6:N$2476,C52,pedag!V$6:V$2476)+SUMIF(pedag!N$6:N$2476,C52,pedag!Z$6:Z$2476)+SUMIF(pedag!N$6:N$2476,C52,pedag!W$6:W$2476)+SUMIF(pedag!N$6:N$2476,C52,pedag!X$6:X$2476)</f>
        <v>0</v>
      </c>
      <c r="E52" s="384">
        <f>SUMIF(pedag!$N$6:$N$2476,C52,pedag!$AG$6:$AG$2476)</f>
        <v>0</v>
      </c>
      <c r="J52" s="974"/>
      <c r="K52" s="977"/>
      <c r="M52" s="311">
        <v>47</v>
      </c>
      <c r="N52" s="313" t="s">
        <v>621</v>
      </c>
      <c r="O52" s="312">
        <f>SUMIF(pedag!O$6:O$2476,N52,pedag!R$6:R$2476)+SUMIF(pedag!O$6:O$2476,N52,pedag!S$6:S$2476)+SUMIF(pedag!O$6:O$2476,N52,pedag!T$6:T$2476)+SUMIF(pedag!O$6:O$2476,N52,pedag!U$6:U$2476)+SUMIF(pedag!O$6:O$2476,N52,pedag!Y$6:Y$2476)+SUMIF(pedag!O$6:O$2476,N52,pedag!V$6:V$2476)+SUMIF(pedag!O$6:O$2476,N52,pedag!Z$6:Z$2476)+SUMIF(pedag!O$6:O$2476,N52,pedag!W$6:W$2476)+SUMIF(pedag!O$6:O$2476,N52,pedag!X$6:X$2476)</f>
        <v>0</v>
      </c>
      <c r="P52" s="384">
        <f>SUMIF(pedag!$O$6:$O$2476,N52,pedag!$AJ$6:$AJ$2476)</f>
        <v>0</v>
      </c>
      <c r="Q52" s="413"/>
    </row>
    <row r="53" spans="1:17" ht="15.75">
      <c r="A53" s="311">
        <v>48</v>
      </c>
      <c r="B53" s="791" t="str">
        <f>słownik!A50</f>
        <v>Historia sztuki</v>
      </c>
      <c r="C53" s="479" t="str">
        <f>słownik!B50</f>
        <v>hist. sztuki</v>
      </c>
      <c r="D53" s="649">
        <f>SUMIF(pedag!N$6:N$2476,C53,pedag!R$6:R$2476)+SUMIF(pedag!N$6:N$2476,C53,pedag!S$6:S$2476)+SUMIF(pedag!N$6:N$2476,C53,pedag!T$6:T$2476)+SUMIF(pedag!N$6:N$2476,C53,pedag!U$6:U$2476)+SUMIF(pedag!N$6:N$2476,C53,pedag!Y$6:Y$2476)+SUMIF(pedag!N$6:N$2476,C53,pedag!V$6:V$2476)+SUMIF(pedag!N$6:N$2476,C53,pedag!Z$6:Z$2476)+SUMIF(pedag!N$6:N$2476,C53,pedag!W$6:W$2476)+SUMIF(pedag!N$6:N$2476,C53,pedag!X$6:X$2476)</f>
        <v>0</v>
      </c>
      <c r="E53" s="384">
        <f>SUMIF(pedag!$N$6:$N$2476,C53,pedag!$AG$6:$AG$2476)</f>
        <v>0</v>
      </c>
      <c r="M53" s="318"/>
      <c r="N53" s="527" t="s">
        <v>172</v>
      </c>
      <c r="O53" s="528">
        <f>SUM(O6:O52)</f>
        <v>0</v>
      </c>
      <c r="P53" s="606">
        <f>SUM(P6:P52)</f>
        <v>0</v>
      </c>
    </row>
    <row r="54" spans="1:17" ht="14.25">
      <c r="A54" s="311">
        <v>49</v>
      </c>
      <c r="B54" s="791" t="str">
        <f>słownik!A51</f>
        <v>Historia sztuki lutniczej</v>
      </c>
      <c r="C54" s="479" t="str">
        <f>słownik!B51</f>
        <v>hist.sztuki lutniczej</v>
      </c>
      <c r="D54" s="649">
        <f>SUMIF(pedag!N$6:N$2476,C54,pedag!R$6:R$2476)+SUMIF(pedag!N$6:N$2476,C54,pedag!S$6:S$2476)+SUMIF(pedag!N$6:N$2476,C54,pedag!T$6:T$2476)+SUMIF(pedag!N$6:N$2476,C54,pedag!U$6:U$2476)+SUMIF(pedag!N$6:N$2476,C54,pedag!Y$6:Y$2476)+SUMIF(pedag!N$6:N$2476,C54,pedag!V$6:V$2476)+SUMIF(pedag!N$6:N$2476,C54,pedag!Z$6:Z$2476)+SUMIF(pedag!N$6:N$2476,C54,pedag!W$6:W$2476)+SUMIF(pedag!N$6:N$2476,C54,pedag!X$6:X$2476)</f>
        <v>0</v>
      </c>
      <c r="E54" s="384">
        <f>SUMIF(pedag!$N$6:$N$2476,C54,pedag!$AG$6:$AG$2476)</f>
        <v>0</v>
      </c>
    </row>
    <row r="55" spans="1:17" ht="14.25">
      <c r="A55" s="311">
        <v>50</v>
      </c>
      <c r="B55" s="791" t="str">
        <f>słownik!A52</f>
        <v>Improwizacja fortepianowa</v>
      </c>
      <c r="C55" s="479" t="str">
        <f>słownik!B52</f>
        <v>improw.fortep,.</v>
      </c>
      <c r="D55" s="649">
        <f>SUMIF(pedag!N$6:N$2476,C55,pedag!R$6:R$2476)+SUMIF(pedag!N$6:N$2476,C55,pedag!S$6:S$2476)+SUMIF(pedag!N$6:N$2476,C55,pedag!T$6:T$2476)+SUMIF(pedag!N$6:N$2476,C55,pedag!U$6:U$2476)+SUMIF(pedag!N$6:N$2476,C55,pedag!Y$6:Y$2476)+SUMIF(pedag!N$6:N$2476,C55,pedag!V$6:V$2476)+SUMIF(pedag!N$6:N$2476,C55,pedag!Z$6:Z$2476)+SUMIF(pedag!N$6:N$2476,C55,pedag!W$6:W$2476)+SUMIF(pedag!N$6:N$2476,C55,pedag!X$6:X$2476)</f>
        <v>0</v>
      </c>
      <c r="E55" s="384">
        <f>SUMIF(pedag!$N$6:$N$2476,C55,pedag!$AG$6:$AG$2476)</f>
        <v>0</v>
      </c>
    </row>
    <row r="56" spans="1:17" ht="14.25">
      <c r="A56" s="311">
        <v>51</v>
      </c>
      <c r="B56" s="791" t="str">
        <f>słownik!A53</f>
        <v>Improwizacja organowa</v>
      </c>
      <c r="C56" s="479" t="str">
        <f>słownik!B53</f>
        <v>improwizacja org.</v>
      </c>
      <c r="D56" s="649">
        <f>SUMIF(pedag!N$6:N$2476,C56,pedag!R$6:R$2476)+SUMIF(pedag!N$6:N$2476,C56,pedag!S$6:S$2476)+SUMIF(pedag!N$6:N$2476,C56,pedag!T$6:T$2476)+SUMIF(pedag!N$6:N$2476,C56,pedag!U$6:U$2476)+SUMIF(pedag!N$6:N$2476,C56,pedag!Y$6:Y$2476)+SUMIF(pedag!N$6:N$2476,C56,pedag!V$6:V$2476)+SUMIF(pedag!N$6:N$2476,C56,pedag!Z$6:Z$2476)+SUMIF(pedag!N$6:N$2476,C56,pedag!W$6:W$2476)+SUMIF(pedag!N$6:N$2476,C56,pedag!X$6:X$2476)</f>
        <v>0</v>
      </c>
      <c r="E56" s="384">
        <f>SUMIF(pedag!$N$6:$N$2476,C56,pedag!$AG$6:$AG$2476)</f>
        <v>0</v>
      </c>
    </row>
    <row r="57" spans="1:17" ht="14.25">
      <c r="A57" s="311">
        <v>52</v>
      </c>
      <c r="B57" s="791" t="str">
        <f>słownik!A54</f>
        <v>Informatyka</v>
      </c>
      <c r="C57" s="479" t="str">
        <f>słownik!B54</f>
        <v>informatyka</v>
      </c>
      <c r="D57" s="649">
        <f>SUMIF(pedag!N$6:N$2476,C57,pedag!R$6:R$2476)+SUMIF(pedag!N$6:N$2476,C57,pedag!S$6:S$2476)+SUMIF(pedag!N$6:N$2476,C57,pedag!T$6:T$2476)+SUMIF(pedag!N$6:N$2476,C57,pedag!U$6:U$2476)+SUMIF(pedag!N$6:N$2476,C57,pedag!Y$6:Y$2476)+SUMIF(pedag!N$6:N$2476,C57,pedag!V$6:V$2476)+SUMIF(pedag!N$6:N$2476,C57,pedag!Z$6:Z$2476)+SUMIF(pedag!N$6:N$2476,C57,pedag!W$6:W$2476)+SUMIF(pedag!N$6:N$2476,C57,pedag!X$6:X$2476)</f>
        <v>0</v>
      </c>
      <c r="E57" s="384">
        <f>SUMIF(pedag!$N$6:$N$2476,C57,pedag!$AG$6:$AG$2476)</f>
        <v>0</v>
      </c>
    </row>
    <row r="58" spans="1:17" ht="14.25">
      <c r="A58" s="311">
        <v>53</v>
      </c>
      <c r="B58" s="791" t="str">
        <f>słownik!A55</f>
        <v>Instrument dodatkowy</v>
      </c>
      <c r="C58" s="479" t="str">
        <f>słownik!B55</f>
        <v>instrument dod.</v>
      </c>
      <c r="D58" s="649">
        <f>SUMIF(pedag!N$6:N$2476,C58,pedag!R$6:R$2476)+SUMIF(pedag!N$6:N$2476,C58,pedag!S$6:S$2476)+SUMIF(pedag!N$6:N$2476,C58,pedag!T$6:T$2476)+SUMIF(pedag!N$6:N$2476,C58,pedag!U$6:U$2476)+SUMIF(pedag!N$6:N$2476,C58,pedag!Y$6:Y$2476)+SUMIF(pedag!N$6:N$2476,C58,pedag!V$6:V$2476)+SUMIF(pedag!N$6:N$2476,C58,pedag!Z$6:Z$2476)+SUMIF(pedag!N$6:N$2476,C58,pedag!W$6:W$2476)+SUMIF(pedag!N$6:N$2476,C58,pedag!X$6:X$2476)</f>
        <v>0</v>
      </c>
      <c r="E58" s="384">
        <f>SUMIF(pedag!$N$6:$N$2476,C58,pedag!$AG$6:$AG$2476)</f>
        <v>0</v>
      </c>
    </row>
    <row r="59" spans="1:17" ht="14.25">
      <c r="A59" s="311">
        <v>54</v>
      </c>
      <c r="B59" s="791" t="str">
        <f>słownik!A56</f>
        <v>instrument lutniczy</v>
      </c>
      <c r="C59" s="479" t="str">
        <f>słownik!B56</f>
        <v>instr.lutniczy</v>
      </c>
      <c r="D59" s="649">
        <f>SUMIF(pedag!N$6:N$2476,C59,pedag!R$6:R$2476)+SUMIF(pedag!N$6:N$2476,C59,pedag!S$6:S$2476)+SUMIF(pedag!N$6:N$2476,C59,pedag!T$6:T$2476)+SUMIF(pedag!N$6:N$2476,C59,pedag!U$6:U$2476)+SUMIF(pedag!N$6:N$2476,C59,pedag!Y$6:Y$2476)+SUMIF(pedag!N$6:N$2476,C59,pedag!V$6:V$2476)+SUMIF(pedag!N$6:N$2476,C59,pedag!Z$6:Z$2476)+SUMIF(pedag!N$6:N$2476,C59,pedag!W$6:W$2476)+SUMIF(pedag!N$6:N$2476,C59,pedag!X$6:X$2476)</f>
        <v>0</v>
      </c>
      <c r="E59" s="384">
        <f>SUMIF(pedag!$N$6:$N$2476,C59,pedag!$AG$6:$AG$2476)</f>
        <v>0</v>
      </c>
    </row>
    <row r="60" spans="1:17" ht="14.25">
      <c r="A60" s="311">
        <v>55</v>
      </c>
      <c r="B60" s="791" t="str">
        <f>słownik!A57</f>
        <v>Instrumentoznawstwo</v>
      </c>
      <c r="C60" s="479" t="str">
        <f>słownik!B57</f>
        <v>instrumentozn.</v>
      </c>
      <c r="D60" s="649">
        <f>SUMIF(pedag!N$6:N$2476,C60,pedag!R$6:R$2476)+SUMIF(pedag!N$6:N$2476,C60,pedag!S$6:S$2476)+SUMIF(pedag!N$6:N$2476,C60,pedag!T$6:T$2476)+SUMIF(pedag!N$6:N$2476,C60,pedag!U$6:U$2476)+SUMIF(pedag!N$6:N$2476,C60,pedag!Y$6:Y$2476)+SUMIF(pedag!N$6:N$2476,C60,pedag!V$6:V$2476)+SUMIF(pedag!N$6:N$2476,C60,pedag!Z$6:Z$2476)+SUMIF(pedag!N$6:N$2476,C60,pedag!W$6:W$2476)+SUMIF(pedag!N$6:N$2476,C60,pedag!X$6:X$2476)</f>
        <v>0</v>
      </c>
      <c r="E60" s="384">
        <f>SUMIF(pedag!$N$6:$N$2476,C60,pedag!$AG$6:$AG$2476)</f>
        <v>0</v>
      </c>
    </row>
    <row r="61" spans="1:17" ht="14.25">
      <c r="A61" s="311">
        <v>56</v>
      </c>
      <c r="B61" s="791" t="str">
        <f>słownik!A58</f>
        <v>Instrumenty ludowe</v>
      </c>
      <c r="C61" s="479" t="str">
        <f>słownik!B58</f>
        <v>instrumenty lud.</v>
      </c>
      <c r="D61" s="649">
        <f>SUMIF(pedag!N$6:N$2476,C61,pedag!R$6:R$2476)+SUMIF(pedag!N$6:N$2476,C61,pedag!S$6:S$2476)+SUMIF(pedag!N$6:N$2476,C61,pedag!T$6:T$2476)+SUMIF(pedag!N$6:N$2476,C61,pedag!U$6:U$2476)+SUMIF(pedag!N$6:N$2476,C61,pedag!Y$6:Y$2476)+SUMIF(pedag!N$6:N$2476,C61,pedag!V$6:V$2476)+SUMIF(pedag!N$6:N$2476,C61,pedag!Z$6:Z$2476)+SUMIF(pedag!N$6:N$2476,C61,pedag!W$6:W$2476)+SUMIF(pedag!N$6:N$2476,C61,pedag!X$6:X$2476)</f>
        <v>0</v>
      </c>
      <c r="E61" s="384">
        <f>SUMIF(pedag!$N$6:$N$2476,C61,pedag!$AG$6:$AG$2476)</f>
        <v>0</v>
      </c>
    </row>
    <row r="62" spans="1:17" ht="14.25">
      <c r="A62" s="311">
        <v>57</v>
      </c>
      <c r="B62" s="791" t="str">
        <f>słownik!A59</f>
        <v>J. łaciński i kultura antyczna</v>
      </c>
      <c r="C62" s="479" t="str">
        <f>słownik!B59</f>
        <v>j.łac. i kult. ant.</v>
      </c>
      <c r="D62" s="649">
        <f>SUMIF(pedag!N$6:N$2476,C62,pedag!R$6:R$2476)+SUMIF(pedag!N$6:N$2476,C62,pedag!S$6:S$2476)+SUMIF(pedag!N$6:N$2476,C62,pedag!T$6:T$2476)+SUMIF(pedag!N$6:N$2476,C62,pedag!U$6:U$2476)+SUMIF(pedag!N$6:N$2476,C62,pedag!Y$6:Y$2476)+SUMIF(pedag!N$6:N$2476,C62,pedag!V$6:V$2476)+SUMIF(pedag!N$6:N$2476,C62,pedag!Z$6:Z$2476)+SUMIF(pedag!N$6:N$2476,C62,pedag!W$6:W$2476)+SUMIF(pedag!N$6:N$2476,C62,pedag!X$6:X$2476)</f>
        <v>0</v>
      </c>
      <c r="E62" s="384">
        <f>SUMIF(pedag!$N$6:$N$2476,C62,pedag!$AG$6:$AG$2476)</f>
        <v>0</v>
      </c>
    </row>
    <row r="63" spans="1:17" ht="14.25">
      <c r="A63" s="311">
        <v>58</v>
      </c>
      <c r="B63" s="791" t="str">
        <f>słownik!A60</f>
        <v>Język angielski</v>
      </c>
      <c r="C63" s="479" t="str">
        <f>słownik!B60</f>
        <v>j. angielski</v>
      </c>
      <c r="D63" s="649">
        <f>SUMIF(pedag!N$6:N$2476,C63,pedag!R$6:R$2476)+SUMIF(pedag!N$6:N$2476,C63,pedag!S$6:S$2476)+SUMIF(pedag!N$6:N$2476,C63,pedag!T$6:T$2476)+SUMIF(pedag!N$6:N$2476,C63,pedag!U$6:U$2476)+SUMIF(pedag!N$6:N$2476,C63,pedag!Y$6:Y$2476)+SUMIF(pedag!N$6:N$2476,C63,pedag!V$6:V$2476)+SUMIF(pedag!N$6:N$2476,C63,pedag!Z$6:Z$2476)+SUMIF(pedag!N$6:N$2476,C63,pedag!W$6:W$2476)+SUMIF(pedag!N$6:N$2476,C63,pedag!X$6:X$2476)</f>
        <v>0</v>
      </c>
      <c r="E63" s="384">
        <f>SUMIF(pedag!$N$6:$N$2476,C63,pedag!$AG$6:$AG$2476)</f>
        <v>0</v>
      </c>
    </row>
    <row r="64" spans="1:17" ht="14.25">
      <c r="A64" s="311">
        <v>59</v>
      </c>
      <c r="B64" s="791" t="str">
        <f>słownik!A61</f>
        <v>Język francuski</v>
      </c>
      <c r="C64" s="479" t="str">
        <f>słownik!B61</f>
        <v>j. francuski</v>
      </c>
      <c r="D64" s="649">
        <f>SUMIF(pedag!N$6:N$2476,C64,pedag!R$6:R$2476)+SUMIF(pedag!N$6:N$2476,C64,pedag!S$6:S$2476)+SUMIF(pedag!N$6:N$2476,C64,pedag!T$6:T$2476)+SUMIF(pedag!N$6:N$2476,C64,pedag!U$6:U$2476)+SUMIF(pedag!N$6:N$2476,C64,pedag!Y$6:Y$2476)+SUMIF(pedag!N$6:N$2476,C64,pedag!V$6:V$2476)+SUMIF(pedag!N$6:N$2476,C64,pedag!Z$6:Z$2476)+SUMIF(pedag!N$6:N$2476,C64,pedag!W$6:W$2476)+SUMIF(pedag!N$6:N$2476,C64,pedag!X$6:X$2476)</f>
        <v>0</v>
      </c>
      <c r="E64" s="384">
        <f>SUMIF(pedag!$N$6:$N$2476,C64,pedag!$AG$6:$AG$2476)</f>
        <v>0</v>
      </c>
    </row>
    <row r="65" spans="1:5" ht="14.25">
      <c r="A65" s="311">
        <v>60</v>
      </c>
      <c r="B65" s="791" t="str">
        <f>słownik!A62</f>
        <v>Język niemiecki</v>
      </c>
      <c r="C65" s="479" t="str">
        <f>słownik!B62</f>
        <v>j. niemiecki</v>
      </c>
      <c r="D65" s="649">
        <f>SUMIF(pedag!N$6:N$2476,C65,pedag!R$6:R$2476)+SUMIF(pedag!N$6:N$2476,C65,pedag!S$6:S$2476)+SUMIF(pedag!N$6:N$2476,C65,pedag!T$6:T$2476)+SUMIF(pedag!N$6:N$2476,C65,pedag!U$6:U$2476)+SUMIF(pedag!N$6:N$2476,C65,pedag!Y$6:Y$2476)+SUMIF(pedag!N$6:N$2476,C65,pedag!V$6:V$2476)+SUMIF(pedag!N$6:N$2476,C65,pedag!Z$6:Z$2476)+SUMIF(pedag!N$6:N$2476,C65,pedag!W$6:W$2476)+SUMIF(pedag!N$6:N$2476,C65,pedag!X$6:X$2476)</f>
        <v>0</v>
      </c>
      <c r="E65" s="384">
        <f>SUMIF(pedag!$N$6:$N$2476,C65,pedag!$AG$6:$AG$2476)</f>
        <v>0</v>
      </c>
    </row>
    <row r="66" spans="1:5" ht="14.25">
      <c r="A66" s="311">
        <v>61</v>
      </c>
      <c r="B66" s="791" t="str">
        <f>słownik!A63</f>
        <v>Język polski</v>
      </c>
      <c r="C66" s="479" t="str">
        <f>słownik!B63</f>
        <v>j. polski</v>
      </c>
      <c r="D66" s="649">
        <f>SUMIF(pedag!N$6:N$2476,C66,pedag!R$6:R$2476)+SUMIF(pedag!N$6:N$2476,C66,pedag!S$6:S$2476)+SUMIF(pedag!N$6:N$2476,C66,pedag!T$6:T$2476)+SUMIF(pedag!N$6:N$2476,C66,pedag!U$6:U$2476)+SUMIF(pedag!N$6:N$2476,C66,pedag!Y$6:Y$2476)+SUMIF(pedag!N$6:N$2476,C66,pedag!V$6:V$2476)+SUMIF(pedag!N$6:N$2476,C66,pedag!Z$6:Z$2476)+SUMIF(pedag!N$6:N$2476,C66,pedag!W$6:W$2476)+SUMIF(pedag!N$6:N$2476,C66,pedag!X$6:X$2476)</f>
        <v>0</v>
      </c>
      <c r="E66" s="384">
        <f>SUMIF(pedag!$N$6:$N$2476,C66,pedag!$AG$6:$AG$2476)</f>
        <v>0</v>
      </c>
    </row>
    <row r="67" spans="1:5" ht="14.25">
      <c r="A67" s="311">
        <v>62</v>
      </c>
      <c r="B67" s="791" t="str">
        <f>słownik!A64</f>
        <v>Język rosyjski</v>
      </c>
      <c r="C67" s="479" t="str">
        <f>słownik!B64</f>
        <v>j.rosyjski</v>
      </c>
      <c r="D67" s="649">
        <f>SUMIF(pedag!N$6:N$2476,C67,pedag!R$6:R$2476)+SUMIF(pedag!N$6:N$2476,C67,pedag!S$6:S$2476)+SUMIF(pedag!N$6:N$2476,C67,pedag!T$6:T$2476)+SUMIF(pedag!N$6:N$2476,C67,pedag!U$6:U$2476)+SUMIF(pedag!N$6:N$2476,C67,pedag!Y$6:Y$2476)+SUMIF(pedag!N$6:N$2476,C67,pedag!V$6:V$2476)+SUMIF(pedag!N$6:N$2476,C67,pedag!Z$6:Z$2476)+SUMIF(pedag!N$6:N$2476,C67,pedag!W$6:W$2476)+SUMIF(pedag!N$6:N$2476,C67,pedag!X$6:X$2476)</f>
        <v>0</v>
      </c>
      <c r="E67" s="384">
        <f>SUMIF(pedag!$N$6:$N$2476,C67,pedag!$AG$6:$AG$2476)</f>
        <v>0</v>
      </c>
    </row>
    <row r="68" spans="1:5" ht="14.25">
      <c r="A68" s="311">
        <v>63</v>
      </c>
      <c r="B68" s="791" t="str">
        <f>słownik!A65</f>
        <v>Konsultacje językowe</v>
      </c>
      <c r="C68" s="479" t="str">
        <f>słownik!B65</f>
        <v>konsultacje język.</v>
      </c>
      <c r="D68" s="649">
        <f>SUMIF(pedag!N$6:N$2476,C68,pedag!R$6:R$2476)+SUMIF(pedag!N$6:N$2476,C68,pedag!S$6:S$2476)+SUMIF(pedag!N$6:N$2476,C68,pedag!T$6:T$2476)+SUMIF(pedag!N$6:N$2476,C68,pedag!U$6:U$2476)+SUMIF(pedag!N$6:N$2476,C68,pedag!Y$6:Y$2476)+SUMIF(pedag!N$6:N$2476,C68,pedag!V$6:V$2476)+SUMIF(pedag!N$6:N$2476,C68,pedag!Z$6:Z$2476)+SUMIF(pedag!N$6:N$2476,C68,pedag!W$6:W$2476)+SUMIF(pedag!N$6:N$2476,C68,pedag!X$6:X$2476)</f>
        <v>0</v>
      </c>
      <c r="E68" s="384">
        <f>SUMIF(pedag!$N$6:$N$2476,C68,pedag!$AG$6:$AG$2476)</f>
        <v>0</v>
      </c>
    </row>
    <row r="69" spans="1:5" ht="14.25">
      <c r="A69" s="311">
        <v>64</v>
      </c>
      <c r="B69" s="791" t="str">
        <f>słownik!A66</f>
        <v>Kontrapunkt</v>
      </c>
      <c r="C69" s="479" t="str">
        <f>słownik!B66</f>
        <v>kontrapunkt</v>
      </c>
      <c r="D69" s="649">
        <f>SUMIF(pedag!N$6:N$2476,C69,pedag!R$6:R$2476)+SUMIF(pedag!N$6:N$2476,C69,pedag!S$6:S$2476)+SUMIF(pedag!N$6:N$2476,C69,pedag!T$6:T$2476)+SUMIF(pedag!N$6:N$2476,C69,pedag!U$6:U$2476)+SUMIF(pedag!N$6:N$2476,C69,pedag!Y$6:Y$2476)+SUMIF(pedag!N$6:N$2476,C69,pedag!V$6:V$2476)+SUMIF(pedag!N$6:N$2476,C69,pedag!Z$6:Z$2476)+SUMIF(pedag!N$6:N$2476,C69,pedag!W$6:W$2476)+SUMIF(pedag!N$6:N$2476,C69,pedag!X$6:X$2476)</f>
        <v>0</v>
      </c>
      <c r="E69" s="384">
        <f>SUMIF(pedag!$N$6:$N$2476,C69,pedag!$AG$6:$AG$2476)</f>
        <v>0</v>
      </c>
    </row>
    <row r="70" spans="1:5" ht="14.25">
      <c r="A70" s="311">
        <v>65</v>
      </c>
      <c r="B70" s="791" t="str">
        <f>słownik!A67</f>
        <v>Korekta lutnicza</v>
      </c>
      <c r="C70" s="479" t="str">
        <f>słownik!B67</f>
        <v>korekta lutnicza</v>
      </c>
      <c r="D70" s="649">
        <f>SUMIF(pedag!N$6:N$2476,C70,pedag!R$6:R$2476)+SUMIF(pedag!N$6:N$2476,C70,pedag!S$6:S$2476)+SUMIF(pedag!N$6:N$2476,C70,pedag!T$6:T$2476)+SUMIF(pedag!N$6:N$2476,C70,pedag!U$6:U$2476)+SUMIF(pedag!N$6:N$2476,C70,pedag!Y$6:Y$2476)+SUMIF(pedag!N$6:N$2476,C70,pedag!V$6:V$2476)+SUMIF(pedag!N$6:N$2476,C70,pedag!Z$6:Z$2476)+SUMIF(pedag!N$6:N$2476,C70,pedag!W$6:W$2476)+SUMIF(pedag!N$6:N$2476,C70,pedag!X$6:X$2476)</f>
        <v>0</v>
      </c>
      <c r="E70" s="384">
        <f>SUMIF(pedag!$N$6:$N$2476,C70,pedag!$AG$6:$AG$2476)</f>
        <v>0</v>
      </c>
    </row>
    <row r="71" spans="1:5" ht="14.25">
      <c r="A71" s="311">
        <v>66</v>
      </c>
      <c r="B71" s="791" t="str">
        <f>słownik!A68</f>
        <v>Kształcenie słuchu</v>
      </c>
      <c r="C71" s="479" t="str">
        <f>słownik!B68</f>
        <v>kształcenie sł.</v>
      </c>
      <c r="D71" s="649">
        <f>SUMIF(pedag!N$6:N$2476,C71,pedag!R$6:R$2476)+SUMIF(pedag!N$6:N$2476,C71,pedag!S$6:S$2476)+SUMIF(pedag!N$6:N$2476,C71,pedag!T$6:T$2476)+SUMIF(pedag!N$6:N$2476,C71,pedag!U$6:U$2476)+SUMIF(pedag!N$6:N$2476,C71,pedag!Y$6:Y$2476)+SUMIF(pedag!N$6:N$2476,C71,pedag!V$6:V$2476)+SUMIF(pedag!N$6:N$2476,C71,pedag!Z$6:Z$2476)+SUMIF(pedag!N$6:N$2476,C71,pedag!W$6:W$2476)+SUMIF(pedag!N$6:N$2476,C71,pedag!X$6:X$2476)</f>
        <v>0</v>
      </c>
      <c r="E71" s="384">
        <f>SUMIF(pedag!$N$6:$N$2476,C71,pedag!$AG$6:$AG$2476)</f>
        <v>0</v>
      </c>
    </row>
    <row r="72" spans="1:5" ht="14.25">
      <c r="A72" s="311">
        <v>67</v>
      </c>
      <c r="B72" s="791" t="str">
        <f>słownik!A69</f>
        <v>Literatura muzyczna</v>
      </c>
      <c r="C72" s="479" t="str">
        <f>słownik!B69</f>
        <v>literatura muz.</v>
      </c>
      <c r="D72" s="649">
        <f>SUMIF(pedag!N$6:N$2476,C72,pedag!R$6:R$2476)+SUMIF(pedag!N$6:N$2476,C72,pedag!S$6:S$2476)+SUMIF(pedag!N$6:N$2476,C72,pedag!T$6:T$2476)+SUMIF(pedag!N$6:N$2476,C72,pedag!U$6:U$2476)+SUMIF(pedag!N$6:N$2476,C72,pedag!Y$6:Y$2476)+SUMIF(pedag!N$6:N$2476,C72,pedag!V$6:V$2476)+SUMIF(pedag!N$6:N$2476,C72,pedag!Z$6:Z$2476)+SUMIF(pedag!N$6:N$2476,C72,pedag!W$6:W$2476)+SUMIF(pedag!N$6:N$2476,C72,pedag!X$6:X$2476)</f>
        <v>0</v>
      </c>
      <c r="E72" s="384">
        <f>SUMIF(pedag!$N$6:$N$2476,C72,pedag!$AG$6:$AG$2476)</f>
        <v>0</v>
      </c>
    </row>
    <row r="73" spans="1:5" ht="14.25">
      <c r="A73" s="311">
        <v>68</v>
      </c>
      <c r="B73" s="791" t="str">
        <f>słownik!A70</f>
        <v>Lutnictwo</v>
      </c>
      <c r="C73" s="479" t="str">
        <f>słownik!B70</f>
        <v>lutnictwo</v>
      </c>
      <c r="D73" s="649">
        <f>SUMIF(pedag!N$6:N$2476,C73,pedag!R$6:R$2476)+SUMIF(pedag!N$6:N$2476,C73,pedag!S$6:S$2476)+SUMIF(pedag!N$6:N$2476,C73,pedag!T$6:T$2476)+SUMIF(pedag!N$6:N$2476,C73,pedag!U$6:U$2476)+SUMIF(pedag!N$6:N$2476,C73,pedag!Y$6:Y$2476)+SUMIF(pedag!N$6:N$2476,C73,pedag!V$6:V$2476)+SUMIF(pedag!N$6:N$2476,C73,pedag!Z$6:Z$2476)+SUMIF(pedag!N$6:N$2476,C73,pedag!W$6:W$2476)+SUMIF(pedag!N$6:N$2476,C73,pedag!X$6:X$2476)</f>
        <v>0</v>
      </c>
      <c r="E73" s="384">
        <f>SUMIF(pedag!$N$6:$N$2476,C73,pedag!$AG$6:$AG$2476)</f>
        <v>0</v>
      </c>
    </row>
    <row r="74" spans="1:5" ht="14.25">
      <c r="A74" s="311">
        <v>69</v>
      </c>
      <c r="B74" s="791" t="str">
        <f>słownik!A71</f>
        <v>Matematyka</v>
      </c>
      <c r="C74" s="479" t="str">
        <f>słownik!B71</f>
        <v>matematyka</v>
      </c>
      <c r="D74" s="649">
        <f>SUMIF(pedag!N$6:N$2476,C74,pedag!R$6:R$2476)+SUMIF(pedag!N$6:N$2476,C74,pedag!S$6:S$2476)+SUMIF(pedag!N$6:N$2476,C74,pedag!T$6:T$2476)+SUMIF(pedag!N$6:N$2476,C74,pedag!U$6:U$2476)+SUMIF(pedag!N$6:N$2476,C74,pedag!Y$6:Y$2476)+SUMIF(pedag!N$6:N$2476,C74,pedag!V$6:V$2476)+SUMIF(pedag!N$6:N$2476,C74,pedag!Z$6:Z$2476)+SUMIF(pedag!N$6:N$2476,C74,pedag!W$6:W$2476)+SUMIF(pedag!N$6:N$2476,C74,pedag!X$6:X$2476)</f>
        <v>0</v>
      </c>
      <c r="E74" s="384">
        <f>SUMIF(pedag!$N$6:$N$2476,C74,pedag!$AG$6:$AG$2476)</f>
        <v>0</v>
      </c>
    </row>
    <row r="75" spans="1:5" ht="14.25">
      <c r="A75" s="311">
        <v>70</v>
      </c>
      <c r="B75" s="791" t="str">
        <f>słownik!A72</f>
        <v>Metodyka nauczania rytmiki</v>
      </c>
      <c r="C75" s="479" t="str">
        <f>słownik!B72</f>
        <v>metod. naucz.rytm.</v>
      </c>
      <c r="D75" s="649">
        <f>SUMIF(pedag!N$6:N$2476,C75,pedag!R$6:R$2476)+SUMIF(pedag!N$6:N$2476,C75,pedag!S$6:S$2476)+SUMIF(pedag!N$6:N$2476,C75,pedag!T$6:T$2476)+SUMIF(pedag!N$6:N$2476,C75,pedag!U$6:U$2476)+SUMIF(pedag!N$6:N$2476,C75,pedag!Y$6:Y$2476)+SUMIF(pedag!N$6:N$2476,C75,pedag!V$6:V$2476)+SUMIF(pedag!N$6:N$2476,C75,pedag!Z$6:Z$2476)+SUMIF(pedag!N$6:N$2476,C75,pedag!W$6:W$2476)+SUMIF(pedag!N$6:N$2476,C75,pedag!X$6:X$2476)</f>
        <v>0</v>
      </c>
      <c r="E75" s="384">
        <f>SUMIF(pedag!$N$6:$N$2476,C75,pedag!$AG$6:$AG$2476)</f>
        <v>0</v>
      </c>
    </row>
    <row r="76" spans="1:5" ht="14.25">
      <c r="A76" s="311">
        <v>71</v>
      </c>
      <c r="B76" s="791" t="str">
        <f>słownik!A73</f>
        <v>Nauka akompaniamentu</v>
      </c>
      <c r="C76" s="479" t="str">
        <f>słownik!B73</f>
        <v>nauka akompan.</v>
      </c>
      <c r="D76" s="649">
        <f>SUMIF(pedag!N$6:N$2476,C76,pedag!R$6:R$2476)+SUMIF(pedag!N$6:N$2476,C76,pedag!S$6:S$2476)+SUMIF(pedag!N$6:N$2476,C76,pedag!T$6:T$2476)+SUMIF(pedag!N$6:N$2476,C76,pedag!U$6:U$2476)+SUMIF(pedag!N$6:N$2476,C76,pedag!Y$6:Y$2476)+SUMIF(pedag!N$6:N$2476,C76,pedag!V$6:V$2476)+SUMIF(pedag!N$6:N$2476,C76,pedag!Z$6:Z$2476)+SUMIF(pedag!N$6:N$2476,C76,pedag!W$6:W$2476)+SUMIF(pedag!N$6:N$2476,C76,pedag!X$6:X$2476)</f>
        <v>0</v>
      </c>
      <c r="E76" s="384">
        <f>SUMIF(pedag!$N$6:$N$2476,C76,pedag!$AG$6:$AG$2476)</f>
        <v>0</v>
      </c>
    </row>
    <row r="77" spans="1:5" ht="14.25">
      <c r="A77" s="311">
        <v>72</v>
      </c>
      <c r="B77" s="791" t="str">
        <f>słownik!A74</f>
        <v>Orkiestra</v>
      </c>
      <c r="C77" s="479" t="str">
        <f>słownik!B74</f>
        <v>orkiestra</v>
      </c>
      <c r="D77" s="649">
        <f>SUMIF(pedag!N$6:N$2476,C77,pedag!R$6:R$2476)+SUMIF(pedag!N$6:N$2476,C77,pedag!S$6:S$2476)+SUMIF(pedag!N$6:N$2476,C77,pedag!T$6:T$2476)+SUMIF(pedag!N$6:N$2476,C77,pedag!U$6:U$2476)+SUMIF(pedag!N$6:N$2476,C77,pedag!Y$6:Y$2476)+SUMIF(pedag!N$6:N$2476,C77,pedag!V$6:V$2476)+SUMIF(pedag!N$6:N$2476,C77,pedag!Z$6:Z$2476)+SUMIF(pedag!N$6:N$2476,C77,pedag!W$6:W$2476)+SUMIF(pedag!N$6:N$2476,C77,pedag!X$6:X$2476)</f>
        <v>0</v>
      </c>
      <c r="E77" s="384">
        <f>SUMIF(pedag!$N$6:$N$2476,C77,pedag!$AG$6:$AG$2476)</f>
        <v>0</v>
      </c>
    </row>
    <row r="78" spans="1:5" ht="14.25">
      <c r="A78" s="311">
        <v>73</v>
      </c>
      <c r="B78" s="791" t="str">
        <f>słownik!A75</f>
        <v>Pedagog</v>
      </c>
      <c r="C78" s="479" t="str">
        <f>słownik!B75</f>
        <v>pedagog</v>
      </c>
      <c r="D78" s="649">
        <f>SUMIF(pedag!N$6:N$2476,C78,pedag!R$6:R$2476)+SUMIF(pedag!N$6:N$2476,C78,pedag!S$6:S$2476)+SUMIF(pedag!N$6:N$2476,C78,pedag!T$6:T$2476)+SUMIF(pedag!N$6:N$2476,C78,pedag!U$6:U$2476)+SUMIF(pedag!N$6:N$2476,C78,pedag!Y$6:Y$2476)+SUMIF(pedag!N$6:N$2476,C78,pedag!V$6:V$2476)+SUMIF(pedag!N$6:N$2476,C78,pedag!Z$6:Z$2476)+SUMIF(pedag!N$6:N$2476,C78,pedag!W$6:W$2476)+SUMIF(pedag!N$6:N$2476,C78,pedag!X$6:X$2476)</f>
        <v>0</v>
      </c>
      <c r="E78" s="384">
        <f>SUMIF(pedag!$N$6:$N$2476,C78,pedag!$AG$6:$AG$2476)</f>
        <v>0</v>
      </c>
    </row>
    <row r="79" spans="1:5" ht="14.25">
      <c r="A79" s="311">
        <v>74</v>
      </c>
      <c r="B79" s="791" t="str">
        <f>słownik!A76</f>
        <v>Plastyka</v>
      </c>
      <c r="C79" s="479" t="str">
        <f>słownik!B76</f>
        <v>plastyka</v>
      </c>
      <c r="D79" s="649">
        <f>SUMIF(pedag!N$6:N$2476,C79,pedag!R$6:R$2476)+SUMIF(pedag!N$6:N$2476,C79,pedag!S$6:S$2476)+SUMIF(pedag!N$6:N$2476,C79,pedag!T$6:T$2476)+SUMIF(pedag!N$6:N$2476,C79,pedag!U$6:U$2476)+SUMIF(pedag!N$6:N$2476,C79,pedag!Y$6:Y$2476)+SUMIF(pedag!N$6:N$2476,C79,pedag!V$6:V$2476)+SUMIF(pedag!N$6:N$2476,C79,pedag!Z$6:Z$2476)+SUMIF(pedag!N$6:N$2476,C79,pedag!W$6:W$2476)+SUMIF(pedag!N$6:N$2476,C79,pedag!X$6:X$2476)</f>
        <v>0</v>
      </c>
      <c r="E79" s="384">
        <f>SUMIF(pedag!$N$6:$N$2476,C79,pedag!$AG$6:$AG$2476)</f>
        <v>0</v>
      </c>
    </row>
    <row r="80" spans="1:5" ht="14.25">
      <c r="A80" s="311">
        <v>75</v>
      </c>
      <c r="B80" s="791" t="str">
        <f>słownik!A77</f>
        <v>Podstawy aranżacji</v>
      </c>
      <c r="C80" s="479" t="str">
        <f>słownik!B77</f>
        <v>podstawy aranż.</v>
      </c>
      <c r="D80" s="649">
        <f>SUMIF(pedag!N$6:N$2476,C80,pedag!R$6:R$2476)+SUMIF(pedag!N$6:N$2476,C80,pedag!S$6:S$2476)+SUMIF(pedag!N$6:N$2476,C80,pedag!T$6:T$2476)+SUMIF(pedag!N$6:N$2476,C80,pedag!U$6:U$2476)+SUMIF(pedag!N$6:N$2476,C80,pedag!Y$6:Y$2476)+SUMIF(pedag!N$6:N$2476,C80,pedag!V$6:V$2476)+SUMIF(pedag!N$6:N$2476,C80,pedag!Z$6:Z$2476)+SUMIF(pedag!N$6:N$2476,C80,pedag!W$6:W$2476)+SUMIF(pedag!N$6:N$2476,C80,pedag!X$6:X$2476)</f>
        <v>0</v>
      </c>
      <c r="E80" s="384">
        <f>SUMIF(pedag!$N$6:$N$2476,C80,pedag!$AG$6:$AG$2476)</f>
        <v>0</v>
      </c>
    </row>
    <row r="81" spans="1:5" ht="14.25">
      <c r="A81" s="311">
        <v>76</v>
      </c>
      <c r="B81" s="791" t="str">
        <f>słownik!A78</f>
        <v>Podstawy przedsiębiorczości</v>
      </c>
      <c r="C81" s="479" t="str">
        <f>słownik!B78</f>
        <v>podstawy przeds.</v>
      </c>
      <c r="D81" s="649">
        <f>SUMIF(pedag!N$6:N$2476,C81,pedag!R$6:R$2476)+SUMIF(pedag!N$6:N$2476,C81,pedag!S$6:S$2476)+SUMIF(pedag!N$6:N$2476,C81,pedag!T$6:T$2476)+SUMIF(pedag!N$6:N$2476,C81,pedag!U$6:U$2476)+SUMIF(pedag!N$6:N$2476,C81,pedag!Y$6:Y$2476)+SUMIF(pedag!N$6:N$2476,C81,pedag!V$6:V$2476)+SUMIF(pedag!N$6:N$2476,C81,pedag!Z$6:Z$2476)+SUMIF(pedag!N$6:N$2476,C81,pedag!W$6:W$2476)+SUMIF(pedag!N$6:N$2476,C81,pedag!X$6:X$2476)</f>
        <v>0</v>
      </c>
      <c r="E81" s="384">
        <f>SUMIF(pedag!$N$6:$N$2476,C81,pedag!$AG$6:$AG$2476)</f>
        <v>0</v>
      </c>
    </row>
    <row r="82" spans="1:5" ht="14.25">
      <c r="A82" s="311">
        <v>77</v>
      </c>
      <c r="B82" s="791" t="str">
        <f>słownik!A79</f>
        <v>Projektowanie i modelowanie</v>
      </c>
      <c r="C82" s="479" t="str">
        <f>słownik!B79</f>
        <v>projekt. i model.</v>
      </c>
      <c r="D82" s="649">
        <f>SUMIF(pedag!N$6:N$2476,C82,pedag!R$6:R$2476)+SUMIF(pedag!N$6:N$2476,C82,pedag!S$6:S$2476)+SUMIF(pedag!N$6:N$2476,C82,pedag!T$6:T$2476)+SUMIF(pedag!N$6:N$2476,C82,pedag!U$6:U$2476)+SUMIF(pedag!N$6:N$2476,C82,pedag!Y$6:Y$2476)+SUMIF(pedag!N$6:N$2476,C82,pedag!V$6:V$2476)+SUMIF(pedag!N$6:N$2476,C82,pedag!Z$6:Z$2476)+SUMIF(pedag!N$6:N$2476,C82,pedag!W$6:W$2476)+SUMIF(pedag!N$6:N$2476,C82,pedag!X$6:X$2476)</f>
        <v>0</v>
      </c>
      <c r="E82" s="384">
        <f>SUMIF(pedag!$N$6:$N$2476,C82,pedag!$AG$6:$AG$2476)</f>
        <v>0</v>
      </c>
    </row>
    <row r="83" spans="1:5" ht="14.25">
      <c r="A83" s="311">
        <v>78</v>
      </c>
      <c r="B83" s="791" t="str">
        <f>słownik!A80</f>
        <v>Przedmiot główny</v>
      </c>
      <c r="C83" s="479" t="str">
        <f>słownik!B80</f>
        <v>przedmiot gł.</v>
      </c>
      <c r="D83" s="649">
        <f>SUMIF(pedag!N$6:N$2476,C83,pedag!R$6:R$2476)+SUMIF(pedag!N$6:N$2476,C83,pedag!S$6:S$2476)+SUMIF(pedag!N$6:N$2476,C83,pedag!T$6:T$2476)+SUMIF(pedag!N$6:N$2476,C83,pedag!U$6:U$2476)+SUMIF(pedag!N$6:N$2476,C83,pedag!Y$6:Y$2476)+SUMIF(pedag!N$6:N$2476,C83,pedag!V$6:V$2476)+SUMIF(pedag!N$6:N$2476,C83,pedag!Z$6:Z$2476)+SUMIF(pedag!N$6:N$2476,C83,pedag!W$6:W$2476)+SUMIF(pedag!N$6:N$2476,C83,pedag!X$6:X$2476)</f>
        <v>0</v>
      </c>
      <c r="E83" s="384">
        <f>SUMIF(pedag!$N$6:$N$2476,C83,pedag!$AG$6:$AG$2476)</f>
        <v>0</v>
      </c>
    </row>
    <row r="84" spans="1:5" ht="14.25">
      <c r="A84" s="311">
        <v>79</v>
      </c>
      <c r="B84" s="791" t="str">
        <f>słownik!A81</f>
        <v>Przyroda</v>
      </c>
      <c r="C84" s="479" t="str">
        <f>słownik!B81</f>
        <v>przyroda</v>
      </c>
      <c r="D84" s="649">
        <f>SUMIF(pedag!N$6:N$2476,C84,pedag!R$6:R$2476)+SUMIF(pedag!N$6:N$2476,C84,pedag!S$6:S$2476)+SUMIF(pedag!N$6:N$2476,C84,pedag!T$6:T$2476)+SUMIF(pedag!N$6:N$2476,C84,pedag!U$6:U$2476)+SUMIF(pedag!N$6:N$2476,C84,pedag!Y$6:Y$2476)+SUMIF(pedag!N$6:N$2476,C84,pedag!V$6:V$2476)+SUMIF(pedag!N$6:N$2476,C84,pedag!Z$6:Z$2476)+SUMIF(pedag!N$6:N$2476,C84,pedag!W$6:W$2476)+SUMIF(pedag!N$6:N$2476,C84,pedag!X$6:X$2476)</f>
        <v>0</v>
      </c>
      <c r="E84" s="384">
        <f>SUMIF(pedag!$N$6:$N$2476,C84,pedag!$AG$6:$AG$2476)</f>
        <v>0</v>
      </c>
    </row>
    <row r="85" spans="1:5" ht="14.25">
      <c r="A85" s="311">
        <v>80</v>
      </c>
      <c r="B85" s="791" t="str">
        <f>słownik!A82</f>
        <v>Psycholog</v>
      </c>
      <c r="C85" s="479" t="str">
        <f>słownik!B82</f>
        <v>psycholog</v>
      </c>
      <c r="D85" s="649">
        <f>SUMIF(pedag!N$6:N$2476,C85,pedag!R$6:R$2476)+SUMIF(pedag!N$6:N$2476,C85,pedag!S$6:S$2476)+SUMIF(pedag!N$6:N$2476,C85,pedag!T$6:T$2476)+SUMIF(pedag!N$6:N$2476,C85,pedag!U$6:U$2476)+SUMIF(pedag!N$6:N$2476,C85,pedag!Y$6:Y$2476)+SUMIF(pedag!N$6:N$2476,C85,pedag!V$6:V$2476)+SUMIF(pedag!N$6:N$2476,C85,pedag!Z$6:Z$2476)+SUMIF(pedag!N$6:N$2476,C85,pedag!W$6:W$2476)+SUMIF(pedag!N$6:N$2476,C85,pedag!X$6:X$2476)</f>
        <v>0</v>
      </c>
      <c r="E85" s="384">
        <f>SUMIF(pedag!$N$6:$N$2476,C85,pedag!$AG$6:$AG$2476)</f>
        <v>0</v>
      </c>
    </row>
    <row r="86" spans="1:5" ht="14.25">
      <c r="A86" s="311">
        <v>81</v>
      </c>
      <c r="B86" s="791" t="str">
        <f>słownik!A83</f>
        <v>Psychologia</v>
      </c>
      <c r="C86" s="479" t="str">
        <f>słownik!B83</f>
        <v>psychologia</v>
      </c>
      <c r="D86" s="649">
        <f>SUMIF(pedag!N$6:N$2476,C86,pedag!R$6:R$2476)+SUMIF(pedag!N$6:N$2476,C86,pedag!S$6:S$2476)+SUMIF(pedag!N$6:N$2476,C86,pedag!T$6:T$2476)+SUMIF(pedag!N$6:N$2476,C86,pedag!U$6:U$2476)+SUMIF(pedag!N$6:N$2476,C86,pedag!Y$6:Y$2476)+SUMIF(pedag!N$6:N$2476,C86,pedag!V$6:V$2476)+SUMIF(pedag!N$6:N$2476,C86,pedag!Z$6:Z$2476)+SUMIF(pedag!N$6:N$2476,C86,pedag!W$6:W$2476)+SUMIF(pedag!N$6:N$2476,C86,pedag!X$6:X$2476)</f>
        <v>0</v>
      </c>
      <c r="E86" s="384">
        <f>SUMIF(pedag!$N$6:$N$2476,C86,pedag!$AG$6:$AG$2476)</f>
        <v>0</v>
      </c>
    </row>
    <row r="87" spans="1:5" ht="14.25">
      <c r="A87" s="311">
        <v>82</v>
      </c>
      <c r="B87" s="791" t="str">
        <f>słownik!A84</f>
        <v>Religia</v>
      </c>
      <c r="C87" s="479" t="str">
        <f>słownik!B84</f>
        <v>religia</v>
      </c>
      <c r="D87" s="649">
        <f>SUMIF(pedag!N$6:N$2476,C87,pedag!R$6:R$2476)+SUMIF(pedag!N$6:N$2476,C87,pedag!S$6:S$2476)+SUMIF(pedag!N$6:N$2476,C87,pedag!T$6:T$2476)+SUMIF(pedag!N$6:N$2476,C87,pedag!U$6:U$2476)+SUMIF(pedag!N$6:N$2476,C87,pedag!Y$6:Y$2476)+SUMIF(pedag!N$6:N$2476,C87,pedag!V$6:V$2476)+SUMIF(pedag!N$6:N$2476,C87,pedag!Z$6:Z$2476)+SUMIF(pedag!N$6:N$2476,C87,pedag!W$6:W$2476)+SUMIF(pedag!N$6:N$2476,C87,pedag!X$6:X$2476)</f>
        <v>0</v>
      </c>
      <c r="E87" s="384">
        <f>SUMIF(pedag!$N$6:$N$2476,C87,pedag!$AG$6:$AG$2476)</f>
        <v>0</v>
      </c>
    </row>
    <row r="88" spans="1:5" ht="14.25">
      <c r="A88" s="311">
        <v>83</v>
      </c>
      <c r="B88" s="791" t="str">
        <f>słownik!A85</f>
        <v>Ruch sceniczny</v>
      </c>
      <c r="C88" s="479" t="str">
        <f>słownik!B85</f>
        <v>ruch scen.</v>
      </c>
      <c r="D88" s="649">
        <f>SUMIF(pedag!N$6:N$2476,C88,pedag!R$6:R$2476)+SUMIF(pedag!N$6:N$2476,C88,pedag!S$6:S$2476)+SUMIF(pedag!N$6:N$2476,C88,pedag!T$6:T$2476)+SUMIF(pedag!N$6:N$2476,C88,pedag!U$6:U$2476)+SUMIF(pedag!N$6:N$2476,C88,pedag!Y$6:Y$2476)+SUMIF(pedag!N$6:N$2476,C88,pedag!V$6:V$2476)+SUMIF(pedag!N$6:N$2476,C88,pedag!Z$6:Z$2476)+SUMIF(pedag!N$6:N$2476,C88,pedag!W$6:W$2476)+SUMIF(pedag!N$6:N$2476,C88,pedag!X$6:X$2476)</f>
        <v>0</v>
      </c>
      <c r="E88" s="384">
        <f>SUMIF(pedag!$N$6:$N$2476,C88,pedag!$AG$6:$AG$2476)</f>
        <v>0</v>
      </c>
    </row>
    <row r="89" spans="1:5" ht="14.25">
      <c r="A89" s="311">
        <v>84</v>
      </c>
      <c r="B89" s="791" t="str">
        <f>słownik!A86</f>
        <v>Rytmika</v>
      </c>
      <c r="C89" s="479" t="str">
        <f>słownik!B86</f>
        <v>rytmika</v>
      </c>
      <c r="D89" s="649">
        <f>SUMIF(pedag!N$6:N$2476,C89,pedag!R$6:R$2476)+SUMIF(pedag!N$6:N$2476,C89,pedag!S$6:S$2476)+SUMIF(pedag!N$6:N$2476,C89,pedag!T$6:T$2476)+SUMIF(pedag!N$6:N$2476,C89,pedag!U$6:U$2476)+SUMIF(pedag!N$6:N$2476,C89,pedag!Y$6:Y$2476)+SUMIF(pedag!N$6:N$2476,C89,pedag!V$6:V$2476)+SUMIF(pedag!N$6:N$2476,C89,pedag!Z$6:Z$2476)+SUMIF(pedag!N$6:N$2476,C89,pedag!W$6:W$2476)+SUMIF(pedag!N$6:N$2476,C89,pedag!X$6:X$2476)</f>
        <v>0</v>
      </c>
      <c r="E89" s="384">
        <f>SUMIF(pedag!$N$6:$N$2476,C89,pedag!$AG$6:$AG$2476)</f>
        <v>0</v>
      </c>
    </row>
    <row r="90" spans="1:5" ht="14.25">
      <c r="A90" s="311">
        <v>85</v>
      </c>
      <c r="B90" s="791" t="str">
        <f>słownik!A87</f>
        <v>Skrzypce lub inny instr.lutniczy</v>
      </c>
      <c r="C90" s="479" t="str">
        <f>słownik!B87</f>
        <v>skrzypce lub inny</v>
      </c>
      <c r="D90" s="649">
        <f>SUMIF(pedag!N$6:N$2476,C90,pedag!R$6:R$2476)+SUMIF(pedag!N$6:N$2476,C90,pedag!S$6:S$2476)+SUMIF(pedag!N$6:N$2476,C90,pedag!T$6:T$2476)+SUMIF(pedag!N$6:N$2476,C90,pedag!U$6:U$2476)+SUMIF(pedag!N$6:N$2476,C90,pedag!Y$6:Y$2476)+SUMIF(pedag!N$6:N$2476,C90,pedag!V$6:V$2476)+SUMIF(pedag!N$6:N$2476,C90,pedag!Z$6:Z$2476)+SUMIF(pedag!N$6:N$2476,C90,pedag!W$6:W$2476)+SUMIF(pedag!N$6:N$2476,C90,pedag!X$6:X$2476)</f>
        <v>0</v>
      </c>
      <c r="E90" s="384">
        <f>SUMIF(pedag!$N$6:$N$2476,C90,pedag!$AG$6:$AG$2476)</f>
        <v>0</v>
      </c>
    </row>
    <row r="91" spans="1:5" ht="14.25">
      <c r="A91" s="311">
        <v>86</v>
      </c>
      <c r="B91" s="791" t="str">
        <f>słownik!A88</f>
        <v>Specjalizacja</v>
      </c>
      <c r="C91" s="479" t="str">
        <f>słownik!B88</f>
        <v>specjalizacja</v>
      </c>
      <c r="D91" s="649">
        <f>SUMIF(pedag!N$6:N$2476,C91,pedag!R$6:R$2476)+SUMIF(pedag!N$6:N$2476,C91,pedag!S$6:S$2476)+SUMIF(pedag!N$6:N$2476,C91,pedag!T$6:T$2476)+SUMIF(pedag!N$6:N$2476,C91,pedag!U$6:U$2476)+SUMIF(pedag!N$6:N$2476,C91,pedag!Y$6:Y$2476)+SUMIF(pedag!N$6:N$2476,C91,pedag!V$6:V$2476)+SUMIF(pedag!N$6:N$2476,C91,pedag!Z$6:Z$2476)+SUMIF(pedag!N$6:N$2476,C91,pedag!W$6:W$2476)+SUMIF(pedag!N$6:N$2476,C91,pedag!X$6:X$2476)</f>
        <v>0</v>
      </c>
      <c r="E91" s="384">
        <f>SUMIF(pedag!$N$6:$N$2476,C91,pedag!$AG$6:$AG$2476)</f>
        <v>0</v>
      </c>
    </row>
    <row r="92" spans="1:5" ht="14.25">
      <c r="A92" s="311">
        <v>87</v>
      </c>
      <c r="B92" s="791" t="str">
        <f>słownik!A89</f>
        <v>Świetlica</v>
      </c>
      <c r="C92" s="479" t="str">
        <f>słownik!B89</f>
        <v>świetlica</v>
      </c>
      <c r="D92" s="649">
        <f>SUMIF(pedag!N$6:N$2476,C92,pedag!R$6:R$2476)+SUMIF(pedag!N$6:N$2476,C92,pedag!S$6:S$2476)+SUMIF(pedag!N$6:N$2476,C92,pedag!T$6:T$2476)+SUMIF(pedag!N$6:N$2476,C92,pedag!U$6:U$2476)+SUMIF(pedag!N$6:N$2476,C92,pedag!Y$6:Y$2476)+SUMIF(pedag!N$6:N$2476,C92,pedag!V$6:V$2476)+SUMIF(pedag!N$6:N$2476,C92,pedag!Z$6:Z$2476)+SUMIF(pedag!N$6:N$2476,C92,pedag!W$6:W$2476)+SUMIF(pedag!N$6:N$2476,C92,pedag!X$6:X$2476)</f>
        <v>0</v>
      </c>
      <c r="E92" s="384">
        <f>SUMIF(pedag!$N$6:$N$2476,C92,pedag!$AG$6:$AG$2476)</f>
        <v>0</v>
      </c>
    </row>
    <row r="93" spans="1:5" ht="14.25">
      <c r="A93" s="311">
        <v>88</v>
      </c>
      <c r="B93" s="791" t="str">
        <f>słownik!A90</f>
        <v>Taniec</v>
      </c>
      <c r="C93" s="479" t="str">
        <f>słownik!B90</f>
        <v>taniec</v>
      </c>
      <c r="D93" s="649">
        <f>SUMIF(pedag!N$6:N$2476,C93,pedag!R$6:R$2476)+SUMIF(pedag!N$6:N$2476,C93,pedag!S$6:S$2476)+SUMIF(pedag!N$6:N$2476,C93,pedag!T$6:T$2476)+SUMIF(pedag!N$6:N$2476,C93,pedag!U$6:U$2476)+SUMIF(pedag!N$6:N$2476,C93,pedag!Y$6:Y$2476)+SUMIF(pedag!N$6:N$2476,C93,pedag!V$6:V$2476)+SUMIF(pedag!N$6:N$2476,C93,pedag!Z$6:Z$2476)+SUMIF(pedag!N$6:N$2476,C93,pedag!W$6:W$2476)+SUMIF(pedag!N$6:N$2476,C93,pedag!X$6:X$2476)</f>
        <v>0</v>
      </c>
      <c r="E93" s="384">
        <f>SUMIF(pedag!$N$6:$N$2476,C93,pedag!$AG$6:$AG$2476)</f>
        <v>0</v>
      </c>
    </row>
    <row r="94" spans="1:5" ht="14.25">
      <c r="A94" s="311">
        <v>89</v>
      </c>
      <c r="B94" s="791" t="str">
        <f>słownik!A91</f>
        <v>Technika</v>
      </c>
      <c r="C94" s="479" t="str">
        <f>słownik!B91</f>
        <v>technika</v>
      </c>
      <c r="D94" s="649">
        <f>SUMIF(pedag!N$6:N$2476,C94,pedag!R$6:R$2476)+SUMIF(pedag!N$6:N$2476,C94,pedag!S$6:S$2476)+SUMIF(pedag!N$6:N$2476,C94,pedag!T$6:T$2476)+SUMIF(pedag!N$6:N$2476,C94,pedag!U$6:U$2476)+SUMIF(pedag!N$6:N$2476,C94,pedag!Y$6:Y$2476)+SUMIF(pedag!N$6:N$2476,C94,pedag!V$6:V$2476)+SUMIF(pedag!N$6:N$2476,C94,pedag!Z$6:Z$2476)+SUMIF(pedag!N$6:N$2476,C94,pedag!W$6:W$2476)+SUMIF(pedag!N$6:N$2476,C94,pedag!X$6:X$2476)</f>
        <v>0</v>
      </c>
      <c r="E94" s="384">
        <f>SUMIF(pedag!$N$6:$N$2476,C94,pedag!$AG$6:$AG$2476)</f>
        <v>0</v>
      </c>
    </row>
    <row r="95" spans="1:5" ht="14.25">
      <c r="A95" s="311">
        <v>90</v>
      </c>
      <c r="B95" s="791" t="str">
        <f>słownik!A92</f>
        <v>Technika ruchu</v>
      </c>
      <c r="C95" s="479" t="str">
        <f>słownik!B92</f>
        <v>technika ruchu</v>
      </c>
      <c r="D95" s="649">
        <f>SUMIF(pedag!N$6:N$2476,C95,pedag!R$6:R$2476)+SUMIF(pedag!N$6:N$2476,C95,pedag!S$6:S$2476)+SUMIF(pedag!N$6:N$2476,C95,pedag!T$6:T$2476)+SUMIF(pedag!N$6:N$2476,C95,pedag!U$6:U$2476)+SUMIF(pedag!N$6:N$2476,C95,pedag!Y$6:Y$2476)+SUMIF(pedag!N$6:N$2476,C95,pedag!V$6:V$2476)+SUMIF(pedag!N$6:N$2476,C95,pedag!Z$6:Z$2476)+SUMIF(pedag!N$6:N$2476,C95,pedag!W$6:W$2476)+SUMIF(pedag!N$6:N$2476,C95,pedag!X$6:X$2476)</f>
        <v>0</v>
      </c>
      <c r="E95" s="384">
        <f>SUMIF(pedag!$N$6:$N$2476,C95,pedag!$AG$6:$AG$2476)</f>
        <v>0</v>
      </c>
    </row>
    <row r="96" spans="1:5" ht="14.25">
      <c r="A96" s="311">
        <v>91</v>
      </c>
      <c r="B96" s="791" t="str">
        <f>słownik!A93</f>
        <v>Wiedza o społeczeństwie</v>
      </c>
      <c r="C96" s="479" t="str">
        <f>słownik!B93</f>
        <v>wiedza o społ.</v>
      </c>
      <c r="D96" s="649">
        <f>SUMIF(pedag!N$6:N$2476,C96,pedag!R$6:R$2476)+SUMIF(pedag!N$6:N$2476,C96,pedag!S$6:S$2476)+SUMIF(pedag!N$6:N$2476,C96,pedag!T$6:T$2476)+SUMIF(pedag!N$6:N$2476,C96,pedag!U$6:U$2476)+SUMIF(pedag!N$6:N$2476,C96,pedag!Y$6:Y$2476)+SUMIF(pedag!N$6:N$2476,C96,pedag!V$6:V$2476)+SUMIF(pedag!N$6:N$2476,C96,pedag!Z$6:Z$2476)+SUMIF(pedag!N$6:N$2476,C96,pedag!W$6:W$2476)+SUMIF(pedag!N$6:N$2476,C96,pedag!X$6:X$2476)</f>
        <v>0</v>
      </c>
      <c r="E96" s="384">
        <f>SUMIF(pedag!$N$6:$N$2476,C96,pedag!$AG$6:$AG$2476)</f>
        <v>0</v>
      </c>
    </row>
    <row r="97" spans="1:5" ht="14.25">
      <c r="A97" s="311">
        <v>92</v>
      </c>
      <c r="B97" s="791" t="str">
        <f>słownik!A94</f>
        <v>Wychow. do życia w rodzinie</v>
      </c>
      <c r="C97" s="479" t="str">
        <f>słownik!B94</f>
        <v>wych.do życ. w r.</v>
      </c>
      <c r="D97" s="649">
        <f>SUMIF(pedag!N$6:N$2476,C97,pedag!R$6:R$2476)+SUMIF(pedag!N$6:N$2476,C97,pedag!S$6:S$2476)+SUMIF(pedag!N$6:N$2476,C97,pedag!T$6:T$2476)+SUMIF(pedag!N$6:N$2476,C97,pedag!U$6:U$2476)+SUMIF(pedag!N$6:N$2476,C97,pedag!Y$6:Y$2476)+SUMIF(pedag!N$6:N$2476,C97,pedag!V$6:V$2476)+SUMIF(pedag!N$6:N$2476,C97,pedag!Z$6:Z$2476)+SUMIF(pedag!N$6:N$2476,C97,pedag!W$6:W$2476)+SUMIF(pedag!N$6:N$2476,C97,pedag!X$6:X$2476)</f>
        <v>0</v>
      </c>
      <c r="E97" s="384">
        <f>SUMIF(pedag!$N$6:$N$2476,C97,pedag!$AG$6:$AG$2476)</f>
        <v>0</v>
      </c>
    </row>
    <row r="98" spans="1:5" ht="14.25">
      <c r="A98" s="311">
        <v>93</v>
      </c>
      <c r="B98" s="791" t="str">
        <f>słownik!A95</f>
        <v>Wychowanie fizyczne</v>
      </c>
      <c r="C98" s="479" t="str">
        <f>słownik!B95</f>
        <v>wych. fizyczne</v>
      </c>
      <c r="D98" s="649">
        <f>SUMIF(pedag!N$6:N$2476,C98,pedag!R$6:R$2476)+SUMIF(pedag!N$6:N$2476,C98,pedag!S$6:S$2476)+SUMIF(pedag!N$6:N$2476,C98,pedag!T$6:T$2476)+SUMIF(pedag!N$6:N$2476,C98,pedag!U$6:U$2476)+SUMIF(pedag!N$6:N$2476,C98,pedag!Y$6:Y$2476)+SUMIF(pedag!N$6:N$2476,C98,pedag!V$6:V$2476)+SUMIF(pedag!N$6:N$2476,C98,pedag!Z$6:Z$2476)+SUMIF(pedag!N$6:N$2476,C98,pedag!W$6:W$2476)+SUMIF(pedag!N$6:N$2476,C98,pedag!X$6:X$2476)</f>
        <v>0</v>
      </c>
      <c r="E98" s="384">
        <f>SUMIF(pedag!$N$6:$N$2476,C98,pedag!$AG$6:$AG$2476)</f>
        <v>0</v>
      </c>
    </row>
    <row r="99" spans="1:5" ht="14.25">
      <c r="A99" s="311">
        <v>94</v>
      </c>
      <c r="B99" s="791" t="str">
        <f>słownik!A96</f>
        <v>Zajęcia artystyczne</v>
      </c>
      <c r="C99" s="479" t="str">
        <f>słownik!B96</f>
        <v>zajęcia art..</v>
      </c>
      <c r="D99" s="649">
        <f>SUMIF(pedag!N$6:N$2476,C99,pedag!R$6:R$2476)+SUMIF(pedag!N$6:N$2476,C99,pedag!S$6:S$2476)+SUMIF(pedag!N$6:N$2476,C99,pedag!T$6:T$2476)+SUMIF(pedag!N$6:N$2476,C99,pedag!U$6:U$2476)+SUMIF(pedag!N$6:N$2476,C99,pedag!Y$6:Y$2476)+SUMIF(pedag!N$6:N$2476,C99,pedag!V$6:V$2476)+SUMIF(pedag!N$6:N$2476,C99,pedag!Z$6:Z$2476)+SUMIF(pedag!N$6:N$2476,C99,pedag!W$6:W$2476)+SUMIF(pedag!N$6:N$2476,C99,pedag!X$6:X$2476)</f>
        <v>0</v>
      </c>
      <c r="E99" s="384">
        <f>SUMIF(pedag!$N$6:$N$2476,C99,pedag!$AG$6:$AG$2476)</f>
        <v>0</v>
      </c>
    </row>
    <row r="100" spans="1:5" ht="14.25">
      <c r="A100" s="311">
        <v>95</v>
      </c>
      <c r="B100" s="791" t="str">
        <f>słownik!A97</f>
        <v>Zajęcia fakult. wyrównawcze</v>
      </c>
      <c r="C100" s="479" t="str">
        <f>słownik!B97</f>
        <v>fakult./wyrówn.</v>
      </c>
      <c r="D100" s="649">
        <f>SUMIF(pedag!N$6:N$2476,C100,pedag!R$6:R$2476)+SUMIF(pedag!N$6:N$2476,C100,pedag!S$6:S$2476)+SUMIF(pedag!N$6:N$2476,C100,pedag!T$6:T$2476)+SUMIF(pedag!N$6:N$2476,C100,pedag!U$6:U$2476)+SUMIF(pedag!N$6:N$2476,C100,pedag!Y$6:Y$2476)+SUMIF(pedag!N$6:N$2476,C100,pedag!V$6:V$2476)+SUMIF(pedag!N$6:N$2476,C100,pedag!Z$6:Z$2476)+SUMIF(pedag!N$6:N$2476,C100,pedag!W$6:W$2476)+SUMIF(pedag!N$6:N$2476,C100,pedag!X$6:X$2476)</f>
        <v>0</v>
      </c>
      <c r="E100" s="384">
        <f>SUMIF(pedag!$N$6:$N$2476,C100,pedag!$AG$6:$AG$2476)</f>
        <v>0</v>
      </c>
    </row>
    <row r="101" spans="1:5" ht="14.25">
      <c r="A101" s="311">
        <v>96</v>
      </c>
      <c r="B101" s="791" t="str">
        <f>słownik!A98</f>
        <v>Zajęcia indywidualne</v>
      </c>
      <c r="C101" s="479" t="str">
        <f>słownik!B98</f>
        <v>zajęcia indywid.</v>
      </c>
      <c r="D101" s="649">
        <f>SUMIF(pedag!N$6:N$2476,C101,pedag!R$6:R$2476)+SUMIF(pedag!N$6:N$2476,C101,pedag!S$6:S$2476)+SUMIF(pedag!N$6:N$2476,C101,pedag!T$6:T$2476)+SUMIF(pedag!N$6:N$2476,C101,pedag!U$6:U$2476)+SUMIF(pedag!N$6:N$2476,C101,pedag!Y$6:Y$2476)+SUMIF(pedag!N$6:N$2476,C101,pedag!V$6:V$2476)+SUMIF(pedag!N$6:N$2476,C101,pedag!Z$6:Z$2476)+SUMIF(pedag!N$6:N$2476,C101,pedag!W$6:W$2476)+SUMIF(pedag!N$6:N$2476,C101,pedag!X$6:X$2476)</f>
        <v>0</v>
      </c>
      <c r="E101" s="384">
        <f>SUMIF(pedag!$N$6:$N$2476,C101,pedag!$AG$6:$AG$2476)</f>
        <v>0</v>
      </c>
    </row>
    <row r="102" spans="1:5" ht="14.25">
      <c r="A102" s="311">
        <v>97</v>
      </c>
      <c r="B102" s="791" t="str">
        <f>słownik!A99</f>
        <v>Zajęcia komputerowe</v>
      </c>
      <c r="C102" s="479" t="str">
        <f>słownik!B99</f>
        <v>zaj. Komputerowe</v>
      </c>
      <c r="D102" s="649">
        <f>SUMIF(pedag!N$6:N$2476,C102,pedag!R$6:R$2476)+SUMIF(pedag!N$6:N$2476,C102,pedag!S$6:S$2476)+SUMIF(pedag!N$6:N$2476,C102,pedag!T$6:T$2476)+SUMIF(pedag!N$6:N$2476,C102,pedag!U$6:U$2476)+SUMIF(pedag!N$6:N$2476,C102,pedag!Y$6:Y$2476)+SUMIF(pedag!N$6:N$2476,C102,pedag!V$6:V$2476)+SUMIF(pedag!N$6:N$2476,C102,pedag!Z$6:Z$2476)+SUMIF(pedag!N$6:N$2476,C102,pedag!W$6:W$2476)+SUMIF(pedag!N$6:N$2476,C102,pedag!X$6:X$2476)</f>
        <v>0</v>
      </c>
      <c r="E102" s="384">
        <f>SUMIF(pedag!$N$6:$N$2476,C102,pedag!$AG$6:$AG$2476)</f>
        <v>0</v>
      </c>
    </row>
    <row r="103" spans="1:5" ht="14.25">
      <c r="A103" s="311">
        <v>98</v>
      </c>
      <c r="B103" s="791" t="str">
        <f>słownik!A100</f>
        <v>Zajęcia techniczne</v>
      </c>
      <c r="C103" s="479" t="str">
        <f>słownik!B100</f>
        <v>zajęcia techniczne</v>
      </c>
      <c r="D103" s="649">
        <f>SUMIF(pedag!N$6:N$2476,C103,pedag!R$6:R$2476)+SUMIF(pedag!N$6:N$2476,C103,pedag!S$6:S$2476)+SUMIF(pedag!N$6:N$2476,C103,pedag!T$6:T$2476)+SUMIF(pedag!N$6:N$2476,C103,pedag!U$6:U$2476)+SUMIF(pedag!N$6:N$2476,C103,pedag!Y$6:Y$2476)+SUMIF(pedag!N$6:N$2476,C103,pedag!V$6:V$2476)+SUMIF(pedag!N$6:N$2476,C103,pedag!Z$6:Z$2476)+SUMIF(pedag!N$6:N$2476,C103,pedag!W$6:W$2476)+SUMIF(pedag!N$6:N$2476,C103,pedag!X$6:X$2476)</f>
        <v>0</v>
      </c>
      <c r="E103" s="384">
        <f>SUMIF(pedag!$N$6:$N$2476,C103,pedag!$AG$6:$AG$2476)</f>
        <v>0</v>
      </c>
    </row>
    <row r="104" spans="1:5" ht="14.25">
      <c r="A104" s="311">
        <v>99</v>
      </c>
      <c r="B104" s="791" t="str">
        <f>słownik!A101</f>
        <v>Zajęcia z akompaniatorem</v>
      </c>
      <c r="C104" s="479" t="str">
        <f>słownik!B101</f>
        <v>zajęcia z akomp.</v>
      </c>
      <c r="D104" s="649">
        <f>SUMIF(pedag!N$6:N$2476,C104,pedag!R$6:R$2476)+SUMIF(pedag!N$6:N$2476,C104,pedag!S$6:S$2476)+SUMIF(pedag!N$6:N$2476,C104,pedag!T$6:T$2476)+SUMIF(pedag!N$6:N$2476,C104,pedag!U$6:U$2476)+SUMIF(pedag!N$6:N$2476,C104,pedag!Y$6:Y$2476)+SUMIF(pedag!N$6:N$2476,C104,pedag!V$6:V$2476)+SUMIF(pedag!N$6:N$2476,C104,pedag!Z$6:Z$2476)+SUMIF(pedag!N$6:N$2476,C104,pedag!W$6:W$2476)+SUMIF(pedag!N$6:N$2476,C104,pedag!X$6:X$2476)</f>
        <v>0</v>
      </c>
      <c r="E104" s="384">
        <f>SUMIF(pedag!$N$6:$N$2476,C104,pedag!$AG$6:$AG$2476)</f>
        <v>0</v>
      </c>
    </row>
    <row r="105" spans="1:5" ht="14.25">
      <c r="A105" s="311">
        <v>100</v>
      </c>
      <c r="B105" s="791" t="str">
        <f>słownik!A102</f>
        <v>Zajęcia z wychowawcą</v>
      </c>
      <c r="C105" s="479" t="str">
        <f>słownik!B102</f>
        <v>zajęcia z wychow.</v>
      </c>
      <c r="D105" s="649">
        <f>SUMIF(pedag!N$6:N$2476,C105,pedag!R$6:R$2476)+SUMIF(pedag!N$6:N$2476,C105,pedag!S$6:S$2476)+SUMIF(pedag!N$6:N$2476,C105,pedag!T$6:T$2476)+SUMIF(pedag!N$6:N$2476,C105,pedag!U$6:U$2476)+SUMIF(pedag!N$6:N$2476,C105,pedag!Y$6:Y$2476)+SUMIF(pedag!N$6:N$2476,C105,pedag!V$6:V$2476)+SUMIF(pedag!N$6:N$2476,C105,pedag!Z$6:Z$2476)+SUMIF(pedag!N$6:N$2476,C105,pedag!W$6:W$2476)+SUMIF(pedag!N$6:N$2476,C105,pedag!X$6:X$2476)</f>
        <v>0</v>
      </c>
      <c r="E105" s="384">
        <f>SUMIF(pedag!$N$6:$N$2476,C105,pedag!$AG$6:$AG$2476)</f>
        <v>0</v>
      </c>
    </row>
    <row r="106" spans="1:5" ht="14.25">
      <c r="A106" s="311">
        <v>101</v>
      </c>
      <c r="B106" s="791" t="str">
        <f>słownik!A103</f>
        <v>Zasady muzyki z elem. edycji nut</v>
      </c>
      <c r="C106" s="479" t="str">
        <f>słownik!B103</f>
        <v>zas.muz. elel.e.nut</v>
      </c>
      <c r="D106" s="649">
        <f>SUMIF(pedag!N$6:N$2476,C106,pedag!R$6:R$2476)+SUMIF(pedag!N$6:N$2476,C106,pedag!S$6:S$2476)+SUMIF(pedag!N$6:N$2476,C106,pedag!T$6:T$2476)+SUMIF(pedag!N$6:N$2476,C106,pedag!U$6:U$2476)+SUMIF(pedag!N$6:N$2476,C106,pedag!Y$6:Y$2476)+SUMIF(pedag!N$6:N$2476,C106,pedag!V$6:V$2476)+SUMIF(pedag!N$6:N$2476,C106,pedag!Z$6:Z$2476)+SUMIF(pedag!N$6:N$2476,C106,pedag!W$6:W$2476)+SUMIF(pedag!N$6:N$2476,C106,pedag!X$6:X$2476)</f>
        <v>0</v>
      </c>
      <c r="E106" s="384">
        <f>SUMIF(pedag!$N$6:$N$2476,C106,pedag!$AG$6:$AG$2476)</f>
        <v>0</v>
      </c>
    </row>
    <row r="107" spans="1:5" ht="14.25">
      <c r="A107" s="311">
        <v>102</v>
      </c>
      <c r="B107" s="791" t="str">
        <f>słownik!A104</f>
        <v>Zespół instrumentalny</v>
      </c>
      <c r="C107" s="479" t="str">
        <f>słownik!B104</f>
        <v>zespół instrum.</v>
      </c>
      <c r="D107" s="649">
        <f>SUMIF(pedag!N$6:N$2476,C107,pedag!R$6:R$2476)+SUMIF(pedag!N$6:N$2476,C107,pedag!S$6:S$2476)+SUMIF(pedag!N$6:N$2476,C107,pedag!T$6:T$2476)+SUMIF(pedag!N$6:N$2476,C107,pedag!U$6:U$2476)+SUMIF(pedag!N$6:N$2476,C107,pedag!Y$6:Y$2476)+SUMIF(pedag!N$6:N$2476,C107,pedag!V$6:V$2476)+SUMIF(pedag!N$6:N$2476,C107,pedag!Z$6:Z$2476)+SUMIF(pedag!N$6:N$2476,C107,pedag!W$6:W$2476)+SUMIF(pedag!N$6:N$2476,C107,pedag!X$6:X$2476)</f>
        <v>0</v>
      </c>
      <c r="E107" s="384">
        <f>SUMIF(pedag!$N$6:$N$2476,C107,pedag!$AG$6:$AG$2476)</f>
        <v>0</v>
      </c>
    </row>
    <row r="108" spans="1:5" ht="14.25">
      <c r="A108" s="311">
        <v>103</v>
      </c>
      <c r="B108" s="791" t="str">
        <f>słownik!A105</f>
        <v>Zespół kameralny</v>
      </c>
      <c r="C108" s="479" t="str">
        <f>słownik!B105</f>
        <v>zespół kameralny</v>
      </c>
      <c r="D108" s="649">
        <f>SUMIF(pedag!N$6:N$2476,C108,pedag!R$6:R$2476)+SUMIF(pedag!N$6:N$2476,C108,pedag!S$6:S$2476)+SUMIF(pedag!N$6:N$2476,C108,pedag!T$6:T$2476)+SUMIF(pedag!N$6:N$2476,C108,pedag!U$6:U$2476)+SUMIF(pedag!N$6:N$2476,C108,pedag!Y$6:Y$2476)+SUMIF(pedag!N$6:N$2476,C108,pedag!V$6:V$2476)+SUMIF(pedag!N$6:N$2476,C108,pedag!Z$6:Z$2476)+SUMIF(pedag!N$6:N$2476,C108,pedag!W$6:W$2476)+SUMIF(pedag!N$6:N$2476,C108,pedag!X$6:X$2476)</f>
        <v>0</v>
      </c>
      <c r="E108" s="384">
        <f>SUMIF(pedag!$N$6:$N$2476,C108,pedag!$AG$6:$AG$2476)</f>
        <v>0</v>
      </c>
    </row>
    <row r="109" spans="1:5" ht="14.25">
      <c r="A109" s="311">
        <v>104</v>
      </c>
      <c r="B109" s="791" t="str">
        <f>słownik!A106</f>
        <v>Zespół muzyki rozrywkowej</v>
      </c>
      <c r="C109" s="479" t="str">
        <f>słownik!B106</f>
        <v>zespół muz.roz.</v>
      </c>
      <c r="D109" s="649">
        <f>SUMIF(pedag!N$6:N$2476,C109,pedag!R$6:R$2476)+SUMIF(pedag!N$6:N$2476,C109,pedag!S$6:S$2476)+SUMIF(pedag!N$6:N$2476,C109,pedag!T$6:T$2476)+SUMIF(pedag!N$6:N$2476,C109,pedag!U$6:U$2476)+SUMIF(pedag!N$6:N$2476,C109,pedag!Y$6:Y$2476)+SUMIF(pedag!N$6:N$2476,C109,pedag!V$6:V$2476)+SUMIF(pedag!N$6:N$2476,C109,pedag!Z$6:Z$2476)+SUMIF(pedag!N$6:N$2476,C109,pedag!W$6:W$2476)+SUMIF(pedag!N$6:N$2476,C109,pedag!X$6:X$2476)</f>
        <v>0</v>
      </c>
      <c r="E109" s="384">
        <f>SUMIF(pedag!$N$6:$N$2476,C109,pedag!$AG$6:$AG$2476)</f>
        <v>0</v>
      </c>
    </row>
    <row r="110" spans="1:5" ht="14.25">
      <c r="A110" s="311">
        <v>105</v>
      </c>
      <c r="B110" s="791" t="str">
        <f>słownik!A107</f>
        <v>Zespół wokalny</v>
      </c>
      <c r="C110" s="479" t="str">
        <f>słownik!B107</f>
        <v>zespół wokalny</v>
      </c>
      <c r="D110" s="649">
        <f>SUMIF(pedag!N$6:N$2476,C110,pedag!R$6:R$2476)+SUMIF(pedag!N$6:N$2476,C110,pedag!S$6:S$2476)+SUMIF(pedag!N$6:N$2476,C110,pedag!T$6:T$2476)+SUMIF(pedag!N$6:N$2476,C110,pedag!U$6:U$2476)+SUMIF(pedag!N$6:N$2476,C110,pedag!Y$6:Y$2476)+SUMIF(pedag!N$6:N$2476,C110,pedag!V$6:V$2476)+SUMIF(pedag!N$6:N$2476,C110,pedag!Z$6:Z$2476)+SUMIF(pedag!N$6:N$2476,C110,pedag!W$6:W$2476)+SUMIF(pedag!N$6:N$2476,C110,pedag!X$6:X$2476)</f>
        <v>0</v>
      </c>
      <c r="E110" s="384">
        <f>SUMIF(pedag!$N$6:$N$2476,C110,pedag!$AG$6:$AG$2476)</f>
        <v>0</v>
      </c>
    </row>
    <row r="111" spans="1:5" ht="14.25">
      <c r="A111" s="311">
        <v>106</v>
      </c>
      <c r="B111" s="791" t="str">
        <f>słownik!A108</f>
        <v>Zespół perkusyjny</v>
      </c>
      <c r="C111" s="479" t="str">
        <f>słownik!B108</f>
        <v>zespół perkus.</v>
      </c>
      <c r="D111" s="649">
        <f>SUMIF(pedag!N$6:N$2476,C111,pedag!R$6:R$2476)+SUMIF(pedag!N$6:N$2476,C111,pedag!S$6:S$2476)+SUMIF(pedag!N$6:N$2476,C111,pedag!T$6:T$2476)+SUMIF(pedag!N$6:N$2476,C111,pedag!U$6:U$2476)+SUMIF(pedag!N$6:N$2476,C111,pedag!Y$6:Y$2476)+SUMIF(pedag!N$6:N$2476,C111,pedag!V$6:V$2476)+SUMIF(pedag!N$6:N$2476,C111,pedag!Z$6:Z$2476)+SUMIF(pedag!N$6:N$2476,C111,pedag!W$6:W$2476)+SUMIF(pedag!N$6:N$2476,C111,pedag!X$6:X$2476)</f>
        <v>0</v>
      </c>
      <c r="E111" s="384">
        <f>SUMIF(pedag!$N$6:$N$2476,C111,pedag!$AG$6:$AG$2476)</f>
        <v>0</v>
      </c>
    </row>
    <row r="112" spans="1:5" ht="14.25">
      <c r="A112" s="311">
        <v>107</v>
      </c>
      <c r="B112" s="791" t="str">
        <f>słownik!A109</f>
        <v>Zespół jazzowy</v>
      </c>
      <c r="C112" s="479" t="str">
        <f>słownik!B109</f>
        <v>zespół jazzowy</v>
      </c>
      <c r="D112" s="649">
        <f>SUMIF(pedag!N$6:N$2476,C112,pedag!R$6:R$2476)+SUMIF(pedag!N$6:N$2476,C112,pedag!S$6:S$2476)+SUMIF(pedag!N$6:N$2476,C112,pedag!T$6:T$2476)+SUMIF(pedag!N$6:N$2476,C112,pedag!U$6:U$2476)+SUMIF(pedag!N$6:N$2476,C112,pedag!Y$6:Y$2476)+SUMIF(pedag!N$6:N$2476,C112,pedag!V$6:V$2476)+SUMIF(pedag!N$6:N$2476,C112,pedag!Z$6:Z$2476)+SUMIF(pedag!N$6:N$2476,C112,pedag!W$6:W$2476)+SUMIF(pedag!N$6:N$2476,C112,pedag!X$6:X$2476)</f>
        <v>0</v>
      </c>
      <c r="E112" s="384">
        <f>SUMIF(pedag!$N$6:$N$2476,C112,pedag!$AG$6:$AG$2476)</f>
        <v>0</v>
      </c>
    </row>
    <row r="113" spans="1:5" ht="14.25">
      <c r="A113" s="311">
        <v>108</v>
      </c>
      <c r="B113" s="791" t="str">
        <f>słownik!A110</f>
        <v>Zespół ludowy</v>
      </c>
      <c r="C113" s="479" t="str">
        <f>słownik!B110</f>
        <v>zespół ludowy</v>
      </c>
      <c r="D113" s="649">
        <f>SUMIF(pedag!N$6:N$2476,C113,pedag!R$6:R$2476)+SUMIF(pedag!N$6:N$2476,C113,pedag!S$6:S$2476)+SUMIF(pedag!N$6:N$2476,C113,pedag!T$6:T$2476)+SUMIF(pedag!N$6:N$2476,C113,pedag!U$6:U$2476)+SUMIF(pedag!N$6:N$2476,C113,pedag!Y$6:Y$2476)+SUMIF(pedag!N$6:N$2476,C113,pedag!V$6:V$2476)+SUMIF(pedag!N$6:N$2476,C113,pedag!Z$6:Z$2476)+SUMIF(pedag!N$6:N$2476,C113,pedag!W$6:W$2476)+SUMIF(pedag!N$6:N$2476,C113,pedag!X$6:X$2476)</f>
        <v>0</v>
      </c>
      <c r="E113" s="384">
        <f>SUMIF(pedag!$N$6:$N$2476,C113,pedag!$AG$6:$AG$2476)</f>
        <v>0</v>
      </c>
    </row>
    <row r="114" spans="1:5" ht="14.25">
      <c r="A114" s="311">
        <v>109</v>
      </c>
      <c r="B114" s="791" t="str">
        <f>słownik!A111</f>
        <v>Praca z akompaniatorem</v>
      </c>
      <c r="C114" s="479" t="str">
        <f>słownik!B111</f>
        <v>praca z akompan.</v>
      </c>
      <c r="D114" s="649">
        <f>SUMIF(pedag!N$6:N$2476,C114,pedag!R$6:R$2476)+SUMIF(pedag!N$6:N$2476,C114,pedag!S$6:S$2476)+SUMIF(pedag!N$6:N$2476,C114,pedag!T$6:T$2476)+SUMIF(pedag!N$6:N$2476,C114,pedag!U$6:U$2476)+SUMIF(pedag!N$6:N$2476,C114,pedag!Y$6:Y$2476)+SUMIF(pedag!N$6:N$2476,C114,pedag!V$6:V$2476)+SUMIF(pedag!N$6:N$2476,C114,pedag!Z$6:Z$2476)+SUMIF(pedag!N$6:N$2476,C114,pedag!W$6:W$2476)+SUMIF(pedag!N$6:N$2476,C114,pedag!X$6:X$2476)</f>
        <v>0</v>
      </c>
      <c r="E114" s="384">
        <f>SUMIF(pedag!$N$6:$N$2476,C114,pedag!$AG$6:$AG$2476)</f>
        <v>0</v>
      </c>
    </row>
    <row r="115" spans="1:5" ht="14.25">
      <c r="A115" s="311">
        <v>110</v>
      </c>
      <c r="B115" s="791" t="str">
        <f>słownik!A112</f>
        <v>Instrument główny-jazzowy</v>
      </c>
      <c r="C115" s="479" t="str">
        <f>słownik!B112</f>
        <v>instrument gł.-jazz.</v>
      </c>
      <c r="D115" s="649">
        <f>SUMIF(pedag!N$6:N$2476,C115,pedag!R$6:R$2476)+SUMIF(pedag!N$6:N$2476,C115,pedag!S$6:S$2476)+SUMIF(pedag!N$6:N$2476,C115,pedag!T$6:T$2476)+SUMIF(pedag!N$6:N$2476,C115,pedag!U$6:U$2476)+SUMIF(pedag!N$6:N$2476,C115,pedag!Y$6:Y$2476)+SUMIF(pedag!N$6:N$2476,C115,pedag!V$6:V$2476)+SUMIF(pedag!N$6:N$2476,C115,pedag!Z$6:Z$2476)+SUMIF(pedag!N$6:N$2476,C115,pedag!W$6:W$2476)+SUMIF(pedag!N$6:N$2476,C115,pedag!X$6:X$2476)</f>
        <v>0</v>
      </c>
      <c r="E115" s="384">
        <f>SUMIF(pedag!$N$6:$N$2476,C115,pedag!$AG$6:$AG$2476)</f>
        <v>0</v>
      </c>
    </row>
    <row r="116" spans="1:5" ht="14.25">
      <c r="A116" s="311">
        <v>111</v>
      </c>
      <c r="B116" s="791">
        <f>słownik!A113</f>
        <v>0</v>
      </c>
      <c r="C116" s="479">
        <f>słownik!B113</f>
        <v>0</v>
      </c>
      <c r="D116" s="649">
        <f>SUMIF(pedag!N$6:N$2476,C116,pedag!R$6:R$2476)+SUMIF(pedag!N$6:N$2476,C116,pedag!S$6:S$2476)+SUMIF(pedag!N$6:N$2476,C116,pedag!T$6:T$2476)+SUMIF(pedag!N$6:N$2476,C116,pedag!U$6:U$2476)+SUMIF(pedag!N$6:N$2476,C116,pedag!Y$6:Y$2476)+SUMIF(pedag!N$6:N$2476,C116,pedag!V$6:V$2476)+SUMIF(pedag!N$6:N$2476,C116,pedag!Z$6:Z$2476)+SUMIF(pedag!N$6:N$2476,C116,pedag!W$6:W$2476)+SUMIF(pedag!N$6:N$2476,C116,pedag!X$6:X$2476)</f>
        <v>0</v>
      </c>
      <c r="E116" s="384">
        <f>SUMIF(pedag!$N$6:$N$2476,C116,pedag!$AG$6:$AG$2476)</f>
        <v>0</v>
      </c>
    </row>
    <row r="117" spans="1:5" ht="14.25">
      <c r="A117" s="311">
        <v>112</v>
      </c>
      <c r="B117" s="791">
        <f>słownik!A114</f>
        <v>0</v>
      </c>
      <c r="C117" s="479">
        <f>słownik!B114</f>
        <v>0</v>
      </c>
      <c r="D117" s="649">
        <f>SUMIF(pedag!N$6:N$2476,C117,pedag!R$6:R$2476)+SUMIF(pedag!N$6:N$2476,C117,pedag!S$6:S$2476)+SUMIF(pedag!N$6:N$2476,C117,pedag!T$6:T$2476)+SUMIF(pedag!N$6:N$2476,C117,pedag!U$6:U$2476)+SUMIF(pedag!N$6:N$2476,C117,pedag!Y$6:Y$2476)+SUMIF(pedag!N$6:N$2476,C117,pedag!V$6:V$2476)+SUMIF(pedag!N$6:N$2476,C117,pedag!Z$6:Z$2476)+SUMIF(pedag!N$6:N$2476,C117,pedag!W$6:W$2476)+SUMIF(pedag!N$6:N$2476,C117,pedag!X$6:X$2476)</f>
        <v>0</v>
      </c>
      <c r="E117" s="384">
        <f>SUMIF(pedag!$N$6:$N$2476,C117,pedag!$AG$6:$AG$2476)</f>
        <v>0</v>
      </c>
    </row>
    <row r="118" spans="1:5" ht="14.25">
      <c r="A118" s="311">
        <v>113</v>
      </c>
      <c r="B118" s="791">
        <f>słownik!A115</f>
        <v>0</v>
      </c>
      <c r="C118" s="479">
        <f>słownik!B115</f>
        <v>0</v>
      </c>
      <c r="D118" s="649">
        <f>SUMIF(pedag!N$6:N$2476,C118,pedag!R$6:R$2476)+SUMIF(pedag!N$6:N$2476,C118,pedag!S$6:S$2476)+SUMIF(pedag!N$6:N$2476,C118,pedag!T$6:T$2476)+SUMIF(pedag!N$6:N$2476,C118,pedag!U$6:U$2476)+SUMIF(pedag!N$6:N$2476,C118,pedag!Y$6:Y$2476)+SUMIF(pedag!N$6:N$2476,C118,pedag!V$6:V$2476)+SUMIF(pedag!N$6:N$2476,C118,pedag!Z$6:Z$2476)+SUMIF(pedag!N$6:N$2476,C118,pedag!W$6:W$2476)+SUMIF(pedag!N$6:N$2476,C118,pedag!X$6:X$2476)</f>
        <v>0</v>
      </c>
      <c r="E118" s="384">
        <f>SUMIF(pedag!$N$6:$N$2476,C118,pedag!$AG$6:$AG$2476)</f>
        <v>0</v>
      </c>
    </row>
    <row r="119" spans="1:5" ht="14.25">
      <c r="A119" s="311">
        <v>114</v>
      </c>
      <c r="B119" s="791">
        <f>słownik!A116</f>
        <v>0</v>
      </c>
      <c r="C119" s="479">
        <f>słownik!B116</f>
        <v>0</v>
      </c>
      <c r="D119" s="649">
        <f>SUMIF(pedag!N$6:N$2476,C119,pedag!R$6:R$2476)+SUMIF(pedag!N$6:N$2476,C119,pedag!S$6:S$2476)+SUMIF(pedag!N$6:N$2476,C119,pedag!T$6:T$2476)+SUMIF(pedag!N$6:N$2476,C119,pedag!U$6:U$2476)+SUMIF(pedag!N$6:N$2476,C119,pedag!Y$6:Y$2476)+SUMIF(pedag!N$6:N$2476,C119,pedag!V$6:V$2476)+SUMIF(pedag!N$6:N$2476,C119,pedag!Z$6:Z$2476)+SUMIF(pedag!N$6:N$2476,C119,pedag!W$6:W$2476)+SUMIF(pedag!N$6:N$2476,C119,pedag!X$6:X$2476)</f>
        <v>0</v>
      </c>
      <c r="E119" s="384">
        <f>SUMIF(pedag!$N$6:$N$2476,C119,pedag!$AG$6:$AG$2476)</f>
        <v>0</v>
      </c>
    </row>
    <row r="120" spans="1:5" ht="14.25">
      <c r="A120" s="311">
        <v>115</v>
      </c>
      <c r="B120" s="791">
        <f>słownik!A117</f>
        <v>0</v>
      </c>
      <c r="C120" s="479">
        <f>słownik!B117</f>
        <v>0</v>
      </c>
      <c r="D120" s="649">
        <f>SUMIF(pedag!N$6:N$2476,C120,pedag!R$6:R$2476)+SUMIF(pedag!N$6:N$2476,C120,pedag!S$6:S$2476)+SUMIF(pedag!N$6:N$2476,C120,pedag!T$6:T$2476)+SUMIF(pedag!N$6:N$2476,C120,pedag!U$6:U$2476)+SUMIF(pedag!N$6:N$2476,C120,pedag!Y$6:Y$2476)+SUMIF(pedag!N$6:N$2476,C120,pedag!V$6:V$2476)+SUMIF(pedag!N$6:N$2476,C120,pedag!Z$6:Z$2476)+SUMIF(pedag!N$6:N$2476,C120,pedag!W$6:W$2476)+SUMIF(pedag!N$6:N$2476,C120,pedag!X$6:X$2476)</f>
        <v>0</v>
      </c>
      <c r="E120" s="384">
        <f>SUMIF(pedag!$N$6:$N$2476,C120,pedag!$AG$6:$AG$2476)</f>
        <v>0</v>
      </c>
    </row>
    <row r="121" spans="1:5" ht="14.25">
      <c r="A121" s="311">
        <v>116</v>
      </c>
      <c r="B121" s="791">
        <f>słownik!A118</f>
        <v>0</v>
      </c>
      <c r="C121" s="479">
        <f>słownik!B118</f>
        <v>0</v>
      </c>
      <c r="D121" s="649">
        <f>SUMIF(pedag!N$6:N$2476,C121,pedag!R$6:R$2476)+SUMIF(pedag!N$6:N$2476,C121,pedag!S$6:S$2476)+SUMIF(pedag!N$6:N$2476,C121,pedag!T$6:T$2476)+SUMIF(pedag!N$6:N$2476,C121,pedag!U$6:U$2476)+SUMIF(pedag!N$6:N$2476,C121,pedag!Y$6:Y$2476)+SUMIF(pedag!N$6:N$2476,C121,pedag!V$6:V$2476)+SUMIF(pedag!N$6:N$2476,C121,pedag!Z$6:Z$2476)+SUMIF(pedag!N$6:N$2476,C121,pedag!W$6:W$2476)+SUMIF(pedag!N$6:N$2476,C121,pedag!X$6:X$2476)</f>
        <v>0</v>
      </c>
      <c r="E121" s="384">
        <f>SUMIF(pedag!$N$6:$N$2476,C121,pedag!$AG$6:$AG$2476)</f>
        <v>0</v>
      </c>
    </row>
    <row r="122" spans="1:5" ht="14.25">
      <c r="A122" s="311">
        <v>117</v>
      </c>
      <c r="B122" s="791">
        <f>słownik!A119</f>
        <v>0</v>
      </c>
      <c r="C122" s="479">
        <f>słownik!B119</f>
        <v>0</v>
      </c>
      <c r="D122" s="649">
        <f>SUMIF(pedag!N$6:N$2476,C122,pedag!R$6:R$2476)+SUMIF(pedag!N$6:N$2476,C122,pedag!S$6:S$2476)+SUMIF(pedag!N$6:N$2476,C122,pedag!T$6:T$2476)+SUMIF(pedag!N$6:N$2476,C122,pedag!U$6:U$2476)+SUMIF(pedag!N$6:N$2476,C122,pedag!Y$6:Y$2476)+SUMIF(pedag!N$6:N$2476,C122,pedag!V$6:V$2476)+SUMIF(pedag!N$6:N$2476,C122,pedag!Z$6:Z$2476)+SUMIF(pedag!N$6:N$2476,C122,pedag!W$6:W$2476)+SUMIF(pedag!N$6:N$2476,C122,pedag!X$6:X$2476)</f>
        <v>0</v>
      </c>
      <c r="E122" s="384">
        <f>SUMIF(pedag!$N$6:$N$2476,C122,pedag!$AG$6:$AG$2476)</f>
        <v>0</v>
      </c>
    </row>
    <row r="123" spans="1:5" ht="14.25">
      <c r="A123" s="311">
        <v>118</v>
      </c>
      <c r="B123" s="791">
        <f>słownik!A120</f>
        <v>0</v>
      </c>
      <c r="C123" s="479">
        <f>słownik!B120</f>
        <v>0</v>
      </c>
      <c r="D123" s="649">
        <f>SUMIF(pedag!N$6:N$2476,C123,pedag!R$6:R$2476)+SUMIF(pedag!N$6:N$2476,C123,pedag!S$6:S$2476)+SUMIF(pedag!N$6:N$2476,C123,pedag!T$6:T$2476)+SUMIF(pedag!N$6:N$2476,C123,pedag!U$6:U$2476)+SUMIF(pedag!N$6:N$2476,C123,pedag!Y$6:Y$2476)+SUMIF(pedag!N$6:N$2476,C123,pedag!V$6:V$2476)+SUMIF(pedag!N$6:N$2476,C123,pedag!Z$6:Z$2476)+SUMIF(pedag!N$6:N$2476,C123,pedag!W$6:W$2476)+SUMIF(pedag!N$6:N$2476,C123,pedag!X$6:X$2476)</f>
        <v>0</v>
      </c>
      <c r="E123" s="384">
        <f>SUMIF(pedag!$N$6:$N$2476,C123,pedag!$AG$6:$AG$2476)</f>
        <v>0</v>
      </c>
    </row>
    <row r="124" spans="1:5" ht="14.25">
      <c r="A124" s="311">
        <v>119</v>
      </c>
      <c r="B124" s="791">
        <f>słownik!A121</f>
        <v>0</v>
      </c>
      <c r="C124" s="479">
        <f>słownik!B121</f>
        <v>0</v>
      </c>
      <c r="D124" s="649">
        <f>SUMIF(pedag!N$6:N$2476,C124,pedag!R$6:R$2476)+SUMIF(pedag!N$6:N$2476,C124,pedag!S$6:S$2476)+SUMIF(pedag!N$6:N$2476,C124,pedag!T$6:T$2476)+SUMIF(pedag!N$6:N$2476,C124,pedag!U$6:U$2476)+SUMIF(pedag!N$6:N$2476,C124,pedag!Y$6:Y$2476)+SUMIF(pedag!N$6:N$2476,C124,pedag!V$6:V$2476)+SUMIF(pedag!N$6:N$2476,C124,pedag!Z$6:Z$2476)+SUMIF(pedag!N$6:N$2476,C124,pedag!W$6:W$2476)+SUMIF(pedag!N$6:N$2476,C124,pedag!X$6:X$2476)</f>
        <v>0</v>
      </c>
      <c r="E124" s="384">
        <f>SUMIF(pedag!$N$6:$N$2476,C124,pedag!$AG$6:$AG$2476)</f>
        <v>0</v>
      </c>
    </row>
    <row r="125" spans="1:5" ht="14.25">
      <c r="A125" s="311">
        <v>120</v>
      </c>
      <c r="B125" s="791">
        <f>słownik!A122</f>
        <v>0</v>
      </c>
      <c r="C125" s="479">
        <f>słownik!B122</f>
        <v>0</v>
      </c>
      <c r="D125" s="649">
        <f>SUMIF(pedag!N$6:N$2476,C125,pedag!R$6:R$2476)+SUMIF(pedag!N$6:N$2476,C125,pedag!S$6:S$2476)+SUMIF(pedag!N$6:N$2476,C125,pedag!T$6:T$2476)+SUMIF(pedag!N$6:N$2476,C125,pedag!U$6:U$2476)+SUMIF(pedag!N$6:N$2476,C125,pedag!Y$6:Y$2476)+SUMIF(pedag!N$6:N$2476,C125,pedag!V$6:V$2476)+SUMIF(pedag!N$6:N$2476,C125,pedag!Z$6:Z$2476)+SUMIF(pedag!N$6:N$2476,C125,pedag!W$6:W$2476)+SUMIF(pedag!N$6:N$2476,C125,pedag!X$6:X$2476)</f>
        <v>0</v>
      </c>
      <c r="E125" s="384">
        <f>SUMIF(pedag!$N$6:$N$2476,C125,pedag!$AG$6:$AG$2476)</f>
        <v>0</v>
      </c>
    </row>
    <row r="126" spans="1:5" ht="14.25">
      <c r="A126" s="311">
        <v>121</v>
      </c>
      <c r="B126" s="791">
        <f>słownik!A123</f>
        <v>0</v>
      </c>
      <c r="C126" s="479">
        <f>słownik!B123</f>
        <v>0</v>
      </c>
      <c r="D126" s="649">
        <f>SUMIF(pedag!N$6:N$2476,C126,pedag!R$6:R$2476)+SUMIF(pedag!N$6:N$2476,C126,pedag!S$6:S$2476)+SUMIF(pedag!N$6:N$2476,C126,pedag!T$6:T$2476)+SUMIF(pedag!N$6:N$2476,C126,pedag!U$6:U$2476)+SUMIF(pedag!N$6:N$2476,C126,pedag!Y$6:Y$2476)+SUMIF(pedag!N$6:N$2476,C126,pedag!V$6:V$2476)+SUMIF(pedag!N$6:N$2476,C126,pedag!Z$6:Z$2476)+SUMIF(pedag!N$6:N$2476,C126,pedag!W$6:W$2476)+SUMIF(pedag!N$6:N$2476,C126,pedag!X$6:X$2476)</f>
        <v>0</v>
      </c>
      <c r="E126" s="384">
        <f>SUMIF(pedag!$N$6:$N$2476,C126,pedag!$AG$6:$AG$2476)</f>
        <v>0</v>
      </c>
    </row>
    <row r="127" spans="1:5" ht="14.25">
      <c r="A127" s="311">
        <v>122</v>
      </c>
      <c r="B127" s="791">
        <f>słownik!A124</f>
        <v>0</v>
      </c>
      <c r="C127" s="479">
        <f>słownik!B124</f>
        <v>0</v>
      </c>
      <c r="D127" s="649">
        <f>SUMIF(pedag!N$6:N$2476,C127,pedag!R$6:R$2476)+SUMIF(pedag!N$6:N$2476,C127,pedag!S$6:S$2476)+SUMIF(pedag!N$6:N$2476,C127,pedag!T$6:T$2476)+SUMIF(pedag!N$6:N$2476,C127,pedag!U$6:U$2476)+SUMIF(pedag!N$6:N$2476,C127,pedag!Y$6:Y$2476)+SUMIF(pedag!N$6:N$2476,C127,pedag!V$6:V$2476)+SUMIF(pedag!N$6:N$2476,C127,pedag!Z$6:Z$2476)+SUMIF(pedag!N$6:N$2476,C127,pedag!W$6:W$2476)+SUMIF(pedag!N$6:N$2476,C127,pedag!X$6:X$2476)</f>
        <v>0</v>
      </c>
      <c r="E127" s="384">
        <f>SUMIF(pedag!$N$6:$N$2476,C127,pedag!$AG$6:$AG$2476)</f>
        <v>0</v>
      </c>
    </row>
    <row r="128" spans="1:5" ht="14.25">
      <c r="A128" s="311">
        <v>123</v>
      </c>
      <c r="B128" s="791">
        <f>słownik!A125</f>
        <v>0</v>
      </c>
      <c r="C128" s="479">
        <f>słownik!B125</f>
        <v>0</v>
      </c>
      <c r="D128" s="649">
        <f>SUMIF(pedag!N$6:N$2476,C128,pedag!R$6:R$2476)+SUMIF(pedag!N$6:N$2476,C128,pedag!S$6:S$2476)+SUMIF(pedag!N$6:N$2476,C128,pedag!T$6:T$2476)+SUMIF(pedag!N$6:N$2476,C128,pedag!U$6:U$2476)+SUMIF(pedag!N$6:N$2476,C128,pedag!Y$6:Y$2476)+SUMIF(pedag!N$6:N$2476,C128,pedag!V$6:V$2476)+SUMIF(pedag!N$6:N$2476,C128,pedag!Z$6:Z$2476)+SUMIF(pedag!N$6:N$2476,C128,pedag!W$6:W$2476)+SUMIF(pedag!N$6:N$2476,C128,pedag!X$6:X$2476)</f>
        <v>0</v>
      </c>
      <c r="E128" s="384">
        <f>SUMIF(pedag!$N$6:$N$2476,C128,pedag!$AG$6:$AG$2476)</f>
        <v>0</v>
      </c>
    </row>
    <row r="129" spans="1:5" ht="14.25">
      <c r="A129" s="311">
        <v>124</v>
      </c>
      <c r="B129" s="791">
        <f>słownik!A126</f>
        <v>0</v>
      </c>
      <c r="C129" s="479">
        <f>słownik!B126</f>
        <v>0</v>
      </c>
      <c r="D129" s="649">
        <f>SUMIF(pedag!N$6:N$2476,C129,pedag!R$6:R$2476)+SUMIF(pedag!N$6:N$2476,C129,pedag!S$6:S$2476)+SUMIF(pedag!N$6:N$2476,C129,pedag!T$6:T$2476)+SUMIF(pedag!N$6:N$2476,C129,pedag!U$6:U$2476)+SUMIF(pedag!N$6:N$2476,C129,pedag!Y$6:Y$2476)+SUMIF(pedag!N$6:N$2476,C129,pedag!V$6:V$2476)+SUMIF(pedag!N$6:N$2476,C129,pedag!Z$6:Z$2476)+SUMIF(pedag!N$6:N$2476,C129,pedag!W$6:W$2476)+SUMIF(pedag!N$6:N$2476,C129,pedag!X$6:X$2476)</f>
        <v>0</v>
      </c>
      <c r="E129" s="384">
        <f>SUMIF(pedag!$N$6:$N$2476,C129,pedag!$AG$6:$AG$2476)</f>
        <v>0</v>
      </c>
    </row>
    <row r="130" spans="1:5" ht="14.25">
      <c r="A130" s="311">
        <v>125</v>
      </c>
      <c r="B130" s="791">
        <f>słownik!A127</f>
        <v>0</v>
      </c>
      <c r="C130" s="479">
        <f>słownik!B127</f>
        <v>0</v>
      </c>
      <c r="D130" s="649">
        <f>SUMIF(pedag!N$6:N$2476,C130,pedag!R$6:R$2476)+SUMIF(pedag!N$6:N$2476,C130,pedag!S$6:S$2476)+SUMIF(pedag!N$6:N$2476,C130,pedag!T$6:T$2476)+SUMIF(pedag!N$6:N$2476,C130,pedag!U$6:U$2476)+SUMIF(pedag!N$6:N$2476,C130,pedag!Y$6:Y$2476)+SUMIF(pedag!N$6:N$2476,C130,pedag!V$6:V$2476)+SUMIF(pedag!N$6:N$2476,C130,pedag!Z$6:Z$2476)+SUMIF(pedag!N$6:N$2476,C130,pedag!W$6:W$2476)+SUMIF(pedag!N$6:N$2476,C130,pedag!X$6:X$2476)</f>
        <v>0</v>
      </c>
      <c r="E130" s="384">
        <f>SUMIF(pedag!$N$6:$N$2476,C130,pedag!$AG$6:$AG$2476)</f>
        <v>0</v>
      </c>
    </row>
    <row r="131" spans="1:5" ht="14.25">
      <c r="A131" s="311">
        <v>126</v>
      </c>
      <c r="B131" s="791">
        <f>słownik!A128</f>
        <v>0</v>
      </c>
      <c r="C131" s="479">
        <f>słownik!B128</f>
        <v>0</v>
      </c>
      <c r="D131" s="649">
        <f>SUMIF(pedag!N$6:N$2476,C131,pedag!R$6:R$2476)+SUMIF(pedag!N$6:N$2476,C131,pedag!S$6:S$2476)+SUMIF(pedag!N$6:N$2476,C131,pedag!T$6:T$2476)+SUMIF(pedag!N$6:N$2476,C131,pedag!U$6:U$2476)+SUMIF(pedag!N$6:N$2476,C131,pedag!Y$6:Y$2476)+SUMIF(pedag!N$6:N$2476,C131,pedag!V$6:V$2476)+SUMIF(pedag!N$6:N$2476,C131,pedag!Z$6:Z$2476)+SUMIF(pedag!N$6:N$2476,C131,pedag!W$6:W$2476)+SUMIF(pedag!N$6:N$2476,C131,pedag!X$6:X$2476)</f>
        <v>0</v>
      </c>
      <c r="E131" s="384">
        <f>SUMIF(pedag!$N$6:$N$2476,C131,pedag!$AG$6:$AG$2476)</f>
        <v>0</v>
      </c>
    </row>
    <row r="132" spans="1:5" ht="14.25">
      <c r="A132" s="311">
        <v>127</v>
      </c>
      <c r="B132" s="791">
        <f>słownik!A129</f>
        <v>0</v>
      </c>
      <c r="C132" s="479">
        <f>słownik!B129</f>
        <v>0</v>
      </c>
      <c r="D132" s="649">
        <f>SUMIF(pedag!N$6:N$2476,C132,pedag!R$6:R$2476)+SUMIF(pedag!N$6:N$2476,C132,pedag!S$6:S$2476)+SUMIF(pedag!N$6:N$2476,C132,pedag!T$6:T$2476)+SUMIF(pedag!N$6:N$2476,C132,pedag!U$6:U$2476)+SUMIF(pedag!N$6:N$2476,C132,pedag!Y$6:Y$2476)+SUMIF(pedag!N$6:N$2476,C132,pedag!V$6:V$2476)+SUMIF(pedag!N$6:N$2476,C132,pedag!Z$6:Z$2476)+SUMIF(pedag!N$6:N$2476,C132,pedag!W$6:W$2476)+SUMIF(pedag!N$6:N$2476,C132,pedag!X$6:X$2476)</f>
        <v>0</v>
      </c>
      <c r="E132" s="384">
        <f>SUMIF(pedag!$N$6:$N$2476,C132,pedag!$AG$6:$AG$2476)</f>
        <v>0</v>
      </c>
    </row>
    <row r="133" spans="1:5" ht="14.25">
      <c r="A133" s="311">
        <v>128</v>
      </c>
      <c r="B133" s="791">
        <f>słownik!A130</f>
        <v>0</v>
      </c>
      <c r="C133" s="479">
        <f>słownik!B130</f>
        <v>0</v>
      </c>
      <c r="D133" s="649">
        <f>SUMIF(pedag!N$6:N$2476,C133,pedag!R$6:R$2476)+SUMIF(pedag!N$6:N$2476,C133,pedag!S$6:S$2476)+SUMIF(pedag!N$6:N$2476,C133,pedag!T$6:T$2476)+SUMIF(pedag!N$6:N$2476,C133,pedag!U$6:U$2476)+SUMIF(pedag!N$6:N$2476,C133,pedag!Y$6:Y$2476)+SUMIF(pedag!N$6:N$2476,C133,pedag!V$6:V$2476)+SUMIF(pedag!N$6:N$2476,C133,pedag!Z$6:Z$2476)+SUMIF(pedag!N$6:N$2476,C133,pedag!W$6:W$2476)+SUMIF(pedag!N$6:N$2476,C133,pedag!X$6:X$2476)</f>
        <v>0</v>
      </c>
      <c r="E133" s="384">
        <f>SUMIF(pedag!$N$6:$N$2476,C133,pedag!$AG$6:$AG$2476)</f>
        <v>0</v>
      </c>
    </row>
    <row r="134" spans="1:5" ht="14.25">
      <c r="A134" s="311">
        <v>129</v>
      </c>
      <c r="B134" s="791">
        <f>słownik!A131</f>
        <v>0</v>
      </c>
      <c r="C134" s="479">
        <f>słownik!B131</f>
        <v>0</v>
      </c>
      <c r="D134" s="649">
        <f>SUMIF(pedag!N$6:N$2476,C134,pedag!R$6:R$2476)+SUMIF(pedag!N$6:N$2476,C134,pedag!S$6:S$2476)+SUMIF(pedag!N$6:N$2476,C134,pedag!T$6:T$2476)+SUMIF(pedag!N$6:N$2476,C134,pedag!U$6:U$2476)+SUMIF(pedag!N$6:N$2476,C134,pedag!Y$6:Y$2476)+SUMIF(pedag!N$6:N$2476,C134,pedag!V$6:V$2476)+SUMIF(pedag!N$6:N$2476,C134,pedag!Z$6:Z$2476)+SUMIF(pedag!N$6:N$2476,C134,pedag!W$6:W$2476)+SUMIF(pedag!N$6:N$2476,C134,pedag!X$6:X$2476)</f>
        <v>0</v>
      </c>
      <c r="E134" s="384">
        <f>SUMIF(pedag!$N$6:$N$2476,C134,pedag!$AG$6:$AG$2476)</f>
        <v>0</v>
      </c>
    </row>
    <row r="135" spans="1:5" ht="14.25">
      <c r="A135" s="311">
        <v>130</v>
      </c>
      <c r="B135" s="791">
        <f>słownik!A132</f>
        <v>0</v>
      </c>
      <c r="C135" s="479">
        <f>słownik!B132</f>
        <v>0</v>
      </c>
      <c r="D135" s="649">
        <f>SUMIF(pedag!N$6:N$2476,C135,pedag!R$6:R$2476)+SUMIF(pedag!N$6:N$2476,C135,pedag!S$6:S$2476)+SUMIF(pedag!N$6:N$2476,C135,pedag!T$6:T$2476)+SUMIF(pedag!N$6:N$2476,C135,pedag!U$6:U$2476)+SUMIF(pedag!N$6:N$2476,C135,pedag!Y$6:Y$2476)+SUMIF(pedag!N$6:N$2476,C135,pedag!V$6:V$2476)+SUMIF(pedag!N$6:N$2476,C135,pedag!Z$6:Z$2476)+SUMIF(pedag!N$6:N$2476,C135,pedag!W$6:W$2476)+SUMIF(pedag!N$6:N$2476,C135,pedag!X$6:X$2476)</f>
        <v>0</v>
      </c>
      <c r="E135" s="384">
        <f>SUMIF(pedag!$N$6:$N$2476,C135,pedag!$AG$6:$AG$2476)</f>
        <v>0</v>
      </c>
    </row>
    <row r="136" spans="1:5" ht="14.25">
      <c r="A136" s="311">
        <v>131</v>
      </c>
      <c r="B136" s="791">
        <f>słownik!A133</f>
        <v>0</v>
      </c>
      <c r="C136" s="479">
        <f>słownik!B133</f>
        <v>0</v>
      </c>
      <c r="D136" s="649">
        <f>SUMIF(pedag!N$6:N$2476,C136,pedag!R$6:R$2476)+SUMIF(pedag!N$6:N$2476,C136,pedag!S$6:S$2476)+SUMIF(pedag!N$6:N$2476,C136,pedag!T$6:T$2476)+SUMIF(pedag!N$6:N$2476,C136,pedag!U$6:U$2476)+SUMIF(pedag!N$6:N$2476,C136,pedag!Y$6:Y$2476)+SUMIF(pedag!N$6:N$2476,C136,pedag!V$6:V$2476)+SUMIF(pedag!N$6:N$2476,C136,pedag!Z$6:Z$2476)+SUMIF(pedag!N$6:N$2476,C136,pedag!W$6:W$2476)+SUMIF(pedag!N$6:N$2476,C136,pedag!X$6:X$2476)</f>
        <v>0</v>
      </c>
      <c r="E136" s="384">
        <f>SUMIF(pedag!$N$6:$N$2476,C136,pedag!$AG$6:$AG$2476)</f>
        <v>0</v>
      </c>
    </row>
    <row r="137" spans="1:5" ht="14.25">
      <c r="A137" s="311">
        <v>132</v>
      </c>
      <c r="B137" s="791">
        <f>słownik!A134</f>
        <v>0</v>
      </c>
      <c r="C137" s="479">
        <f>słownik!B134</f>
        <v>0</v>
      </c>
      <c r="D137" s="649">
        <f>SUMIF(pedag!N$6:N$2476,C137,pedag!R$6:R$2476)+SUMIF(pedag!N$6:N$2476,C137,pedag!S$6:S$2476)+SUMIF(pedag!N$6:N$2476,C137,pedag!T$6:T$2476)+SUMIF(pedag!N$6:N$2476,C137,pedag!U$6:U$2476)+SUMIF(pedag!N$6:N$2476,C137,pedag!Y$6:Y$2476)+SUMIF(pedag!N$6:N$2476,C137,pedag!V$6:V$2476)+SUMIF(pedag!N$6:N$2476,C137,pedag!Z$6:Z$2476)+SUMIF(pedag!N$6:N$2476,C137,pedag!W$6:W$2476)+SUMIF(pedag!N$6:N$2476,C137,pedag!X$6:X$2476)</f>
        <v>0</v>
      </c>
      <c r="E137" s="384">
        <f>SUMIF(pedag!$N$6:$N$2476,C137,pedag!$AG$6:$AG$2476)</f>
        <v>0</v>
      </c>
    </row>
    <row r="138" spans="1:5" ht="14.25">
      <c r="A138" s="311">
        <v>133</v>
      </c>
      <c r="B138" s="791">
        <f>słownik!A135</f>
        <v>0</v>
      </c>
      <c r="C138" s="479">
        <f>słownik!B135</f>
        <v>0</v>
      </c>
      <c r="D138" s="649">
        <f>SUMIF(pedag!N$6:N$2476,C138,pedag!R$6:R$2476)+SUMIF(pedag!N$6:N$2476,C138,pedag!S$6:S$2476)+SUMIF(pedag!N$6:N$2476,C138,pedag!T$6:T$2476)+SUMIF(pedag!N$6:N$2476,C138,pedag!U$6:U$2476)+SUMIF(pedag!N$6:N$2476,C138,pedag!Y$6:Y$2476)+SUMIF(pedag!N$6:N$2476,C138,pedag!V$6:V$2476)+SUMIF(pedag!N$6:N$2476,C138,pedag!Z$6:Z$2476)+SUMIF(pedag!N$6:N$2476,C138,pedag!W$6:W$2476)+SUMIF(pedag!N$6:N$2476,C138,pedag!X$6:X$2476)</f>
        <v>0</v>
      </c>
      <c r="E138" s="384">
        <f>SUMIF(pedag!$N$6:$N$2476,C138,pedag!$AG$6:$AG$2476)</f>
        <v>0</v>
      </c>
    </row>
    <row r="139" spans="1:5" ht="14.25">
      <c r="A139" s="311">
        <v>134</v>
      </c>
      <c r="B139" s="791">
        <f>słownik!A136</f>
        <v>0</v>
      </c>
      <c r="C139" s="479">
        <f>słownik!B136</f>
        <v>0</v>
      </c>
      <c r="D139" s="649">
        <f>SUMIF(pedag!N$6:N$2476,C139,pedag!R$6:R$2476)+SUMIF(pedag!N$6:N$2476,C139,pedag!S$6:S$2476)+SUMIF(pedag!N$6:N$2476,C139,pedag!T$6:T$2476)+SUMIF(pedag!N$6:N$2476,C139,pedag!U$6:U$2476)+SUMIF(pedag!N$6:N$2476,C139,pedag!Y$6:Y$2476)+SUMIF(pedag!N$6:N$2476,C139,pedag!V$6:V$2476)+SUMIF(pedag!N$6:N$2476,C139,pedag!Z$6:Z$2476)+SUMIF(pedag!N$6:N$2476,C139,pedag!W$6:W$2476)+SUMIF(pedag!N$6:N$2476,C139,pedag!X$6:X$2476)</f>
        <v>0</v>
      </c>
      <c r="E139" s="384">
        <f>SUMIF(pedag!$N$6:$N$2476,C139,pedag!$AG$6:$AG$2476)</f>
        <v>0</v>
      </c>
    </row>
    <row r="140" spans="1:5" ht="14.25">
      <c r="A140" s="311">
        <v>135</v>
      </c>
      <c r="B140" s="791">
        <f>słownik!A137</f>
        <v>0</v>
      </c>
      <c r="C140" s="479">
        <f>słownik!B137</f>
        <v>0</v>
      </c>
      <c r="D140" s="649">
        <f>SUMIF(pedag!N$6:N$2476,C140,pedag!R$6:R$2476)+SUMIF(pedag!N$6:N$2476,C140,pedag!S$6:S$2476)+SUMIF(pedag!N$6:N$2476,C140,pedag!T$6:T$2476)+SUMIF(pedag!N$6:N$2476,C140,pedag!U$6:U$2476)+SUMIF(pedag!N$6:N$2476,C140,pedag!Y$6:Y$2476)+SUMIF(pedag!N$6:N$2476,C140,pedag!V$6:V$2476)+SUMIF(pedag!N$6:N$2476,C140,pedag!Z$6:Z$2476)+SUMIF(pedag!N$6:N$2476,C140,pedag!W$6:W$2476)+SUMIF(pedag!N$6:N$2476,C140,pedag!X$6:X$2476)</f>
        <v>0</v>
      </c>
      <c r="E140" s="384">
        <f>SUMIF(pedag!$N$6:$N$2476,C140,pedag!$AG$6:$AG$2476)</f>
        <v>0</v>
      </c>
    </row>
    <row r="141" spans="1:5" ht="14.25">
      <c r="A141" s="311">
        <v>136</v>
      </c>
      <c r="B141" s="791">
        <f>słownik!A138</f>
        <v>0</v>
      </c>
      <c r="C141" s="479">
        <f>słownik!B138</f>
        <v>0</v>
      </c>
      <c r="D141" s="649">
        <f>SUMIF(pedag!N$6:N$2476,C141,pedag!R$6:R$2476)+SUMIF(pedag!N$6:N$2476,C141,pedag!S$6:S$2476)+SUMIF(pedag!N$6:N$2476,C141,pedag!T$6:T$2476)+SUMIF(pedag!N$6:N$2476,C141,pedag!U$6:U$2476)+SUMIF(pedag!N$6:N$2476,C141,pedag!Y$6:Y$2476)+SUMIF(pedag!N$6:N$2476,C141,pedag!V$6:V$2476)+SUMIF(pedag!N$6:N$2476,C141,pedag!Z$6:Z$2476)+SUMIF(pedag!N$6:N$2476,C141,pedag!W$6:W$2476)+SUMIF(pedag!N$6:N$2476,C141,pedag!X$6:X$2476)</f>
        <v>0</v>
      </c>
      <c r="E141" s="384">
        <f>SUMIF(pedag!$N$6:$N$2476,C141,pedag!$AG$6:$AG$2476)</f>
        <v>0</v>
      </c>
    </row>
    <row r="142" spans="1:5" ht="14.25">
      <c r="A142" s="311">
        <v>137</v>
      </c>
      <c r="B142" s="791">
        <f>słownik!A139</f>
        <v>0</v>
      </c>
      <c r="C142" s="479">
        <f>słownik!B139</f>
        <v>0</v>
      </c>
      <c r="D142" s="649">
        <f>SUMIF(pedag!N$6:N$2476,C142,pedag!R$6:R$2476)+SUMIF(pedag!N$6:N$2476,C142,pedag!S$6:S$2476)+SUMIF(pedag!N$6:N$2476,C142,pedag!T$6:T$2476)+SUMIF(pedag!N$6:N$2476,C142,pedag!U$6:U$2476)+SUMIF(pedag!N$6:N$2476,C142,pedag!Y$6:Y$2476)+SUMIF(pedag!N$6:N$2476,C142,pedag!V$6:V$2476)+SUMIF(pedag!N$6:N$2476,C142,pedag!Z$6:Z$2476)+SUMIF(pedag!N$6:N$2476,C142,pedag!W$6:W$2476)+SUMIF(pedag!N$6:N$2476,C142,pedag!X$6:X$2476)</f>
        <v>0</v>
      </c>
      <c r="E142" s="384">
        <f>SUMIF(pedag!$N$6:$N$2476,C142,pedag!$AG$6:$AG$2476)</f>
        <v>0</v>
      </c>
    </row>
    <row r="143" spans="1:5" ht="14.25">
      <c r="A143" s="311">
        <v>138</v>
      </c>
      <c r="B143" s="791">
        <f>słownik!A140</f>
        <v>0</v>
      </c>
      <c r="C143" s="479">
        <f>słownik!B140</f>
        <v>0</v>
      </c>
      <c r="D143" s="649">
        <f>SUMIF(pedag!N$6:N$2476,C143,pedag!R$6:R$2476)+SUMIF(pedag!N$6:N$2476,C143,pedag!S$6:S$2476)+SUMIF(pedag!N$6:N$2476,C143,pedag!T$6:T$2476)+SUMIF(pedag!N$6:N$2476,C143,pedag!U$6:U$2476)+SUMIF(pedag!N$6:N$2476,C143,pedag!Y$6:Y$2476)+SUMIF(pedag!N$6:N$2476,C143,pedag!V$6:V$2476)+SUMIF(pedag!N$6:N$2476,C143,pedag!Z$6:Z$2476)+SUMIF(pedag!N$6:N$2476,C143,pedag!W$6:W$2476)+SUMIF(pedag!N$6:N$2476,C143,pedag!X$6:X$2476)</f>
        <v>0</v>
      </c>
      <c r="E143" s="384">
        <f>SUMIF(pedag!$N$6:$N$2476,C143,pedag!$AG$6:$AG$2476)</f>
        <v>0</v>
      </c>
    </row>
    <row r="144" spans="1:5" ht="14.25">
      <c r="A144" s="311">
        <v>139</v>
      </c>
      <c r="B144" s="791">
        <f>słownik!A141</f>
        <v>0</v>
      </c>
      <c r="C144" s="479">
        <f>słownik!B141</f>
        <v>0</v>
      </c>
      <c r="D144" s="649">
        <f>SUMIF(pedag!N$6:N$2476,C144,pedag!R$6:R$2476)+SUMIF(pedag!N$6:N$2476,C144,pedag!S$6:S$2476)+SUMIF(pedag!N$6:N$2476,C144,pedag!T$6:T$2476)+SUMIF(pedag!N$6:N$2476,C144,pedag!U$6:U$2476)+SUMIF(pedag!N$6:N$2476,C144,pedag!Y$6:Y$2476)+SUMIF(pedag!N$6:N$2476,C144,pedag!V$6:V$2476)+SUMIF(pedag!N$6:N$2476,C144,pedag!Z$6:Z$2476)+SUMIF(pedag!N$6:N$2476,C144,pedag!W$6:W$2476)+SUMIF(pedag!N$6:N$2476,C144,pedag!X$6:X$2476)</f>
        <v>0</v>
      </c>
      <c r="E144" s="384">
        <f>SUMIF(pedag!$N$6:$N$2476,C144,pedag!$AG$6:$AG$2476)</f>
        <v>0</v>
      </c>
    </row>
    <row r="145" spans="1:5" ht="14.25">
      <c r="A145" s="311">
        <v>140</v>
      </c>
      <c r="B145" s="791">
        <f>słownik!A142</f>
        <v>0</v>
      </c>
      <c r="C145" s="479">
        <f>słownik!B142</f>
        <v>0</v>
      </c>
      <c r="D145" s="649">
        <f>SUMIF(pedag!N$6:N$2476,C145,pedag!R$6:R$2476)+SUMIF(pedag!N$6:N$2476,C145,pedag!S$6:S$2476)+SUMIF(pedag!N$6:N$2476,C145,pedag!T$6:T$2476)+SUMIF(pedag!N$6:N$2476,C145,pedag!U$6:U$2476)+SUMIF(pedag!N$6:N$2476,C145,pedag!Y$6:Y$2476)+SUMIF(pedag!N$6:N$2476,C145,pedag!V$6:V$2476)+SUMIF(pedag!N$6:N$2476,C145,pedag!Z$6:Z$2476)+SUMIF(pedag!N$6:N$2476,C145,pedag!W$6:W$2476)+SUMIF(pedag!N$6:N$2476,C145,pedag!X$6:X$2476)</f>
        <v>0</v>
      </c>
      <c r="E145" s="384">
        <f>SUMIF(pedag!$N$6:$N$2476,C145,pedag!$AG$6:$AG$2476)</f>
        <v>0</v>
      </c>
    </row>
    <row r="146" spans="1:5" ht="14.25">
      <c r="A146" s="311">
        <v>141</v>
      </c>
      <c r="B146" s="791">
        <f>słownik!A143</f>
        <v>0</v>
      </c>
      <c r="C146" s="479">
        <f>słownik!B143</f>
        <v>0</v>
      </c>
      <c r="D146" s="649">
        <f>SUMIF(pedag!N$6:N$2476,C146,pedag!R$6:R$2476)+SUMIF(pedag!N$6:N$2476,C146,pedag!S$6:S$2476)+SUMIF(pedag!N$6:N$2476,C146,pedag!T$6:T$2476)+SUMIF(pedag!N$6:N$2476,C146,pedag!U$6:U$2476)+SUMIF(pedag!N$6:N$2476,C146,pedag!Y$6:Y$2476)+SUMIF(pedag!N$6:N$2476,C146,pedag!V$6:V$2476)+SUMIF(pedag!N$6:N$2476,C146,pedag!Z$6:Z$2476)+SUMIF(pedag!N$6:N$2476,C146,pedag!W$6:W$2476)+SUMIF(pedag!N$6:N$2476,C146,pedag!X$6:X$2476)</f>
        <v>0</v>
      </c>
      <c r="E146" s="384">
        <f>SUMIF(pedag!$N$6:$N$2476,C146,pedag!$AG$6:$AG$2476)</f>
        <v>0</v>
      </c>
    </row>
    <row r="147" spans="1:5" ht="14.25">
      <c r="A147" s="311">
        <v>142</v>
      </c>
      <c r="B147" s="791">
        <f>słownik!A144</f>
        <v>0</v>
      </c>
      <c r="C147" s="479">
        <f>słownik!B144</f>
        <v>0</v>
      </c>
      <c r="D147" s="649">
        <f>SUMIF(pedag!N$6:N$2476,C147,pedag!R$6:R$2476)+SUMIF(pedag!N$6:N$2476,C147,pedag!S$6:S$2476)+SUMIF(pedag!N$6:N$2476,C147,pedag!T$6:T$2476)+SUMIF(pedag!N$6:N$2476,C147,pedag!U$6:U$2476)+SUMIF(pedag!N$6:N$2476,C147,pedag!Y$6:Y$2476)+SUMIF(pedag!N$6:N$2476,C147,pedag!V$6:V$2476)+SUMIF(pedag!N$6:N$2476,C147,pedag!Z$6:Z$2476)+SUMIF(pedag!N$6:N$2476,C147,pedag!W$6:W$2476)+SUMIF(pedag!N$6:N$2476,C147,pedag!X$6:X$2476)</f>
        <v>0</v>
      </c>
      <c r="E147" s="384">
        <f>SUMIF(pedag!$N$6:$N$2476,C147,pedag!$AG$6:$AG$2476)</f>
        <v>0</v>
      </c>
    </row>
    <row r="148" spans="1:5" ht="14.25">
      <c r="A148" s="311">
        <v>143</v>
      </c>
      <c r="B148" s="791">
        <f>słownik!A145</f>
        <v>0</v>
      </c>
      <c r="C148" s="479">
        <f>słownik!B145</f>
        <v>0</v>
      </c>
      <c r="D148" s="649">
        <f>SUMIF(pedag!N$6:N$2476,C148,pedag!R$6:R$2476)+SUMIF(pedag!N$6:N$2476,C148,pedag!S$6:S$2476)+SUMIF(pedag!N$6:N$2476,C148,pedag!T$6:T$2476)+SUMIF(pedag!N$6:N$2476,C148,pedag!U$6:U$2476)+SUMIF(pedag!N$6:N$2476,C148,pedag!Y$6:Y$2476)+SUMIF(pedag!N$6:N$2476,C148,pedag!V$6:V$2476)+SUMIF(pedag!N$6:N$2476,C148,pedag!Z$6:Z$2476)+SUMIF(pedag!N$6:N$2476,C148,pedag!W$6:W$2476)+SUMIF(pedag!N$6:N$2476,C148,pedag!X$6:X$2476)</f>
        <v>0</v>
      </c>
      <c r="E148" s="384">
        <f>SUMIF(pedag!$N$6:$N$2476,C148,pedag!$AG$6:$AG$2476)</f>
        <v>0</v>
      </c>
    </row>
    <row r="149" spans="1:5" ht="14.25">
      <c r="A149" s="311">
        <v>144</v>
      </c>
      <c r="B149" s="791">
        <f>słownik!A146</f>
        <v>0</v>
      </c>
      <c r="C149" s="479">
        <f>słownik!B146</f>
        <v>0</v>
      </c>
      <c r="D149" s="649">
        <f>SUMIF(pedag!N$6:N$2476,C149,pedag!R$6:R$2476)+SUMIF(pedag!N$6:N$2476,C149,pedag!S$6:S$2476)+SUMIF(pedag!N$6:N$2476,C149,pedag!T$6:T$2476)+SUMIF(pedag!N$6:N$2476,C149,pedag!U$6:U$2476)+SUMIF(pedag!N$6:N$2476,C149,pedag!Y$6:Y$2476)+SUMIF(pedag!N$6:N$2476,C149,pedag!V$6:V$2476)+SUMIF(pedag!N$6:N$2476,C149,pedag!Z$6:Z$2476)+SUMIF(pedag!N$6:N$2476,C149,pedag!W$6:W$2476)+SUMIF(pedag!N$6:N$2476,C149,pedag!X$6:X$2476)</f>
        <v>0</v>
      </c>
      <c r="E149" s="384">
        <f>SUMIF(pedag!$N$6:$N$2476,C149,pedag!$AG$6:$AG$2476)</f>
        <v>0</v>
      </c>
    </row>
    <row r="150" spans="1:5" ht="14.25">
      <c r="A150" s="311">
        <v>145</v>
      </c>
      <c r="B150" s="791">
        <f>słownik!A147</f>
        <v>0</v>
      </c>
      <c r="C150" s="479">
        <f>słownik!B147</f>
        <v>0</v>
      </c>
      <c r="D150" s="649">
        <f>SUMIF(pedag!N$6:N$2476,C150,pedag!R$6:R$2476)+SUMIF(pedag!N$6:N$2476,C150,pedag!S$6:S$2476)+SUMIF(pedag!N$6:N$2476,C150,pedag!T$6:T$2476)+SUMIF(pedag!N$6:N$2476,C150,pedag!U$6:U$2476)+SUMIF(pedag!N$6:N$2476,C150,pedag!Y$6:Y$2476)+SUMIF(pedag!N$6:N$2476,C150,pedag!V$6:V$2476)+SUMIF(pedag!N$6:N$2476,C150,pedag!Z$6:Z$2476)+SUMIF(pedag!N$6:N$2476,C150,pedag!W$6:W$2476)+SUMIF(pedag!N$6:N$2476,C150,pedag!X$6:X$2476)</f>
        <v>0</v>
      </c>
      <c r="E150" s="384">
        <f>SUMIF(pedag!$N$6:$N$2476,C150,pedag!$AG$6:$AG$2476)</f>
        <v>0</v>
      </c>
    </row>
    <row r="151" spans="1:5" ht="14.25">
      <c r="A151" s="311">
        <v>146</v>
      </c>
      <c r="B151" s="791">
        <f>słownik!A148</f>
        <v>0</v>
      </c>
      <c r="C151" s="479">
        <f>słownik!B148</f>
        <v>0</v>
      </c>
      <c r="D151" s="649">
        <f>SUMIF(pedag!N$6:N$2476,C151,pedag!R$6:R$2476)+SUMIF(pedag!N$6:N$2476,C151,pedag!S$6:S$2476)+SUMIF(pedag!N$6:N$2476,C151,pedag!T$6:T$2476)+SUMIF(pedag!N$6:N$2476,C151,pedag!U$6:U$2476)+SUMIF(pedag!N$6:N$2476,C151,pedag!Y$6:Y$2476)+SUMIF(pedag!N$6:N$2476,C151,pedag!V$6:V$2476)+SUMIF(pedag!N$6:N$2476,C151,pedag!Z$6:Z$2476)+SUMIF(pedag!N$6:N$2476,C151,pedag!W$6:W$2476)+SUMIF(pedag!N$6:N$2476,C151,pedag!X$6:X$2476)</f>
        <v>0</v>
      </c>
      <c r="E151" s="384">
        <f>SUMIF(pedag!$N$6:$N$2476,C151,pedag!$AG$6:$AG$2476)</f>
        <v>0</v>
      </c>
    </row>
    <row r="152" spans="1:5" ht="14.25">
      <c r="A152" s="311">
        <v>147</v>
      </c>
      <c r="B152" s="791">
        <f>słownik!A149</f>
        <v>0</v>
      </c>
      <c r="C152" s="479">
        <f>słownik!B149</f>
        <v>0</v>
      </c>
      <c r="D152" s="649">
        <f>SUMIF(pedag!N$6:N$2476,C152,pedag!R$6:R$2476)+SUMIF(pedag!N$6:N$2476,C152,pedag!S$6:S$2476)+SUMIF(pedag!N$6:N$2476,C152,pedag!T$6:T$2476)+SUMIF(pedag!N$6:N$2476,C152,pedag!U$6:U$2476)+SUMIF(pedag!N$6:N$2476,C152,pedag!Y$6:Y$2476)+SUMIF(pedag!N$6:N$2476,C152,pedag!V$6:V$2476)+SUMIF(pedag!N$6:N$2476,C152,pedag!Z$6:Z$2476)+SUMIF(pedag!N$6:N$2476,C152,pedag!W$6:W$2476)+SUMIF(pedag!N$6:N$2476,C152,pedag!X$6:X$2476)</f>
        <v>0</v>
      </c>
      <c r="E152" s="384">
        <f>SUMIF(pedag!$N$6:$N$2476,C152,pedag!$AG$6:$AG$2476)</f>
        <v>0</v>
      </c>
    </row>
    <row r="153" spans="1:5" ht="14.25">
      <c r="A153" s="311">
        <v>148</v>
      </c>
      <c r="B153" s="791" t="str">
        <f>słownik!A150</f>
        <v>aa</v>
      </c>
      <c r="C153" s="479" t="str">
        <f>słownik!B150</f>
        <v>zzz</v>
      </c>
      <c r="D153" s="649">
        <f>SUMIF(pedag!N$6:N$2476,C153,pedag!R$6:R$2476)+SUMIF(pedag!N$6:N$2476,C153,pedag!S$6:S$2476)+SUMIF(pedag!N$6:N$2476,C153,pedag!T$6:T$2476)+SUMIF(pedag!N$6:N$2476,C153,pedag!U$6:U$2476)+SUMIF(pedag!N$6:N$2476,C153,pedag!Y$6:Y$2476)+SUMIF(pedag!N$6:N$2476,C153,pedag!V$6:V$2476)+SUMIF(pedag!N$6:N$2476,C153,pedag!Z$6:Z$2476)+SUMIF(pedag!N$6:N$2476,C153,pedag!W$6:W$2476)+SUMIF(pedag!N$6:N$2476,C153,pedag!X$6:X$2476)</f>
        <v>0</v>
      </c>
      <c r="E153" s="384">
        <f>SUMIF(pedag!$N$6:$N$2476,C153,pedag!$AG$6:$AG$2476)</f>
        <v>0</v>
      </c>
    </row>
    <row r="154" spans="1:5" ht="14.25">
      <c r="A154" s="1485"/>
      <c r="B154" s="1486" t="str">
        <f>słownik!A151</f>
        <v>Pełna nazwa</v>
      </c>
      <c r="C154" s="1487" t="str">
        <f>słownik!B151</f>
        <v>skrót do zakł."pedag" nie może być dł. niż szerokość kolumny</v>
      </c>
      <c r="D154" s="1488"/>
      <c r="E154" s="1489"/>
    </row>
    <row r="155" spans="1:5" ht="18.75">
      <c r="B155" s="790" t="s">
        <v>172</v>
      </c>
      <c r="C155" s="319"/>
      <c r="D155" s="320">
        <f>SUM(D6:D153)</f>
        <v>0</v>
      </c>
      <c r="E155" s="2482">
        <f>SUM(E6:E153)</f>
        <v>0</v>
      </c>
    </row>
  </sheetData>
  <sheetProtection algorithmName="SHA-512" hashValue="diGIGisJOBFBU1CUd055blnGNldOMMj6OwB+9+uCn5DUDXqgnapYaF60qIxNm+2fqM916jN3+/1XJ892UgK7hA==" saltValue="hCIQgXlpPE6ssl0ZCNbPwg==" spinCount="100000" sheet="1" objects="1" scenarios="1" formatRows="0"/>
  <mergeCells count="10">
    <mergeCell ref="C1:E1"/>
    <mergeCell ref="G32:K32"/>
    <mergeCell ref="G20:H20"/>
    <mergeCell ref="M3:P4"/>
    <mergeCell ref="A4:E4"/>
    <mergeCell ref="G15:H15"/>
    <mergeCell ref="G4:K4"/>
    <mergeCell ref="G11:K11"/>
    <mergeCell ref="G13:H13"/>
    <mergeCell ref="G16:H16"/>
  </mergeCells>
  <phoneticPr fontId="12" type="noConversion"/>
  <printOptions horizontalCentered="1"/>
  <pageMargins left="0.11811023622047245" right="0.11811023622047245" top="0.35433070866141736" bottom="0.35433070866141736" header="0" footer="0.11811023622047245"/>
  <pageSetup paperSize="9" scale="35" orientation="portrait" r:id="rId1"/>
  <headerFooter>
    <oddFooter xml:space="preserve">&amp;C&amp;6CEA Organizacja roku szkolnego 201718,  nr teczki: &amp;F        Strona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tabColor rgb="FFFFFF00"/>
  </sheetPr>
  <dimension ref="B1:K50"/>
  <sheetViews>
    <sheetView view="pageBreakPreview" topLeftCell="A25" zoomScaleNormal="100" zoomScaleSheetLayoutView="100" workbookViewId="0">
      <selection activeCell="F45" sqref="F45:G45"/>
    </sheetView>
  </sheetViews>
  <sheetFormatPr defaultColWidth="9.140625" defaultRowHeight="12.75"/>
  <cols>
    <col min="1" max="1" width="6.5703125" style="1141" customWidth="1"/>
    <col min="2" max="3" width="3" style="1141" customWidth="1"/>
    <col min="4" max="4" width="12.28515625" style="1141" customWidth="1"/>
    <col min="5" max="5" width="6.140625" style="1141" customWidth="1"/>
    <col min="6" max="6" width="6.5703125" style="1141" customWidth="1"/>
    <col min="7" max="7" width="9.5703125" style="1141" customWidth="1"/>
    <col min="8" max="8" width="17.42578125" style="1141" customWidth="1"/>
    <col min="9" max="11" width="14.7109375" style="1141" customWidth="1"/>
    <col min="12" max="16384" width="9.140625" style="1141"/>
  </cols>
  <sheetData>
    <row r="1" spans="2:11" ht="12.75" customHeight="1">
      <c r="B1" s="1138"/>
      <c r="C1" s="1139"/>
      <c r="D1" s="1138"/>
      <c r="E1" s="1138"/>
      <c r="F1" s="1138"/>
      <c r="G1" s="1138"/>
      <c r="H1" s="1138"/>
      <c r="I1" s="1138"/>
      <c r="J1" s="1140" t="s">
        <v>111</v>
      </c>
      <c r="K1" s="1858" t="str">
        <f>wizyt!C3</f>
        <v>??</v>
      </c>
    </row>
    <row r="2" spans="2:11" ht="12.75" customHeight="1">
      <c r="B2" s="1142" t="s">
        <v>38</v>
      </c>
      <c r="C2" s="1138"/>
      <c r="D2" s="1138"/>
      <c r="E2" s="1138"/>
      <c r="F2" s="1138"/>
      <c r="G2" s="1138"/>
      <c r="H2" s="1138"/>
      <c r="I2" s="1138"/>
      <c r="J2" s="1859">
        <f>wizyt!$B$1</f>
        <v>0</v>
      </c>
      <c r="K2" s="1860" t="str">
        <f>wizyt!$D$1</f>
        <v>.</v>
      </c>
    </row>
    <row r="3" spans="2:11">
      <c r="B3" s="2689" t="str">
        <f>wizyt!B6</f>
        <v>??</v>
      </c>
      <c r="C3" s="2690"/>
      <c r="D3" s="2690"/>
      <c r="E3" s="2690"/>
      <c r="F3" s="2690"/>
      <c r="G3" s="2690"/>
      <c r="H3" s="2690"/>
      <c r="I3" s="2690"/>
      <c r="J3" s="2690"/>
      <c r="K3" s="2690"/>
    </row>
    <row r="4" spans="2:11" ht="15.75">
      <c r="B4" s="2691" t="s">
        <v>94</v>
      </c>
      <c r="C4" s="2691"/>
      <c r="D4" s="2691"/>
      <c r="E4" s="2691"/>
      <c r="F4" s="2691"/>
      <c r="G4" s="2691"/>
      <c r="H4" s="2691"/>
      <c r="I4" s="2691"/>
      <c r="J4" s="2691"/>
      <c r="K4" s="2691"/>
    </row>
    <row r="5" spans="2:11" ht="15.75">
      <c r="B5" s="2692" t="s">
        <v>114</v>
      </c>
      <c r="C5" s="2692"/>
      <c r="D5" s="2692"/>
      <c r="E5" s="2692"/>
      <c r="F5" s="2692"/>
      <c r="G5" s="2692"/>
      <c r="H5" s="2692"/>
      <c r="I5" s="2692"/>
      <c r="J5" s="1143" t="str">
        <f>wizyt!H3</f>
        <v>2021/2022</v>
      </c>
      <c r="K5" s="1144"/>
    </row>
    <row r="6" spans="2:11" ht="10.5" customHeight="1">
      <c r="B6" s="2693" t="s">
        <v>39</v>
      </c>
      <c r="C6" s="2693"/>
      <c r="D6" s="2693"/>
      <c r="E6" s="2693"/>
      <c r="F6" s="2693"/>
      <c r="G6" s="2693"/>
      <c r="H6" s="2693"/>
      <c r="I6" s="2693"/>
      <c r="J6" s="2693"/>
      <c r="K6" s="2693"/>
    </row>
    <row r="7" spans="2:11" ht="9" customHeight="1">
      <c r="B7" s="1138"/>
      <c r="C7" s="1138"/>
      <c r="D7" s="1138"/>
      <c r="E7" s="1138"/>
      <c r="F7" s="1138"/>
      <c r="G7" s="1138"/>
      <c r="H7" s="1138"/>
      <c r="I7" s="1145"/>
      <c r="J7" s="1138"/>
      <c r="K7" s="1138"/>
    </row>
    <row r="8" spans="2:11" ht="32.25" customHeight="1" thickBot="1">
      <c r="B8" s="2688" t="s">
        <v>1109</v>
      </c>
      <c r="C8" s="2688"/>
      <c r="D8" s="2688"/>
      <c r="E8" s="2688"/>
      <c r="F8" s="2688"/>
      <c r="G8" s="2688"/>
      <c r="H8" s="2688"/>
      <c r="I8" s="2688"/>
      <c r="J8" s="2688"/>
      <c r="K8" s="2688"/>
    </row>
    <row r="9" spans="2:11" ht="10.5" customHeight="1">
      <c r="B9" s="1146"/>
      <c r="C9" s="1146"/>
      <c r="D9" s="1146"/>
      <c r="E9" s="1146"/>
      <c r="F9" s="1146"/>
      <c r="G9" s="1146"/>
      <c r="H9" s="1146"/>
      <c r="I9" s="2694" t="s">
        <v>91</v>
      </c>
      <c r="J9" s="2695"/>
      <c r="K9" s="2696" t="s">
        <v>92</v>
      </c>
    </row>
    <row r="10" spans="2:11" ht="11.25" customHeight="1" thickBot="1">
      <c r="B10" s="1146"/>
      <c r="C10" s="1146"/>
      <c r="D10" s="1146"/>
      <c r="E10" s="1146"/>
      <c r="F10" s="1146"/>
      <c r="G10" s="1146"/>
      <c r="H10" s="1146"/>
      <c r="I10" s="1147" t="s">
        <v>96</v>
      </c>
      <c r="J10" s="1148" t="s">
        <v>95</v>
      </c>
      <c r="K10" s="2697"/>
    </row>
    <row r="11" spans="2:11" ht="30" customHeight="1">
      <c r="B11" s="1149" t="s">
        <v>32</v>
      </c>
      <c r="C11" s="1150" t="s">
        <v>1110</v>
      </c>
      <c r="D11" s="1151"/>
      <c r="E11" s="1151"/>
      <c r="F11" s="1151"/>
      <c r="G11" s="1151"/>
      <c r="H11" s="1152" t="str">
        <f>IF(K11=K12+K25,"","Błąd")</f>
        <v/>
      </c>
      <c r="I11" s="1153"/>
      <c r="J11" s="1154"/>
      <c r="K11" s="1155">
        <f>SUM(I11:J11)</f>
        <v>0</v>
      </c>
    </row>
    <row r="12" spans="2:11" ht="14.1" customHeight="1">
      <c r="B12" s="1234" t="s">
        <v>34</v>
      </c>
      <c r="C12" s="2698" t="s">
        <v>1111</v>
      </c>
      <c r="D12" s="2698"/>
      <c r="E12" s="2698"/>
      <c r="F12" s="2698"/>
      <c r="G12" s="2698"/>
      <c r="H12" s="2699"/>
      <c r="I12" s="2700">
        <f>SUM(I14:I24)</f>
        <v>0</v>
      </c>
      <c r="J12" s="2700">
        <f>SUM(J14:J24)</f>
        <v>0</v>
      </c>
      <c r="K12" s="2702">
        <f>SUM(I12:J13)</f>
        <v>0</v>
      </c>
    </row>
    <row r="13" spans="2:11" ht="14.1" customHeight="1">
      <c r="B13" s="1235"/>
      <c r="C13" s="2704" t="s">
        <v>655</v>
      </c>
      <c r="D13" s="2704"/>
      <c r="E13" s="2704"/>
      <c r="F13" s="2704"/>
      <c r="G13" s="2704"/>
      <c r="H13" s="2705"/>
      <c r="I13" s="2701"/>
      <c r="J13" s="2701"/>
      <c r="K13" s="2703"/>
    </row>
    <row r="14" spans="2:11" ht="14.1" customHeight="1">
      <c r="B14" s="1156"/>
      <c r="C14" s="1157" t="s">
        <v>40</v>
      </c>
      <c r="D14" s="1158" t="s">
        <v>112</v>
      </c>
      <c r="E14" s="1158"/>
      <c r="F14" s="1157"/>
      <c r="G14" s="1158"/>
      <c r="H14" s="1159"/>
      <c r="I14" s="2669"/>
      <c r="J14" s="2669"/>
      <c r="K14" s="2702">
        <f>SUM(I14:J15)</f>
        <v>0</v>
      </c>
    </row>
    <row r="15" spans="2:11" ht="14.1" customHeight="1">
      <c r="B15" s="1160"/>
      <c r="C15" s="1236"/>
      <c r="D15" s="1237" t="s">
        <v>93</v>
      </c>
      <c r="E15" s="1238"/>
      <c r="F15" s="1238"/>
      <c r="G15" s="1238"/>
      <c r="H15" s="1161"/>
      <c r="I15" s="2673"/>
      <c r="J15" s="2673"/>
      <c r="K15" s="2703"/>
    </row>
    <row r="16" spans="2:11" ht="14.1" customHeight="1" thickBot="1">
      <c r="B16" s="1156"/>
      <c r="C16" s="1157" t="s">
        <v>42</v>
      </c>
      <c r="D16" s="1158" t="s">
        <v>97</v>
      </c>
      <c r="E16" s="1158"/>
      <c r="F16" s="1158"/>
      <c r="G16" s="1158"/>
      <c r="H16" s="1159"/>
      <c r="I16" s="2706"/>
      <c r="J16" s="2708"/>
      <c r="K16" s="2702">
        <f>SUM(I16:J17)</f>
        <v>0</v>
      </c>
    </row>
    <row r="17" spans="2:11" ht="14.1" customHeight="1" thickBot="1">
      <c r="B17" s="1239"/>
      <c r="C17" s="1240"/>
      <c r="D17" s="2686" t="s">
        <v>553</v>
      </c>
      <c r="E17" s="2686"/>
      <c r="F17" s="2686"/>
      <c r="G17" s="2687"/>
      <c r="H17" s="2020">
        <f>' zestaw 1'!$F17/IF(' zestaw 1'!I18=0,1,' zestaw 1'!I18)</f>
        <v>0</v>
      </c>
      <c r="I17" s="2707"/>
      <c r="J17" s="2709"/>
      <c r="K17" s="2703"/>
    </row>
    <row r="18" spans="2:11" ht="20.100000000000001" customHeight="1">
      <c r="B18" s="1164"/>
      <c r="C18" s="1165" t="s">
        <v>43</v>
      </c>
      <c r="D18" s="1238" t="s">
        <v>48</v>
      </c>
      <c r="E18" s="1238"/>
      <c r="F18" s="1238"/>
      <c r="G18" s="1238"/>
      <c r="H18" s="1161"/>
      <c r="I18" s="1231"/>
      <c r="J18" s="1231"/>
      <c r="K18" s="1233">
        <f>SUM(I18:J18)</f>
        <v>0</v>
      </c>
    </row>
    <row r="19" spans="2:11" ht="20.100000000000001" customHeight="1">
      <c r="B19" s="1164"/>
      <c r="C19" s="1165" t="s">
        <v>44</v>
      </c>
      <c r="D19" s="1162" t="s">
        <v>49</v>
      </c>
      <c r="E19" s="1162"/>
      <c r="F19" s="1162"/>
      <c r="G19" s="1162"/>
      <c r="H19" s="1163"/>
      <c r="I19" s="1231"/>
      <c r="J19" s="1231"/>
      <c r="K19" s="1233">
        <f t="shared" ref="K19:K21" si="0">SUM(I19:J19)</f>
        <v>0</v>
      </c>
    </row>
    <row r="20" spans="2:11" ht="20.100000000000001" customHeight="1">
      <c r="B20" s="1164"/>
      <c r="C20" s="1165" t="s">
        <v>45</v>
      </c>
      <c r="D20" s="1166" t="s">
        <v>545</v>
      </c>
      <c r="E20" s="1162"/>
      <c r="F20" s="1162"/>
      <c r="G20" s="1162"/>
      <c r="H20" s="1163"/>
      <c r="I20" s="1231"/>
      <c r="J20" s="1231"/>
      <c r="K20" s="1233">
        <f t="shared" si="0"/>
        <v>0</v>
      </c>
    </row>
    <row r="21" spans="2:11" ht="20.100000000000001" customHeight="1">
      <c r="B21" s="1164"/>
      <c r="C21" s="1165" t="s">
        <v>46</v>
      </c>
      <c r="D21" s="2710" t="s">
        <v>693</v>
      </c>
      <c r="E21" s="2710"/>
      <c r="F21" s="2710"/>
      <c r="G21" s="2710"/>
      <c r="H21" s="2711"/>
      <c r="I21" s="1174"/>
      <c r="J21" s="1174"/>
      <c r="K21" s="1233">
        <f t="shared" si="0"/>
        <v>0</v>
      </c>
    </row>
    <row r="22" spans="2:11" ht="14.1" customHeight="1" thickBot="1">
      <c r="B22" s="1156"/>
      <c r="C22" s="1157" t="s">
        <v>47</v>
      </c>
      <c r="D22" s="2712" t="s">
        <v>1103</v>
      </c>
      <c r="E22" s="2712"/>
      <c r="F22" s="2712"/>
      <c r="G22" s="2712"/>
      <c r="H22" s="2713"/>
      <c r="I22" s="2667"/>
      <c r="J22" s="2669"/>
      <c r="K22" s="2671">
        <f>SUM(I22:J23)</f>
        <v>0</v>
      </c>
    </row>
    <row r="23" spans="2:11" ht="14.1" customHeight="1" thickBot="1">
      <c r="B23" s="1239"/>
      <c r="C23" s="1240"/>
      <c r="D23" s="2665" t="s">
        <v>695</v>
      </c>
      <c r="E23" s="2665"/>
      <c r="F23" s="2665"/>
      <c r="G23" s="2666"/>
      <c r="H23" s="1873">
        <f>SUM(' zestaw 1'!I15:J15)</f>
        <v>0</v>
      </c>
      <c r="I23" s="2668"/>
      <c r="J23" s="2670"/>
      <c r="K23" s="2672"/>
    </row>
    <row r="24" spans="2:11" ht="26.25" customHeight="1" thickBot="1">
      <c r="B24" s="1874"/>
      <c r="C24" s="1875" t="s">
        <v>697</v>
      </c>
      <c r="D24" s="2662" t="s">
        <v>991</v>
      </c>
      <c r="E24" s="2662"/>
      <c r="F24" s="2662"/>
      <c r="G24" s="2662"/>
      <c r="H24" s="1873">
        <f>SUM(' zestaw 1'!I16:J16)</f>
        <v>0</v>
      </c>
      <c r="I24" s="1876"/>
      <c r="J24" s="1877"/>
      <c r="K24" s="1878">
        <f>SUM(I24:J24)</f>
        <v>0</v>
      </c>
    </row>
    <row r="25" spans="2:11" s="1173" customFormat="1" ht="14.1" customHeight="1">
      <c r="B25" s="2677" t="s">
        <v>35</v>
      </c>
      <c r="C25" s="2679" t="s">
        <v>1112</v>
      </c>
      <c r="D25" s="2679"/>
      <c r="E25" s="2679"/>
      <c r="F25" s="2679"/>
      <c r="G25" s="2679"/>
      <c r="H25" s="2680"/>
      <c r="I25" s="2714">
        <f>SUM(I28:I38)</f>
        <v>0</v>
      </c>
      <c r="J25" s="2714">
        <f>SUM(J28:J38)</f>
        <v>0</v>
      </c>
      <c r="K25" s="2674">
        <f>SUM(I25:J26)</f>
        <v>0</v>
      </c>
    </row>
    <row r="26" spans="2:11" s="1173" customFormat="1" ht="14.1" customHeight="1">
      <c r="B26" s="2678"/>
      <c r="C26" s="2681" t="s">
        <v>656</v>
      </c>
      <c r="D26" s="2681"/>
      <c r="E26" s="2681"/>
      <c r="F26" s="2681"/>
      <c r="G26" s="2681"/>
      <c r="H26" s="2682"/>
      <c r="I26" s="2715"/>
      <c r="J26" s="2715"/>
      <c r="K26" s="2675"/>
    </row>
    <row r="27" spans="2:11" s="1173" customFormat="1" ht="20.100000000000001" customHeight="1">
      <c r="B27" s="1167"/>
      <c r="C27" s="1165" t="s">
        <v>40</v>
      </c>
      <c r="D27" s="1162" t="s">
        <v>41</v>
      </c>
      <c r="E27" s="1168" t="s">
        <v>99</v>
      </c>
      <c r="F27" s="1168"/>
      <c r="G27" s="1169"/>
      <c r="H27" s="1170"/>
      <c r="I27" s="1171">
        <f>' zestaw 1'!I18-SUM(' zestaw 1'!I16:J16)</f>
        <v>0</v>
      </c>
      <c r="J27" s="1171">
        <f>' zestaw 1'!G25</f>
        <v>0</v>
      </c>
      <c r="K27" s="1172">
        <f>SUM(I27:J27)</f>
        <v>0</v>
      </c>
    </row>
    <row r="28" spans="2:11" s="1173" customFormat="1" ht="14.1" customHeight="1">
      <c r="B28" s="1156"/>
      <c r="C28" s="1157" t="s">
        <v>42</v>
      </c>
      <c r="D28" s="1158" t="s">
        <v>112</v>
      </c>
      <c r="E28" s="1158"/>
      <c r="F28" s="1157"/>
      <c r="G28" s="1158"/>
      <c r="H28" s="1159"/>
      <c r="I28" s="2669"/>
      <c r="J28" s="2669"/>
      <c r="K28" s="2663">
        <f>SUM(I28:J29)</f>
        <v>0</v>
      </c>
    </row>
    <row r="29" spans="2:11" s="1173" customFormat="1" ht="14.1" customHeight="1">
      <c r="B29" s="1160"/>
      <c r="C29" s="1236"/>
      <c r="D29" s="1237" t="s">
        <v>93</v>
      </c>
      <c r="E29" s="1238"/>
      <c r="F29" s="1238"/>
      <c r="G29" s="1238"/>
      <c r="H29" s="1161"/>
      <c r="I29" s="2673"/>
      <c r="J29" s="2673"/>
      <c r="K29" s="2676"/>
    </row>
    <row r="30" spans="2:11" s="1173" customFormat="1" ht="14.1" customHeight="1" thickBot="1">
      <c r="B30" s="1156"/>
      <c r="C30" s="1157" t="s">
        <v>43</v>
      </c>
      <c r="D30" s="1158" t="s">
        <v>97</v>
      </c>
      <c r="E30" s="1158"/>
      <c r="F30" s="1158"/>
      <c r="G30" s="1158"/>
      <c r="H30" s="1159"/>
      <c r="I30" s="2667"/>
      <c r="J30" s="2669"/>
      <c r="K30" s="2663">
        <f>SUM(I30:J31)</f>
        <v>0</v>
      </c>
    </row>
    <row r="31" spans="2:11" s="1173" customFormat="1" ht="14.1" customHeight="1" thickBot="1">
      <c r="B31" s="1160"/>
      <c r="C31" s="1238"/>
      <c r="D31" s="2686" t="s">
        <v>553</v>
      </c>
      <c r="E31" s="2686"/>
      <c r="F31" s="2686"/>
      <c r="G31" s="2687"/>
      <c r="H31" s="2020">
        <f>' zestaw 1'!$F17/IF(' zestaw 1'!I18=0,1,' zestaw 1'!I18)</f>
        <v>0</v>
      </c>
      <c r="I31" s="2685"/>
      <c r="J31" s="2673"/>
      <c r="K31" s="2676"/>
    </row>
    <row r="32" spans="2:11" s="1173" customFormat="1" ht="20.100000000000001" customHeight="1">
      <c r="B32" s="1164"/>
      <c r="C32" s="1165" t="s">
        <v>44</v>
      </c>
      <c r="D32" s="1238" t="s">
        <v>48</v>
      </c>
      <c r="E32" s="1238"/>
      <c r="F32" s="1238"/>
      <c r="G32" s="1238"/>
      <c r="H32" s="1161"/>
      <c r="I32" s="1174"/>
      <c r="J32" s="1174"/>
      <c r="K32" s="1175">
        <f>SUM(I32:J32)</f>
        <v>0</v>
      </c>
    </row>
    <row r="33" spans="2:11" s="1173" customFormat="1" ht="20.100000000000001" customHeight="1">
      <c r="B33" s="1164"/>
      <c r="C33" s="1165" t="s">
        <v>45</v>
      </c>
      <c r="D33" s="1162" t="s">
        <v>49</v>
      </c>
      <c r="E33" s="1162"/>
      <c r="F33" s="1162"/>
      <c r="G33" s="1162"/>
      <c r="H33" s="1163"/>
      <c r="I33" s="1174"/>
      <c r="J33" s="1174"/>
      <c r="K33" s="1175">
        <f>SUM(I33:J33)</f>
        <v>0</v>
      </c>
    </row>
    <row r="34" spans="2:11" s="1173" customFormat="1" ht="20.100000000000001" customHeight="1">
      <c r="B34" s="1164"/>
      <c r="C34" s="1165" t="s">
        <v>46</v>
      </c>
      <c r="D34" s="1162" t="s">
        <v>545</v>
      </c>
      <c r="E34" s="1162"/>
      <c r="F34" s="1162"/>
      <c r="G34" s="1162"/>
      <c r="H34" s="1163"/>
      <c r="I34" s="1174"/>
      <c r="J34" s="1174"/>
      <c r="K34" s="1175">
        <f>SUM(I34:J34)</f>
        <v>0</v>
      </c>
    </row>
    <row r="35" spans="2:11" s="1173" customFormat="1" ht="20.100000000000001" customHeight="1">
      <c r="B35" s="1160"/>
      <c r="C35" s="1236" t="s">
        <v>47</v>
      </c>
      <c r="D35" s="1162" t="s">
        <v>696</v>
      </c>
      <c r="E35" s="1238"/>
      <c r="F35" s="1238"/>
      <c r="G35" s="1238"/>
      <c r="H35" s="1161"/>
      <c r="I35" s="1232"/>
      <c r="J35" s="1232"/>
      <c r="K35" s="1175">
        <f>SUM(I35:J35)</f>
        <v>0</v>
      </c>
    </row>
    <row r="36" spans="2:11" s="1173" customFormat="1" ht="14.1" customHeight="1" thickBot="1">
      <c r="B36" s="1156"/>
      <c r="C36" s="1157" t="s">
        <v>697</v>
      </c>
      <c r="D36" s="2683" t="s">
        <v>694</v>
      </c>
      <c r="E36" s="2683"/>
      <c r="F36" s="2683"/>
      <c r="G36" s="2683"/>
      <c r="H36" s="2684"/>
      <c r="I36" s="2667"/>
      <c r="J36" s="2669"/>
      <c r="K36" s="2663">
        <f>SUM(I36:J37)</f>
        <v>0</v>
      </c>
    </row>
    <row r="37" spans="2:11" s="1173" customFormat="1" ht="14.1" customHeight="1" thickBot="1">
      <c r="B37" s="1239"/>
      <c r="C37" s="1872"/>
      <c r="D37" s="2665" t="s">
        <v>695</v>
      </c>
      <c r="E37" s="2665"/>
      <c r="F37" s="2665"/>
      <c r="G37" s="2666"/>
      <c r="H37" s="1873">
        <f>SUM(' zestaw 1'!I15:J15)</f>
        <v>0</v>
      </c>
      <c r="I37" s="2668"/>
      <c r="J37" s="2670"/>
      <c r="K37" s="2664"/>
    </row>
    <row r="38" spans="2:11" s="1173" customFormat="1" ht="18" customHeight="1" thickBot="1">
      <c r="B38" s="1879"/>
      <c r="C38" s="1875" t="s">
        <v>937</v>
      </c>
      <c r="D38" s="2662" t="s">
        <v>936</v>
      </c>
      <c r="E38" s="2662"/>
      <c r="F38" s="2662"/>
      <c r="G38" s="2662"/>
      <c r="H38" s="1241">
        <f>SUM(' zestaw 1'!I16:J16)</f>
        <v>0</v>
      </c>
      <c r="I38" s="1876"/>
      <c r="J38" s="1877"/>
      <c r="K38" s="1878">
        <f>SUM(I38:J38)</f>
        <v>0</v>
      </c>
    </row>
    <row r="39" spans="2:11" s="1173" customFormat="1" ht="10.5" customHeight="1">
      <c r="B39" s="1176"/>
      <c r="C39" s="1176"/>
      <c r="D39" s="1176"/>
      <c r="E39" s="1176"/>
      <c r="F39" s="1176"/>
      <c r="G39" s="1176"/>
      <c r="H39" s="1177"/>
      <c r="I39" s="1177"/>
      <c r="J39" s="1177"/>
      <c r="K39" s="1178"/>
    </row>
    <row r="40" spans="2:11" s="1173" customFormat="1" ht="20.100000000000001" customHeight="1">
      <c r="B40" s="2721" t="s">
        <v>546</v>
      </c>
      <c r="C40" s="2721"/>
      <c r="D40" s="2721"/>
      <c r="E40" s="2721"/>
      <c r="F40" s="2721"/>
      <c r="G40" s="2721"/>
      <c r="H40" s="2722" t="s">
        <v>547</v>
      </c>
      <c r="I40" s="2722"/>
      <c r="J40" s="2723" t="s">
        <v>548</v>
      </c>
      <c r="K40" s="2724"/>
    </row>
    <row r="41" spans="2:11" s="1173" customFormat="1" ht="20.100000000000001" customHeight="1">
      <c r="B41" s="2725" t="s">
        <v>1113</v>
      </c>
      <c r="C41" s="2725"/>
      <c r="D41" s="2725"/>
      <c r="E41" s="2725"/>
      <c r="F41" s="2725"/>
      <c r="G41" s="2725"/>
      <c r="H41" s="2726"/>
      <c r="I41" s="2726"/>
      <c r="J41" s="2727"/>
      <c r="K41" s="2728"/>
    </row>
    <row r="42" spans="2:11" s="1173" customFormat="1" ht="20.100000000000001" customHeight="1">
      <c r="B42" s="2716" t="s">
        <v>1114</v>
      </c>
      <c r="C42" s="2716"/>
      <c r="D42" s="2716"/>
      <c r="E42" s="2716"/>
      <c r="F42" s="2716"/>
      <c r="G42" s="2716"/>
      <c r="H42" s="2717">
        <f ca="1">' zestaw 1'!H17</f>
        <v>0</v>
      </c>
      <c r="I42" s="2717"/>
      <c r="J42" s="2718">
        <f>' zestaw 1'!F17</f>
        <v>0</v>
      </c>
      <c r="K42" s="2719"/>
    </row>
    <row r="43" spans="2:11" ht="13.5" thickBot="1">
      <c r="B43" s="1180" t="s">
        <v>99</v>
      </c>
      <c r="C43" s="1181" t="s">
        <v>100</v>
      </c>
      <c r="D43" s="1182"/>
      <c r="E43" s="1182"/>
      <c r="F43" s="1182"/>
      <c r="G43" s="1179"/>
      <c r="H43" s="1179"/>
      <c r="I43" s="1179"/>
      <c r="J43" s="1179"/>
      <c r="K43" s="1179"/>
    </row>
    <row r="44" spans="2:11" ht="41.25" customHeight="1" thickBot="1">
      <c r="B44" s="1193"/>
      <c r="C44" s="2729" t="s">
        <v>658</v>
      </c>
      <c r="D44" s="2730"/>
      <c r="E44" s="2730"/>
      <c r="F44" s="2730"/>
      <c r="G44" s="2730"/>
      <c r="H44" s="2730"/>
      <c r="I44" s="2730"/>
      <c r="J44" s="2730"/>
      <c r="K44" s="2731"/>
    </row>
    <row r="45" spans="2:11" ht="69.75" customHeight="1">
      <c r="B45" s="2720"/>
      <c r="C45" s="2720"/>
      <c r="D45" s="2720"/>
      <c r="E45" s="1183" t="s">
        <v>102</v>
      </c>
      <c r="F45" s="2732"/>
      <c r="G45" s="2732"/>
      <c r="H45" s="1184"/>
      <c r="I45" s="1184"/>
      <c r="J45" s="1184"/>
      <c r="K45" s="1184"/>
    </row>
    <row r="46" spans="2:11" ht="12.75" customHeight="1">
      <c r="B46" s="1179"/>
      <c r="C46" s="1185"/>
      <c r="D46" s="1185"/>
      <c r="E46" s="1185"/>
      <c r="F46" s="1186"/>
      <c r="G46" s="1185"/>
      <c r="H46" s="1187"/>
      <c r="I46" s="1187" t="s">
        <v>101</v>
      </c>
      <c r="J46" s="1187"/>
      <c r="K46" s="1187" t="s">
        <v>50</v>
      </c>
    </row>
    <row r="47" spans="2:11" ht="13.5" customHeight="1">
      <c r="B47" s="1179"/>
      <c r="C47" s="1179"/>
      <c r="D47" s="1179"/>
      <c r="E47" s="1179"/>
      <c r="F47" s="1179"/>
      <c r="G47" s="1179"/>
      <c r="H47" s="1179"/>
      <c r="I47" s="1179"/>
      <c r="J47" s="1179"/>
      <c r="K47" s="1179"/>
    </row>
    <row r="48" spans="2:11" ht="13.5" customHeight="1">
      <c r="B48" s="1138"/>
      <c r="C48" s="1138"/>
      <c r="D48" s="1138"/>
      <c r="E48" s="1138"/>
      <c r="F48" s="1138"/>
      <c r="G48" s="1138"/>
      <c r="H48" s="1138"/>
      <c r="I48" s="1138"/>
      <c r="J48" s="1138"/>
      <c r="K48" s="1138"/>
    </row>
    <row r="49" spans="2:11">
      <c r="B49" s="1138"/>
      <c r="C49" s="1138"/>
      <c r="D49" s="1138"/>
      <c r="E49" s="1138"/>
      <c r="F49" s="1138"/>
      <c r="G49" s="1138"/>
      <c r="H49" s="1138"/>
      <c r="I49" s="1138"/>
      <c r="J49" s="1138"/>
      <c r="K49" s="1138"/>
    </row>
    <row r="50" spans="2:11" ht="12.75" customHeight="1">
      <c r="B50" s="1138"/>
      <c r="C50" s="1138"/>
      <c r="D50" s="1138"/>
      <c r="E50" s="1138"/>
      <c r="F50" s="1138"/>
      <c r="G50" s="1138"/>
      <c r="H50" s="1138"/>
      <c r="I50" s="1138"/>
      <c r="J50" s="1138"/>
      <c r="K50" s="1138"/>
    </row>
  </sheetData>
  <sheetProtection algorithmName="SHA-512" hashValue="0FztwwmU7XT5IlL0Hotjn9pFoA9z6V5LDokaeZejCA2UZTccfxarPHDzIkzvHhja7aTmD2K+GcRl186Rfll4Gg==" saltValue="/LtIhtzUaACUKgDMdOdjfQ==" spinCount="100000" sheet="1" objects="1" scenarios="1"/>
  <mergeCells count="57">
    <mergeCell ref="B42:G42"/>
    <mergeCell ref="H42:I42"/>
    <mergeCell ref="J42:K42"/>
    <mergeCell ref="B45:D45"/>
    <mergeCell ref="B40:G40"/>
    <mergeCell ref="H40:I40"/>
    <mergeCell ref="J40:K40"/>
    <mergeCell ref="B41:G41"/>
    <mergeCell ref="H41:I41"/>
    <mergeCell ref="J41:K41"/>
    <mergeCell ref="C44:K44"/>
    <mergeCell ref="F45:G45"/>
    <mergeCell ref="D17:G17"/>
    <mergeCell ref="D21:H21"/>
    <mergeCell ref="D22:H22"/>
    <mergeCell ref="I25:I26"/>
    <mergeCell ref="J25:J26"/>
    <mergeCell ref="I14:I15"/>
    <mergeCell ref="J14:J15"/>
    <mergeCell ref="K14:K15"/>
    <mergeCell ref="I16:I17"/>
    <mergeCell ref="J16:J17"/>
    <mergeCell ref="K16:K17"/>
    <mergeCell ref="I9:J9"/>
    <mergeCell ref="K9:K10"/>
    <mergeCell ref="C12:H12"/>
    <mergeCell ref="I12:I13"/>
    <mergeCell ref="J12:J13"/>
    <mergeCell ref="K12:K13"/>
    <mergeCell ref="C13:H13"/>
    <mergeCell ref="B8:K8"/>
    <mergeCell ref="B3:K3"/>
    <mergeCell ref="B4:K4"/>
    <mergeCell ref="B5:I5"/>
    <mergeCell ref="B6:K6"/>
    <mergeCell ref="B25:B26"/>
    <mergeCell ref="C25:H25"/>
    <mergeCell ref="C26:H26"/>
    <mergeCell ref="D36:H36"/>
    <mergeCell ref="I36:I37"/>
    <mergeCell ref="I28:I29"/>
    <mergeCell ref="I30:I31"/>
    <mergeCell ref="D31:G31"/>
    <mergeCell ref="D38:G38"/>
    <mergeCell ref="K36:K37"/>
    <mergeCell ref="D37:G37"/>
    <mergeCell ref="I22:I23"/>
    <mergeCell ref="J22:J23"/>
    <mergeCell ref="K22:K23"/>
    <mergeCell ref="D23:G23"/>
    <mergeCell ref="J28:J29"/>
    <mergeCell ref="J30:J31"/>
    <mergeCell ref="J36:J37"/>
    <mergeCell ref="K25:K26"/>
    <mergeCell ref="K28:K29"/>
    <mergeCell ref="K30:K31"/>
    <mergeCell ref="D24:G24"/>
  </mergeCells>
  <printOptions horizontalCentered="1"/>
  <pageMargins left="0.90052083333333333" right="0.39370078740157483" top="0.98425196850393704" bottom="0.98425196850393704" header="0.51181102362204722" footer="0.51181102362204722"/>
  <pageSetup paperSize="9" scale="82" orientation="portrait" horizontalDpi="4294967293" verticalDpi="4294967293" r:id="rId1"/>
  <headerFooter alignWithMargins="0">
    <oddFooter xml:space="preserve">&amp;L&amp;7CEA-arkusz organizacyjny na rok szkolny 2019/2020,  nr teczki &amp;F </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tabColor rgb="FFFFFF00"/>
    <pageSetUpPr fitToPage="1"/>
  </sheetPr>
  <dimension ref="A1:L61"/>
  <sheetViews>
    <sheetView view="pageBreakPreview" zoomScaleNormal="100" zoomScaleSheetLayoutView="100" workbookViewId="0">
      <selection activeCell="G26" sqref="G26"/>
    </sheetView>
  </sheetViews>
  <sheetFormatPr defaultColWidth="10" defaultRowHeight="14.25"/>
  <cols>
    <col min="1" max="1" width="1.5703125" style="1705" customWidth="1"/>
    <col min="2" max="2" width="4.140625" style="1705" customWidth="1"/>
    <col min="3" max="3" width="10" style="1705" customWidth="1"/>
    <col min="4" max="4" width="18.85546875" style="1705" customWidth="1"/>
    <col min="5" max="5" width="24.42578125" style="1705" customWidth="1"/>
    <col min="6" max="6" width="8.85546875" style="1705" customWidth="1"/>
    <col min="7" max="7" width="23.28515625" style="1705" customWidth="1"/>
    <col min="8" max="16384" width="10" style="1705"/>
  </cols>
  <sheetData>
    <row r="1" spans="1:12" s="1704" customFormat="1" ht="13.5" customHeight="1">
      <c r="A1" s="1732"/>
      <c r="B1" s="2739" t="str">
        <f>wizyt!B6</f>
        <v>??</v>
      </c>
      <c r="C1" s="2739"/>
      <c r="D1" s="2739"/>
      <c r="E1" s="2739"/>
      <c r="F1" s="2739"/>
      <c r="G1" s="2739"/>
    </row>
    <row r="2" spans="1:12" ht="24.75" customHeight="1">
      <c r="A2" s="1729"/>
      <c r="B2" s="2763" t="s">
        <v>866</v>
      </c>
      <c r="C2" s="2763"/>
      <c r="D2" s="2763"/>
      <c r="E2" s="2763"/>
      <c r="F2" s="2763"/>
      <c r="G2" s="1733" t="str">
        <f>wizyt!H3</f>
        <v>2021/2022</v>
      </c>
    </row>
    <row r="3" spans="1:12" ht="13.5" customHeight="1">
      <c r="B3" s="1856"/>
      <c r="C3" s="1859">
        <f>wizyt!$B$1</f>
        <v>0</v>
      </c>
      <c r="D3" s="1860" t="str">
        <f>wizyt!$D$1</f>
        <v>.</v>
      </c>
      <c r="E3" s="1857"/>
      <c r="F3" s="2740" t="s">
        <v>852</v>
      </c>
      <c r="G3" s="2740"/>
    </row>
    <row r="4" spans="1:12" ht="14.1" customHeight="1">
      <c r="B4" s="1728">
        <v>1</v>
      </c>
      <c r="C4" s="1724" t="s">
        <v>828</v>
      </c>
      <c r="D4" s="1725"/>
      <c r="E4" s="1726"/>
      <c r="F4" s="2755" t="s">
        <v>984</v>
      </c>
      <c r="G4" s="2756"/>
    </row>
    <row r="5" spans="1:12" ht="14.1" customHeight="1">
      <c r="B5" s="1728">
        <v>2</v>
      </c>
      <c r="C5" s="1724" t="s">
        <v>829</v>
      </c>
      <c r="D5" s="1725"/>
      <c r="E5" s="1726"/>
      <c r="F5" s="2755" t="s">
        <v>985</v>
      </c>
      <c r="G5" s="2756"/>
    </row>
    <row r="6" spans="1:12" ht="14.1" customHeight="1">
      <c r="B6" s="2761">
        <v>3</v>
      </c>
      <c r="C6" s="2757" t="s">
        <v>830</v>
      </c>
      <c r="D6" s="2758"/>
      <c r="E6" s="1727" t="s">
        <v>831</v>
      </c>
      <c r="F6" s="2755" t="s">
        <v>986</v>
      </c>
      <c r="G6" s="2756"/>
    </row>
    <row r="7" spans="1:12" ht="14.1" customHeight="1">
      <c r="B7" s="2762"/>
      <c r="C7" s="2759"/>
      <c r="D7" s="2760"/>
      <c r="E7" s="1727" t="s">
        <v>832</v>
      </c>
      <c r="F7" s="2755" t="s">
        <v>987</v>
      </c>
      <c r="G7" s="2756"/>
    </row>
    <row r="8" spans="1:12" ht="14.1" customHeight="1">
      <c r="B8" s="2761">
        <v>4</v>
      </c>
      <c r="C8" s="2757" t="s">
        <v>833</v>
      </c>
      <c r="D8" s="2758"/>
      <c r="E8" s="1727" t="s">
        <v>834</v>
      </c>
      <c r="F8" s="2755" t="s">
        <v>568</v>
      </c>
      <c r="G8" s="2756"/>
    </row>
    <row r="9" spans="1:12" ht="14.1" customHeight="1">
      <c r="B9" s="2762"/>
      <c r="C9" s="2759"/>
      <c r="D9" s="2760"/>
      <c r="E9" s="1727" t="s">
        <v>835</v>
      </c>
      <c r="F9" s="2755" t="s">
        <v>988</v>
      </c>
      <c r="G9" s="2756"/>
    </row>
    <row r="10" spans="1:12" ht="14.1" customHeight="1">
      <c r="B10" s="1728">
        <v>5</v>
      </c>
      <c r="C10" s="1724" t="s">
        <v>836</v>
      </c>
      <c r="D10" s="1725"/>
      <c r="E10" s="1726"/>
      <c r="F10" s="2755" t="s">
        <v>568</v>
      </c>
      <c r="G10" s="2756"/>
    </row>
    <row r="11" spans="1:12" ht="14.1" customHeight="1">
      <c r="B11" s="1728">
        <v>6</v>
      </c>
      <c r="C11" s="2752" t="s">
        <v>837</v>
      </c>
      <c r="D11" s="2753"/>
      <c r="E11" s="2754"/>
      <c r="F11" s="2755" t="s">
        <v>568</v>
      </c>
      <c r="G11" s="2756"/>
    </row>
    <row r="12" spans="1:12" ht="14.1" customHeight="1">
      <c r="B12" s="1728">
        <v>7</v>
      </c>
      <c r="C12" s="2748" t="s">
        <v>854</v>
      </c>
      <c r="D12" s="2749"/>
      <c r="E12" s="2750"/>
      <c r="F12" s="2768" t="s">
        <v>568</v>
      </c>
      <c r="G12" s="2769"/>
    </row>
    <row r="13" spans="1:12" ht="14.1" customHeight="1">
      <c r="B13" s="1728">
        <v>8</v>
      </c>
      <c r="C13" s="2751" t="s">
        <v>855</v>
      </c>
      <c r="D13" s="2749"/>
      <c r="E13" s="2750"/>
      <c r="F13" s="2755"/>
      <c r="G13" s="2756"/>
      <c r="J13" s="1706"/>
      <c r="K13" s="1706"/>
    </row>
    <row r="14" spans="1:12" ht="14.1" customHeight="1">
      <c r="B14" s="1728">
        <v>9</v>
      </c>
      <c r="C14" s="2748" t="s">
        <v>856</v>
      </c>
      <c r="D14" s="2749"/>
      <c r="E14" s="2750"/>
      <c r="F14" s="2746"/>
      <c r="G14" s="2746"/>
    </row>
    <row r="15" spans="1:12" ht="14.1" customHeight="1">
      <c r="B15" s="1716"/>
      <c r="C15" s="2786"/>
      <c r="D15" s="2787"/>
      <c r="E15" s="2788"/>
      <c r="F15" s="2741"/>
      <c r="G15" s="2741"/>
    </row>
    <row r="16" spans="1:12" s="1707" customFormat="1" ht="24.75" customHeight="1">
      <c r="B16" s="2747" t="s">
        <v>838</v>
      </c>
      <c r="C16" s="2747"/>
      <c r="D16" s="2747"/>
      <c r="E16" s="2747"/>
      <c r="F16" s="2747"/>
      <c r="G16" s="2747"/>
      <c r="L16" s="1708"/>
    </row>
    <row r="17" spans="2:12" s="1707" customFormat="1" ht="19.5" customHeight="1">
      <c r="B17" s="2775" t="s">
        <v>839</v>
      </c>
      <c r="C17" s="2776"/>
      <c r="D17" s="2776"/>
      <c r="E17" s="2777"/>
      <c r="F17" s="1927" t="s">
        <v>840</v>
      </c>
      <c r="G17" s="1722" t="s">
        <v>853</v>
      </c>
      <c r="L17" s="1708"/>
    </row>
    <row r="18" spans="2:12" ht="15">
      <c r="B18" s="2765" t="s">
        <v>841</v>
      </c>
      <c r="C18" s="2766"/>
      <c r="D18" s="2767"/>
      <c r="E18" s="2016" t="s">
        <v>989</v>
      </c>
      <c r="F18" s="1932">
        <f>SUM(F19:F21)</f>
        <v>1</v>
      </c>
      <c r="G18" s="1903"/>
    </row>
    <row r="19" spans="2:12" ht="12.95" customHeight="1">
      <c r="B19" s="2778" t="s">
        <v>926</v>
      </c>
      <c r="C19" s="2742" t="s">
        <v>872</v>
      </c>
      <c r="D19" s="2743"/>
      <c r="E19" s="2017" t="s">
        <v>567</v>
      </c>
      <c r="F19" s="1747">
        <v>1</v>
      </c>
      <c r="G19" s="1903"/>
    </row>
    <row r="20" spans="2:12" ht="12.95" customHeight="1">
      <c r="B20" s="2779"/>
      <c r="C20" s="2744" t="s">
        <v>863</v>
      </c>
      <c r="D20" s="2745"/>
      <c r="E20" s="2018"/>
      <c r="F20" s="1845"/>
      <c r="G20" s="1903"/>
    </row>
    <row r="21" spans="2:12" ht="12.95" customHeight="1">
      <c r="B21" s="2780"/>
      <c r="C21" s="2744"/>
      <c r="D21" s="2745"/>
      <c r="E21" s="2018"/>
      <c r="F21" s="1748"/>
      <c r="G21" s="1903"/>
    </row>
    <row r="22" spans="2:12" ht="18.75" customHeight="1">
      <c r="B22" s="2765" t="s">
        <v>842</v>
      </c>
      <c r="C22" s="2766"/>
      <c r="D22" s="2767"/>
      <c r="E22" s="2016" t="s">
        <v>567</v>
      </c>
      <c r="F22" s="1932">
        <f>SUM(F23:F29)-F24</f>
        <v>12</v>
      </c>
      <c r="G22" s="1903"/>
    </row>
    <row r="23" spans="2:12" ht="12.95" customHeight="1">
      <c r="B23" s="2770" t="s">
        <v>927</v>
      </c>
      <c r="C23" s="2771" t="s">
        <v>872</v>
      </c>
      <c r="D23" s="2772"/>
      <c r="E23" s="2016" t="s">
        <v>567</v>
      </c>
      <c r="F23" s="1749">
        <v>12</v>
      </c>
      <c r="G23" s="1903"/>
    </row>
    <row r="24" spans="2:12" ht="12.95" customHeight="1">
      <c r="B24" s="2770"/>
      <c r="C24" s="2773" t="s">
        <v>1104</v>
      </c>
      <c r="D24" s="2772"/>
      <c r="E24" s="2016" t="s">
        <v>567</v>
      </c>
      <c r="F24" s="1750">
        <v>5</v>
      </c>
      <c r="G24" s="1903"/>
    </row>
    <row r="25" spans="2:12" ht="12.95" customHeight="1">
      <c r="B25" s="2770"/>
      <c r="C25" s="2764" t="s">
        <v>882</v>
      </c>
      <c r="D25" s="2764"/>
      <c r="E25" s="2016" t="s">
        <v>567</v>
      </c>
      <c r="F25" s="1750"/>
      <c r="G25" s="1903"/>
    </row>
    <row r="26" spans="2:12" ht="12.95" customHeight="1">
      <c r="B26" s="2770"/>
      <c r="C26" s="2764" t="s">
        <v>859</v>
      </c>
      <c r="D26" s="2764"/>
      <c r="E26" s="2016" t="s">
        <v>567</v>
      </c>
      <c r="F26" s="1750"/>
      <c r="G26" s="1903"/>
    </row>
    <row r="27" spans="2:12" ht="12.95" customHeight="1">
      <c r="B27" s="2770"/>
      <c r="C27" s="2764" t="s">
        <v>860</v>
      </c>
      <c r="D27" s="2764"/>
      <c r="E27" s="2017"/>
      <c r="F27" s="1750"/>
      <c r="G27" s="1903"/>
      <c r="H27" s="1709"/>
    </row>
    <row r="28" spans="2:12" ht="12.95" customHeight="1">
      <c r="B28" s="2770"/>
      <c r="C28" s="2774"/>
      <c r="D28" s="2774"/>
      <c r="E28" s="1746"/>
      <c r="F28" s="1749"/>
      <c r="G28" s="1903"/>
    </row>
    <row r="29" spans="2:12" ht="12.95" customHeight="1">
      <c r="B29" s="2770"/>
      <c r="C29" s="2774"/>
      <c r="D29" s="2774"/>
      <c r="E29" s="1746"/>
      <c r="F29" s="1749"/>
      <c r="G29" s="1903"/>
    </row>
    <row r="30" spans="2:12" ht="21.95" customHeight="1">
      <c r="B30" s="1704"/>
      <c r="C30" s="1734"/>
      <c r="D30" s="1735"/>
      <c r="E30" s="1736" t="s">
        <v>843</v>
      </c>
      <c r="F30" s="1870">
        <f>F18+F22</f>
        <v>13</v>
      </c>
      <c r="G30" s="1710" t="s">
        <v>877</v>
      </c>
    </row>
    <row r="31" spans="2:12" ht="15" customHeight="1">
      <c r="C31" s="2789" t="s">
        <v>871</v>
      </c>
      <c r="D31" s="2790"/>
      <c r="E31" s="2790"/>
      <c r="F31" s="1871">
        <f>IF(F10="","",F24+F18)</f>
        <v>6</v>
      </c>
      <c r="G31" s="1711" t="s">
        <v>877</v>
      </c>
    </row>
    <row r="32" spans="2:12" ht="15" customHeight="1">
      <c r="B32" s="1712" t="s">
        <v>712</v>
      </c>
      <c r="C32" s="2019" t="s">
        <v>990</v>
      </c>
      <c r="D32" s="1729"/>
      <c r="E32" s="1729"/>
      <c r="F32" s="1713"/>
      <c r="G32" s="1714"/>
    </row>
    <row r="33" spans="1:7" ht="28.5" customHeight="1">
      <c r="A33" s="1715"/>
      <c r="B33" s="2781" t="s">
        <v>844</v>
      </c>
      <c r="C33" s="2781"/>
      <c r="D33" s="2781"/>
      <c r="E33" s="2781"/>
      <c r="F33" s="2781"/>
      <c r="G33" s="2781"/>
    </row>
    <row r="34" spans="1:7" ht="15" customHeight="1">
      <c r="A34" s="1715"/>
      <c r="B34" s="2791" t="s">
        <v>857</v>
      </c>
      <c r="C34" s="2791"/>
      <c r="D34" s="2791"/>
      <c r="E34" s="1723" t="s">
        <v>867</v>
      </c>
      <c r="F34" s="1880"/>
      <c r="G34" s="1880"/>
    </row>
    <row r="35" spans="1:7" s="1928" customFormat="1" ht="12.95" customHeight="1">
      <c r="B35" s="2736" t="s">
        <v>845</v>
      </c>
      <c r="C35" s="2737"/>
      <c r="D35" s="2738"/>
      <c r="E35" s="1929">
        <f>$F$30*3</f>
        <v>39</v>
      </c>
      <c r="F35" s="2792"/>
      <c r="G35" s="2793"/>
    </row>
    <row r="36" spans="1:7" s="1928" customFormat="1" ht="12.95" customHeight="1">
      <c r="B36" s="2736" t="s">
        <v>846</v>
      </c>
      <c r="C36" s="2737"/>
      <c r="D36" s="2738"/>
      <c r="E36" s="1929">
        <f>$F$30*7</f>
        <v>91</v>
      </c>
      <c r="F36" s="2792"/>
      <c r="G36" s="2793"/>
    </row>
    <row r="37" spans="1:7" s="1928" customFormat="1" ht="12.95" customHeight="1">
      <c r="B37" s="2736" t="s">
        <v>964</v>
      </c>
      <c r="C37" s="2737"/>
      <c r="D37" s="2738"/>
      <c r="E37" s="1929">
        <f>$F$30*10</f>
        <v>130</v>
      </c>
      <c r="F37" s="1930"/>
      <c r="G37" s="1931"/>
    </row>
    <row r="38" spans="1:7" s="1928" customFormat="1" ht="12.95" customHeight="1">
      <c r="B38" s="2736" t="s">
        <v>965</v>
      </c>
      <c r="C38" s="2737"/>
      <c r="D38" s="2738"/>
      <c r="E38" s="1929">
        <f>$F$30*12</f>
        <v>156</v>
      </c>
      <c r="F38" s="1930"/>
      <c r="G38" s="1931"/>
    </row>
    <row r="39" spans="1:7" s="1928" customFormat="1" ht="12.95" customHeight="1">
      <c r="B39" s="2736" t="s">
        <v>847</v>
      </c>
      <c r="C39" s="2737"/>
      <c r="D39" s="2738"/>
      <c r="E39" s="1929">
        <f>$F$30*14</f>
        <v>182</v>
      </c>
      <c r="F39" s="1930"/>
      <c r="G39" s="1931"/>
    </row>
    <row r="40" spans="1:7" s="1928" customFormat="1" ht="12.95" customHeight="1">
      <c r="B40" s="2736" t="s">
        <v>966</v>
      </c>
      <c r="C40" s="2737"/>
      <c r="D40" s="2738"/>
      <c r="E40" s="1929">
        <f>$F$30*15</f>
        <v>195</v>
      </c>
      <c r="F40" s="2792"/>
      <c r="G40" s="2793"/>
    </row>
    <row r="41" spans="1:7" s="1928" customFormat="1" ht="12.95" customHeight="1">
      <c r="B41" s="2736" t="s">
        <v>848</v>
      </c>
      <c r="C41" s="2737"/>
      <c r="D41" s="2738"/>
      <c r="E41" s="1929">
        <f>$F$30*18</f>
        <v>234</v>
      </c>
      <c r="F41" s="2792"/>
      <c r="G41" s="2793"/>
    </row>
    <row r="42" spans="1:7" s="1928" customFormat="1" ht="12.95" customHeight="1">
      <c r="B42" s="2736" t="s">
        <v>849</v>
      </c>
      <c r="C42" s="2737"/>
      <c r="D42" s="2738"/>
      <c r="E42" s="1929">
        <f>$F$30*20</f>
        <v>260</v>
      </c>
      <c r="F42" s="2792"/>
      <c r="G42" s="2793"/>
    </row>
    <row r="43" spans="1:7" s="1928" customFormat="1" ht="12.95" customHeight="1">
      <c r="B43" s="2736" t="s">
        <v>850</v>
      </c>
      <c r="C43" s="2737"/>
      <c r="D43" s="2738"/>
      <c r="E43" s="1929">
        <f>$F$30*22</f>
        <v>286</v>
      </c>
      <c r="F43" s="2792"/>
      <c r="G43" s="2793"/>
    </row>
    <row r="44" spans="1:7" s="1928" customFormat="1" ht="12.95" customHeight="1">
      <c r="B44" s="2736" t="s">
        <v>851</v>
      </c>
      <c r="C44" s="2737"/>
      <c r="D44" s="2738"/>
      <c r="E44" s="1929">
        <f>$F$30*30</f>
        <v>390</v>
      </c>
      <c r="F44" s="2792"/>
      <c r="G44" s="2793"/>
    </row>
    <row r="45" spans="1:7" ht="8.25" customHeight="1">
      <c r="B45" s="1729"/>
      <c r="C45" s="1729"/>
      <c r="D45" s="1729"/>
      <c r="E45" s="1729"/>
      <c r="F45" s="1729"/>
      <c r="G45" s="1729"/>
    </row>
    <row r="46" spans="1:7" ht="15" customHeight="1">
      <c r="B46" s="2785" t="s">
        <v>880</v>
      </c>
      <c r="C46" s="2785"/>
      <c r="D46" s="2785"/>
      <c r="E46" s="2785"/>
      <c r="F46" s="2785"/>
      <c r="G46" s="2785"/>
    </row>
    <row r="47" spans="1:7" ht="15" customHeight="1">
      <c r="B47" s="2782" t="s">
        <v>870</v>
      </c>
      <c r="C47" s="2783"/>
      <c r="D47" s="2783"/>
      <c r="E47" s="2784"/>
      <c r="F47" s="1730" t="s">
        <v>868</v>
      </c>
      <c r="G47" s="1731" t="s">
        <v>869</v>
      </c>
    </row>
    <row r="48" spans="1:7" ht="12.95" customHeight="1">
      <c r="B48" s="1869">
        <v>1</v>
      </c>
      <c r="C48" s="2733"/>
      <c r="D48" s="2734"/>
      <c r="E48" s="2735"/>
      <c r="F48" s="1751"/>
      <c r="G48" s="1752"/>
    </row>
    <row r="49" spans="2:7" ht="12.95" customHeight="1">
      <c r="B49" s="1869">
        <v>2</v>
      </c>
      <c r="C49" s="2733"/>
      <c r="D49" s="2734"/>
      <c r="E49" s="2735"/>
      <c r="F49" s="1751"/>
      <c r="G49" s="1752"/>
    </row>
    <row r="50" spans="2:7" ht="12.95" customHeight="1">
      <c r="B50" s="1869">
        <v>3</v>
      </c>
      <c r="C50" s="2733"/>
      <c r="D50" s="2734"/>
      <c r="E50" s="2735"/>
      <c r="F50" s="1751"/>
      <c r="G50" s="1752"/>
    </row>
    <row r="51" spans="2:7" ht="12.95" customHeight="1">
      <c r="B51" s="1869">
        <v>4</v>
      </c>
      <c r="C51" s="2733"/>
      <c r="D51" s="2734"/>
      <c r="E51" s="2735"/>
      <c r="F51" s="1751"/>
      <c r="G51" s="1753"/>
    </row>
    <row r="52" spans="2:7" ht="12.95" customHeight="1">
      <c r="B52" s="1869"/>
      <c r="C52" s="2733"/>
      <c r="D52" s="2734"/>
      <c r="E52" s="2735"/>
      <c r="F52" s="1751"/>
      <c r="G52" s="1754"/>
    </row>
    <row r="53" spans="2:7" ht="12.95" customHeight="1">
      <c r="B53" s="1869"/>
      <c r="C53" s="2733"/>
      <c r="D53" s="2734"/>
      <c r="E53" s="2735"/>
      <c r="F53" s="1755"/>
      <c r="G53" s="1756"/>
    </row>
    <row r="54" spans="2:7" ht="12.95" customHeight="1">
      <c r="B54" s="1869"/>
      <c r="C54" s="2733"/>
      <c r="D54" s="2734"/>
      <c r="E54" s="2735"/>
      <c r="F54" s="1751"/>
      <c r="G54" s="1754"/>
    </row>
    <row r="55" spans="2:7" ht="12.95" customHeight="1">
      <c r="B55" s="1869"/>
      <c r="C55" s="2733"/>
      <c r="D55" s="2734"/>
      <c r="E55" s="2735"/>
      <c r="F55" s="1755"/>
      <c r="G55" s="1756"/>
    </row>
    <row r="56" spans="2:7" ht="15">
      <c r="B56" s="1846" t="s">
        <v>712</v>
      </c>
      <c r="C56" s="1847" t="s">
        <v>881</v>
      </c>
      <c r="D56" s="1729"/>
      <c r="E56" s="1729"/>
      <c r="F56" s="1737">
        <f>SUM(F48:F55)</f>
        <v>0</v>
      </c>
      <c r="G56" s="1729" t="s">
        <v>878</v>
      </c>
    </row>
    <row r="57" spans="2:7">
      <c r="B57" s="1732"/>
      <c r="C57" s="1848"/>
      <c r="D57" s="1729"/>
      <c r="E57" s="1729"/>
      <c r="F57" s="1729"/>
      <c r="G57" s="1729"/>
    </row>
    <row r="58" spans="2:7" ht="3.75" customHeight="1">
      <c r="B58" s="1729"/>
      <c r="C58" s="1729"/>
      <c r="D58" s="1729"/>
      <c r="E58" s="1729"/>
      <c r="F58" s="1729"/>
      <c r="G58" s="1729"/>
    </row>
    <row r="59" spans="2:7" hidden="1">
      <c r="B59" s="1729"/>
      <c r="C59" s="1729"/>
      <c r="D59" s="1729"/>
      <c r="E59" s="1729"/>
      <c r="F59" s="1729"/>
      <c r="G59" s="1729"/>
    </row>
    <row r="60" spans="2:7" hidden="1">
      <c r="B60" s="1729"/>
      <c r="C60" s="1729"/>
      <c r="D60" s="1729"/>
      <c r="E60" s="1729"/>
      <c r="F60" s="1729"/>
      <c r="G60" s="1729"/>
    </row>
    <row r="61" spans="2:7">
      <c r="B61" s="1729"/>
      <c r="C61" s="1729"/>
      <c r="D61" s="1729"/>
      <c r="E61" s="1729"/>
      <c r="F61" s="1729"/>
      <c r="G61" s="1729"/>
    </row>
  </sheetData>
  <sheetProtection algorithmName="SHA-512" hashValue="q3yJLbXkQS67CbZ7NGoIXUffgEgobT4yh1CNWD/ecBKeT3atGewus3MRfK+LUHDGSh9h1lrf1dHeFfjfDpuoVg==" saltValue="vje/vfox90FQXoM9m6vebw==" spinCount="100000" sheet="1" objects="1" scenarios="1"/>
  <mergeCells count="70">
    <mergeCell ref="B47:E47"/>
    <mergeCell ref="B46:G46"/>
    <mergeCell ref="C15:E15"/>
    <mergeCell ref="C31:E31"/>
    <mergeCell ref="B36:D36"/>
    <mergeCell ref="B35:D35"/>
    <mergeCell ref="B34:D34"/>
    <mergeCell ref="F44:G44"/>
    <mergeCell ref="F43:G43"/>
    <mergeCell ref="F42:G42"/>
    <mergeCell ref="F41:G41"/>
    <mergeCell ref="F40:G40"/>
    <mergeCell ref="F36:G36"/>
    <mergeCell ref="F35:G35"/>
    <mergeCell ref="B44:D44"/>
    <mergeCell ref="B43:D43"/>
    <mergeCell ref="B42:D42"/>
    <mergeCell ref="B41:D41"/>
    <mergeCell ref="B40:D40"/>
    <mergeCell ref="F13:G13"/>
    <mergeCell ref="B23:B29"/>
    <mergeCell ref="C23:D23"/>
    <mergeCell ref="C24:D24"/>
    <mergeCell ref="C27:D27"/>
    <mergeCell ref="C28:D28"/>
    <mergeCell ref="C29:D29"/>
    <mergeCell ref="B17:E17"/>
    <mergeCell ref="B19:B21"/>
    <mergeCell ref="B18:D18"/>
    <mergeCell ref="B33:G33"/>
    <mergeCell ref="C21:D21"/>
    <mergeCell ref="C25:D25"/>
    <mergeCell ref="B8:B9"/>
    <mergeCell ref="B37:D37"/>
    <mergeCell ref="B38:D38"/>
    <mergeCell ref="B2:F2"/>
    <mergeCell ref="F4:G4"/>
    <mergeCell ref="F5:G5"/>
    <mergeCell ref="F6:G6"/>
    <mergeCell ref="F7:G7"/>
    <mergeCell ref="C6:D7"/>
    <mergeCell ref="C26:D26"/>
    <mergeCell ref="B22:D22"/>
    <mergeCell ref="F10:G10"/>
    <mergeCell ref="F11:G11"/>
    <mergeCell ref="F12:G12"/>
    <mergeCell ref="B39:D39"/>
    <mergeCell ref="B1:G1"/>
    <mergeCell ref="F3:G3"/>
    <mergeCell ref="F15:G15"/>
    <mergeCell ref="C19:D19"/>
    <mergeCell ref="C20:D20"/>
    <mergeCell ref="F14:G14"/>
    <mergeCell ref="B16:G16"/>
    <mergeCell ref="C14:E14"/>
    <mergeCell ref="C13:E13"/>
    <mergeCell ref="C12:E12"/>
    <mergeCell ref="C11:E11"/>
    <mergeCell ref="F8:G8"/>
    <mergeCell ref="F9:G9"/>
    <mergeCell ref="C8:D9"/>
    <mergeCell ref="B6:B7"/>
    <mergeCell ref="C50:E50"/>
    <mergeCell ref="C49:E49"/>
    <mergeCell ref="C48:E48"/>
    <mergeCell ref="C55:E55"/>
    <mergeCell ref="C54:E54"/>
    <mergeCell ref="C53:E53"/>
    <mergeCell ref="C52:E52"/>
    <mergeCell ref="C51:E51"/>
  </mergeCells>
  <dataValidations count="1">
    <dataValidation type="list" allowBlank="1" showInputMessage="1" showErrorMessage="1" sqref="C25:D29" xr:uid="{00000000-0002-0000-0500-000000000000}">
      <formula1>$F$50:$F$60</formula1>
    </dataValidation>
  </dataValidations>
  <printOptions horizontalCentered="1" verticalCentered="1"/>
  <pageMargins left="0.98425196850393704" right="0.19685039370078741" top="0.59055118110236227" bottom="0.78740157480314965" header="0.51181102362204722" footer="0.47244094488188981"/>
  <pageSetup paperSize="9" scale="94" orientation="portrait" verticalDpi="300" r:id="rId1"/>
  <headerFooter alignWithMargins="0">
    <oddHeader>&amp;L&amp;W</oddHeader>
    <oddFooter>&amp;L&amp;7CEA - arkusz organizacyjny na rok szkolny 2017/18, nr teczki: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słownik!$F$44:$F$54</xm:f>
          </x14:formula1>
          <xm:sqref>C20:D21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99"/>
  </sheetPr>
  <dimension ref="B1:H11"/>
  <sheetViews>
    <sheetView showGridLines="0" view="pageBreakPreview" zoomScaleNormal="100" zoomScaleSheetLayoutView="100" workbookViewId="0">
      <selection activeCell="C9" sqref="C9"/>
    </sheetView>
  </sheetViews>
  <sheetFormatPr defaultRowHeight="12.75"/>
  <cols>
    <col min="1" max="1" width="3.5703125" customWidth="1"/>
    <col min="2" max="2" width="4.7109375" customWidth="1"/>
    <col min="3" max="3" width="16.28515625" customWidth="1"/>
    <col min="4" max="4" width="14.7109375" customWidth="1"/>
    <col min="5" max="5" width="59.28515625" customWidth="1"/>
    <col min="8" max="8" width="18.42578125" customWidth="1"/>
  </cols>
  <sheetData>
    <row r="1" spans="2:8">
      <c r="G1" s="1859">
        <f>wizyt!$B$1</f>
        <v>0</v>
      </c>
      <c r="H1" s="1860" t="str">
        <f>wizyt!$D$1</f>
        <v>.</v>
      </c>
    </row>
    <row r="2" spans="2:8" ht="15.75">
      <c r="B2" s="2794" t="str">
        <f>wizyt!C3</f>
        <v>??</v>
      </c>
      <c r="C2" s="2795"/>
      <c r="E2" s="2009" t="s">
        <v>977</v>
      </c>
    </row>
    <row r="3" spans="2:8" ht="15.75">
      <c r="B3" s="2015"/>
      <c r="C3" s="2796" t="s">
        <v>983</v>
      </c>
      <c r="D3" s="2796"/>
      <c r="E3" s="2796"/>
      <c r="F3" s="2796"/>
      <c r="G3" s="2015" t="str">
        <f>wizyt!H3</f>
        <v>2021/2022</v>
      </c>
      <c r="H3" s="2015"/>
    </row>
    <row r="5" spans="2:8" ht="31.5" customHeight="1">
      <c r="B5" s="2010" t="s">
        <v>2</v>
      </c>
      <c r="C5" s="2010" t="s">
        <v>869</v>
      </c>
      <c r="D5" s="2010" t="s">
        <v>978</v>
      </c>
      <c r="E5" s="2010" t="s">
        <v>982</v>
      </c>
      <c r="F5" s="2010" t="s">
        <v>979</v>
      </c>
      <c r="G5" s="2010" t="s">
        <v>980</v>
      </c>
      <c r="H5" s="2010" t="s">
        <v>981</v>
      </c>
    </row>
    <row r="6" spans="2:8" s="2011" customFormat="1" ht="66" customHeight="1">
      <c r="B6" s="2012"/>
      <c r="C6" s="2466"/>
      <c r="D6" s="2014"/>
      <c r="E6" s="2013"/>
      <c r="F6" s="2012"/>
      <c r="G6" s="2012"/>
      <c r="H6" s="2467"/>
    </row>
    <row r="7" spans="2:8" s="2011" customFormat="1" ht="66" customHeight="1">
      <c r="B7" s="2012"/>
      <c r="C7" s="2466"/>
      <c r="D7" s="2014"/>
      <c r="E7" s="2013"/>
      <c r="F7" s="2012"/>
      <c r="G7" s="2012"/>
      <c r="H7" s="2467"/>
    </row>
    <row r="8" spans="2:8" s="2011" customFormat="1" ht="66" customHeight="1">
      <c r="B8" s="2012"/>
      <c r="C8" s="2466"/>
      <c r="D8" s="2014"/>
      <c r="E8" s="2013"/>
      <c r="F8" s="2012"/>
      <c r="G8" s="2012"/>
      <c r="H8" s="2467"/>
    </row>
    <row r="9" spans="2:8" s="2011" customFormat="1" ht="66" customHeight="1">
      <c r="B9" s="2012"/>
      <c r="C9" s="2466"/>
      <c r="D9" s="2014"/>
      <c r="E9" s="2013"/>
      <c r="F9" s="2012"/>
      <c r="G9" s="2012"/>
      <c r="H9" s="2467"/>
    </row>
    <row r="10" spans="2:8" s="2011" customFormat="1" ht="66" customHeight="1">
      <c r="B10" s="2012"/>
      <c r="C10" s="2466"/>
      <c r="D10" s="2014"/>
      <c r="E10" s="2013"/>
      <c r="F10" s="2012"/>
      <c r="G10" s="2012"/>
      <c r="H10" s="2467"/>
    </row>
    <row r="11" spans="2:8" s="2011" customFormat="1" ht="66" customHeight="1">
      <c r="B11" s="2012"/>
      <c r="C11" s="2466"/>
      <c r="D11" s="2014"/>
      <c r="E11" s="2013"/>
      <c r="F11" s="2012"/>
      <c r="G11" s="2012"/>
      <c r="H11" s="2467"/>
    </row>
  </sheetData>
  <sheetProtection algorithmName="SHA-512" hashValue="xX8MrF2X8uvdAb2ap+6qMKDzpeTeWdCdZfHE0aI6TT85IYkFHYy0wg5s+E6boUVJfTdwifo/r3nJ+0S65t+XLg==" saltValue="IqDztAjEalBWiLqTWlIqZQ==" spinCount="100000" sheet="1" objects="1" scenarios="1" formatRows="0" insertRows="0" deleteRows="0"/>
  <mergeCells count="2">
    <mergeCell ref="B2:C2"/>
    <mergeCell ref="C3:F3"/>
  </mergeCells>
  <printOptions horizontalCentered="1"/>
  <pageMargins left="0.51181102362204722" right="0.51181102362204722" top="0.74803149606299213" bottom="0.74803149606299213" header="0.31496062992125984" footer="0.31496062992125984"/>
  <pageSetup paperSize="9" scale="99" orientation="landscape" horizontalDpi="4294967292" verticalDpi="0" r:id="rId1"/>
  <headerFooter>
    <oddFooter xml:space="preserve">&amp;LCEA - arkusz organizacyjny na rok szkolny 2018/19   nr teczki: &amp;F </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słownik!$F$44:$F$54</xm:f>
          </x14:formula1>
          <xm:sqref>D6:D11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3">
    <tabColor indexed="13"/>
    <pageSetUpPr fitToPage="1"/>
  </sheetPr>
  <dimension ref="A1:AL2993"/>
  <sheetViews>
    <sheetView showGridLines="0" view="pageBreakPreview" zoomScale="70" zoomScaleNormal="90" zoomScaleSheetLayoutView="70" zoomScalePageLayoutView="80" workbookViewId="0">
      <selection activeCell="O2435" sqref="O2435"/>
    </sheetView>
  </sheetViews>
  <sheetFormatPr defaultColWidth="9.28515625" defaultRowHeight="15"/>
  <cols>
    <col min="1" max="1" width="7.140625" style="24" customWidth="1"/>
    <col min="2" max="2" width="5.85546875" style="24" customWidth="1"/>
    <col min="3" max="3" width="23.85546875" style="26" customWidth="1"/>
    <col min="4" max="4" width="6.140625" style="24" customWidth="1"/>
    <col min="5" max="5" width="3.7109375" style="24" customWidth="1"/>
    <col min="6" max="6" width="3.7109375" style="27" customWidth="1"/>
    <col min="7" max="7" width="23.5703125" style="24" customWidth="1"/>
    <col min="8" max="8" width="6.140625" style="24" customWidth="1"/>
    <col min="9" max="9" width="3.7109375" style="27" customWidth="1"/>
    <col min="10" max="10" width="3.7109375" style="24" customWidth="1"/>
    <col min="11" max="11" width="12.85546875" style="27" customWidth="1"/>
    <col min="12" max="12" width="5.85546875" style="24" customWidth="1"/>
    <col min="13" max="13" width="8.140625" style="24" customWidth="1"/>
    <col min="14" max="14" width="23.5703125" style="24" customWidth="1"/>
    <col min="15" max="15" width="12.42578125" style="24" customWidth="1"/>
    <col min="16" max="16" width="5.28515625" style="27" customWidth="1"/>
    <col min="17" max="17" width="3.140625" style="27" customWidth="1"/>
    <col min="18" max="25" width="5.7109375" style="24" customWidth="1"/>
    <col min="26" max="26" width="5.7109375" style="27" customWidth="1"/>
    <col min="27" max="28" width="9.28515625" style="341" customWidth="1"/>
    <col min="29" max="29" width="9.28515625" style="24" customWidth="1"/>
    <col min="30" max="30" width="7.42578125" style="346" customWidth="1"/>
    <col min="31" max="31" width="4.5703125" style="110" customWidth="1"/>
    <col min="32" max="32" width="21.7109375" style="23" customWidth="1"/>
    <col min="33" max="33" width="6.140625" style="59" hidden="1" customWidth="1"/>
    <col min="34" max="34" width="5.140625" style="59" hidden="1" customWidth="1"/>
    <col min="35" max="35" width="7.5703125" style="59" hidden="1" customWidth="1"/>
    <col min="36" max="36" width="5.42578125" style="24" hidden="1" customWidth="1"/>
    <col min="37" max="37" width="7.28515625" style="24" hidden="1" customWidth="1"/>
    <col min="38" max="38" width="9.28515625" style="24" hidden="1" customWidth="1"/>
    <col min="39" max="16384" width="9.28515625" style="24"/>
  </cols>
  <sheetData>
    <row r="1" spans="1:37" ht="15.75">
      <c r="AC1" s="1853"/>
      <c r="AD1" s="1861"/>
      <c r="AE1" s="1853">
        <f>wizyt!$B$1</f>
        <v>0</v>
      </c>
      <c r="AF1" s="1862" t="str">
        <f>wizyt!$D$1</f>
        <v>.</v>
      </c>
    </row>
    <row r="2" spans="1:37" ht="36" customHeight="1" thickBot="1">
      <c r="A2" s="64"/>
      <c r="B2" s="64"/>
      <c r="C2" s="2849" t="str">
        <f>wizyt!$C$3</f>
        <v>??</v>
      </c>
      <c r="D2" s="2850"/>
      <c r="E2" s="230"/>
      <c r="F2" s="63"/>
      <c r="G2" s="542"/>
      <c r="H2" s="99"/>
      <c r="I2" s="99"/>
      <c r="J2" s="99"/>
      <c r="K2" s="99"/>
      <c r="L2" s="99"/>
      <c r="M2" s="99"/>
      <c r="N2" s="99"/>
      <c r="O2" s="99"/>
      <c r="P2" s="418"/>
      <c r="Q2" s="418"/>
      <c r="R2" s="99"/>
      <c r="S2" s="99"/>
      <c r="T2" s="99"/>
      <c r="U2" s="99"/>
      <c r="V2" s="99"/>
      <c r="W2" s="99"/>
      <c r="X2" s="99"/>
      <c r="Y2" s="352"/>
      <c r="Z2" s="352"/>
      <c r="AA2" s="352"/>
      <c r="AB2" s="541" t="s">
        <v>182</v>
      </c>
      <c r="AC2" s="352" t="str">
        <f>wizyt!H3</f>
        <v>2021/2022</v>
      </c>
      <c r="AD2" s="540"/>
      <c r="AE2" s="105"/>
      <c r="AF2" s="62"/>
    </row>
    <row r="3" spans="1:37" ht="106.5" customHeight="1">
      <c r="A3" s="648" t="s">
        <v>2</v>
      </c>
      <c r="B3" s="607" t="s">
        <v>380</v>
      </c>
      <c r="C3" s="77" t="s">
        <v>70</v>
      </c>
      <c r="D3" s="827" t="s">
        <v>16</v>
      </c>
      <c r="E3" s="827" t="s">
        <v>203</v>
      </c>
      <c r="F3" s="828" t="s">
        <v>3</v>
      </c>
      <c r="G3" s="829" t="s">
        <v>1016</v>
      </c>
      <c r="H3" s="2025" t="s">
        <v>993</v>
      </c>
      <c r="I3" s="828" t="s">
        <v>0</v>
      </c>
      <c r="J3" s="828" t="s">
        <v>24</v>
      </c>
      <c r="K3" s="826" t="s">
        <v>672</v>
      </c>
      <c r="L3" s="65" t="s">
        <v>357</v>
      </c>
      <c r="M3" s="1759" t="s">
        <v>650</v>
      </c>
      <c r="N3" s="568" t="s">
        <v>920</v>
      </c>
      <c r="O3" s="65" t="s">
        <v>428</v>
      </c>
      <c r="P3" s="65" t="s">
        <v>889</v>
      </c>
      <c r="Q3" s="65" t="s">
        <v>531</v>
      </c>
      <c r="R3" s="567" t="s">
        <v>4</v>
      </c>
      <c r="S3" s="567" t="s">
        <v>5</v>
      </c>
      <c r="T3" s="567" t="s">
        <v>6</v>
      </c>
      <c r="U3" s="567" t="s">
        <v>8</v>
      </c>
      <c r="V3" s="567" t="s">
        <v>7</v>
      </c>
      <c r="W3" s="1933" t="s">
        <v>9</v>
      </c>
      <c r="X3" s="1933" t="s">
        <v>910</v>
      </c>
      <c r="Y3" s="567" t="s">
        <v>911</v>
      </c>
      <c r="Z3" s="65" t="s">
        <v>541</v>
      </c>
      <c r="AA3" s="65" t="s">
        <v>31</v>
      </c>
      <c r="AB3" s="65" t="s">
        <v>1</v>
      </c>
      <c r="AC3" s="65" t="s">
        <v>358</v>
      </c>
      <c r="AD3" s="556" t="s">
        <v>359</v>
      </c>
      <c r="AE3" s="556" t="s">
        <v>140</v>
      </c>
      <c r="AF3" s="581" t="s">
        <v>73</v>
      </c>
    </row>
    <row r="4" spans="1:37" s="174" customFormat="1" ht="13.5" thickBot="1">
      <c r="A4" s="936">
        <v>1</v>
      </c>
      <c r="B4" s="937">
        <v>2</v>
      </c>
      <c r="C4" s="937">
        <v>3</v>
      </c>
      <c r="D4" s="937">
        <v>4</v>
      </c>
      <c r="E4" s="937">
        <v>5</v>
      </c>
      <c r="F4" s="937">
        <v>6</v>
      </c>
      <c r="G4" s="937">
        <v>7</v>
      </c>
      <c r="H4" s="937">
        <v>8</v>
      </c>
      <c r="I4" s="937">
        <v>9</v>
      </c>
      <c r="J4" s="937">
        <v>10</v>
      </c>
      <c r="K4" s="937">
        <v>11</v>
      </c>
      <c r="L4" s="937">
        <v>12</v>
      </c>
      <c r="M4" s="937">
        <v>13</v>
      </c>
      <c r="N4" s="937">
        <v>14</v>
      </c>
      <c r="O4" s="937">
        <v>15</v>
      </c>
      <c r="P4" s="937">
        <v>16</v>
      </c>
      <c r="Q4" s="937">
        <v>17</v>
      </c>
      <c r="R4" s="937">
        <v>18</v>
      </c>
      <c r="S4" s="937">
        <v>19</v>
      </c>
      <c r="T4" s="937">
        <v>20</v>
      </c>
      <c r="U4" s="937">
        <v>21</v>
      </c>
      <c r="V4" s="937">
        <v>22</v>
      </c>
      <c r="W4" s="937">
        <v>23</v>
      </c>
      <c r="X4" s="937">
        <v>24</v>
      </c>
      <c r="Y4" s="937">
        <v>25</v>
      </c>
      <c r="Z4" s="937">
        <v>26</v>
      </c>
      <c r="AA4" s="937">
        <v>27</v>
      </c>
      <c r="AB4" s="937">
        <v>28</v>
      </c>
      <c r="AC4" s="937">
        <v>29</v>
      </c>
      <c r="AD4" s="937">
        <v>30</v>
      </c>
      <c r="AE4" s="937">
        <v>31</v>
      </c>
      <c r="AF4" s="937">
        <v>32</v>
      </c>
      <c r="AG4" s="525" t="s">
        <v>351</v>
      </c>
      <c r="AH4" s="173"/>
      <c r="AI4" s="173"/>
      <c r="AJ4" s="526" t="s">
        <v>352</v>
      </c>
      <c r="AK4" s="174" t="s">
        <v>533</v>
      </c>
    </row>
    <row r="5" spans="1:37" ht="17.100000000000001" customHeight="1" thickTop="1" thickBot="1">
      <c r="A5" s="175"/>
      <c r="B5" s="595"/>
      <c r="C5" s="180" t="s">
        <v>12</v>
      </c>
      <c r="D5" s="176"/>
      <c r="E5" s="176"/>
      <c r="F5" s="176"/>
      <c r="G5" s="176"/>
      <c r="H5" s="176"/>
      <c r="I5" s="176"/>
      <c r="J5" s="176"/>
      <c r="K5" s="176"/>
      <c r="L5" s="176"/>
      <c r="M5" s="176"/>
      <c r="N5" s="176"/>
      <c r="O5" s="417"/>
      <c r="P5" s="419"/>
      <c r="Q5" s="419"/>
      <c r="R5" s="176"/>
      <c r="S5" s="176"/>
      <c r="T5" s="176"/>
      <c r="U5" s="176"/>
      <c r="V5" s="176"/>
      <c r="W5" s="176"/>
      <c r="X5" s="176"/>
      <c r="Y5" s="176"/>
      <c r="Z5" s="176"/>
      <c r="AA5" s="330">
        <f>SUM(AA6:AA13)</f>
        <v>0</v>
      </c>
      <c r="AB5" s="330"/>
      <c r="AC5" s="177">
        <f>SUM(AC6:AC13)</f>
        <v>0</v>
      </c>
      <c r="AD5" s="330">
        <f>SUM(AD6:AD13)</f>
        <v>0</v>
      </c>
      <c r="AE5" s="107"/>
      <c r="AF5" s="80" t="s">
        <v>54</v>
      </c>
    </row>
    <row r="6" spans="1:37" ht="12.95" customHeight="1" thickTop="1">
      <c r="A6" s="2797"/>
      <c r="B6" s="2800"/>
      <c r="C6" s="2826"/>
      <c r="D6" s="2847"/>
      <c r="E6" s="2832"/>
      <c r="F6" s="2807"/>
      <c r="G6" s="2851"/>
      <c r="H6" s="1986" t="s">
        <v>970</v>
      </c>
      <c r="I6" s="2807"/>
      <c r="J6" s="2854"/>
      <c r="K6" s="275"/>
      <c r="L6" s="97"/>
      <c r="M6" s="97"/>
      <c r="N6" s="79"/>
      <c r="O6" s="79"/>
      <c r="P6" s="97"/>
      <c r="Q6" s="792"/>
      <c r="R6" s="414"/>
      <c r="S6" s="14"/>
      <c r="T6" s="14"/>
      <c r="U6" s="14"/>
      <c r="V6" s="14"/>
      <c r="W6" s="14"/>
      <c r="X6" s="14"/>
      <c r="Y6" s="14"/>
      <c r="Z6" s="97"/>
      <c r="AA6" s="2812">
        <f>SUM(R6:Z13)</f>
        <v>0</v>
      </c>
      <c r="AB6" s="2848"/>
      <c r="AC6" s="2862">
        <f>IF((AA6-AB6)&gt;=0,AA6-AB6,0)</f>
        <v>0</v>
      </c>
      <c r="AD6" s="2820">
        <f>IF(AA6=0,0,IF(AA6&gt;=AB6,1,(AA6+(18-AB6))/18))</f>
        <v>0</v>
      </c>
      <c r="AE6" s="2820" t="str">
        <f>IF(AD6=1,"pe",IF(AD6&gt;0,"ne",""))</f>
        <v/>
      </c>
      <c r="AF6" s="2859" t="s">
        <v>356</v>
      </c>
      <c r="AG6" s="59">
        <v>1</v>
      </c>
      <c r="AH6" s="59" t="s">
        <v>222</v>
      </c>
      <c r="AI6" s="59" t="str">
        <f>$C$2</f>
        <v>??</v>
      </c>
      <c r="AJ6" s="59">
        <v>1</v>
      </c>
      <c r="AK6" s="529">
        <f>C6</f>
        <v>0</v>
      </c>
    </row>
    <row r="7" spans="1:37" ht="12.95" customHeight="1">
      <c r="A7" s="2841"/>
      <c r="B7" s="2801"/>
      <c r="C7" s="2827"/>
      <c r="D7" s="2843"/>
      <c r="E7" s="2833"/>
      <c r="F7" s="2807"/>
      <c r="G7" s="2852"/>
      <c r="H7" s="2857"/>
      <c r="I7" s="2807"/>
      <c r="J7" s="2855"/>
      <c r="K7" s="273"/>
      <c r="L7" s="95"/>
      <c r="M7" s="1760"/>
      <c r="N7" s="89"/>
      <c r="O7" s="89"/>
      <c r="P7" s="98"/>
      <c r="Q7" s="793"/>
      <c r="R7" s="415"/>
      <c r="S7" s="12"/>
      <c r="T7" s="12"/>
      <c r="U7" s="12"/>
      <c r="V7" s="12"/>
      <c r="W7" s="1934"/>
      <c r="X7" s="1934"/>
      <c r="Y7" s="12"/>
      <c r="Z7" s="98"/>
      <c r="AA7" s="2813"/>
      <c r="AB7" s="2845"/>
      <c r="AC7" s="2863"/>
      <c r="AD7" s="2821"/>
      <c r="AE7" s="2821"/>
      <c r="AF7" s="2860"/>
      <c r="AG7" s="59">
        <f>IF(N7=N6,0,1)</f>
        <v>0</v>
      </c>
      <c r="AH7" s="59" t="s">
        <v>222</v>
      </c>
      <c r="AI7" s="59" t="str">
        <f t="shared" ref="AI7:AI171" si="0">$C$2</f>
        <v>??</v>
      </c>
      <c r="AJ7" s="59">
        <f>IF(O7=O6,0,1)</f>
        <v>0</v>
      </c>
      <c r="AK7" s="529">
        <f>AK6</f>
        <v>0</v>
      </c>
    </row>
    <row r="8" spans="1:37" ht="12.95" customHeight="1">
      <c r="A8" s="2841"/>
      <c r="B8" s="2801"/>
      <c r="C8" s="2827"/>
      <c r="D8" s="2843"/>
      <c r="E8" s="2833"/>
      <c r="F8" s="2807"/>
      <c r="G8" s="2852"/>
      <c r="H8" s="2857"/>
      <c r="I8" s="2807"/>
      <c r="J8" s="2855"/>
      <c r="K8" s="273"/>
      <c r="L8" s="95"/>
      <c r="M8" s="1760"/>
      <c r="N8" s="89"/>
      <c r="O8" s="89"/>
      <c r="P8" s="98"/>
      <c r="Q8" s="793"/>
      <c r="R8" s="415"/>
      <c r="S8" s="12"/>
      <c r="T8" s="12"/>
      <c r="U8" s="12"/>
      <c r="V8" s="12"/>
      <c r="W8" s="1934"/>
      <c r="X8" s="1934"/>
      <c r="Y8" s="12"/>
      <c r="Z8" s="98"/>
      <c r="AA8" s="2813"/>
      <c r="AB8" s="2845"/>
      <c r="AC8" s="2863"/>
      <c r="AD8" s="2821"/>
      <c r="AE8" s="2821"/>
      <c r="AF8" s="2860"/>
      <c r="AG8" s="59">
        <f>IF(N8=N7,0,IF(N8=N6,0,1))</f>
        <v>0</v>
      </c>
      <c r="AH8" s="59" t="s">
        <v>222</v>
      </c>
      <c r="AI8" s="59" t="str">
        <f t="shared" si="0"/>
        <v>??</v>
      </c>
      <c r="AJ8" s="59">
        <f>IF(O8=O7,0,IF(O8=O6,0,1))</f>
        <v>0</v>
      </c>
      <c r="AK8" s="529">
        <f t="shared" ref="AK8:AK13" si="1">AK7</f>
        <v>0</v>
      </c>
    </row>
    <row r="9" spans="1:37" ht="12.95" customHeight="1">
      <c r="A9" s="2841"/>
      <c r="B9" s="2801"/>
      <c r="C9" s="2827"/>
      <c r="D9" s="2843"/>
      <c r="E9" s="2833"/>
      <c r="F9" s="2807"/>
      <c r="G9" s="2852"/>
      <c r="H9" s="2857"/>
      <c r="I9" s="2807"/>
      <c r="J9" s="2855"/>
      <c r="K9" s="273"/>
      <c r="L9" s="95"/>
      <c r="M9" s="1760"/>
      <c r="N9" s="89"/>
      <c r="O9" s="89"/>
      <c r="P9" s="98"/>
      <c r="Q9" s="793"/>
      <c r="R9" s="415"/>
      <c r="S9" s="12"/>
      <c r="T9" s="12"/>
      <c r="U9" s="12"/>
      <c r="V9" s="12"/>
      <c r="W9" s="1934"/>
      <c r="X9" s="1934"/>
      <c r="Y9" s="12"/>
      <c r="Z9" s="98"/>
      <c r="AA9" s="2813"/>
      <c r="AB9" s="2845"/>
      <c r="AC9" s="2863"/>
      <c r="AD9" s="2821"/>
      <c r="AE9" s="2821"/>
      <c r="AF9" s="2860"/>
      <c r="AG9" s="59">
        <f>IF(N9=N8,0,IF(N9=N7,0,IF(N9=N6,0,1)))</f>
        <v>0</v>
      </c>
      <c r="AH9" s="59" t="s">
        <v>222</v>
      </c>
      <c r="AI9" s="59" t="str">
        <f t="shared" si="0"/>
        <v>??</v>
      </c>
      <c r="AJ9" s="59">
        <f>IF(O9=O8,0,IF(O9=O7,0,IF(O9=O6,0,1)))</f>
        <v>0</v>
      </c>
      <c r="AK9" s="529">
        <f t="shared" si="1"/>
        <v>0</v>
      </c>
    </row>
    <row r="10" spans="1:37" ht="12.95" customHeight="1">
      <c r="A10" s="2841"/>
      <c r="B10" s="2801"/>
      <c r="C10" s="2827"/>
      <c r="D10" s="2843"/>
      <c r="E10" s="2833"/>
      <c r="F10" s="2807"/>
      <c r="G10" s="2852"/>
      <c r="H10" s="2857"/>
      <c r="I10" s="2807"/>
      <c r="J10" s="2855"/>
      <c r="K10" s="277"/>
      <c r="L10" s="95"/>
      <c r="M10" s="1760"/>
      <c r="N10" s="89"/>
      <c r="O10" s="89"/>
      <c r="P10" s="98"/>
      <c r="Q10" s="793"/>
      <c r="R10" s="415"/>
      <c r="S10" s="12"/>
      <c r="T10" s="12"/>
      <c r="U10" s="12"/>
      <c r="V10" s="12"/>
      <c r="W10" s="1934"/>
      <c r="X10" s="1934"/>
      <c r="Y10" s="12"/>
      <c r="Z10" s="98"/>
      <c r="AA10" s="2813"/>
      <c r="AB10" s="2845"/>
      <c r="AC10" s="2863"/>
      <c r="AD10" s="2821"/>
      <c r="AE10" s="2821"/>
      <c r="AF10" s="2860"/>
      <c r="AG10" s="59">
        <f>IF(N10=N9,0,IF(N10=N8,0,IF(N10=N7,0,IF(N10=N6,0,1))))</f>
        <v>0</v>
      </c>
      <c r="AH10" s="59" t="s">
        <v>222</v>
      </c>
      <c r="AI10" s="59" t="str">
        <f t="shared" si="0"/>
        <v>??</v>
      </c>
      <c r="AJ10" s="59">
        <f>IF(O10=O9,0,IF(O10=O8,0,IF(O10=O7,0,IF(O10=O6,0,1))))</f>
        <v>0</v>
      </c>
      <c r="AK10" s="529">
        <f t="shared" si="1"/>
        <v>0</v>
      </c>
    </row>
    <row r="11" spans="1:37" ht="12.95" customHeight="1">
      <c r="A11" s="2841"/>
      <c r="B11" s="2801"/>
      <c r="C11" s="2827"/>
      <c r="D11" s="2843"/>
      <c r="E11" s="2833"/>
      <c r="F11" s="2807"/>
      <c r="G11" s="2852"/>
      <c r="H11" s="2857"/>
      <c r="I11" s="2807"/>
      <c r="J11" s="2855"/>
      <c r="K11" s="277"/>
      <c r="L11" s="95"/>
      <c r="M11" s="1760"/>
      <c r="N11" s="89"/>
      <c r="O11" s="89"/>
      <c r="P11" s="98"/>
      <c r="Q11" s="793"/>
      <c r="R11" s="415"/>
      <c r="S11" s="12"/>
      <c r="T11" s="12"/>
      <c r="U11" s="12"/>
      <c r="V11" s="12"/>
      <c r="W11" s="1934"/>
      <c r="X11" s="1934"/>
      <c r="Y11" s="12"/>
      <c r="Z11" s="98"/>
      <c r="AA11" s="2813"/>
      <c r="AB11" s="2845"/>
      <c r="AC11" s="2863"/>
      <c r="AD11" s="2821"/>
      <c r="AE11" s="2821"/>
      <c r="AF11" s="2860"/>
      <c r="AG11" s="59">
        <f>IF(N11=N10,0,IF(N11=N9,0,IF(N11=N8,0,IF(N11=N7,0,IF(N11=N6,0,1)))))</f>
        <v>0</v>
      </c>
      <c r="AH11" s="59" t="s">
        <v>222</v>
      </c>
      <c r="AI11" s="59" t="str">
        <f t="shared" si="0"/>
        <v>??</v>
      </c>
      <c r="AJ11" s="59">
        <f>IF(O11=O10,0,IF(O11=O9,0,IF(O11=O8,0,IF(O11=O7,0,IF(O11=O6,0,1)))))</f>
        <v>0</v>
      </c>
      <c r="AK11" s="529">
        <f t="shared" si="1"/>
        <v>0</v>
      </c>
    </row>
    <row r="12" spans="1:37" ht="12.95" customHeight="1">
      <c r="A12" s="2841"/>
      <c r="B12" s="2801"/>
      <c r="C12" s="2827"/>
      <c r="D12" s="2843"/>
      <c r="E12" s="2833"/>
      <c r="F12" s="2807"/>
      <c r="G12" s="2852"/>
      <c r="H12" s="2857"/>
      <c r="I12" s="2807"/>
      <c r="J12" s="2855"/>
      <c r="K12" s="277"/>
      <c r="L12" s="95"/>
      <c r="M12" s="1760"/>
      <c r="N12" s="89"/>
      <c r="O12" s="89"/>
      <c r="P12" s="98"/>
      <c r="Q12" s="793"/>
      <c r="R12" s="415"/>
      <c r="S12" s="12"/>
      <c r="T12" s="12"/>
      <c r="U12" s="12"/>
      <c r="V12" s="12"/>
      <c r="W12" s="1934"/>
      <c r="X12" s="1934"/>
      <c r="Y12" s="12"/>
      <c r="Z12" s="98"/>
      <c r="AA12" s="2813"/>
      <c r="AB12" s="2845"/>
      <c r="AC12" s="2863"/>
      <c r="AD12" s="2821"/>
      <c r="AE12" s="2821"/>
      <c r="AF12" s="2860"/>
      <c r="AG12" s="59">
        <f>IF(N12=N11,0,IF(N12=N10,0,IF(N12=N9,0,IF(N12=N8,0,IF(N12=N7,0,IF(N12=N6,0,1))))))</f>
        <v>0</v>
      </c>
      <c r="AH12" s="59" t="s">
        <v>222</v>
      </c>
      <c r="AI12" s="59" t="str">
        <f t="shared" si="0"/>
        <v>??</v>
      </c>
      <c r="AJ12" s="59">
        <f>IF(O12=O11,0,IF(O12=O10,0,IF(O12=O9,0,IF(O12=O8,0,IF(O12=O7,0,IF(O12=O6,0,1))))))</f>
        <v>0</v>
      </c>
      <c r="AK12" s="529">
        <f t="shared" si="1"/>
        <v>0</v>
      </c>
    </row>
    <row r="13" spans="1:37" ht="12.95" customHeight="1" thickBot="1">
      <c r="A13" s="2842"/>
      <c r="B13" s="2802"/>
      <c r="C13" s="2828"/>
      <c r="D13" s="2844"/>
      <c r="E13" s="2834"/>
      <c r="F13" s="2808"/>
      <c r="G13" s="2853"/>
      <c r="H13" s="2858"/>
      <c r="I13" s="2808"/>
      <c r="J13" s="2856"/>
      <c r="K13" s="274"/>
      <c r="L13" s="164"/>
      <c r="M13" s="1761"/>
      <c r="N13" s="89"/>
      <c r="O13" s="93"/>
      <c r="P13" s="96"/>
      <c r="Q13" s="794"/>
      <c r="R13" s="416"/>
      <c r="S13" s="13"/>
      <c r="T13" s="13"/>
      <c r="U13" s="13"/>
      <c r="V13" s="13"/>
      <c r="W13" s="13"/>
      <c r="X13" s="13"/>
      <c r="Y13" s="13"/>
      <c r="Z13" s="96"/>
      <c r="AA13" s="2814"/>
      <c r="AB13" s="2846"/>
      <c r="AC13" s="2864"/>
      <c r="AD13" s="2822"/>
      <c r="AE13" s="2822"/>
      <c r="AF13" s="2861"/>
      <c r="AG13" s="59">
        <f>IF(N13=N12,0,IF(N13=N11,0,IF(N13=N10,0,IF(N13=N9,0,IF(N13=N8,0,IF(N13=N7,0,IF(N13=N6,0,1)))))))</f>
        <v>0</v>
      </c>
      <c r="AH13" s="59" t="s">
        <v>222</v>
      </c>
      <c r="AI13" s="59" t="str">
        <f t="shared" si="0"/>
        <v>??</v>
      </c>
      <c r="AJ13" s="59">
        <f>IF(O13=O12,0,IF(O13=O11,0,IF(O13=O10,0,IF(O13=O9,0,IF(O13=O8,0,IF(O13=O7,0,IF(O13=O6,0,1)))))))</f>
        <v>0</v>
      </c>
      <c r="AK13" s="529">
        <f t="shared" si="1"/>
        <v>0</v>
      </c>
    </row>
    <row r="14" spans="1:37" ht="17.100000000000001" customHeight="1" thickTop="1" thickBot="1">
      <c r="A14" s="67"/>
      <c r="B14" s="69"/>
      <c r="C14" s="178" t="s">
        <v>30</v>
      </c>
      <c r="D14" s="259"/>
      <c r="E14" s="258"/>
      <c r="F14" s="258"/>
      <c r="G14" s="66"/>
      <c r="H14" s="258"/>
      <c r="I14" s="258"/>
      <c r="J14" s="258"/>
      <c r="K14" s="272"/>
      <c r="L14" s="66"/>
      <c r="M14" s="66"/>
      <c r="N14" s="66"/>
      <c r="O14" s="616"/>
      <c r="P14" s="616"/>
      <c r="Q14" s="616"/>
      <c r="R14" s="69"/>
      <c r="S14" s="69"/>
      <c r="T14" s="69"/>
      <c r="U14" s="69"/>
      <c r="V14" s="69"/>
      <c r="W14" s="69"/>
      <c r="X14" s="69"/>
      <c r="Y14" s="69"/>
      <c r="Z14" s="69"/>
      <c r="AA14" s="331">
        <f>SUM(AA15:AA62)</f>
        <v>0</v>
      </c>
      <c r="AB14" s="331"/>
      <c r="AC14" s="25">
        <f>SUM(AC15:AC62)</f>
        <v>0</v>
      </c>
      <c r="AD14" s="331">
        <f>SUM(AD15:AD62)</f>
        <v>0</v>
      </c>
      <c r="AE14" s="106"/>
      <c r="AF14" s="31" t="s">
        <v>54</v>
      </c>
      <c r="AI14" s="59" t="str">
        <f t="shared" si="0"/>
        <v>??</v>
      </c>
    </row>
    <row r="15" spans="1:37" ht="12.95" customHeight="1" thickTop="1" thickBot="1">
      <c r="A15" s="2841"/>
      <c r="B15" s="2800"/>
      <c r="C15" s="2827"/>
      <c r="D15" s="2843"/>
      <c r="E15" s="2832"/>
      <c r="F15" s="2807"/>
      <c r="G15" s="2810"/>
      <c r="H15" s="1986" t="s">
        <v>970</v>
      </c>
      <c r="I15" s="2807"/>
      <c r="J15" s="2807"/>
      <c r="K15" s="275"/>
      <c r="L15" s="95"/>
      <c r="M15" s="97"/>
      <c r="N15" s="79"/>
      <c r="O15" s="79"/>
      <c r="P15" s="97"/>
      <c r="Q15" s="95"/>
      <c r="R15" s="11"/>
      <c r="S15" s="11"/>
      <c r="T15" s="12"/>
      <c r="U15" s="12"/>
      <c r="V15" s="11"/>
      <c r="W15" s="1935"/>
      <c r="X15" s="1935"/>
      <c r="Y15" s="11"/>
      <c r="Z15" s="95"/>
      <c r="AA15" s="2813">
        <f>SUM(R15:Z22)</f>
        <v>0</v>
      </c>
      <c r="AB15" s="2845"/>
      <c r="AC15" s="2815">
        <f>IF((AA15-AB15)&gt;=0,AA15-AB15,0)</f>
        <v>0</v>
      </c>
      <c r="AD15" s="2820">
        <f>IF(AA15=0,0,IF(AA15&gt;=AB15,1,(AA15+(18-AB15))/18))</f>
        <v>0</v>
      </c>
      <c r="AE15" s="2820" t="str">
        <f>IF(AD15=1,"pe",IF(AD15&gt;0,"ne",""))</f>
        <v/>
      </c>
      <c r="AF15" s="2823"/>
      <c r="AG15" s="59">
        <v>1</v>
      </c>
      <c r="AH15" s="59" t="s">
        <v>223</v>
      </c>
      <c r="AI15" s="59" t="str">
        <f t="shared" si="0"/>
        <v>??</v>
      </c>
      <c r="AJ15" s="59">
        <v>1</v>
      </c>
      <c r="AK15" s="529">
        <f>C15</f>
        <v>0</v>
      </c>
    </row>
    <row r="16" spans="1:37" ht="12.95" customHeight="1" thickTop="1" thickBot="1">
      <c r="A16" s="2841"/>
      <c r="B16" s="2801"/>
      <c r="C16" s="2827"/>
      <c r="D16" s="2843"/>
      <c r="E16" s="2833"/>
      <c r="F16" s="2807"/>
      <c r="G16" s="2810"/>
      <c r="H16" s="2857"/>
      <c r="I16" s="2807"/>
      <c r="J16" s="2807"/>
      <c r="K16" s="273"/>
      <c r="L16" s="95"/>
      <c r="M16" s="1760"/>
      <c r="N16" s="89"/>
      <c r="O16" s="89"/>
      <c r="P16" s="98"/>
      <c r="Q16" s="98"/>
      <c r="R16" s="12"/>
      <c r="S16" s="12"/>
      <c r="T16" s="12"/>
      <c r="U16" s="12"/>
      <c r="V16" s="12"/>
      <c r="W16" s="1934"/>
      <c r="X16" s="1934"/>
      <c r="Y16" s="12"/>
      <c r="Z16" s="98"/>
      <c r="AA16" s="2813"/>
      <c r="AB16" s="2845"/>
      <c r="AC16" s="2816"/>
      <c r="AD16" s="2821"/>
      <c r="AE16" s="2821"/>
      <c r="AF16" s="2823"/>
      <c r="AG16" s="59">
        <f>IF(N16=N15,0,1)</f>
        <v>0</v>
      </c>
      <c r="AH16" s="59" t="s">
        <v>223</v>
      </c>
      <c r="AI16" s="59" t="str">
        <f t="shared" si="0"/>
        <v>??</v>
      </c>
      <c r="AJ16" s="59">
        <f>IF(O16=O15,0,1)</f>
        <v>0</v>
      </c>
      <c r="AK16" s="529">
        <f t="shared" ref="AK16:AK62" si="2">AK15</f>
        <v>0</v>
      </c>
    </row>
    <row r="17" spans="1:37" ht="12.95" customHeight="1" thickTop="1" thickBot="1">
      <c r="A17" s="2841"/>
      <c r="B17" s="2801"/>
      <c r="C17" s="2827"/>
      <c r="D17" s="2843"/>
      <c r="E17" s="2833"/>
      <c r="F17" s="2807"/>
      <c r="G17" s="2810"/>
      <c r="H17" s="2857"/>
      <c r="I17" s="2807"/>
      <c r="J17" s="2807"/>
      <c r="K17" s="273"/>
      <c r="L17" s="95"/>
      <c r="M17" s="1760"/>
      <c r="N17" s="89"/>
      <c r="O17" s="89"/>
      <c r="P17" s="98"/>
      <c r="Q17" s="98"/>
      <c r="R17" s="12"/>
      <c r="S17" s="12"/>
      <c r="T17" s="12"/>
      <c r="U17" s="12"/>
      <c r="V17" s="12"/>
      <c r="W17" s="1934"/>
      <c r="X17" s="1934"/>
      <c r="Y17" s="12"/>
      <c r="Z17" s="98"/>
      <c r="AA17" s="2813"/>
      <c r="AB17" s="2845"/>
      <c r="AC17" s="2816"/>
      <c r="AD17" s="2821"/>
      <c r="AE17" s="2821"/>
      <c r="AF17" s="2823"/>
      <c r="AG17" s="59">
        <f>IF(N17=N16,0,IF(N17=N15,0,1))</f>
        <v>0</v>
      </c>
      <c r="AH17" s="59" t="s">
        <v>223</v>
      </c>
      <c r="AI17" s="59" t="str">
        <f t="shared" si="0"/>
        <v>??</v>
      </c>
      <c r="AJ17" s="59">
        <f>IF(O17=O16,0,IF(O17=O15,0,1))</f>
        <v>0</v>
      </c>
      <c r="AK17" s="529">
        <f t="shared" si="2"/>
        <v>0</v>
      </c>
    </row>
    <row r="18" spans="1:37" ht="12.95" customHeight="1" thickTop="1" thickBot="1">
      <c r="A18" s="2841"/>
      <c r="B18" s="2801"/>
      <c r="C18" s="2827"/>
      <c r="D18" s="2843"/>
      <c r="E18" s="2833"/>
      <c r="F18" s="2807"/>
      <c r="G18" s="2810"/>
      <c r="H18" s="2857"/>
      <c r="I18" s="2807"/>
      <c r="J18" s="2807"/>
      <c r="K18" s="273"/>
      <c r="L18" s="95"/>
      <c r="M18" s="1760"/>
      <c r="N18" s="89"/>
      <c r="O18" s="89"/>
      <c r="P18" s="98"/>
      <c r="Q18" s="98"/>
      <c r="R18" s="12"/>
      <c r="S18" s="12"/>
      <c r="T18" s="12"/>
      <c r="U18" s="12"/>
      <c r="V18" s="12"/>
      <c r="W18" s="1934"/>
      <c r="X18" s="1934"/>
      <c r="Y18" s="12"/>
      <c r="Z18" s="98"/>
      <c r="AA18" s="2813"/>
      <c r="AB18" s="2845"/>
      <c r="AC18" s="2816"/>
      <c r="AD18" s="2821"/>
      <c r="AE18" s="2821"/>
      <c r="AF18" s="2823"/>
      <c r="AG18" s="59">
        <f>IF(N18=N17,0,IF(N18=N16,0,IF(N18=N15,0,1)))</f>
        <v>0</v>
      </c>
      <c r="AH18" s="59" t="s">
        <v>223</v>
      </c>
      <c r="AI18" s="59" t="str">
        <f t="shared" si="0"/>
        <v>??</v>
      </c>
      <c r="AJ18" s="59">
        <f>IF(O18=O17,0,IF(O18=O16,0,IF(O18=O15,0,1)))</f>
        <v>0</v>
      </c>
      <c r="AK18" s="529">
        <f t="shared" si="2"/>
        <v>0</v>
      </c>
    </row>
    <row r="19" spans="1:37" ht="12.95" customHeight="1" thickTop="1" thickBot="1">
      <c r="A19" s="2841"/>
      <c r="B19" s="2801"/>
      <c r="C19" s="2827"/>
      <c r="D19" s="2843"/>
      <c r="E19" s="2833"/>
      <c r="F19" s="2807"/>
      <c r="G19" s="2810"/>
      <c r="H19" s="2857"/>
      <c r="I19" s="2807"/>
      <c r="J19" s="2807"/>
      <c r="K19" s="277"/>
      <c r="L19" s="95"/>
      <c r="M19" s="1760"/>
      <c r="N19" s="89"/>
      <c r="O19" s="89"/>
      <c r="P19" s="98"/>
      <c r="Q19" s="98"/>
      <c r="R19" s="12"/>
      <c r="S19" s="12"/>
      <c r="T19" s="12"/>
      <c r="U19" s="12"/>
      <c r="V19" s="12"/>
      <c r="W19" s="1934"/>
      <c r="X19" s="1934"/>
      <c r="Y19" s="12"/>
      <c r="Z19" s="98"/>
      <c r="AA19" s="2813"/>
      <c r="AB19" s="2845"/>
      <c r="AC19" s="2816"/>
      <c r="AD19" s="2821"/>
      <c r="AE19" s="2821"/>
      <c r="AF19" s="2823"/>
      <c r="AG19" s="59">
        <f>IF(N19=N18,0,IF(N19=N17,0,IF(N19=N16,0,IF(N19=N15,0,1))))</f>
        <v>0</v>
      </c>
      <c r="AH19" s="59" t="s">
        <v>223</v>
      </c>
      <c r="AI19" s="59" t="str">
        <f t="shared" si="0"/>
        <v>??</v>
      </c>
      <c r="AJ19" s="59">
        <f>IF(O19=O18,0,IF(O19=O17,0,IF(O19=O16,0,IF(O19=O15,0,1))))</f>
        <v>0</v>
      </c>
      <c r="AK19" s="529">
        <f t="shared" si="2"/>
        <v>0</v>
      </c>
    </row>
    <row r="20" spans="1:37" ht="12.95" customHeight="1" thickTop="1" thickBot="1">
      <c r="A20" s="2841"/>
      <c r="B20" s="2801"/>
      <c r="C20" s="2827"/>
      <c r="D20" s="2843"/>
      <c r="E20" s="2833"/>
      <c r="F20" s="2807"/>
      <c r="G20" s="2810"/>
      <c r="H20" s="2857"/>
      <c r="I20" s="2807"/>
      <c r="J20" s="2807"/>
      <c r="K20" s="277"/>
      <c r="L20" s="95"/>
      <c r="M20" s="1760"/>
      <c r="N20" s="89"/>
      <c r="O20" s="89"/>
      <c r="P20" s="98"/>
      <c r="Q20" s="98"/>
      <c r="R20" s="12"/>
      <c r="S20" s="12"/>
      <c r="T20" s="12"/>
      <c r="U20" s="12"/>
      <c r="V20" s="12"/>
      <c r="W20" s="1934"/>
      <c r="X20" s="1934"/>
      <c r="Y20" s="12"/>
      <c r="Z20" s="98"/>
      <c r="AA20" s="2813"/>
      <c r="AB20" s="2845"/>
      <c r="AC20" s="2824" t="str">
        <f>IF(AC15&gt;9,"Błąd","")</f>
        <v/>
      </c>
      <c r="AD20" s="2821"/>
      <c r="AE20" s="2821"/>
      <c r="AF20" s="2823"/>
      <c r="AG20" s="59">
        <f>IF(N20=N19,0,IF(N20=N18,0,IF(N20=N17,0,IF(N20=N16,0,IF(N20=N15,0,1)))))</f>
        <v>0</v>
      </c>
      <c r="AH20" s="59" t="s">
        <v>223</v>
      </c>
      <c r="AI20" s="59" t="str">
        <f t="shared" si="0"/>
        <v>??</v>
      </c>
      <c r="AJ20" s="59">
        <f>IF(O20=O19,0,IF(O20=O18,0,IF(O20=O17,0,IF(O20=O16,0,IF(O20=O15,0,1)))))</f>
        <v>0</v>
      </c>
      <c r="AK20" s="529">
        <f t="shared" si="2"/>
        <v>0</v>
      </c>
    </row>
    <row r="21" spans="1:37" ht="12.95" customHeight="1" thickTop="1" thickBot="1">
      <c r="A21" s="2841"/>
      <c r="B21" s="2801"/>
      <c r="C21" s="2827"/>
      <c r="D21" s="2843"/>
      <c r="E21" s="2833"/>
      <c r="F21" s="2807"/>
      <c r="G21" s="2810"/>
      <c r="H21" s="2857"/>
      <c r="I21" s="2807"/>
      <c r="J21" s="2807"/>
      <c r="K21" s="277"/>
      <c r="L21" s="95"/>
      <c r="M21" s="1760"/>
      <c r="N21" s="89"/>
      <c r="O21" s="89"/>
      <c r="P21" s="98"/>
      <c r="Q21" s="98"/>
      <c r="R21" s="12"/>
      <c r="S21" s="12"/>
      <c r="T21" s="12"/>
      <c r="U21" s="12"/>
      <c r="V21" s="12"/>
      <c r="W21" s="1934"/>
      <c r="X21" s="1934"/>
      <c r="Y21" s="12"/>
      <c r="Z21" s="98"/>
      <c r="AA21" s="2813"/>
      <c r="AB21" s="2845"/>
      <c r="AC21" s="2824"/>
      <c r="AD21" s="2821"/>
      <c r="AE21" s="2821"/>
      <c r="AF21" s="2823"/>
      <c r="AG21" s="59">
        <f>IF(N21=N20,0,IF(N21=N19,0,IF(N21=N18,0,IF(N21=N17,0,IF(N21=N16,0,IF(N21=N15,0,1))))))</f>
        <v>0</v>
      </c>
      <c r="AH21" s="59" t="s">
        <v>223</v>
      </c>
      <c r="AI21" s="59" t="str">
        <f t="shared" si="0"/>
        <v>??</v>
      </c>
      <c r="AJ21" s="59">
        <f>IF(O21=O20,0,IF(O21=O19,0,IF(O21=O18,0,IF(O21=O17,0,IF(O21=O16,0,IF(O21=O15,0,1))))))</f>
        <v>0</v>
      </c>
      <c r="AK21" s="529">
        <f t="shared" si="2"/>
        <v>0</v>
      </c>
    </row>
    <row r="22" spans="1:37" ht="12.95" customHeight="1" thickTop="1" thickBot="1">
      <c r="A22" s="2842"/>
      <c r="B22" s="2802"/>
      <c r="C22" s="2828"/>
      <c r="D22" s="2844"/>
      <c r="E22" s="2834"/>
      <c r="F22" s="2808"/>
      <c r="G22" s="2811"/>
      <c r="H22" s="2858"/>
      <c r="I22" s="2808"/>
      <c r="J22" s="2808"/>
      <c r="K22" s="274"/>
      <c r="L22" s="96"/>
      <c r="M22" s="1761"/>
      <c r="N22" s="89"/>
      <c r="O22" s="93"/>
      <c r="P22" s="96"/>
      <c r="Q22" s="96"/>
      <c r="R22" s="13"/>
      <c r="S22" s="13"/>
      <c r="T22" s="13"/>
      <c r="U22" s="13"/>
      <c r="V22" s="13"/>
      <c r="W22" s="13"/>
      <c r="X22" s="13"/>
      <c r="Y22" s="13"/>
      <c r="Z22" s="96"/>
      <c r="AA22" s="2814"/>
      <c r="AB22" s="2846"/>
      <c r="AC22" s="2825"/>
      <c r="AD22" s="2822"/>
      <c r="AE22" s="2822"/>
      <c r="AF22" s="2823"/>
      <c r="AG22" s="59">
        <f>IF(N22=N21,0,IF(N22=N20,0,IF(N22=N19,0,IF(N22=N18,0,IF(N22=N17,0,IF(N22=N16,0,IF(N22=N15,0,1)))))))</f>
        <v>0</v>
      </c>
      <c r="AH22" s="59" t="s">
        <v>223</v>
      </c>
      <c r="AI22" s="59" t="str">
        <f t="shared" si="0"/>
        <v>??</v>
      </c>
      <c r="AJ22" s="59">
        <f>IF(O22=O21,0,IF(O22=O20,0,IF(O22=O19,0,IF(O22=O18,0,IF(O22=O17,0,IF(O22=O16,0,IF(O22=O15,0,1)))))))</f>
        <v>0</v>
      </c>
      <c r="AK22" s="529">
        <f t="shared" si="2"/>
        <v>0</v>
      </c>
    </row>
    <row r="23" spans="1:37" ht="12.95" customHeight="1" thickTop="1" thickBot="1">
      <c r="A23" s="2797"/>
      <c r="B23" s="2800"/>
      <c r="C23" s="2826"/>
      <c r="D23" s="2847"/>
      <c r="E23" s="2832"/>
      <c r="F23" s="2806"/>
      <c r="G23" s="2809"/>
      <c r="H23" s="1986" t="s">
        <v>970</v>
      </c>
      <c r="I23" s="2806"/>
      <c r="J23" s="2806"/>
      <c r="K23" s="275"/>
      <c r="L23" s="97"/>
      <c r="M23" s="97"/>
      <c r="N23" s="79"/>
      <c r="O23" s="79"/>
      <c r="P23" s="97"/>
      <c r="Q23" s="97"/>
      <c r="R23" s="14"/>
      <c r="S23" s="14"/>
      <c r="T23" s="14"/>
      <c r="U23" s="14"/>
      <c r="V23" s="14"/>
      <c r="W23" s="14"/>
      <c r="X23" s="14"/>
      <c r="Y23" s="14"/>
      <c r="Z23" s="97"/>
      <c r="AA23" s="2812">
        <f>SUM(R23:Z30)</f>
        <v>0</v>
      </c>
      <c r="AB23" s="2848"/>
      <c r="AC23" s="2815">
        <f t="shared" ref="AC23" si="3">IF((AA23-AB23)&gt;=0,AA23-AB23,0)</f>
        <v>0</v>
      </c>
      <c r="AD23" s="2820">
        <f t="shared" ref="AD23" si="4">IF(AA23=0,0,IF(AA23&gt;=AB23,1,(AA23+(18-AB23))/18))</f>
        <v>0</v>
      </c>
      <c r="AE23" s="2820" t="str">
        <f>IF(AD23=1,"pe",IF(AD23&gt;0,"ne",""))</f>
        <v/>
      </c>
      <c r="AF23" s="2823"/>
      <c r="AG23" s="59">
        <v>1</v>
      </c>
      <c r="AH23" s="59" t="s">
        <v>223</v>
      </c>
      <c r="AI23" s="59" t="str">
        <f t="shared" si="0"/>
        <v>??</v>
      </c>
      <c r="AJ23" s="59">
        <v>1</v>
      </c>
      <c r="AK23" s="529">
        <f>C23</f>
        <v>0</v>
      </c>
    </row>
    <row r="24" spans="1:37" ht="12.95" customHeight="1" thickTop="1" thickBot="1">
      <c r="A24" s="2841"/>
      <c r="B24" s="2801"/>
      <c r="C24" s="2827"/>
      <c r="D24" s="2843"/>
      <c r="E24" s="2833"/>
      <c r="F24" s="2807"/>
      <c r="G24" s="2810"/>
      <c r="H24" s="2857"/>
      <c r="I24" s="2807"/>
      <c r="J24" s="2807"/>
      <c r="K24" s="273"/>
      <c r="L24" s="95"/>
      <c r="M24" s="1760"/>
      <c r="N24" s="89"/>
      <c r="O24" s="89"/>
      <c r="P24" s="98"/>
      <c r="Q24" s="98"/>
      <c r="R24" s="12"/>
      <c r="S24" s="12"/>
      <c r="T24" s="12"/>
      <c r="U24" s="12"/>
      <c r="V24" s="12"/>
      <c r="W24" s="1934"/>
      <c r="X24" s="1934"/>
      <c r="Y24" s="12"/>
      <c r="Z24" s="98"/>
      <c r="AA24" s="2813"/>
      <c r="AB24" s="2845"/>
      <c r="AC24" s="2816"/>
      <c r="AD24" s="2821"/>
      <c r="AE24" s="2821"/>
      <c r="AF24" s="2823"/>
      <c r="AG24" s="59">
        <f>IF(N24=N23,0,1)</f>
        <v>0</v>
      </c>
      <c r="AH24" s="59" t="s">
        <v>223</v>
      </c>
      <c r="AI24" s="59" t="str">
        <f t="shared" si="0"/>
        <v>??</v>
      </c>
      <c r="AJ24" s="59">
        <f>IF(O24=O23,0,1)</f>
        <v>0</v>
      </c>
      <c r="AK24" s="529">
        <f>AK23</f>
        <v>0</v>
      </c>
    </row>
    <row r="25" spans="1:37" ht="12.95" customHeight="1" thickTop="1" thickBot="1">
      <c r="A25" s="2841"/>
      <c r="B25" s="2801"/>
      <c r="C25" s="2827"/>
      <c r="D25" s="2843"/>
      <c r="E25" s="2833"/>
      <c r="F25" s="2807"/>
      <c r="G25" s="2810"/>
      <c r="H25" s="2857"/>
      <c r="I25" s="2807"/>
      <c r="J25" s="2807"/>
      <c r="K25" s="273"/>
      <c r="L25" s="95"/>
      <c r="M25" s="1760"/>
      <c r="N25" s="89"/>
      <c r="O25" s="89"/>
      <c r="P25" s="98"/>
      <c r="Q25" s="98"/>
      <c r="R25" s="12"/>
      <c r="S25" s="12"/>
      <c r="T25" s="12"/>
      <c r="U25" s="12"/>
      <c r="V25" s="12"/>
      <c r="W25" s="1934"/>
      <c r="X25" s="1934"/>
      <c r="Y25" s="12"/>
      <c r="Z25" s="98"/>
      <c r="AA25" s="2813"/>
      <c r="AB25" s="2845"/>
      <c r="AC25" s="2816"/>
      <c r="AD25" s="2821"/>
      <c r="AE25" s="2821"/>
      <c r="AF25" s="2823"/>
      <c r="AG25" s="59">
        <f>IF(N25=N24,0,IF(N25=N23,0,1))</f>
        <v>0</v>
      </c>
      <c r="AH25" s="59" t="s">
        <v>223</v>
      </c>
      <c r="AI25" s="59" t="str">
        <f t="shared" si="0"/>
        <v>??</v>
      </c>
      <c r="AJ25" s="59">
        <f>IF(O25=O24,0,IF(O25=O23,0,1))</f>
        <v>0</v>
      </c>
      <c r="AK25" s="529">
        <f t="shared" si="2"/>
        <v>0</v>
      </c>
    </row>
    <row r="26" spans="1:37" ht="12.95" customHeight="1" thickTop="1" thickBot="1">
      <c r="A26" s="2841"/>
      <c r="B26" s="2801"/>
      <c r="C26" s="2827"/>
      <c r="D26" s="2843"/>
      <c r="E26" s="2833"/>
      <c r="F26" s="2807"/>
      <c r="G26" s="2810"/>
      <c r="H26" s="2857"/>
      <c r="I26" s="2807"/>
      <c r="J26" s="2807"/>
      <c r="K26" s="273"/>
      <c r="L26" s="95"/>
      <c r="M26" s="1760"/>
      <c r="N26" s="89"/>
      <c r="O26" s="89"/>
      <c r="P26" s="98"/>
      <c r="Q26" s="98"/>
      <c r="R26" s="12"/>
      <c r="S26" s="12"/>
      <c r="T26" s="12"/>
      <c r="U26" s="12"/>
      <c r="V26" s="12"/>
      <c r="W26" s="1934"/>
      <c r="X26" s="1934"/>
      <c r="Y26" s="12"/>
      <c r="Z26" s="98"/>
      <c r="AA26" s="2813"/>
      <c r="AB26" s="2845"/>
      <c r="AC26" s="2816"/>
      <c r="AD26" s="2821"/>
      <c r="AE26" s="2821"/>
      <c r="AF26" s="2823"/>
      <c r="AG26" s="59">
        <f>IF(N26=N25,0,IF(N26=N24,0,IF(N26=N23,0,1)))</f>
        <v>0</v>
      </c>
      <c r="AH26" s="59" t="s">
        <v>223</v>
      </c>
      <c r="AI26" s="59" t="str">
        <f t="shared" si="0"/>
        <v>??</v>
      </c>
      <c r="AJ26" s="59">
        <f>IF(O26=O25,0,IF(O26=O24,0,IF(O26=O23,0,1)))</f>
        <v>0</v>
      </c>
      <c r="AK26" s="529">
        <f t="shared" si="2"/>
        <v>0</v>
      </c>
    </row>
    <row r="27" spans="1:37" ht="12.95" customHeight="1" thickTop="1" thickBot="1">
      <c r="A27" s="2841"/>
      <c r="B27" s="2801"/>
      <c r="C27" s="2827"/>
      <c r="D27" s="2843"/>
      <c r="E27" s="2833"/>
      <c r="F27" s="2807"/>
      <c r="G27" s="2810"/>
      <c r="H27" s="2857"/>
      <c r="I27" s="2807"/>
      <c r="J27" s="2807"/>
      <c r="K27" s="277"/>
      <c r="L27" s="95"/>
      <c r="M27" s="1760"/>
      <c r="N27" s="89"/>
      <c r="O27" s="89"/>
      <c r="P27" s="98"/>
      <c r="Q27" s="98"/>
      <c r="R27" s="12"/>
      <c r="S27" s="12"/>
      <c r="T27" s="12"/>
      <c r="U27" s="12"/>
      <c r="V27" s="12"/>
      <c r="W27" s="1934"/>
      <c r="X27" s="1934"/>
      <c r="Y27" s="12"/>
      <c r="Z27" s="98"/>
      <c r="AA27" s="2813"/>
      <c r="AB27" s="2845"/>
      <c r="AC27" s="2816"/>
      <c r="AD27" s="2821"/>
      <c r="AE27" s="2821"/>
      <c r="AF27" s="2823"/>
      <c r="AG27" s="59">
        <f>IF(N27=N26,0,IF(N27=N25,0,IF(N27=N24,0,IF(N27=N23,0,1))))</f>
        <v>0</v>
      </c>
      <c r="AH27" s="59" t="s">
        <v>223</v>
      </c>
      <c r="AI27" s="59" t="str">
        <f t="shared" si="0"/>
        <v>??</v>
      </c>
      <c r="AJ27" s="59">
        <f>IF(O27=O26,0,IF(O27=O25,0,IF(O27=O24,0,IF(O27=O23,0,1))))</f>
        <v>0</v>
      </c>
      <c r="AK27" s="529">
        <f t="shared" si="2"/>
        <v>0</v>
      </c>
    </row>
    <row r="28" spans="1:37" ht="12.95" customHeight="1" thickTop="1" thickBot="1">
      <c r="A28" s="2841"/>
      <c r="B28" s="2801"/>
      <c r="C28" s="2827"/>
      <c r="D28" s="2843"/>
      <c r="E28" s="2833"/>
      <c r="F28" s="2807"/>
      <c r="G28" s="2810"/>
      <c r="H28" s="2857"/>
      <c r="I28" s="2807"/>
      <c r="J28" s="2807"/>
      <c r="K28" s="277"/>
      <c r="L28" s="95"/>
      <c r="M28" s="1760"/>
      <c r="N28" s="89"/>
      <c r="O28" s="89"/>
      <c r="P28" s="98"/>
      <c r="Q28" s="98"/>
      <c r="R28" s="12"/>
      <c r="S28" s="12"/>
      <c r="T28" s="12"/>
      <c r="U28" s="12"/>
      <c r="V28" s="12"/>
      <c r="W28" s="1934"/>
      <c r="X28" s="1934"/>
      <c r="Y28" s="12"/>
      <c r="Z28" s="98"/>
      <c r="AA28" s="2813"/>
      <c r="AB28" s="2845"/>
      <c r="AC28" s="2824" t="str">
        <f t="shared" ref="AC28" si="5">IF(AC23&gt;9,"Błąd","")</f>
        <v/>
      </c>
      <c r="AD28" s="2821"/>
      <c r="AE28" s="2821"/>
      <c r="AF28" s="2823"/>
      <c r="AG28" s="59">
        <f>IF(N28=N27,0,IF(N28=N26,0,IF(N28=N25,0,IF(N28=N24,0,IF(N28=N23,0,1)))))</f>
        <v>0</v>
      </c>
      <c r="AH28" s="59" t="s">
        <v>223</v>
      </c>
      <c r="AI28" s="59" t="str">
        <f t="shared" si="0"/>
        <v>??</v>
      </c>
      <c r="AJ28" s="59">
        <f>IF(O28=O27,0,IF(O28=O26,0,IF(O28=O25,0,IF(O28=O24,0,IF(O28=O23,0,1)))))</f>
        <v>0</v>
      </c>
      <c r="AK28" s="529">
        <f t="shared" si="2"/>
        <v>0</v>
      </c>
    </row>
    <row r="29" spans="1:37" ht="12.95" customHeight="1" thickTop="1" thickBot="1">
      <c r="A29" s="2841"/>
      <c r="B29" s="2801"/>
      <c r="C29" s="2827"/>
      <c r="D29" s="2843"/>
      <c r="E29" s="2833"/>
      <c r="F29" s="2807"/>
      <c r="G29" s="2810"/>
      <c r="H29" s="2857"/>
      <c r="I29" s="2807"/>
      <c r="J29" s="2807"/>
      <c r="K29" s="277"/>
      <c r="L29" s="95"/>
      <c r="M29" s="1760"/>
      <c r="N29" s="89"/>
      <c r="O29" s="89"/>
      <c r="P29" s="98"/>
      <c r="Q29" s="98"/>
      <c r="R29" s="12"/>
      <c r="S29" s="12"/>
      <c r="T29" s="12"/>
      <c r="U29" s="12"/>
      <c r="V29" s="12"/>
      <c r="W29" s="1934"/>
      <c r="X29" s="1934"/>
      <c r="Y29" s="12"/>
      <c r="Z29" s="98"/>
      <c r="AA29" s="2813"/>
      <c r="AB29" s="2845"/>
      <c r="AC29" s="2824"/>
      <c r="AD29" s="2821"/>
      <c r="AE29" s="2821"/>
      <c r="AF29" s="2823"/>
      <c r="AG29" s="59">
        <f>IF(N29=N28,0,IF(N29=N27,0,IF(N29=N26,0,IF(N29=N25,0,IF(N29=N24,0,IF(N29=N23,0,1))))))</f>
        <v>0</v>
      </c>
      <c r="AH29" s="59" t="s">
        <v>223</v>
      </c>
      <c r="AI29" s="59" t="str">
        <f t="shared" si="0"/>
        <v>??</v>
      </c>
      <c r="AJ29" s="59">
        <f>IF(O29=O28,0,IF(O29=O27,0,IF(O29=O26,0,IF(O29=O25,0,IF(O29=O24,0,IF(O29=O23,0,1))))))</f>
        <v>0</v>
      </c>
      <c r="AK29" s="529">
        <f t="shared" si="2"/>
        <v>0</v>
      </c>
    </row>
    <row r="30" spans="1:37" ht="12.95" customHeight="1" thickTop="1" thickBot="1">
      <c r="A30" s="2842"/>
      <c r="B30" s="2802"/>
      <c r="C30" s="2828"/>
      <c r="D30" s="2844"/>
      <c r="E30" s="2834"/>
      <c r="F30" s="2808"/>
      <c r="G30" s="2811"/>
      <c r="H30" s="2858"/>
      <c r="I30" s="2808"/>
      <c r="J30" s="2808"/>
      <c r="K30" s="274"/>
      <c r="L30" s="164"/>
      <c r="M30" s="1761"/>
      <c r="N30" s="89"/>
      <c r="O30" s="93"/>
      <c r="P30" s="96"/>
      <c r="Q30" s="96"/>
      <c r="R30" s="13"/>
      <c r="S30" s="13"/>
      <c r="T30" s="13"/>
      <c r="U30" s="13"/>
      <c r="V30" s="13"/>
      <c r="W30" s="13"/>
      <c r="X30" s="13"/>
      <c r="Y30" s="13"/>
      <c r="Z30" s="96"/>
      <c r="AA30" s="2814"/>
      <c r="AB30" s="2846"/>
      <c r="AC30" s="2825"/>
      <c r="AD30" s="2822"/>
      <c r="AE30" s="2822"/>
      <c r="AF30" s="2823"/>
      <c r="AG30" s="59">
        <f>IF(N30=N29,0,IF(N30=N28,0,IF(N30=N27,0,IF(N30=N26,0,IF(N30=N25,0,IF(N30=N24,0,IF(N30=N23,0,1)))))))</f>
        <v>0</v>
      </c>
      <c r="AH30" s="59" t="s">
        <v>223</v>
      </c>
      <c r="AI30" s="59" t="str">
        <f t="shared" si="0"/>
        <v>??</v>
      </c>
      <c r="AJ30" s="59">
        <f>IF(O30=O29,0,IF(O30=O28,0,IF(O30=O27,0,IF(O30=O26,0,IF(O30=O25,0,IF(O30=O24,0,IF(O30=O23,0,1)))))))</f>
        <v>0</v>
      </c>
      <c r="AK30" s="529">
        <f t="shared" si="2"/>
        <v>0</v>
      </c>
    </row>
    <row r="31" spans="1:37" ht="12.95" customHeight="1" thickTop="1" thickBot="1">
      <c r="A31" s="2797"/>
      <c r="B31" s="2800"/>
      <c r="C31" s="2826"/>
      <c r="D31" s="2847"/>
      <c r="E31" s="2832"/>
      <c r="F31" s="2806"/>
      <c r="G31" s="2809"/>
      <c r="H31" s="1986" t="s">
        <v>970</v>
      </c>
      <c r="I31" s="2806"/>
      <c r="J31" s="2806"/>
      <c r="K31" s="275"/>
      <c r="L31" s="97"/>
      <c r="M31" s="97"/>
      <c r="N31" s="79"/>
      <c r="O31" s="79"/>
      <c r="P31" s="97"/>
      <c r="Q31" s="97"/>
      <c r="R31" s="14"/>
      <c r="S31" s="14"/>
      <c r="T31" s="14"/>
      <c r="U31" s="14"/>
      <c r="V31" s="14"/>
      <c r="W31" s="14"/>
      <c r="X31" s="14"/>
      <c r="Y31" s="14"/>
      <c r="Z31" s="97"/>
      <c r="AA31" s="2812">
        <f>SUM(R31:Z38)</f>
        <v>0</v>
      </c>
      <c r="AB31" s="2848"/>
      <c r="AC31" s="2815">
        <f t="shared" ref="AC31" si="6">IF((AA31-AB31)&gt;=0,AA31-AB31,0)</f>
        <v>0</v>
      </c>
      <c r="AD31" s="2820">
        <f t="shared" ref="AD31" si="7">IF(AA31=0,0,IF(AA31&gt;=AB31,1,(AA31+(18-AB31))/18))</f>
        <v>0</v>
      </c>
      <c r="AE31" s="2820" t="str">
        <f>IF(AD31=1,"pe",IF(AD31&gt;0,"ne",""))</f>
        <v/>
      </c>
      <c r="AF31" s="2823"/>
      <c r="AG31" s="59">
        <v>1</v>
      </c>
      <c r="AH31" s="59" t="s">
        <v>223</v>
      </c>
      <c r="AI31" s="59" t="str">
        <f t="shared" si="0"/>
        <v>??</v>
      </c>
      <c r="AJ31" s="59">
        <v>1</v>
      </c>
      <c r="AK31" s="529">
        <f>C31</f>
        <v>0</v>
      </c>
    </row>
    <row r="32" spans="1:37" ht="12.95" customHeight="1" thickTop="1" thickBot="1">
      <c r="A32" s="2841"/>
      <c r="B32" s="2801"/>
      <c r="C32" s="2827"/>
      <c r="D32" s="2843"/>
      <c r="E32" s="2833"/>
      <c r="F32" s="2807"/>
      <c r="G32" s="2810"/>
      <c r="H32" s="2857"/>
      <c r="I32" s="2807"/>
      <c r="J32" s="2807"/>
      <c r="K32" s="273"/>
      <c r="L32" s="95"/>
      <c r="M32" s="1760"/>
      <c r="N32" s="89"/>
      <c r="O32" s="89"/>
      <c r="P32" s="98"/>
      <c r="Q32" s="98"/>
      <c r="R32" s="12"/>
      <c r="S32" s="12"/>
      <c r="T32" s="12"/>
      <c r="U32" s="12"/>
      <c r="V32" s="12"/>
      <c r="W32" s="1934"/>
      <c r="X32" s="1934"/>
      <c r="Y32" s="12"/>
      <c r="Z32" s="98"/>
      <c r="AA32" s="2813"/>
      <c r="AB32" s="2845"/>
      <c r="AC32" s="2816"/>
      <c r="AD32" s="2821"/>
      <c r="AE32" s="2821"/>
      <c r="AF32" s="2823"/>
      <c r="AG32" s="59">
        <f>IF(N32=N31,0,1)</f>
        <v>0</v>
      </c>
      <c r="AH32" s="59" t="s">
        <v>223</v>
      </c>
      <c r="AI32" s="59" t="str">
        <f t="shared" si="0"/>
        <v>??</v>
      </c>
      <c r="AJ32" s="59">
        <f>IF(O32=O31,0,1)</f>
        <v>0</v>
      </c>
      <c r="AK32" s="529">
        <f>AK31</f>
        <v>0</v>
      </c>
    </row>
    <row r="33" spans="1:37" ht="12.95" customHeight="1" thickTop="1" thickBot="1">
      <c r="A33" s="2841"/>
      <c r="B33" s="2801"/>
      <c r="C33" s="2827"/>
      <c r="D33" s="2843"/>
      <c r="E33" s="2833"/>
      <c r="F33" s="2807"/>
      <c r="G33" s="2810"/>
      <c r="H33" s="2857"/>
      <c r="I33" s="2807"/>
      <c r="J33" s="2807"/>
      <c r="K33" s="273"/>
      <c r="L33" s="95"/>
      <c r="M33" s="1760"/>
      <c r="N33" s="89"/>
      <c r="O33" s="89"/>
      <c r="P33" s="98"/>
      <c r="Q33" s="98"/>
      <c r="R33" s="12"/>
      <c r="S33" s="12"/>
      <c r="T33" s="12"/>
      <c r="U33" s="12"/>
      <c r="V33" s="12"/>
      <c r="W33" s="1934"/>
      <c r="X33" s="1934"/>
      <c r="Y33" s="12"/>
      <c r="Z33" s="98"/>
      <c r="AA33" s="2813"/>
      <c r="AB33" s="2845"/>
      <c r="AC33" s="2816"/>
      <c r="AD33" s="2821"/>
      <c r="AE33" s="2821"/>
      <c r="AF33" s="2823"/>
      <c r="AG33" s="59">
        <f>IF(N33=N32,0,IF(N33=N31,0,1))</f>
        <v>0</v>
      </c>
      <c r="AH33" s="59" t="s">
        <v>223</v>
      </c>
      <c r="AI33" s="59" t="str">
        <f t="shared" si="0"/>
        <v>??</v>
      </c>
      <c r="AJ33" s="59">
        <f>IF(O33=O32,0,IF(O33=O31,0,1))</f>
        <v>0</v>
      </c>
      <c r="AK33" s="529">
        <f t="shared" si="2"/>
        <v>0</v>
      </c>
    </row>
    <row r="34" spans="1:37" ht="12.95" customHeight="1" thickTop="1" thickBot="1">
      <c r="A34" s="2841"/>
      <c r="B34" s="2801"/>
      <c r="C34" s="2827"/>
      <c r="D34" s="2843"/>
      <c r="E34" s="2833"/>
      <c r="F34" s="2807"/>
      <c r="G34" s="2810"/>
      <c r="H34" s="2857"/>
      <c r="I34" s="2807"/>
      <c r="J34" s="2807"/>
      <c r="K34" s="273"/>
      <c r="L34" s="95"/>
      <c r="M34" s="1760"/>
      <c r="N34" s="89"/>
      <c r="O34" s="89"/>
      <c r="P34" s="98"/>
      <c r="Q34" s="98"/>
      <c r="R34" s="12"/>
      <c r="S34" s="12"/>
      <c r="T34" s="12"/>
      <c r="U34" s="12"/>
      <c r="V34" s="12"/>
      <c r="W34" s="1934"/>
      <c r="X34" s="1934"/>
      <c r="Y34" s="12"/>
      <c r="Z34" s="98"/>
      <c r="AA34" s="2813"/>
      <c r="AB34" s="2845"/>
      <c r="AC34" s="2816"/>
      <c r="AD34" s="2821"/>
      <c r="AE34" s="2821"/>
      <c r="AF34" s="2823"/>
      <c r="AG34" s="59">
        <f>IF(N34=N33,0,IF(N34=N32,0,IF(N34=N31,0,1)))</f>
        <v>0</v>
      </c>
      <c r="AH34" s="59" t="s">
        <v>223</v>
      </c>
      <c r="AI34" s="59" t="str">
        <f t="shared" si="0"/>
        <v>??</v>
      </c>
      <c r="AJ34" s="59">
        <f>IF(O34=O33,0,IF(O34=O32,0,IF(O34=O31,0,1)))</f>
        <v>0</v>
      </c>
      <c r="AK34" s="529">
        <f t="shared" si="2"/>
        <v>0</v>
      </c>
    </row>
    <row r="35" spans="1:37" ht="12.95" customHeight="1" thickTop="1" thickBot="1">
      <c r="A35" s="2841"/>
      <c r="B35" s="2801"/>
      <c r="C35" s="2827"/>
      <c r="D35" s="2843"/>
      <c r="E35" s="2833"/>
      <c r="F35" s="2807"/>
      <c r="G35" s="2810"/>
      <c r="H35" s="2857"/>
      <c r="I35" s="2807"/>
      <c r="J35" s="2807"/>
      <c r="K35" s="277"/>
      <c r="L35" s="95"/>
      <c r="M35" s="1760"/>
      <c r="N35" s="89"/>
      <c r="O35" s="89"/>
      <c r="P35" s="98"/>
      <c r="Q35" s="98"/>
      <c r="R35" s="12"/>
      <c r="S35" s="12"/>
      <c r="T35" s="12"/>
      <c r="U35" s="12"/>
      <c r="V35" s="12"/>
      <c r="W35" s="1934"/>
      <c r="X35" s="1934"/>
      <c r="Y35" s="12"/>
      <c r="Z35" s="98"/>
      <c r="AA35" s="2813"/>
      <c r="AB35" s="2845"/>
      <c r="AC35" s="2816"/>
      <c r="AD35" s="2821"/>
      <c r="AE35" s="2821"/>
      <c r="AF35" s="2823"/>
      <c r="AG35" s="59">
        <f>IF(N35=N34,0,IF(N35=N33,0,IF(N35=N32,0,IF(N35=N31,0,1))))</f>
        <v>0</v>
      </c>
      <c r="AH35" s="59" t="s">
        <v>223</v>
      </c>
      <c r="AI35" s="59" t="str">
        <f t="shared" si="0"/>
        <v>??</v>
      </c>
      <c r="AJ35" s="59">
        <f>IF(O35=O34,0,IF(O35=O33,0,IF(O35=O32,0,IF(O35=O31,0,1))))</f>
        <v>0</v>
      </c>
      <c r="AK35" s="529">
        <f t="shared" si="2"/>
        <v>0</v>
      </c>
    </row>
    <row r="36" spans="1:37" ht="12.95" customHeight="1" thickTop="1" thickBot="1">
      <c r="A36" s="2841"/>
      <c r="B36" s="2801"/>
      <c r="C36" s="2827"/>
      <c r="D36" s="2843"/>
      <c r="E36" s="2833"/>
      <c r="F36" s="2807"/>
      <c r="G36" s="2810"/>
      <c r="H36" s="2857"/>
      <c r="I36" s="2807"/>
      <c r="J36" s="2807"/>
      <c r="K36" s="277"/>
      <c r="L36" s="95"/>
      <c r="M36" s="1760"/>
      <c r="N36" s="89"/>
      <c r="O36" s="89"/>
      <c r="P36" s="98"/>
      <c r="Q36" s="98"/>
      <c r="R36" s="12"/>
      <c r="S36" s="12"/>
      <c r="T36" s="12"/>
      <c r="U36" s="12"/>
      <c r="V36" s="12"/>
      <c r="W36" s="1934"/>
      <c r="X36" s="1934"/>
      <c r="Y36" s="12"/>
      <c r="Z36" s="98"/>
      <c r="AA36" s="2813"/>
      <c r="AB36" s="2845"/>
      <c r="AC36" s="2824" t="str">
        <f t="shared" ref="AC36" si="8">IF(AC31&gt;9,"Błąd","")</f>
        <v/>
      </c>
      <c r="AD36" s="2821"/>
      <c r="AE36" s="2821"/>
      <c r="AF36" s="2823"/>
      <c r="AG36" s="59">
        <f>IF(N36=N35,0,IF(N36=N34,0,IF(N36=N33,0,IF(N36=N32,0,IF(N36=N31,0,1)))))</f>
        <v>0</v>
      </c>
      <c r="AH36" s="59" t="s">
        <v>223</v>
      </c>
      <c r="AI36" s="59" t="str">
        <f t="shared" si="0"/>
        <v>??</v>
      </c>
      <c r="AJ36" s="59">
        <f>IF(O36=O35,0,IF(O36=O34,0,IF(O36=O33,0,IF(O36=O32,0,IF(O36=O31,0,1)))))</f>
        <v>0</v>
      </c>
      <c r="AK36" s="529">
        <f t="shared" si="2"/>
        <v>0</v>
      </c>
    </row>
    <row r="37" spans="1:37" ht="12.95" customHeight="1" thickTop="1" thickBot="1">
      <c r="A37" s="2841"/>
      <c r="B37" s="2801"/>
      <c r="C37" s="2827"/>
      <c r="D37" s="2843"/>
      <c r="E37" s="2833"/>
      <c r="F37" s="2807"/>
      <c r="G37" s="2810"/>
      <c r="H37" s="2857"/>
      <c r="I37" s="2807"/>
      <c r="J37" s="2807"/>
      <c r="K37" s="277"/>
      <c r="L37" s="95"/>
      <c r="M37" s="1760"/>
      <c r="N37" s="89"/>
      <c r="O37" s="89"/>
      <c r="P37" s="98"/>
      <c r="Q37" s="98"/>
      <c r="R37" s="12"/>
      <c r="S37" s="12"/>
      <c r="T37" s="12"/>
      <c r="U37" s="12"/>
      <c r="V37" s="12"/>
      <c r="W37" s="1934"/>
      <c r="X37" s="1934"/>
      <c r="Y37" s="12"/>
      <c r="Z37" s="98"/>
      <c r="AA37" s="2813"/>
      <c r="AB37" s="2845"/>
      <c r="AC37" s="2824"/>
      <c r="AD37" s="2821"/>
      <c r="AE37" s="2821"/>
      <c r="AF37" s="2823"/>
      <c r="AG37" s="59">
        <f>IF(N37=N36,0,IF(N37=N35,0,IF(N37=N34,0,IF(N37=N33,0,IF(N37=N32,0,IF(N37=N31,0,1))))))</f>
        <v>0</v>
      </c>
      <c r="AH37" s="59" t="s">
        <v>223</v>
      </c>
      <c r="AI37" s="59" t="str">
        <f t="shared" si="0"/>
        <v>??</v>
      </c>
      <c r="AJ37" s="59">
        <f>IF(O37=O36,0,IF(O37=O35,0,IF(O37=O34,0,IF(O37=O33,0,IF(O37=O32,0,IF(O37=O31,0,1))))))</f>
        <v>0</v>
      </c>
      <c r="AK37" s="529">
        <f t="shared" si="2"/>
        <v>0</v>
      </c>
    </row>
    <row r="38" spans="1:37" ht="12.95" customHeight="1" thickTop="1" thickBot="1">
      <c r="A38" s="2842"/>
      <c r="B38" s="2802"/>
      <c r="C38" s="2828"/>
      <c r="D38" s="2844"/>
      <c r="E38" s="2834"/>
      <c r="F38" s="2808"/>
      <c r="G38" s="2811"/>
      <c r="H38" s="2858"/>
      <c r="I38" s="2808"/>
      <c r="J38" s="2808"/>
      <c r="K38" s="274"/>
      <c r="L38" s="164"/>
      <c r="M38" s="1761"/>
      <c r="N38" s="89"/>
      <c r="O38" s="93"/>
      <c r="P38" s="96"/>
      <c r="Q38" s="96"/>
      <c r="R38" s="13"/>
      <c r="S38" s="13"/>
      <c r="T38" s="13"/>
      <c r="U38" s="13"/>
      <c r="V38" s="13"/>
      <c r="W38" s="13"/>
      <c r="X38" s="13"/>
      <c r="Y38" s="13"/>
      <c r="Z38" s="96"/>
      <c r="AA38" s="2814"/>
      <c r="AB38" s="2846"/>
      <c r="AC38" s="2825"/>
      <c r="AD38" s="2822"/>
      <c r="AE38" s="2822"/>
      <c r="AF38" s="2823"/>
      <c r="AG38" s="59">
        <f>IF(N38=N37,0,IF(N38=N36,0,IF(N38=N35,0,IF(N38=N34,0,IF(N38=N33,0,IF(N38=N32,0,IF(N38=N31,0,1)))))))</f>
        <v>0</v>
      </c>
      <c r="AH38" s="59" t="s">
        <v>223</v>
      </c>
      <c r="AI38" s="59" t="str">
        <f t="shared" si="0"/>
        <v>??</v>
      </c>
      <c r="AJ38" s="59">
        <f>IF(O38=O37,0,IF(O38=O36,0,IF(O38=O35,0,IF(O38=O34,0,IF(O38=O33,0,IF(O38=O32,0,IF(O38=O31,0,1)))))))</f>
        <v>0</v>
      </c>
      <c r="AK38" s="529">
        <f t="shared" si="2"/>
        <v>0</v>
      </c>
    </row>
    <row r="39" spans="1:37" ht="12.95" customHeight="1" thickTop="1" thickBot="1">
      <c r="A39" s="2797"/>
      <c r="B39" s="2800"/>
      <c r="C39" s="2826"/>
      <c r="D39" s="2847"/>
      <c r="E39" s="2832"/>
      <c r="F39" s="2806"/>
      <c r="G39" s="2809"/>
      <c r="H39" s="1986" t="s">
        <v>970</v>
      </c>
      <c r="I39" s="2806"/>
      <c r="J39" s="2806"/>
      <c r="K39" s="275"/>
      <c r="L39" s="97"/>
      <c r="M39" s="97"/>
      <c r="N39" s="79"/>
      <c r="O39" s="79"/>
      <c r="P39" s="97"/>
      <c r="Q39" s="97"/>
      <c r="R39" s="14"/>
      <c r="S39" s="14"/>
      <c r="T39" s="14"/>
      <c r="U39" s="14"/>
      <c r="V39" s="14"/>
      <c r="W39" s="14"/>
      <c r="X39" s="14"/>
      <c r="Y39" s="14"/>
      <c r="Z39" s="97"/>
      <c r="AA39" s="2812">
        <f>SUM(R39:Z46)</f>
        <v>0</v>
      </c>
      <c r="AB39" s="2848"/>
      <c r="AC39" s="2815">
        <f t="shared" ref="AC39" si="9">IF((AA39-AB39)&gt;=0,AA39-AB39,0)</f>
        <v>0</v>
      </c>
      <c r="AD39" s="2820">
        <f t="shared" ref="AD39" si="10">IF(AA39=0,0,IF(AA39&gt;=AB39,1,(AA39+(18-AB39))/18))</f>
        <v>0</v>
      </c>
      <c r="AE39" s="2820" t="str">
        <f>IF(AD39=1,"pe",IF(AD39&gt;0,"ne",""))</f>
        <v/>
      </c>
      <c r="AF39" s="2823"/>
      <c r="AG39" s="59">
        <v>1</v>
      </c>
      <c r="AH39" s="59" t="s">
        <v>223</v>
      </c>
      <c r="AI39" s="59" t="str">
        <f t="shared" si="0"/>
        <v>??</v>
      </c>
      <c r="AJ39" s="59">
        <v>1</v>
      </c>
      <c r="AK39" s="529">
        <f>C39</f>
        <v>0</v>
      </c>
    </row>
    <row r="40" spans="1:37" ht="12.95" customHeight="1" thickTop="1" thickBot="1">
      <c r="A40" s="2841"/>
      <c r="B40" s="2801"/>
      <c r="C40" s="2827"/>
      <c r="D40" s="2843"/>
      <c r="E40" s="2833"/>
      <c r="F40" s="2807"/>
      <c r="G40" s="2810"/>
      <c r="H40" s="2857"/>
      <c r="I40" s="2807"/>
      <c r="J40" s="2807"/>
      <c r="K40" s="273"/>
      <c r="L40" s="95"/>
      <c r="M40" s="1760"/>
      <c r="N40" s="89"/>
      <c r="O40" s="89"/>
      <c r="P40" s="98"/>
      <c r="Q40" s="98"/>
      <c r="R40" s="12"/>
      <c r="S40" s="12"/>
      <c r="T40" s="12"/>
      <c r="U40" s="12"/>
      <c r="V40" s="12"/>
      <c r="W40" s="1934"/>
      <c r="X40" s="1934"/>
      <c r="Y40" s="12"/>
      <c r="Z40" s="98"/>
      <c r="AA40" s="2813"/>
      <c r="AB40" s="2845"/>
      <c r="AC40" s="2816"/>
      <c r="AD40" s="2821"/>
      <c r="AE40" s="2821"/>
      <c r="AF40" s="2823"/>
      <c r="AG40" s="59">
        <f>IF(N40=N39,0,1)</f>
        <v>0</v>
      </c>
      <c r="AH40" s="59" t="s">
        <v>223</v>
      </c>
      <c r="AI40" s="59" t="str">
        <f t="shared" si="0"/>
        <v>??</v>
      </c>
      <c r="AJ40" s="59">
        <f>IF(O40=O39,0,1)</f>
        <v>0</v>
      </c>
      <c r="AK40" s="529">
        <f>AK39</f>
        <v>0</v>
      </c>
    </row>
    <row r="41" spans="1:37" ht="12.95" customHeight="1" thickTop="1" thickBot="1">
      <c r="A41" s="2841"/>
      <c r="B41" s="2801"/>
      <c r="C41" s="2827"/>
      <c r="D41" s="2843"/>
      <c r="E41" s="2833"/>
      <c r="F41" s="2807"/>
      <c r="G41" s="2810"/>
      <c r="H41" s="2857"/>
      <c r="I41" s="2807"/>
      <c r="J41" s="2807"/>
      <c r="K41" s="273"/>
      <c r="L41" s="95"/>
      <c r="M41" s="1760"/>
      <c r="N41" s="89"/>
      <c r="O41" s="89"/>
      <c r="P41" s="98"/>
      <c r="Q41" s="98"/>
      <c r="R41" s="12"/>
      <c r="S41" s="12"/>
      <c r="T41" s="12"/>
      <c r="U41" s="12"/>
      <c r="V41" s="12"/>
      <c r="W41" s="1934"/>
      <c r="X41" s="1934"/>
      <c r="Y41" s="12"/>
      <c r="Z41" s="98"/>
      <c r="AA41" s="2813"/>
      <c r="AB41" s="2845"/>
      <c r="AC41" s="2816"/>
      <c r="AD41" s="2821"/>
      <c r="AE41" s="2821"/>
      <c r="AF41" s="2823"/>
      <c r="AG41" s="59">
        <f>IF(N41=N40,0,IF(N41=N39,0,1))</f>
        <v>0</v>
      </c>
      <c r="AH41" s="59" t="s">
        <v>223</v>
      </c>
      <c r="AI41" s="59" t="str">
        <f t="shared" si="0"/>
        <v>??</v>
      </c>
      <c r="AJ41" s="59">
        <f>IF(O41=O40,0,IF(O41=O39,0,1))</f>
        <v>0</v>
      </c>
      <c r="AK41" s="529">
        <f t="shared" si="2"/>
        <v>0</v>
      </c>
    </row>
    <row r="42" spans="1:37" ht="12.95" customHeight="1" thickTop="1" thickBot="1">
      <c r="A42" s="2841"/>
      <c r="B42" s="2801"/>
      <c r="C42" s="2827"/>
      <c r="D42" s="2843"/>
      <c r="E42" s="2833"/>
      <c r="F42" s="2807"/>
      <c r="G42" s="2810"/>
      <c r="H42" s="2857"/>
      <c r="I42" s="2807"/>
      <c r="J42" s="2807"/>
      <c r="K42" s="273"/>
      <c r="L42" s="95"/>
      <c r="M42" s="1760"/>
      <c r="N42" s="89"/>
      <c r="O42" s="89"/>
      <c r="P42" s="98"/>
      <c r="Q42" s="98"/>
      <c r="R42" s="12"/>
      <c r="S42" s="12"/>
      <c r="T42" s="12"/>
      <c r="U42" s="12"/>
      <c r="V42" s="12"/>
      <c r="W42" s="1934"/>
      <c r="X42" s="1934"/>
      <c r="Y42" s="12"/>
      <c r="Z42" s="98"/>
      <c r="AA42" s="2813"/>
      <c r="AB42" s="2845"/>
      <c r="AC42" s="2816"/>
      <c r="AD42" s="2821"/>
      <c r="AE42" s="2821"/>
      <c r="AF42" s="2823"/>
      <c r="AG42" s="59">
        <f>IF(N42=N41,0,IF(N42=N40,0,IF(N42=N39,0,1)))</f>
        <v>0</v>
      </c>
      <c r="AH42" s="59" t="s">
        <v>223</v>
      </c>
      <c r="AI42" s="59" t="str">
        <f t="shared" si="0"/>
        <v>??</v>
      </c>
      <c r="AJ42" s="59">
        <f>IF(O42=O41,0,IF(O42=O40,0,IF(O42=O39,0,1)))</f>
        <v>0</v>
      </c>
      <c r="AK42" s="529">
        <f t="shared" si="2"/>
        <v>0</v>
      </c>
    </row>
    <row r="43" spans="1:37" ht="12.95" customHeight="1" thickTop="1" thickBot="1">
      <c r="A43" s="2841"/>
      <c r="B43" s="2801"/>
      <c r="C43" s="2827"/>
      <c r="D43" s="2843"/>
      <c r="E43" s="2833"/>
      <c r="F43" s="2807"/>
      <c r="G43" s="2810"/>
      <c r="H43" s="2857"/>
      <c r="I43" s="2807"/>
      <c r="J43" s="2807"/>
      <c r="K43" s="277"/>
      <c r="L43" s="95"/>
      <c r="M43" s="1760"/>
      <c r="N43" s="89"/>
      <c r="O43" s="89"/>
      <c r="P43" s="98"/>
      <c r="Q43" s="98"/>
      <c r="R43" s="12"/>
      <c r="S43" s="12"/>
      <c r="T43" s="12"/>
      <c r="U43" s="12"/>
      <c r="V43" s="12"/>
      <c r="W43" s="1934"/>
      <c r="X43" s="1934"/>
      <c r="Y43" s="12"/>
      <c r="Z43" s="98"/>
      <c r="AA43" s="2813"/>
      <c r="AB43" s="2845"/>
      <c r="AC43" s="2816"/>
      <c r="AD43" s="2821"/>
      <c r="AE43" s="2821"/>
      <c r="AF43" s="2823"/>
      <c r="AG43" s="59">
        <f>IF(N43=N42,0,IF(N43=N41,0,IF(N43=N40,0,IF(N43=N39,0,1))))</f>
        <v>0</v>
      </c>
      <c r="AH43" s="59" t="s">
        <v>223</v>
      </c>
      <c r="AI43" s="59" t="str">
        <f t="shared" si="0"/>
        <v>??</v>
      </c>
      <c r="AJ43" s="59">
        <f>IF(O43=O42,0,IF(O43=O41,0,IF(O43=O40,0,IF(O43=O39,0,1))))</f>
        <v>0</v>
      </c>
      <c r="AK43" s="529">
        <f t="shared" si="2"/>
        <v>0</v>
      </c>
    </row>
    <row r="44" spans="1:37" ht="12.95" customHeight="1" thickTop="1" thickBot="1">
      <c r="A44" s="2841"/>
      <c r="B44" s="2801"/>
      <c r="C44" s="2827"/>
      <c r="D44" s="2843"/>
      <c r="E44" s="2833"/>
      <c r="F44" s="2807"/>
      <c r="G44" s="2810"/>
      <c r="H44" s="2857"/>
      <c r="I44" s="2807"/>
      <c r="J44" s="2807"/>
      <c r="K44" s="277"/>
      <c r="L44" s="95"/>
      <c r="M44" s="1760"/>
      <c r="N44" s="89"/>
      <c r="O44" s="89"/>
      <c r="P44" s="98"/>
      <c r="Q44" s="98"/>
      <c r="R44" s="12"/>
      <c r="S44" s="12"/>
      <c r="T44" s="12"/>
      <c r="U44" s="12"/>
      <c r="V44" s="12"/>
      <c r="W44" s="1934"/>
      <c r="X44" s="1934"/>
      <c r="Y44" s="12"/>
      <c r="Z44" s="98"/>
      <c r="AA44" s="2813"/>
      <c r="AB44" s="2845"/>
      <c r="AC44" s="2824" t="str">
        <f t="shared" ref="AC44" si="11">IF(AC39&gt;9,"Błąd","")</f>
        <v/>
      </c>
      <c r="AD44" s="2821"/>
      <c r="AE44" s="2821"/>
      <c r="AF44" s="2823"/>
      <c r="AG44" s="59">
        <f>IF(N44=N43,0,IF(N44=N42,0,IF(N44=N41,0,IF(N44=N40,0,IF(N44=N39,0,1)))))</f>
        <v>0</v>
      </c>
      <c r="AH44" s="59" t="s">
        <v>223</v>
      </c>
      <c r="AI44" s="59" t="str">
        <f t="shared" si="0"/>
        <v>??</v>
      </c>
      <c r="AJ44" s="59">
        <f>IF(O44=O43,0,IF(O44=O42,0,IF(O44=O41,0,IF(O44=O40,0,IF(O44=O39,0,1)))))</f>
        <v>0</v>
      </c>
      <c r="AK44" s="529">
        <f t="shared" si="2"/>
        <v>0</v>
      </c>
    </row>
    <row r="45" spans="1:37" ht="12.95" customHeight="1" thickTop="1" thickBot="1">
      <c r="A45" s="2841"/>
      <c r="B45" s="2801"/>
      <c r="C45" s="2827"/>
      <c r="D45" s="2843"/>
      <c r="E45" s="2833"/>
      <c r="F45" s="2807"/>
      <c r="G45" s="2810"/>
      <c r="H45" s="2857"/>
      <c r="I45" s="2807"/>
      <c r="J45" s="2807"/>
      <c r="K45" s="277"/>
      <c r="L45" s="95"/>
      <c r="M45" s="1760"/>
      <c r="N45" s="89"/>
      <c r="O45" s="89"/>
      <c r="P45" s="98"/>
      <c r="Q45" s="98"/>
      <c r="R45" s="12"/>
      <c r="S45" s="12"/>
      <c r="T45" s="12"/>
      <c r="U45" s="12"/>
      <c r="V45" s="12"/>
      <c r="W45" s="1934"/>
      <c r="X45" s="1934"/>
      <c r="Y45" s="12"/>
      <c r="Z45" s="98"/>
      <c r="AA45" s="2813"/>
      <c r="AB45" s="2845"/>
      <c r="AC45" s="2824"/>
      <c r="AD45" s="2821"/>
      <c r="AE45" s="2821"/>
      <c r="AF45" s="2823"/>
      <c r="AG45" s="59">
        <f>IF(N45=N44,0,IF(N45=N43,0,IF(N45=N42,0,IF(N45=N41,0,IF(N45=N40,0,IF(N45=N39,0,1))))))</f>
        <v>0</v>
      </c>
      <c r="AH45" s="59" t="s">
        <v>223</v>
      </c>
      <c r="AI45" s="59" t="str">
        <f t="shared" si="0"/>
        <v>??</v>
      </c>
      <c r="AJ45" s="59">
        <f>IF(O45=O44,0,IF(O45=O43,0,IF(O45=O42,0,IF(O45=O41,0,IF(O45=O40,0,IF(O45=O39,0,1))))))</f>
        <v>0</v>
      </c>
      <c r="AK45" s="529">
        <f t="shared" si="2"/>
        <v>0</v>
      </c>
    </row>
    <row r="46" spans="1:37" ht="12.95" customHeight="1" thickTop="1" thickBot="1">
      <c r="A46" s="2842"/>
      <c r="B46" s="2802"/>
      <c r="C46" s="2828"/>
      <c r="D46" s="2844"/>
      <c r="E46" s="2834"/>
      <c r="F46" s="2808"/>
      <c r="G46" s="2811"/>
      <c r="H46" s="2858"/>
      <c r="I46" s="2808"/>
      <c r="J46" s="2808"/>
      <c r="K46" s="274"/>
      <c r="L46" s="164"/>
      <c r="M46" s="1761"/>
      <c r="N46" s="89"/>
      <c r="O46" s="93"/>
      <c r="P46" s="96"/>
      <c r="Q46" s="96"/>
      <c r="R46" s="13"/>
      <c r="S46" s="13"/>
      <c r="T46" s="13"/>
      <c r="U46" s="13"/>
      <c r="V46" s="13"/>
      <c r="W46" s="13"/>
      <c r="X46" s="13"/>
      <c r="Y46" s="13"/>
      <c r="Z46" s="96"/>
      <c r="AA46" s="2814"/>
      <c r="AB46" s="2846"/>
      <c r="AC46" s="2825"/>
      <c r="AD46" s="2822"/>
      <c r="AE46" s="2822"/>
      <c r="AF46" s="2823"/>
      <c r="AG46" s="59">
        <f>IF(N46=N45,0,IF(N46=N44,0,IF(N46=N43,0,IF(N46=N42,0,IF(N46=N41,0,IF(N46=N40,0,IF(N46=N39,0,1)))))))</f>
        <v>0</v>
      </c>
      <c r="AH46" s="59" t="s">
        <v>223</v>
      </c>
      <c r="AI46" s="59" t="str">
        <f t="shared" si="0"/>
        <v>??</v>
      </c>
      <c r="AJ46" s="59">
        <f>IF(O46=O45,0,IF(O46=O44,0,IF(O46=O43,0,IF(O46=O42,0,IF(O46=O41,0,IF(O46=O40,0,IF(O46=O39,0,1)))))))</f>
        <v>0</v>
      </c>
      <c r="AK46" s="529">
        <f t="shared" si="2"/>
        <v>0</v>
      </c>
    </row>
    <row r="47" spans="1:37" ht="12.95" customHeight="1" thickTop="1" thickBot="1">
      <c r="A47" s="2797"/>
      <c r="B47" s="2800"/>
      <c r="C47" s="2826"/>
      <c r="D47" s="2847"/>
      <c r="E47" s="2832"/>
      <c r="F47" s="2806"/>
      <c r="G47" s="2809"/>
      <c r="H47" s="1986" t="s">
        <v>970</v>
      </c>
      <c r="I47" s="2806"/>
      <c r="J47" s="2806"/>
      <c r="K47" s="275"/>
      <c r="L47" s="97"/>
      <c r="M47" s="97"/>
      <c r="N47" s="79"/>
      <c r="O47" s="79"/>
      <c r="P47" s="97"/>
      <c r="Q47" s="97"/>
      <c r="R47" s="14"/>
      <c r="S47" s="14"/>
      <c r="T47" s="14"/>
      <c r="U47" s="14"/>
      <c r="V47" s="14"/>
      <c r="W47" s="14"/>
      <c r="X47" s="14"/>
      <c r="Y47" s="14"/>
      <c r="Z47" s="97"/>
      <c r="AA47" s="2812">
        <f>SUM(R47:Z54)</f>
        <v>0</v>
      </c>
      <c r="AB47" s="2848"/>
      <c r="AC47" s="2815">
        <f t="shared" ref="AC47" si="12">IF((AA47-AB47)&gt;=0,AA47-AB47,0)</f>
        <v>0</v>
      </c>
      <c r="AD47" s="2820">
        <f t="shared" ref="AD47" si="13">IF(AA47=0,0,IF(AA47&gt;=AB47,1,(AA47+(18-AB47))/18))</f>
        <v>0</v>
      </c>
      <c r="AE47" s="2820" t="str">
        <f>IF(AD47=1,"pe",IF(AD47&gt;0,"ne",""))</f>
        <v/>
      </c>
      <c r="AF47" s="2823"/>
      <c r="AG47" s="59">
        <v>1</v>
      </c>
      <c r="AH47" s="59" t="s">
        <v>223</v>
      </c>
      <c r="AI47" s="59" t="str">
        <f t="shared" si="0"/>
        <v>??</v>
      </c>
      <c r="AJ47" s="59">
        <v>1</v>
      </c>
      <c r="AK47" s="529">
        <f>C47</f>
        <v>0</v>
      </c>
    </row>
    <row r="48" spans="1:37" ht="12.95" customHeight="1" thickTop="1" thickBot="1">
      <c r="A48" s="2841"/>
      <c r="B48" s="2801"/>
      <c r="C48" s="2827"/>
      <c r="D48" s="2843"/>
      <c r="E48" s="2833"/>
      <c r="F48" s="2807"/>
      <c r="G48" s="2810"/>
      <c r="H48" s="2857"/>
      <c r="I48" s="2807"/>
      <c r="J48" s="2807"/>
      <c r="K48" s="273"/>
      <c r="L48" s="95"/>
      <c r="M48" s="1760"/>
      <c r="N48" s="89"/>
      <c r="O48" s="89"/>
      <c r="P48" s="98"/>
      <c r="Q48" s="98"/>
      <c r="R48" s="12"/>
      <c r="S48" s="12"/>
      <c r="T48" s="12"/>
      <c r="U48" s="12"/>
      <c r="V48" s="12"/>
      <c r="W48" s="1934"/>
      <c r="X48" s="1934"/>
      <c r="Y48" s="12"/>
      <c r="Z48" s="98"/>
      <c r="AA48" s="2813"/>
      <c r="AB48" s="2845"/>
      <c r="AC48" s="2816"/>
      <c r="AD48" s="2821"/>
      <c r="AE48" s="2821"/>
      <c r="AF48" s="2823"/>
      <c r="AG48" s="59">
        <f>IF(N48=N47,0,1)</f>
        <v>0</v>
      </c>
      <c r="AH48" s="59" t="s">
        <v>223</v>
      </c>
      <c r="AI48" s="59" t="str">
        <f t="shared" si="0"/>
        <v>??</v>
      </c>
      <c r="AJ48" s="59">
        <f>IF(O48=O47,0,1)</f>
        <v>0</v>
      </c>
      <c r="AK48" s="529">
        <f>AK47</f>
        <v>0</v>
      </c>
    </row>
    <row r="49" spans="1:37" ht="12.95" customHeight="1" thickTop="1" thickBot="1">
      <c r="A49" s="2841"/>
      <c r="B49" s="2801"/>
      <c r="C49" s="2827"/>
      <c r="D49" s="2843"/>
      <c r="E49" s="2833"/>
      <c r="F49" s="2807"/>
      <c r="G49" s="2810"/>
      <c r="H49" s="2857"/>
      <c r="I49" s="2807"/>
      <c r="J49" s="2807"/>
      <c r="K49" s="273"/>
      <c r="L49" s="95"/>
      <c r="M49" s="1760"/>
      <c r="N49" s="89"/>
      <c r="O49" s="89"/>
      <c r="P49" s="98"/>
      <c r="Q49" s="98"/>
      <c r="R49" s="12"/>
      <c r="S49" s="12"/>
      <c r="T49" s="12"/>
      <c r="U49" s="12"/>
      <c r="V49" s="12"/>
      <c r="W49" s="1934"/>
      <c r="X49" s="1934"/>
      <c r="Y49" s="12"/>
      <c r="Z49" s="98"/>
      <c r="AA49" s="2813"/>
      <c r="AB49" s="2845"/>
      <c r="AC49" s="2816"/>
      <c r="AD49" s="2821"/>
      <c r="AE49" s="2821"/>
      <c r="AF49" s="2823"/>
      <c r="AG49" s="59">
        <f>IF(N49=N48,0,IF(N49=N47,0,1))</f>
        <v>0</v>
      </c>
      <c r="AH49" s="59" t="s">
        <v>223</v>
      </c>
      <c r="AI49" s="59" t="str">
        <f t="shared" si="0"/>
        <v>??</v>
      </c>
      <c r="AJ49" s="59">
        <f>IF(O49=O48,0,IF(O49=O47,0,1))</f>
        <v>0</v>
      </c>
      <c r="AK49" s="529">
        <f t="shared" si="2"/>
        <v>0</v>
      </c>
    </row>
    <row r="50" spans="1:37" ht="12.95" customHeight="1" thickTop="1" thickBot="1">
      <c r="A50" s="2841"/>
      <c r="B50" s="2801"/>
      <c r="C50" s="2827"/>
      <c r="D50" s="2843"/>
      <c r="E50" s="2833"/>
      <c r="F50" s="2807"/>
      <c r="G50" s="2810"/>
      <c r="H50" s="2857"/>
      <c r="I50" s="2807"/>
      <c r="J50" s="2807"/>
      <c r="K50" s="273"/>
      <c r="L50" s="95"/>
      <c r="M50" s="1760"/>
      <c r="N50" s="89"/>
      <c r="O50" s="89"/>
      <c r="P50" s="98"/>
      <c r="Q50" s="98"/>
      <c r="R50" s="12"/>
      <c r="S50" s="12"/>
      <c r="T50" s="12"/>
      <c r="U50" s="12"/>
      <c r="V50" s="12"/>
      <c r="W50" s="1934"/>
      <c r="X50" s="1934"/>
      <c r="Y50" s="12"/>
      <c r="Z50" s="98"/>
      <c r="AA50" s="2813"/>
      <c r="AB50" s="2845"/>
      <c r="AC50" s="2816"/>
      <c r="AD50" s="2821"/>
      <c r="AE50" s="2821"/>
      <c r="AF50" s="2823"/>
      <c r="AG50" s="59">
        <f>IF(N50=N49,0,IF(N50=N48,0,IF(N50=N47,0,1)))</f>
        <v>0</v>
      </c>
      <c r="AH50" s="59" t="s">
        <v>223</v>
      </c>
      <c r="AI50" s="59" t="str">
        <f t="shared" si="0"/>
        <v>??</v>
      </c>
      <c r="AJ50" s="59">
        <f>IF(O50=O49,0,IF(O50=O48,0,IF(O50=O47,0,1)))</f>
        <v>0</v>
      </c>
      <c r="AK50" s="529">
        <f t="shared" si="2"/>
        <v>0</v>
      </c>
    </row>
    <row r="51" spans="1:37" ht="12.95" customHeight="1" thickTop="1" thickBot="1">
      <c r="A51" s="2841"/>
      <c r="B51" s="2801"/>
      <c r="C51" s="2827"/>
      <c r="D51" s="2843"/>
      <c r="E51" s="2833"/>
      <c r="F51" s="2807"/>
      <c r="G51" s="2810"/>
      <c r="H51" s="2857"/>
      <c r="I51" s="2807"/>
      <c r="J51" s="2807"/>
      <c r="K51" s="277"/>
      <c r="L51" s="95"/>
      <c r="M51" s="1760"/>
      <c r="N51" s="89"/>
      <c r="O51" s="89"/>
      <c r="P51" s="98"/>
      <c r="Q51" s="98"/>
      <c r="R51" s="12"/>
      <c r="S51" s="12"/>
      <c r="T51" s="12"/>
      <c r="U51" s="12"/>
      <c r="V51" s="12"/>
      <c r="W51" s="1934"/>
      <c r="X51" s="1934"/>
      <c r="Y51" s="12"/>
      <c r="Z51" s="98"/>
      <c r="AA51" s="2813"/>
      <c r="AB51" s="2845"/>
      <c r="AC51" s="2816"/>
      <c r="AD51" s="2821"/>
      <c r="AE51" s="2821"/>
      <c r="AF51" s="2823"/>
      <c r="AG51" s="59">
        <f>IF(N51=N50,0,IF(N51=N49,0,IF(N51=N48,0,IF(N51=N47,0,1))))</f>
        <v>0</v>
      </c>
      <c r="AH51" s="59" t="s">
        <v>223</v>
      </c>
      <c r="AI51" s="59" t="str">
        <f t="shared" si="0"/>
        <v>??</v>
      </c>
      <c r="AJ51" s="59">
        <f>IF(O51=O50,0,IF(O51=O49,0,IF(O51=O48,0,IF(O51=O47,0,1))))</f>
        <v>0</v>
      </c>
      <c r="AK51" s="529">
        <f t="shared" si="2"/>
        <v>0</v>
      </c>
    </row>
    <row r="52" spans="1:37" ht="12.95" customHeight="1" thickTop="1" thickBot="1">
      <c r="A52" s="2841"/>
      <c r="B52" s="2801"/>
      <c r="C52" s="2827"/>
      <c r="D52" s="2843"/>
      <c r="E52" s="2833"/>
      <c r="F52" s="2807"/>
      <c r="G52" s="2810"/>
      <c r="H52" s="2857"/>
      <c r="I52" s="2807"/>
      <c r="J52" s="2807"/>
      <c r="K52" s="277"/>
      <c r="L52" s="95"/>
      <c r="M52" s="1760"/>
      <c r="N52" s="89"/>
      <c r="O52" s="89"/>
      <c r="P52" s="98"/>
      <c r="Q52" s="98"/>
      <c r="R52" s="12"/>
      <c r="S52" s="12"/>
      <c r="T52" s="12"/>
      <c r="U52" s="12"/>
      <c r="V52" s="12"/>
      <c r="W52" s="1934"/>
      <c r="X52" s="1934"/>
      <c r="Y52" s="12"/>
      <c r="Z52" s="98"/>
      <c r="AA52" s="2813"/>
      <c r="AB52" s="2845"/>
      <c r="AC52" s="2824" t="str">
        <f t="shared" ref="AC52" si="14">IF(AC47&gt;9,"Błąd","")</f>
        <v/>
      </c>
      <c r="AD52" s="2821"/>
      <c r="AE52" s="2821"/>
      <c r="AF52" s="2823"/>
      <c r="AG52" s="59">
        <f>IF(N52=N51,0,IF(N52=N50,0,IF(N52=N49,0,IF(N52=N48,0,IF(N52=N47,0,1)))))</f>
        <v>0</v>
      </c>
      <c r="AH52" s="59" t="s">
        <v>223</v>
      </c>
      <c r="AI52" s="59" t="str">
        <f t="shared" si="0"/>
        <v>??</v>
      </c>
      <c r="AJ52" s="59">
        <f>IF(O52=O51,0,IF(O52=O50,0,IF(O52=O49,0,IF(O52=O48,0,IF(O52=O47,0,1)))))</f>
        <v>0</v>
      </c>
      <c r="AK52" s="529">
        <f t="shared" si="2"/>
        <v>0</v>
      </c>
    </row>
    <row r="53" spans="1:37" ht="12.95" customHeight="1" thickTop="1" thickBot="1">
      <c r="A53" s="2841"/>
      <c r="B53" s="2801"/>
      <c r="C53" s="2827"/>
      <c r="D53" s="2843"/>
      <c r="E53" s="2833"/>
      <c r="F53" s="2807"/>
      <c r="G53" s="2810"/>
      <c r="H53" s="2857"/>
      <c r="I53" s="2807"/>
      <c r="J53" s="2807"/>
      <c r="K53" s="277"/>
      <c r="L53" s="95"/>
      <c r="M53" s="1760"/>
      <c r="N53" s="89"/>
      <c r="O53" s="89"/>
      <c r="P53" s="98"/>
      <c r="Q53" s="98"/>
      <c r="R53" s="12"/>
      <c r="S53" s="12"/>
      <c r="T53" s="12"/>
      <c r="U53" s="12"/>
      <c r="V53" s="12"/>
      <c r="W53" s="1934"/>
      <c r="X53" s="1934"/>
      <c r="Y53" s="12"/>
      <c r="Z53" s="98"/>
      <c r="AA53" s="2813"/>
      <c r="AB53" s="2845"/>
      <c r="AC53" s="2824"/>
      <c r="AD53" s="2821"/>
      <c r="AE53" s="2821"/>
      <c r="AF53" s="2823"/>
      <c r="AG53" s="59">
        <f>IF(N53=N52,0,IF(N53=N51,0,IF(N53=N50,0,IF(N53=N49,0,IF(N53=N48,0,IF(N53=N47,0,1))))))</f>
        <v>0</v>
      </c>
      <c r="AH53" s="59" t="s">
        <v>223</v>
      </c>
      <c r="AI53" s="59" t="str">
        <f t="shared" si="0"/>
        <v>??</v>
      </c>
      <c r="AJ53" s="59">
        <f>IF(O53=O52,0,IF(O53=O51,0,IF(O53=O50,0,IF(O53=O49,0,IF(O53=O48,0,IF(O53=O47,0,1))))))</f>
        <v>0</v>
      </c>
      <c r="AK53" s="529">
        <f t="shared" si="2"/>
        <v>0</v>
      </c>
    </row>
    <row r="54" spans="1:37" ht="12.95" customHeight="1" thickTop="1" thickBot="1">
      <c r="A54" s="2842"/>
      <c r="B54" s="2802"/>
      <c r="C54" s="2828"/>
      <c r="D54" s="2844"/>
      <c r="E54" s="2834"/>
      <c r="F54" s="2808"/>
      <c r="G54" s="2811"/>
      <c r="H54" s="2858"/>
      <c r="I54" s="2808"/>
      <c r="J54" s="2808"/>
      <c r="K54" s="274"/>
      <c r="L54" s="164"/>
      <c r="M54" s="1761"/>
      <c r="N54" s="89"/>
      <c r="O54" s="93"/>
      <c r="P54" s="96"/>
      <c r="Q54" s="96"/>
      <c r="R54" s="13"/>
      <c r="S54" s="13"/>
      <c r="T54" s="13"/>
      <c r="U54" s="13"/>
      <c r="V54" s="13"/>
      <c r="W54" s="13"/>
      <c r="X54" s="13"/>
      <c r="Y54" s="13"/>
      <c r="Z54" s="96"/>
      <c r="AA54" s="2814"/>
      <c r="AB54" s="2846"/>
      <c r="AC54" s="2825"/>
      <c r="AD54" s="2822"/>
      <c r="AE54" s="2822"/>
      <c r="AF54" s="2823"/>
      <c r="AG54" s="59">
        <f>IF(N54=N53,0,IF(N54=N52,0,IF(N54=N51,0,IF(N54=N50,0,IF(N54=N49,0,IF(N54=N48,0,IF(N54=N47,0,1)))))))</f>
        <v>0</v>
      </c>
      <c r="AH54" s="59" t="s">
        <v>223</v>
      </c>
      <c r="AI54" s="59" t="str">
        <f t="shared" si="0"/>
        <v>??</v>
      </c>
      <c r="AJ54" s="59">
        <f>IF(O54=O53,0,IF(O54=O52,0,IF(O54=O51,0,IF(O54=O50,0,IF(O54=O49,0,IF(O54=O48,0,IF(O54=O47,0,1)))))))</f>
        <v>0</v>
      </c>
      <c r="AK54" s="529">
        <f t="shared" si="2"/>
        <v>0</v>
      </c>
    </row>
    <row r="55" spans="1:37" ht="17.100000000000001" customHeight="1" thickTop="1" thickBot="1">
      <c r="A55" s="2797"/>
      <c r="B55" s="2800"/>
      <c r="C55" s="2826"/>
      <c r="D55" s="2847"/>
      <c r="E55" s="2832"/>
      <c r="F55" s="2806"/>
      <c r="G55" s="2809"/>
      <c r="H55" s="1986" t="s">
        <v>970</v>
      </c>
      <c r="I55" s="2806"/>
      <c r="J55" s="2806"/>
      <c r="K55" s="275"/>
      <c r="L55" s="97"/>
      <c r="M55" s="97"/>
      <c r="N55" s="79"/>
      <c r="O55" s="79"/>
      <c r="P55" s="97"/>
      <c r="Q55" s="97"/>
      <c r="R55" s="14"/>
      <c r="S55" s="14"/>
      <c r="T55" s="14"/>
      <c r="U55" s="14"/>
      <c r="V55" s="14"/>
      <c r="W55" s="14"/>
      <c r="X55" s="14"/>
      <c r="Y55" s="14"/>
      <c r="Z55" s="97"/>
      <c r="AA55" s="2812">
        <f>SUM(R55:Z62)</f>
        <v>0</v>
      </c>
      <c r="AB55" s="2848"/>
      <c r="AC55" s="2815">
        <f t="shared" ref="AC55" si="15">IF((AA55-AB55)&gt;=0,AA55-AB55,0)</f>
        <v>0</v>
      </c>
      <c r="AD55" s="2820">
        <f t="shared" ref="AD55:AD64" si="16">IF(AA55=0,0,IF(AA55&gt;=AB55,1,(AA55+(18-AB55))/18))</f>
        <v>0</v>
      </c>
      <c r="AE55" s="2820" t="str">
        <f>IF(AD55=1,"pe",IF(AD55&gt;0,"ne",""))</f>
        <v/>
      </c>
      <c r="AF55" s="2823"/>
      <c r="AG55" s="59">
        <v>1</v>
      </c>
      <c r="AH55" s="59" t="s">
        <v>223</v>
      </c>
      <c r="AI55" s="59" t="str">
        <f t="shared" si="0"/>
        <v>??</v>
      </c>
      <c r="AJ55" s="59">
        <v>1</v>
      </c>
      <c r="AK55" s="529">
        <f>C55</f>
        <v>0</v>
      </c>
    </row>
    <row r="56" spans="1:37" ht="12.95" customHeight="1" thickTop="1" thickBot="1">
      <c r="A56" s="2841"/>
      <c r="B56" s="2801"/>
      <c r="C56" s="2827"/>
      <c r="D56" s="2843"/>
      <c r="E56" s="2833"/>
      <c r="F56" s="2807"/>
      <c r="G56" s="2810"/>
      <c r="H56" s="2857"/>
      <c r="I56" s="2807"/>
      <c r="J56" s="2807"/>
      <c r="K56" s="273"/>
      <c r="L56" s="95"/>
      <c r="M56" s="1760"/>
      <c r="N56" s="89"/>
      <c r="O56" s="89"/>
      <c r="P56" s="98"/>
      <c r="Q56" s="98"/>
      <c r="R56" s="12"/>
      <c r="S56" s="12"/>
      <c r="T56" s="12"/>
      <c r="U56" s="12"/>
      <c r="V56" s="12"/>
      <c r="W56" s="1934"/>
      <c r="X56" s="1934"/>
      <c r="Y56" s="12"/>
      <c r="Z56" s="98"/>
      <c r="AA56" s="2813"/>
      <c r="AB56" s="2845"/>
      <c r="AC56" s="2816"/>
      <c r="AD56" s="2821"/>
      <c r="AE56" s="2821"/>
      <c r="AF56" s="2823"/>
      <c r="AG56" s="59">
        <f>IF(N56=N55,0,1)</f>
        <v>0</v>
      </c>
      <c r="AH56" s="59" t="s">
        <v>223</v>
      </c>
      <c r="AI56" s="59" t="str">
        <f t="shared" si="0"/>
        <v>??</v>
      </c>
      <c r="AJ56" s="59">
        <f>IF(O56=O55,0,1)</f>
        <v>0</v>
      </c>
      <c r="AK56" s="529">
        <f>AK55</f>
        <v>0</v>
      </c>
    </row>
    <row r="57" spans="1:37" ht="12.95" customHeight="1" thickTop="1" thickBot="1">
      <c r="A57" s="2841"/>
      <c r="B57" s="2801"/>
      <c r="C57" s="2827"/>
      <c r="D57" s="2843"/>
      <c r="E57" s="2833"/>
      <c r="F57" s="2807"/>
      <c r="G57" s="2810"/>
      <c r="H57" s="2857"/>
      <c r="I57" s="2807"/>
      <c r="J57" s="2807"/>
      <c r="K57" s="273"/>
      <c r="L57" s="95"/>
      <c r="M57" s="1760"/>
      <c r="N57" s="89"/>
      <c r="O57" s="89"/>
      <c r="P57" s="98"/>
      <c r="Q57" s="98"/>
      <c r="R57" s="12"/>
      <c r="S57" s="12"/>
      <c r="T57" s="12"/>
      <c r="U57" s="12"/>
      <c r="V57" s="12"/>
      <c r="W57" s="1934"/>
      <c r="X57" s="1934"/>
      <c r="Y57" s="12"/>
      <c r="Z57" s="98"/>
      <c r="AA57" s="2813"/>
      <c r="AB57" s="2845"/>
      <c r="AC57" s="2816"/>
      <c r="AD57" s="2821"/>
      <c r="AE57" s="2821"/>
      <c r="AF57" s="2823"/>
      <c r="AG57" s="59">
        <f>IF(N57=N56,0,IF(N57=N55,0,1))</f>
        <v>0</v>
      </c>
      <c r="AH57" s="59" t="s">
        <v>223</v>
      </c>
      <c r="AI57" s="59" t="str">
        <f t="shared" si="0"/>
        <v>??</v>
      </c>
      <c r="AJ57" s="59">
        <f>IF(O57=O56,0,IF(O57=O55,0,1))</f>
        <v>0</v>
      </c>
      <c r="AK57" s="529">
        <f t="shared" si="2"/>
        <v>0</v>
      </c>
    </row>
    <row r="58" spans="1:37" ht="12.95" customHeight="1" thickTop="1" thickBot="1">
      <c r="A58" s="2841"/>
      <c r="B58" s="2801"/>
      <c r="C58" s="2827"/>
      <c r="D58" s="2843"/>
      <c r="E58" s="2833"/>
      <c r="F58" s="2807"/>
      <c r="G58" s="2810"/>
      <c r="H58" s="2857"/>
      <c r="I58" s="2807"/>
      <c r="J58" s="2807"/>
      <c r="K58" s="273"/>
      <c r="L58" s="95"/>
      <c r="M58" s="1760"/>
      <c r="N58" s="89"/>
      <c r="O58" s="89"/>
      <c r="P58" s="98"/>
      <c r="Q58" s="98"/>
      <c r="R58" s="12"/>
      <c r="S58" s="12"/>
      <c r="T58" s="12"/>
      <c r="U58" s="12"/>
      <c r="V58" s="12"/>
      <c r="W58" s="1934"/>
      <c r="X58" s="1934"/>
      <c r="Y58" s="12"/>
      <c r="Z58" s="98"/>
      <c r="AA58" s="2813"/>
      <c r="AB58" s="2845"/>
      <c r="AC58" s="2816"/>
      <c r="AD58" s="2821"/>
      <c r="AE58" s="2821"/>
      <c r="AF58" s="2823"/>
      <c r="AG58" s="59">
        <f>IF(N58=N57,0,IF(N58=N56,0,IF(N58=N55,0,1)))</f>
        <v>0</v>
      </c>
      <c r="AH58" s="59" t="s">
        <v>223</v>
      </c>
      <c r="AI58" s="59" t="str">
        <f t="shared" si="0"/>
        <v>??</v>
      </c>
      <c r="AJ58" s="59">
        <f>IF(O58=O57,0,IF(O58=O56,0,IF(O58=O55,0,1)))</f>
        <v>0</v>
      </c>
      <c r="AK58" s="529">
        <f t="shared" si="2"/>
        <v>0</v>
      </c>
    </row>
    <row r="59" spans="1:37" ht="12.95" customHeight="1" thickTop="1" thickBot="1">
      <c r="A59" s="2841"/>
      <c r="B59" s="2801"/>
      <c r="C59" s="2827"/>
      <c r="D59" s="2843"/>
      <c r="E59" s="2833"/>
      <c r="F59" s="2807"/>
      <c r="G59" s="2810"/>
      <c r="H59" s="2857"/>
      <c r="I59" s="2807"/>
      <c r="J59" s="2807"/>
      <c r="K59" s="277"/>
      <c r="L59" s="95"/>
      <c r="M59" s="1760"/>
      <c r="N59" s="89"/>
      <c r="O59" s="89"/>
      <c r="P59" s="98"/>
      <c r="Q59" s="98"/>
      <c r="R59" s="12"/>
      <c r="S59" s="12"/>
      <c r="T59" s="12"/>
      <c r="U59" s="12"/>
      <c r="V59" s="12"/>
      <c r="W59" s="1934"/>
      <c r="X59" s="1934"/>
      <c r="Y59" s="12"/>
      <c r="Z59" s="98"/>
      <c r="AA59" s="2813"/>
      <c r="AB59" s="2845"/>
      <c r="AC59" s="2816"/>
      <c r="AD59" s="2821"/>
      <c r="AE59" s="2821"/>
      <c r="AF59" s="2823"/>
      <c r="AG59" s="59">
        <f>IF(N59=N58,0,IF(N59=N57,0,IF(N59=N56,0,IF(N59=N55,0,1))))</f>
        <v>0</v>
      </c>
      <c r="AH59" s="59" t="s">
        <v>223</v>
      </c>
      <c r="AI59" s="59" t="str">
        <f t="shared" si="0"/>
        <v>??</v>
      </c>
      <c r="AJ59" s="59">
        <f>IF(O59=O58,0,IF(O59=O57,0,IF(O59=O56,0,IF(O59=O55,0,1))))</f>
        <v>0</v>
      </c>
      <c r="AK59" s="529">
        <f t="shared" si="2"/>
        <v>0</v>
      </c>
    </row>
    <row r="60" spans="1:37" ht="12.95" customHeight="1" thickTop="1" thickBot="1">
      <c r="A60" s="2841"/>
      <c r="B60" s="2801"/>
      <c r="C60" s="2827"/>
      <c r="D60" s="2843"/>
      <c r="E60" s="2833"/>
      <c r="F60" s="2807"/>
      <c r="G60" s="2810"/>
      <c r="H60" s="2857"/>
      <c r="I60" s="2807"/>
      <c r="J60" s="2807"/>
      <c r="K60" s="277"/>
      <c r="L60" s="95"/>
      <c r="M60" s="1760"/>
      <c r="N60" s="89"/>
      <c r="O60" s="89"/>
      <c r="P60" s="98"/>
      <c r="Q60" s="98"/>
      <c r="R60" s="12"/>
      <c r="S60" s="12"/>
      <c r="T60" s="12"/>
      <c r="U60" s="12"/>
      <c r="V60" s="12"/>
      <c r="W60" s="1934"/>
      <c r="X60" s="1934"/>
      <c r="Y60" s="12"/>
      <c r="Z60" s="98"/>
      <c r="AA60" s="2813"/>
      <c r="AB60" s="2845"/>
      <c r="AC60" s="2824" t="str">
        <f t="shared" ref="AC60" si="17">IF(AC55&gt;9,"Błąd","")</f>
        <v/>
      </c>
      <c r="AD60" s="2821"/>
      <c r="AE60" s="2821"/>
      <c r="AF60" s="2823"/>
      <c r="AG60" s="59">
        <f>IF(N60=N59,0,IF(N60=N58,0,IF(N60=N57,0,IF(N60=N56,0,IF(N60=N55,0,1)))))</f>
        <v>0</v>
      </c>
      <c r="AH60" s="59" t="s">
        <v>223</v>
      </c>
      <c r="AI60" s="59" t="str">
        <f t="shared" si="0"/>
        <v>??</v>
      </c>
      <c r="AJ60" s="59">
        <f>IF(O60=O59,0,IF(O60=O58,0,IF(O60=O57,0,IF(O60=O56,0,IF(O60=O55,0,1)))))</f>
        <v>0</v>
      </c>
      <c r="AK60" s="529">
        <f t="shared" si="2"/>
        <v>0</v>
      </c>
    </row>
    <row r="61" spans="1:37" ht="12.95" customHeight="1" thickTop="1" thickBot="1">
      <c r="A61" s="2841"/>
      <c r="B61" s="2801"/>
      <c r="C61" s="2827"/>
      <c r="D61" s="2843"/>
      <c r="E61" s="2833"/>
      <c r="F61" s="2807"/>
      <c r="G61" s="2810"/>
      <c r="H61" s="2857"/>
      <c r="I61" s="2807"/>
      <c r="J61" s="2807"/>
      <c r="K61" s="277"/>
      <c r="L61" s="95"/>
      <c r="M61" s="1760"/>
      <c r="N61" s="89"/>
      <c r="O61" s="89"/>
      <c r="P61" s="98"/>
      <c r="Q61" s="98"/>
      <c r="R61" s="12"/>
      <c r="S61" s="12"/>
      <c r="T61" s="12"/>
      <c r="U61" s="12"/>
      <c r="V61" s="12"/>
      <c r="W61" s="1934"/>
      <c r="X61" s="1934"/>
      <c r="Y61" s="12"/>
      <c r="Z61" s="98"/>
      <c r="AA61" s="2813"/>
      <c r="AB61" s="2845"/>
      <c r="AC61" s="2824"/>
      <c r="AD61" s="2821"/>
      <c r="AE61" s="2821"/>
      <c r="AF61" s="2823"/>
      <c r="AG61" s="59">
        <f>IF(N61=N60,0,IF(N61=N59,0,IF(N61=N58,0,IF(N61=N57,0,IF(N61=N56,0,IF(N61=N55,0,1))))))</f>
        <v>0</v>
      </c>
      <c r="AH61" s="59" t="s">
        <v>223</v>
      </c>
      <c r="AI61" s="59" t="str">
        <f t="shared" si="0"/>
        <v>??</v>
      </c>
      <c r="AJ61" s="59">
        <f>IF(O61=O60,0,IF(O61=O59,0,IF(O61=O58,0,IF(O61=O57,0,IF(O61=O56,0,IF(O61=O55,0,1))))))</f>
        <v>0</v>
      </c>
      <c r="AK61" s="529">
        <f t="shared" si="2"/>
        <v>0</v>
      </c>
    </row>
    <row r="62" spans="1:37" ht="12.95" customHeight="1" thickTop="1" thickBot="1">
      <c r="A62" s="2842"/>
      <c r="B62" s="2802"/>
      <c r="C62" s="2828"/>
      <c r="D62" s="2844"/>
      <c r="E62" s="2834"/>
      <c r="F62" s="2808"/>
      <c r="G62" s="2811"/>
      <c r="H62" s="2858"/>
      <c r="I62" s="2808"/>
      <c r="J62" s="2808"/>
      <c r="K62" s="274"/>
      <c r="L62" s="164"/>
      <c r="M62" s="1761"/>
      <c r="N62" s="89"/>
      <c r="O62" s="93"/>
      <c r="P62" s="96"/>
      <c r="Q62" s="96"/>
      <c r="R62" s="13"/>
      <c r="S62" s="13"/>
      <c r="T62" s="13"/>
      <c r="U62" s="13"/>
      <c r="V62" s="13"/>
      <c r="W62" s="13"/>
      <c r="X62" s="13"/>
      <c r="Y62" s="13"/>
      <c r="Z62" s="96"/>
      <c r="AA62" s="2814"/>
      <c r="AB62" s="2846"/>
      <c r="AC62" s="2825"/>
      <c r="AD62" s="2822"/>
      <c r="AE62" s="2822"/>
      <c r="AF62" s="2823"/>
      <c r="AG62" s="59">
        <f>IF(N62=N61,0,IF(N62=N60,0,IF(N62=N59,0,IF(N62=N58,0,IF(N62=N57,0,IF(N62=N56,0,IF(N62=N55,0,1)))))))</f>
        <v>0</v>
      </c>
      <c r="AH62" s="59" t="s">
        <v>223</v>
      </c>
      <c r="AI62" s="59" t="str">
        <f t="shared" si="0"/>
        <v>??</v>
      </c>
      <c r="AJ62" s="59">
        <f>IF(O62=O61,0,IF(O62=O60,0,IF(O62=O59,0,IF(O62=O58,0,IF(O62=O57,0,IF(O62=O56,0,IF(O62=O55,0,1)))))))</f>
        <v>0</v>
      </c>
      <c r="AK62" s="529">
        <f t="shared" si="2"/>
        <v>0</v>
      </c>
    </row>
    <row r="63" spans="1:37" ht="17.100000000000001" customHeight="1" thickTop="1" thickBot="1">
      <c r="A63" s="67"/>
      <c r="B63" s="69"/>
      <c r="C63" s="178" t="s">
        <v>137</v>
      </c>
      <c r="D63" s="259"/>
      <c r="E63" s="259"/>
      <c r="F63" s="259"/>
      <c r="G63" s="69"/>
      <c r="H63" s="259"/>
      <c r="I63" s="259"/>
      <c r="J63" s="259"/>
      <c r="K63" s="276"/>
      <c r="L63" s="69"/>
      <c r="M63" s="69"/>
      <c r="N63" s="69"/>
      <c r="O63" s="69"/>
      <c r="P63" s="69"/>
      <c r="Q63" s="69"/>
      <c r="R63" s="69"/>
      <c r="S63" s="69"/>
      <c r="T63" s="69"/>
      <c r="U63" s="69"/>
      <c r="V63" s="69"/>
      <c r="W63" s="69"/>
      <c r="X63" s="69"/>
      <c r="Y63" s="69"/>
      <c r="Z63" s="70"/>
      <c r="AA63" s="331">
        <f>SUM(AA64:AA179)</f>
        <v>0</v>
      </c>
      <c r="AB63" s="331"/>
      <c r="AC63" s="25">
        <f>SUM(AC64:AC179)</f>
        <v>0</v>
      </c>
      <c r="AD63" s="331">
        <f>SUM(AD64:AD179)</f>
        <v>0</v>
      </c>
      <c r="AE63" s="109"/>
      <c r="AF63" s="80" t="s">
        <v>54</v>
      </c>
      <c r="AI63" s="59" t="str">
        <f t="shared" si="0"/>
        <v>??</v>
      </c>
    </row>
    <row r="64" spans="1:37" ht="14.1" customHeight="1" thickTop="1" thickBot="1">
      <c r="A64" s="2841"/>
      <c r="B64" s="2800"/>
      <c r="C64" s="2827"/>
      <c r="D64" s="2843"/>
      <c r="E64" s="2832"/>
      <c r="F64" s="2806"/>
      <c r="G64" s="2810"/>
      <c r="H64" s="2836" t="s">
        <v>970</v>
      </c>
      <c r="I64" s="2807"/>
      <c r="J64" s="2807"/>
      <c r="K64" s="275"/>
      <c r="L64" s="95"/>
      <c r="M64" s="97"/>
      <c r="N64" s="79"/>
      <c r="O64" s="79"/>
      <c r="P64" s="97"/>
      <c r="Q64" s="95"/>
      <c r="R64" s="11"/>
      <c r="S64" s="11"/>
      <c r="T64" s="11"/>
      <c r="U64" s="11"/>
      <c r="V64" s="11"/>
      <c r="W64" s="1935"/>
      <c r="X64" s="1935"/>
      <c r="Y64" s="11"/>
      <c r="Z64" s="95"/>
      <c r="AA64" s="2813">
        <f>SUM(R64:Z73)</f>
        <v>0</v>
      </c>
      <c r="AB64" s="2845"/>
      <c r="AC64" s="2815">
        <f>IF((AA64-AB64)&gt;=0,AA64-AB64,0)</f>
        <v>0</v>
      </c>
      <c r="AD64" s="2820">
        <f t="shared" si="16"/>
        <v>0</v>
      </c>
      <c r="AE64" s="2820" t="str">
        <f>IF(AD64=1,"pe",IF(AD64&gt;0,"ne",""))</f>
        <v/>
      </c>
      <c r="AF64" s="2823"/>
      <c r="AG64" s="59">
        <v>1</v>
      </c>
      <c r="AH64" s="59" t="s">
        <v>224</v>
      </c>
      <c r="AI64" s="59" t="str">
        <f t="shared" si="0"/>
        <v>??</v>
      </c>
      <c r="AJ64" s="59">
        <v>1</v>
      </c>
      <c r="AK64" s="529">
        <f>C64</f>
        <v>0</v>
      </c>
    </row>
    <row r="65" spans="1:37" ht="14.1" customHeight="1" thickTop="1" thickBot="1">
      <c r="A65" s="2841"/>
      <c r="B65" s="2801"/>
      <c r="C65" s="2827"/>
      <c r="D65" s="2843"/>
      <c r="E65" s="2833"/>
      <c r="F65" s="2807"/>
      <c r="G65" s="2810"/>
      <c r="H65" s="2837"/>
      <c r="I65" s="2807"/>
      <c r="J65" s="2807"/>
      <c r="K65" s="273"/>
      <c r="L65" s="95"/>
      <c r="M65" s="1760"/>
      <c r="N65" s="89"/>
      <c r="O65" s="89"/>
      <c r="P65" s="98"/>
      <c r="Q65" s="98"/>
      <c r="R65" s="12"/>
      <c r="S65" s="12"/>
      <c r="T65" s="12"/>
      <c r="U65" s="12"/>
      <c r="V65" s="12"/>
      <c r="W65" s="1934"/>
      <c r="X65" s="1934"/>
      <c r="Y65" s="12"/>
      <c r="Z65" s="98"/>
      <c r="AA65" s="2813"/>
      <c r="AB65" s="2845"/>
      <c r="AC65" s="2816"/>
      <c r="AD65" s="2821"/>
      <c r="AE65" s="2821"/>
      <c r="AF65" s="2823"/>
      <c r="AG65" s="59">
        <f>IF(N65=N64,0,1)</f>
        <v>0</v>
      </c>
      <c r="AH65" s="59" t="s">
        <v>224</v>
      </c>
      <c r="AI65" s="59" t="str">
        <f t="shared" si="0"/>
        <v>??</v>
      </c>
      <c r="AJ65" s="59">
        <f>IF(O65=O64,0,1)</f>
        <v>0</v>
      </c>
      <c r="AK65" s="529">
        <f t="shared" ref="AK65:AK123" si="18">AK64</f>
        <v>0</v>
      </c>
    </row>
    <row r="66" spans="1:37" ht="14.1" customHeight="1" thickTop="1" thickBot="1">
      <c r="A66" s="2841"/>
      <c r="B66" s="2801"/>
      <c r="C66" s="2827"/>
      <c r="D66" s="2843"/>
      <c r="E66" s="2833"/>
      <c r="F66" s="2807"/>
      <c r="G66" s="2810"/>
      <c r="H66" s="2838"/>
      <c r="I66" s="2807"/>
      <c r="J66" s="2807"/>
      <c r="K66" s="273"/>
      <c r="L66" s="95"/>
      <c r="M66" s="1760"/>
      <c r="N66" s="89"/>
      <c r="O66" s="89"/>
      <c r="P66" s="98"/>
      <c r="Q66" s="98"/>
      <c r="R66" s="12"/>
      <c r="S66" s="12"/>
      <c r="T66" s="12"/>
      <c r="U66" s="12"/>
      <c r="V66" s="12"/>
      <c r="W66" s="1934"/>
      <c r="X66" s="1934"/>
      <c r="Y66" s="12"/>
      <c r="Z66" s="98"/>
      <c r="AA66" s="2813"/>
      <c r="AB66" s="2845"/>
      <c r="AC66" s="2816"/>
      <c r="AD66" s="2821"/>
      <c r="AE66" s="2821"/>
      <c r="AF66" s="2823"/>
      <c r="AG66" s="59">
        <f>IF(N66=N65,0,IF(N66=N64,0,1))</f>
        <v>0</v>
      </c>
      <c r="AH66" s="59" t="s">
        <v>224</v>
      </c>
      <c r="AI66" s="59" t="str">
        <f t="shared" si="0"/>
        <v>??</v>
      </c>
      <c r="AJ66" s="59">
        <f>IF(O66=O65,0,IF(O66=O64,0,1))</f>
        <v>0</v>
      </c>
      <c r="AK66" s="529">
        <f t="shared" si="18"/>
        <v>0</v>
      </c>
    </row>
    <row r="67" spans="1:37" ht="14.1" customHeight="1" thickTop="1" thickBot="1">
      <c r="A67" s="2841"/>
      <c r="B67" s="2801"/>
      <c r="C67" s="2827"/>
      <c r="D67" s="2843"/>
      <c r="E67" s="2833"/>
      <c r="F67" s="2807"/>
      <c r="G67" s="2810"/>
      <c r="H67" s="2839"/>
      <c r="I67" s="2807"/>
      <c r="J67" s="2807"/>
      <c r="K67" s="273"/>
      <c r="L67" s="95"/>
      <c r="M67" s="1760"/>
      <c r="N67" s="89"/>
      <c r="O67" s="89"/>
      <c r="P67" s="98"/>
      <c r="Q67" s="98"/>
      <c r="R67" s="12"/>
      <c r="S67" s="12"/>
      <c r="T67" s="12"/>
      <c r="U67" s="12"/>
      <c r="V67" s="12"/>
      <c r="W67" s="1934"/>
      <c r="X67" s="1934"/>
      <c r="Y67" s="12"/>
      <c r="Z67" s="98"/>
      <c r="AA67" s="2813"/>
      <c r="AB67" s="2845"/>
      <c r="AC67" s="2816"/>
      <c r="AD67" s="2821"/>
      <c r="AE67" s="2821"/>
      <c r="AF67" s="2823"/>
      <c r="AG67" s="59">
        <f>IF(N67=N66,0,IF(N67=N65,0,IF(N67=N64,0,1)))</f>
        <v>0</v>
      </c>
      <c r="AH67" s="59" t="s">
        <v>224</v>
      </c>
      <c r="AI67" s="59" t="str">
        <f t="shared" si="0"/>
        <v>??</v>
      </c>
      <c r="AJ67" s="59">
        <f>IF(O67=O66,0,IF(O67=O65,0,IF(O67=O64,0,1)))</f>
        <v>0</v>
      </c>
      <c r="AK67" s="529">
        <f t="shared" si="18"/>
        <v>0</v>
      </c>
    </row>
    <row r="68" spans="1:37" ht="14.1" customHeight="1" thickTop="1" thickBot="1">
      <c r="A68" s="2841"/>
      <c r="B68" s="2801"/>
      <c r="C68" s="2827"/>
      <c r="D68" s="2843"/>
      <c r="E68" s="2833"/>
      <c r="F68" s="2807"/>
      <c r="G68" s="2810"/>
      <c r="H68" s="2839"/>
      <c r="I68" s="2807"/>
      <c r="J68" s="2807"/>
      <c r="K68" s="277"/>
      <c r="L68" s="95"/>
      <c r="M68" s="1760"/>
      <c r="N68" s="89"/>
      <c r="O68" s="89"/>
      <c r="P68" s="98"/>
      <c r="Q68" s="95"/>
      <c r="R68" s="11"/>
      <c r="S68" s="11"/>
      <c r="T68" s="11"/>
      <c r="U68" s="11"/>
      <c r="V68" s="12"/>
      <c r="W68" s="1934"/>
      <c r="X68" s="1934"/>
      <c r="Y68" s="12"/>
      <c r="Z68" s="98"/>
      <c r="AA68" s="2813"/>
      <c r="AB68" s="2845"/>
      <c r="AC68" s="2816"/>
      <c r="AD68" s="2821"/>
      <c r="AE68" s="2821"/>
      <c r="AF68" s="2823"/>
      <c r="AG68" s="59">
        <f>IF(N68=N67,0,IF(N68=N66,0,IF(N68=N65,0,IF(N68=N64,0,1))))</f>
        <v>0</v>
      </c>
      <c r="AH68" s="59" t="s">
        <v>224</v>
      </c>
      <c r="AI68" s="59" t="str">
        <f t="shared" si="0"/>
        <v>??</v>
      </c>
      <c r="AJ68" s="59">
        <f>IF(O68=O67,0,IF(O68=O66,0,IF(O68=O65,0,IF(O68=O64,0,1))))</f>
        <v>0</v>
      </c>
      <c r="AK68" s="529">
        <f t="shared" si="18"/>
        <v>0</v>
      </c>
    </row>
    <row r="69" spans="1:37" ht="14.1" customHeight="1" thickTop="1" thickBot="1">
      <c r="A69" s="2841"/>
      <c r="B69" s="2801"/>
      <c r="C69" s="2827"/>
      <c r="D69" s="2843"/>
      <c r="E69" s="2833"/>
      <c r="F69" s="2807"/>
      <c r="G69" s="2810"/>
      <c r="H69" s="2839"/>
      <c r="I69" s="2807"/>
      <c r="J69" s="2807"/>
      <c r="K69" s="277"/>
      <c r="L69" s="95"/>
      <c r="M69" s="1760"/>
      <c r="N69" s="89"/>
      <c r="O69" s="89"/>
      <c r="P69" s="98"/>
      <c r="Q69" s="95"/>
      <c r="R69" s="11"/>
      <c r="S69" s="11"/>
      <c r="T69" s="11"/>
      <c r="U69" s="11"/>
      <c r="V69" s="12"/>
      <c r="W69" s="1934"/>
      <c r="X69" s="1934"/>
      <c r="Y69" s="12"/>
      <c r="Z69" s="98"/>
      <c r="AA69" s="2813"/>
      <c r="AB69" s="2845"/>
      <c r="AC69" s="2816"/>
      <c r="AD69" s="2821"/>
      <c r="AE69" s="2821"/>
      <c r="AF69" s="2823"/>
      <c r="AG69" s="59">
        <f>IF(N69=N68,0,IF(N69=N67,0,IF(N69=N66,0,IF(N69=N65,0,IF(N69=N64,0,1)))))</f>
        <v>0</v>
      </c>
      <c r="AH69" s="59" t="s">
        <v>224</v>
      </c>
      <c r="AI69" s="59" t="str">
        <f t="shared" si="0"/>
        <v>??</v>
      </c>
      <c r="AJ69" s="59">
        <f>IF(O69=O68,0,IF(O69=O67,0,IF(O69=O66,0,IF(O69=O65,0,IF(O69=O64,0,1)))))</f>
        <v>0</v>
      </c>
      <c r="AK69" s="529">
        <f t="shared" si="18"/>
        <v>0</v>
      </c>
    </row>
    <row r="70" spans="1:37" ht="14.1" customHeight="1" thickTop="1" thickBot="1">
      <c r="A70" s="2841"/>
      <c r="B70" s="2801"/>
      <c r="C70" s="2827"/>
      <c r="D70" s="2843"/>
      <c r="E70" s="2833"/>
      <c r="F70" s="2807"/>
      <c r="G70" s="2810"/>
      <c r="H70" s="2839"/>
      <c r="I70" s="2807"/>
      <c r="J70" s="2807"/>
      <c r="K70" s="277"/>
      <c r="L70" s="95"/>
      <c r="M70" s="1760"/>
      <c r="N70" s="89"/>
      <c r="O70" s="89"/>
      <c r="P70" s="98"/>
      <c r="Q70" s="95"/>
      <c r="R70" s="11"/>
      <c r="S70" s="11"/>
      <c r="T70" s="11"/>
      <c r="U70" s="11"/>
      <c r="V70" s="12"/>
      <c r="W70" s="1934"/>
      <c r="X70" s="1934"/>
      <c r="Y70" s="12"/>
      <c r="Z70" s="98"/>
      <c r="AA70" s="2813"/>
      <c r="AB70" s="2845"/>
      <c r="AC70" s="2824" t="str">
        <f>IF(AC64&gt;9,"błąd","")</f>
        <v/>
      </c>
      <c r="AD70" s="2821"/>
      <c r="AE70" s="2821"/>
      <c r="AF70" s="2823"/>
      <c r="AG70" s="59">
        <f>IF(N70=N69,0,IF(N70=N68,0,IF(N70=N67,0,IF(N70=N66,0,IF(N70=N65,0,IF(N70=N64,0,1))))))</f>
        <v>0</v>
      </c>
      <c r="AH70" s="59" t="s">
        <v>224</v>
      </c>
      <c r="AI70" s="59" t="str">
        <f t="shared" si="0"/>
        <v>??</v>
      </c>
      <c r="AJ70" s="59">
        <f>IF(O70=O69,0,IF(O70=O68,0,IF(O70=O67,0,IF(O70=O66,0,IF(O70=O65,0,IF(O70=O64,0,1))))))</f>
        <v>0</v>
      </c>
      <c r="AK70" s="529">
        <f t="shared" si="18"/>
        <v>0</v>
      </c>
    </row>
    <row r="71" spans="1:37" ht="14.1" customHeight="1" thickTop="1" thickBot="1">
      <c r="A71" s="2841"/>
      <c r="B71" s="2801"/>
      <c r="C71" s="2827"/>
      <c r="D71" s="2843"/>
      <c r="E71" s="2833"/>
      <c r="F71" s="2807"/>
      <c r="G71" s="2810"/>
      <c r="H71" s="2839"/>
      <c r="I71" s="2807"/>
      <c r="J71" s="2807"/>
      <c r="K71" s="277"/>
      <c r="L71" s="95"/>
      <c r="M71" s="1760"/>
      <c r="N71" s="89"/>
      <c r="O71" s="89"/>
      <c r="P71" s="98"/>
      <c r="Q71" s="98"/>
      <c r="R71" s="12"/>
      <c r="S71" s="12"/>
      <c r="T71" s="12"/>
      <c r="U71" s="12"/>
      <c r="V71" s="12"/>
      <c r="W71" s="1934"/>
      <c r="X71" s="1934"/>
      <c r="Y71" s="12"/>
      <c r="Z71" s="98"/>
      <c r="AA71" s="2813"/>
      <c r="AB71" s="2845"/>
      <c r="AC71" s="2824"/>
      <c r="AD71" s="2821"/>
      <c r="AE71" s="2821"/>
      <c r="AF71" s="2823"/>
      <c r="AG71" s="59">
        <f>IF(N71=N70,0,IF(N71=N69,0,IF(N71=N68,0,IF(N71=N67,0,IF(N71=N66,0,IF(N71=N65,0,IF(N71=N64,0,1)))))))</f>
        <v>0</v>
      </c>
      <c r="AH71" s="59" t="s">
        <v>224</v>
      </c>
      <c r="AI71" s="59" t="str">
        <f t="shared" si="0"/>
        <v>??</v>
      </c>
      <c r="AJ71" s="59">
        <f>IF(O71=O70,0,IF(O71=O69,0,IF(O71=O68,0,IF(O71=O67,0,IF(O71=O66,0,IF(O71=O65,0,IF(O71=O64,0,1)))))))</f>
        <v>0</v>
      </c>
      <c r="AK71" s="529">
        <f t="shared" si="18"/>
        <v>0</v>
      </c>
    </row>
    <row r="72" spans="1:37" ht="14.1" customHeight="1" thickTop="1" thickBot="1">
      <c r="A72" s="2841"/>
      <c r="B72" s="2801"/>
      <c r="C72" s="2827"/>
      <c r="D72" s="2843"/>
      <c r="E72" s="2833"/>
      <c r="F72" s="2807"/>
      <c r="G72" s="2810"/>
      <c r="H72" s="2839"/>
      <c r="I72" s="2807"/>
      <c r="J72" s="2807"/>
      <c r="K72" s="277"/>
      <c r="L72" s="95"/>
      <c r="M72" s="1760"/>
      <c r="N72" s="89"/>
      <c r="O72" s="89"/>
      <c r="P72" s="98"/>
      <c r="Q72" s="98"/>
      <c r="R72" s="12"/>
      <c r="S72" s="12"/>
      <c r="T72" s="12"/>
      <c r="U72" s="12"/>
      <c r="V72" s="12"/>
      <c r="W72" s="1934"/>
      <c r="X72" s="1934"/>
      <c r="Y72" s="12"/>
      <c r="Z72" s="98"/>
      <c r="AA72" s="2813"/>
      <c r="AB72" s="2845"/>
      <c r="AC72" s="2824"/>
      <c r="AD72" s="2821"/>
      <c r="AE72" s="2821"/>
      <c r="AF72" s="2823"/>
      <c r="AG72" s="59">
        <f>IF(N72=N71,0,IF(N72=N70,0,IF(N72=N69,0,IF(N72=N68,0,IF(N72=N67,0,IF(N72=N66,0,IF(N72=N65,0,IF(N72=N64,0,1))))))))</f>
        <v>0</v>
      </c>
      <c r="AH72" s="59" t="s">
        <v>224</v>
      </c>
      <c r="AI72" s="59" t="str">
        <f t="shared" si="0"/>
        <v>??</v>
      </c>
      <c r="AJ72" s="59">
        <f>IF(O72=O71,0,IF(O72=O70,0,IF(O72=O69,0,IF(O72=O68,0,IF(O72=O67,0,IF(O72=O66,0,IF(O72=O65,0,IF(O72=O64,0,1))))))))</f>
        <v>0</v>
      </c>
      <c r="AK72" s="529">
        <f t="shared" si="18"/>
        <v>0</v>
      </c>
    </row>
    <row r="73" spans="1:37" ht="14.1" customHeight="1" thickTop="1" thickBot="1">
      <c r="A73" s="2842"/>
      <c r="B73" s="2802"/>
      <c r="C73" s="2828"/>
      <c r="D73" s="2844"/>
      <c r="E73" s="2834"/>
      <c r="F73" s="2808"/>
      <c r="G73" s="2811"/>
      <c r="H73" s="2840"/>
      <c r="I73" s="2808"/>
      <c r="J73" s="2808"/>
      <c r="K73" s="274"/>
      <c r="L73" s="96"/>
      <c r="M73" s="96"/>
      <c r="N73" s="89"/>
      <c r="O73" s="93"/>
      <c r="P73" s="96"/>
      <c r="Q73" s="96"/>
      <c r="R73" s="13"/>
      <c r="S73" s="13"/>
      <c r="T73" s="13"/>
      <c r="U73" s="13"/>
      <c r="V73" s="13"/>
      <c r="W73" s="13"/>
      <c r="X73" s="13"/>
      <c r="Y73" s="13"/>
      <c r="Z73" s="96"/>
      <c r="AA73" s="2814"/>
      <c r="AB73" s="2846"/>
      <c r="AC73" s="2825"/>
      <c r="AD73" s="2822"/>
      <c r="AE73" s="2822"/>
      <c r="AF73" s="2823"/>
      <c r="AG73" s="59">
        <f>IF(N73=N72,0,IF(N73=N71,0,IF(N73=N70,0,IF(N73=N69,0,IF(N73=N68,0,IF(N73=N67,0,IF(N73=N66,0,IF(N73=N65,0,IF(N73=N64,0,1)))))))))</f>
        <v>0</v>
      </c>
      <c r="AH73" s="59" t="s">
        <v>224</v>
      </c>
      <c r="AI73" s="59" t="str">
        <f t="shared" si="0"/>
        <v>??</v>
      </c>
      <c r="AJ73" s="59">
        <f>IF(O73=O72,0,IF(O73=O71,0,IF(O73=O70,0,IF(O73=O69,0,IF(O73=O68,0,IF(O73=O67,0,IF(O73=O66,0,IF(O73=O65,0,IF(O73=O64,0,1)))))))))</f>
        <v>0</v>
      </c>
      <c r="AK73" s="529">
        <f t="shared" si="18"/>
        <v>0</v>
      </c>
    </row>
    <row r="74" spans="1:37" ht="14.1" customHeight="1" thickTop="1" thickBot="1">
      <c r="A74" s="2841"/>
      <c r="B74" s="2800"/>
      <c r="C74" s="2827"/>
      <c r="D74" s="2843"/>
      <c r="E74" s="2832"/>
      <c r="F74" s="2807"/>
      <c r="G74" s="2810"/>
      <c r="H74" s="2836" t="s">
        <v>970</v>
      </c>
      <c r="I74" s="2807"/>
      <c r="J74" s="2807"/>
      <c r="K74" s="275"/>
      <c r="L74" s="95"/>
      <c r="M74" s="97"/>
      <c r="N74" s="79"/>
      <c r="O74" s="79"/>
      <c r="P74" s="97"/>
      <c r="Q74" s="95"/>
      <c r="R74" s="11"/>
      <c r="S74" s="11"/>
      <c r="T74" s="11"/>
      <c r="U74" s="11"/>
      <c r="V74" s="11"/>
      <c r="W74" s="1935"/>
      <c r="X74" s="1935"/>
      <c r="Y74" s="11"/>
      <c r="Z74" s="95"/>
      <c r="AA74" s="2813">
        <f>SUM(R74:Z83)</f>
        <v>0</v>
      </c>
      <c r="AB74" s="2845"/>
      <c r="AC74" s="2815">
        <f>IF((AA74-AB74)&gt;=0,AA74-AB74,0)</f>
        <v>0</v>
      </c>
      <c r="AD74" s="2820">
        <f t="shared" ref="AD74:AD114" si="19">IF(AA74=0,0,IF(AA74&gt;=AB74,1,(AA74+(18-AB74))/18))</f>
        <v>0</v>
      </c>
      <c r="AE74" s="2820" t="str">
        <f>IF(AD74=1,"pe",IF(AD74&gt;0,"ne",""))</f>
        <v/>
      </c>
      <c r="AF74" s="2823"/>
      <c r="AG74" s="59">
        <v>1</v>
      </c>
      <c r="AH74" s="59" t="s">
        <v>224</v>
      </c>
      <c r="AI74" s="59" t="str">
        <f t="shared" si="0"/>
        <v>??</v>
      </c>
      <c r="AJ74" s="59">
        <v>1</v>
      </c>
      <c r="AK74" s="529">
        <f>C74</f>
        <v>0</v>
      </c>
    </row>
    <row r="75" spans="1:37" ht="14.1" customHeight="1" thickTop="1" thickBot="1">
      <c r="A75" s="2841"/>
      <c r="B75" s="2801"/>
      <c r="C75" s="2827"/>
      <c r="D75" s="2843"/>
      <c r="E75" s="2833"/>
      <c r="F75" s="2807"/>
      <c r="G75" s="2810"/>
      <c r="H75" s="2837"/>
      <c r="I75" s="2807"/>
      <c r="J75" s="2807"/>
      <c r="K75" s="273"/>
      <c r="L75" s="95"/>
      <c r="M75" s="1760"/>
      <c r="N75" s="89"/>
      <c r="O75" s="89"/>
      <c r="P75" s="98"/>
      <c r="Q75" s="98"/>
      <c r="R75" s="12"/>
      <c r="S75" s="12"/>
      <c r="T75" s="12"/>
      <c r="U75" s="12"/>
      <c r="V75" s="12"/>
      <c r="W75" s="1934"/>
      <c r="X75" s="1934"/>
      <c r="Y75" s="12"/>
      <c r="Z75" s="98"/>
      <c r="AA75" s="2813"/>
      <c r="AB75" s="2845"/>
      <c r="AC75" s="2816"/>
      <c r="AD75" s="2821"/>
      <c r="AE75" s="2821"/>
      <c r="AF75" s="2823"/>
      <c r="AG75" s="59">
        <f>IF(N75=N74,0,1)</f>
        <v>0</v>
      </c>
      <c r="AH75" s="59" t="s">
        <v>224</v>
      </c>
      <c r="AI75" s="59" t="str">
        <f t="shared" si="0"/>
        <v>??</v>
      </c>
      <c r="AJ75" s="59">
        <f>IF(O75=O74,0,1)</f>
        <v>0</v>
      </c>
      <c r="AK75" s="529">
        <f t="shared" si="18"/>
        <v>0</v>
      </c>
    </row>
    <row r="76" spans="1:37" ht="14.1" customHeight="1" thickTop="1" thickBot="1">
      <c r="A76" s="2841"/>
      <c r="B76" s="2801"/>
      <c r="C76" s="2827"/>
      <c r="D76" s="2843"/>
      <c r="E76" s="2833"/>
      <c r="F76" s="2807"/>
      <c r="G76" s="2810"/>
      <c r="H76" s="2838"/>
      <c r="I76" s="2807"/>
      <c r="J76" s="2807"/>
      <c r="K76" s="273"/>
      <c r="L76" s="95"/>
      <c r="M76" s="1760"/>
      <c r="N76" s="89"/>
      <c r="O76" s="89"/>
      <c r="P76" s="98"/>
      <c r="Q76" s="98"/>
      <c r="R76" s="12"/>
      <c r="S76" s="12"/>
      <c r="T76" s="12"/>
      <c r="U76" s="12"/>
      <c r="V76" s="12"/>
      <c r="W76" s="1934"/>
      <c r="X76" s="1934"/>
      <c r="Y76" s="12"/>
      <c r="Z76" s="98"/>
      <c r="AA76" s="2813"/>
      <c r="AB76" s="2845"/>
      <c r="AC76" s="2816"/>
      <c r="AD76" s="2821"/>
      <c r="AE76" s="2821"/>
      <c r="AF76" s="2823"/>
      <c r="AG76" s="59">
        <f>IF(N76=N75,0,IF(N76=N74,0,1))</f>
        <v>0</v>
      </c>
      <c r="AH76" s="59" t="s">
        <v>224</v>
      </c>
      <c r="AI76" s="59" t="str">
        <f t="shared" si="0"/>
        <v>??</v>
      </c>
      <c r="AJ76" s="59">
        <f>IF(O76=O75,0,IF(O76=O74,0,1))</f>
        <v>0</v>
      </c>
      <c r="AK76" s="529">
        <f t="shared" si="18"/>
        <v>0</v>
      </c>
    </row>
    <row r="77" spans="1:37" ht="14.1" customHeight="1" thickTop="1" thickBot="1">
      <c r="A77" s="2841"/>
      <c r="B77" s="2801"/>
      <c r="C77" s="2827"/>
      <c r="D77" s="2843"/>
      <c r="E77" s="2833"/>
      <c r="F77" s="2807"/>
      <c r="G77" s="2810"/>
      <c r="H77" s="2839"/>
      <c r="I77" s="2807"/>
      <c r="J77" s="2807"/>
      <c r="K77" s="273"/>
      <c r="L77" s="95"/>
      <c r="M77" s="1760"/>
      <c r="N77" s="89"/>
      <c r="O77" s="89"/>
      <c r="P77" s="98"/>
      <c r="Q77" s="98"/>
      <c r="R77" s="12"/>
      <c r="S77" s="12"/>
      <c r="T77" s="12"/>
      <c r="U77" s="12"/>
      <c r="V77" s="12"/>
      <c r="W77" s="1934"/>
      <c r="X77" s="1934"/>
      <c r="Y77" s="12"/>
      <c r="Z77" s="98"/>
      <c r="AA77" s="2813"/>
      <c r="AB77" s="2845"/>
      <c r="AC77" s="2816"/>
      <c r="AD77" s="2821"/>
      <c r="AE77" s="2821"/>
      <c r="AF77" s="2823"/>
      <c r="AG77" s="59">
        <f>IF(N77=N76,0,IF(N77=N75,0,IF(N77=N74,0,1)))</f>
        <v>0</v>
      </c>
      <c r="AH77" s="59" t="s">
        <v>224</v>
      </c>
      <c r="AI77" s="59" t="str">
        <f t="shared" si="0"/>
        <v>??</v>
      </c>
      <c r="AJ77" s="59">
        <f>IF(O77=O76,0,IF(O77=O75,0,IF(O77=O74,0,1)))</f>
        <v>0</v>
      </c>
      <c r="AK77" s="529">
        <f t="shared" si="18"/>
        <v>0</v>
      </c>
    </row>
    <row r="78" spans="1:37" ht="14.1" customHeight="1" thickTop="1" thickBot="1">
      <c r="A78" s="2841"/>
      <c r="B78" s="2801"/>
      <c r="C78" s="2827"/>
      <c r="D78" s="2843"/>
      <c r="E78" s="2833"/>
      <c r="F78" s="2807"/>
      <c r="G78" s="2810"/>
      <c r="H78" s="2839"/>
      <c r="I78" s="2807"/>
      <c r="J78" s="2807"/>
      <c r="K78" s="277"/>
      <c r="L78" s="95"/>
      <c r="M78" s="1760"/>
      <c r="N78" s="89"/>
      <c r="O78" s="89"/>
      <c r="P78" s="98"/>
      <c r="Q78" s="98"/>
      <c r="R78" s="12"/>
      <c r="S78" s="12"/>
      <c r="T78" s="12"/>
      <c r="U78" s="12"/>
      <c r="V78" s="12"/>
      <c r="W78" s="1934"/>
      <c r="X78" s="1934"/>
      <c r="Y78" s="12"/>
      <c r="Z78" s="98"/>
      <c r="AA78" s="2813"/>
      <c r="AB78" s="2845"/>
      <c r="AC78" s="2816"/>
      <c r="AD78" s="2821"/>
      <c r="AE78" s="2821"/>
      <c r="AF78" s="2823"/>
      <c r="AG78" s="59">
        <f>IF(N78=N77,0,IF(N78=N76,0,IF(N78=N75,0,IF(N78=N74,0,1))))</f>
        <v>0</v>
      </c>
      <c r="AH78" s="59" t="s">
        <v>224</v>
      </c>
      <c r="AI78" s="59" t="str">
        <f t="shared" si="0"/>
        <v>??</v>
      </c>
      <c r="AJ78" s="59">
        <f>IF(O78=O77,0,IF(O78=O76,0,IF(O78=O75,0,IF(O78=O74,0,1))))</f>
        <v>0</v>
      </c>
      <c r="AK78" s="529">
        <f t="shared" si="18"/>
        <v>0</v>
      </c>
    </row>
    <row r="79" spans="1:37" ht="14.1" customHeight="1" thickTop="1" thickBot="1">
      <c r="A79" s="2841"/>
      <c r="B79" s="2801"/>
      <c r="C79" s="2827"/>
      <c r="D79" s="2843"/>
      <c r="E79" s="2833"/>
      <c r="F79" s="2807"/>
      <c r="G79" s="2810"/>
      <c r="H79" s="2839"/>
      <c r="I79" s="2807"/>
      <c r="J79" s="2807"/>
      <c r="K79" s="277"/>
      <c r="L79" s="95"/>
      <c r="M79" s="1760"/>
      <c r="N79" s="89"/>
      <c r="O79" s="89"/>
      <c r="P79" s="98"/>
      <c r="Q79" s="98"/>
      <c r="R79" s="12"/>
      <c r="S79" s="12"/>
      <c r="T79" s="12"/>
      <c r="U79" s="12"/>
      <c r="V79" s="12"/>
      <c r="W79" s="1934"/>
      <c r="X79" s="1934"/>
      <c r="Y79" s="12"/>
      <c r="Z79" s="98"/>
      <c r="AA79" s="2813"/>
      <c r="AB79" s="2845"/>
      <c r="AC79" s="2816"/>
      <c r="AD79" s="2821"/>
      <c r="AE79" s="2821"/>
      <c r="AF79" s="2823"/>
      <c r="AG79" s="59">
        <f>IF(N79=N78,0,IF(N79=N77,0,IF(N79=N76,0,IF(N79=N75,0,IF(N79=N74,0,1)))))</f>
        <v>0</v>
      </c>
      <c r="AH79" s="59" t="s">
        <v>224</v>
      </c>
      <c r="AI79" s="59" t="str">
        <f t="shared" si="0"/>
        <v>??</v>
      </c>
      <c r="AJ79" s="59">
        <f>IF(O79=O78,0,IF(O79=O77,0,IF(O79=O76,0,IF(O79=O75,0,IF(O79=O74,0,1)))))</f>
        <v>0</v>
      </c>
      <c r="AK79" s="529">
        <f t="shared" si="18"/>
        <v>0</v>
      </c>
    </row>
    <row r="80" spans="1:37" ht="14.1" customHeight="1" thickTop="1" thickBot="1">
      <c r="A80" s="2841"/>
      <c r="B80" s="2801"/>
      <c r="C80" s="2827"/>
      <c r="D80" s="2843"/>
      <c r="E80" s="2833"/>
      <c r="F80" s="2807"/>
      <c r="G80" s="2810"/>
      <c r="H80" s="2839"/>
      <c r="I80" s="2807"/>
      <c r="J80" s="2807"/>
      <c r="K80" s="277"/>
      <c r="L80" s="95"/>
      <c r="M80" s="1760"/>
      <c r="N80" s="89"/>
      <c r="O80" s="89"/>
      <c r="P80" s="98"/>
      <c r="Q80" s="98"/>
      <c r="R80" s="12"/>
      <c r="S80" s="12"/>
      <c r="T80" s="12"/>
      <c r="U80" s="12"/>
      <c r="V80" s="12"/>
      <c r="W80" s="1934"/>
      <c r="X80" s="1934"/>
      <c r="Y80" s="12"/>
      <c r="Z80" s="98"/>
      <c r="AA80" s="2813"/>
      <c r="AB80" s="2845"/>
      <c r="AC80" s="2824" t="str">
        <f>IF(AC74&gt;9,"błąd","")</f>
        <v/>
      </c>
      <c r="AD80" s="2821"/>
      <c r="AE80" s="2821"/>
      <c r="AF80" s="2823"/>
      <c r="AG80" s="59">
        <f>IF(N80=N79,0,IF(N80=N78,0,IF(N80=N77,0,IF(N80=N76,0,IF(N80=N75,0,IF(N80=N74,0,1))))))</f>
        <v>0</v>
      </c>
      <c r="AH80" s="59" t="s">
        <v>224</v>
      </c>
      <c r="AI80" s="59" t="str">
        <f t="shared" si="0"/>
        <v>??</v>
      </c>
      <c r="AJ80" s="59">
        <f>IF(O80=O79,0,IF(O80=O78,0,IF(O80=O77,0,IF(O80=O76,0,IF(O80=O75,0,IF(O80=O74,0,1))))))</f>
        <v>0</v>
      </c>
      <c r="AK80" s="529">
        <f t="shared" si="18"/>
        <v>0</v>
      </c>
    </row>
    <row r="81" spans="1:37" ht="14.1" customHeight="1" thickTop="1" thickBot="1">
      <c r="A81" s="2841"/>
      <c r="B81" s="2801"/>
      <c r="C81" s="2827"/>
      <c r="D81" s="2843"/>
      <c r="E81" s="2833"/>
      <c r="F81" s="2807"/>
      <c r="G81" s="2810"/>
      <c r="H81" s="2839"/>
      <c r="I81" s="2807"/>
      <c r="J81" s="2807"/>
      <c r="K81" s="277"/>
      <c r="L81" s="95"/>
      <c r="M81" s="1760"/>
      <c r="N81" s="89"/>
      <c r="O81" s="89"/>
      <c r="P81" s="98"/>
      <c r="Q81" s="98"/>
      <c r="R81" s="12"/>
      <c r="S81" s="12"/>
      <c r="T81" s="12"/>
      <c r="U81" s="12"/>
      <c r="V81" s="12"/>
      <c r="W81" s="1934"/>
      <c r="X81" s="1934"/>
      <c r="Y81" s="12"/>
      <c r="Z81" s="98"/>
      <c r="AA81" s="2813"/>
      <c r="AB81" s="2845"/>
      <c r="AC81" s="2824"/>
      <c r="AD81" s="2821"/>
      <c r="AE81" s="2821"/>
      <c r="AF81" s="2823"/>
      <c r="AG81" s="59">
        <f>IF(N81=N80,0,IF(N81=N79,0,IF(N81=N78,0,IF(N81=N77,0,IF(N81=N76,0,IF(N81=N75,0,IF(N81=N74,0,1)))))))</f>
        <v>0</v>
      </c>
      <c r="AH81" s="59" t="s">
        <v>224</v>
      </c>
      <c r="AI81" s="59" t="str">
        <f t="shared" si="0"/>
        <v>??</v>
      </c>
      <c r="AJ81" s="59">
        <f>IF(O81=O80,0,IF(O81=O79,0,IF(O81=O78,0,IF(O81=O77,0,IF(O81=O76,0,IF(O81=O75,0,IF(O81=O74,0,1)))))))</f>
        <v>0</v>
      </c>
      <c r="AK81" s="529">
        <f t="shared" si="18"/>
        <v>0</v>
      </c>
    </row>
    <row r="82" spans="1:37" ht="14.1" customHeight="1" thickTop="1" thickBot="1">
      <c r="A82" s="2841"/>
      <c r="B82" s="2801"/>
      <c r="C82" s="2827"/>
      <c r="D82" s="2843"/>
      <c r="E82" s="2833"/>
      <c r="F82" s="2807"/>
      <c r="G82" s="2810"/>
      <c r="H82" s="2839"/>
      <c r="I82" s="2807"/>
      <c r="J82" s="2807"/>
      <c r="K82" s="277"/>
      <c r="L82" s="95"/>
      <c r="M82" s="1760"/>
      <c r="N82" s="89"/>
      <c r="O82" s="89"/>
      <c r="P82" s="98"/>
      <c r="Q82" s="98"/>
      <c r="R82" s="12"/>
      <c r="S82" s="12"/>
      <c r="T82" s="12"/>
      <c r="U82" s="12"/>
      <c r="V82" s="12"/>
      <c r="W82" s="1934"/>
      <c r="X82" s="1934"/>
      <c r="Y82" s="12"/>
      <c r="Z82" s="98"/>
      <c r="AA82" s="2813"/>
      <c r="AB82" s="2845"/>
      <c r="AC82" s="2824"/>
      <c r="AD82" s="2821"/>
      <c r="AE82" s="2821"/>
      <c r="AF82" s="2823"/>
      <c r="AG82" s="59">
        <f>IF(N82=N81,0,IF(N82=N80,0,IF(N82=N79,0,IF(N82=N78,0,IF(N82=N77,0,IF(N82=N76,0,IF(N82=N75,0,IF(N82=N74,0,1))))))))</f>
        <v>0</v>
      </c>
      <c r="AH82" s="59" t="s">
        <v>224</v>
      </c>
      <c r="AI82" s="59" t="str">
        <f t="shared" si="0"/>
        <v>??</v>
      </c>
      <c r="AJ82" s="59">
        <f>IF(O82=O81,0,IF(O82=O80,0,IF(O82=O79,0,IF(O82=O78,0,IF(O82=O77,0,IF(O82=O76,0,IF(O82=O75,0,IF(O82=O74,0,1))))))))</f>
        <v>0</v>
      </c>
      <c r="AK82" s="529">
        <f t="shared" si="18"/>
        <v>0</v>
      </c>
    </row>
    <row r="83" spans="1:37" ht="14.1" customHeight="1" thickTop="1" thickBot="1">
      <c r="A83" s="2842"/>
      <c r="B83" s="2802"/>
      <c r="C83" s="2828"/>
      <c r="D83" s="2844"/>
      <c r="E83" s="2834"/>
      <c r="F83" s="2808"/>
      <c r="G83" s="2811"/>
      <c r="H83" s="2840"/>
      <c r="I83" s="2808"/>
      <c r="J83" s="2808"/>
      <c r="K83" s="274"/>
      <c r="L83" s="96"/>
      <c r="M83" s="96"/>
      <c r="N83" s="89"/>
      <c r="O83" s="93"/>
      <c r="P83" s="96"/>
      <c r="Q83" s="96"/>
      <c r="R83" s="13"/>
      <c r="S83" s="13"/>
      <c r="T83" s="13"/>
      <c r="U83" s="13"/>
      <c r="V83" s="13"/>
      <c r="W83" s="13"/>
      <c r="X83" s="13"/>
      <c r="Y83" s="13"/>
      <c r="Z83" s="96"/>
      <c r="AA83" s="2814"/>
      <c r="AB83" s="2846"/>
      <c r="AC83" s="2825"/>
      <c r="AD83" s="2822"/>
      <c r="AE83" s="2822"/>
      <c r="AF83" s="2823"/>
      <c r="AG83" s="59">
        <f>IF(N83=N82,0,IF(N83=N81,0,IF(N83=N80,0,IF(N83=N79,0,IF(N83=N78,0,IF(N83=N77,0,IF(N83=N76,0,IF(N83=N75,0,IF(N83=N74,0,1)))))))))</f>
        <v>0</v>
      </c>
      <c r="AH83" s="59" t="s">
        <v>224</v>
      </c>
      <c r="AI83" s="59" t="str">
        <f t="shared" si="0"/>
        <v>??</v>
      </c>
      <c r="AJ83" s="59">
        <f>IF(O83=O82,0,IF(O83=O81,0,IF(O83=O80,0,IF(O83=O79,0,IF(O83=O78,0,IF(O83=O77,0,IF(O83=O76,0,IF(O83=O75,0,IF(O83=O74,0,1)))))))))</f>
        <v>0</v>
      </c>
      <c r="AK83" s="529">
        <f t="shared" si="18"/>
        <v>0</v>
      </c>
    </row>
    <row r="84" spans="1:37" ht="14.1" customHeight="1" thickTop="1" thickBot="1">
      <c r="A84" s="2841"/>
      <c r="B84" s="2800"/>
      <c r="C84" s="2827"/>
      <c r="D84" s="2843"/>
      <c r="E84" s="2832"/>
      <c r="F84" s="2807"/>
      <c r="G84" s="2810"/>
      <c r="H84" s="2836" t="s">
        <v>970</v>
      </c>
      <c r="I84" s="2807"/>
      <c r="J84" s="2807"/>
      <c r="K84" s="275"/>
      <c r="L84" s="95"/>
      <c r="M84" s="97"/>
      <c r="N84" s="79"/>
      <c r="O84" s="79"/>
      <c r="P84" s="97"/>
      <c r="Q84" s="95"/>
      <c r="R84" s="11"/>
      <c r="S84" s="11"/>
      <c r="T84" s="11"/>
      <c r="U84" s="11"/>
      <c r="V84" s="11"/>
      <c r="W84" s="1935"/>
      <c r="X84" s="1935"/>
      <c r="Y84" s="11"/>
      <c r="Z84" s="95"/>
      <c r="AA84" s="2813">
        <f>SUM(R84:Z93)</f>
        <v>0</v>
      </c>
      <c r="AB84" s="2845"/>
      <c r="AC84" s="2815">
        <f>IF((AA84-AB84)&gt;=0,AA84-AB84,0)</f>
        <v>0</v>
      </c>
      <c r="AD84" s="2820">
        <f t="shared" si="19"/>
        <v>0</v>
      </c>
      <c r="AE84" s="2820" t="str">
        <f>IF(AD84=1,"pe",IF(AD84&gt;0,"ne",""))</f>
        <v/>
      </c>
      <c r="AF84" s="2823"/>
      <c r="AG84" s="59">
        <v>1</v>
      </c>
      <c r="AH84" s="59" t="s">
        <v>224</v>
      </c>
      <c r="AI84" s="59" t="str">
        <f t="shared" si="0"/>
        <v>??</v>
      </c>
      <c r="AJ84" s="59">
        <v>1</v>
      </c>
      <c r="AK84" s="529">
        <f>C84</f>
        <v>0</v>
      </c>
    </row>
    <row r="85" spans="1:37" ht="14.1" customHeight="1" thickTop="1" thickBot="1">
      <c r="A85" s="2841"/>
      <c r="B85" s="2801"/>
      <c r="C85" s="2827"/>
      <c r="D85" s="2843"/>
      <c r="E85" s="2833"/>
      <c r="F85" s="2807"/>
      <c r="G85" s="2810"/>
      <c r="H85" s="2837"/>
      <c r="I85" s="2807"/>
      <c r="J85" s="2807"/>
      <c r="K85" s="273"/>
      <c r="L85" s="95"/>
      <c r="M85" s="1760"/>
      <c r="N85" s="89"/>
      <c r="O85" s="89"/>
      <c r="P85" s="98"/>
      <c r="Q85" s="98"/>
      <c r="R85" s="12"/>
      <c r="S85" s="12"/>
      <c r="T85" s="12"/>
      <c r="U85" s="12"/>
      <c r="V85" s="12"/>
      <c r="W85" s="1934"/>
      <c r="X85" s="1934"/>
      <c r="Y85" s="12"/>
      <c r="Z85" s="98"/>
      <c r="AA85" s="2813"/>
      <c r="AB85" s="2845"/>
      <c r="AC85" s="2816"/>
      <c r="AD85" s="2821"/>
      <c r="AE85" s="2821"/>
      <c r="AF85" s="2823"/>
      <c r="AG85" s="59">
        <f>IF(N85=N84,0,1)</f>
        <v>0</v>
      </c>
      <c r="AH85" s="59" t="s">
        <v>224</v>
      </c>
      <c r="AI85" s="59" t="str">
        <f t="shared" si="0"/>
        <v>??</v>
      </c>
      <c r="AJ85" s="59">
        <f>IF(O85=O84,0,1)</f>
        <v>0</v>
      </c>
      <c r="AK85" s="529">
        <f t="shared" si="18"/>
        <v>0</v>
      </c>
    </row>
    <row r="86" spans="1:37" ht="14.1" customHeight="1" thickTop="1" thickBot="1">
      <c r="A86" s="2841"/>
      <c r="B86" s="2801"/>
      <c r="C86" s="2827"/>
      <c r="D86" s="2843"/>
      <c r="E86" s="2833"/>
      <c r="F86" s="2807"/>
      <c r="G86" s="2810"/>
      <c r="H86" s="2838"/>
      <c r="I86" s="2807"/>
      <c r="J86" s="2807"/>
      <c r="K86" s="273"/>
      <c r="L86" s="95"/>
      <c r="M86" s="1760"/>
      <c r="N86" s="89"/>
      <c r="O86" s="89"/>
      <c r="P86" s="98"/>
      <c r="Q86" s="98"/>
      <c r="R86" s="12"/>
      <c r="S86" s="12"/>
      <c r="T86" s="12"/>
      <c r="U86" s="12"/>
      <c r="V86" s="12"/>
      <c r="W86" s="1934"/>
      <c r="X86" s="1934"/>
      <c r="Y86" s="12"/>
      <c r="Z86" s="98"/>
      <c r="AA86" s="2813"/>
      <c r="AB86" s="2845"/>
      <c r="AC86" s="2816"/>
      <c r="AD86" s="2821"/>
      <c r="AE86" s="2821"/>
      <c r="AF86" s="2823"/>
      <c r="AG86" s="59">
        <f>IF(N86=N85,0,IF(N86=N84,0,1))</f>
        <v>0</v>
      </c>
      <c r="AH86" s="59" t="s">
        <v>224</v>
      </c>
      <c r="AI86" s="59" t="str">
        <f t="shared" si="0"/>
        <v>??</v>
      </c>
      <c r="AJ86" s="59">
        <f>IF(O86=O85,0,IF(O86=O84,0,1))</f>
        <v>0</v>
      </c>
      <c r="AK86" s="529">
        <f t="shared" si="18"/>
        <v>0</v>
      </c>
    </row>
    <row r="87" spans="1:37" ht="14.1" customHeight="1" thickTop="1" thickBot="1">
      <c r="A87" s="2841"/>
      <c r="B87" s="2801"/>
      <c r="C87" s="2827"/>
      <c r="D87" s="2843"/>
      <c r="E87" s="2833"/>
      <c r="F87" s="2807"/>
      <c r="G87" s="2810"/>
      <c r="H87" s="2839"/>
      <c r="I87" s="2807"/>
      <c r="J87" s="2807"/>
      <c r="K87" s="273"/>
      <c r="L87" s="95"/>
      <c r="M87" s="1760"/>
      <c r="N87" s="89"/>
      <c r="O87" s="89"/>
      <c r="P87" s="98"/>
      <c r="Q87" s="98"/>
      <c r="R87" s="12"/>
      <c r="S87" s="12"/>
      <c r="T87" s="12"/>
      <c r="U87" s="12"/>
      <c r="V87" s="12"/>
      <c r="W87" s="1934"/>
      <c r="X87" s="1934"/>
      <c r="Y87" s="12"/>
      <c r="Z87" s="98"/>
      <c r="AA87" s="2813"/>
      <c r="AB87" s="2845"/>
      <c r="AC87" s="2816"/>
      <c r="AD87" s="2821"/>
      <c r="AE87" s="2821"/>
      <c r="AF87" s="2823"/>
      <c r="AG87" s="59">
        <f>IF(N87=N86,0,IF(N87=N85,0,IF(N87=N84,0,1)))</f>
        <v>0</v>
      </c>
      <c r="AH87" s="59" t="s">
        <v>224</v>
      </c>
      <c r="AI87" s="59" t="str">
        <f t="shared" si="0"/>
        <v>??</v>
      </c>
      <c r="AJ87" s="59">
        <f>IF(O87=O86,0,IF(O87=O85,0,IF(O87=O84,0,1)))</f>
        <v>0</v>
      </c>
      <c r="AK87" s="529">
        <f t="shared" si="18"/>
        <v>0</v>
      </c>
    </row>
    <row r="88" spans="1:37" ht="14.1" customHeight="1" thickTop="1" thickBot="1">
      <c r="A88" s="2841"/>
      <c r="B88" s="2801"/>
      <c r="C88" s="2827"/>
      <c r="D88" s="2843"/>
      <c r="E88" s="2833"/>
      <c r="F88" s="2807"/>
      <c r="G88" s="2810"/>
      <c r="H88" s="2839"/>
      <c r="I88" s="2807"/>
      <c r="J88" s="2807"/>
      <c r="K88" s="277"/>
      <c r="L88" s="95"/>
      <c r="M88" s="1760"/>
      <c r="N88" s="89"/>
      <c r="O88" s="89"/>
      <c r="P88" s="98"/>
      <c r="Q88" s="98"/>
      <c r="R88" s="12"/>
      <c r="S88" s="12"/>
      <c r="T88" s="12"/>
      <c r="U88" s="12"/>
      <c r="V88" s="12"/>
      <c r="W88" s="1934"/>
      <c r="X88" s="1934"/>
      <c r="Y88" s="12"/>
      <c r="Z88" s="98"/>
      <c r="AA88" s="2813"/>
      <c r="AB88" s="2845"/>
      <c r="AC88" s="2816"/>
      <c r="AD88" s="2821"/>
      <c r="AE88" s="2821"/>
      <c r="AF88" s="2823"/>
      <c r="AG88" s="59">
        <f>IF(N88=N87,0,IF(N88=N86,0,IF(N88=N85,0,IF(N88=N84,0,1))))</f>
        <v>0</v>
      </c>
      <c r="AH88" s="59" t="s">
        <v>224</v>
      </c>
      <c r="AI88" s="59" t="str">
        <f t="shared" si="0"/>
        <v>??</v>
      </c>
      <c r="AJ88" s="59">
        <f>IF(O88=O87,0,IF(O88=O86,0,IF(O88=O85,0,IF(O88=O84,0,1))))</f>
        <v>0</v>
      </c>
      <c r="AK88" s="529">
        <f t="shared" si="18"/>
        <v>0</v>
      </c>
    </row>
    <row r="89" spans="1:37" ht="14.1" customHeight="1" thickTop="1" thickBot="1">
      <c r="A89" s="2841"/>
      <c r="B89" s="2801"/>
      <c r="C89" s="2827"/>
      <c r="D89" s="2843"/>
      <c r="E89" s="2833"/>
      <c r="F89" s="2807"/>
      <c r="G89" s="2810"/>
      <c r="H89" s="2839"/>
      <c r="I89" s="2807"/>
      <c r="J89" s="2807"/>
      <c r="K89" s="277"/>
      <c r="L89" s="95"/>
      <c r="M89" s="1760"/>
      <c r="N89" s="89"/>
      <c r="O89" s="89"/>
      <c r="P89" s="98"/>
      <c r="Q89" s="98"/>
      <c r="R89" s="12"/>
      <c r="S89" s="12"/>
      <c r="T89" s="12"/>
      <c r="U89" s="12"/>
      <c r="V89" s="12"/>
      <c r="W89" s="1934"/>
      <c r="X89" s="1934"/>
      <c r="Y89" s="12"/>
      <c r="Z89" s="98"/>
      <c r="AA89" s="2813"/>
      <c r="AB89" s="2845"/>
      <c r="AC89" s="2816"/>
      <c r="AD89" s="2821"/>
      <c r="AE89" s="2821"/>
      <c r="AF89" s="2823"/>
      <c r="AG89" s="59">
        <f>IF(N89=N88,0,IF(N89=N87,0,IF(N89=N86,0,IF(N89=N85,0,IF(N89=N84,0,1)))))</f>
        <v>0</v>
      </c>
      <c r="AH89" s="59" t="s">
        <v>224</v>
      </c>
      <c r="AI89" s="59" t="str">
        <f t="shared" si="0"/>
        <v>??</v>
      </c>
      <c r="AJ89" s="59">
        <f>IF(O89=O88,0,IF(O89=O87,0,IF(O89=O86,0,IF(O89=O85,0,IF(O89=O84,0,1)))))</f>
        <v>0</v>
      </c>
      <c r="AK89" s="529">
        <f t="shared" si="18"/>
        <v>0</v>
      </c>
    </row>
    <row r="90" spans="1:37" ht="14.1" customHeight="1" thickTop="1" thickBot="1">
      <c r="A90" s="2841"/>
      <c r="B90" s="2801"/>
      <c r="C90" s="2827"/>
      <c r="D90" s="2843"/>
      <c r="E90" s="2833"/>
      <c r="F90" s="2807"/>
      <c r="G90" s="2810"/>
      <c r="H90" s="2839"/>
      <c r="I90" s="2807"/>
      <c r="J90" s="2807"/>
      <c r="K90" s="277"/>
      <c r="L90" s="95"/>
      <c r="M90" s="1760"/>
      <c r="N90" s="89"/>
      <c r="O90" s="89"/>
      <c r="P90" s="98"/>
      <c r="Q90" s="98"/>
      <c r="R90" s="12"/>
      <c r="S90" s="12"/>
      <c r="T90" s="12"/>
      <c r="U90" s="12"/>
      <c r="V90" s="12"/>
      <c r="W90" s="1934"/>
      <c r="X90" s="1934"/>
      <c r="Y90" s="12"/>
      <c r="Z90" s="98"/>
      <c r="AA90" s="2813"/>
      <c r="AB90" s="2845"/>
      <c r="AC90" s="2824" t="str">
        <f>IF(AC84&gt;9,"błąd","")</f>
        <v/>
      </c>
      <c r="AD90" s="2821"/>
      <c r="AE90" s="2821"/>
      <c r="AF90" s="2823"/>
      <c r="AG90" s="59">
        <f>IF(N90=N89,0,IF(N90=N88,0,IF(N90=N87,0,IF(N90=N86,0,IF(N90=N85,0,IF(N90=N84,0,1))))))</f>
        <v>0</v>
      </c>
      <c r="AH90" s="59" t="s">
        <v>224</v>
      </c>
      <c r="AI90" s="59" t="str">
        <f t="shared" si="0"/>
        <v>??</v>
      </c>
      <c r="AJ90" s="59">
        <f>IF(O90=O89,0,IF(O90=O88,0,IF(O90=O87,0,IF(O90=O86,0,IF(O90=O85,0,IF(O90=O84,0,1))))))</f>
        <v>0</v>
      </c>
      <c r="AK90" s="529">
        <f t="shared" si="18"/>
        <v>0</v>
      </c>
    </row>
    <row r="91" spans="1:37" ht="14.1" customHeight="1" thickTop="1" thickBot="1">
      <c r="A91" s="2841"/>
      <c r="B91" s="2801"/>
      <c r="C91" s="2827"/>
      <c r="D91" s="2843"/>
      <c r="E91" s="2833"/>
      <c r="F91" s="2807"/>
      <c r="G91" s="2810"/>
      <c r="H91" s="2839"/>
      <c r="I91" s="2807"/>
      <c r="J91" s="2807"/>
      <c r="K91" s="277"/>
      <c r="L91" s="95"/>
      <c r="M91" s="1760"/>
      <c r="N91" s="89"/>
      <c r="O91" s="89"/>
      <c r="P91" s="98"/>
      <c r="Q91" s="98"/>
      <c r="R91" s="12"/>
      <c r="S91" s="12"/>
      <c r="T91" s="12"/>
      <c r="U91" s="12"/>
      <c r="V91" s="12"/>
      <c r="W91" s="1934"/>
      <c r="X91" s="1934"/>
      <c r="Y91" s="12"/>
      <c r="Z91" s="98"/>
      <c r="AA91" s="2813"/>
      <c r="AB91" s="2845"/>
      <c r="AC91" s="2824"/>
      <c r="AD91" s="2821"/>
      <c r="AE91" s="2821"/>
      <c r="AF91" s="2823"/>
      <c r="AG91" s="59">
        <f>IF(N91=N90,0,IF(N91=N89,0,IF(N91=N88,0,IF(N91=N87,0,IF(N91=N86,0,IF(N91=N85,0,IF(N91=N84,0,1)))))))</f>
        <v>0</v>
      </c>
      <c r="AH91" s="59" t="s">
        <v>224</v>
      </c>
      <c r="AI91" s="59" t="str">
        <f t="shared" si="0"/>
        <v>??</v>
      </c>
      <c r="AJ91" s="59">
        <f>IF(O91=O90,0,IF(O91=O89,0,IF(O91=O88,0,IF(O91=O87,0,IF(O91=O86,0,IF(O91=O85,0,IF(O91=O84,0,1)))))))</f>
        <v>0</v>
      </c>
      <c r="AK91" s="529">
        <f t="shared" si="18"/>
        <v>0</v>
      </c>
    </row>
    <row r="92" spans="1:37" ht="14.1" customHeight="1" thickTop="1" thickBot="1">
      <c r="A92" s="2841"/>
      <c r="B92" s="2801"/>
      <c r="C92" s="2827"/>
      <c r="D92" s="2843"/>
      <c r="E92" s="2833"/>
      <c r="F92" s="2807"/>
      <c r="G92" s="2810"/>
      <c r="H92" s="2839"/>
      <c r="I92" s="2807"/>
      <c r="J92" s="2807"/>
      <c r="K92" s="277"/>
      <c r="L92" s="95"/>
      <c r="M92" s="1760"/>
      <c r="N92" s="89"/>
      <c r="O92" s="89"/>
      <c r="P92" s="98"/>
      <c r="Q92" s="98"/>
      <c r="R92" s="12"/>
      <c r="S92" s="12"/>
      <c r="T92" s="12"/>
      <c r="U92" s="12"/>
      <c r="V92" s="12"/>
      <c r="W92" s="1934"/>
      <c r="X92" s="1934"/>
      <c r="Y92" s="12"/>
      <c r="Z92" s="98"/>
      <c r="AA92" s="2813"/>
      <c r="AB92" s="2845"/>
      <c r="AC92" s="2824"/>
      <c r="AD92" s="2821"/>
      <c r="AE92" s="2821"/>
      <c r="AF92" s="2823"/>
      <c r="AG92" s="59">
        <f>IF(N92=N91,0,IF(N92=N90,0,IF(N92=N89,0,IF(N92=N88,0,IF(N92=N87,0,IF(N92=N86,0,IF(N92=N85,0,IF(N92=N84,0,1))))))))</f>
        <v>0</v>
      </c>
      <c r="AH92" s="59" t="s">
        <v>224</v>
      </c>
      <c r="AI92" s="59" t="str">
        <f t="shared" si="0"/>
        <v>??</v>
      </c>
      <c r="AJ92" s="59">
        <f>IF(O92=O91,0,IF(O92=O90,0,IF(O92=O89,0,IF(O92=O88,0,IF(O92=O87,0,IF(O92=O86,0,IF(O92=O85,0,IF(O92=O84,0,1))))))))</f>
        <v>0</v>
      </c>
      <c r="AK92" s="529">
        <f t="shared" si="18"/>
        <v>0</v>
      </c>
    </row>
    <row r="93" spans="1:37" ht="14.1" customHeight="1" thickTop="1" thickBot="1">
      <c r="A93" s="2842"/>
      <c r="B93" s="2802"/>
      <c r="C93" s="2828"/>
      <c r="D93" s="2844"/>
      <c r="E93" s="2834"/>
      <c r="F93" s="2808"/>
      <c r="G93" s="2811"/>
      <c r="H93" s="2840"/>
      <c r="I93" s="2808"/>
      <c r="J93" s="2808"/>
      <c r="K93" s="274"/>
      <c r="L93" s="96"/>
      <c r="M93" s="96"/>
      <c r="N93" s="89"/>
      <c r="O93" s="93"/>
      <c r="P93" s="96"/>
      <c r="Q93" s="96"/>
      <c r="R93" s="13"/>
      <c r="S93" s="13"/>
      <c r="T93" s="13"/>
      <c r="U93" s="13"/>
      <c r="V93" s="13"/>
      <c r="W93" s="13"/>
      <c r="X93" s="13"/>
      <c r="Y93" s="13"/>
      <c r="Z93" s="96"/>
      <c r="AA93" s="2814"/>
      <c r="AB93" s="2846"/>
      <c r="AC93" s="2825"/>
      <c r="AD93" s="2822"/>
      <c r="AE93" s="2822"/>
      <c r="AF93" s="2823"/>
      <c r="AG93" s="59">
        <f>IF(N93=N92,0,IF(N93=N91,0,IF(N93=N90,0,IF(N93=N89,0,IF(N93=N88,0,IF(N93=N87,0,IF(N93=N86,0,IF(N93=N85,0,IF(N93=N84,0,1)))))))))</f>
        <v>0</v>
      </c>
      <c r="AH93" s="59" t="s">
        <v>224</v>
      </c>
      <c r="AI93" s="59" t="str">
        <f t="shared" si="0"/>
        <v>??</v>
      </c>
      <c r="AJ93" s="59">
        <f>IF(O93=O92,0,IF(O93=O91,0,IF(O93=O90,0,IF(O93=O89,0,IF(O93=O88,0,IF(O93=O87,0,IF(O93=O86,0,IF(O93=O85,0,IF(O93=O84,0,1)))))))))</f>
        <v>0</v>
      </c>
      <c r="AK93" s="529">
        <f t="shared" si="18"/>
        <v>0</v>
      </c>
    </row>
    <row r="94" spans="1:37" ht="14.1" customHeight="1" thickTop="1" thickBot="1">
      <c r="A94" s="2841"/>
      <c r="B94" s="2800"/>
      <c r="C94" s="2827"/>
      <c r="D94" s="2843"/>
      <c r="E94" s="2832"/>
      <c r="F94" s="2807"/>
      <c r="G94" s="2810"/>
      <c r="H94" s="2836" t="s">
        <v>970</v>
      </c>
      <c r="I94" s="2807"/>
      <c r="J94" s="2807"/>
      <c r="K94" s="275"/>
      <c r="L94" s="95"/>
      <c r="M94" s="97"/>
      <c r="N94" s="79"/>
      <c r="O94" s="79"/>
      <c r="P94" s="97"/>
      <c r="Q94" s="95"/>
      <c r="R94" s="11"/>
      <c r="S94" s="11"/>
      <c r="T94" s="11"/>
      <c r="U94" s="11"/>
      <c r="V94" s="11"/>
      <c r="W94" s="1935"/>
      <c r="X94" s="1935"/>
      <c r="Y94" s="11"/>
      <c r="Z94" s="95"/>
      <c r="AA94" s="2813">
        <f>SUM(R94:Z103)</f>
        <v>0</v>
      </c>
      <c r="AB94" s="2845"/>
      <c r="AC94" s="2815">
        <f>IF((AA94-AB94)&gt;=0,AA94-AB94,0)</f>
        <v>0</v>
      </c>
      <c r="AD94" s="2820">
        <f t="shared" si="19"/>
        <v>0</v>
      </c>
      <c r="AE94" s="2820" t="str">
        <f>IF(AD94=1,"pe",IF(AD94&gt;0,"ne",""))</f>
        <v/>
      </c>
      <c r="AF94" s="2823"/>
      <c r="AG94" s="59">
        <v>1</v>
      </c>
      <c r="AH94" s="59" t="s">
        <v>224</v>
      </c>
      <c r="AI94" s="59" t="str">
        <f t="shared" si="0"/>
        <v>??</v>
      </c>
      <c r="AJ94" s="59">
        <v>1</v>
      </c>
      <c r="AK94" s="529">
        <f>C94</f>
        <v>0</v>
      </c>
    </row>
    <row r="95" spans="1:37" ht="14.1" customHeight="1" thickTop="1" thickBot="1">
      <c r="A95" s="2841"/>
      <c r="B95" s="2801"/>
      <c r="C95" s="2827"/>
      <c r="D95" s="2843"/>
      <c r="E95" s="2833"/>
      <c r="F95" s="2807"/>
      <c r="G95" s="2810"/>
      <c r="H95" s="2837"/>
      <c r="I95" s="2807"/>
      <c r="J95" s="2807"/>
      <c r="K95" s="273"/>
      <c r="L95" s="95"/>
      <c r="M95" s="1760"/>
      <c r="N95" s="89"/>
      <c r="O95" s="89"/>
      <c r="P95" s="98"/>
      <c r="Q95" s="98"/>
      <c r="R95" s="12"/>
      <c r="S95" s="12"/>
      <c r="T95" s="12"/>
      <c r="U95" s="12"/>
      <c r="V95" s="12"/>
      <c r="W95" s="1934"/>
      <c r="X95" s="1934"/>
      <c r="Y95" s="12"/>
      <c r="Z95" s="98"/>
      <c r="AA95" s="2813"/>
      <c r="AB95" s="2845"/>
      <c r="AC95" s="2816"/>
      <c r="AD95" s="2821"/>
      <c r="AE95" s="2821"/>
      <c r="AF95" s="2823"/>
      <c r="AG95" s="59">
        <f>IF(N95=N94,0,1)</f>
        <v>0</v>
      </c>
      <c r="AH95" s="59" t="s">
        <v>224</v>
      </c>
      <c r="AI95" s="59" t="str">
        <f t="shared" si="0"/>
        <v>??</v>
      </c>
      <c r="AJ95" s="59">
        <f>IF(O95=O94,0,1)</f>
        <v>0</v>
      </c>
      <c r="AK95" s="529">
        <f t="shared" si="18"/>
        <v>0</v>
      </c>
    </row>
    <row r="96" spans="1:37" ht="14.1" customHeight="1" thickTop="1" thickBot="1">
      <c r="A96" s="2841"/>
      <c r="B96" s="2801"/>
      <c r="C96" s="2827"/>
      <c r="D96" s="2843"/>
      <c r="E96" s="2833"/>
      <c r="F96" s="2807"/>
      <c r="G96" s="2810"/>
      <c r="H96" s="2838"/>
      <c r="I96" s="2807"/>
      <c r="J96" s="2807"/>
      <c r="K96" s="273"/>
      <c r="L96" s="95"/>
      <c r="M96" s="1760"/>
      <c r="N96" s="89"/>
      <c r="O96" s="89"/>
      <c r="P96" s="98"/>
      <c r="Q96" s="98"/>
      <c r="R96" s="12"/>
      <c r="S96" s="12"/>
      <c r="T96" s="12"/>
      <c r="U96" s="12"/>
      <c r="V96" s="12"/>
      <c r="W96" s="1934"/>
      <c r="X96" s="1934"/>
      <c r="Y96" s="12"/>
      <c r="Z96" s="98"/>
      <c r="AA96" s="2813"/>
      <c r="AB96" s="2845"/>
      <c r="AC96" s="2816"/>
      <c r="AD96" s="2821"/>
      <c r="AE96" s="2821"/>
      <c r="AF96" s="2823"/>
      <c r="AG96" s="59">
        <f>IF(N96=N95,0,IF(N96=N94,0,1))</f>
        <v>0</v>
      </c>
      <c r="AH96" s="59" t="s">
        <v>224</v>
      </c>
      <c r="AI96" s="59" t="str">
        <f t="shared" si="0"/>
        <v>??</v>
      </c>
      <c r="AJ96" s="59">
        <f>IF(O96=O95,0,IF(O96=O94,0,1))</f>
        <v>0</v>
      </c>
      <c r="AK96" s="529">
        <f t="shared" si="18"/>
        <v>0</v>
      </c>
    </row>
    <row r="97" spans="1:37" ht="14.1" customHeight="1" thickTop="1" thickBot="1">
      <c r="A97" s="2841"/>
      <c r="B97" s="2801"/>
      <c r="C97" s="2827"/>
      <c r="D97" s="2843"/>
      <c r="E97" s="2833"/>
      <c r="F97" s="2807"/>
      <c r="G97" s="2810"/>
      <c r="H97" s="2839"/>
      <c r="I97" s="2807"/>
      <c r="J97" s="2807"/>
      <c r="K97" s="273"/>
      <c r="L97" s="95"/>
      <c r="M97" s="1760"/>
      <c r="N97" s="89"/>
      <c r="O97" s="89"/>
      <c r="P97" s="98"/>
      <c r="Q97" s="98"/>
      <c r="R97" s="12"/>
      <c r="S97" s="12"/>
      <c r="T97" s="12"/>
      <c r="U97" s="12"/>
      <c r="V97" s="12"/>
      <c r="W97" s="1934"/>
      <c r="X97" s="1934"/>
      <c r="Y97" s="12"/>
      <c r="Z97" s="98"/>
      <c r="AA97" s="2813"/>
      <c r="AB97" s="2845"/>
      <c r="AC97" s="2816"/>
      <c r="AD97" s="2821"/>
      <c r="AE97" s="2821"/>
      <c r="AF97" s="2823"/>
      <c r="AG97" s="59">
        <f>IF(N97=N96,0,IF(N97=N95,0,IF(N97=N94,0,1)))</f>
        <v>0</v>
      </c>
      <c r="AH97" s="59" t="s">
        <v>224</v>
      </c>
      <c r="AI97" s="59" t="str">
        <f t="shared" si="0"/>
        <v>??</v>
      </c>
      <c r="AJ97" s="59">
        <f>IF(O97=O96,0,IF(O97=O95,0,IF(O97=O94,0,1)))</f>
        <v>0</v>
      </c>
      <c r="AK97" s="529">
        <f t="shared" si="18"/>
        <v>0</v>
      </c>
    </row>
    <row r="98" spans="1:37" ht="14.1" customHeight="1" thickTop="1" thickBot="1">
      <c r="A98" s="2841"/>
      <c r="B98" s="2801"/>
      <c r="C98" s="2827"/>
      <c r="D98" s="2843"/>
      <c r="E98" s="2833"/>
      <c r="F98" s="2807"/>
      <c r="G98" s="2810"/>
      <c r="H98" s="2839"/>
      <c r="I98" s="2807"/>
      <c r="J98" s="2807"/>
      <c r="K98" s="277"/>
      <c r="L98" s="95"/>
      <c r="M98" s="1760"/>
      <c r="N98" s="89"/>
      <c r="O98" s="89"/>
      <c r="P98" s="98"/>
      <c r="Q98" s="98"/>
      <c r="R98" s="12"/>
      <c r="S98" s="12"/>
      <c r="T98" s="12"/>
      <c r="U98" s="12"/>
      <c r="V98" s="12"/>
      <c r="W98" s="1934"/>
      <c r="X98" s="1934"/>
      <c r="Y98" s="12"/>
      <c r="Z98" s="98"/>
      <c r="AA98" s="2813"/>
      <c r="AB98" s="2845"/>
      <c r="AC98" s="2816"/>
      <c r="AD98" s="2821"/>
      <c r="AE98" s="2821"/>
      <c r="AF98" s="2823"/>
      <c r="AG98" s="59">
        <f>IF(N98=N97,0,IF(N98=N96,0,IF(N98=N95,0,IF(N98=N94,0,1))))</f>
        <v>0</v>
      </c>
      <c r="AH98" s="59" t="s">
        <v>224</v>
      </c>
      <c r="AI98" s="59" t="str">
        <f t="shared" si="0"/>
        <v>??</v>
      </c>
      <c r="AJ98" s="59">
        <f>IF(O98=O97,0,IF(O98=O96,0,IF(O98=O95,0,IF(O98=O94,0,1))))</f>
        <v>0</v>
      </c>
      <c r="AK98" s="529">
        <f t="shared" si="18"/>
        <v>0</v>
      </c>
    </row>
    <row r="99" spans="1:37" ht="14.1" customHeight="1" thickTop="1" thickBot="1">
      <c r="A99" s="2841"/>
      <c r="B99" s="2801"/>
      <c r="C99" s="2827"/>
      <c r="D99" s="2843"/>
      <c r="E99" s="2833"/>
      <c r="F99" s="2807"/>
      <c r="G99" s="2810"/>
      <c r="H99" s="2839"/>
      <c r="I99" s="2807"/>
      <c r="J99" s="2807"/>
      <c r="K99" s="277"/>
      <c r="L99" s="95"/>
      <c r="M99" s="1760"/>
      <c r="N99" s="89"/>
      <c r="O99" s="89"/>
      <c r="P99" s="98"/>
      <c r="Q99" s="98"/>
      <c r="R99" s="12"/>
      <c r="S99" s="12"/>
      <c r="T99" s="12"/>
      <c r="U99" s="12"/>
      <c r="V99" s="12"/>
      <c r="W99" s="1934"/>
      <c r="X99" s="1934"/>
      <c r="Y99" s="12"/>
      <c r="Z99" s="98"/>
      <c r="AA99" s="2813"/>
      <c r="AB99" s="2845"/>
      <c r="AC99" s="2816"/>
      <c r="AD99" s="2821"/>
      <c r="AE99" s="2821"/>
      <c r="AF99" s="2823"/>
      <c r="AG99" s="59">
        <f>IF(N99=N98,0,IF(N99=N97,0,IF(N99=N96,0,IF(N99=N95,0,IF(N99=N94,0,1)))))</f>
        <v>0</v>
      </c>
      <c r="AH99" s="59" t="s">
        <v>224</v>
      </c>
      <c r="AI99" s="59" t="str">
        <f t="shared" si="0"/>
        <v>??</v>
      </c>
      <c r="AJ99" s="59">
        <f>IF(O99=O98,0,IF(O99=O97,0,IF(O99=O96,0,IF(O99=O95,0,IF(O99=O94,0,1)))))</f>
        <v>0</v>
      </c>
      <c r="AK99" s="529">
        <f t="shared" si="18"/>
        <v>0</v>
      </c>
    </row>
    <row r="100" spans="1:37" ht="14.1" customHeight="1" thickTop="1" thickBot="1">
      <c r="A100" s="2841"/>
      <c r="B100" s="2801"/>
      <c r="C100" s="2827"/>
      <c r="D100" s="2843"/>
      <c r="E100" s="2833"/>
      <c r="F100" s="2807"/>
      <c r="G100" s="2810"/>
      <c r="H100" s="2839"/>
      <c r="I100" s="2807"/>
      <c r="J100" s="2807"/>
      <c r="K100" s="277"/>
      <c r="L100" s="95"/>
      <c r="M100" s="1760"/>
      <c r="N100" s="89"/>
      <c r="O100" s="89"/>
      <c r="P100" s="98"/>
      <c r="Q100" s="98"/>
      <c r="R100" s="12"/>
      <c r="S100" s="12"/>
      <c r="T100" s="12"/>
      <c r="U100" s="12"/>
      <c r="V100" s="12"/>
      <c r="W100" s="1934"/>
      <c r="X100" s="1934"/>
      <c r="Y100" s="12"/>
      <c r="Z100" s="98"/>
      <c r="AA100" s="2813"/>
      <c r="AB100" s="2845"/>
      <c r="AC100" s="2824" t="str">
        <f>IF(AC94&gt;9,"błąd","")</f>
        <v/>
      </c>
      <c r="AD100" s="2821"/>
      <c r="AE100" s="2821"/>
      <c r="AF100" s="2823"/>
      <c r="AG100" s="59">
        <f>IF(N100=N99,0,IF(N100=N98,0,IF(N100=N97,0,IF(N100=N96,0,IF(N100=N95,0,IF(N100=N94,0,1))))))</f>
        <v>0</v>
      </c>
      <c r="AH100" s="59" t="s">
        <v>224</v>
      </c>
      <c r="AI100" s="59" t="str">
        <f t="shared" si="0"/>
        <v>??</v>
      </c>
      <c r="AJ100" s="59">
        <f>IF(O100=O99,0,IF(O100=O98,0,IF(O100=O97,0,IF(O100=O96,0,IF(O100=O95,0,IF(O100=O94,0,1))))))</f>
        <v>0</v>
      </c>
      <c r="AK100" s="529">
        <f t="shared" si="18"/>
        <v>0</v>
      </c>
    </row>
    <row r="101" spans="1:37" ht="14.1" customHeight="1" thickTop="1" thickBot="1">
      <c r="A101" s="2841"/>
      <c r="B101" s="2801"/>
      <c r="C101" s="2827"/>
      <c r="D101" s="2843"/>
      <c r="E101" s="2833"/>
      <c r="F101" s="2807"/>
      <c r="G101" s="2810"/>
      <c r="H101" s="2839"/>
      <c r="I101" s="2807"/>
      <c r="J101" s="2807"/>
      <c r="K101" s="277"/>
      <c r="L101" s="95"/>
      <c r="M101" s="1760"/>
      <c r="N101" s="89"/>
      <c r="O101" s="89"/>
      <c r="P101" s="98"/>
      <c r="Q101" s="98"/>
      <c r="R101" s="12"/>
      <c r="S101" s="12"/>
      <c r="T101" s="12"/>
      <c r="U101" s="12"/>
      <c r="V101" s="12"/>
      <c r="W101" s="1934"/>
      <c r="X101" s="1934"/>
      <c r="Y101" s="12"/>
      <c r="Z101" s="98"/>
      <c r="AA101" s="2813"/>
      <c r="AB101" s="2845"/>
      <c r="AC101" s="2824"/>
      <c r="AD101" s="2821"/>
      <c r="AE101" s="2821"/>
      <c r="AF101" s="2823"/>
      <c r="AG101" s="59">
        <f>IF(N101=N100,0,IF(N101=N99,0,IF(N101=N98,0,IF(N101=N97,0,IF(N101=N96,0,IF(N101=N95,0,IF(N101=N94,0,1)))))))</f>
        <v>0</v>
      </c>
      <c r="AH101" s="59" t="s">
        <v>224</v>
      </c>
      <c r="AI101" s="59" t="str">
        <f t="shared" si="0"/>
        <v>??</v>
      </c>
      <c r="AJ101" s="59">
        <f>IF(O101=O100,0,IF(O101=O99,0,IF(O101=O98,0,IF(O101=O97,0,IF(O101=O96,0,IF(O101=O95,0,IF(O101=O94,0,1)))))))</f>
        <v>0</v>
      </c>
      <c r="AK101" s="529">
        <f t="shared" si="18"/>
        <v>0</v>
      </c>
    </row>
    <row r="102" spans="1:37" ht="14.1" customHeight="1" thickTop="1" thickBot="1">
      <c r="A102" s="2841"/>
      <c r="B102" s="2801"/>
      <c r="C102" s="2827"/>
      <c r="D102" s="2843"/>
      <c r="E102" s="2833"/>
      <c r="F102" s="2807"/>
      <c r="G102" s="2810"/>
      <c r="H102" s="2839"/>
      <c r="I102" s="2807"/>
      <c r="J102" s="2807"/>
      <c r="K102" s="277"/>
      <c r="L102" s="95"/>
      <c r="M102" s="1760"/>
      <c r="N102" s="89"/>
      <c r="O102" s="89"/>
      <c r="P102" s="98"/>
      <c r="Q102" s="98"/>
      <c r="R102" s="12"/>
      <c r="S102" s="12"/>
      <c r="T102" s="12"/>
      <c r="U102" s="12"/>
      <c r="V102" s="12"/>
      <c r="W102" s="1934"/>
      <c r="X102" s="1934"/>
      <c r="Y102" s="12"/>
      <c r="Z102" s="98"/>
      <c r="AA102" s="2813"/>
      <c r="AB102" s="2845"/>
      <c r="AC102" s="2824"/>
      <c r="AD102" s="2821"/>
      <c r="AE102" s="2821"/>
      <c r="AF102" s="2823"/>
      <c r="AG102" s="59">
        <f>IF(N102=N101,0,IF(N102=N100,0,IF(N102=N99,0,IF(N102=N98,0,IF(N102=N97,0,IF(N102=N96,0,IF(N102=N95,0,IF(N102=N94,0,1))))))))</f>
        <v>0</v>
      </c>
      <c r="AH102" s="59" t="s">
        <v>224</v>
      </c>
      <c r="AI102" s="59" t="str">
        <f t="shared" si="0"/>
        <v>??</v>
      </c>
      <c r="AJ102" s="59">
        <f>IF(O102=O101,0,IF(O102=O100,0,IF(O102=O99,0,IF(O102=O98,0,IF(O102=O97,0,IF(O102=O96,0,IF(O102=O95,0,IF(O102=O94,0,1))))))))</f>
        <v>0</v>
      </c>
      <c r="AK102" s="529">
        <f t="shared" si="18"/>
        <v>0</v>
      </c>
    </row>
    <row r="103" spans="1:37" ht="14.1" customHeight="1" thickTop="1" thickBot="1">
      <c r="A103" s="2842"/>
      <c r="B103" s="2802"/>
      <c r="C103" s="2828"/>
      <c r="D103" s="2844"/>
      <c r="E103" s="2834"/>
      <c r="F103" s="2808"/>
      <c r="G103" s="2811"/>
      <c r="H103" s="2840"/>
      <c r="I103" s="2808"/>
      <c r="J103" s="2808"/>
      <c r="K103" s="274"/>
      <c r="L103" s="96"/>
      <c r="M103" s="96"/>
      <c r="N103" s="89"/>
      <c r="O103" s="93"/>
      <c r="P103" s="96"/>
      <c r="Q103" s="96"/>
      <c r="R103" s="13"/>
      <c r="S103" s="13"/>
      <c r="T103" s="13"/>
      <c r="U103" s="13"/>
      <c r="V103" s="13"/>
      <c r="W103" s="13"/>
      <c r="X103" s="13"/>
      <c r="Y103" s="13"/>
      <c r="Z103" s="96"/>
      <c r="AA103" s="2814"/>
      <c r="AB103" s="2846"/>
      <c r="AC103" s="2825"/>
      <c r="AD103" s="2822"/>
      <c r="AE103" s="2822"/>
      <c r="AF103" s="2823"/>
      <c r="AG103" s="59">
        <f>IF(N103=N102,0,IF(N103=N101,0,IF(N103=N100,0,IF(N103=N99,0,IF(N103=N98,0,IF(N103=N97,0,IF(N103=N96,0,IF(N103=N95,0,IF(N103=N94,0,1)))))))))</f>
        <v>0</v>
      </c>
      <c r="AH103" s="59" t="s">
        <v>224</v>
      </c>
      <c r="AI103" s="59" t="str">
        <f t="shared" si="0"/>
        <v>??</v>
      </c>
      <c r="AJ103" s="59">
        <f>IF(O103=O102,0,IF(O103=O101,0,IF(O103=O100,0,IF(O103=O99,0,IF(O103=O98,0,IF(O103=O97,0,IF(O103=O96,0,IF(O103=O95,0,IF(O103=O94,0,1)))))))))</f>
        <v>0</v>
      </c>
      <c r="AK103" s="529">
        <f t="shared" si="18"/>
        <v>0</v>
      </c>
    </row>
    <row r="104" spans="1:37" ht="14.1" customHeight="1" thickTop="1" thickBot="1">
      <c r="A104" s="2841"/>
      <c r="B104" s="2800"/>
      <c r="C104" s="2827"/>
      <c r="D104" s="2843"/>
      <c r="E104" s="2832"/>
      <c r="F104" s="2807"/>
      <c r="G104" s="2810"/>
      <c r="H104" s="2836" t="s">
        <v>970</v>
      </c>
      <c r="I104" s="2807"/>
      <c r="J104" s="2807"/>
      <c r="K104" s="275"/>
      <c r="L104" s="95"/>
      <c r="M104" s="97"/>
      <c r="N104" s="79"/>
      <c r="O104" s="79"/>
      <c r="P104" s="97"/>
      <c r="Q104" s="95"/>
      <c r="R104" s="11"/>
      <c r="S104" s="11"/>
      <c r="T104" s="11"/>
      <c r="U104" s="11"/>
      <c r="V104" s="11"/>
      <c r="W104" s="1935"/>
      <c r="X104" s="1935"/>
      <c r="Y104" s="11"/>
      <c r="Z104" s="95"/>
      <c r="AA104" s="2813">
        <f>SUM(R104:Z113)</f>
        <v>0</v>
      </c>
      <c r="AB104" s="2845"/>
      <c r="AC104" s="2815">
        <f>IF((AA104-AB104)&gt;=0,AA104-AB104,0)</f>
        <v>0</v>
      </c>
      <c r="AD104" s="2820">
        <f>IF(AA104=0,0,IF(AA104&gt;=AB104,1,(AA104+(18-AB104))/18))</f>
        <v>0</v>
      </c>
      <c r="AE104" s="2820" t="str">
        <f>IF(AD104=1,"pe",IF(AD104&gt;0,"ne",""))</f>
        <v/>
      </c>
      <c r="AF104" s="2823"/>
      <c r="AG104" s="59">
        <v>1</v>
      </c>
      <c r="AH104" s="59" t="s">
        <v>224</v>
      </c>
      <c r="AI104" s="59" t="str">
        <f t="shared" si="0"/>
        <v>??</v>
      </c>
      <c r="AJ104" s="59">
        <v>1</v>
      </c>
      <c r="AK104" s="529">
        <f>C104</f>
        <v>0</v>
      </c>
    </row>
    <row r="105" spans="1:37" ht="14.1" customHeight="1" thickTop="1" thickBot="1">
      <c r="A105" s="2841"/>
      <c r="B105" s="2801"/>
      <c r="C105" s="2827"/>
      <c r="D105" s="2843"/>
      <c r="E105" s="2833"/>
      <c r="F105" s="2807"/>
      <c r="G105" s="2810"/>
      <c r="H105" s="2837"/>
      <c r="I105" s="2807"/>
      <c r="J105" s="2807"/>
      <c r="K105" s="273"/>
      <c r="L105" s="95"/>
      <c r="M105" s="1760"/>
      <c r="N105" s="89"/>
      <c r="O105" s="89"/>
      <c r="P105" s="98"/>
      <c r="Q105" s="98"/>
      <c r="R105" s="12"/>
      <c r="S105" s="12"/>
      <c r="T105" s="12"/>
      <c r="U105" s="12"/>
      <c r="V105" s="12"/>
      <c r="W105" s="1934"/>
      <c r="X105" s="1934"/>
      <c r="Y105" s="12"/>
      <c r="Z105" s="98"/>
      <c r="AA105" s="2813"/>
      <c r="AB105" s="2845"/>
      <c r="AC105" s="2816"/>
      <c r="AD105" s="2821"/>
      <c r="AE105" s="2821"/>
      <c r="AF105" s="2823"/>
      <c r="AG105" s="59">
        <f>IF(N105=N104,0,1)</f>
        <v>0</v>
      </c>
      <c r="AH105" s="59" t="s">
        <v>224</v>
      </c>
      <c r="AI105" s="59" t="str">
        <f t="shared" si="0"/>
        <v>??</v>
      </c>
      <c r="AJ105" s="59">
        <f>IF(O105=O104,0,1)</f>
        <v>0</v>
      </c>
      <c r="AK105" s="529">
        <f t="shared" si="18"/>
        <v>0</v>
      </c>
    </row>
    <row r="106" spans="1:37" ht="14.1" customHeight="1" thickTop="1" thickBot="1">
      <c r="A106" s="2841"/>
      <c r="B106" s="2801"/>
      <c r="C106" s="2827"/>
      <c r="D106" s="2843"/>
      <c r="E106" s="2833"/>
      <c r="F106" s="2807"/>
      <c r="G106" s="2810"/>
      <c r="H106" s="2838"/>
      <c r="I106" s="2807"/>
      <c r="J106" s="2807"/>
      <c r="K106" s="273"/>
      <c r="L106" s="95"/>
      <c r="M106" s="1760"/>
      <c r="N106" s="89"/>
      <c r="O106" s="89"/>
      <c r="P106" s="98"/>
      <c r="Q106" s="98"/>
      <c r="R106" s="12"/>
      <c r="S106" s="12"/>
      <c r="T106" s="12"/>
      <c r="U106" s="12"/>
      <c r="V106" s="12"/>
      <c r="W106" s="1934"/>
      <c r="X106" s="1934"/>
      <c r="Y106" s="12"/>
      <c r="Z106" s="98"/>
      <c r="AA106" s="2813"/>
      <c r="AB106" s="2845"/>
      <c r="AC106" s="2816"/>
      <c r="AD106" s="2821"/>
      <c r="AE106" s="2821"/>
      <c r="AF106" s="2823"/>
      <c r="AG106" s="59">
        <f>IF(N106=N105,0,IF(N106=N104,0,1))</f>
        <v>0</v>
      </c>
      <c r="AH106" s="59" t="s">
        <v>224</v>
      </c>
      <c r="AI106" s="59" t="str">
        <f t="shared" si="0"/>
        <v>??</v>
      </c>
      <c r="AJ106" s="59">
        <f>IF(O106=O105,0,IF(O106=O104,0,1))</f>
        <v>0</v>
      </c>
      <c r="AK106" s="529">
        <f t="shared" si="18"/>
        <v>0</v>
      </c>
    </row>
    <row r="107" spans="1:37" ht="14.1" customHeight="1" thickTop="1" thickBot="1">
      <c r="A107" s="2841"/>
      <c r="B107" s="2801"/>
      <c r="C107" s="2827"/>
      <c r="D107" s="2843"/>
      <c r="E107" s="2833"/>
      <c r="F107" s="2807"/>
      <c r="G107" s="2810"/>
      <c r="H107" s="2839"/>
      <c r="I107" s="2807"/>
      <c r="J107" s="2807"/>
      <c r="K107" s="273"/>
      <c r="L107" s="95"/>
      <c r="M107" s="1760"/>
      <c r="N107" s="98"/>
      <c r="O107" s="89"/>
      <c r="P107" s="98"/>
      <c r="Q107" s="98"/>
      <c r="R107" s="12"/>
      <c r="S107" s="12"/>
      <c r="T107" s="12"/>
      <c r="U107" s="12"/>
      <c r="V107" s="12"/>
      <c r="W107" s="1934"/>
      <c r="X107" s="1934"/>
      <c r="Y107" s="12"/>
      <c r="Z107" s="98"/>
      <c r="AA107" s="2813"/>
      <c r="AB107" s="2845"/>
      <c r="AC107" s="2816"/>
      <c r="AD107" s="2821"/>
      <c r="AE107" s="2821"/>
      <c r="AF107" s="2823"/>
      <c r="AG107" s="59">
        <f>IF(N107=N106,0,IF(N107=N105,0,IF(N107=N104,0,1)))</f>
        <v>0</v>
      </c>
      <c r="AH107" s="59" t="s">
        <v>224</v>
      </c>
      <c r="AI107" s="59" t="str">
        <f t="shared" si="0"/>
        <v>??</v>
      </c>
      <c r="AJ107" s="59">
        <f>IF(O107=O106,0,IF(O107=O105,0,IF(O107=O104,0,1)))</f>
        <v>0</v>
      </c>
      <c r="AK107" s="529">
        <f t="shared" si="18"/>
        <v>0</v>
      </c>
    </row>
    <row r="108" spans="1:37" ht="14.1" customHeight="1" thickTop="1" thickBot="1">
      <c r="A108" s="2841"/>
      <c r="B108" s="2801"/>
      <c r="C108" s="2827"/>
      <c r="D108" s="2843"/>
      <c r="E108" s="2833"/>
      <c r="F108" s="2807"/>
      <c r="G108" s="2810"/>
      <c r="H108" s="2839"/>
      <c r="I108" s="2807"/>
      <c r="J108" s="2807"/>
      <c r="K108" s="277"/>
      <c r="L108" s="95"/>
      <c r="M108" s="1760"/>
      <c r="N108" s="1762"/>
      <c r="O108" s="89"/>
      <c r="P108" s="98"/>
      <c r="Q108" s="98"/>
      <c r="R108" s="12"/>
      <c r="S108" s="12"/>
      <c r="T108" s="12"/>
      <c r="U108" s="12"/>
      <c r="V108" s="12"/>
      <c r="W108" s="1934"/>
      <c r="X108" s="1934"/>
      <c r="Y108" s="12"/>
      <c r="Z108" s="98"/>
      <c r="AA108" s="2813"/>
      <c r="AB108" s="2845"/>
      <c r="AC108" s="2816"/>
      <c r="AD108" s="2821"/>
      <c r="AE108" s="2821"/>
      <c r="AF108" s="2823"/>
      <c r="AG108" s="59">
        <f>IF(N108=N107,0,IF(N108=N106,0,IF(N108=N105,0,IF(N108=N104,0,1))))</f>
        <v>0</v>
      </c>
      <c r="AH108" s="59" t="s">
        <v>224</v>
      </c>
      <c r="AI108" s="59" t="str">
        <f t="shared" si="0"/>
        <v>??</v>
      </c>
      <c r="AJ108" s="59">
        <f>IF(O108=O107,0,IF(O108=O106,0,IF(O108=O105,0,IF(O108=O104,0,1))))</f>
        <v>0</v>
      </c>
      <c r="AK108" s="529">
        <f t="shared" si="18"/>
        <v>0</v>
      </c>
    </row>
    <row r="109" spans="1:37" ht="14.1" customHeight="1" thickTop="1" thickBot="1">
      <c r="A109" s="2841"/>
      <c r="B109" s="2801"/>
      <c r="C109" s="2827"/>
      <c r="D109" s="2843"/>
      <c r="E109" s="2833"/>
      <c r="F109" s="2807"/>
      <c r="G109" s="2810"/>
      <c r="H109" s="2839"/>
      <c r="I109" s="2807"/>
      <c r="J109" s="2807"/>
      <c r="K109" s="277"/>
      <c r="L109" s="95"/>
      <c r="M109" s="1760"/>
      <c r="N109" s="89"/>
      <c r="O109" s="89"/>
      <c r="P109" s="98"/>
      <c r="Q109" s="98"/>
      <c r="R109" s="12"/>
      <c r="S109" s="12"/>
      <c r="T109" s="12"/>
      <c r="U109" s="12"/>
      <c r="V109" s="12"/>
      <c r="W109" s="1934"/>
      <c r="X109" s="1934"/>
      <c r="Y109" s="12"/>
      <c r="Z109" s="98"/>
      <c r="AA109" s="2813"/>
      <c r="AB109" s="2845"/>
      <c r="AC109" s="2816"/>
      <c r="AD109" s="2821"/>
      <c r="AE109" s="2821"/>
      <c r="AF109" s="2823"/>
      <c r="AG109" s="59">
        <f>IF(N109=N108,0,IF(N109=N107,0,IF(N109=N106,0,IF(N109=N105,0,IF(N109=N104,0,1)))))</f>
        <v>0</v>
      </c>
      <c r="AH109" s="59" t="s">
        <v>224</v>
      </c>
      <c r="AI109" s="59" t="str">
        <f t="shared" si="0"/>
        <v>??</v>
      </c>
      <c r="AJ109" s="59">
        <f>IF(O109=O108,0,IF(O109=O107,0,IF(O109=O106,0,IF(O109=O105,0,IF(O109=O104,0,1)))))</f>
        <v>0</v>
      </c>
      <c r="AK109" s="529">
        <f t="shared" si="18"/>
        <v>0</v>
      </c>
    </row>
    <row r="110" spans="1:37" ht="14.1" customHeight="1" thickTop="1" thickBot="1">
      <c r="A110" s="2841"/>
      <c r="B110" s="2801"/>
      <c r="C110" s="2827"/>
      <c r="D110" s="2843"/>
      <c r="E110" s="2833"/>
      <c r="F110" s="2807"/>
      <c r="G110" s="2810"/>
      <c r="H110" s="2839"/>
      <c r="I110" s="2807"/>
      <c r="J110" s="2807"/>
      <c r="K110" s="277"/>
      <c r="L110" s="95"/>
      <c r="M110" s="1760"/>
      <c r="N110" s="89"/>
      <c r="O110" s="89"/>
      <c r="P110" s="98"/>
      <c r="Q110" s="98"/>
      <c r="R110" s="12"/>
      <c r="S110" s="12"/>
      <c r="T110" s="12"/>
      <c r="U110" s="12"/>
      <c r="V110" s="12"/>
      <c r="W110" s="1934"/>
      <c r="X110" s="1934"/>
      <c r="Y110" s="12"/>
      <c r="Z110" s="98"/>
      <c r="AA110" s="2813"/>
      <c r="AB110" s="2845"/>
      <c r="AC110" s="2824" t="str">
        <f>IF(AC104&gt;9,"błąd","")</f>
        <v/>
      </c>
      <c r="AD110" s="2821"/>
      <c r="AE110" s="2821"/>
      <c r="AF110" s="2823"/>
      <c r="AG110" s="59">
        <f>IF(N110=N109,0,IF(N110=N108,0,IF(N110=N107,0,IF(N110=N106,0,IF(N110=N105,0,IF(N110=N104,0,1))))))</f>
        <v>0</v>
      </c>
      <c r="AH110" s="59" t="s">
        <v>224</v>
      </c>
      <c r="AI110" s="59" t="str">
        <f t="shared" si="0"/>
        <v>??</v>
      </c>
      <c r="AJ110" s="59">
        <f>IF(O110=O109,0,IF(O110=O108,0,IF(O110=O107,0,IF(O110=O106,0,IF(O110=O105,0,IF(O110=O104,0,1))))))</f>
        <v>0</v>
      </c>
      <c r="AK110" s="529">
        <f t="shared" si="18"/>
        <v>0</v>
      </c>
    </row>
    <row r="111" spans="1:37" ht="14.1" customHeight="1" thickTop="1" thickBot="1">
      <c r="A111" s="2841"/>
      <c r="B111" s="2801"/>
      <c r="C111" s="2827"/>
      <c r="D111" s="2843"/>
      <c r="E111" s="2833"/>
      <c r="F111" s="2807"/>
      <c r="G111" s="2810"/>
      <c r="H111" s="2839"/>
      <c r="I111" s="2807"/>
      <c r="J111" s="2807"/>
      <c r="K111" s="277"/>
      <c r="L111" s="95"/>
      <c r="M111" s="1760"/>
      <c r="N111" s="89"/>
      <c r="O111" s="89"/>
      <c r="P111" s="98"/>
      <c r="Q111" s="98"/>
      <c r="R111" s="12"/>
      <c r="S111" s="12"/>
      <c r="T111" s="12"/>
      <c r="U111" s="12"/>
      <c r="V111" s="12"/>
      <c r="W111" s="1934"/>
      <c r="X111" s="1934"/>
      <c r="Y111" s="12"/>
      <c r="Z111" s="98"/>
      <c r="AA111" s="2813"/>
      <c r="AB111" s="2845"/>
      <c r="AC111" s="2824"/>
      <c r="AD111" s="2821"/>
      <c r="AE111" s="2821"/>
      <c r="AF111" s="2823"/>
      <c r="AG111" s="59">
        <f>IF(N111=N110,0,IF(N111=N109,0,IF(N111=N108,0,IF(N111=N107,0,IF(N111=N106,0,IF(N111=N105,0,IF(N111=N104,0,1)))))))</f>
        <v>0</v>
      </c>
      <c r="AH111" s="59" t="s">
        <v>224</v>
      </c>
      <c r="AI111" s="59" t="str">
        <f t="shared" si="0"/>
        <v>??</v>
      </c>
      <c r="AJ111" s="59">
        <f>IF(O111=O110,0,IF(O111=O109,0,IF(O111=O108,0,IF(O111=O107,0,IF(O111=O106,0,IF(O111=O105,0,IF(O111=O104,0,1)))))))</f>
        <v>0</v>
      </c>
      <c r="AK111" s="529">
        <f t="shared" si="18"/>
        <v>0</v>
      </c>
    </row>
    <row r="112" spans="1:37" ht="14.1" customHeight="1" thickTop="1" thickBot="1">
      <c r="A112" s="2841"/>
      <c r="B112" s="2801"/>
      <c r="C112" s="2827"/>
      <c r="D112" s="2843"/>
      <c r="E112" s="2833"/>
      <c r="F112" s="2807"/>
      <c r="G112" s="2810"/>
      <c r="H112" s="2839"/>
      <c r="I112" s="2807"/>
      <c r="J112" s="2807"/>
      <c r="K112" s="277"/>
      <c r="L112" s="95"/>
      <c r="M112" s="1760"/>
      <c r="N112" s="89"/>
      <c r="O112" s="89"/>
      <c r="P112" s="98"/>
      <c r="Q112" s="98"/>
      <c r="R112" s="12"/>
      <c r="S112" s="12"/>
      <c r="T112" s="12"/>
      <c r="U112" s="12"/>
      <c r="V112" s="12"/>
      <c r="W112" s="1934"/>
      <c r="X112" s="1934"/>
      <c r="Y112" s="12"/>
      <c r="Z112" s="98"/>
      <c r="AA112" s="2813"/>
      <c r="AB112" s="2845"/>
      <c r="AC112" s="2824"/>
      <c r="AD112" s="2821"/>
      <c r="AE112" s="2821"/>
      <c r="AF112" s="2823"/>
      <c r="AG112" s="59">
        <f>IF(N112=N111,0,IF(N112=N110,0,IF(N112=N109,0,IF(N112=N108,0,IF(N112=N107,0,IF(N112=N106,0,IF(N112=N105,0,IF(N112=N104,0,1))))))))</f>
        <v>0</v>
      </c>
      <c r="AH112" s="59" t="s">
        <v>224</v>
      </c>
      <c r="AI112" s="59" t="str">
        <f t="shared" si="0"/>
        <v>??</v>
      </c>
      <c r="AJ112" s="59">
        <f>IF(O112=O111,0,IF(O112=O110,0,IF(O112=O109,0,IF(O112=O108,0,IF(O112=O107,0,IF(O112=O106,0,IF(O112=O105,0,IF(O112=O104,0,1))))))))</f>
        <v>0</v>
      </c>
      <c r="AK112" s="529">
        <f t="shared" si="18"/>
        <v>0</v>
      </c>
    </row>
    <row r="113" spans="1:37" ht="14.1" customHeight="1" thickTop="1" thickBot="1">
      <c r="A113" s="2842"/>
      <c r="B113" s="2802"/>
      <c r="C113" s="2828"/>
      <c r="D113" s="2844"/>
      <c r="E113" s="2834"/>
      <c r="F113" s="2808"/>
      <c r="G113" s="2811"/>
      <c r="H113" s="2840"/>
      <c r="I113" s="2808"/>
      <c r="J113" s="2808"/>
      <c r="K113" s="274"/>
      <c r="L113" s="96"/>
      <c r="M113" s="96"/>
      <c r="N113" s="89"/>
      <c r="O113" s="93"/>
      <c r="P113" s="96"/>
      <c r="Q113" s="96"/>
      <c r="R113" s="13"/>
      <c r="S113" s="13"/>
      <c r="T113" s="13"/>
      <c r="U113" s="13"/>
      <c r="V113" s="13"/>
      <c r="W113" s="13"/>
      <c r="X113" s="13"/>
      <c r="Y113" s="13"/>
      <c r="Z113" s="96"/>
      <c r="AA113" s="2814"/>
      <c r="AB113" s="2846"/>
      <c r="AC113" s="2825"/>
      <c r="AD113" s="2822"/>
      <c r="AE113" s="2822"/>
      <c r="AF113" s="2823"/>
      <c r="AG113" s="59">
        <f>IF(N113=N112,0,IF(N113=N111,0,IF(N113=N110,0,IF(N113=N109,0,IF(N113=N108,0,IF(N113=N107,0,IF(N113=N106,0,IF(N113=N105,0,IF(N113=N104,0,1)))))))))</f>
        <v>0</v>
      </c>
      <c r="AH113" s="59" t="s">
        <v>224</v>
      </c>
      <c r="AI113" s="59" t="str">
        <f t="shared" si="0"/>
        <v>??</v>
      </c>
      <c r="AJ113" s="59">
        <f>IF(O113=O112,0,IF(O113=O111,0,IF(O113=O110,0,IF(O113=O109,0,IF(O113=O108,0,IF(O113=O107,0,IF(O113=O106,0,IF(O113=O105,0,IF(O113=O104,0,1)))))))))</f>
        <v>0</v>
      </c>
      <c r="AK113" s="529">
        <f t="shared" si="18"/>
        <v>0</v>
      </c>
    </row>
    <row r="114" spans="1:37" ht="14.1" customHeight="1" thickTop="1" thickBot="1">
      <c r="A114" s="2841"/>
      <c r="B114" s="2800"/>
      <c r="C114" s="2827"/>
      <c r="D114" s="2843"/>
      <c r="E114" s="2832"/>
      <c r="F114" s="2807"/>
      <c r="G114" s="2810"/>
      <c r="H114" s="2836" t="s">
        <v>970</v>
      </c>
      <c r="I114" s="2807"/>
      <c r="J114" s="2807"/>
      <c r="K114" s="275"/>
      <c r="L114" s="95"/>
      <c r="M114" s="97"/>
      <c r="N114" s="79"/>
      <c r="O114" s="79"/>
      <c r="P114" s="97"/>
      <c r="Q114" s="95"/>
      <c r="R114" s="11"/>
      <c r="S114" s="11"/>
      <c r="T114" s="11"/>
      <c r="U114" s="11"/>
      <c r="V114" s="11"/>
      <c r="W114" s="1935"/>
      <c r="X114" s="1935"/>
      <c r="Y114" s="11"/>
      <c r="Z114" s="95"/>
      <c r="AA114" s="2813">
        <f>SUM(R114:Z123)</f>
        <v>0</v>
      </c>
      <c r="AB114" s="2845"/>
      <c r="AC114" s="2815">
        <f>IF((AA114-AB114)&gt;=0,AA114-AB114,0)</f>
        <v>0</v>
      </c>
      <c r="AD114" s="2820">
        <f t="shared" si="19"/>
        <v>0</v>
      </c>
      <c r="AE114" s="2820" t="str">
        <f>IF(AD114=1,"pe",IF(AD114&gt;0,"ne",""))</f>
        <v/>
      </c>
      <c r="AF114" s="2823"/>
      <c r="AG114" s="59">
        <v>1</v>
      </c>
      <c r="AH114" s="59" t="s">
        <v>224</v>
      </c>
      <c r="AI114" s="59" t="str">
        <f t="shared" si="0"/>
        <v>??</v>
      </c>
      <c r="AJ114" s="59">
        <v>1</v>
      </c>
      <c r="AK114" s="529">
        <f>C114</f>
        <v>0</v>
      </c>
    </row>
    <row r="115" spans="1:37" ht="14.1" customHeight="1" thickTop="1" thickBot="1">
      <c r="A115" s="2841"/>
      <c r="B115" s="2801"/>
      <c r="C115" s="2827"/>
      <c r="D115" s="2843"/>
      <c r="E115" s="2833"/>
      <c r="F115" s="2807"/>
      <c r="G115" s="2810"/>
      <c r="H115" s="2837"/>
      <c r="I115" s="2807"/>
      <c r="J115" s="2807"/>
      <c r="K115" s="273"/>
      <c r="L115" s="95"/>
      <c r="M115" s="1760"/>
      <c r="N115" s="89"/>
      <c r="O115" s="89"/>
      <c r="P115" s="98"/>
      <c r="Q115" s="98"/>
      <c r="R115" s="12"/>
      <c r="S115" s="12"/>
      <c r="T115" s="12"/>
      <c r="U115" s="12"/>
      <c r="V115" s="12"/>
      <c r="W115" s="1934"/>
      <c r="X115" s="1934"/>
      <c r="Y115" s="12"/>
      <c r="Z115" s="98"/>
      <c r="AA115" s="2813"/>
      <c r="AB115" s="2845"/>
      <c r="AC115" s="2816"/>
      <c r="AD115" s="2821"/>
      <c r="AE115" s="2821"/>
      <c r="AF115" s="2823"/>
      <c r="AG115" s="59">
        <f>IF(N115=N114,0,1)</f>
        <v>0</v>
      </c>
      <c r="AH115" s="59" t="s">
        <v>224</v>
      </c>
      <c r="AI115" s="59" t="str">
        <f t="shared" si="0"/>
        <v>??</v>
      </c>
      <c r="AJ115" s="59">
        <f>IF(O115=O114,0,1)</f>
        <v>0</v>
      </c>
      <c r="AK115" s="529">
        <f t="shared" si="18"/>
        <v>0</v>
      </c>
    </row>
    <row r="116" spans="1:37" ht="14.1" customHeight="1" thickTop="1" thickBot="1">
      <c r="A116" s="2841"/>
      <c r="B116" s="2801"/>
      <c r="C116" s="2827"/>
      <c r="D116" s="2843"/>
      <c r="E116" s="2833"/>
      <c r="F116" s="2807"/>
      <c r="G116" s="2810"/>
      <c r="H116" s="2838"/>
      <c r="I116" s="2807"/>
      <c r="J116" s="2807"/>
      <c r="K116" s="273"/>
      <c r="L116" s="95"/>
      <c r="M116" s="1760"/>
      <c r="N116" s="89"/>
      <c r="O116" s="89"/>
      <c r="P116" s="98"/>
      <c r="Q116" s="98"/>
      <c r="R116" s="12"/>
      <c r="S116" s="12"/>
      <c r="T116" s="12"/>
      <c r="U116" s="12"/>
      <c r="V116" s="12"/>
      <c r="W116" s="1934"/>
      <c r="X116" s="1934"/>
      <c r="Y116" s="12"/>
      <c r="Z116" s="98"/>
      <c r="AA116" s="2813"/>
      <c r="AB116" s="2845"/>
      <c r="AC116" s="2816"/>
      <c r="AD116" s="2821"/>
      <c r="AE116" s="2821"/>
      <c r="AF116" s="2823"/>
      <c r="AG116" s="59">
        <f>IF(N116=N115,0,IF(N116=N114,0,1))</f>
        <v>0</v>
      </c>
      <c r="AH116" s="59" t="s">
        <v>224</v>
      </c>
      <c r="AI116" s="59" t="str">
        <f t="shared" si="0"/>
        <v>??</v>
      </c>
      <c r="AJ116" s="59">
        <f>IF(O116=O115,0,IF(O116=O114,0,1))</f>
        <v>0</v>
      </c>
      <c r="AK116" s="529">
        <f t="shared" si="18"/>
        <v>0</v>
      </c>
    </row>
    <row r="117" spans="1:37" ht="14.1" customHeight="1" thickTop="1" thickBot="1">
      <c r="A117" s="2841"/>
      <c r="B117" s="2801"/>
      <c r="C117" s="2827"/>
      <c r="D117" s="2843"/>
      <c r="E117" s="2833"/>
      <c r="F117" s="2807"/>
      <c r="G117" s="2810"/>
      <c r="H117" s="2839"/>
      <c r="I117" s="2807"/>
      <c r="J117" s="2807"/>
      <c r="K117" s="273"/>
      <c r="L117" s="95"/>
      <c r="M117" s="1760"/>
      <c r="N117" s="89"/>
      <c r="O117" s="89"/>
      <c r="P117" s="98"/>
      <c r="Q117" s="98"/>
      <c r="R117" s="12"/>
      <c r="S117" s="12"/>
      <c r="T117" s="12"/>
      <c r="U117" s="12"/>
      <c r="V117" s="12"/>
      <c r="W117" s="1934"/>
      <c r="X117" s="1934"/>
      <c r="Y117" s="12"/>
      <c r="Z117" s="98"/>
      <c r="AA117" s="2813"/>
      <c r="AB117" s="2845"/>
      <c r="AC117" s="2816"/>
      <c r="AD117" s="2821"/>
      <c r="AE117" s="2821"/>
      <c r="AF117" s="2823"/>
      <c r="AG117" s="59">
        <f>IF(N117=N116,0,IF(N117=N115,0,IF(N117=N114,0,1)))</f>
        <v>0</v>
      </c>
      <c r="AH117" s="59" t="s">
        <v>224</v>
      </c>
      <c r="AI117" s="59" t="str">
        <f t="shared" si="0"/>
        <v>??</v>
      </c>
      <c r="AJ117" s="59">
        <f>IF(O117=O116,0,IF(O117=O115,0,IF(O117=O114,0,1)))</f>
        <v>0</v>
      </c>
      <c r="AK117" s="529">
        <f t="shared" si="18"/>
        <v>0</v>
      </c>
    </row>
    <row r="118" spans="1:37" ht="14.1" customHeight="1" thickTop="1" thickBot="1">
      <c r="A118" s="2841"/>
      <c r="B118" s="2801"/>
      <c r="C118" s="2827"/>
      <c r="D118" s="2843"/>
      <c r="E118" s="2833"/>
      <c r="F118" s="2807"/>
      <c r="G118" s="2810"/>
      <c r="H118" s="2839"/>
      <c r="I118" s="2807"/>
      <c r="J118" s="2807"/>
      <c r="K118" s="277"/>
      <c r="L118" s="95"/>
      <c r="M118" s="1760"/>
      <c r="N118" s="89"/>
      <c r="O118" s="89"/>
      <c r="P118" s="98"/>
      <c r="Q118" s="98"/>
      <c r="R118" s="12"/>
      <c r="S118" s="12"/>
      <c r="T118" s="12"/>
      <c r="U118" s="12"/>
      <c r="V118" s="12"/>
      <c r="W118" s="1934"/>
      <c r="X118" s="1934"/>
      <c r="Y118" s="12"/>
      <c r="Z118" s="98"/>
      <c r="AA118" s="2813"/>
      <c r="AB118" s="2845"/>
      <c r="AC118" s="2816"/>
      <c r="AD118" s="2821"/>
      <c r="AE118" s="2821"/>
      <c r="AF118" s="2823"/>
      <c r="AG118" s="59">
        <f>IF(N118=N117,0,IF(N118=N116,0,IF(N118=N115,0,IF(N118=N114,0,1))))</f>
        <v>0</v>
      </c>
      <c r="AH118" s="59" t="s">
        <v>224</v>
      </c>
      <c r="AI118" s="59" t="str">
        <f t="shared" si="0"/>
        <v>??</v>
      </c>
      <c r="AJ118" s="59">
        <f>IF(O118=O117,0,IF(O118=O116,0,IF(O118=O115,0,IF(O118=O114,0,1))))</f>
        <v>0</v>
      </c>
      <c r="AK118" s="529">
        <f t="shared" si="18"/>
        <v>0</v>
      </c>
    </row>
    <row r="119" spans="1:37" ht="14.1" customHeight="1" thickTop="1" thickBot="1">
      <c r="A119" s="2841"/>
      <c r="B119" s="2801"/>
      <c r="C119" s="2827"/>
      <c r="D119" s="2843"/>
      <c r="E119" s="2833"/>
      <c r="F119" s="2807"/>
      <c r="G119" s="2810"/>
      <c r="H119" s="2839"/>
      <c r="I119" s="2807"/>
      <c r="J119" s="2807"/>
      <c r="K119" s="277"/>
      <c r="L119" s="95"/>
      <c r="M119" s="1760"/>
      <c r="N119" s="89"/>
      <c r="O119" s="89"/>
      <c r="P119" s="98"/>
      <c r="Q119" s="98"/>
      <c r="R119" s="12"/>
      <c r="S119" s="12"/>
      <c r="T119" s="12"/>
      <c r="U119" s="12"/>
      <c r="V119" s="12"/>
      <c r="W119" s="1934"/>
      <c r="X119" s="1934"/>
      <c r="Y119" s="12"/>
      <c r="Z119" s="98"/>
      <c r="AA119" s="2813"/>
      <c r="AB119" s="2845"/>
      <c r="AC119" s="2816"/>
      <c r="AD119" s="2821"/>
      <c r="AE119" s="2821"/>
      <c r="AF119" s="2823"/>
      <c r="AG119" s="59">
        <f>IF(N119=N118,0,IF(N119=N117,0,IF(N119=N116,0,IF(N119=N115,0,IF(N119=N114,0,1)))))</f>
        <v>0</v>
      </c>
      <c r="AH119" s="59" t="s">
        <v>224</v>
      </c>
      <c r="AI119" s="59" t="str">
        <f t="shared" si="0"/>
        <v>??</v>
      </c>
      <c r="AJ119" s="59">
        <f>IF(O119=O118,0,IF(O119=O117,0,IF(O119=O116,0,IF(O119=O115,0,IF(O119=O114,0,1)))))</f>
        <v>0</v>
      </c>
      <c r="AK119" s="529">
        <f t="shared" si="18"/>
        <v>0</v>
      </c>
    </row>
    <row r="120" spans="1:37" ht="14.1" customHeight="1" thickTop="1" thickBot="1">
      <c r="A120" s="2841"/>
      <c r="B120" s="2801"/>
      <c r="C120" s="2827"/>
      <c r="D120" s="2843"/>
      <c r="E120" s="2833"/>
      <c r="F120" s="2807"/>
      <c r="G120" s="2810"/>
      <c r="H120" s="2839"/>
      <c r="I120" s="2807"/>
      <c r="J120" s="2807"/>
      <c r="K120" s="277"/>
      <c r="L120" s="95"/>
      <c r="M120" s="1760"/>
      <c r="N120" s="89"/>
      <c r="O120" s="89"/>
      <c r="P120" s="98"/>
      <c r="Q120" s="98"/>
      <c r="R120" s="12"/>
      <c r="S120" s="12"/>
      <c r="T120" s="12"/>
      <c r="U120" s="12"/>
      <c r="V120" s="12"/>
      <c r="W120" s="1934"/>
      <c r="X120" s="1934"/>
      <c r="Y120" s="12"/>
      <c r="Z120" s="98"/>
      <c r="AA120" s="2813"/>
      <c r="AB120" s="2845"/>
      <c r="AC120" s="2824" t="str">
        <f>IF(AC114&gt;9,"błąd","")</f>
        <v/>
      </c>
      <c r="AD120" s="2821"/>
      <c r="AE120" s="2821"/>
      <c r="AF120" s="2823"/>
      <c r="AG120" s="59">
        <f>IF(N120=N119,0,IF(N120=N118,0,IF(N120=N117,0,IF(N120=N116,0,IF(N120=N115,0,IF(N120=N114,0,1))))))</f>
        <v>0</v>
      </c>
      <c r="AH120" s="59" t="s">
        <v>224</v>
      </c>
      <c r="AI120" s="59" t="str">
        <f t="shared" si="0"/>
        <v>??</v>
      </c>
      <c r="AJ120" s="59">
        <f>IF(O120=O119,0,IF(O120=O118,0,IF(O120=O117,0,IF(O120=O116,0,IF(O120=O115,0,IF(O120=O114,0,1))))))</f>
        <v>0</v>
      </c>
      <c r="AK120" s="529">
        <f t="shared" si="18"/>
        <v>0</v>
      </c>
    </row>
    <row r="121" spans="1:37" ht="14.1" customHeight="1" thickTop="1" thickBot="1">
      <c r="A121" s="2841"/>
      <c r="B121" s="2801"/>
      <c r="C121" s="2827"/>
      <c r="D121" s="2843"/>
      <c r="E121" s="2833"/>
      <c r="F121" s="2807"/>
      <c r="G121" s="2810"/>
      <c r="H121" s="2839"/>
      <c r="I121" s="2807"/>
      <c r="J121" s="2807"/>
      <c r="K121" s="277"/>
      <c r="L121" s="95"/>
      <c r="M121" s="1760"/>
      <c r="N121" s="89"/>
      <c r="O121" s="89"/>
      <c r="P121" s="98"/>
      <c r="Q121" s="98"/>
      <c r="R121" s="12"/>
      <c r="S121" s="12"/>
      <c r="T121" s="12"/>
      <c r="U121" s="12"/>
      <c r="V121" s="12"/>
      <c r="W121" s="1934"/>
      <c r="X121" s="1934"/>
      <c r="Y121" s="12"/>
      <c r="Z121" s="98"/>
      <c r="AA121" s="2813"/>
      <c r="AB121" s="2845"/>
      <c r="AC121" s="2824"/>
      <c r="AD121" s="2821"/>
      <c r="AE121" s="2821"/>
      <c r="AF121" s="2823"/>
      <c r="AG121" s="59">
        <f>IF(N121=N120,0,IF(N121=N119,0,IF(N121=N118,0,IF(N121=N117,0,IF(N121=N116,0,IF(N121=N115,0,IF(N121=N114,0,1)))))))</f>
        <v>0</v>
      </c>
      <c r="AH121" s="59" t="s">
        <v>224</v>
      </c>
      <c r="AI121" s="59" t="str">
        <f t="shared" si="0"/>
        <v>??</v>
      </c>
      <c r="AJ121" s="59">
        <f>IF(O121=O120,0,IF(O121=O119,0,IF(O121=O118,0,IF(O121=O117,0,IF(O121=O116,0,IF(O121=O115,0,IF(O121=O114,0,1)))))))</f>
        <v>0</v>
      </c>
      <c r="AK121" s="529">
        <f t="shared" si="18"/>
        <v>0</v>
      </c>
    </row>
    <row r="122" spans="1:37" ht="14.1" customHeight="1" thickTop="1" thickBot="1">
      <c r="A122" s="2841"/>
      <c r="B122" s="2801"/>
      <c r="C122" s="2827"/>
      <c r="D122" s="2843"/>
      <c r="E122" s="2833"/>
      <c r="F122" s="2807"/>
      <c r="G122" s="2810"/>
      <c r="H122" s="2839"/>
      <c r="I122" s="2807"/>
      <c r="J122" s="2807"/>
      <c r="K122" s="277"/>
      <c r="L122" s="95"/>
      <c r="M122" s="1760"/>
      <c r="N122" s="89"/>
      <c r="O122" s="89"/>
      <c r="P122" s="98"/>
      <c r="Q122" s="98"/>
      <c r="R122" s="12"/>
      <c r="S122" s="12"/>
      <c r="T122" s="12"/>
      <c r="U122" s="12"/>
      <c r="V122" s="12"/>
      <c r="W122" s="1934"/>
      <c r="X122" s="1934"/>
      <c r="Y122" s="12"/>
      <c r="Z122" s="98"/>
      <c r="AA122" s="2813"/>
      <c r="AB122" s="2845"/>
      <c r="AC122" s="2824"/>
      <c r="AD122" s="2821"/>
      <c r="AE122" s="2821"/>
      <c r="AF122" s="2823"/>
      <c r="AG122" s="59">
        <f>IF(N122=N121,0,IF(N122=N120,0,IF(N122=N119,0,IF(N122=N118,0,IF(N122=N117,0,IF(N122=N116,0,IF(N122=N115,0,IF(N122=N114,0,1))))))))</f>
        <v>0</v>
      </c>
      <c r="AH122" s="59" t="s">
        <v>224</v>
      </c>
      <c r="AI122" s="59" t="str">
        <f t="shared" si="0"/>
        <v>??</v>
      </c>
      <c r="AJ122" s="59">
        <f>IF(O122=O121,0,IF(O122=O120,0,IF(O122=O119,0,IF(O122=O118,0,IF(O122=O117,0,IF(O122=O116,0,IF(O122=O115,0,IF(O122=O114,0,1))))))))</f>
        <v>0</v>
      </c>
      <c r="AK122" s="529">
        <f t="shared" si="18"/>
        <v>0</v>
      </c>
    </row>
    <row r="123" spans="1:37" ht="14.1" customHeight="1" thickTop="1" thickBot="1">
      <c r="A123" s="2842"/>
      <c r="B123" s="2802"/>
      <c r="C123" s="2828"/>
      <c r="D123" s="2844"/>
      <c r="E123" s="2834"/>
      <c r="F123" s="2808"/>
      <c r="G123" s="2811"/>
      <c r="H123" s="2840"/>
      <c r="I123" s="2808"/>
      <c r="J123" s="2808"/>
      <c r="K123" s="274"/>
      <c r="L123" s="96"/>
      <c r="M123" s="96"/>
      <c r="N123" s="89"/>
      <c r="O123" s="93"/>
      <c r="P123" s="96"/>
      <c r="Q123" s="96"/>
      <c r="R123" s="13"/>
      <c r="S123" s="13"/>
      <c r="T123" s="13"/>
      <c r="U123" s="13"/>
      <c r="V123" s="13"/>
      <c r="W123" s="13"/>
      <c r="X123" s="13"/>
      <c r="Y123" s="13"/>
      <c r="Z123" s="96"/>
      <c r="AA123" s="2814"/>
      <c r="AB123" s="2846"/>
      <c r="AC123" s="2825"/>
      <c r="AD123" s="2822"/>
      <c r="AE123" s="2822"/>
      <c r="AF123" s="2823"/>
      <c r="AG123" s="59">
        <f>IF(N123=N122,0,IF(N123=N121,0,IF(N123=N120,0,IF(N123=N119,0,IF(N123=N118,0,IF(N123=N117,0,IF(N123=N116,0,IF(N123=N115,0,IF(N123=N114,0,1)))))))))</f>
        <v>0</v>
      </c>
      <c r="AH123" s="59" t="s">
        <v>224</v>
      </c>
      <c r="AI123" s="59" t="str">
        <f t="shared" si="0"/>
        <v>??</v>
      </c>
      <c r="AJ123" s="59">
        <f>IF(O123=O122,0,IF(O123=O121,0,IF(O123=O120,0,IF(O123=O119,0,IF(O123=O118,0,IF(O123=O117,0,IF(O123=O116,0,IF(O123=O115,0,IF(O123=O114,0,1)))))))))</f>
        <v>0</v>
      </c>
      <c r="AK123" s="529">
        <f t="shared" si="18"/>
        <v>0</v>
      </c>
    </row>
    <row r="124" spans="1:37" ht="14.1" customHeight="1" thickTop="1">
      <c r="A124" s="2797"/>
      <c r="B124" s="2800"/>
      <c r="C124" s="2826"/>
      <c r="D124" s="2847"/>
      <c r="E124" s="2832"/>
      <c r="F124" s="2806"/>
      <c r="G124" s="2809"/>
      <c r="H124" s="1986" t="s">
        <v>970</v>
      </c>
      <c r="I124" s="2806"/>
      <c r="J124" s="2806"/>
      <c r="K124" s="275"/>
      <c r="L124" s="95"/>
      <c r="M124" s="97"/>
      <c r="N124" s="79"/>
      <c r="O124" s="79"/>
      <c r="P124" s="97"/>
      <c r="Q124" s="95"/>
      <c r="R124" s="11"/>
      <c r="S124" s="11"/>
      <c r="T124" s="11"/>
      <c r="U124" s="11"/>
      <c r="V124" s="11"/>
      <c r="W124" s="1935"/>
      <c r="X124" s="1935"/>
      <c r="Y124" s="11"/>
      <c r="Z124" s="95"/>
      <c r="AA124" s="2812">
        <f>SUM(R124:Z131)</f>
        <v>0</v>
      </c>
      <c r="AB124" s="2848"/>
      <c r="AC124" s="2815">
        <f>IF((AA124-AB124)&gt;=0,AA124-AB124,0)</f>
        <v>0</v>
      </c>
      <c r="AD124" s="2820">
        <f t="shared" ref="AD124:AD172" si="20">IF(AA124=0,0,IF(AA124&gt;=AB124,1,(AA124+(18-AB124))/18))</f>
        <v>0</v>
      </c>
      <c r="AE124" s="2820" t="str">
        <f>IF(AD124=1,"pe",IF(AD124&gt;0,"ne",""))</f>
        <v/>
      </c>
      <c r="AF124" s="2859"/>
      <c r="AG124" s="59">
        <v>1</v>
      </c>
      <c r="AH124" s="59" t="s">
        <v>224</v>
      </c>
      <c r="AI124" s="59" t="str">
        <f t="shared" si="0"/>
        <v>??</v>
      </c>
      <c r="AJ124" s="59">
        <v>1</v>
      </c>
      <c r="AK124" s="529">
        <f>C124</f>
        <v>0</v>
      </c>
    </row>
    <row r="125" spans="1:37" ht="14.1" customHeight="1">
      <c r="A125" s="2841"/>
      <c r="B125" s="2801"/>
      <c r="C125" s="2827"/>
      <c r="D125" s="2843"/>
      <c r="E125" s="2833"/>
      <c r="F125" s="2807"/>
      <c r="G125" s="2810"/>
      <c r="H125" s="2839"/>
      <c r="I125" s="2807"/>
      <c r="J125" s="2807"/>
      <c r="K125" s="273"/>
      <c r="L125" s="95"/>
      <c r="M125" s="1760"/>
      <c r="N125" s="89"/>
      <c r="O125" s="89"/>
      <c r="P125" s="98"/>
      <c r="Q125" s="98"/>
      <c r="R125" s="12"/>
      <c r="S125" s="12"/>
      <c r="T125" s="12"/>
      <c r="U125" s="12"/>
      <c r="V125" s="12"/>
      <c r="W125" s="1934"/>
      <c r="X125" s="1934"/>
      <c r="Y125" s="12"/>
      <c r="Z125" s="98"/>
      <c r="AA125" s="2813"/>
      <c r="AB125" s="2845"/>
      <c r="AC125" s="2816"/>
      <c r="AD125" s="2821"/>
      <c r="AE125" s="2821"/>
      <c r="AF125" s="2860"/>
      <c r="AG125" s="59">
        <f>IF(N125=N124,0,1)</f>
        <v>0</v>
      </c>
      <c r="AH125" s="59" t="s">
        <v>224</v>
      </c>
      <c r="AI125" s="59" t="str">
        <f t="shared" si="0"/>
        <v>??</v>
      </c>
      <c r="AJ125" s="59">
        <f>IF(O125=O124,0,1)</f>
        <v>0</v>
      </c>
      <c r="AK125" s="529">
        <f>AK124</f>
        <v>0</v>
      </c>
    </row>
    <row r="126" spans="1:37" ht="14.1" customHeight="1">
      <c r="A126" s="2841"/>
      <c r="B126" s="2801"/>
      <c r="C126" s="2827"/>
      <c r="D126" s="2843"/>
      <c r="E126" s="2833"/>
      <c r="F126" s="2807"/>
      <c r="G126" s="2810"/>
      <c r="H126" s="2839"/>
      <c r="I126" s="2807"/>
      <c r="J126" s="2807"/>
      <c r="K126" s="273"/>
      <c r="L126" s="95"/>
      <c r="M126" s="1760"/>
      <c r="N126" s="89"/>
      <c r="O126" s="89"/>
      <c r="P126" s="98"/>
      <c r="Q126" s="98"/>
      <c r="R126" s="12"/>
      <c r="S126" s="12"/>
      <c r="T126" s="12"/>
      <c r="U126" s="12"/>
      <c r="V126" s="12"/>
      <c r="W126" s="1934"/>
      <c r="X126" s="1934"/>
      <c r="Y126" s="12"/>
      <c r="Z126" s="98"/>
      <c r="AA126" s="2813"/>
      <c r="AB126" s="2845"/>
      <c r="AC126" s="2816"/>
      <c r="AD126" s="2821"/>
      <c r="AE126" s="2821"/>
      <c r="AF126" s="2860"/>
      <c r="AG126" s="59">
        <f>IF(N126=N125,0,IF(N126=N124,0,1))</f>
        <v>0</v>
      </c>
      <c r="AH126" s="59" t="s">
        <v>224</v>
      </c>
      <c r="AI126" s="59" t="str">
        <f t="shared" si="0"/>
        <v>??</v>
      </c>
      <c r="AJ126" s="59">
        <f>IF(O126=O125,0,IF(O126=O124,0,1))</f>
        <v>0</v>
      </c>
      <c r="AK126" s="529">
        <f>AK125</f>
        <v>0</v>
      </c>
    </row>
    <row r="127" spans="1:37" ht="14.1" customHeight="1">
      <c r="A127" s="2841"/>
      <c r="B127" s="2801"/>
      <c r="C127" s="2827"/>
      <c r="D127" s="2843"/>
      <c r="E127" s="2833"/>
      <c r="F127" s="2807"/>
      <c r="G127" s="2810"/>
      <c r="H127" s="2839"/>
      <c r="I127" s="2807"/>
      <c r="J127" s="2807"/>
      <c r="K127" s="273"/>
      <c r="L127" s="95"/>
      <c r="M127" s="1760"/>
      <c r="N127" s="89"/>
      <c r="O127" s="89"/>
      <c r="P127" s="98"/>
      <c r="Q127" s="98"/>
      <c r="R127" s="12"/>
      <c r="S127" s="12"/>
      <c r="T127" s="12"/>
      <c r="U127" s="12"/>
      <c r="V127" s="12"/>
      <c r="W127" s="1934"/>
      <c r="X127" s="1934"/>
      <c r="Y127" s="12"/>
      <c r="Z127" s="98"/>
      <c r="AA127" s="2813"/>
      <c r="AB127" s="2845"/>
      <c r="AC127" s="2816"/>
      <c r="AD127" s="2821"/>
      <c r="AE127" s="2821"/>
      <c r="AF127" s="2860"/>
      <c r="AG127" s="59">
        <f>IF(N127=N126,0,IF(N127=N125,0,IF(N127=N124,0,1)))</f>
        <v>0</v>
      </c>
      <c r="AH127" s="59" t="s">
        <v>224</v>
      </c>
      <c r="AI127" s="59" t="str">
        <f t="shared" si="0"/>
        <v>??</v>
      </c>
      <c r="AJ127" s="59">
        <f>IF(O127=O126,0,IF(O127=O125,0,IF(O127=O124,0,1)))</f>
        <v>0</v>
      </c>
      <c r="AK127" s="529">
        <f t="shared" ref="AK127:AK147" si="21">AK126</f>
        <v>0</v>
      </c>
    </row>
    <row r="128" spans="1:37" ht="14.1" customHeight="1">
      <c r="A128" s="2841"/>
      <c r="B128" s="2801"/>
      <c r="C128" s="2827"/>
      <c r="D128" s="2843"/>
      <c r="E128" s="2833"/>
      <c r="F128" s="2807"/>
      <c r="G128" s="2810"/>
      <c r="H128" s="2839"/>
      <c r="I128" s="2807"/>
      <c r="J128" s="2807"/>
      <c r="K128" s="277"/>
      <c r="L128" s="95"/>
      <c r="M128" s="1760"/>
      <c r="N128" s="89"/>
      <c r="O128" s="89"/>
      <c r="P128" s="98"/>
      <c r="Q128" s="98"/>
      <c r="R128" s="12"/>
      <c r="S128" s="12"/>
      <c r="T128" s="12"/>
      <c r="U128" s="12"/>
      <c r="V128" s="12"/>
      <c r="W128" s="1934"/>
      <c r="X128" s="1934"/>
      <c r="Y128" s="12"/>
      <c r="Z128" s="98"/>
      <c r="AA128" s="2813"/>
      <c r="AB128" s="2845"/>
      <c r="AC128" s="2816"/>
      <c r="AD128" s="2821"/>
      <c r="AE128" s="2821"/>
      <c r="AF128" s="2860"/>
      <c r="AG128" s="59">
        <f>IF(N128=N127,0,IF(N128=N126,0,IF(N128=N125,0,IF(N128=N124,0,1))))</f>
        <v>0</v>
      </c>
      <c r="AH128" s="59" t="s">
        <v>224</v>
      </c>
      <c r="AI128" s="59" t="str">
        <f t="shared" si="0"/>
        <v>??</v>
      </c>
      <c r="AJ128" s="59">
        <f>IF(O128=O127,0,IF(O128=O126,0,IF(O128=O125,0,IF(O128=O124,0,1))))</f>
        <v>0</v>
      </c>
      <c r="AK128" s="529">
        <f t="shared" si="21"/>
        <v>0</v>
      </c>
    </row>
    <row r="129" spans="1:37" ht="14.1" customHeight="1">
      <c r="A129" s="2841"/>
      <c r="B129" s="2801"/>
      <c r="C129" s="2827"/>
      <c r="D129" s="2843"/>
      <c r="E129" s="2833"/>
      <c r="F129" s="2807"/>
      <c r="G129" s="2810"/>
      <c r="H129" s="2839"/>
      <c r="I129" s="2807"/>
      <c r="J129" s="2807"/>
      <c r="K129" s="277"/>
      <c r="L129" s="95"/>
      <c r="M129" s="1760"/>
      <c r="N129" s="89"/>
      <c r="O129" s="89"/>
      <c r="P129" s="98"/>
      <c r="Q129" s="98"/>
      <c r="R129" s="12"/>
      <c r="S129" s="12"/>
      <c r="T129" s="12"/>
      <c r="U129" s="12"/>
      <c r="V129" s="12"/>
      <c r="W129" s="1934"/>
      <c r="X129" s="1934"/>
      <c r="Y129" s="12"/>
      <c r="Z129" s="98"/>
      <c r="AA129" s="2813"/>
      <c r="AB129" s="2845"/>
      <c r="AC129" s="2824" t="str">
        <f>IF(AC124&gt;9,"błąd","")</f>
        <v/>
      </c>
      <c r="AD129" s="2821"/>
      <c r="AE129" s="2821"/>
      <c r="AF129" s="2860"/>
      <c r="AG129" s="59">
        <f>IF(N129=N128,0,IF(N129=N127,0,IF(N129=N126,0,IF(N129=N125,0,IF(N129=N124,0,1)))))</f>
        <v>0</v>
      </c>
      <c r="AH129" s="59" t="s">
        <v>224</v>
      </c>
      <c r="AI129" s="59" t="str">
        <f t="shared" si="0"/>
        <v>??</v>
      </c>
      <c r="AJ129" s="59">
        <f>IF(O129=O128,0,IF(O129=O127,0,IF(O129=O126,0,IF(O129=O125,0,IF(O129=O124,0,1)))))</f>
        <v>0</v>
      </c>
      <c r="AK129" s="529">
        <f t="shared" si="21"/>
        <v>0</v>
      </c>
    </row>
    <row r="130" spans="1:37" ht="14.1" customHeight="1">
      <c r="A130" s="2841"/>
      <c r="B130" s="2801"/>
      <c r="C130" s="2827"/>
      <c r="D130" s="2843"/>
      <c r="E130" s="2833"/>
      <c r="F130" s="2807"/>
      <c r="G130" s="2810"/>
      <c r="H130" s="2839"/>
      <c r="I130" s="2807"/>
      <c r="J130" s="2807"/>
      <c r="K130" s="277"/>
      <c r="L130" s="95"/>
      <c r="M130" s="1760"/>
      <c r="N130" s="89"/>
      <c r="O130" s="89"/>
      <c r="P130" s="98"/>
      <c r="Q130" s="98"/>
      <c r="R130" s="12"/>
      <c r="S130" s="12"/>
      <c r="T130" s="12"/>
      <c r="U130" s="12"/>
      <c r="V130" s="12"/>
      <c r="W130" s="1934"/>
      <c r="X130" s="1934"/>
      <c r="Y130" s="12"/>
      <c r="Z130" s="98"/>
      <c r="AA130" s="2813"/>
      <c r="AB130" s="2845"/>
      <c r="AC130" s="2824"/>
      <c r="AD130" s="2821"/>
      <c r="AE130" s="2821"/>
      <c r="AF130" s="2860"/>
      <c r="AG130" s="59">
        <f>IF(N130=N129,0,IF(N130=N128,0,IF(N130=N127,0,IF(N130=N126,0,IF(N130=N125,0,IF(N130=N124,0,1))))))</f>
        <v>0</v>
      </c>
      <c r="AH130" s="59" t="s">
        <v>224</v>
      </c>
      <c r="AI130" s="59" t="str">
        <f t="shared" si="0"/>
        <v>??</v>
      </c>
      <c r="AJ130" s="59">
        <f>IF(O130=O129,0,IF(O130=O128,0,IF(O130=O127,0,IF(O130=O126,0,IF(O130=O125,0,IF(O130=O124,0,1))))))</f>
        <v>0</v>
      </c>
      <c r="AK130" s="529">
        <f t="shared" si="21"/>
        <v>0</v>
      </c>
    </row>
    <row r="131" spans="1:37" ht="14.1" customHeight="1" thickBot="1">
      <c r="A131" s="2842"/>
      <c r="B131" s="2802"/>
      <c r="C131" s="2828"/>
      <c r="D131" s="2844"/>
      <c r="E131" s="2834"/>
      <c r="F131" s="2808"/>
      <c r="G131" s="2811"/>
      <c r="H131" s="2840"/>
      <c r="I131" s="2808"/>
      <c r="J131" s="2808"/>
      <c r="K131" s="274"/>
      <c r="L131" s="96"/>
      <c r="M131" s="96"/>
      <c r="N131" s="89"/>
      <c r="O131" s="93"/>
      <c r="P131" s="96"/>
      <c r="Q131" s="96"/>
      <c r="R131" s="13"/>
      <c r="S131" s="13"/>
      <c r="T131" s="13"/>
      <c r="U131" s="13"/>
      <c r="V131" s="13"/>
      <c r="W131" s="13"/>
      <c r="X131" s="13"/>
      <c r="Y131" s="13"/>
      <c r="Z131" s="96"/>
      <c r="AA131" s="2814"/>
      <c r="AB131" s="2846"/>
      <c r="AC131" s="2825"/>
      <c r="AD131" s="2822"/>
      <c r="AE131" s="2822"/>
      <c r="AF131" s="2861"/>
      <c r="AG131" s="59">
        <f>IF(N131=N130,0,IF(N131=N129,0,IF(N131=N128,0,IF(N131=N127,0,IF(N131=N126,0,IF(N131=N125,0,IF(N131=N124,0,1)))))))</f>
        <v>0</v>
      </c>
      <c r="AH131" s="59" t="s">
        <v>224</v>
      </c>
      <c r="AI131" s="59" t="str">
        <f t="shared" si="0"/>
        <v>??</v>
      </c>
      <c r="AJ131" s="59">
        <f>IF(O131=O130,0,IF(O131=O129,0,IF(O131=O128,0,IF(O131=O127,0,IF(O131=O126,0,IF(O131=O125,0,IF(O131=O124,0,1)))))))</f>
        <v>0</v>
      </c>
      <c r="AK131" s="529">
        <f t="shared" si="21"/>
        <v>0</v>
      </c>
    </row>
    <row r="132" spans="1:37" ht="14.1" customHeight="1" thickTop="1">
      <c r="A132" s="2797"/>
      <c r="B132" s="2800"/>
      <c r="C132" s="2826"/>
      <c r="D132" s="2847"/>
      <c r="E132" s="2832"/>
      <c r="F132" s="2806"/>
      <c r="G132" s="2809"/>
      <c r="H132" s="1986" t="s">
        <v>970</v>
      </c>
      <c r="I132" s="2806"/>
      <c r="J132" s="2806"/>
      <c r="K132" s="275"/>
      <c r="L132" s="95"/>
      <c r="M132" s="97"/>
      <c r="N132" s="79"/>
      <c r="O132" s="79"/>
      <c r="P132" s="97"/>
      <c r="Q132" s="95"/>
      <c r="R132" s="12"/>
      <c r="S132" s="12"/>
      <c r="T132" s="12"/>
      <c r="U132" s="12"/>
      <c r="V132" s="11"/>
      <c r="W132" s="1935"/>
      <c r="X132" s="1935"/>
      <c r="Y132" s="11"/>
      <c r="Z132" s="95"/>
      <c r="AA132" s="2812">
        <f>SUM(R132:Z139)</f>
        <v>0</v>
      </c>
      <c r="AB132" s="2848"/>
      <c r="AC132" s="2815">
        <f>IF((AA132-AB132)&gt;=0,AA132-AB132,0)</f>
        <v>0</v>
      </c>
      <c r="AD132" s="2820">
        <f t="shared" si="20"/>
        <v>0</v>
      </c>
      <c r="AE132" s="2820" t="str">
        <f>IF(AD132=1,"pe",IF(AD132&gt;0,"ne",""))</f>
        <v/>
      </c>
      <c r="AF132" s="2859"/>
      <c r="AG132" s="59">
        <v>1</v>
      </c>
      <c r="AH132" s="59" t="s">
        <v>224</v>
      </c>
      <c r="AI132" s="59" t="str">
        <f t="shared" si="0"/>
        <v>??</v>
      </c>
      <c r="AJ132" s="59">
        <v>1</v>
      </c>
      <c r="AK132" s="529">
        <f>C132</f>
        <v>0</v>
      </c>
    </row>
    <row r="133" spans="1:37" ht="14.1" customHeight="1">
      <c r="A133" s="2841"/>
      <c r="B133" s="2801"/>
      <c r="C133" s="2827"/>
      <c r="D133" s="2843"/>
      <c r="E133" s="2833"/>
      <c r="F133" s="2807"/>
      <c r="G133" s="2810"/>
      <c r="H133" s="2839"/>
      <c r="I133" s="2807"/>
      <c r="J133" s="2807"/>
      <c r="K133" s="273"/>
      <c r="L133" s="95"/>
      <c r="M133" s="1760"/>
      <c r="N133" s="89"/>
      <c r="O133" s="89"/>
      <c r="P133" s="98"/>
      <c r="Q133" s="98"/>
      <c r="R133" s="12"/>
      <c r="S133" s="12"/>
      <c r="T133" s="12"/>
      <c r="U133" s="12"/>
      <c r="V133" s="12"/>
      <c r="W133" s="1934"/>
      <c r="X133" s="1934"/>
      <c r="Y133" s="12"/>
      <c r="Z133" s="98"/>
      <c r="AA133" s="2813"/>
      <c r="AB133" s="2845"/>
      <c r="AC133" s="2816"/>
      <c r="AD133" s="2821"/>
      <c r="AE133" s="2821"/>
      <c r="AF133" s="2860"/>
      <c r="AG133" s="59">
        <f>IF(N133=N132,0,1)</f>
        <v>0</v>
      </c>
      <c r="AH133" s="59" t="s">
        <v>224</v>
      </c>
      <c r="AI133" s="59" t="str">
        <f t="shared" si="0"/>
        <v>??</v>
      </c>
      <c r="AJ133" s="59">
        <f>IF(O133=O132,0,1)</f>
        <v>0</v>
      </c>
      <c r="AK133" s="529">
        <f>AK132</f>
        <v>0</v>
      </c>
    </row>
    <row r="134" spans="1:37" ht="14.1" customHeight="1">
      <c r="A134" s="2841"/>
      <c r="B134" s="2801"/>
      <c r="C134" s="2827"/>
      <c r="D134" s="2843"/>
      <c r="E134" s="2833"/>
      <c r="F134" s="2807"/>
      <c r="G134" s="2810"/>
      <c r="H134" s="2839"/>
      <c r="I134" s="2807"/>
      <c r="J134" s="2807"/>
      <c r="K134" s="273"/>
      <c r="L134" s="95"/>
      <c r="M134" s="1760"/>
      <c r="N134" s="89"/>
      <c r="O134" s="89"/>
      <c r="P134" s="98"/>
      <c r="Q134" s="98"/>
      <c r="R134" s="12"/>
      <c r="S134" s="12"/>
      <c r="T134" s="12"/>
      <c r="U134" s="12"/>
      <c r="V134" s="12"/>
      <c r="W134" s="1934"/>
      <c r="X134" s="1934"/>
      <c r="Y134" s="12"/>
      <c r="Z134" s="98"/>
      <c r="AA134" s="2813"/>
      <c r="AB134" s="2845"/>
      <c r="AC134" s="2816"/>
      <c r="AD134" s="2821"/>
      <c r="AE134" s="2821"/>
      <c r="AF134" s="2860"/>
      <c r="AG134" s="59">
        <f>IF(N134=N133,0,IF(N134=N132,0,1))</f>
        <v>0</v>
      </c>
      <c r="AH134" s="59" t="s">
        <v>224</v>
      </c>
      <c r="AI134" s="59" t="str">
        <f t="shared" si="0"/>
        <v>??</v>
      </c>
      <c r="AJ134" s="59">
        <f>IF(O134=O133,0,IF(O134=O132,0,1))</f>
        <v>0</v>
      </c>
      <c r="AK134" s="529">
        <f t="shared" si="21"/>
        <v>0</v>
      </c>
    </row>
    <row r="135" spans="1:37" ht="14.1" customHeight="1">
      <c r="A135" s="2841"/>
      <c r="B135" s="2801"/>
      <c r="C135" s="2827"/>
      <c r="D135" s="2843"/>
      <c r="E135" s="2833"/>
      <c r="F135" s="2807"/>
      <c r="G135" s="2810"/>
      <c r="H135" s="2839"/>
      <c r="I135" s="2807"/>
      <c r="J135" s="2807"/>
      <c r="K135" s="273"/>
      <c r="L135" s="95"/>
      <c r="M135" s="1760"/>
      <c r="N135" s="89"/>
      <c r="O135" s="89"/>
      <c r="P135" s="98"/>
      <c r="Q135" s="98"/>
      <c r="R135" s="12"/>
      <c r="S135" s="12"/>
      <c r="T135" s="12"/>
      <c r="U135" s="12"/>
      <c r="V135" s="12"/>
      <c r="W135" s="1934"/>
      <c r="X135" s="1934"/>
      <c r="Y135" s="12"/>
      <c r="Z135" s="98"/>
      <c r="AA135" s="2813"/>
      <c r="AB135" s="2845"/>
      <c r="AC135" s="2816"/>
      <c r="AD135" s="2821"/>
      <c r="AE135" s="2821"/>
      <c r="AF135" s="2860"/>
      <c r="AG135" s="59">
        <f>IF(N135=N134,0,IF(N135=N133,0,IF(N135=N132,0,1)))</f>
        <v>0</v>
      </c>
      <c r="AH135" s="59" t="s">
        <v>224</v>
      </c>
      <c r="AI135" s="59" t="str">
        <f t="shared" si="0"/>
        <v>??</v>
      </c>
      <c r="AJ135" s="59">
        <f>IF(O135=O134,0,IF(O135=O133,0,IF(O135=O132,0,1)))</f>
        <v>0</v>
      </c>
      <c r="AK135" s="529">
        <f t="shared" si="21"/>
        <v>0</v>
      </c>
    </row>
    <row r="136" spans="1:37" ht="14.1" customHeight="1">
      <c r="A136" s="2841"/>
      <c r="B136" s="2801"/>
      <c r="C136" s="2827"/>
      <c r="D136" s="2843"/>
      <c r="E136" s="2833"/>
      <c r="F136" s="2807"/>
      <c r="G136" s="2810"/>
      <c r="H136" s="2839"/>
      <c r="I136" s="2807"/>
      <c r="J136" s="2807"/>
      <c r="K136" s="277"/>
      <c r="L136" s="95"/>
      <c r="M136" s="1760"/>
      <c r="N136" s="89"/>
      <c r="O136" s="89"/>
      <c r="P136" s="98"/>
      <c r="Q136" s="98"/>
      <c r="R136" s="12"/>
      <c r="S136" s="12"/>
      <c r="T136" s="12"/>
      <c r="U136" s="12"/>
      <c r="V136" s="12"/>
      <c r="W136" s="1934"/>
      <c r="X136" s="1934"/>
      <c r="Y136" s="12"/>
      <c r="Z136" s="98"/>
      <c r="AA136" s="2813"/>
      <c r="AB136" s="2845"/>
      <c r="AC136" s="2816"/>
      <c r="AD136" s="2821"/>
      <c r="AE136" s="2821"/>
      <c r="AF136" s="2860"/>
      <c r="AG136" s="59">
        <f>IF(N136=N135,0,IF(N136=N134,0,IF(N136=N133,0,IF(N136=N132,0,1))))</f>
        <v>0</v>
      </c>
      <c r="AH136" s="59" t="s">
        <v>224</v>
      </c>
      <c r="AI136" s="59" t="str">
        <f t="shared" si="0"/>
        <v>??</v>
      </c>
      <c r="AJ136" s="59">
        <f>IF(O136=O135,0,IF(O136=O134,0,IF(O136=O133,0,IF(O136=O132,0,1))))</f>
        <v>0</v>
      </c>
      <c r="AK136" s="529">
        <f t="shared" si="21"/>
        <v>0</v>
      </c>
    </row>
    <row r="137" spans="1:37" ht="14.1" customHeight="1">
      <c r="A137" s="2841"/>
      <c r="B137" s="2801"/>
      <c r="C137" s="2827"/>
      <c r="D137" s="2843"/>
      <c r="E137" s="2833"/>
      <c r="F137" s="2807"/>
      <c r="G137" s="2810"/>
      <c r="H137" s="2839"/>
      <c r="I137" s="2807"/>
      <c r="J137" s="2807"/>
      <c r="K137" s="277"/>
      <c r="L137" s="95"/>
      <c r="M137" s="1760"/>
      <c r="N137" s="89"/>
      <c r="O137" s="89"/>
      <c r="P137" s="98"/>
      <c r="Q137" s="98"/>
      <c r="R137" s="12"/>
      <c r="S137" s="12"/>
      <c r="T137" s="12"/>
      <c r="U137" s="12"/>
      <c r="V137" s="12"/>
      <c r="W137" s="1934"/>
      <c r="X137" s="1934"/>
      <c r="Y137" s="12"/>
      <c r="Z137" s="98"/>
      <c r="AA137" s="2813"/>
      <c r="AB137" s="2845"/>
      <c r="AC137" s="2824" t="str">
        <f>IF(AC132&gt;9,"błąd","")</f>
        <v/>
      </c>
      <c r="AD137" s="2821"/>
      <c r="AE137" s="2821"/>
      <c r="AF137" s="2860"/>
      <c r="AG137" s="59">
        <f>IF(N137=N136,0,IF(N137=N135,0,IF(N137=N134,0,IF(N137=N133,0,IF(N137=N132,0,1)))))</f>
        <v>0</v>
      </c>
      <c r="AH137" s="59" t="s">
        <v>224</v>
      </c>
      <c r="AI137" s="59" t="str">
        <f t="shared" si="0"/>
        <v>??</v>
      </c>
      <c r="AJ137" s="59">
        <f>IF(O137=O136,0,IF(O137=O135,0,IF(O137=O134,0,IF(O137=O133,0,IF(O137=O132,0,1)))))</f>
        <v>0</v>
      </c>
      <c r="AK137" s="529">
        <f t="shared" si="21"/>
        <v>0</v>
      </c>
    </row>
    <row r="138" spans="1:37" ht="14.1" customHeight="1">
      <c r="A138" s="2841"/>
      <c r="B138" s="2801"/>
      <c r="C138" s="2827"/>
      <c r="D138" s="2843"/>
      <c r="E138" s="2833"/>
      <c r="F138" s="2807"/>
      <c r="G138" s="2810"/>
      <c r="H138" s="2839"/>
      <c r="I138" s="2807"/>
      <c r="J138" s="2807"/>
      <c r="K138" s="277"/>
      <c r="L138" s="95"/>
      <c r="M138" s="1760"/>
      <c r="N138" s="89"/>
      <c r="O138" s="89"/>
      <c r="P138" s="98"/>
      <c r="Q138" s="98"/>
      <c r="R138" s="12"/>
      <c r="S138" s="12"/>
      <c r="T138" s="12"/>
      <c r="U138" s="12"/>
      <c r="V138" s="12"/>
      <c r="W138" s="1934"/>
      <c r="X138" s="1934"/>
      <c r="Y138" s="12"/>
      <c r="Z138" s="98"/>
      <c r="AA138" s="2813"/>
      <c r="AB138" s="2845"/>
      <c r="AC138" s="2824"/>
      <c r="AD138" s="2821"/>
      <c r="AE138" s="2821"/>
      <c r="AF138" s="2860"/>
      <c r="AG138" s="59">
        <f>IF(N138=N137,0,IF(N138=N136,0,IF(N138=N135,0,IF(N138=N134,0,IF(N138=N133,0,IF(N138=N132,0,1))))))</f>
        <v>0</v>
      </c>
      <c r="AH138" s="59" t="s">
        <v>224</v>
      </c>
      <c r="AI138" s="59" t="str">
        <f t="shared" si="0"/>
        <v>??</v>
      </c>
      <c r="AJ138" s="59">
        <f>IF(O138=O137,0,IF(O138=O136,0,IF(O138=O135,0,IF(O138=O134,0,IF(O138=O133,0,IF(O138=O132,0,1))))))</f>
        <v>0</v>
      </c>
      <c r="AK138" s="529">
        <f t="shared" si="21"/>
        <v>0</v>
      </c>
    </row>
    <row r="139" spans="1:37" ht="14.1" customHeight="1" thickBot="1">
      <c r="A139" s="2842"/>
      <c r="B139" s="2802"/>
      <c r="C139" s="2828"/>
      <c r="D139" s="2844"/>
      <c r="E139" s="2834"/>
      <c r="F139" s="2808"/>
      <c r="G139" s="2811"/>
      <c r="H139" s="2840"/>
      <c r="I139" s="2808"/>
      <c r="J139" s="2808"/>
      <c r="K139" s="274"/>
      <c r="L139" s="96"/>
      <c r="M139" s="96"/>
      <c r="N139" s="89"/>
      <c r="O139" s="93"/>
      <c r="P139" s="96"/>
      <c r="Q139" s="96"/>
      <c r="R139" s="13"/>
      <c r="S139" s="13"/>
      <c r="T139" s="13"/>
      <c r="U139" s="13"/>
      <c r="V139" s="13"/>
      <c r="W139" s="13"/>
      <c r="X139" s="13"/>
      <c r="Y139" s="13"/>
      <c r="Z139" s="96"/>
      <c r="AA139" s="2814"/>
      <c r="AB139" s="2846"/>
      <c r="AC139" s="2825"/>
      <c r="AD139" s="2822"/>
      <c r="AE139" s="2822"/>
      <c r="AF139" s="2861"/>
      <c r="AG139" s="59">
        <f>IF(N139=N138,0,IF(N139=N137,0,IF(N139=N136,0,IF(N139=N135,0,IF(N139=N134,0,IF(N139=N133,0,IF(N139=N132,0,1)))))))</f>
        <v>0</v>
      </c>
      <c r="AH139" s="59" t="s">
        <v>224</v>
      </c>
      <c r="AI139" s="59" t="str">
        <f t="shared" si="0"/>
        <v>??</v>
      </c>
      <c r="AJ139" s="59">
        <f>IF(O139=O138,0,IF(O139=O137,0,IF(O139=O136,0,IF(O139=O135,0,IF(O139=O134,0,IF(O139=O133,0,IF(O139=O132,0,1)))))))</f>
        <v>0</v>
      </c>
      <c r="AK139" s="529">
        <f t="shared" si="21"/>
        <v>0</v>
      </c>
    </row>
    <row r="140" spans="1:37" ht="14.1" customHeight="1" thickTop="1">
      <c r="A140" s="2797"/>
      <c r="B140" s="2800"/>
      <c r="C140" s="2826"/>
      <c r="D140" s="2847"/>
      <c r="E140" s="2832"/>
      <c r="F140" s="2806"/>
      <c r="G140" s="2809"/>
      <c r="H140" s="1986" t="s">
        <v>970</v>
      </c>
      <c r="I140" s="2806"/>
      <c r="J140" s="2806"/>
      <c r="K140" s="275"/>
      <c r="L140" s="95"/>
      <c r="M140" s="97"/>
      <c r="N140" s="79"/>
      <c r="O140" s="79"/>
      <c r="P140" s="97"/>
      <c r="Q140" s="97"/>
      <c r="R140" s="14"/>
      <c r="S140" s="14"/>
      <c r="T140" s="14"/>
      <c r="U140" s="14"/>
      <c r="V140" s="14"/>
      <c r="W140" s="14"/>
      <c r="X140" s="14"/>
      <c r="Y140" s="14"/>
      <c r="Z140" s="97"/>
      <c r="AA140" s="2812">
        <f>SUM(R140:Z147)</f>
        <v>0</v>
      </c>
      <c r="AB140" s="2848"/>
      <c r="AC140" s="2815">
        <f t="shared" ref="AC140" si="22">IF((AA140-AB140)&gt;=0,AA140-AB140,0)</f>
        <v>0</v>
      </c>
      <c r="AD140" s="2820">
        <f t="shared" si="20"/>
        <v>0</v>
      </c>
      <c r="AE140" s="2820" t="str">
        <f>IF(AD140=1,"pe",IF(AD140&gt;0,"ne",""))</f>
        <v/>
      </c>
      <c r="AF140" s="2859"/>
      <c r="AG140" s="59">
        <v>1</v>
      </c>
      <c r="AH140" s="59" t="s">
        <v>224</v>
      </c>
      <c r="AI140" s="59" t="str">
        <f t="shared" si="0"/>
        <v>??</v>
      </c>
      <c r="AJ140" s="59">
        <v>1</v>
      </c>
      <c r="AK140" s="529">
        <f>C140</f>
        <v>0</v>
      </c>
    </row>
    <row r="141" spans="1:37" ht="14.1" customHeight="1">
      <c r="A141" s="2841"/>
      <c r="B141" s="2801"/>
      <c r="C141" s="2827"/>
      <c r="D141" s="2843"/>
      <c r="E141" s="2833"/>
      <c r="F141" s="2807"/>
      <c r="G141" s="2810"/>
      <c r="H141" s="2839"/>
      <c r="I141" s="2807"/>
      <c r="J141" s="2807"/>
      <c r="K141" s="273"/>
      <c r="L141" s="95"/>
      <c r="M141" s="1760"/>
      <c r="N141" s="89"/>
      <c r="O141" s="89"/>
      <c r="P141" s="98"/>
      <c r="Q141" s="98"/>
      <c r="R141" s="12"/>
      <c r="S141" s="12"/>
      <c r="T141" s="12"/>
      <c r="U141" s="12"/>
      <c r="V141" s="12"/>
      <c r="W141" s="1934"/>
      <c r="X141" s="1934"/>
      <c r="Y141" s="12"/>
      <c r="Z141" s="98"/>
      <c r="AA141" s="2813"/>
      <c r="AB141" s="2845"/>
      <c r="AC141" s="2816"/>
      <c r="AD141" s="2821"/>
      <c r="AE141" s="2821"/>
      <c r="AF141" s="2860"/>
      <c r="AG141" s="59">
        <f>IF(N141=N140,0,1)</f>
        <v>0</v>
      </c>
      <c r="AH141" s="59" t="s">
        <v>224</v>
      </c>
      <c r="AI141" s="59" t="str">
        <f t="shared" si="0"/>
        <v>??</v>
      </c>
      <c r="AJ141" s="59">
        <f>IF(O141=O140,0,1)</f>
        <v>0</v>
      </c>
      <c r="AK141" s="529">
        <f>AK140</f>
        <v>0</v>
      </c>
    </row>
    <row r="142" spans="1:37" ht="14.1" customHeight="1">
      <c r="A142" s="2841"/>
      <c r="B142" s="2801"/>
      <c r="C142" s="2827"/>
      <c r="D142" s="2843"/>
      <c r="E142" s="2833"/>
      <c r="F142" s="2807"/>
      <c r="G142" s="2810"/>
      <c r="H142" s="2839"/>
      <c r="I142" s="2807"/>
      <c r="J142" s="2807"/>
      <c r="K142" s="273"/>
      <c r="L142" s="95"/>
      <c r="M142" s="1760"/>
      <c r="N142" s="89"/>
      <c r="O142" s="89"/>
      <c r="P142" s="98"/>
      <c r="Q142" s="98"/>
      <c r="R142" s="12"/>
      <c r="S142" s="12"/>
      <c r="T142" s="12"/>
      <c r="U142" s="12"/>
      <c r="V142" s="12"/>
      <c r="W142" s="1934"/>
      <c r="X142" s="1934"/>
      <c r="Y142" s="12"/>
      <c r="Z142" s="98"/>
      <c r="AA142" s="2813"/>
      <c r="AB142" s="2845"/>
      <c r="AC142" s="2816"/>
      <c r="AD142" s="2821"/>
      <c r="AE142" s="2821"/>
      <c r="AF142" s="2860"/>
      <c r="AG142" s="59">
        <f>IF(N142=N141,0,IF(N142=N140,0,1))</f>
        <v>0</v>
      </c>
      <c r="AH142" s="59" t="s">
        <v>224</v>
      </c>
      <c r="AI142" s="59" t="str">
        <f t="shared" si="0"/>
        <v>??</v>
      </c>
      <c r="AJ142" s="59">
        <f>IF(O142=O141,0,IF(O142=O140,0,1))</f>
        <v>0</v>
      </c>
      <c r="AK142" s="529">
        <f t="shared" si="21"/>
        <v>0</v>
      </c>
    </row>
    <row r="143" spans="1:37" ht="14.1" customHeight="1">
      <c r="A143" s="2841"/>
      <c r="B143" s="2801"/>
      <c r="C143" s="2827"/>
      <c r="D143" s="2843"/>
      <c r="E143" s="2833"/>
      <c r="F143" s="2807"/>
      <c r="G143" s="2810"/>
      <c r="H143" s="2839"/>
      <c r="I143" s="2807"/>
      <c r="J143" s="2807"/>
      <c r="K143" s="273"/>
      <c r="L143" s="95"/>
      <c r="M143" s="1760"/>
      <c r="N143" s="89"/>
      <c r="O143" s="89"/>
      <c r="P143" s="98"/>
      <c r="Q143" s="98"/>
      <c r="R143" s="12"/>
      <c r="S143" s="12"/>
      <c r="T143" s="12"/>
      <c r="U143" s="12"/>
      <c r="V143" s="12"/>
      <c r="W143" s="1934"/>
      <c r="X143" s="1934"/>
      <c r="Y143" s="12"/>
      <c r="Z143" s="98"/>
      <c r="AA143" s="2813"/>
      <c r="AB143" s="2845"/>
      <c r="AC143" s="2816"/>
      <c r="AD143" s="2821"/>
      <c r="AE143" s="2821"/>
      <c r="AF143" s="2860"/>
      <c r="AG143" s="59">
        <f>IF(N143=N142,0,IF(N143=N141,0,IF(N143=N140,0,1)))</f>
        <v>0</v>
      </c>
      <c r="AH143" s="59" t="s">
        <v>224</v>
      </c>
      <c r="AI143" s="59" t="str">
        <f t="shared" si="0"/>
        <v>??</v>
      </c>
      <c r="AJ143" s="59">
        <f>IF(O143=O142,0,IF(O143=O141,0,IF(O143=O140,0,1)))</f>
        <v>0</v>
      </c>
      <c r="AK143" s="529">
        <f t="shared" si="21"/>
        <v>0</v>
      </c>
    </row>
    <row r="144" spans="1:37" ht="14.1" customHeight="1">
      <c r="A144" s="2841"/>
      <c r="B144" s="2801"/>
      <c r="C144" s="2827"/>
      <c r="D144" s="2843"/>
      <c r="E144" s="2833"/>
      <c r="F144" s="2807"/>
      <c r="G144" s="2810"/>
      <c r="H144" s="2839"/>
      <c r="I144" s="2807"/>
      <c r="J144" s="2807"/>
      <c r="K144" s="277"/>
      <c r="L144" s="95"/>
      <c r="M144" s="1760"/>
      <c r="N144" s="89"/>
      <c r="O144" s="89"/>
      <c r="P144" s="98"/>
      <c r="Q144" s="98"/>
      <c r="R144" s="12"/>
      <c r="S144" s="12"/>
      <c r="T144" s="12"/>
      <c r="U144" s="12"/>
      <c r="V144" s="12"/>
      <c r="W144" s="1934"/>
      <c r="X144" s="1934"/>
      <c r="Y144" s="12"/>
      <c r="Z144" s="98"/>
      <c r="AA144" s="2813"/>
      <c r="AB144" s="2845"/>
      <c r="AC144" s="2816"/>
      <c r="AD144" s="2821"/>
      <c r="AE144" s="2821"/>
      <c r="AF144" s="2860"/>
      <c r="AG144" s="59">
        <f>IF(N144=N143,0,IF(N144=N142,0,IF(N144=N141,0,IF(N144=N140,0,1))))</f>
        <v>0</v>
      </c>
      <c r="AH144" s="59" t="s">
        <v>224</v>
      </c>
      <c r="AI144" s="59" t="str">
        <f t="shared" si="0"/>
        <v>??</v>
      </c>
      <c r="AJ144" s="59">
        <f>IF(O144=O143,0,IF(O144=O142,0,IF(O144=O141,0,IF(O144=O140,0,1))))</f>
        <v>0</v>
      </c>
      <c r="AK144" s="529">
        <f t="shared" si="21"/>
        <v>0</v>
      </c>
    </row>
    <row r="145" spans="1:37" ht="14.1" customHeight="1">
      <c r="A145" s="2841"/>
      <c r="B145" s="2801"/>
      <c r="C145" s="2827"/>
      <c r="D145" s="2843"/>
      <c r="E145" s="2833"/>
      <c r="F145" s="2807"/>
      <c r="G145" s="2810"/>
      <c r="H145" s="2839"/>
      <c r="I145" s="2807"/>
      <c r="J145" s="2807"/>
      <c r="K145" s="277"/>
      <c r="L145" s="95"/>
      <c r="M145" s="1760"/>
      <c r="N145" s="89"/>
      <c r="O145" s="89"/>
      <c r="P145" s="98"/>
      <c r="Q145" s="98"/>
      <c r="R145" s="12"/>
      <c r="S145" s="12"/>
      <c r="T145" s="12"/>
      <c r="U145" s="12"/>
      <c r="V145" s="12"/>
      <c r="W145" s="1934"/>
      <c r="X145" s="1934"/>
      <c r="Y145" s="12"/>
      <c r="Z145" s="98"/>
      <c r="AA145" s="2813"/>
      <c r="AB145" s="2845"/>
      <c r="AC145" s="2824" t="str">
        <f t="shared" ref="AC145" si="23">IF(AC140&gt;9,"błąd","")</f>
        <v/>
      </c>
      <c r="AD145" s="2821"/>
      <c r="AE145" s="2821"/>
      <c r="AF145" s="2860"/>
      <c r="AG145" s="59">
        <f>IF(N145=N144,0,IF(N145=N143,0,IF(N145=N142,0,IF(N145=N141,0,IF(N145=N140,0,1)))))</f>
        <v>0</v>
      </c>
      <c r="AH145" s="59" t="s">
        <v>224</v>
      </c>
      <c r="AI145" s="59" t="str">
        <f t="shared" si="0"/>
        <v>??</v>
      </c>
      <c r="AJ145" s="59">
        <f>IF(O145=O144,0,IF(O145=O143,0,IF(O145=O142,0,IF(O145=O141,0,IF(O145=O140,0,1)))))</f>
        <v>0</v>
      </c>
      <c r="AK145" s="529">
        <f t="shared" si="21"/>
        <v>0</v>
      </c>
    </row>
    <row r="146" spans="1:37" ht="14.1" customHeight="1">
      <c r="A146" s="2841"/>
      <c r="B146" s="2801"/>
      <c r="C146" s="2827"/>
      <c r="D146" s="2843"/>
      <c r="E146" s="2833"/>
      <c r="F146" s="2807"/>
      <c r="G146" s="2810"/>
      <c r="H146" s="2839"/>
      <c r="I146" s="2807"/>
      <c r="J146" s="2807"/>
      <c r="K146" s="277"/>
      <c r="L146" s="95"/>
      <c r="M146" s="1760"/>
      <c r="N146" s="89"/>
      <c r="O146" s="89"/>
      <c r="P146" s="98"/>
      <c r="Q146" s="98"/>
      <c r="R146" s="12"/>
      <c r="S146" s="12"/>
      <c r="T146" s="12"/>
      <c r="U146" s="12"/>
      <c r="V146" s="12"/>
      <c r="W146" s="1934"/>
      <c r="X146" s="1934"/>
      <c r="Y146" s="12"/>
      <c r="Z146" s="98"/>
      <c r="AA146" s="2813"/>
      <c r="AB146" s="2845"/>
      <c r="AC146" s="2824"/>
      <c r="AD146" s="2821"/>
      <c r="AE146" s="2821"/>
      <c r="AF146" s="2860"/>
      <c r="AG146" s="59">
        <f>IF(N146=N145,0,IF(N146=N144,0,IF(N146=N143,0,IF(N146=N142,0,IF(N146=N141,0,IF(N146=N140,0,1))))))</f>
        <v>0</v>
      </c>
      <c r="AH146" s="59" t="s">
        <v>224</v>
      </c>
      <c r="AI146" s="59" t="str">
        <f t="shared" si="0"/>
        <v>??</v>
      </c>
      <c r="AJ146" s="59">
        <f>IF(O146=O145,0,IF(O146=O144,0,IF(O146=O143,0,IF(O146=O142,0,IF(O146=O141,0,IF(O146=O140,0,1))))))</f>
        <v>0</v>
      </c>
      <c r="AK146" s="529">
        <f t="shared" si="21"/>
        <v>0</v>
      </c>
    </row>
    <row r="147" spans="1:37" ht="14.1" customHeight="1" thickBot="1">
      <c r="A147" s="2842"/>
      <c r="B147" s="2802"/>
      <c r="C147" s="2828"/>
      <c r="D147" s="2844"/>
      <c r="E147" s="2834"/>
      <c r="F147" s="2808"/>
      <c r="G147" s="2811"/>
      <c r="H147" s="2840"/>
      <c r="I147" s="2808"/>
      <c r="J147" s="2808"/>
      <c r="K147" s="274"/>
      <c r="L147" s="96"/>
      <c r="M147" s="96"/>
      <c r="N147" s="89"/>
      <c r="O147" s="93"/>
      <c r="P147" s="96"/>
      <c r="Q147" s="96"/>
      <c r="R147" s="13"/>
      <c r="S147" s="13"/>
      <c r="T147" s="13"/>
      <c r="U147" s="13"/>
      <c r="V147" s="13"/>
      <c r="W147" s="13"/>
      <c r="X147" s="13"/>
      <c r="Y147" s="13"/>
      <c r="Z147" s="96"/>
      <c r="AA147" s="2814"/>
      <c r="AB147" s="2846"/>
      <c r="AC147" s="2825"/>
      <c r="AD147" s="2822"/>
      <c r="AE147" s="2822"/>
      <c r="AF147" s="2861"/>
      <c r="AG147" s="59">
        <f>IF(N147=N146,0,IF(N147=N145,0,IF(N147=N144,0,IF(N147=N143,0,IF(N147=N142,0,IF(N147=N141,0,IF(N147=N140,0,1)))))))</f>
        <v>0</v>
      </c>
      <c r="AH147" s="59" t="s">
        <v>224</v>
      </c>
      <c r="AI147" s="59" t="str">
        <f t="shared" si="0"/>
        <v>??</v>
      </c>
      <c r="AJ147" s="59">
        <f>IF(O147=O146,0,IF(O147=O145,0,IF(O147=O144,0,IF(O147=O143,0,IF(O147=O142,0,IF(O147=O141,0,IF(O147=O140,0,1)))))))</f>
        <v>0</v>
      </c>
      <c r="AK147" s="529">
        <f t="shared" si="21"/>
        <v>0</v>
      </c>
    </row>
    <row r="148" spans="1:37" ht="14.1" customHeight="1" thickTop="1">
      <c r="A148" s="2797"/>
      <c r="B148" s="2800"/>
      <c r="C148" s="2826"/>
      <c r="D148" s="2847"/>
      <c r="E148" s="2832"/>
      <c r="F148" s="2806"/>
      <c r="G148" s="2809"/>
      <c r="H148" s="1986" t="s">
        <v>970</v>
      </c>
      <c r="I148" s="2806"/>
      <c r="J148" s="2806"/>
      <c r="K148" s="275"/>
      <c r="L148" s="95"/>
      <c r="M148" s="97"/>
      <c r="N148" s="79"/>
      <c r="O148" s="79"/>
      <c r="P148" s="97"/>
      <c r="Q148" s="95"/>
      <c r="R148" s="11"/>
      <c r="S148" s="11"/>
      <c r="T148" s="11"/>
      <c r="U148" s="11"/>
      <c r="V148" s="11"/>
      <c r="W148" s="1935"/>
      <c r="X148" s="1935"/>
      <c r="Y148" s="11"/>
      <c r="Z148" s="95"/>
      <c r="AA148" s="2812">
        <f>SUM(R148:Z155)</f>
        <v>0</v>
      </c>
      <c r="AB148" s="2848"/>
      <c r="AC148" s="2815">
        <f>IF((AA148-AB148)&gt;=0,AA148-AB148,0)</f>
        <v>0</v>
      </c>
      <c r="AD148" s="2820">
        <f t="shared" si="20"/>
        <v>0</v>
      </c>
      <c r="AE148" s="2820" t="str">
        <f>IF(AD148=1,"pe",IF(AD148&gt;0,"ne",""))</f>
        <v/>
      </c>
      <c r="AF148" s="2859"/>
      <c r="AG148" s="59">
        <v>1</v>
      </c>
      <c r="AH148" s="59" t="s">
        <v>224</v>
      </c>
      <c r="AI148" s="59" t="str">
        <f t="shared" si="0"/>
        <v>??</v>
      </c>
      <c r="AJ148" s="59">
        <v>1</v>
      </c>
      <c r="AK148" s="529">
        <f>C148</f>
        <v>0</v>
      </c>
    </row>
    <row r="149" spans="1:37" ht="14.1" customHeight="1">
      <c r="A149" s="2841"/>
      <c r="B149" s="2801"/>
      <c r="C149" s="2827"/>
      <c r="D149" s="2843"/>
      <c r="E149" s="2833"/>
      <c r="F149" s="2807"/>
      <c r="G149" s="2810"/>
      <c r="H149" s="2839"/>
      <c r="I149" s="2807"/>
      <c r="J149" s="2807"/>
      <c r="K149" s="273"/>
      <c r="L149" s="95"/>
      <c r="M149" s="1760"/>
      <c r="N149" s="89"/>
      <c r="O149" s="89"/>
      <c r="P149" s="98"/>
      <c r="Q149" s="98"/>
      <c r="R149" s="12"/>
      <c r="S149" s="12"/>
      <c r="T149" s="12"/>
      <c r="U149" s="12"/>
      <c r="V149" s="12"/>
      <c r="W149" s="1934"/>
      <c r="X149" s="1934"/>
      <c r="Y149" s="12"/>
      <c r="Z149" s="98"/>
      <c r="AA149" s="2813"/>
      <c r="AB149" s="2845"/>
      <c r="AC149" s="2816"/>
      <c r="AD149" s="2821"/>
      <c r="AE149" s="2821"/>
      <c r="AF149" s="2860"/>
      <c r="AG149" s="59">
        <f>IF(N149=N148,0,1)</f>
        <v>0</v>
      </c>
      <c r="AH149" s="59" t="s">
        <v>224</v>
      </c>
      <c r="AI149" s="59" t="str">
        <f t="shared" si="0"/>
        <v>??</v>
      </c>
      <c r="AJ149" s="59">
        <f>IF(O149=O148,0,1)</f>
        <v>0</v>
      </c>
      <c r="AK149" s="529">
        <f>AK148</f>
        <v>0</v>
      </c>
    </row>
    <row r="150" spans="1:37" ht="14.1" customHeight="1">
      <c r="A150" s="2841"/>
      <c r="B150" s="2801"/>
      <c r="C150" s="2827"/>
      <c r="D150" s="2843"/>
      <c r="E150" s="2833"/>
      <c r="F150" s="2807"/>
      <c r="G150" s="2810"/>
      <c r="H150" s="2839"/>
      <c r="I150" s="2807"/>
      <c r="J150" s="2807"/>
      <c r="K150" s="273"/>
      <c r="L150" s="95"/>
      <c r="M150" s="1760"/>
      <c r="N150" s="89"/>
      <c r="O150" s="89"/>
      <c r="P150" s="98"/>
      <c r="Q150" s="98"/>
      <c r="R150" s="12"/>
      <c r="S150" s="12"/>
      <c r="T150" s="12"/>
      <c r="U150" s="12"/>
      <c r="V150" s="12"/>
      <c r="W150" s="1934"/>
      <c r="X150" s="1934"/>
      <c r="Y150" s="12"/>
      <c r="Z150" s="98"/>
      <c r="AA150" s="2813"/>
      <c r="AB150" s="2845"/>
      <c r="AC150" s="2816"/>
      <c r="AD150" s="2821"/>
      <c r="AE150" s="2821"/>
      <c r="AF150" s="2860"/>
      <c r="AG150" s="59">
        <f>IF(N150=N149,0,IF(N150=N148,0,1))</f>
        <v>0</v>
      </c>
      <c r="AH150" s="59" t="s">
        <v>224</v>
      </c>
      <c r="AI150" s="59" t="str">
        <f t="shared" si="0"/>
        <v>??</v>
      </c>
      <c r="AJ150" s="59">
        <f>IF(O150=O149,0,IF(O150=O148,0,1))</f>
        <v>0</v>
      </c>
      <c r="AK150" s="529">
        <f>AK149</f>
        <v>0</v>
      </c>
    </row>
    <row r="151" spans="1:37" ht="14.1" customHeight="1">
      <c r="A151" s="2841"/>
      <c r="B151" s="2801"/>
      <c r="C151" s="2827"/>
      <c r="D151" s="2843"/>
      <c r="E151" s="2833"/>
      <c r="F151" s="2807"/>
      <c r="G151" s="2810"/>
      <c r="H151" s="2839"/>
      <c r="I151" s="2807"/>
      <c r="J151" s="2807"/>
      <c r="K151" s="273"/>
      <c r="L151" s="95"/>
      <c r="M151" s="1760"/>
      <c r="N151" s="89"/>
      <c r="O151" s="89"/>
      <c r="P151" s="98"/>
      <c r="Q151" s="98"/>
      <c r="R151" s="12"/>
      <c r="S151" s="12"/>
      <c r="T151" s="12"/>
      <c r="U151" s="12"/>
      <c r="V151" s="12"/>
      <c r="W151" s="1934"/>
      <c r="X151" s="1934"/>
      <c r="Y151" s="12"/>
      <c r="Z151" s="98"/>
      <c r="AA151" s="2813"/>
      <c r="AB151" s="2845"/>
      <c r="AC151" s="2816"/>
      <c r="AD151" s="2821"/>
      <c r="AE151" s="2821"/>
      <c r="AF151" s="2860"/>
      <c r="AG151" s="59">
        <f>IF(N151=N150,0,IF(N151=N149,0,IF(N151=N148,0,1)))</f>
        <v>0</v>
      </c>
      <c r="AH151" s="59" t="s">
        <v>224</v>
      </c>
      <c r="AI151" s="59" t="str">
        <f t="shared" si="0"/>
        <v>??</v>
      </c>
      <c r="AJ151" s="59">
        <f>IF(O151=O150,0,IF(O151=O149,0,IF(O151=O148,0,1)))</f>
        <v>0</v>
      </c>
      <c r="AK151" s="529">
        <f t="shared" ref="AK151:AK179" si="24">AK150</f>
        <v>0</v>
      </c>
    </row>
    <row r="152" spans="1:37" ht="14.1" customHeight="1">
      <c r="A152" s="2841"/>
      <c r="B152" s="2801"/>
      <c r="C152" s="2827"/>
      <c r="D152" s="2843"/>
      <c r="E152" s="2833"/>
      <c r="F152" s="2807"/>
      <c r="G152" s="2810"/>
      <c r="H152" s="2839"/>
      <c r="I152" s="2807"/>
      <c r="J152" s="2807"/>
      <c r="K152" s="277"/>
      <c r="L152" s="95"/>
      <c r="M152" s="1760"/>
      <c r="N152" s="89"/>
      <c r="O152" s="89"/>
      <c r="P152" s="98"/>
      <c r="Q152" s="98"/>
      <c r="R152" s="12"/>
      <c r="S152" s="12"/>
      <c r="T152" s="12"/>
      <c r="U152" s="12"/>
      <c r="V152" s="12"/>
      <c r="W152" s="1934"/>
      <c r="X152" s="1934"/>
      <c r="Y152" s="12"/>
      <c r="Z152" s="98"/>
      <c r="AA152" s="2813"/>
      <c r="AB152" s="2845"/>
      <c r="AC152" s="2816"/>
      <c r="AD152" s="2821"/>
      <c r="AE152" s="2821"/>
      <c r="AF152" s="2860"/>
      <c r="AG152" s="59">
        <f>IF(N152=N151,0,IF(N152=N150,0,IF(N152=N149,0,IF(N152=N148,0,1))))</f>
        <v>0</v>
      </c>
      <c r="AH152" s="59" t="s">
        <v>224</v>
      </c>
      <c r="AI152" s="59" t="str">
        <f t="shared" si="0"/>
        <v>??</v>
      </c>
      <c r="AJ152" s="59">
        <f>IF(O152=O151,0,IF(O152=O150,0,IF(O152=O149,0,IF(O152=O148,0,1))))</f>
        <v>0</v>
      </c>
      <c r="AK152" s="529">
        <f t="shared" si="24"/>
        <v>0</v>
      </c>
    </row>
    <row r="153" spans="1:37" ht="14.1" customHeight="1">
      <c r="A153" s="2841"/>
      <c r="B153" s="2801"/>
      <c r="C153" s="2827"/>
      <c r="D153" s="2843"/>
      <c r="E153" s="2833"/>
      <c r="F153" s="2807"/>
      <c r="G153" s="2810"/>
      <c r="H153" s="2839"/>
      <c r="I153" s="2807"/>
      <c r="J153" s="2807"/>
      <c r="K153" s="277"/>
      <c r="L153" s="95"/>
      <c r="M153" s="1760"/>
      <c r="N153" s="89"/>
      <c r="O153" s="89"/>
      <c r="P153" s="98"/>
      <c r="Q153" s="98"/>
      <c r="R153" s="12"/>
      <c r="S153" s="12"/>
      <c r="T153" s="12"/>
      <c r="U153" s="12"/>
      <c r="V153" s="12"/>
      <c r="W153" s="1934"/>
      <c r="X153" s="1934"/>
      <c r="Y153" s="12"/>
      <c r="Z153" s="98"/>
      <c r="AA153" s="2813"/>
      <c r="AB153" s="2845"/>
      <c r="AC153" s="2824" t="str">
        <f>IF(AC148&gt;9,"błąd","")</f>
        <v/>
      </c>
      <c r="AD153" s="2821"/>
      <c r="AE153" s="2821"/>
      <c r="AF153" s="2860"/>
      <c r="AG153" s="59">
        <f>IF(N153=N152,0,IF(N153=N151,0,IF(N153=N150,0,IF(N153=N149,0,IF(N153=N148,0,1)))))</f>
        <v>0</v>
      </c>
      <c r="AH153" s="59" t="s">
        <v>224</v>
      </c>
      <c r="AI153" s="59" t="str">
        <f t="shared" si="0"/>
        <v>??</v>
      </c>
      <c r="AJ153" s="59">
        <f>IF(O153=O152,0,IF(O153=O151,0,IF(O153=O150,0,IF(O153=O149,0,IF(O153=O148,0,1)))))</f>
        <v>0</v>
      </c>
      <c r="AK153" s="529">
        <f t="shared" si="24"/>
        <v>0</v>
      </c>
    </row>
    <row r="154" spans="1:37" ht="14.1" customHeight="1">
      <c r="A154" s="2841"/>
      <c r="B154" s="2801"/>
      <c r="C154" s="2827"/>
      <c r="D154" s="2843"/>
      <c r="E154" s="2833"/>
      <c r="F154" s="2807"/>
      <c r="G154" s="2810"/>
      <c r="H154" s="2839"/>
      <c r="I154" s="2807"/>
      <c r="J154" s="2807"/>
      <c r="K154" s="277"/>
      <c r="L154" s="95"/>
      <c r="M154" s="1760"/>
      <c r="N154" s="89"/>
      <c r="O154" s="89"/>
      <c r="P154" s="98"/>
      <c r="Q154" s="98"/>
      <c r="R154" s="12"/>
      <c r="S154" s="12"/>
      <c r="T154" s="12"/>
      <c r="U154" s="12"/>
      <c r="V154" s="12"/>
      <c r="W154" s="1934"/>
      <c r="X154" s="1934"/>
      <c r="Y154" s="12"/>
      <c r="Z154" s="98"/>
      <c r="AA154" s="2813"/>
      <c r="AB154" s="2845"/>
      <c r="AC154" s="2824"/>
      <c r="AD154" s="2821"/>
      <c r="AE154" s="2821"/>
      <c r="AF154" s="2860"/>
      <c r="AG154" s="59">
        <f>IF(N154=N153,0,IF(N154=N152,0,IF(N154=N151,0,IF(N154=N150,0,IF(N154=N149,0,IF(N154=N148,0,1))))))</f>
        <v>0</v>
      </c>
      <c r="AH154" s="59" t="s">
        <v>224</v>
      </c>
      <c r="AI154" s="59" t="str">
        <f t="shared" si="0"/>
        <v>??</v>
      </c>
      <c r="AJ154" s="59">
        <f>IF(O154=O153,0,IF(O154=O152,0,IF(O154=O151,0,IF(O154=O150,0,IF(O154=O149,0,IF(O154=O148,0,1))))))</f>
        <v>0</v>
      </c>
      <c r="AK154" s="529">
        <f t="shared" si="24"/>
        <v>0</v>
      </c>
    </row>
    <row r="155" spans="1:37" ht="14.1" customHeight="1" thickBot="1">
      <c r="A155" s="2842"/>
      <c r="B155" s="2802"/>
      <c r="C155" s="2828"/>
      <c r="D155" s="2844"/>
      <c r="E155" s="2834"/>
      <c r="F155" s="2808"/>
      <c r="G155" s="2811"/>
      <c r="H155" s="2840"/>
      <c r="I155" s="2808"/>
      <c r="J155" s="2808"/>
      <c r="K155" s="274"/>
      <c r="L155" s="96"/>
      <c r="M155" s="96"/>
      <c r="N155" s="89"/>
      <c r="O155" s="93"/>
      <c r="P155" s="96"/>
      <c r="Q155" s="96"/>
      <c r="R155" s="13"/>
      <c r="S155" s="13"/>
      <c r="T155" s="13"/>
      <c r="U155" s="13"/>
      <c r="V155" s="13"/>
      <c r="W155" s="13"/>
      <c r="X155" s="13"/>
      <c r="Y155" s="13"/>
      <c r="Z155" s="96"/>
      <c r="AA155" s="2814"/>
      <c r="AB155" s="2846"/>
      <c r="AC155" s="2825"/>
      <c r="AD155" s="2822"/>
      <c r="AE155" s="2822"/>
      <c r="AF155" s="2861"/>
      <c r="AG155" s="59">
        <f>IF(N155=N154,0,IF(N155=N153,0,IF(N155=N152,0,IF(N155=N151,0,IF(N155=N150,0,IF(N155=N149,0,IF(N155=N148,0,1)))))))</f>
        <v>0</v>
      </c>
      <c r="AH155" s="59" t="s">
        <v>224</v>
      </c>
      <c r="AI155" s="59" t="str">
        <f t="shared" si="0"/>
        <v>??</v>
      </c>
      <c r="AJ155" s="59">
        <f>IF(O155=O154,0,IF(O155=O153,0,IF(O155=O152,0,IF(O155=O151,0,IF(O155=O150,0,IF(O155=O149,0,IF(O155=O148,0,1)))))))</f>
        <v>0</v>
      </c>
      <c r="AK155" s="529">
        <f t="shared" si="24"/>
        <v>0</v>
      </c>
    </row>
    <row r="156" spans="1:37" ht="14.1" customHeight="1" thickTop="1">
      <c r="A156" s="2797"/>
      <c r="B156" s="2800"/>
      <c r="C156" s="2826"/>
      <c r="D156" s="2847"/>
      <c r="E156" s="2832"/>
      <c r="F156" s="2806"/>
      <c r="G156" s="2809"/>
      <c r="H156" s="1986" t="s">
        <v>970</v>
      </c>
      <c r="I156" s="2806"/>
      <c r="J156" s="2806"/>
      <c r="K156" s="275"/>
      <c r="L156" s="95"/>
      <c r="M156" s="97"/>
      <c r="N156" s="79"/>
      <c r="O156" s="79"/>
      <c r="P156" s="97"/>
      <c r="Q156" s="95"/>
      <c r="R156" s="12"/>
      <c r="S156" s="12"/>
      <c r="T156" s="12"/>
      <c r="U156" s="12"/>
      <c r="V156" s="11"/>
      <c r="W156" s="1935"/>
      <c r="X156" s="1935"/>
      <c r="Y156" s="11"/>
      <c r="Z156" s="95"/>
      <c r="AA156" s="2812">
        <f>SUM(R156:Z163)</f>
        <v>0</v>
      </c>
      <c r="AB156" s="2848"/>
      <c r="AC156" s="2815">
        <f>IF((AA156-AB156)&gt;=0,AA156-AB156,0)</f>
        <v>0</v>
      </c>
      <c r="AD156" s="2820">
        <f t="shared" si="20"/>
        <v>0</v>
      </c>
      <c r="AE156" s="2820" t="str">
        <f>IF(AD156=1,"pe",IF(AD156&gt;0,"ne",""))</f>
        <v/>
      </c>
      <c r="AF156" s="2859"/>
      <c r="AG156" s="59">
        <v>1</v>
      </c>
      <c r="AH156" s="59" t="s">
        <v>224</v>
      </c>
      <c r="AI156" s="59" t="str">
        <f t="shared" si="0"/>
        <v>??</v>
      </c>
      <c r="AJ156" s="59">
        <v>1</v>
      </c>
      <c r="AK156" s="529">
        <f>C156</f>
        <v>0</v>
      </c>
    </row>
    <row r="157" spans="1:37" ht="14.1" customHeight="1">
      <c r="A157" s="2841"/>
      <c r="B157" s="2801"/>
      <c r="C157" s="2827"/>
      <c r="D157" s="2843"/>
      <c r="E157" s="2833"/>
      <c r="F157" s="2807"/>
      <c r="G157" s="2810"/>
      <c r="H157" s="2839"/>
      <c r="I157" s="2807"/>
      <c r="J157" s="2807"/>
      <c r="K157" s="273"/>
      <c r="L157" s="95"/>
      <c r="M157" s="1760"/>
      <c r="N157" s="89"/>
      <c r="O157" s="89"/>
      <c r="P157" s="98"/>
      <c r="Q157" s="98"/>
      <c r="R157" s="12"/>
      <c r="S157" s="12"/>
      <c r="T157" s="12"/>
      <c r="U157" s="12"/>
      <c r="V157" s="12"/>
      <c r="W157" s="1934"/>
      <c r="X157" s="1934"/>
      <c r="Y157" s="12"/>
      <c r="Z157" s="98"/>
      <c r="AA157" s="2813"/>
      <c r="AB157" s="2845"/>
      <c r="AC157" s="2816"/>
      <c r="AD157" s="2821"/>
      <c r="AE157" s="2821"/>
      <c r="AF157" s="2860"/>
      <c r="AG157" s="59">
        <f>IF(N157=N156,0,1)</f>
        <v>0</v>
      </c>
      <c r="AH157" s="59" t="s">
        <v>224</v>
      </c>
      <c r="AI157" s="59" t="str">
        <f t="shared" si="0"/>
        <v>??</v>
      </c>
      <c r="AJ157" s="59">
        <f>IF(O157=O156,0,1)</f>
        <v>0</v>
      </c>
      <c r="AK157" s="529">
        <f>AK156</f>
        <v>0</v>
      </c>
    </row>
    <row r="158" spans="1:37" ht="14.1" customHeight="1">
      <c r="A158" s="2841"/>
      <c r="B158" s="2801"/>
      <c r="C158" s="2827"/>
      <c r="D158" s="2843"/>
      <c r="E158" s="2833"/>
      <c r="F158" s="2807"/>
      <c r="G158" s="2810"/>
      <c r="H158" s="2839"/>
      <c r="I158" s="2807"/>
      <c r="J158" s="2807"/>
      <c r="K158" s="273"/>
      <c r="L158" s="95"/>
      <c r="M158" s="1760"/>
      <c r="N158" s="89"/>
      <c r="O158" s="89"/>
      <c r="P158" s="98"/>
      <c r="Q158" s="98"/>
      <c r="R158" s="12"/>
      <c r="S158" s="12"/>
      <c r="T158" s="12"/>
      <c r="U158" s="12"/>
      <c r="V158" s="12"/>
      <c r="W158" s="1934"/>
      <c r="X158" s="1934"/>
      <c r="Y158" s="12"/>
      <c r="Z158" s="98"/>
      <c r="AA158" s="2813"/>
      <c r="AB158" s="2845"/>
      <c r="AC158" s="2816"/>
      <c r="AD158" s="2821"/>
      <c r="AE158" s="2821"/>
      <c r="AF158" s="2860"/>
      <c r="AG158" s="59">
        <f>IF(N158=N157,0,IF(N158=N156,0,1))</f>
        <v>0</v>
      </c>
      <c r="AH158" s="59" t="s">
        <v>224</v>
      </c>
      <c r="AI158" s="59" t="str">
        <f t="shared" si="0"/>
        <v>??</v>
      </c>
      <c r="AJ158" s="59">
        <f>IF(O158=O157,0,IF(O158=O156,0,1))</f>
        <v>0</v>
      </c>
      <c r="AK158" s="529">
        <f t="shared" si="24"/>
        <v>0</v>
      </c>
    </row>
    <row r="159" spans="1:37" ht="14.1" customHeight="1">
      <c r="A159" s="2841"/>
      <c r="B159" s="2801"/>
      <c r="C159" s="2827"/>
      <c r="D159" s="2843"/>
      <c r="E159" s="2833"/>
      <c r="F159" s="2807"/>
      <c r="G159" s="2810"/>
      <c r="H159" s="2839"/>
      <c r="I159" s="2807"/>
      <c r="J159" s="2807"/>
      <c r="K159" s="273"/>
      <c r="L159" s="95"/>
      <c r="M159" s="1760"/>
      <c r="N159" s="89"/>
      <c r="O159" s="89"/>
      <c r="P159" s="98"/>
      <c r="Q159" s="98"/>
      <c r="R159" s="12"/>
      <c r="S159" s="12"/>
      <c r="T159" s="12"/>
      <c r="U159" s="12"/>
      <c r="V159" s="12"/>
      <c r="W159" s="1934"/>
      <c r="X159" s="1934"/>
      <c r="Y159" s="12"/>
      <c r="Z159" s="98"/>
      <c r="AA159" s="2813"/>
      <c r="AB159" s="2845"/>
      <c r="AC159" s="2816"/>
      <c r="AD159" s="2821"/>
      <c r="AE159" s="2821"/>
      <c r="AF159" s="2860"/>
      <c r="AG159" s="59">
        <f>IF(N159=N158,0,IF(N159=N157,0,IF(N159=N156,0,1)))</f>
        <v>0</v>
      </c>
      <c r="AH159" s="59" t="s">
        <v>224</v>
      </c>
      <c r="AI159" s="59" t="str">
        <f t="shared" si="0"/>
        <v>??</v>
      </c>
      <c r="AJ159" s="59">
        <f>IF(O159=O158,0,IF(O159=O157,0,IF(O159=O156,0,1)))</f>
        <v>0</v>
      </c>
      <c r="AK159" s="529">
        <f t="shared" si="24"/>
        <v>0</v>
      </c>
    </row>
    <row r="160" spans="1:37" ht="14.1" customHeight="1">
      <c r="A160" s="2841"/>
      <c r="B160" s="2801"/>
      <c r="C160" s="2827"/>
      <c r="D160" s="2843"/>
      <c r="E160" s="2833"/>
      <c r="F160" s="2807"/>
      <c r="G160" s="2810"/>
      <c r="H160" s="2839"/>
      <c r="I160" s="2807"/>
      <c r="J160" s="2807"/>
      <c r="K160" s="277"/>
      <c r="L160" s="95"/>
      <c r="M160" s="1760"/>
      <c r="N160" s="89"/>
      <c r="O160" s="89"/>
      <c r="P160" s="98"/>
      <c r="Q160" s="98"/>
      <c r="R160" s="12"/>
      <c r="S160" s="12"/>
      <c r="T160" s="12"/>
      <c r="U160" s="12"/>
      <c r="V160" s="12"/>
      <c r="W160" s="1934"/>
      <c r="X160" s="1934"/>
      <c r="Y160" s="12"/>
      <c r="Z160" s="98"/>
      <c r="AA160" s="2813"/>
      <c r="AB160" s="2845"/>
      <c r="AC160" s="2816"/>
      <c r="AD160" s="2821"/>
      <c r="AE160" s="2821"/>
      <c r="AF160" s="2860"/>
      <c r="AG160" s="59">
        <f>IF(N160=N159,0,IF(N160=N158,0,IF(N160=N157,0,IF(N160=N156,0,1))))</f>
        <v>0</v>
      </c>
      <c r="AH160" s="59" t="s">
        <v>224</v>
      </c>
      <c r="AI160" s="59" t="str">
        <f t="shared" si="0"/>
        <v>??</v>
      </c>
      <c r="AJ160" s="59">
        <f>IF(O160=O159,0,IF(O160=O158,0,IF(O160=O157,0,IF(O160=O156,0,1))))</f>
        <v>0</v>
      </c>
      <c r="AK160" s="529">
        <f t="shared" si="24"/>
        <v>0</v>
      </c>
    </row>
    <row r="161" spans="1:37" ht="14.1" customHeight="1">
      <c r="A161" s="2841"/>
      <c r="B161" s="2801"/>
      <c r="C161" s="2827"/>
      <c r="D161" s="2843"/>
      <c r="E161" s="2833"/>
      <c r="F161" s="2807"/>
      <c r="G161" s="2810"/>
      <c r="H161" s="2839"/>
      <c r="I161" s="2807"/>
      <c r="J161" s="2807"/>
      <c r="K161" s="277"/>
      <c r="L161" s="95"/>
      <c r="M161" s="1760"/>
      <c r="N161" s="89"/>
      <c r="O161" s="89"/>
      <c r="P161" s="98"/>
      <c r="Q161" s="98"/>
      <c r="R161" s="12"/>
      <c r="S161" s="12"/>
      <c r="T161" s="12"/>
      <c r="U161" s="12"/>
      <c r="V161" s="12"/>
      <c r="W161" s="1934"/>
      <c r="X161" s="1934"/>
      <c r="Y161" s="12"/>
      <c r="Z161" s="98"/>
      <c r="AA161" s="2813"/>
      <c r="AB161" s="2845"/>
      <c r="AC161" s="2824" t="str">
        <f>IF(AC156&gt;9,"błąd","")</f>
        <v/>
      </c>
      <c r="AD161" s="2821"/>
      <c r="AE161" s="2821"/>
      <c r="AF161" s="2860"/>
      <c r="AG161" s="59">
        <f>IF(N161=N160,0,IF(N161=N159,0,IF(N161=N158,0,IF(N161=N157,0,IF(N161=N156,0,1)))))</f>
        <v>0</v>
      </c>
      <c r="AH161" s="59" t="s">
        <v>224</v>
      </c>
      <c r="AI161" s="59" t="str">
        <f t="shared" si="0"/>
        <v>??</v>
      </c>
      <c r="AJ161" s="59">
        <f>IF(O161=O160,0,IF(O161=O159,0,IF(O161=O158,0,IF(O161=O157,0,IF(O161=O156,0,1)))))</f>
        <v>0</v>
      </c>
      <c r="AK161" s="529">
        <f t="shared" si="24"/>
        <v>0</v>
      </c>
    </row>
    <row r="162" spans="1:37" ht="14.1" customHeight="1">
      <c r="A162" s="2841"/>
      <c r="B162" s="2801"/>
      <c r="C162" s="2827"/>
      <c r="D162" s="2843"/>
      <c r="E162" s="2833"/>
      <c r="F162" s="2807"/>
      <c r="G162" s="2810"/>
      <c r="H162" s="2839"/>
      <c r="I162" s="2807"/>
      <c r="J162" s="2807"/>
      <c r="K162" s="277"/>
      <c r="L162" s="95"/>
      <c r="M162" s="1760"/>
      <c r="N162" s="89"/>
      <c r="O162" s="89"/>
      <c r="P162" s="98"/>
      <c r="Q162" s="98"/>
      <c r="R162" s="12"/>
      <c r="S162" s="12"/>
      <c r="T162" s="12"/>
      <c r="U162" s="12"/>
      <c r="V162" s="12"/>
      <c r="W162" s="1934"/>
      <c r="X162" s="1934"/>
      <c r="Y162" s="12"/>
      <c r="Z162" s="98"/>
      <c r="AA162" s="2813"/>
      <c r="AB162" s="2845"/>
      <c r="AC162" s="2824"/>
      <c r="AD162" s="2821"/>
      <c r="AE162" s="2821"/>
      <c r="AF162" s="2860"/>
      <c r="AG162" s="59">
        <f>IF(N162=N161,0,IF(N162=N160,0,IF(N162=N159,0,IF(N162=N158,0,IF(N162=N157,0,IF(N162=N156,0,1))))))</f>
        <v>0</v>
      </c>
      <c r="AH162" s="59" t="s">
        <v>224</v>
      </c>
      <c r="AI162" s="59" t="str">
        <f t="shared" si="0"/>
        <v>??</v>
      </c>
      <c r="AJ162" s="59">
        <f>IF(O162=O161,0,IF(O162=O160,0,IF(O162=O159,0,IF(O162=O158,0,IF(O162=O157,0,IF(O162=O156,0,1))))))</f>
        <v>0</v>
      </c>
      <c r="AK162" s="529">
        <f t="shared" si="24"/>
        <v>0</v>
      </c>
    </row>
    <row r="163" spans="1:37" ht="14.1" customHeight="1" thickBot="1">
      <c r="A163" s="2842"/>
      <c r="B163" s="2802"/>
      <c r="C163" s="2828"/>
      <c r="D163" s="2844"/>
      <c r="E163" s="2834"/>
      <c r="F163" s="2808"/>
      <c r="G163" s="2811"/>
      <c r="H163" s="2840"/>
      <c r="I163" s="2808"/>
      <c r="J163" s="2808"/>
      <c r="K163" s="274"/>
      <c r="L163" s="96"/>
      <c r="M163" s="96"/>
      <c r="N163" s="89"/>
      <c r="O163" s="93"/>
      <c r="P163" s="96"/>
      <c r="Q163" s="96"/>
      <c r="R163" s="13"/>
      <c r="S163" s="13"/>
      <c r="T163" s="13"/>
      <c r="U163" s="13"/>
      <c r="V163" s="13"/>
      <c r="W163" s="13"/>
      <c r="X163" s="13"/>
      <c r="Y163" s="13"/>
      <c r="Z163" s="96"/>
      <c r="AA163" s="2814"/>
      <c r="AB163" s="2846"/>
      <c r="AC163" s="2825"/>
      <c r="AD163" s="2822"/>
      <c r="AE163" s="2822"/>
      <c r="AF163" s="2861"/>
      <c r="AG163" s="59">
        <f>IF(N163=N162,0,IF(N163=N161,0,IF(N163=N160,0,IF(N163=N159,0,IF(N163=N158,0,IF(N163=N157,0,IF(N163=N156,0,1)))))))</f>
        <v>0</v>
      </c>
      <c r="AH163" s="59" t="s">
        <v>224</v>
      </c>
      <c r="AI163" s="59" t="str">
        <f t="shared" si="0"/>
        <v>??</v>
      </c>
      <c r="AJ163" s="59">
        <f>IF(O163=O162,0,IF(O163=O161,0,IF(O163=O160,0,IF(O163=O159,0,IF(O163=O158,0,IF(O163=O157,0,IF(O163=O156,0,1)))))))</f>
        <v>0</v>
      </c>
      <c r="AK163" s="529">
        <f t="shared" si="24"/>
        <v>0</v>
      </c>
    </row>
    <row r="164" spans="1:37" ht="14.1" customHeight="1" thickTop="1">
      <c r="A164" s="2797"/>
      <c r="B164" s="2800"/>
      <c r="C164" s="2826"/>
      <c r="D164" s="2847"/>
      <c r="E164" s="2832"/>
      <c r="F164" s="2806"/>
      <c r="G164" s="2809"/>
      <c r="H164" s="1986" t="s">
        <v>970</v>
      </c>
      <c r="I164" s="2806"/>
      <c r="J164" s="2806"/>
      <c r="K164" s="275"/>
      <c r="L164" s="95"/>
      <c r="M164" s="97"/>
      <c r="N164" s="79"/>
      <c r="O164" s="79"/>
      <c r="P164" s="97"/>
      <c r="Q164" s="97"/>
      <c r="R164" s="14"/>
      <c r="S164" s="14"/>
      <c r="T164" s="14"/>
      <c r="U164" s="14"/>
      <c r="V164" s="14"/>
      <c r="W164" s="14"/>
      <c r="X164" s="14"/>
      <c r="Y164" s="14"/>
      <c r="Z164" s="97"/>
      <c r="AA164" s="2812">
        <f>SUM(R164:Z171)</f>
        <v>0</v>
      </c>
      <c r="AB164" s="2848"/>
      <c r="AC164" s="2815">
        <f t="shared" ref="AC164" si="25">IF((AA164-AB164)&gt;=0,AA164-AB164,0)</f>
        <v>0</v>
      </c>
      <c r="AD164" s="2820">
        <f t="shared" si="20"/>
        <v>0</v>
      </c>
      <c r="AE164" s="2820" t="str">
        <f>IF(AD164=1,"pe",IF(AD164&gt;0,"ne",""))</f>
        <v/>
      </c>
      <c r="AF164" s="2859"/>
      <c r="AG164" s="59">
        <v>1</v>
      </c>
      <c r="AH164" s="59" t="s">
        <v>224</v>
      </c>
      <c r="AI164" s="59" t="str">
        <f t="shared" si="0"/>
        <v>??</v>
      </c>
      <c r="AJ164" s="59">
        <v>1</v>
      </c>
      <c r="AK164" s="529">
        <f>C164</f>
        <v>0</v>
      </c>
    </row>
    <row r="165" spans="1:37" ht="14.1" customHeight="1">
      <c r="A165" s="2841"/>
      <c r="B165" s="2801"/>
      <c r="C165" s="2827"/>
      <c r="D165" s="2843"/>
      <c r="E165" s="2833"/>
      <c r="F165" s="2807"/>
      <c r="G165" s="2810"/>
      <c r="H165" s="2839"/>
      <c r="I165" s="2807"/>
      <c r="J165" s="2807"/>
      <c r="K165" s="273"/>
      <c r="L165" s="95"/>
      <c r="M165" s="1760"/>
      <c r="N165" s="89"/>
      <c r="O165" s="89"/>
      <c r="P165" s="98"/>
      <c r="Q165" s="98"/>
      <c r="R165" s="12"/>
      <c r="S165" s="12"/>
      <c r="T165" s="12"/>
      <c r="U165" s="12"/>
      <c r="V165" s="12"/>
      <c r="W165" s="1934"/>
      <c r="X165" s="1934"/>
      <c r="Y165" s="12"/>
      <c r="Z165" s="98"/>
      <c r="AA165" s="2813"/>
      <c r="AB165" s="2845"/>
      <c r="AC165" s="2816"/>
      <c r="AD165" s="2821"/>
      <c r="AE165" s="2821"/>
      <c r="AF165" s="2860"/>
      <c r="AG165" s="59">
        <f>IF(N165=N164,0,1)</f>
        <v>0</v>
      </c>
      <c r="AH165" s="59" t="s">
        <v>224</v>
      </c>
      <c r="AI165" s="59" t="str">
        <f t="shared" si="0"/>
        <v>??</v>
      </c>
      <c r="AJ165" s="59">
        <f>IF(O165=O164,0,1)</f>
        <v>0</v>
      </c>
      <c r="AK165" s="529">
        <f>AK164</f>
        <v>0</v>
      </c>
    </row>
    <row r="166" spans="1:37" ht="14.1" customHeight="1">
      <c r="A166" s="2841"/>
      <c r="B166" s="2801"/>
      <c r="C166" s="2827"/>
      <c r="D166" s="2843"/>
      <c r="E166" s="2833"/>
      <c r="F166" s="2807"/>
      <c r="G166" s="2810"/>
      <c r="H166" s="2839"/>
      <c r="I166" s="2807"/>
      <c r="J166" s="2807"/>
      <c r="K166" s="273"/>
      <c r="L166" s="95"/>
      <c r="M166" s="1760"/>
      <c r="N166" s="89"/>
      <c r="O166" s="89"/>
      <c r="P166" s="98"/>
      <c r="Q166" s="98"/>
      <c r="R166" s="12"/>
      <c r="S166" s="12"/>
      <c r="T166" s="12"/>
      <c r="U166" s="12"/>
      <c r="V166" s="12"/>
      <c r="W166" s="1934"/>
      <c r="X166" s="1934"/>
      <c r="Y166" s="12"/>
      <c r="Z166" s="98"/>
      <c r="AA166" s="2813"/>
      <c r="AB166" s="2845"/>
      <c r="AC166" s="2816"/>
      <c r="AD166" s="2821"/>
      <c r="AE166" s="2821"/>
      <c r="AF166" s="2860"/>
      <c r="AG166" s="59">
        <f>IF(N166=N165,0,IF(N166=N164,0,1))</f>
        <v>0</v>
      </c>
      <c r="AH166" s="59" t="s">
        <v>224</v>
      </c>
      <c r="AI166" s="59" t="str">
        <f t="shared" si="0"/>
        <v>??</v>
      </c>
      <c r="AJ166" s="59">
        <f>IF(O166=O165,0,IF(O166=O164,0,1))</f>
        <v>0</v>
      </c>
      <c r="AK166" s="529">
        <f t="shared" si="24"/>
        <v>0</v>
      </c>
    </row>
    <row r="167" spans="1:37" ht="14.1" customHeight="1">
      <c r="A167" s="2841"/>
      <c r="B167" s="2801"/>
      <c r="C167" s="2827"/>
      <c r="D167" s="2843"/>
      <c r="E167" s="2833"/>
      <c r="F167" s="2807"/>
      <c r="G167" s="2810"/>
      <c r="H167" s="2839"/>
      <c r="I167" s="2807"/>
      <c r="J167" s="2807"/>
      <c r="K167" s="273"/>
      <c r="L167" s="95"/>
      <c r="M167" s="1760"/>
      <c r="N167" s="89"/>
      <c r="O167" s="89"/>
      <c r="P167" s="98"/>
      <c r="Q167" s="98"/>
      <c r="R167" s="12"/>
      <c r="S167" s="12"/>
      <c r="T167" s="12"/>
      <c r="U167" s="12"/>
      <c r="V167" s="12"/>
      <c r="W167" s="1934"/>
      <c r="X167" s="1934"/>
      <c r="Y167" s="12"/>
      <c r="Z167" s="98"/>
      <c r="AA167" s="2813"/>
      <c r="AB167" s="2845"/>
      <c r="AC167" s="2816"/>
      <c r="AD167" s="2821"/>
      <c r="AE167" s="2821"/>
      <c r="AF167" s="2860"/>
      <c r="AG167" s="59">
        <f>IF(N167=N166,0,IF(N167=N165,0,IF(N167=N164,0,1)))</f>
        <v>0</v>
      </c>
      <c r="AH167" s="59" t="s">
        <v>224</v>
      </c>
      <c r="AI167" s="59" t="str">
        <f t="shared" si="0"/>
        <v>??</v>
      </c>
      <c r="AJ167" s="59">
        <f>IF(O167=O166,0,IF(O167=O165,0,IF(O167=O164,0,1)))</f>
        <v>0</v>
      </c>
      <c r="AK167" s="529">
        <f t="shared" si="24"/>
        <v>0</v>
      </c>
    </row>
    <row r="168" spans="1:37" ht="14.1" customHeight="1">
      <c r="A168" s="2841"/>
      <c r="B168" s="2801"/>
      <c r="C168" s="2827"/>
      <c r="D168" s="2843"/>
      <c r="E168" s="2833"/>
      <c r="F168" s="2807"/>
      <c r="G168" s="2810"/>
      <c r="H168" s="2839"/>
      <c r="I168" s="2807"/>
      <c r="J168" s="2807"/>
      <c r="K168" s="277"/>
      <c r="L168" s="95"/>
      <c r="M168" s="1760"/>
      <c r="N168" s="89"/>
      <c r="O168" s="89"/>
      <c r="P168" s="98"/>
      <c r="Q168" s="98"/>
      <c r="R168" s="12"/>
      <c r="S168" s="12"/>
      <c r="T168" s="12"/>
      <c r="U168" s="12"/>
      <c r="V168" s="12"/>
      <c r="W168" s="1934"/>
      <c r="X168" s="1934"/>
      <c r="Y168" s="12"/>
      <c r="Z168" s="98"/>
      <c r="AA168" s="2813"/>
      <c r="AB168" s="2845"/>
      <c r="AC168" s="2816"/>
      <c r="AD168" s="2821"/>
      <c r="AE168" s="2821"/>
      <c r="AF168" s="2860"/>
      <c r="AG168" s="59">
        <f>IF(N168=N167,0,IF(N168=N166,0,IF(N168=N165,0,IF(N168=N164,0,1))))</f>
        <v>0</v>
      </c>
      <c r="AH168" s="59" t="s">
        <v>224</v>
      </c>
      <c r="AI168" s="59" t="str">
        <f t="shared" si="0"/>
        <v>??</v>
      </c>
      <c r="AJ168" s="59">
        <f>IF(O168=O167,0,IF(O168=O166,0,IF(O168=O165,0,IF(O168=O164,0,1))))</f>
        <v>0</v>
      </c>
      <c r="AK168" s="529">
        <f t="shared" si="24"/>
        <v>0</v>
      </c>
    </row>
    <row r="169" spans="1:37" ht="14.1" customHeight="1">
      <c r="A169" s="2841"/>
      <c r="B169" s="2801"/>
      <c r="C169" s="2827"/>
      <c r="D169" s="2843"/>
      <c r="E169" s="2833"/>
      <c r="F169" s="2807"/>
      <c r="G169" s="2810"/>
      <c r="H169" s="2839"/>
      <c r="I169" s="2807"/>
      <c r="J169" s="2807"/>
      <c r="K169" s="277"/>
      <c r="L169" s="95"/>
      <c r="M169" s="1760"/>
      <c r="N169" s="89"/>
      <c r="O169" s="89"/>
      <c r="P169" s="98"/>
      <c r="Q169" s="98"/>
      <c r="R169" s="12"/>
      <c r="S169" s="12"/>
      <c r="T169" s="12"/>
      <c r="U169" s="12"/>
      <c r="V169" s="12"/>
      <c r="W169" s="1934"/>
      <c r="X169" s="1934"/>
      <c r="Y169" s="12"/>
      <c r="Z169" s="98"/>
      <c r="AA169" s="2813"/>
      <c r="AB169" s="2845"/>
      <c r="AC169" s="2824" t="str">
        <f t="shared" ref="AC169" si="26">IF(AC164&gt;9,"błąd","")</f>
        <v/>
      </c>
      <c r="AD169" s="2821"/>
      <c r="AE169" s="2821"/>
      <c r="AF169" s="2860"/>
      <c r="AG169" s="59">
        <f>IF(N169=N168,0,IF(N169=N167,0,IF(N169=N166,0,IF(N169=N165,0,IF(N169=N164,0,1)))))</f>
        <v>0</v>
      </c>
      <c r="AH169" s="59" t="s">
        <v>224</v>
      </c>
      <c r="AI169" s="59" t="str">
        <f t="shared" si="0"/>
        <v>??</v>
      </c>
      <c r="AJ169" s="59">
        <f>IF(O169=O168,0,IF(O169=O167,0,IF(O169=O166,0,IF(O169=O165,0,IF(O169=O164,0,1)))))</f>
        <v>0</v>
      </c>
      <c r="AK169" s="529">
        <f t="shared" si="24"/>
        <v>0</v>
      </c>
    </row>
    <row r="170" spans="1:37" ht="14.1" customHeight="1">
      <c r="A170" s="2841"/>
      <c r="B170" s="2801"/>
      <c r="C170" s="2827"/>
      <c r="D170" s="2843"/>
      <c r="E170" s="2833"/>
      <c r="F170" s="2807"/>
      <c r="G170" s="2810"/>
      <c r="H170" s="2839"/>
      <c r="I170" s="2807"/>
      <c r="J170" s="2807"/>
      <c r="K170" s="277"/>
      <c r="L170" s="95"/>
      <c r="M170" s="1760"/>
      <c r="N170" s="89"/>
      <c r="O170" s="89"/>
      <c r="P170" s="98"/>
      <c r="Q170" s="98"/>
      <c r="R170" s="12"/>
      <c r="S170" s="12"/>
      <c r="T170" s="12"/>
      <c r="U170" s="12"/>
      <c r="V170" s="12"/>
      <c r="W170" s="1934"/>
      <c r="X170" s="1934"/>
      <c r="Y170" s="12"/>
      <c r="Z170" s="98"/>
      <c r="AA170" s="2813"/>
      <c r="AB170" s="2845"/>
      <c r="AC170" s="2824"/>
      <c r="AD170" s="2821"/>
      <c r="AE170" s="2821"/>
      <c r="AF170" s="2860"/>
      <c r="AG170" s="59">
        <f>IF(N170=N169,0,IF(N170=N168,0,IF(N170=N167,0,IF(N170=N166,0,IF(N170=N165,0,IF(N170=N164,0,1))))))</f>
        <v>0</v>
      </c>
      <c r="AH170" s="59" t="s">
        <v>224</v>
      </c>
      <c r="AI170" s="59" t="str">
        <f t="shared" si="0"/>
        <v>??</v>
      </c>
      <c r="AJ170" s="59">
        <f>IF(O170=O169,0,IF(O170=O168,0,IF(O170=O167,0,IF(O170=O166,0,IF(O170=O165,0,IF(O170=O164,0,1))))))</f>
        <v>0</v>
      </c>
      <c r="AK170" s="529">
        <f t="shared" si="24"/>
        <v>0</v>
      </c>
    </row>
    <row r="171" spans="1:37" ht="14.1" customHeight="1" thickBot="1">
      <c r="A171" s="2842"/>
      <c r="B171" s="2802"/>
      <c r="C171" s="2828"/>
      <c r="D171" s="2844"/>
      <c r="E171" s="2834"/>
      <c r="F171" s="2808"/>
      <c r="G171" s="2811"/>
      <c r="H171" s="2840"/>
      <c r="I171" s="2808"/>
      <c r="J171" s="2808"/>
      <c r="K171" s="274"/>
      <c r="L171" s="96"/>
      <c r="M171" s="96"/>
      <c r="N171" s="89"/>
      <c r="O171" s="93"/>
      <c r="P171" s="96"/>
      <c r="Q171" s="96"/>
      <c r="R171" s="13"/>
      <c r="S171" s="13"/>
      <c r="T171" s="13"/>
      <c r="U171" s="13"/>
      <c r="V171" s="13"/>
      <c r="W171" s="13"/>
      <c r="X171" s="13"/>
      <c r="Y171" s="13"/>
      <c r="Z171" s="96"/>
      <c r="AA171" s="2814"/>
      <c r="AB171" s="2846"/>
      <c r="AC171" s="2825"/>
      <c r="AD171" s="2822"/>
      <c r="AE171" s="2822"/>
      <c r="AF171" s="2861"/>
      <c r="AG171" s="59">
        <f>IF(N171=N170,0,IF(N171=N169,0,IF(N171=N168,0,IF(N171=N167,0,IF(N171=N166,0,IF(N171=N165,0,IF(N171=N164,0,1)))))))</f>
        <v>0</v>
      </c>
      <c r="AH171" s="59" t="s">
        <v>224</v>
      </c>
      <c r="AI171" s="59" t="str">
        <f t="shared" si="0"/>
        <v>??</v>
      </c>
      <c r="AJ171" s="59">
        <f>IF(O171=O170,0,IF(O171=O169,0,IF(O171=O168,0,IF(O171=O167,0,IF(O171=O166,0,IF(O171=O165,0,IF(O171=O164,0,1)))))))</f>
        <v>0</v>
      </c>
      <c r="AK171" s="529">
        <f t="shared" si="24"/>
        <v>0</v>
      </c>
    </row>
    <row r="172" spans="1:37" ht="14.1" customHeight="1" thickTop="1" thickBot="1">
      <c r="A172" s="2841"/>
      <c r="B172" s="2800"/>
      <c r="C172" s="2827"/>
      <c r="D172" s="2830"/>
      <c r="E172" s="2832"/>
      <c r="F172" s="2807"/>
      <c r="G172" s="2810"/>
      <c r="H172" s="1986" t="s">
        <v>970</v>
      </c>
      <c r="I172" s="2807"/>
      <c r="J172" s="2807"/>
      <c r="K172" s="275"/>
      <c r="L172" s="95"/>
      <c r="M172" s="97"/>
      <c r="N172" s="79"/>
      <c r="O172" s="79"/>
      <c r="P172" s="97"/>
      <c r="Q172" s="95"/>
      <c r="R172" s="11"/>
      <c r="S172" s="11"/>
      <c r="T172" s="11"/>
      <c r="U172" s="11"/>
      <c r="V172" s="11"/>
      <c r="W172" s="1935"/>
      <c r="X172" s="1935"/>
      <c r="Y172" s="11"/>
      <c r="Z172" s="95"/>
      <c r="AA172" s="2812">
        <f>SUM(R172:Z179)</f>
        <v>0</v>
      </c>
      <c r="AB172" s="2848"/>
      <c r="AC172" s="2815">
        <f t="shared" ref="AC172" si="27">IF((AA172-AB172)&gt;=0,AA172-AB172,0)</f>
        <v>0</v>
      </c>
      <c r="AD172" s="2820">
        <f t="shared" si="20"/>
        <v>0</v>
      </c>
      <c r="AE172" s="2820" t="str">
        <f>IF(AD172=1,"pe",IF(AD172&gt;0,"ne",""))</f>
        <v/>
      </c>
      <c r="AF172" s="2823"/>
      <c r="AG172" s="59">
        <v>1</v>
      </c>
      <c r="AH172" s="59" t="s">
        <v>224</v>
      </c>
      <c r="AI172" s="59" t="str">
        <f t="shared" ref="AI172:AI1316" si="28">$C$2</f>
        <v>??</v>
      </c>
      <c r="AJ172" s="59">
        <v>1</v>
      </c>
      <c r="AK172" s="529">
        <f>C172</f>
        <v>0</v>
      </c>
    </row>
    <row r="173" spans="1:37" ht="14.1" customHeight="1" thickTop="1" thickBot="1">
      <c r="A173" s="2841"/>
      <c r="B173" s="2801"/>
      <c r="C173" s="2827"/>
      <c r="D173" s="2830"/>
      <c r="E173" s="2833"/>
      <c r="F173" s="2807"/>
      <c r="G173" s="2810"/>
      <c r="H173" s="2839"/>
      <c r="I173" s="2807"/>
      <c r="J173" s="2807"/>
      <c r="K173" s="273"/>
      <c r="L173" s="95"/>
      <c r="M173" s="1760"/>
      <c r="N173" s="89"/>
      <c r="O173" s="89"/>
      <c r="P173" s="98"/>
      <c r="Q173" s="98"/>
      <c r="R173" s="12"/>
      <c r="S173" s="12"/>
      <c r="T173" s="12"/>
      <c r="U173" s="12"/>
      <c r="V173" s="12"/>
      <c r="W173" s="1934"/>
      <c r="X173" s="1934"/>
      <c r="Y173" s="12"/>
      <c r="Z173" s="98"/>
      <c r="AA173" s="2813"/>
      <c r="AB173" s="2845"/>
      <c r="AC173" s="2816"/>
      <c r="AD173" s="2821"/>
      <c r="AE173" s="2821"/>
      <c r="AF173" s="2823"/>
      <c r="AG173" s="59">
        <f>IF(N173=N172,0,1)</f>
        <v>0</v>
      </c>
      <c r="AH173" s="59" t="s">
        <v>224</v>
      </c>
      <c r="AI173" s="59" t="str">
        <f t="shared" si="28"/>
        <v>??</v>
      </c>
      <c r="AJ173" s="59">
        <f>IF(O173=O172,0,1)</f>
        <v>0</v>
      </c>
      <c r="AK173" s="529">
        <f>AK172</f>
        <v>0</v>
      </c>
    </row>
    <row r="174" spans="1:37" ht="14.1" customHeight="1" thickTop="1" thickBot="1">
      <c r="A174" s="2841"/>
      <c r="B174" s="2801"/>
      <c r="C174" s="2827"/>
      <c r="D174" s="2830"/>
      <c r="E174" s="2833"/>
      <c r="F174" s="2807"/>
      <c r="G174" s="2810"/>
      <c r="H174" s="2839"/>
      <c r="I174" s="2807"/>
      <c r="J174" s="2807"/>
      <c r="K174" s="273"/>
      <c r="L174" s="95"/>
      <c r="M174" s="1760"/>
      <c r="N174" s="89"/>
      <c r="O174" s="89"/>
      <c r="P174" s="98"/>
      <c r="Q174" s="98"/>
      <c r="R174" s="12"/>
      <c r="S174" s="12"/>
      <c r="T174" s="12"/>
      <c r="U174" s="12"/>
      <c r="V174" s="12"/>
      <c r="W174" s="1934"/>
      <c r="X174" s="1934"/>
      <c r="Y174" s="12"/>
      <c r="Z174" s="98"/>
      <c r="AA174" s="2813"/>
      <c r="AB174" s="2845"/>
      <c r="AC174" s="2816"/>
      <c r="AD174" s="2821"/>
      <c r="AE174" s="2821"/>
      <c r="AF174" s="2823"/>
      <c r="AG174" s="59">
        <f>IF(N174=N173,0,IF(N174=N172,0,1))</f>
        <v>0</v>
      </c>
      <c r="AH174" s="59" t="s">
        <v>224</v>
      </c>
      <c r="AI174" s="59" t="str">
        <f t="shared" si="28"/>
        <v>??</v>
      </c>
      <c r="AJ174" s="59">
        <f>IF(O174=O173,0,IF(O174=O172,0,1))</f>
        <v>0</v>
      </c>
      <c r="AK174" s="529">
        <f t="shared" si="24"/>
        <v>0</v>
      </c>
    </row>
    <row r="175" spans="1:37" ht="14.1" customHeight="1" thickTop="1" thickBot="1">
      <c r="A175" s="2841"/>
      <c r="B175" s="2801"/>
      <c r="C175" s="2827"/>
      <c r="D175" s="2830"/>
      <c r="E175" s="2833"/>
      <c r="F175" s="2807"/>
      <c r="G175" s="2810"/>
      <c r="H175" s="2839"/>
      <c r="I175" s="2807"/>
      <c r="J175" s="2807"/>
      <c r="K175" s="273"/>
      <c r="L175" s="95"/>
      <c r="M175" s="1760"/>
      <c r="N175" s="89"/>
      <c r="O175" s="89"/>
      <c r="P175" s="98"/>
      <c r="Q175" s="98"/>
      <c r="R175" s="12"/>
      <c r="S175" s="12"/>
      <c r="T175" s="12"/>
      <c r="U175" s="12"/>
      <c r="V175" s="12"/>
      <c r="W175" s="1934"/>
      <c r="X175" s="1934"/>
      <c r="Y175" s="12"/>
      <c r="Z175" s="98"/>
      <c r="AA175" s="2813"/>
      <c r="AB175" s="2845"/>
      <c r="AC175" s="2816"/>
      <c r="AD175" s="2821"/>
      <c r="AE175" s="2821"/>
      <c r="AF175" s="2823"/>
      <c r="AG175" s="59">
        <f>IF(N175=N174,0,IF(N175=N173,0,IF(N175=N172,0,1)))</f>
        <v>0</v>
      </c>
      <c r="AH175" s="59" t="s">
        <v>224</v>
      </c>
      <c r="AI175" s="59" t="str">
        <f t="shared" si="28"/>
        <v>??</v>
      </c>
      <c r="AJ175" s="59">
        <f>IF(O175=O174,0,IF(O175=O173,0,IF(O175=O172,0,1)))</f>
        <v>0</v>
      </c>
      <c r="AK175" s="529">
        <f t="shared" si="24"/>
        <v>0</v>
      </c>
    </row>
    <row r="176" spans="1:37" ht="14.1" customHeight="1" thickTop="1" thickBot="1">
      <c r="A176" s="2841"/>
      <c r="B176" s="2801"/>
      <c r="C176" s="2827"/>
      <c r="D176" s="2830"/>
      <c r="E176" s="2833"/>
      <c r="F176" s="2807"/>
      <c r="G176" s="2810"/>
      <c r="H176" s="2839"/>
      <c r="I176" s="2807"/>
      <c r="J176" s="2807"/>
      <c r="K176" s="277"/>
      <c r="L176" s="95"/>
      <c r="M176" s="1760"/>
      <c r="N176" s="89"/>
      <c r="O176" s="89"/>
      <c r="P176" s="98"/>
      <c r="Q176" s="98"/>
      <c r="R176" s="12"/>
      <c r="S176" s="12"/>
      <c r="T176" s="12"/>
      <c r="U176" s="12"/>
      <c r="V176" s="12"/>
      <c r="W176" s="1934"/>
      <c r="X176" s="1934"/>
      <c r="Y176" s="12"/>
      <c r="Z176" s="98"/>
      <c r="AA176" s="2813"/>
      <c r="AB176" s="2845"/>
      <c r="AC176" s="2816"/>
      <c r="AD176" s="2821"/>
      <c r="AE176" s="2821"/>
      <c r="AF176" s="2823"/>
      <c r="AG176" s="59">
        <f>IF(N176=N175,0,IF(N176=N174,0,IF(N176=N173,0,IF(N176=N172,0,1))))</f>
        <v>0</v>
      </c>
      <c r="AH176" s="59" t="s">
        <v>224</v>
      </c>
      <c r="AI176" s="59" t="str">
        <f t="shared" si="28"/>
        <v>??</v>
      </c>
      <c r="AJ176" s="59">
        <f>IF(O176=O175,0,IF(O176=O174,0,IF(O176=O173,0,IF(O176=O172,0,1))))</f>
        <v>0</v>
      </c>
      <c r="AK176" s="529">
        <f t="shared" si="24"/>
        <v>0</v>
      </c>
    </row>
    <row r="177" spans="1:37" ht="14.1" customHeight="1" thickTop="1" thickBot="1">
      <c r="A177" s="2841"/>
      <c r="B177" s="2801"/>
      <c r="C177" s="2827"/>
      <c r="D177" s="2830"/>
      <c r="E177" s="2833"/>
      <c r="F177" s="2807"/>
      <c r="G177" s="2810"/>
      <c r="H177" s="2839"/>
      <c r="I177" s="2807"/>
      <c r="J177" s="2807"/>
      <c r="K177" s="277"/>
      <c r="L177" s="95"/>
      <c r="M177" s="1760"/>
      <c r="N177" s="89"/>
      <c r="O177" s="89"/>
      <c r="P177" s="98"/>
      <c r="Q177" s="98"/>
      <c r="R177" s="12"/>
      <c r="S177" s="12"/>
      <c r="T177" s="12"/>
      <c r="U177" s="12"/>
      <c r="V177" s="12"/>
      <c r="W177" s="1934"/>
      <c r="X177" s="1934"/>
      <c r="Y177" s="12"/>
      <c r="Z177" s="98"/>
      <c r="AA177" s="2813"/>
      <c r="AB177" s="2845"/>
      <c r="AC177" s="2824" t="str">
        <f t="shared" ref="AC177" si="29">IF(AC172&gt;9,"błąd","")</f>
        <v/>
      </c>
      <c r="AD177" s="2821"/>
      <c r="AE177" s="2821"/>
      <c r="AF177" s="2823"/>
      <c r="AG177" s="59">
        <f>IF(N177=N176,0,IF(N177=N175,0,IF(N177=N174,0,IF(N177=N173,0,IF(N177=N172,0,1)))))</f>
        <v>0</v>
      </c>
      <c r="AH177" s="59" t="s">
        <v>224</v>
      </c>
      <c r="AI177" s="59" t="str">
        <f t="shared" si="28"/>
        <v>??</v>
      </c>
      <c r="AJ177" s="59">
        <f>IF(O177=O176,0,IF(O177=O175,0,IF(O177=O174,0,IF(O177=O173,0,IF(O177=O172,0,1)))))</f>
        <v>0</v>
      </c>
      <c r="AK177" s="529">
        <f t="shared" si="24"/>
        <v>0</v>
      </c>
    </row>
    <row r="178" spans="1:37" ht="14.1" customHeight="1" thickTop="1" thickBot="1">
      <c r="A178" s="2841"/>
      <c r="B178" s="2801"/>
      <c r="C178" s="2827"/>
      <c r="D178" s="2830"/>
      <c r="E178" s="2833"/>
      <c r="F178" s="2807"/>
      <c r="G178" s="2810"/>
      <c r="H178" s="2839"/>
      <c r="I178" s="2807"/>
      <c r="J178" s="2807"/>
      <c r="K178" s="277"/>
      <c r="L178" s="95"/>
      <c r="M178" s="1760"/>
      <c r="N178" s="89"/>
      <c r="O178" s="89"/>
      <c r="P178" s="98"/>
      <c r="Q178" s="98"/>
      <c r="R178" s="12"/>
      <c r="S178" s="12"/>
      <c r="T178" s="12"/>
      <c r="U178" s="12"/>
      <c r="V178" s="12"/>
      <c r="W178" s="1934"/>
      <c r="X178" s="1934"/>
      <c r="Y178" s="12"/>
      <c r="Z178" s="98"/>
      <c r="AA178" s="2813"/>
      <c r="AB178" s="2845"/>
      <c r="AC178" s="2824"/>
      <c r="AD178" s="2821"/>
      <c r="AE178" s="2821"/>
      <c r="AF178" s="2823"/>
      <c r="AG178" s="59">
        <f>IF(N178=N177,0,IF(N178=N176,0,IF(N178=N175,0,IF(N178=N174,0,IF(N178=N173,0,IF(N178=N172,0,1))))))</f>
        <v>0</v>
      </c>
      <c r="AH178" s="59" t="s">
        <v>224</v>
      </c>
      <c r="AI178" s="59" t="str">
        <f t="shared" si="28"/>
        <v>??</v>
      </c>
      <c r="AJ178" s="59">
        <f>IF(O178=O177,0,IF(O178=O176,0,IF(O178=O175,0,IF(O178=O174,0,IF(O178=O173,0,IF(O178=O172,0,1))))))</f>
        <v>0</v>
      </c>
      <c r="AK178" s="529">
        <f t="shared" si="24"/>
        <v>0</v>
      </c>
    </row>
    <row r="179" spans="1:37" ht="14.1" customHeight="1" thickTop="1" thickBot="1">
      <c r="A179" s="2842"/>
      <c r="B179" s="2802"/>
      <c r="C179" s="2828"/>
      <c r="D179" s="2831"/>
      <c r="E179" s="2834"/>
      <c r="F179" s="2808"/>
      <c r="G179" s="2811"/>
      <c r="H179" s="2840"/>
      <c r="I179" s="2808"/>
      <c r="J179" s="2808"/>
      <c r="K179" s="274"/>
      <c r="L179" s="96"/>
      <c r="M179" s="96"/>
      <c r="N179" s="89"/>
      <c r="O179" s="93"/>
      <c r="P179" s="96"/>
      <c r="Q179" s="96"/>
      <c r="R179" s="13"/>
      <c r="S179" s="13"/>
      <c r="T179" s="13"/>
      <c r="U179" s="13"/>
      <c r="V179" s="13"/>
      <c r="W179" s="13"/>
      <c r="X179" s="13"/>
      <c r="Y179" s="13"/>
      <c r="Z179" s="96"/>
      <c r="AA179" s="2814"/>
      <c r="AB179" s="2846"/>
      <c r="AC179" s="2825"/>
      <c r="AD179" s="2822"/>
      <c r="AE179" s="2822"/>
      <c r="AF179" s="2823"/>
      <c r="AG179" s="59">
        <f>IF(N179=N178,0,IF(N179=N177,0,IF(N179=N176,0,IF(N179=N175,0,IF(N179=N174,0,IF(N179=N173,0,IF(N179=N172,0,1)))))))</f>
        <v>0</v>
      </c>
      <c r="AH179" s="59" t="s">
        <v>224</v>
      </c>
      <c r="AI179" s="59" t="str">
        <f t="shared" si="28"/>
        <v>??</v>
      </c>
      <c r="AJ179" s="59">
        <f>IF(O179=O178,0,IF(O179=O177,0,IF(O179=O176,0,IF(O179=O175,0,IF(O179=O174,0,IF(O179=O173,0,IF(O179=O172,0,1)))))))</f>
        <v>0</v>
      </c>
      <c r="AK179" s="529">
        <f t="shared" si="24"/>
        <v>0</v>
      </c>
    </row>
    <row r="180" spans="1:37" ht="17.100000000000001" customHeight="1" thickTop="1" thickBot="1">
      <c r="A180" s="67"/>
      <c r="B180" s="69"/>
      <c r="C180" s="178" t="s">
        <v>435</v>
      </c>
      <c r="D180" s="259"/>
      <c r="E180" s="259"/>
      <c r="F180" s="259"/>
      <c r="G180" s="69"/>
      <c r="H180" s="259"/>
      <c r="I180" s="259"/>
      <c r="J180" s="259"/>
      <c r="K180" s="276"/>
      <c r="L180" s="69"/>
      <c r="M180" s="69"/>
      <c r="N180" s="69"/>
      <c r="O180" s="69"/>
      <c r="P180" s="69"/>
      <c r="Q180" s="69"/>
      <c r="R180" s="69"/>
      <c r="S180" s="69"/>
      <c r="T180" s="69"/>
      <c r="U180" s="69"/>
      <c r="V180" s="69"/>
      <c r="W180" s="69"/>
      <c r="X180" s="69"/>
      <c r="Y180" s="69"/>
      <c r="Z180" s="70"/>
      <c r="AA180" s="332">
        <f>SUM(AA181:AA2330)</f>
        <v>0</v>
      </c>
      <c r="AB180" s="332"/>
      <c r="AC180" s="165">
        <f>SUM(AC181:AC2330)</f>
        <v>0</v>
      </c>
      <c r="AD180" s="332">
        <f>SUM(AD181:AD2330)</f>
        <v>0</v>
      </c>
      <c r="AE180" s="109"/>
      <c r="AF180" s="80" t="s">
        <v>54</v>
      </c>
      <c r="AI180" s="59" t="str">
        <f t="shared" si="28"/>
        <v>??</v>
      </c>
    </row>
    <row r="181" spans="1:37" ht="14.1" customHeight="1" thickTop="1" thickBot="1">
      <c r="A181" s="2797"/>
      <c r="B181" s="2800"/>
      <c r="C181" s="2826"/>
      <c r="D181" s="2829"/>
      <c r="E181" s="2832"/>
      <c r="F181" s="2806"/>
      <c r="G181" s="2809"/>
      <c r="H181" s="2836" t="s">
        <v>970</v>
      </c>
      <c r="I181" s="2806"/>
      <c r="J181" s="2806"/>
      <c r="K181" s="275"/>
      <c r="L181" s="97"/>
      <c r="M181" s="97"/>
      <c r="N181" s="79"/>
      <c r="O181" s="79"/>
      <c r="P181" s="97"/>
      <c r="Q181" s="97"/>
      <c r="R181" s="14"/>
      <c r="S181" s="14"/>
      <c r="T181" s="14"/>
      <c r="U181" s="14"/>
      <c r="V181" s="14"/>
      <c r="W181" s="14"/>
      <c r="X181" s="14"/>
      <c r="Y181" s="14"/>
      <c r="Z181" s="97"/>
      <c r="AA181" s="2812">
        <f>SUM(R181:Z190)</f>
        <v>0</v>
      </c>
      <c r="AB181" s="2812">
        <f>IF(AA181&gt;0,18,0)</f>
        <v>0</v>
      </c>
      <c r="AC181" s="2815">
        <f t="shared" ref="AC181" si="30">IF((AA181-AB181)&gt;=0,AA181-AB181,0)</f>
        <v>0</v>
      </c>
      <c r="AD181" s="2835">
        <f>IF(AA181&lt;AB181,AA181,AB181)/IF(AB181=0,1,AB181)</f>
        <v>0</v>
      </c>
      <c r="AE181" s="2820" t="str">
        <f>IF(AD181=1,"pe",IF(AD181&gt;0,"ne",""))</f>
        <v/>
      </c>
      <c r="AF181" s="2823"/>
      <c r="AG181" s="59">
        <v>1</v>
      </c>
      <c r="AH181" s="59" t="s">
        <v>224</v>
      </c>
      <c r="AI181" s="59" t="str">
        <f t="shared" si="28"/>
        <v>??</v>
      </c>
      <c r="AJ181" s="59">
        <v>1</v>
      </c>
      <c r="AK181" s="529">
        <f>C181</f>
        <v>0</v>
      </c>
    </row>
    <row r="182" spans="1:37" ht="14.1" customHeight="1" thickTop="1" thickBot="1">
      <c r="A182" s="2841"/>
      <c r="B182" s="2801"/>
      <c r="C182" s="2827"/>
      <c r="D182" s="2830"/>
      <c r="E182" s="2833"/>
      <c r="F182" s="2807"/>
      <c r="G182" s="2810"/>
      <c r="H182" s="2837"/>
      <c r="I182" s="2807"/>
      <c r="J182" s="2807"/>
      <c r="K182" s="273"/>
      <c r="L182" s="98"/>
      <c r="M182" s="1760"/>
      <c r="N182" s="89"/>
      <c r="O182" s="89"/>
      <c r="P182" s="98"/>
      <c r="Q182" s="98"/>
      <c r="R182" s="12"/>
      <c r="S182" s="12"/>
      <c r="T182" s="12"/>
      <c r="U182" s="12"/>
      <c r="V182" s="12"/>
      <c r="W182" s="1934"/>
      <c r="X182" s="1934"/>
      <c r="Y182" s="12"/>
      <c r="Z182" s="98"/>
      <c r="AA182" s="2813"/>
      <c r="AB182" s="2813"/>
      <c r="AC182" s="2816"/>
      <c r="AD182" s="2835"/>
      <c r="AE182" s="2821"/>
      <c r="AF182" s="2823"/>
      <c r="AG182" s="59">
        <f>IF(N182=N181,0,1)</f>
        <v>0</v>
      </c>
      <c r="AH182" s="59" t="s">
        <v>224</v>
      </c>
      <c r="AI182" s="59" t="str">
        <f t="shared" si="28"/>
        <v>??</v>
      </c>
      <c r="AJ182" s="59">
        <f>IF(O182=O181,0,1)</f>
        <v>0</v>
      </c>
      <c r="AK182" s="529">
        <f t="shared" ref="AK182:AK1320" si="31">AK181</f>
        <v>0</v>
      </c>
    </row>
    <row r="183" spans="1:37" ht="14.1" customHeight="1" thickTop="1" thickBot="1">
      <c r="A183" s="2841"/>
      <c r="B183" s="2801"/>
      <c r="C183" s="2827"/>
      <c r="D183" s="2830"/>
      <c r="E183" s="2833"/>
      <c r="F183" s="2807"/>
      <c r="G183" s="2810"/>
      <c r="H183" s="2838"/>
      <c r="I183" s="2807"/>
      <c r="J183" s="2807"/>
      <c r="K183" s="273"/>
      <c r="L183" s="98"/>
      <c r="M183" s="1760"/>
      <c r="N183" s="89"/>
      <c r="O183" s="89"/>
      <c r="P183" s="98"/>
      <c r="Q183" s="98"/>
      <c r="R183" s="12"/>
      <c r="S183" s="12"/>
      <c r="T183" s="12"/>
      <c r="U183" s="12"/>
      <c r="V183" s="12"/>
      <c r="W183" s="1934"/>
      <c r="X183" s="1934"/>
      <c r="Y183" s="12"/>
      <c r="Z183" s="98"/>
      <c r="AA183" s="2813"/>
      <c r="AB183" s="2813"/>
      <c r="AC183" s="2816"/>
      <c r="AD183" s="2835"/>
      <c r="AE183" s="2821"/>
      <c r="AF183" s="2823"/>
      <c r="AG183" s="59">
        <f>IF(N183=N182,0,IF(N183=N181,0,1))</f>
        <v>0</v>
      </c>
      <c r="AH183" s="59" t="s">
        <v>224</v>
      </c>
      <c r="AI183" s="59" t="str">
        <f t="shared" si="28"/>
        <v>??</v>
      </c>
      <c r="AJ183" s="59">
        <f>IF(O183=O182,0,IF(O183=O181,0,1))</f>
        <v>0</v>
      </c>
      <c r="AK183" s="529">
        <f t="shared" si="31"/>
        <v>0</v>
      </c>
    </row>
    <row r="184" spans="1:37" ht="14.1" customHeight="1" thickTop="1" thickBot="1">
      <c r="A184" s="2841"/>
      <c r="B184" s="2801"/>
      <c r="C184" s="2827"/>
      <c r="D184" s="2830"/>
      <c r="E184" s="2833"/>
      <c r="F184" s="2807"/>
      <c r="G184" s="2810"/>
      <c r="H184" s="2839"/>
      <c r="I184" s="2807"/>
      <c r="J184" s="2807"/>
      <c r="K184" s="273"/>
      <c r="L184" s="98"/>
      <c r="M184" s="1760"/>
      <c r="N184" s="89"/>
      <c r="O184" s="89"/>
      <c r="P184" s="98"/>
      <c r="Q184" s="98"/>
      <c r="R184" s="12"/>
      <c r="S184" s="12"/>
      <c r="T184" s="12"/>
      <c r="U184" s="12"/>
      <c r="V184" s="12"/>
      <c r="W184" s="1934"/>
      <c r="X184" s="1934"/>
      <c r="Y184" s="12"/>
      <c r="Z184" s="98"/>
      <c r="AA184" s="2813"/>
      <c r="AB184" s="2813"/>
      <c r="AC184" s="2816"/>
      <c r="AD184" s="2835"/>
      <c r="AE184" s="2821"/>
      <c r="AF184" s="2823"/>
      <c r="AG184" s="59">
        <f>IF(N184=N183,0,IF(N184=N182,0,IF(N184=N181,0,1)))</f>
        <v>0</v>
      </c>
      <c r="AH184" s="59" t="s">
        <v>224</v>
      </c>
      <c r="AI184" s="59" t="str">
        <f t="shared" si="28"/>
        <v>??</v>
      </c>
      <c r="AJ184" s="59">
        <f>IF(O184=O183,0,IF(O184=O182,0,IF(O184=O181,0,1)))</f>
        <v>0</v>
      </c>
      <c r="AK184" s="529">
        <f t="shared" si="31"/>
        <v>0</v>
      </c>
    </row>
    <row r="185" spans="1:37" ht="14.1" customHeight="1" thickTop="1" thickBot="1">
      <c r="A185" s="2841"/>
      <c r="B185" s="2801"/>
      <c r="C185" s="2827"/>
      <c r="D185" s="2830"/>
      <c r="E185" s="2833"/>
      <c r="F185" s="2807"/>
      <c r="G185" s="2810"/>
      <c r="H185" s="2839"/>
      <c r="I185" s="2807"/>
      <c r="J185" s="2807"/>
      <c r="K185" s="277"/>
      <c r="L185" s="98"/>
      <c r="M185" s="1760"/>
      <c r="N185" s="89"/>
      <c r="O185" s="89"/>
      <c r="P185" s="98"/>
      <c r="Q185" s="98"/>
      <c r="R185" s="12"/>
      <c r="S185" s="12"/>
      <c r="T185" s="12"/>
      <c r="U185" s="12"/>
      <c r="V185" s="12"/>
      <c r="W185" s="1934"/>
      <c r="X185" s="1934"/>
      <c r="Y185" s="12"/>
      <c r="Z185" s="98"/>
      <c r="AA185" s="2813"/>
      <c r="AB185" s="2813"/>
      <c r="AC185" s="2816"/>
      <c r="AD185" s="2835"/>
      <c r="AE185" s="2821"/>
      <c r="AF185" s="2823"/>
      <c r="AG185" s="59">
        <f>IF(N185=N184,0,IF(N185=N183,0,IF(N185=N182,0,IF(N185=N181,0,1))))</f>
        <v>0</v>
      </c>
      <c r="AH185" s="59" t="s">
        <v>224</v>
      </c>
      <c r="AI185" s="59" t="str">
        <f t="shared" si="28"/>
        <v>??</v>
      </c>
      <c r="AJ185" s="59">
        <f>IF(O185=O184,0,IF(O185=O183,0,IF(O185=O182,0,IF(O185=O181,0,1))))</f>
        <v>0</v>
      </c>
      <c r="AK185" s="529">
        <f t="shared" si="31"/>
        <v>0</v>
      </c>
    </row>
    <row r="186" spans="1:37" ht="14.1" customHeight="1" thickTop="1" thickBot="1">
      <c r="A186" s="2841"/>
      <c r="B186" s="2801"/>
      <c r="C186" s="2827"/>
      <c r="D186" s="2830"/>
      <c r="E186" s="2833"/>
      <c r="F186" s="2807"/>
      <c r="G186" s="2810"/>
      <c r="H186" s="2839"/>
      <c r="I186" s="2807"/>
      <c r="J186" s="2807"/>
      <c r="K186" s="277"/>
      <c r="L186" s="98"/>
      <c r="M186" s="1760"/>
      <c r="N186" s="89"/>
      <c r="O186" s="89"/>
      <c r="P186" s="98"/>
      <c r="Q186" s="98"/>
      <c r="R186" s="12"/>
      <c r="S186" s="12"/>
      <c r="T186" s="12"/>
      <c r="U186" s="12"/>
      <c r="V186" s="12"/>
      <c r="W186" s="1934"/>
      <c r="X186" s="1934"/>
      <c r="Y186" s="12"/>
      <c r="Z186" s="98"/>
      <c r="AA186" s="2813"/>
      <c r="AB186" s="2813"/>
      <c r="AC186" s="2816"/>
      <c r="AD186" s="2835"/>
      <c r="AE186" s="2821"/>
      <c r="AF186" s="2823"/>
      <c r="AG186" s="59">
        <f>IF(N186=N185,0,IF(N186=N184,0,IF(N186=N183,0,IF(N186=N182,0,IF(N186=N181,0,1)))))</f>
        <v>0</v>
      </c>
      <c r="AH186" s="59" t="s">
        <v>224</v>
      </c>
      <c r="AI186" s="59" t="str">
        <f t="shared" si="28"/>
        <v>??</v>
      </c>
      <c r="AJ186" s="59">
        <f>IF(O186=O185,0,IF(O186=O184,0,IF(O186=O183,0,IF(O186=O182,0,IF(O186=O181,0,1)))))</f>
        <v>0</v>
      </c>
      <c r="AK186" s="529">
        <f t="shared" si="31"/>
        <v>0</v>
      </c>
    </row>
    <row r="187" spans="1:37" ht="14.1" customHeight="1" thickTop="1" thickBot="1">
      <c r="A187" s="2841"/>
      <c r="B187" s="2801"/>
      <c r="C187" s="2827"/>
      <c r="D187" s="2830"/>
      <c r="E187" s="2833"/>
      <c r="F187" s="2807"/>
      <c r="G187" s="2810"/>
      <c r="H187" s="2839"/>
      <c r="I187" s="2807"/>
      <c r="J187" s="2807"/>
      <c r="K187" s="277"/>
      <c r="L187" s="98"/>
      <c r="M187" s="1760"/>
      <c r="N187" s="89"/>
      <c r="O187" s="89"/>
      <c r="P187" s="98"/>
      <c r="Q187" s="98"/>
      <c r="R187" s="12"/>
      <c r="S187" s="12"/>
      <c r="T187" s="12"/>
      <c r="U187" s="12"/>
      <c r="V187" s="12"/>
      <c r="W187" s="1934"/>
      <c r="X187" s="1934"/>
      <c r="Y187" s="12"/>
      <c r="Z187" s="98"/>
      <c r="AA187" s="2813"/>
      <c r="AB187" s="2813"/>
      <c r="AC187" s="2824" t="str">
        <f t="shared" ref="AC187" si="32">IF(AC181&gt;9,"błąd","")</f>
        <v/>
      </c>
      <c r="AD187" s="2835"/>
      <c r="AE187" s="2821"/>
      <c r="AF187" s="2823"/>
      <c r="AG187" s="59">
        <f>IF(N187=N186,0,IF(N187=N185,0,IF(N187=N184,0,IF(N187=N183,0,IF(N187=N182,0,IF(N187=N181,0,1))))))</f>
        <v>0</v>
      </c>
      <c r="AH187" s="59" t="s">
        <v>224</v>
      </c>
      <c r="AI187" s="59" t="str">
        <f t="shared" si="28"/>
        <v>??</v>
      </c>
      <c r="AJ187" s="59">
        <f>IF(O187=O186,0,IF(O187=O185,0,IF(O187=O184,0,IF(O187=O183,0,IF(O187=O182,0,IF(O187=O181,0,1))))))</f>
        <v>0</v>
      </c>
      <c r="AK187" s="529">
        <f t="shared" si="31"/>
        <v>0</v>
      </c>
    </row>
    <row r="188" spans="1:37" ht="14.1" customHeight="1" thickTop="1" thickBot="1">
      <c r="A188" s="2841"/>
      <c r="B188" s="2801"/>
      <c r="C188" s="2827"/>
      <c r="D188" s="2830"/>
      <c r="E188" s="2833"/>
      <c r="F188" s="2807"/>
      <c r="G188" s="2810"/>
      <c r="H188" s="2839"/>
      <c r="I188" s="2807"/>
      <c r="J188" s="2807"/>
      <c r="K188" s="277"/>
      <c r="L188" s="98"/>
      <c r="M188" s="1760"/>
      <c r="N188" s="89"/>
      <c r="O188" s="89"/>
      <c r="P188" s="98"/>
      <c r="Q188" s="98"/>
      <c r="R188" s="12"/>
      <c r="S188" s="12"/>
      <c r="T188" s="12"/>
      <c r="U188" s="12"/>
      <c r="V188" s="12"/>
      <c r="W188" s="1934"/>
      <c r="X188" s="1934"/>
      <c r="Y188" s="12"/>
      <c r="Z188" s="98"/>
      <c r="AA188" s="2813"/>
      <c r="AB188" s="2813"/>
      <c r="AC188" s="2824"/>
      <c r="AD188" s="2835"/>
      <c r="AE188" s="2821"/>
      <c r="AF188" s="2823"/>
      <c r="AG188" s="59">
        <f>IF(N188=N187,0,IF(N188=N186,0,IF(N188=N185,0,IF(N188=N184,0,IF(N188=N183,0,IF(N188=N182,0,IF(N188=N181,0,1)))))))</f>
        <v>0</v>
      </c>
      <c r="AH188" s="59" t="s">
        <v>224</v>
      </c>
      <c r="AI188" s="59" t="str">
        <f t="shared" si="28"/>
        <v>??</v>
      </c>
      <c r="AJ188" s="59">
        <f>IF(O188=O187,0,IF(O188=O186,0,IF(O188=O185,0,IF(O188=O184,0,IF(O188=O183,0,IF(O188=O182,0,IF(O188=O181,0,1)))))))</f>
        <v>0</v>
      </c>
      <c r="AK188" s="529">
        <f t="shared" si="31"/>
        <v>0</v>
      </c>
    </row>
    <row r="189" spans="1:37" ht="14.1" customHeight="1" thickTop="1" thickBot="1">
      <c r="A189" s="2841"/>
      <c r="B189" s="2801"/>
      <c r="C189" s="2827"/>
      <c r="D189" s="2830"/>
      <c r="E189" s="2833"/>
      <c r="F189" s="2807"/>
      <c r="G189" s="2810"/>
      <c r="H189" s="2839"/>
      <c r="I189" s="2807"/>
      <c r="J189" s="2807"/>
      <c r="K189" s="277"/>
      <c r="L189" s="98"/>
      <c r="M189" s="1760"/>
      <c r="N189" s="89"/>
      <c r="O189" s="89"/>
      <c r="P189" s="98"/>
      <c r="Q189" s="98"/>
      <c r="R189" s="12"/>
      <c r="S189" s="12"/>
      <c r="T189" s="12"/>
      <c r="U189" s="12"/>
      <c r="V189" s="12"/>
      <c r="W189" s="1934"/>
      <c r="X189" s="1934"/>
      <c r="Y189" s="12"/>
      <c r="Z189" s="98"/>
      <c r="AA189" s="2813"/>
      <c r="AB189" s="2813"/>
      <c r="AC189" s="2824"/>
      <c r="AD189" s="2835"/>
      <c r="AE189" s="2821"/>
      <c r="AF189" s="2823"/>
      <c r="AG189" s="59">
        <f>IF(N189=N188,0,IF(N189=N187,0,IF(N189=N186,0,IF(N189=N185,0,IF(N189=N184,0,IF(N189=N183,0,IF(N189=N182,0,IF(N189=N181,0,1))))))))</f>
        <v>0</v>
      </c>
      <c r="AH189" s="59" t="s">
        <v>224</v>
      </c>
      <c r="AI189" s="59" t="str">
        <f t="shared" si="28"/>
        <v>??</v>
      </c>
      <c r="AJ189" s="59">
        <f>IF(O189=O188,0,IF(O189=O187,0,IF(O189=O186,0,IF(O189=O185,0,IF(O189=O184,0,IF(O189=O183,0,IF(O189=O182,0,IF(O189=O181,0,1))))))))</f>
        <v>0</v>
      </c>
      <c r="AK189" s="529">
        <f t="shared" si="31"/>
        <v>0</v>
      </c>
    </row>
    <row r="190" spans="1:37" ht="14.1" customHeight="1" thickTop="1" thickBot="1">
      <c r="A190" s="2842"/>
      <c r="B190" s="2802"/>
      <c r="C190" s="2828"/>
      <c r="D190" s="2831"/>
      <c r="E190" s="2834"/>
      <c r="F190" s="2808"/>
      <c r="G190" s="2811"/>
      <c r="H190" s="2840"/>
      <c r="I190" s="2808"/>
      <c r="J190" s="2808"/>
      <c r="K190" s="274"/>
      <c r="L190" s="96"/>
      <c r="M190" s="96"/>
      <c r="N190" s="89"/>
      <c r="O190" s="93"/>
      <c r="P190" s="96"/>
      <c r="Q190" s="96"/>
      <c r="R190" s="13"/>
      <c r="S190" s="13"/>
      <c r="T190" s="13"/>
      <c r="U190" s="13"/>
      <c r="V190" s="13"/>
      <c r="W190" s="13"/>
      <c r="X190" s="13"/>
      <c r="Y190" s="13"/>
      <c r="Z190" s="96"/>
      <c r="AA190" s="2814"/>
      <c r="AB190" s="2814"/>
      <c r="AC190" s="2825"/>
      <c r="AD190" s="2835"/>
      <c r="AE190" s="2822"/>
      <c r="AF190" s="2823"/>
      <c r="AG190" s="59">
        <f>IF(N190=N189,0,IF(N190=N188,0,IF(N190=N187,0,IF(N190=N186,0,IF(N190=N185,0,IF(N190=N184,0,IF(N190=N183,0,IF(N190=N182,0,IF(N190=N181,0,1)))))))))</f>
        <v>0</v>
      </c>
      <c r="AH190" s="59" t="s">
        <v>224</v>
      </c>
      <c r="AI190" s="59" t="str">
        <f t="shared" si="28"/>
        <v>??</v>
      </c>
      <c r="AJ190" s="59">
        <f>IF(O190=O189,0,IF(O190=O188,0,IF(O190=O187,0,IF(O190=O186,0,IF(O190=O185,0,IF(O190=O184,0,IF(O190=O183,0,IF(O190=O182,0,IF(O190=O181,0,1)))))))))</f>
        <v>0</v>
      </c>
      <c r="AK190" s="529">
        <f t="shared" si="31"/>
        <v>0</v>
      </c>
    </row>
    <row r="191" spans="1:37" ht="14.1" customHeight="1" thickTop="1" thickBot="1">
      <c r="A191" s="2797"/>
      <c r="B191" s="2800"/>
      <c r="C191" s="2826"/>
      <c r="D191" s="2829"/>
      <c r="E191" s="2832"/>
      <c r="F191" s="2806"/>
      <c r="G191" s="2809"/>
      <c r="H191" s="2836" t="s">
        <v>970</v>
      </c>
      <c r="I191" s="2806"/>
      <c r="J191" s="2806"/>
      <c r="K191" s="275"/>
      <c r="L191" s="97"/>
      <c r="M191" s="97"/>
      <c r="N191" s="79"/>
      <c r="O191" s="79"/>
      <c r="P191" s="97"/>
      <c r="Q191" s="97"/>
      <c r="R191" s="14"/>
      <c r="S191" s="14"/>
      <c r="T191" s="14"/>
      <c r="U191" s="14"/>
      <c r="V191" s="14"/>
      <c r="W191" s="14"/>
      <c r="X191" s="14"/>
      <c r="Y191" s="14"/>
      <c r="Z191" s="97"/>
      <c r="AA191" s="2812">
        <f>SUM(R191:Z200)</f>
        <v>0</v>
      </c>
      <c r="AB191" s="2812">
        <f>IF(AA191&gt;0,18,0)</f>
        <v>0</v>
      </c>
      <c r="AC191" s="2815">
        <f t="shared" ref="AC191" si="33">IF((AA191-AB191)&gt;=0,AA191-AB191,0)</f>
        <v>0</v>
      </c>
      <c r="AD191" s="2835">
        <f>IF(AA191&lt;AB191,AA191,AB191)/IF(AB191=0,1,AB191)</f>
        <v>0</v>
      </c>
      <c r="AE191" s="2820" t="str">
        <f>IF(AD191=1,"pe",IF(AD191&gt;0,"ne",""))</f>
        <v/>
      </c>
      <c r="AF191" s="2823"/>
      <c r="AG191" s="59">
        <v>1</v>
      </c>
      <c r="AH191" s="59" t="s">
        <v>224</v>
      </c>
      <c r="AI191" s="59" t="str">
        <f t="shared" si="28"/>
        <v>??</v>
      </c>
      <c r="AJ191" s="59">
        <v>1</v>
      </c>
      <c r="AK191" s="529">
        <f>C191</f>
        <v>0</v>
      </c>
    </row>
    <row r="192" spans="1:37" ht="14.1" customHeight="1" thickTop="1" thickBot="1">
      <c r="A192" s="2797"/>
      <c r="B192" s="2801"/>
      <c r="C192" s="2827"/>
      <c r="D192" s="2830"/>
      <c r="E192" s="2833"/>
      <c r="F192" s="2807"/>
      <c r="G192" s="2810"/>
      <c r="H192" s="2837"/>
      <c r="I192" s="2807"/>
      <c r="J192" s="2807"/>
      <c r="K192" s="273"/>
      <c r="L192" s="98"/>
      <c r="M192" s="1760"/>
      <c r="N192" s="89"/>
      <c r="O192" s="89"/>
      <c r="P192" s="98"/>
      <c r="Q192" s="98"/>
      <c r="R192" s="12"/>
      <c r="S192" s="12"/>
      <c r="T192" s="12"/>
      <c r="U192" s="12"/>
      <c r="V192" s="12"/>
      <c r="W192" s="1934"/>
      <c r="X192" s="1934"/>
      <c r="Y192" s="12"/>
      <c r="Z192" s="98"/>
      <c r="AA192" s="2813"/>
      <c r="AB192" s="2813"/>
      <c r="AC192" s="2816"/>
      <c r="AD192" s="2835"/>
      <c r="AE192" s="2821"/>
      <c r="AF192" s="2823"/>
      <c r="AG192" s="59">
        <f>IF(N192=N191,0,1)</f>
        <v>0</v>
      </c>
      <c r="AH192" s="59" t="s">
        <v>224</v>
      </c>
      <c r="AI192" s="59" t="str">
        <f t="shared" si="28"/>
        <v>??</v>
      </c>
      <c r="AJ192" s="59">
        <f>IF(O192=O191,0,1)</f>
        <v>0</v>
      </c>
      <c r="AK192" s="529">
        <f t="shared" si="31"/>
        <v>0</v>
      </c>
    </row>
    <row r="193" spans="1:37" ht="14.1" customHeight="1" thickTop="1" thickBot="1">
      <c r="A193" s="2797"/>
      <c r="B193" s="2801"/>
      <c r="C193" s="2827"/>
      <c r="D193" s="2830"/>
      <c r="E193" s="2833"/>
      <c r="F193" s="2807"/>
      <c r="G193" s="2810"/>
      <c r="H193" s="2838"/>
      <c r="I193" s="2807"/>
      <c r="J193" s="2807"/>
      <c r="K193" s="273"/>
      <c r="L193" s="98"/>
      <c r="M193" s="1760"/>
      <c r="N193" s="89"/>
      <c r="O193" s="89"/>
      <c r="P193" s="98"/>
      <c r="Q193" s="98"/>
      <c r="R193" s="12"/>
      <c r="S193" s="12"/>
      <c r="T193" s="12"/>
      <c r="U193" s="12"/>
      <c r="V193" s="12"/>
      <c r="W193" s="1934"/>
      <c r="X193" s="1934"/>
      <c r="Y193" s="12"/>
      <c r="Z193" s="98"/>
      <c r="AA193" s="2813"/>
      <c r="AB193" s="2813"/>
      <c r="AC193" s="2816"/>
      <c r="AD193" s="2835"/>
      <c r="AE193" s="2821"/>
      <c r="AF193" s="2823"/>
      <c r="AG193" s="59">
        <f>IF(N193=N192,0,IF(N193=N191,0,1))</f>
        <v>0</v>
      </c>
      <c r="AH193" s="59" t="s">
        <v>224</v>
      </c>
      <c r="AI193" s="59" t="str">
        <f t="shared" si="28"/>
        <v>??</v>
      </c>
      <c r="AJ193" s="59">
        <f>IF(O193=O192,0,IF(O193=O191,0,1))</f>
        <v>0</v>
      </c>
      <c r="AK193" s="529">
        <f t="shared" si="31"/>
        <v>0</v>
      </c>
    </row>
    <row r="194" spans="1:37" ht="14.1" customHeight="1" thickTop="1" thickBot="1">
      <c r="A194" s="2797"/>
      <c r="B194" s="2801"/>
      <c r="C194" s="2827"/>
      <c r="D194" s="2830"/>
      <c r="E194" s="2833"/>
      <c r="F194" s="2807"/>
      <c r="G194" s="2810"/>
      <c r="H194" s="2839"/>
      <c r="I194" s="2807"/>
      <c r="J194" s="2807"/>
      <c r="K194" s="273"/>
      <c r="L194" s="98"/>
      <c r="M194" s="1760"/>
      <c r="N194" s="89"/>
      <c r="O194" s="89"/>
      <c r="P194" s="98"/>
      <c r="Q194" s="98"/>
      <c r="R194" s="12"/>
      <c r="S194" s="12"/>
      <c r="T194" s="12"/>
      <c r="U194" s="12"/>
      <c r="V194" s="12"/>
      <c r="W194" s="1934"/>
      <c r="X194" s="1934"/>
      <c r="Y194" s="12"/>
      <c r="Z194" s="98"/>
      <c r="AA194" s="2813"/>
      <c r="AB194" s="2813"/>
      <c r="AC194" s="2816"/>
      <c r="AD194" s="2835"/>
      <c r="AE194" s="2821"/>
      <c r="AF194" s="2823"/>
      <c r="AG194" s="59">
        <f>IF(N194=N193,0,IF(N194=N192,0,IF(N194=N191,0,1)))</f>
        <v>0</v>
      </c>
      <c r="AH194" s="59" t="s">
        <v>224</v>
      </c>
      <c r="AI194" s="59" t="str">
        <f t="shared" si="28"/>
        <v>??</v>
      </c>
      <c r="AJ194" s="59">
        <f>IF(O194=O193,0,IF(O194=O192,0,IF(O194=O191,0,1)))</f>
        <v>0</v>
      </c>
      <c r="AK194" s="529">
        <f t="shared" si="31"/>
        <v>0</v>
      </c>
    </row>
    <row r="195" spans="1:37" ht="14.1" customHeight="1" thickTop="1" thickBot="1">
      <c r="A195" s="2797"/>
      <c r="B195" s="2801"/>
      <c r="C195" s="2827"/>
      <c r="D195" s="2830"/>
      <c r="E195" s="2833"/>
      <c r="F195" s="2807"/>
      <c r="G195" s="2810"/>
      <c r="H195" s="2839"/>
      <c r="I195" s="2807"/>
      <c r="J195" s="2807"/>
      <c r="K195" s="277"/>
      <c r="L195" s="98"/>
      <c r="M195" s="1760"/>
      <c r="N195" s="89"/>
      <c r="O195" s="89"/>
      <c r="P195" s="98"/>
      <c r="Q195" s="98"/>
      <c r="R195" s="12"/>
      <c r="S195" s="12"/>
      <c r="T195" s="12"/>
      <c r="U195" s="12"/>
      <c r="V195" s="12"/>
      <c r="W195" s="1934"/>
      <c r="X195" s="1934"/>
      <c r="Y195" s="12"/>
      <c r="Z195" s="98"/>
      <c r="AA195" s="2813"/>
      <c r="AB195" s="2813"/>
      <c r="AC195" s="2816"/>
      <c r="AD195" s="2835"/>
      <c r="AE195" s="2821"/>
      <c r="AF195" s="2823"/>
      <c r="AG195" s="59">
        <f>IF(N195=N194,0,IF(N195=N193,0,IF(N195=N192,0,IF(N195=N191,0,1))))</f>
        <v>0</v>
      </c>
      <c r="AH195" s="59" t="s">
        <v>224</v>
      </c>
      <c r="AI195" s="59" t="str">
        <f t="shared" si="28"/>
        <v>??</v>
      </c>
      <c r="AJ195" s="59">
        <f>IF(O195=O194,0,IF(O195=O193,0,IF(O195=O192,0,IF(O195=O191,0,1))))</f>
        <v>0</v>
      </c>
      <c r="AK195" s="529">
        <f t="shared" si="31"/>
        <v>0</v>
      </c>
    </row>
    <row r="196" spans="1:37" ht="14.1" customHeight="1" thickTop="1" thickBot="1">
      <c r="A196" s="2797"/>
      <c r="B196" s="2801"/>
      <c r="C196" s="2827"/>
      <c r="D196" s="2830"/>
      <c r="E196" s="2833"/>
      <c r="F196" s="2807"/>
      <c r="G196" s="2810"/>
      <c r="H196" s="2839"/>
      <c r="I196" s="2807"/>
      <c r="J196" s="2807"/>
      <c r="K196" s="277"/>
      <c r="L196" s="98"/>
      <c r="M196" s="1760"/>
      <c r="N196" s="89"/>
      <c r="O196" s="89"/>
      <c r="P196" s="98"/>
      <c r="Q196" s="98"/>
      <c r="R196" s="12"/>
      <c r="S196" s="12"/>
      <c r="T196" s="12"/>
      <c r="U196" s="12"/>
      <c r="V196" s="12"/>
      <c r="W196" s="1934"/>
      <c r="X196" s="1934"/>
      <c r="Y196" s="12"/>
      <c r="Z196" s="98"/>
      <c r="AA196" s="2813"/>
      <c r="AB196" s="2813"/>
      <c r="AC196" s="2816"/>
      <c r="AD196" s="2835"/>
      <c r="AE196" s="2821"/>
      <c r="AF196" s="2823"/>
      <c r="AG196" s="59">
        <f>IF(N196=N195,0,IF(N196=N194,0,IF(N196=N193,0,IF(N196=N192,0,IF(N196=N191,0,1)))))</f>
        <v>0</v>
      </c>
      <c r="AH196" s="59" t="s">
        <v>224</v>
      </c>
      <c r="AI196" s="59" t="str">
        <f t="shared" si="28"/>
        <v>??</v>
      </c>
      <c r="AJ196" s="59">
        <f>IF(O196=O195,0,IF(O196=O194,0,IF(O196=O193,0,IF(O196=O192,0,IF(O196=O191,0,1)))))</f>
        <v>0</v>
      </c>
      <c r="AK196" s="529">
        <f t="shared" si="31"/>
        <v>0</v>
      </c>
    </row>
    <row r="197" spans="1:37" ht="14.1" customHeight="1" thickTop="1" thickBot="1">
      <c r="A197" s="2797"/>
      <c r="B197" s="2801"/>
      <c r="C197" s="2827"/>
      <c r="D197" s="2830"/>
      <c r="E197" s="2833"/>
      <c r="F197" s="2807"/>
      <c r="G197" s="2810"/>
      <c r="H197" s="2839"/>
      <c r="I197" s="2807"/>
      <c r="J197" s="2807"/>
      <c r="K197" s="277"/>
      <c r="L197" s="98"/>
      <c r="M197" s="1760"/>
      <c r="N197" s="89"/>
      <c r="O197" s="89"/>
      <c r="P197" s="98"/>
      <c r="Q197" s="98"/>
      <c r="R197" s="12"/>
      <c r="S197" s="12"/>
      <c r="T197" s="12"/>
      <c r="U197" s="12"/>
      <c r="V197" s="12"/>
      <c r="W197" s="1934"/>
      <c r="X197" s="1934"/>
      <c r="Y197" s="12"/>
      <c r="Z197" s="98"/>
      <c r="AA197" s="2813"/>
      <c r="AB197" s="2813"/>
      <c r="AC197" s="2824" t="str">
        <f t="shared" ref="AC197" si="34">IF(AC191&gt;9,"błąd","")</f>
        <v/>
      </c>
      <c r="AD197" s="2835"/>
      <c r="AE197" s="2821"/>
      <c r="AF197" s="2823"/>
      <c r="AG197" s="59">
        <f>IF(N197=N196,0,IF(N197=N195,0,IF(N197=N194,0,IF(N197=N193,0,IF(N197=N192,0,IF(N197=N191,0,1))))))</f>
        <v>0</v>
      </c>
      <c r="AH197" s="59" t="s">
        <v>224</v>
      </c>
      <c r="AI197" s="59" t="str">
        <f t="shared" si="28"/>
        <v>??</v>
      </c>
      <c r="AJ197" s="59">
        <f>IF(O197=O196,0,IF(O197=O195,0,IF(O197=O194,0,IF(O197=O193,0,IF(O197=O192,0,IF(O197=O191,0,1))))))</f>
        <v>0</v>
      </c>
      <c r="AK197" s="529">
        <f t="shared" si="31"/>
        <v>0</v>
      </c>
    </row>
    <row r="198" spans="1:37" ht="14.1" customHeight="1" thickTop="1" thickBot="1">
      <c r="A198" s="2797"/>
      <c r="B198" s="2801"/>
      <c r="C198" s="2827"/>
      <c r="D198" s="2830"/>
      <c r="E198" s="2833"/>
      <c r="F198" s="2807"/>
      <c r="G198" s="2810"/>
      <c r="H198" s="2839"/>
      <c r="I198" s="2807"/>
      <c r="J198" s="2807"/>
      <c r="K198" s="277"/>
      <c r="L198" s="98"/>
      <c r="M198" s="1760"/>
      <c r="N198" s="89"/>
      <c r="O198" s="89"/>
      <c r="P198" s="98"/>
      <c r="Q198" s="98"/>
      <c r="R198" s="12"/>
      <c r="S198" s="12"/>
      <c r="T198" s="12"/>
      <c r="U198" s="12"/>
      <c r="V198" s="12"/>
      <c r="W198" s="1934"/>
      <c r="X198" s="1934"/>
      <c r="Y198" s="12"/>
      <c r="Z198" s="98"/>
      <c r="AA198" s="2813"/>
      <c r="AB198" s="2813"/>
      <c r="AC198" s="2824"/>
      <c r="AD198" s="2835"/>
      <c r="AE198" s="2821"/>
      <c r="AF198" s="2823"/>
      <c r="AG198" s="59">
        <f>IF(N198=N197,0,IF(N198=N196,0,IF(N198=N195,0,IF(N198=N194,0,IF(N198=N193,0,IF(N198=N192,0,IF(N198=N191,0,1)))))))</f>
        <v>0</v>
      </c>
      <c r="AH198" s="59" t="s">
        <v>224</v>
      </c>
      <c r="AI198" s="59" t="str">
        <f t="shared" si="28"/>
        <v>??</v>
      </c>
      <c r="AJ198" s="59">
        <f>IF(O198=O197,0,IF(O198=O196,0,IF(O198=O195,0,IF(O198=O194,0,IF(O198=O193,0,IF(O198=O192,0,IF(O198=O191,0,1)))))))</f>
        <v>0</v>
      </c>
      <c r="AK198" s="529">
        <f t="shared" si="31"/>
        <v>0</v>
      </c>
    </row>
    <row r="199" spans="1:37" ht="14.1" customHeight="1" thickTop="1" thickBot="1">
      <c r="A199" s="2797"/>
      <c r="B199" s="2801"/>
      <c r="C199" s="2827"/>
      <c r="D199" s="2830"/>
      <c r="E199" s="2833"/>
      <c r="F199" s="2807"/>
      <c r="G199" s="2810"/>
      <c r="H199" s="2839"/>
      <c r="I199" s="2807"/>
      <c r="J199" s="2807"/>
      <c r="K199" s="277"/>
      <c r="L199" s="98"/>
      <c r="M199" s="1760"/>
      <c r="N199" s="89"/>
      <c r="O199" s="89"/>
      <c r="P199" s="98"/>
      <c r="Q199" s="98"/>
      <c r="R199" s="12"/>
      <c r="S199" s="12"/>
      <c r="T199" s="12"/>
      <c r="U199" s="12"/>
      <c r="V199" s="12"/>
      <c r="W199" s="1934"/>
      <c r="X199" s="1934"/>
      <c r="Y199" s="12"/>
      <c r="Z199" s="98"/>
      <c r="AA199" s="2813"/>
      <c r="AB199" s="2813"/>
      <c r="AC199" s="2824"/>
      <c r="AD199" s="2835"/>
      <c r="AE199" s="2821"/>
      <c r="AF199" s="2823"/>
      <c r="AG199" s="59">
        <f>IF(N199=N198,0,IF(N199=N197,0,IF(N199=N196,0,IF(N199=N195,0,IF(N199=N194,0,IF(N199=N193,0,IF(N199=N192,0,IF(N199=N191,0,1))))))))</f>
        <v>0</v>
      </c>
      <c r="AH199" s="59" t="s">
        <v>224</v>
      </c>
      <c r="AI199" s="59" t="str">
        <f t="shared" si="28"/>
        <v>??</v>
      </c>
      <c r="AJ199" s="59">
        <f>IF(O199=O198,0,IF(O199=O197,0,IF(O199=O196,0,IF(O199=O195,0,IF(O199=O194,0,IF(O199=O193,0,IF(O199=O192,0,IF(O199=O191,0,1))))))))</f>
        <v>0</v>
      </c>
      <c r="AK199" s="529">
        <f t="shared" si="31"/>
        <v>0</v>
      </c>
    </row>
    <row r="200" spans="1:37" ht="14.1" customHeight="1" thickTop="1" thickBot="1">
      <c r="A200" s="2797"/>
      <c r="B200" s="2802"/>
      <c r="C200" s="2828"/>
      <c r="D200" s="2831"/>
      <c r="E200" s="2834"/>
      <c r="F200" s="2808"/>
      <c r="G200" s="2811"/>
      <c r="H200" s="2840"/>
      <c r="I200" s="2808"/>
      <c r="J200" s="2808"/>
      <c r="K200" s="274"/>
      <c r="L200" s="96"/>
      <c r="M200" s="96"/>
      <c r="N200" s="89"/>
      <c r="O200" s="93"/>
      <c r="P200" s="96"/>
      <c r="Q200" s="96"/>
      <c r="R200" s="13"/>
      <c r="S200" s="13"/>
      <c r="T200" s="13"/>
      <c r="U200" s="13"/>
      <c r="V200" s="13"/>
      <c r="W200" s="13"/>
      <c r="X200" s="13"/>
      <c r="Y200" s="13"/>
      <c r="Z200" s="96"/>
      <c r="AA200" s="2814"/>
      <c r="AB200" s="2814"/>
      <c r="AC200" s="2825"/>
      <c r="AD200" s="2835"/>
      <c r="AE200" s="2822"/>
      <c r="AF200" s="2823"/>
      <c r="AG200" s="59">
        <f>IF(N200=N199,0,IF(N200=N198,0,IF(N200=N197,0,IF(N200=N196,0,IF(N200=N195,0,IF(N200=N194,0,IF(N200=N193,0,IF(N200=N192,0,IF(N200=N191,0,1)))))))))</f>
        <v>0</v>
      </c>
      <c r="AH200" s="59" t="s">
        <v>224</v>
      </c>
      <c r="AI200" s="59" t="str">
        <f t="shared" si="28"/>
        <v>??</v>
      </c>
      <c r="AJ200" s="59">
        <f>IF(O200=O199,0,IF(O200=O198,0,IF(O200=O197,0,IF(O200=O196,0,IF(O200=O195,0,IF(O200=O194,0,IF(O200=O193,0,IF(O200=O192,0,IF(O200=O191,0,1)))))))))</f>
        <v>0</v>
      </c>
      <c r="AK200" s="529">
        <f t="shared" si="31"/>
        <v>0</v>
      </c>
    </row>
    <row r="201" spans="1:37" ht="14.1" customHeight="1" thickTop="1" thickBot="1">
      <c r="A201" s="2797"/>
      <c r="B201" s="2800"/>
      <c r="C201" s="2826"/>
      <c r="D201" s="2829"/>
      <c r="E201" s="2832"/>
      <c r="F201" s="2806"/>
      <c r="G201" s="2809"/>
      <c r="H201" s="2836" t="s">
        <v>970</v>
      </c>
      <c r="I201" s="2806"/>
      <c r="J201" s="2806"/>
      <c r="K201" s="275"/>
      <c r="L201" s="97"/>
      <c r="M201" s="97"/>
      <c r="N201" s="79"/>
      <c r="O201" s="79"/>
      <c r="P201" s="97"/>
      <c r="Q201" s="97"/>
      <c r="R201" s="14"/>
      <c r="S201" s="14"/>
      <c r="T201" s="14"/>
      <c r="U201" s="14"/>
      <c r="V201" s="14"/>
      <c r="W201" s="14"/>
      <c r="X201" s="14"/>
      <c r="Y201" s="14"/>
      <c r="Z201" s="97"/>
      <c r="AA201" s="2812">
        <f>SUM(R201:Z210)</f>
        <v>0</v>
      </c>
      <c r="AB201" s="2812">
        <f>IF(AA201&gt;0,18,0)</f>
        <v>0</v>
      </c>
      <c r="AC201" s="2815">
        <f t="shared" ref="AC201" si="35">IF((AA201-AB201)&gt;=0,AA201-AB201,0)</f>
        <v>0</v>
      </c>
      <c r="AD201" s="2835">
        <f>IF(AA201&lt;AB201,AA201,AB201)/IF(AB201=0,1,AB201)</f>
        <v>0</v>
      </c>
      <c r="AE201" s="2820" t="str">
        <f>IF(AD201=1,"pe",IF(AD201&gt;0,"ne",""))</f>
        <v/>
      </c>
      <c r="AF201" s="2823"/>
      <c r="AG201" s="59">
        <v>1</v>
      </c>
      <c r="AH201" s="59" t="s">
        <v>224</v>
      </c>
      <c r="AI201" s="59" t="str">
        <f t="shared" si="28"/>
        <v>??</v>
      </c>
      <c r="AJ201" s="59">
        <v>1</v>
      </c>
      <c r="AK201" s="529">
        <f>C201</f>
        <v>0</v>
      </c>
    </row>
    <row r="202" spans="1:37" ht="14.1" customHeight="1" thickTop="1" thickBot="1">
      <c r="A202" s="2797"/>
      <c r="B202" s="2801"/>
      <c r="C202" s="2827"/>
      <c r="D202" s="2830"/>
      <c r="E202" s="2833"/>
      <c r="F202" s="2807"/>
      <c r="G202" s="2810"/>
      <c r="H202" s="2837"/>
      <c r="I202" s="2807"/>
      <c r="J202" s="2807"/>
      <c r="K202" s="273"/>
      <c r="L202" s="98"/>
      <c r="M202" s="1760"/>
      <c r="N202" s="89"/>
      <c r="O202" s="89"/>
      <c r="P202" s="98"/>
      <c r="Q202" s="98"/>
      <c r="R202" s="12"/>
      <c r="S202" s="12"/>
      <c r="T202" s="12"/>
      <c r="U202" s="12"/>
      <c r="V202" s="12"/>
      <c r="W202" s="1934"/>
      <c r="X202" s="1934"/>
      <c r="Y202" s="12"/>
      <c r="Z202" s="98"/>
      <c r="AA202" s="2813"/>
      <c r="AB202" s="2813"/>
      <c r="AC202" s="2816"/>
      <c r="AD202" s="2835"/>
      <c r="AE202" s="2821"/>
      <c r="AF202" s="2823"/>
      <c r="AG202" s="59">
        <f>IF(N202=N201,0,1)</f>
        <v>0</v>
      </c>
      <c r="AH202" s="59" t="s">
        <v>224</v>
      </c>
      <c r="AI202" s="59" t="str">
        <f t="shared" si="28"/>
        <v>??</v>
      </c>
      <c r="AJ202" s="59">
        <f>IF(O202=O201,0,1)</f>
        <v>0</v>
      </c>
      <c r="AK202" s="529">
        <f t="shared" ref="AK202:AK230" si="36">AK201</f>
        <v>0</v>
      </c>
    </row>
    <row r="203" spans="1:37" ht="14.1" customHeight="1" thickTop="1" thickBot="1">
      <c r="A203" s="2797"/>
      <c r="B203" s="2801"/>
      <c r="C203" s="2827"/>
      <c r="D203" s="2830"/>
      <c r="E203" s="2833"/>
      <c r="F203" s="2807"/>
      <c r="G203" s="2810"/>
      <c r="H203" s="2838"/>
      <c r="I203" s="2807"/>
      <c r="J203" s="2807"/>
      <c r="K203" s="273"/>
      <c r="L203" s="98"/>
      <c r="M203" s="1760"/>
      <c r="N203" s="89"/>
      <c r="O203" s="89"/>
      <c r="P203" s="98"/>
      <c r="Q203" s="98"/>
      <c r="R203" s="12"/>
      <c r="S203" s="12"/>
      <c r="T203" s="12"/>
      <c r="U203" s="12"/>
      <c r="V203" s="12"/>
      <c r="W203" s="1934"/>
      <c r="X203" s="1934"/>
      <c r="Y203" s="12"/>
      <c r="Z203" s="98"/>
      <c r="AA203" s="2813"/>
      <c r="AB203" s="2813"/>
      <c r="AC203" s="2816"/>
      <c r="AD203" s="2835"/>
      <c r="AE203" s="2821"/>
      <c r="AF203" s="2823"/>
      <c r="AG203" s="59">
        <f>IF(N203=N202,0,IF(N203=N201,0,1))</f>
        <v>0</v>
      </c>
      <c r="AH203" s="59" t="s">
        <v>224</v>
      </c>
      <c r="AI203" s="59" t="str">
        <f t="shared" si="28"/>
        <v>??</v>
      </c>
      <c r="AJ203" s="59">
        <f>IF(O203=O202,0,IF(O203=O201,0,1))</f>
        <v>0</v>
      </c>
      <c r="AK203" s="529">
        <f t="shared" si="36"/>
        <v>0</v>
      </c>
    </row>
    <row r="204" spans="1:37" ht="14.1" customHeight="1" thickTop="1" thickBot="1">
      <c r="A204" s="2797"/>
      <c r="B204" s="2801"/>
      <c r="C204" s="2827"/>
      <c r="D204" s="2830"/>
      <c r="E204" s="2833"/>
      <c r="F204" s="2807"/>
      <c r="G204" s="2810"/>
      <c r="H204" s="2839"/>
      <c r="I204" s="2807"/>
      <c r="J204" s="2807"/>
      <c r="K204" s="273"/>
      <c r="L204" s="98"/>
      <c r="M204" s="1760"/>
      <c r="N204" s="89"/>
      <c r="O204" s="89"/>
      <c r="P204" s="98"/>
      <c r="Q204" s="98"/>
      <c r="R204" s="12"/>
      <c r="S204" s="12"/>
      <c r="T204" s="12"/>
      <c r="U204" s="12"/>
      <c r="V204" s="12"/>
      <c r="W204" s="1934"/>
      <c r="X204" s="1934"/>
      <c r="Y204" s="12"/>
      <c r="Z204" s="98"/>
      <c r="AA204" s="2813"/>
      <c r="AB204" s="2813"/>
      <c r="AC204" s="2816"/>
      <c r="AD204" s="2835"/>
      <c r="AE204" s="2821"/>
      <c r="AF204" s="2823"/>
      <c r="AG204" s="59">
        <f>IF(N204=N203,0,IF(N204=N202,0,IF(N204=N201,0,1)))</f>
        <v>0</v>
      </c>
      <c r="AH204" s="59" t="s">
        <v>224</v>
      </c>
      <c r="AI204" s="59" t="str">
        <f t="shared" si="28"/>
        <v>??</v>
      </c>
      <c r="AJ204" s="59">
        <f>IF(O204=O203,0,IF(O204=O202,0,IF(O204=O201,0,1)))</f>
        <v>0</v>
      </c>
      <c r="AK204" s="529">
        <f t="shared" si="36"/>
        <v>0</v>
      </c>
    </row>
    <row r="205" spans="1:37" ht="14.1" customHeight="1" thickTop="1" thickBot="1">
      <c r="A205" s="2797"/>
      <c r="B205" s="2801"/>
      <c r="C205" s="2827"/>
      <c r="D205" s="2830"/>
      <c r="E205" s="2833"/>
      <c r="F205" s="2807"/>
      <c r="G205" s="2810"/>
      <c r="H205" s="2839"/>
      <c r="I205" s="2807"/>
      <c r="J205" s="2807"/>
      <c r="K205" s="277"/>
      <c r="L205" s="98"/>
      <c r="M205" s="1760"/>
      <c r="N205" s="89"/>
      <c r="O205" s="89"/>
      <c r="P205" s="98"/>
      <c r="Q205" s="98"/>
      <c r="R205" s="12"/>
      <c r="S205" s="12"/>
      <c r="T205" s="12"/>
      <c r="U205" s="12"/>
      <c r="V205" s="12"/>
      <c r="W205" s="1934"/>
      <c r="X205" s="1934"/>
      <c r="Y205" s="12"/>
      <c r="Z205" s="98"/>
      <c r="AA205" s="2813"/>
      <c r="AB205" s="2813"/>
      <c r="AC205" s="2816"/>
      <c r="AD205" s="2835"/>
      <c r="AE205" s="2821"/>
      <c r="AF205" s="2823"/>
      <c r="AG205" s="59">
        <f>IF(N205=N204,0,IF(N205=N203,0,IF(N205=N202,0,IF(N205=N201,0,1))))</f>
        <v>0</v>
      </c>
      <c r="AH205" s="59" t="s">
        <v>224</v>
      </c>
      <c r="AI205" s="59" t="str">
        <f t="shared" si="28"/>
        <v>??</v>
      </c>
      <c r="AJ205" s="59">
        <f>IF(O205=O204,0,IF(O205=O203,0,IF(O205=O202,0,IF(O205=O201,0,1))))</f>
        <v>0</v>
      </c>
      <c r="AK205" s="529">
        <f t="shared" si="36"/>
        <v>0</v>
      </c>
    </row>
    <row r="206" spans="1:37" ht="14.1" customHeight="1" thickTop="1" thickBot="1">
      <c r="A206" s="2797"/>
      <c r="B206" s="2801"/>
      <c r="C206" s="2827"/>
      <c r="D206" s="2830"/>
      <c r="E206" s="2833"/>
      <c r="F206" s="2807"/>
      <c r="G206" s="2810"/>
      <c r="H206" s="2839"/>
      <c r="I206" s="2807"/>
      <c r="J206" s="2807"/>
      <c r="K206" s="277"/>
      <c r="L206" s="98"/>
      <c r="M206" s="1760"/>
      <c r="N206" s="89"/>
      <c r="O206" s="89"/>
      <c r="P206" s="98"/>
      <c r="Q206" s="98"/>
      <c r="R206" s="12"/>
      <c r="S206" s="12"/>
      <c r="T206" s="12"/>
      <c r="U206" s="12"/>
      <c r="V206" s="12"/>
      <c r="W206" s="1934"/>
      <c r="X206" s="1934"/>
      <c r="Y206" s="12"/>
      <c r="Z206" s="98"/>
      <c r="AA206" s="2813"/>
      <c r="AB206" s="2813"/>
      <c r="AC206" s="2816"/>
      <c r="AD206" s="2835"/>
      <c r="AE206" s="2821"/>
      <c r="AF206" s="2823"/>
      <c r="AG206" s="59">
        <f>IF(N206=N205,0,IF(N206=N204,0,IF(N206=N203,0,IF(N206=N202,0,IF(N206=N201,0,1)))))</f>
        <v>0</v>
      </c>
      <c r="AH206" s="59" t="s">
        <v>224</v>
      </c>
      <c r="AI206" s="59" t="str">
        <f t="shared" si="28"/>
        <v>??</v>
      </c>
      <c r="AJ206" s="59">
        <f>IF(O206=O205,0,IF(O206=O204,0,IF(O206=O203,0,IF(O206=O202,0,IF(O206=O201,0,1)))))</f>
        <v>0</v>
      </c>
      <c r="AK206" s="529">
        <f t="shared" si="36"/>
        <v>0</v>
      </c>
    </row>
    <row r="207" spans="1:37" ht="14.1" customHeight="1" thickTop="1" thickBot="1">
      <c r="A207" s="2797"/>
      <c r="B207" s="2801"/>
      <c r="C207" s="2827"/>
      <c r="D207" s="2830"/>
      <c r="E207" s="2833"/>
      <c r="F207" s="2807"/>
      <c r="G207" s="2810"/>
      <c r="H207" s="2839"/>
      <c r="I207" s="2807"/>
      <c r="J207" s="2807"/>
      <c r="K207" s="277"/>
      <c r="L207" s="98"/>
      <c r="M207" s="1760"/>
      <c r="N207" s="89"/>
      <c r="O207" s="89"/>
      <c r="P207" s="98"/>
      <c r="Q207" s="98"/>
      <c r="R207" s="12"/>
      <c r="S207" s="12"/>
      <c r="T207" s="12"/>
      <c r="U207" s="12"/>
      <c r="V207" s="12"/>
      <c r="W207" s="1934"/>
      <c r="X207" s="1934"/>
      <c r="Y207" s="12"/>
      <c r="Z207" s="98"/>
      <c r="AA207" s="2813"/>
      <c r="AB207" s="2813"/>
      <c r="AC207" s="2824" t="str">
        <f t="shared" ref="AC207" si="37">IF(AC201&gt;9,"błąd","")</f>
        <v/>
      </c>
      <c r="AD207" s="2835"/>
      <c r="AE207" s="2821"/>
      <c r="AF207" s="2823"/>
      <c r="AG207" s="59">
        <f>IF(N207=N206,0,IF(N207=N205,0,IF(N207=N204,0,IF(N207=N203,0,IF(N207=N202,0,IF(N207=N201,0,1))))))</f>
        <v>0</v>
      </c>
      <c r="AH207" s="59" t="s">
        <v>224</v>
      </c>
      <c r="AI207" s="59" t="str">
        <f t="shared" si="28"/>
        <v>??</v>
      </c>
      <c r="AJ207" s="59">
        <f>IF(O207=O206,0,IF(O207=O205,0,IF(O207=O204,0,IF(O207=O203,0,IF(O207=O202,0,IF(O207=O201,0,1))))))</f>
        <v>0</v>
      </c>
      <c r="AK207" s="529">
        <f t="shared" si="36"/>
        <v>0</v>
      </c>
    </row>
    <row r="208" spans="1:37" ht="14.1" customHeight="1" thickTop="1" thickBot="1">
      <c r="A208" s="2797"/>
      <c r="B208" s="2801"/>
      <c r="C208" s="2827"/>
      <c r="D208" s="2830"/>
      <c r="E208" s="2833"/>
      <c r="F208" s="2807"/>
      <c r="G208" s="2810"/>
      <c r="H208" s="2839"/>
      <c r="I208" s="2807"/>
      <c r="J208" s="2807"/>
      <c r="K208" s="277"/>
      <c r="L208" s="98"/>
      <c r="M208" s="1760"/>
      <c r="N208" s="89"/>
      <c r="O208" s="89"/>
      <c r="P208" s="98"/>
      <c r="Q208" s="98"/>
      <c r="R208" s="12"/>
      <c r="S208" s="12"/>
      <c r="T208" s="12"/>
      <c r="U208" s="12"/>
      <c r="V208" s="12"/>
      <c r="W208" s="1934"/>
      <c r="X208" s="1934"/>
      <c r="Y208" s="12"/>
      <c r="Z208" s="98"/>
      <c r="AA208" s="2813"/>
      <c r="AB208" s="2813"/>
      <c r="AC208" s="2824"/>
      <c r="AD208" s="2835"/>
      <c r="AE208" s="2821"/>
      <c r="AF208" s="2823"/>
      <c r="AG208" s="59">
        <f>IF(N208=N207,0,IF(N208=N206,0,IF(N208=N205,0,IF(N208=N204,0,IF(N208=N203,0,IF(N208=N202,0,IF(N208=N201,0,1)))))))</f>
        <v>0</v>
      </c>
      <c r="AH208" s="59" t="s">
        <v>224</v>
      </c>
      <c r="AI208" s="59" t="str">
        <f t="shared" si="28"/>
        <v>??</v>
      </c>
      <c r="AJ208" s="59">
        <f>IF(O208=O207,0,IF(O208=O206,0,IF(O208=O205,0,IF(O208=O204,0,IF(O208=O203,0,IF(O208=O202,0,IF(O208=O201,0,1)))))))</f>
        <v>0</v>
      </c>
      <c r="AK208" s="529">
        <f t="shared" si="36"/>
        <v>0</v>
      </c>
    </row>
    <row r="209" spans="1:37" ht="14.1" customHeight="1" thickTop="1" thickBot="1">
      <c r="A209" s="2797"/>
      <c r="B209" s="2801"/>
      <c r="C209" s="2827"/>
      <c r="D209" s="2830"/>
      <c r="E209" s="2833"/>
      <c r="F209" s="2807"/>
      <c r="G209" s="2810"/>
      <c r="H209" s="2839"/>
      <c r="I209" s="2807"/>
      <c r="J209" s="2807"/>
      <c r="K209" s="277"/>
      <c r="L209" s="98"/>
      <c r="M209" s="1760"/>
      <c r="N209" s="89"/>
      <c r="O209" s="89"/>
      <c r="P209" s="98"/>
      <c r="Q209" s="98"/>
      <c r="R209" s="12"/>
      <c r="S209" s="12"/>
      <c r="T209" s="12"/>
      <c r="U209" s="12"/>
      <c r="V209" s="12"/>
      <c r="W209" s="1934"/>
      <c r="X209" s="1934"/>
      <c r="Y209" s="12"/>
      <c r="Z209" s="98"/>
      <c r="AA209" s="2813"/>
      <c r="AB209" s="2813"/>
      <c r="AC209" s="2824"/>
      <c r="AD209" s="2835"/>
      <c r="AE209" s="2821"/>
      <c r="AF209" s="2823"/>
      <c r="AG209" s="59">
        <f>IF(N209=N208,0,IF(N209=N207,0,IF(N209=N206,0,IF(N209=N205,0,IF(N209=N204,0,IF(N209=N203,0,IF(N209=N202,0,IF(N209=N201,0,1))))))))</f>
        <v>0</v>
      </c>
      <c r="AH209" s="59" t="s">
        <v>224</v>
      </c>
      <c r="AI209" s="59" t="str">
        <f t="shared" si="28"/>
        <v>??</v>
      </c>
      <c r="AJ209" s="59">
        <f>IF(O209=O208,0,IF(O209=O207,0,IF(O209=O206,0,IF(O209=O205,0,IF(O209=O204,0,IF(O209=O203,0,IF(O209=O202,0,IF(O209=O201,0,1))))))))</f>
        <v>0</v>
      </c>
      <c r="AK209" s="529">
        <f t="shared" si="36"/>
        <v>0</v>
      </c>
    </row>
    <row r="210" spans="1:37" ht="14.1" customHeight="1" thickTop="1" thickBot="1">
      <c r="A210" s="2797"/>
      <c r="B210" s="2802"/>
      <c r="C210" s="2828"/>
      <c r="D210" s="2831"/>
      <c r="E210" s="2834"/>
      <c r="F210" s="2808"/>
      <c r="G210" s="2811"/>
      <c r="H210" s="2840"/>
      <c r="I210" s="2808"/>
      <c r="J210" s="2808"/>
      <c r="K210" s="274"/>
      <c r="L210" s="96"/>
      <c r="M210" s="96"/>
      <c r="N210" s="89"/>
      <c r="O210" s="93"/>
      <c r="P210" s="96"/>
      <c r="Q210" s="96"/>
      <c r="R210" s="13"/>
      <c r="S210" s="13"/>
      <c r="T210" s="13"/>
      <c r="U210" s="13"/>
      <c r="V210" s="13"/>
      <c r="W210" s="13"/>
      <c r="X210" s="13"/>
      <c r="Y210" s="13"/>
      <c r="Z210" s="96"/>
      <c r="AA210" s="2814"/>
      <c r="AB210" s="2814"/>
      <c r="AC210" s="2825"/>
      <c r="AD210" s="2835"/>
      <c r="AE210" s="2822"/>
      <c r="AF210" s="2823"/>
      <c r="AG210" s="59">
        <f>IF(N210=N209,0,IF(N210=N208,0,IF(N210=N207,0,IF(N210=N206,0,IF(N210=N205,0,IF(N210=N204,0,IF(N210=N203,0,IF(N210=N202,0,IF(N210=N201,0,1)))))))))</f>
        <v>0</v>
      </c>
      <c r="AH210" s="59" t="s">
        <v>224</v>
      </c>
      <c r="AI210" s="59" t="str">
        <f t="shared" si="28"/>
        <v>??</v>
      </c>
      <c r="AJ210" s="59">
        <f>IF(O210=O209,0,IF(O210=O208,0,IF(O210=O207,0,IF(O210=O206,0,IF(O210=O205,0,IF(O210=O204,0,IF(O210=O203,0,IF(O210=O202,0,IF(O210=O201,0,1)))))))))</f>
        <v>0</v>
      </c>
      <c r="AK210" s="529">
        <f t="shared" si="36"/>
        <v>0</v>
      </c>
    </row>
    <row r="211" spans="1:37" ht="14.1" customHeight="1" thickTop="1" thickBot="1">
      <c r="A211" s="2797"/>
      <c r="B211" s="2800"/>
      <c r="C211" s="2826"/>
      <c r="D211" s="2829"/>
      <c r="E211" s="2832"/>
      <c r="F211" s="2806"/>
      <c r="G211" s="2809"/>
      <c r="H211" s="2836" t="s">
        <v>970</v>
      </c>
      <c r="I211" s="2806"/>
      <c r="J211" s="2806"/>
      <c r="K211" s="275"/>
      <c r="L211" s="97"/>
      <c r="M211" s="97"/>
      <c r="N211" s="79"/>
      <c r="O211" s="79"/>
      <c r="P211" s="97"/>
      <c r="Q211" s="97"/>
      <c r="R211" s="14"/>
      <c r="S211" s="14"/>
      <c r="T211" s="14"/>
      <c r="U211" s="14"/>
      <c r="V211" s="14"/>
      <c r="W211" s="14"/>
      <c r="X211" s="14"/>
      <c r="Y211" s="14"/>
      <c r="Z211" s="97"/>
      <c r="AA211" s="2812">
        <f>SUM(R211:Z220)</f>
        <v>0</v>
      </c>
      <c r="AB211" s="2812">
        <f>IF(AA211&gt;0,18,0)</f>
        <v>0</v>
      </c>
      <c r="AC211" s="2815">
        <f t="shared" ref="AC211" si="38">IF((AA211-AB211)&gt;=0,AA211-AB211,0)</f>
        <v>0</v>
      </c>
      <c r="AD211" s="2835">
        <f>IF(AA211&lt;AB211,AA211,AB211)/IF(AB211=0,1,AB211)</f>
        <v>0</v>
      </c>
      <c r="AE211" s="2820" t="str">
        <f>IF(AD211=1,"pe",IF(AD211&gt;0,"ne",""))</f>
        <v/>
      </c>
      <c r="AF211" s="2823"/>
      <c r="AG211" s="59">
        <v>1</v>
      </c>
      <c r="AH211" s="59" t="s">
        <v>224</v>
      </c>
      <c r="AI211" s="59" t="str">
        <f t="shared" si="28"/>
        <v>??</v>
      </c>
      <c r="AJ211" s="59">
        <v>1</v>
      </c>
      <c r="AK211" s="529">
        <f>C211</f>
        <v>0</v>
      </c>
    </row>
    <row r="212" spans="1:37" ht="14.1" customHeight="1" thickTop="1" thickBot="1">
      <c r="A212" s="2797"/>
      <c r="B212" s="2801"/>
      <c r="C212" s="2827"/>
      <c r="D212" s="2830"/>
      <c r="E212" s="2833"/>
      <c r="F212" s="2807"/>
      <c r="G212" s="2810"/>
      <c r="H212" s="2837"/>
      <c r="I212" s="2807"/>
      <c r="J212" s="2807"/>
      <c r="K212" s="273"/>
      <c r="L212" s="98"/>
      <c r="M212" s="1760"/>
      <c r="N212" s="89"/>
      <c r="O212" s="89"/>
      <c r="P212" s="98"/>
      <c r="Q212" s="98"/>
      <c r="R212" s="12"/>
      <c r="S212" s="12"/>
      <c r="T212" s="12"/>
      <c r="U212" s="12"/>
      <c r="V212" s="12"/>
      <c r="W212" s="1934"/>
      <c r="X212" s="1934"/>
      <c r="Y212" s="12"/>
      <c r="Z212" s="98"/>
      <c r="AA212" s="2813"/>
      <c r="AB212" s="2813"/>
      <c r="AC212" s="2816"/>
      <c r="AD212" s="2835"/>
      <c r="AE212" s="2821"/>
      <c r="AF212" s="2823"/>
      <c r="AG212" s="59">
        <f>IF(N212=N211,0,1)</f>
        <v>0</v>
      </c>
      <c r="AH212" s="59" t="s">
        <v>224</v>
      </c>
      <c r="AI212" s="59" t="str">
        <f t="shared" si="28"/>
        <v>??</v>
      </c>
      <c r="AJ212" s="59">
        <f>IF(O212=O211,0,1)</f>
        <v>0</v>
      </c>
      <c r="AK212" s="529">
        <f t="shared" si="36"/>
        <v>0</v>
      </c>
    </row>
    <row r="213" spans="1:37" ht="14.1" customHeight="1" thickTop="1" thickBot="1">
      <c r="A213" s="2797"/>
      <c r="B213" s="2801"/>
      <c r="C213" s="2827"/>
      <c r="D213" s="2830"/>
      <c r="E213" s="2833"/>
      <c r="F213" s="2807"/>
      <c r="G213" s="2810"/>
      <c r="H213" s="2838"/>
      <c r="I213" s="2807"/>
      <c r="J213" s="2807"/>
      <c r="K213" s="273"/>
      <c r="L213" s="98"/>
      <c r="M213" s="1760"/>
      <c r="N213" s="89"/>
      <c r="O213" s="89"/>
      <c r="P213" s="98"/>
      <c r="Q213" s="98"/>
      <c r="R213" s="12"/>
      <c r="S213" s="12"/>
      <c r="T213" s="12"/>
      <c r="U213" s="12"/>
      <c r="V213" s="12"/>
      <c r="W213" s="1934"/>
      <c r="X213" s="1934"/>
      <c r="Y213" s="12"/>
      <c r="Z213" s="98"/>
      <c r="AA213" s="2813"/>
      <c r="AB213" s="2813"/>
      <c r="AC213" s="2816"/>
      <c r="AD213" s="2835"/>
      <c r="AE213" s="2821"/>
      <c r="AF213" s="2823"/>
      <c r="AG213" s="59">
        <f>IF(N213=N212,0,IF(N213=N211,0,1))</f>
        <v>0</v>
      </c>
      <c r="AH213" s="59" t="s">
        <v>224</v>
      </c>
      <c r="AI213" s="59" t="str">
        <f t="shared" si="28"/>
        <v>??</v>
      </c>
      <c r="AJ213" s="59">
        <f>IF(O213=O212,0,IF(O213=O211,0,1))</f>
        <v>0</v>
      </c>
      <c r="AK213" s="529">
        <f t="shared" si="36"/>
        <v>0</v>
      </c>
    </row>
    <row r="214" spans="1:37" ht="14.1" customHeight="1" thickTop="1" thickBot="1">
      <c r="A214" s="2797"/>
      <c r="B214" s="2801"/>
      <c r="C214" s="2827"/>
      <c r="D214" s="2830"/>
      <c r="E214" s="2833"/>
      <c r="F214" s="2807"/>
      <c r="G214" s="2810"/>
      <c r="H214" s="2839"/>
      <c r="I214" s="2807"/>
      <c r="J214" s="2807"/>
      <c r="K214" s="273"/>
      <c r="L214" s="98"/>
      <c r="M214" s="1760"/>
      <c r="N214" s="89"/>
      <c r="O214" s="89"/>
      <c r="P214" s="98"/>
      <c r="Q214" s="98"/>
      <c r="R214" s="12"/>
      <c r="S214" s="12"/>
      <c r="T214" s="12"/>
      <c r="U214" s="12"/>
      <c r="V214" s="12"/>
      <c r="W214" s="1934"/>
      <c r="X214" s="1934"/>
      <c r="Y214" s="12"/>
      <c r="Z214" s="98"/>
      <c r="AA214" s="2813"/>
      <c r="AB214" s="2813"/>
      <c r="AC214" s="2816"/>
      <c r="AD214" s="2835"/>
      <c r="AE214" s="2821"/>
      <c r="AF214" s="2823"/>
      <c r="AG214" s="59">
        <f>IF(N214=N213,0,IF(N214=N212,0,IF(N214=N211,0,1)))</f>
        <v>0</v>
      </c>
      <c r="AH214" s="59" t="s">
        <v>224</v>
      </c>
      <c r="AI214" s="59" t="str">
        <f t="shared" si="28"/>
        <v>??</v>
      </c>
      <c r="AJ214" s="59">
        <f>IF(O214=O213,0,IF(O214=O212,0,IF(O214=O211,0,1)))</f>
        <v>0</v>
      </c>
      <c r="AK214" s="529">
        <f t="shared" si="36"/>
        <v>0</v>
      </c>
    </row>
    <row r="215" spans="1:37" ht="14.1" customHeight="1" thickTop="1" thickBot="1">
      <c r="A215" s="2797"/>
      <c r="B215" s="2801"/>
      <c r="C215" s="2827"/>
      <c r="D215" s="2830"/>
      <c r="E215" s="2833"/>
      <c r="F215" s="2807"/>
      <c r="G215" s="2810"/>
      <c r="H215" s="2839"/>
      <c r="I215" s="2807"/>
      <c r="J215" s="2807"/>
      <c r="K215" s="277"/>
      <c r="L215" s="98"/>
      <c r="M215" s="1760"/>
      <c r="N215" s="89"/>
      <c r="O215" s="89"/>
      <c r="P215" s="98"/>
      <c r="Q215" s="98"/>
      <c r="R215" s="12"/>
      <c r="S215" s="12"/>
      <c r="T215" s="12"/>
      <c r="U215" s="12"/>
      <c r="V215" s="12"/>
      <c r="W215" s="1934"/>
      <c r="X215" s="1934"/>
      <c r="Y215" s="12"/>
      <c r="Z215" s="98"/>
      <c r="AA215" s="2813"/>
      <c r="AB215" s="2813"/>
      <c r="AC215" s="2816"/>
      <c r="AD215" s="2835"/>
      <c r="AE215" s="2821"/>
      <c r="AF215" s="2823"/>
      <c r="AG215" s="59">
        <f>IF(N215=N214,0,IF(N215=N213,0,IF(N215=N212,0,IF(N215=N211,0,1))))</f>
        <v>0</v>
      </c>
      <c r="AH215" s="59" t="s">
        <v>224</v>
      </c>
      <c r="AI215" s="59" t="str">
        <f t="shared" si="28"/>
        <v>??</v>
      </c>
      <c r="AJ215" s="59">
        <f>IF(O215=O214,0,IF(O215=O213,0,IF(O215=O212,0,IF(O215=O211,0,1))))</f>
        <v>0</v>
      </c>
      <c r="AK215" s="529">
        <f t="shared" si="36"/>
        <v>0</v>
      </c>
    </row>
    <row r="216" spans="1:37" ht="14.1" customHeight="1" thickTop="1" thickBot="1">
      <c r="A216" s="2797"/>
      <c r="B216" s="2801"/>
      <c r="C216" s="2827"/>
      <c r="D216" s="2830"/>
      <c r="E216" s="2833"/>
      <c r="F216" s="2807"/>
      <c r="G216" s="2810"/>
      <c r="H216" s="2839"/>
      <c r="I216" s="2807"/>
      <c r="J216" s="2807"/>
      <c r="K216" s="277"/>
      <c r="L216" s="98"/>
      <c r="M216" s="1760"/>
      <c r="N216" s="89"/>
      <c r="O216" s="89"/>
      <c r="P216" s="98"/>
      <c r="Q216" s="98"/>
      <c r="R216" s="12"/>
      <c r="S216" s="12"/>
      <c r="T216" s="12"/>
      <c r="U216" s="12"/>
      <c r="V216" s="12"/>
      <c r="W216" s="1934"/>
      <c r="X216" s="1934"/>
      <c r="Y216" s="12"/>
      <c r="Z216" s="98"/>
      <c r="AA216" s="2813"/>
      <c r="AB216" s="2813"/>
      <c r="AC216" s="2816"/>
      <c r="AD216" s="2835"/>
      <c r="AE216" s="2821"/>
      <c r="AF216" s="2823"/>
      <c r="AG216" s="59">
        <f>IF(N216=N215,0,IF(N216=N214,0,IF(N216=N213,0,IF(N216=N212,0,IF(N216=N211,0,1)))))</f>
        <v>0</v>
      </c>
      <c r="AH216" s="59" t="s">
        <v>224</v>
      </c>
      <c r="AI216" s="59" t="str">
        <f t="shared" si="28"/>
        <v>??</v>
      </c>
      <c r="AJ216" s="59">
        <f>IF(O216=O215,0,IF(O216=O214,0,IF(O216=O213,0,IF(O216=O212,0,IF(O216=O211,0,1)))))</f>
        <v>0</v>
      </c>
      <c r="AK216" s="529">
        <f t="shared" si="36"/>
        <v>0</v>
      </c>
    </row>
    <row r="217" spans="1:37" ht="14.1" customHeight="1" thickTop="1" thickBot="1">
      <c r="A217" s="2797"/>
      <c r="B217" s="2801"/>
      <c r="C217" s="2827"/>
      <c r="D217" s="2830"/>
      <c r="E217" s="2833"/>
      <c r="F217" s="2807"/>
      <c r="G217" s="2810"/>
      <c r="H217" s="2839"/>
      <c r="I217" s="2807"/>
      <c r="J217" s="2807"/>
      <c r="K217" s="277"/>
      <c r="L217" s="98"/>
      <c r="M217" s="1760"/>
      <c r="N217" s="89"/>
      <c r="O217" s="89"/>
      <c r="P217" s="98"/>
      <c r="Q217" s="98"/>
      <c r="R217" s="12"/>
      <c r="S217" s="12"/>
      <c r="T217" s="12"/>
      <c r="U217" s="12"/>
      <c r="V217" s="12"/>
      <c r="W217" s="1934"/>
      <c r="X217" s="1934"/>
      <c r="Y217" s="12"/>
      <c r="Z217" s="98"/>
      <c r="AA217" s="2813"/>
      <c r="AB217" s="2813"/>
      <c r="AC217" s="2824" t="str">
        <f t="shared" ref="AC217" si="39">IF(AC211&gt;9,"błąd","")</f>
        <v/>
      </c>
      <c r="AD217" s="2835"/>
      <c r="AE217" s="2821"/>
      <c r="AF217" s="2823"/>
      <c r="AG217" s="59">
        <f>IF(N217=N216,0,IF(N217=N215,0,IF(N217=N214,0,IF(N217=N213,0,IF(N217=N212,0,IF(N217=N211,0,1))))))</f>
        <v>0</v>
      </c>
      <c r="AH217" s="59" t="s">
        <v>224</v>
      </c>
      <c r="AI217" s="59" t="str">
        <f t="shared" si="28"/>
        <v>??</v>
      </c>
      <c r="AJ217" s="59">
        <f>IF(O217=O216,0,IF(O217=O215,0,IF(O217=O214,0,IF(O217=O213,0,IF(O217=O212,0,IF(O217=O211,0,1))))))</f>
        <v>0</v>
      </c>
      <c r="AK217" s="529">
        <f t="shared" si="36"/>
        <v>0</v>
      </c>
    </row>
    <row r="218" spans="1:37" ht="14.1" customHeight="1" thickTop="1" thickBot="1">
      <c r="A218" s="2797"/>
      <c r="B218" s="2801"/>
      <c r="C218" s="2827"/>
      <c r="D218" s="2830"/>
      <c r="E218" s="2833"/>
      <c r="F218" s="2807"/>
      <c r="G218" s="2810"/>
      <c r="H218" s="2839"/>
      <c r="I218" s="2807"/>
      <c r="J218" s="2807"/>
      <c r="K218" s="277"/>
      <c r="L218" s="98"/>
      <c r="M218" s="1760"/>
      <c r="N218" s="89"/>
      <c r="O218" s="89"/>
      <c r="P218" s="98"/>
      <c r="Q218" s="98"/>
      <c r="R218" s="12"/>
      <c r="S218" s="12"/>
      <c r="T218" s="12"/>
      <c r="U218" s="12"/>
      <c r="V218" s="12"/>
      <c r="W218" s="1934"/>
      <c r="X218" s="1934"/>
      <c r="Y218" s="12"/>
      <c r="Z218" s="98"/>
      <c r="AA218" s="2813"/>
      <c r="AB218" s="2813"/>
      <c r="AC218" s="2824"/>
      <c r="AD218" s="2835"/>
      <c r="AE218" s="2821"/>
      <c r="AF218" s="2823"/>
      <c r="AG218" s="59">
        <f>IF(N218=N217,0,IF(N218=N216,0,IF(N218=N215,0,IF(N218=N214,0,IF(N218=N213,0,IF(N218=N212,0,IF(N218=N211,0,1)))))))</f>
        <v>0</v>
      </c>
      <c r="AH218" s="59" t="s">
        <v>224</v>
      </c>
      <c r="AI218" s="59" t="str">
        <f t="shared" si="28"/>
        <v>??</v>
      </c>
      <c r="AJ218" s="59">
        <f>IF(O218=O217,0,IF(O218=O216,0,IF(O218=O215,0,IF(O218=O214,0,IF(O218=O213,0,IF(O218=O212,0,IF(O218=O211,0,1)))))))</f>
        <v>0</v>
      </c>
      <c r="AK218" s="529">
        <f t="shared" si="36"/>
        <v>0</v>
      </c>
    </row>
    <row r="219" spans="1:37" ht="14.1" customHeight="1" thickTop="1" thickBot="1">
      <c r="A219" s="2797"/>
      <c r="B219" s="2801"/>
      <c r="C219" s="2827"/>
      <c r="D219" s="2830"/>
      <c r="E219" s="2833"/>
      <c r="F219" s="2807"/>
      <c r="G219" s="2810"/>
      <c r="H219" s="2839"/>
      <c r="I219" s="2807"/>
      <c r="J219" s="2807"/>
      <c r="K219" s="277"/>
      <c r="L219" s="98"/>
      <c r="M219" s="1760"/>
      <c r="N219" s="89"/>
      <c r="O219" s="89"/>
      <c r="P219" s="98"/>
      <c r="Q219" s="98"/>
      <c r="R219" s="12"/>
      <c r="S219" s="12"/>
      <c r="T219" s="12"/>
      <c r="U219" s="12"/>
      <c r="V219" s="12"/>
      <c r="W219" s="1934"/>
      <c r="X219" s="1934"/>
      <c r="Y219" s="12"/>
      <c r="Z219" s="98"/>
      <c r="AA219" s="2813"/>
      <c r="AB219" s="2813"/>
      <c r="AC219" s="2824"/>
      <c r="AD219" s="2835"/>
      <c r="AE219" s="2821"/>
      <c r="AF219" s="2823"/>
      <c r="AG219" s="59">
        <f>IF(N219=N218,0,IF(N219=N217,0,IF(N219=N216,0,IF(N219=N215,0,IF(N219=N214,0,IF(N219=N213,0,IF(N219=N212,0,IF(N219=N211,0,1))))))))</f>
        <v>0</v>
      </c>
      <c r="AH219" s="59" t="s">
        <v>224</v>
      </c>
      <c r="AI219" s="59" t="str">
        <f t="shared" si="28"/>
        <v>??</v>
      </c>
      <c r="AJ219" s="59">
        <f>IF(O219=O218,0,IF(O219=O217,0,IF(O219=O216,0,IF(O219=O215,0,IF(O219=O214,0,IF(O219=O213,0,IF(O219=O212,0,IF(O219=O211,0,1))))))))</f>
        <v>0</v>
      </c>
      <c r="AK219" s="529">
        <f t="shared" si="36"/>
        <v>0</v>
      </c>
    </row>
    <row r="220" spans="1:37" ht="14.1" customHeight="1" thickTop="1" thickBot="1">
      <c r="A220" s="2797"/>
      <c r="B220" s="2802"/>
      <c r="C220" s="2828"/>
      <c r="D220" s="2831"/>
      <c r="E220" s="2834"/>
      <c r="F220" s="2808"/>
      <c r="G220" s="2811"/>
      <c r="H220" s="2840"/>
      <c r="I220" s="2808"/>
      <c r="J220" s="2808"/>
      <c r="K220" s="274"/>
      <c r="L220" s="96"/>
      <c r="M220" s="96"/>
      <c r="N220" s="89"/>
      <c r="O220" s="93"/>
      <c r="P220" s="96"/>
      <c r="Q220" s="96"/>
      <c r="R220" s="13"/>
      <c r="S220" s="13"/>
      <c r="T220" s="13"/>
      <c r="U220" s="13"/>
      <c r="V220" s="13"/>
      <c r="W220" s="13"/>
      <c r="X220" s="13"/>
      <c r="Y220" s="13"/>
      <c r="Z220" s="96"/>
      <c r="AA220" s="2814"/>
      <c r="AB220" s="2814"/>
      <c r="AC220" s="2825"/>
      <c r="AD220" s="2835"/>
      <c r="AE220" s="2822"/>
      <c r="AF220" s="2823"/>
      <c r="AG220" s="59">
        <f>IF(N220=N219,0,IF(N220=N218,0,IF(N220=N217,0,IF(N220=N216,0,IF(N220=N215,0,IF(N220=N214,0,IF(N220=N213,0,IF(N220=N212,0,IF(N220=N211,0,1)))))))))</f>
        <v>0</v>
      </c>
      <c r="AH220" s="59" t="s">
        <v>224</v>
      </c>
      <c r="AI220" s="59" t="str">
        <f t="shared" si="28"/>
        <v>??</v>
      </c>
      <c r="AJ220" s="59">
        <f>IF(O220=O219,0,IF(O220=O218,0,IF(O220=O217,0,IF(O220=O216,0,IF(O220=O215,0,IF(O220=O214,0,IF(O220=O213,0,IF(O220=O212,0,IF(O220=O211,0,1)))))))))</f>
        <v>0</v>
      </c>
      <c r="AK220" s="529">
        <f t="shared" si="36"/>
        <v>0</v>
      </c>
    </row>
    <row r="221" spans="1:37" ht="14.1" customHeight="1" thickTop="1" thickBot="1">
      <c r="A221" s="2797"/>
      <c r="B221" s="2800"/>
      <c r="C221" s="2826"/>
      <c r="D221" s="2829"/>
      <c r="E221" s="2832"/>
      <c r="F221" s="2806"/>
      <c r="G221" s="2809"/>
      <c r="H221" s="2836" t="s">
        <v>970</v>
      </c>
      <c r="I221" s="2806"/>
      <c r="J221" s="2806"/>
      <c r="K221" s="275"/>
      <c r="L221" s="97"/>
      <c r="M221" s="97"/>
      <c r="N221" s="79"/>
      <c r="O221" s="79"/>
      <c r="P221" s="97"/>
      <c r="Q221" s="97"/>
      <c r="R221" s="14"/>
      <c r="S221" s="14"/>
      <c r="T221" s="14"/>
      <c r="U221" s="14"/>
      <c r="V221" s="14"/>
      <c r="W221" s="14"/>
      <c r="X221" s="14"/>
      <c r="Y221" s="14"/>
      <c r="Z221" s="97"/>
      <c r="AA221" s="2812">
        <f>SUM(R221:Z230)</f>
        <v>0</v>
      </c>
      <c r="AB221" s="2812">
        <f>IF(AA221&gt;0,18,0)</f>
        <v>0</v>
      </c>
      <c r="AC221" s="2815">
        <f t="shared" ref="AC221" si="40">IF((AA221-AB221)&gt;=0,AA221-AB221,0)</f>
        <v>0</v>
      </c>
      <c r="AD221" s="2835">
        <f>IF(AA221&lt;AB221,AA221,AB221)/IF(AB221=0,1,AB221)</f>
        <v>0</v>
      </c>
      <c r="AE221" s="2820" t="str">
        <f>IF(AD221=1,"pe",IF(AD221&gt;0,"ne",""))</f>
        <v/>
      </c>
      <c r="AF221" s="2823"/>
      <c r="AG221" s="59">
        <v>1</v>
      </c>
      <c r="AH221" s="59" t="s">
        <v>224</v>
      </c>
      <c r="AI221" s="59" t="str">
        <f t="shared" si="28"/>
        <v>??</v>
      </c>
      <c r="AJ221" s="59">
        <v>1</v>
      </c>
      <c r="AK221" s="529">
        <f>C221</f>
        <v>0</v>
      </c>
    </row>
    <row r="222" spans="1:37" ht="14.1" customHeight="1" thickTop="1" thickBot="1">
      <c r="A222" s="2797"/>
      <c r="B222" s="2801"/>
      <c r="C222" s="2827"/>
      <c r="D222" s="2830"/>
      <c r="E222" s="2833"/>
      <c r="F222" s="2807"/>
      <c r="G222" s="2810"/>
      <c r="H222" s="2837"/>
      <c r="I222" s="2807"/>
      <c r="J222" s="2807"/>
      <c r="K222" s="273"/>
      <c r="L222" s="98"/>
      <c r="M222" s="1760"/>
      <c r="N222" s="89"/>
      <c r="O222" s="89"/>
      <c r="P222" s="98"/>
      <c r="Q222" s="98"/>
      <c r="R222" s="12"/>
      <c r="S222" s="12"/>
      <c r="T222" s="12"/>
      <c r="U222" s="12"/>
      <c r="V222" s="12"/>
      <c r="W222" s="1934"/>
      <c r="X222" s="1934"/>
      <c r="Y222" s="12"/>
      <c r="Z222" s="98"/>
      <c r="AA222" s="2813"/>
      <c r="AB222" s="2813"/>
      <c r="AC222" s="2816"/>
      <c r="AD222" s="2835"/>
      <c r="AE222" s="2821"/>
      <c r="AF222" s="2823"/>
      <c r="AG222" s="59">
        <f>IF(N222=N221,0,1)</f>
        <v>0</v>
      </c>
      <c r="AH222" s="59" t="s">
        <v>224</v>
      </c>
      <c r="AI222" s="59" t="str">
        <f t="shared" si="28"/>
        <v>??</v>
      </c>
      <c r="AJ222" s="59">
        <f>IF(O222=O221,0,1)</f>
        <v>0</v>
      </c>
      <c r="AK222" s="529">
        <f t="shared" si="36"/>
        <v>0</v>
      </c>
    </row>
    <row r="223" spans="1:37" ht="14.1" customHeight="1" thickTop="1" thickBot="1">
      <c r="A223" s="2797"/>
      <c r="B223" s="2801"/>
      <c r="C223" s="2827"/>
      <c r="D223" s="2830"/>
      <c r="E223" s="2833"/>
      <c r="F223" s="2807"/>
      <c r="G223" s="2810"/>
      <c r="H223" s="2838"/>
      <c r="I223" s="2807"/>
      <c r="J223" s="2807"/>
      <c r="K223" s="273"/>
      <c r="L223" s="98"/>
      <c r="M223" s="1760"/>
      <c r="N223" s="89"/>
      <c r="O223" s="89"/>
      <c r="P223" s="98"/>
      <c r="Q223" s="98"/>
      <c r="R223" s="12"/>
      <c r="S223" s="12"/>
      <c r="T223" s="12"/>
      <c r="U223" s="12"/>
      <c r="V223" s="12"/>
      <c r="W223" s="1934"/>
      <c r="X223" s="1934"/>
      <c r="Y223" s="12"/>
      <c r="Z223" s="98"/>
      <c r="AA223" s="2813"/>
      <c r="AB223" s="2813"/>
      <c r="AC223" s="2816"/>
      <c r="AD223" s="2835"/>
      <c r="AE223" s="2821"/>
      <c r="AF223" s="2823"/>
      <c r="AG223" s="59">
        <f>IF(N223=N222,0,IF(N223=N221,0,1))</f>
        <v>0</v>
      </c>
      <c r="AH223" s="59" t="s">
        <v>224</v>
      </c>
      <c r="AI223" s="59" t="str">
        <f t="shared" si="28"/>
        <v>??</v>
      </c>
      <c r="AJ223" s="59">
        <f>IF(O223=O222,0,IF(O223=O221,0,1))</f>
        <v>0</v>
      </c>
      <c r="AK223" s="529">
        <f t="shared" si="36"/>
        <v>0</v>
      </c>
    </row>
    <row r="224" spans="1:37" ht="14.1" customHeight="1" thickTop="1" thickBot="1">
      <c r="A224" s="2797"/>
      <c r="B224" s="2801"/>
      <c r="C224" s="2827"/>
      <c r="D224" s="2830"/>
      <c r="E224" s="2833"/>
      <c r="F224" s="2807"/>
      <c r="G224" s="2810"/>
      <c r="H224" s="2839"/>
      <c r="I224" s="2807"/>
      <c r="J224" s="2807"/>
      <c r="K224" s="273"/>
      <c r="L224" s="98"/>
      <c r="M224" s="1760"/>
      <c r="N224" s="89"/>
      <c r="O224" s="89"/>
      <c r="P224" s="98"/>
      <c r="Q224" s="98"/>
      <c r="R224" s="12"/>
      <c r="S224" s="12"/>
      <c r="T224" s="12"/>
      <c r="U224" s="12"/>
      <c r="V224" s="12"/>
      <c r="W224" s="1934"/>
      <c r="X224" s="1934"/>
      <c r="Y224" s="12"/>
      <c r="Z224" s="98"/>
      <c r="AA224" s="2813"/>
      <c r="AB224" s="2813"/>
      <c r="AC224" s="2816"/>
      <c r="AD224" s="2835"/>
      <c r="AE224" s="2821"/>
      <c r="AF224" s="2823"/>
      <c r="AG224" s="59">
        <f>IF(N224=N223,0,IF(N224=N222,0,IF(N224=N221,0,1)))</f>
        <v>0</v>
      </c>
      <c r="AH224" s="59" t="s">
        <v>224</v>
      </c>
      <c r="AI224" s="59" t="str">
        <f t="shared" si="28"/>
        <v>??</v>
      </c>
      <c r="AJ224" s="59">
        <f>IF(O224=O223,0,IF(O224=O222,0,IF(O224=O221,0,1)))</f>
        <v>0</v>
      </c>
      <c r="AK224" s="529">
        <f t="shared" si="36"/>
        <v>0</v>
      </c>
    </row>
    <row r="225" spans="1:37" ht="14.1" customHeight="1" thickTop="1" thickBot="1">
      <c r="A225" s="2797"/>
      <c r="B225" s="2801"/>
      <c r="C225" s="2827"/>
      <c r="D225" s="2830"/>
      <c r="E225" s="2833"/>
      <c r="F225" s="2807"/>
      <c r="G225" s="2810"/>
      <c r="H225" s="2839"/>
      <c r="I225" s="2807"/>
      <c r="J225" s="2807"/>
      <c r="K225" s="277"/>
      <c r="L225" s="98"/>
      <c r="M225" s="1760"/>
      <c r="N225" s="89"/>
      <c r="O225" s="89"/>
      <c r="P225" s="98"/>
      <c r="Q225" s="98"/>
      <c r="R225" s="12"/>
      <c r="S225" s="12"/>
      <c r="T225" s="12"/>
      <c r="U225" s="12"/>
      <c r="V225" s="12"/>
      <c r="W225" s="1934"/>
      <c r="X225" s="1934"/>
      <c r="Y225" s="12"/>
      <c r="Z225" s="98"/>
      <c r="AA225" s="2813"/>
      <c r="AB225" s="2813"/>
      <c r="AC225" s="2816"/>
      <c r="AD225" s="2835"/>
      <c r="AE225" s="2821"/>
      <c r="AF225" s="2823"/>
      <c r="AG225" s="59">
        <f>IF(N225=N224,0,IF(N225=N223,0,IF(N225=N222,0,IF(N225=N221,0,1))))</f>
        <v>0</v>
      </c>
      <c r="AH225" s="59" t="s">
        <v>224</v>
      </c>
      <c r="AI225" s="59" t="str">
        <f t="shared" si="28"/>
        <v>??</v>
      </c>
      <c r="AJ225" s="59">
        <f>IF(O225=O224,0,IF(O225=O223,0,IF(O225=O222,0,IF(O225=O221,0,1))))</f>
        <v>0</v>
      </c>
      <c r="AK225" s="529">
        <f t="shared" si="36"/>
        <v>0</v>
      </c>
    </row>
    <row r="226" spans="1:37" ht="14.1" customHeight="1" thickTop="1" thickBot="1">
      <c r="A226" s="2797"/>
      <c r="B226" s="2801"/>
      <c r="C226" s="2827"/>
      <c r="D226" s="2830"/>
      <c r="E226" s="2833"/>
      <c r="F226" s="2807"/>
      <c r="G226" s="2810"/>
      <c r="H226" s="2839"/>
      <c r="I226" s="2807"/>
      <c r="J226" s="2807"/>
      <c r="K226" s="277"/>
      <c r="L226" s="98"/>
      <c r="M226" s="1760"/>
      <c r="N226" s="89"/>
      <c r="O226" s="89"/>
      <c r="P226" s="98"/>
      <c r="Q226" s="98"/>
      <c r="R226" s="12"/>
      <c r="S226" s="12"/>
      <c r="T226" s="12"/>
      <c r="U226" s="12"/>
      <c r="V226" s="12"/>
      <c r="W226" s="1934"/>
      <c r="X226" s="1934"/>
      <c r="Y226" s="12"/>
      <c r="Z226" s="98"/>
      <c r="AA226" s="2813"/>
      <c r="AB226" s="2813"/>
      <c r="AC226" s="2816"/>
      <c r="AD226" s="2835"/>
      <c r="AE226" s="2821"/>
      <c r="AF226" s="2823"/>
      <c r="AG226" s="59">
        <f>IF(N226=N225,0,IF(N226=N224,0,IF(N226=N223,0,IF(N226=N222,0,IF(N226=N221,0,1)))))</f>
        <v>0</v>
      </c>
      <c r="AH226" s="59" t="s">
        <v>224</v>
      </c>
      <c r="AI226" s="59" t="str">
        <f t="shared" si="28"/>
        <v>??</v>
      </c>
      <c r="AJ226" s="59">
        <f>IF(O226=O225,0,IF(O226=O224,0,IF(O226=O223,0,IF(O226=O222,0,IF(O226=O221,0,1)))))</f>
        <v>0</v>
      </c>
      <c r="AK226" s="529">
        <f t="shared" si="36"/>
        <v>0</v>
      </c>
    </row>
    <row r="227" spans="1:37" ht="14.1" customHeight="1" thickTop="1" thickBot="1">
      <c r="A227" s="2797"/>
      <c r="B227" s="2801"/>
      <c r="C227" s="2827"/>
      <c r="D227" s="2830"/>
      <c r="E227" s="2833"/>
      <c r="F227" s="2807"/>
      <c r="G227" s="2810"/>
      <c r="H227" s="2839"/>
      <c r="I227" s="2807"/>
      <c r="J227" s="2807"/>
      <c r="K227" s="277"/>
      <c r="L227" s="98"/>
      <c r="M227" s="1760"/>
      <c r="N227" s="89"/>
      <c r="O227" s="89"/>
      <c r="P227" s="98"/>
      <c r="Q227" s="98"/>
      <c r="R227" s="12"/>
      <c r="S227" s="12"/>
      <c r="T227" s="12"/>
      <c r="U227" s="12"/>
      <c r="V227" s="12"/>
      <c r="W227" s="1934"/>
      <c r="X227" s="1934"/>
      <c r="Y227" s="12"/>
      <c r="Z227" s="98"/>
      <c r="AA227" s="2813"/>
      <c r="AB227" s="2813"/>
      <c r="AC227" s="2824" t="str">
        <f t="shared" ref="AC227" si="41">IF(AC221&gt;9,"błąd","")</f>
        <v/>
      </c>
      <c r="AD227" s="2835"/>
      <c r="AE227" s="2821"/>
      <c r="AF227" s="2823"/>
      <c r="AG227" s="59">
        <f>IF(N227=N226,0,IF(N227=N225,0,IF(N227=N224,0,IF(N227=N223,0,IF(N227=N222,0,IF(N227=N221,0,1))))))</f>
        <v>0</v>
      </c>
      <c r="AH227" s="59" t="s">
        <v>224</v>
      </c>
      <c r="AI227" s="59" t="str">
        <f t="shared" si="28"/>
        <v>??</v>
      </c>
      <c r="AJ227" s="59">
        <f>IF(O227=O226,0,IF(O227=O225,0,IF(O227=O224,0,IF(O227=O223,0,IF(O227=O222,0,IF(O227=O221,0,1))))))</f>
        <v>0</v>
      </c>
      <c r="AK227" s="529">
        <f t="shared" si="36"/>
        <v>0</v>
      </c>
    </row>
    <row r="228" spans="1:37" ht="14.1" customHeight="1" thickTop="1" thickBot="1">
      <c r="A228" s="2797"/>
      <c r="B228" s="2801"/>
      <c r="C228" s="2827"/>
      <c r="D228" s="2830"/>
      <c r="E228" s="2833"/>
      <c r="F228" s="2807"/>
      <c r="G228" s="2810"/>
      <c r="H228" s="2839"/>
      <c r="I228" s="2807"/>
      <c r="J228" s="2807"/>
      <c r="K228" s="277"/>
      <c r="L228" s="98"/>
      <c r="M228" s="1760"/>
      <c r="N228" s="89"/>
      <c r="O228" s="89"/>
      <c r="P228" s="98"/>
      <c r="Q228" s="98"/>
      <c r="R228" s="12"/>
      <c r="S228" s="12"/>
      <c r="T228" s="12"/>
      <c r="U228" s="12"/>
      <c r="V228" s="12"/>
      <c r="W228" s="1934"/>
      <c r="X228" s="1934"/>
      <c r="Y228" s="12"/>
      <c r="Z228" s="98"/>
      <c r="AA228" s="2813"/>
      <c r="AB228" s="2813"/>
      <c r="AC228" s="2824"/>
      <c r="AD228" s="2835"/>
      <c r="AE228" s="2821"/>
      <c r="AF228" s="2823"/>
      <c r="AG228" s="59">
        <f>IF(N228=N227,0,IF(N228=N226,0,IF(N228=N225,0,IF(N228=N224,0,IF(N228=N223,0,IF(N228=N222,0,IF(N228=N221,0,1)))))))</f>
        <v>0</v>
      </c>
      <c r="AH228" s="59" t="s">
        <v>224</v>
      </c>
      <c r="AI228" s="59" t="str">
        <f t="shared" si="28"/>
        <v>??</v>
      </c>
      <c r="AJ228" s="59">
        <f>IF(O228=O227,0,IF(O228=O226,0,IF(O228=O225,0,IF(O228=O224,0,IF(O228=O223,0,IF(O228=O222,0,IF(O228=O221,0,1)))))))</f>
        <v>0</v>
      </c>
      <c r="AK228" s="529">
        <f t="shared" si="36"/>
        <v>0</v>
      </c>
    </row>
    <row r="229" spans="1:37" ht="14.1" customHeight="1" thickTop="1" thickBot="1">
      <c r="A229" s="2797"/>
      <c r="B229" s="2801"/>
      <c r="C229" s="2827"/>
      <c r="D229" s="2830"/>
      <c r="E229" s="2833"/>
      <c r="F229" s="2807"/>
      <c r="G229" s="2810"/>
      <c r="H229" s="2839"/>
      <c r="I229" s="2807"/>
      <c r="J229" s="2807"/>
      <c r="K229" s="277"/>
      <c r="L229" s="98"/>
      <c r="M229" s="1760"/>
      <c r="N229" s="89"/>
      <c r="O229" s="89"/>
      <c r="P229" s="98"/>
      <c r="Q229" s="98"/>
      <c r="R229" s="12"/>
      <c r="S229" s="12"/>
      <c r="T229" s="12"/>
      <c r="U229" s="12"/>
      <c r="V229" s="12"/>
      <c r="W229" s="1934"/>
      <c r="X229" s="1934"/>
      <c r="Y229" s="12"/>
      <c r="Z229" s="98"/>
      <c r="AA229" s="2813"/>
      <c r="AB229" s="2813"/>
      <c r="AC229" s="2824"/>
      <c r="AD229" s="2835"/>
      <c r="AE229" s="2821"/>
      <c r="AF229" s="2823"/>
      <c r="AG229" s="59">
        <f>IF(N229=N228,0,IF(N229=N227,0,IF(N229=N226,0,IF(N229=N225,0,IF(N229=N224,0,IF(N229=N223,0,IF(N229=N222,0,IF(N229=N221,0,1))))))))</f>
        <v>0</v>
      </c>
      <c r="AH229" s="59" t="s">
        <v>224</v>
      </c>
      <c r="AI229" s="59" t="str">
        <f t="shared" si="28"/>
        <v>??</v>
      </c>
      <c r="AJ229" s="59">
        <f>IF(O229=O228,0,IF(O229=O227,0,IF(O229=O226,0,IF(O229=O225,0,IF(O229=O224,0,IF(O229=O223,0,IF(O229=O222,0,IF(O229=O221,0,1))))))))</f>
        <v>0</v>
      </c>
      <c r="AK229" s="529">
        <f t="shared" si="36"/>
        <v>0</v>
      </c>
    </row>
    <row r="230" spans="1:37" ht="14.1" customHeight="1" thickTop="1" thickBot="1">
      <c r="A230" s="2797"/>
      <c r="B230" s="2802"/>
      <c r="C230" s="2828"/>
      <c r="D230" s="2831"/>
      <c r="E230" s="2834"/>
      <c r="F230" s="2808"/>
      <c r="G230" s="2811"/>
      <c r="H230" s="2840"/>
      <c r="I230" s="2808"/>
      <c r="J230" s="2808"/>
      <c r="K230" s="274"/>
      <c r="L230" s="96"/>
      <c r="M230" s="96"/>
      <c r="N230" s="89"/>
      <c r="O230" s="93"/>
      <c r="P230" s="96"/>
      <c r="Q230" s="96"/>
      <c r="R230" s="13"/>
      <c r="S230" s="13"/>
      <c r="T230" s="13"/>
      <c r="U230" s="13"/>
      <c r="V230" s="13"/>
      <c r="W230" s="13"/>
      <c r="X230" s="13"/>
      <c r="Y230" s="13"/>
      <c r="Z230" s="96"/>
      <c r="AA230" s="2814"/>
      <c r="AB230" s="2814"/>
      <c r="AC230" s="2825"/>
      <c r="AD230" s="2835"/>
      <c r="AE230" s="2822"/>
      <c r="AF230" s="2823"/>
      <c r="AG230" s="59">
        <f>IF(N230=N229,0,IF(N230=N228,0,IF(N230=N227,0,IF(N230=N226,0,IF(N230=N225,0,IF(N230=N224,0,IF(N230=N223,0,IF(N230=N222,0,IF(N230=N221,0,1)))))))))</f>
        <v>0</v>
      </c>
      <c r="AH230" s="59" t="s">
        <v>224</v>
      </c>
      <c r="AI230" s="59" t="str">
        <f t="shared" si="28"/>
        <v>??</v>
      </c>
      <c r="AJ230" s="59">
        <f>IF(O230=O229,0,IF(O230=O228,0,IF(O230=O227,0,IF(O230=O226,0,IF(O230=O225,0,IF(O230=O224,0,IF(O230=O223,0,IF(O230=O222,0,IF(O230=O221,0,1)))))))))</f>
        <v>0</v>
      </c>
      <c r="AK230" s="529">
        <f t="shared" si="36"/>
        <v>0</v>
      </c>
    </row>
    <row r="231" spans="1:37" ht="14.1" customHeight="1" thickTop="1" thickBot="1">
      <c r="A231" s="2797"/>
      <c r="B231" s="2800"/>
      <c r="C231" s="2826"/>
      <c r="D231" s="2829"/>
      <c r="E231" s="2832"/>
      <c r="F231" s="2806"/>
      <c r="G231" s="2809"/>
      <c r="H231" s="2836" t="s">
        <v>970</v>
      </c>
      <c r="I231" s="2806"/>
      <c r="J231" s="2806"/>
      <c r="K231" s="275"/>
      <c r="L231" s="97"/>
      <c r="M231" s="97"/>
      <c r="N231" s="79"/>
      <c r="O231" s="79"/>
      <c r="P231" s="97"/>
      <c r="Q231" s="97"/>
      <c r="R231" s="14"/>
      <c r="S231" s="14"/>
      <c r="T231" s="14"/>
      <c r="U231" s="14"/>
      <c r="V231" s="14"/>
      <c r="W231" s="14"/>
      <c r="X231" s="14"/>
      <c r="Y231" s="14"/>
      <c r="Z231" s="97"/>
      <c r="AA231" s="2812">
        <f>SUM(R231:Z240)</f>
        <v>0</v>
      </c>
      <c r="AB231" s="2812">
        <f>IF(AA231&gt;0,18,0)</f>
        <v>0</v>
      </c>
      <c r="AC231" s="2815">
        <f t="shared" ref="AC231" si="42">IF((AA231-AB231)&gt;=0,AA231-AB231,0)</f>
        <v>0</v>
      </c>
      <c r="AD231" s="2835">
        <f>IF(AA231&lt;AB231,AA231,AB231)/IF(AB231=0,1,AB231)</f>
        <v>0</v>
      </c>
      <c r="AE231" s="2820" t="str">
        <f>IF(AD231=1,"pe",IF(AD231&gt;0,"ne",""))</f>
        <v/>
      </c>
      <c r="AF231" s="2823"/>
      <c r="AG231" s="59">
        <v>1</v>
      </c>
      <c r="AH231" s="59" t="s">
        <v>224</v>
      </c>
      <c r="AI231" s="59" t="str">
        <f t="shared" si="28"/>
        <v>??</v>
      </c>
      <c r="AJ231" s="59">
        <v>1</v>
      </c>
      <c r="AK231" s="529">
        <f>C231</f>
        <v>0</v>
      </c>
    </row>
    <row r="232" spans="1:37" ht="14.1" customHeight="1" thickTop="1" thickBot="1">
      <c r="A232" s="2797"/>
      <c r="B232" s="2801"/>
      <c r="C232" s="2827"/>
      <c r="D232" s="2830"/>
      <c r="E232" s="2833"/>
      <c r="F232" s="2807"/>
      <c r="G232" s="2810"/>
      <c r="H232" s="2837"/>
      <c r="I232" s="2807"/>
      <c r="J232" s="2807"/>
      <c r="K232" s="273"/>
      <c r="L232" s="98"/>
      <c r="M232" s="1760"/>
      <c r="N232" s="89"/>
      <c r="O232" s="89"/>
      <c r="P232" s="98"/>
      <c r="Q232" s="98"/>
      <c r="R232" s="12"/>
      <c r="S232" s="12"/>
      <c r="T232" s="12"/>
      <c r="U232" s="12"/>
      <c r="V232" s="12"/>
      <c r="W232" s="1934"/>
      <c r="X232" s="1934"/>
      <c r="Y232" s="12"/>
      <c r="Z232" s="98"/>
      <c r="AA232" s="2813"/>
      <c r="AB232" s="2813"/>
      <c r="AC232" s="2816"/>
      <c r="AD232" s="2835"/>
      <c r="AE232" s="2821"/>
      <c r="AF232" s="2823"/>
      <c r="AG232" s="59">
        <f>IF(N232=N231,0,1)</f>
        <v>0</v>
      </c>
      <c r="AH232" s="59" t="s">
        <v>224</v>
      </c>
      <c r="AI232" s="59" t="str">
        <f t="shared" si="28"/>
        <v>??</v>
      </c>
      <c r="AJ232" s="59">
        <f>IF(O232=O231,0,1)</f>
        <v>0</v>
      </c>
      <c r="AK232" s="529">
        <f t="shared" si="31"/>
        <v>0</v>
      </c>
    </row>
    <row r="233" spans="1:37" ht="14.1" customHeight="1" thickTop="1" thickBot="1">
      <c r="A233" s="2797"/>
      <c r="B233" s="2801"/>
      <c r="C233" s="2827"/>
      <c r="D233" s="2830"/>
      <c r="E233" s="2833"/>
      <c r="F233" s="2807"/>
      <c r="G233" s="2810"/>
      <c r="H233" s="2838"/>
      <c r="I233" s="2807"/>
      <c r="J233" s="2807"/>
      <c r="K233" s="273"/>
      <c r="L233" s="98"/>
      <c r="M233" s="1760"/>
      <c r="N233" s="89"/>
      <c r="O233" s="89"/>
      <c r="P233" s="98"/>
      <c r="Q233" s="98"/>
      <c r="R233" s="12"/>
      <c r="S233" s="12"/>
      <c r="T233" s="12"/>
      <c r="U233" s="12"/>
      <c r="V233" s="12"/>
      <c r="W233" s="1934"/>
      <c r="X233" s="1934"/>
      <c r="Y233" s="12"/>
      <c r="Z233" s="98"/>
      <c r="AA233" s="2813"/>
      <c r="AB233" s="2813"/>
      <c r="AC233" s="2816"/>
      <c r="AD233" s="2835"/>
      <c r="AE233" s="2821"/>
      <c r="AF233" s="2823"/>
      <c r="AG233" s="59">
        <f>IF(N233=N232,0,IF(N233=N231,0,1))</f>
        <v>0</v>
      </c>
      <c r="AH233" s="59" t="s">
        <v>224</v>
      </c>
      <c r="AI233" s="59" t="str">
        <f t="shared" si="28"/>
        <v>??</v>
      </c>
      <c r="AJ233" s="59">
        <f>IF(O233=O232,0,IF(O233=O231,0,1))</f>
        <v>0</v>
      </c>
      <c r="AK233" s="529">
        <f t="shared" si="31"/>
        <v>0</v>
      </c>
    </row>
    <row r="234" spans="1:37" ht="14.1" customHeight="1" thickTop="1" thickBot="1">
      <c r="A234" s="2797"/>
      <c r="B234" s="2801"/>
      <c r="C234" s="2827"/>
      <c r="D234" s="2830"/>
      <c r="E234" s="2833"/>
      <c r="F234" s="2807"/>
      <c r="G234" s="2810"/>
      <c r="H234" s="2839"/>
      <c r="I234" s="2807"/>
      <c r="J234" s="2807"/>
      <c r="K234" s="273"/>
      <c r="L234" s="98"/>
      <c r="M234" s="1760"/>
      <c r="N234" s="89"/>
      <c r="O234" s="89"/>
      <c r="P234" s="98"/>
      <c r="Q234" s="98"/>
      <c r="R234" s="12"/>
      <c r="S234" s="12"/>
      <c r="T234" s="12"/>
      <c r="U234" s="12"/>
      <c r="V234" s="12"/>
      <c r="W234" s="1934"/>
      <c r="X234" s="1934"/>
      <c r="Y234" s="12"/>
      <c r="Z234" s="98"/>
      <c r="AA234" s="2813"/>
      <c r="AB234" s="2813"/>
      <c r="AC234" s="2816"/>
      <c r="AD234" s="2835"/>
      <c r="AE234" s="2821"/>
      <c r="AF234" s="2823"/>
      <c r="AG234" s="59">
        <f>IF(N234=N233,0,IF(N234=N232,0,IF(N234=N231,0,1)))</f>
        <v>0</v>
      </c>
      <c r="AH234" s="59" t="s">
        <v>224</v>
      </c>
      <c r="AI234" s="59" t="str">
        <f t="shared" si="28"/>
        <v>??</v>
      </c>
      <c r="AJ234" s="59">
        <f>IF(O234=O233,0,IF(O234=O232,0,IF(O234=O231,0,1)))</f>
        <v>0</v>
      </c>
      <c r="AK234" s="529">
        <f t="shared" si="31"/>
        <v>0</v>
      </c>
    </row>
    <row r="235" spans="1:37" ht="14.1" customHeight="1" thickTop="1" thickBot="1">
      <c r="A235" s="2797"/>
      <c r="B235" s="2801"/>
      <c r="C235" s="2827"/>
      <c r="D235" s="2830"/>
      <c r="E235" s="2833"/>
      <c r="F235" s="2807"/>
      <c r="G235" s="2810"/>
      <c r="H235" s="2839"/>
      <c r="I235" s="2807"/>
      <c r="J235" s="2807"/>
      <c r="K235" s="277"/>
      <c r="L235" s="98"/>
      <c r="M235" s="1760"/>
      <c r="N235" s="89"/>
      <c r="O235" s="89"/>
      <c r="P235" s="98"/>
      <c r="Q235" s="98"/>
      <c r="R235" s="12"/>
      <c r="S235" s="12"/>
      <c r="T235" s="12"/>
      <c r="U235" s="12"/>
      <c r="V235" s="12"/>
      <c r="W235" s="1934"/>
      <c r="X235" s="1934"/>
      <c r="Y235" s="12"/>
      <c r="Z235" s="98"/>
      <c r="AA235" s="2813"/>
      <c r="AB235" s="2813"/>
      <c r="AC235" s="2816"/>
      <c r="AD235" s="2835"/>
      <c r="AE235" s="2821"/>
      <c r="AF235" s="2823"/>
      <c r="AG235" s="59">
        <f>IF(N235=N234,0,IF(N235=N233,0,IF(N235=N232,0,IF(N235=N231,0,1))))</f>
        <v>0</v>
      </c>
      <c r="AH235" s="59" t="s">
        <v>224</v>
      </c>
      <c r="AI235" s="59" t="str">
        <f t="shared" si="28"/>
        <v>??</v>
      </c>
      <c r="AJ235" s="59">
        <f>IF(O235=O234,0,IF(O235=O233,0,IF(O235=O232,0,IF(O235=O231,0,1))))</f>
        <v>0</v>
      </c>
      <c r="AK235" s="529">
        <f t="shared" si="31"/>
        <v>0</v>
      </c>
    </row>
    <row r="236" spans="1:37" ht="14.1" customHeight="1" thickTop="1" thickBot="1">
      <c r="A236" s="2797"/>
      <c r="B236" s="2801"/>
      <c r="C236" s="2827"/>
      <c r="D236" s="2830"/>
      <c r="E236" s="2833"/>
      <c r="F236" s="2807"/>
      <c r="G236" s="2810"/>
      <c r="H236" s="2839"/>
      <c r="I236" s="2807"/>
      <c r="J236" s="2807"/>
      <c r="K236" s="277"/>
      <c r="L236" s="98"/>
      <c r="M236" s="1760"/>
      <c r="N236" s="89"/>
      <c r="O236" s="89"/>
      <c r="P236" s="98"/>
      <c r="Q236" s="98"/>
      <c r="R236" s="12"/>
      <c r="S236" s="12"/>
      <c r="T236" s="12"/>
      <c r="U236" s="12"/>
      <c r="V236" s="12"/>
      <c r="W236" s="1934"/>
      <c r="X236" s="1934"/>
      <c r="Y236" s="12"/>
      <c r="Z236" s="98"/>
      <c r="AA236" s="2813"/>
      <c r="AB236" s="2813"/>
      <c r="AC236" s="2816"/>
      <c r="AD236" s="2835"/>
      <c r="AE236" s="2821"/>
      <c r="AF236" s="2823"/>
      <c r="AG236" s="59">
        <f>IF(N236=N235,0,IF(N236=N234,0,IF(N236=N233,0,IF(N236=N232,0,IF(N236=N231,0,1)))))</f>
        <v>0</v>
      </c>
      <c r="AH236" s="59" t="s">
        <v>224</v>
      </c>
      <c r="AI236" s="59" t="str">
        <f t="shared" si="28"/>
        <v>??</v>
      </c>
      <c r="AJ236" s="59">
        <f>IF(O236=O235,0,IF(O236=O234,0,IF(O236=O233,0,IF(O236=O232,0,IF(O236=O231,0,1)))))</f>
        <v>0</v>
      </c>
      <c r="AK236" s="529">
        <f t="shared" si="31"/>
        <v>0</v>
      </c>
    </row>
    <row r="237" spans="1:37" ht="14.1" customHeight="1" thickTop="1" thickBot="1">
      <c r="A237" s="2797"/>
      <c r="B237" s="2801"/>
      <c r="C237" s="2827"/>
      <c r="D237" s="2830"/>
      <c r="E237" s="2833"/>
      <c r="F237" s="2807"/>
      <c r="G237" s="2810"/>
      <c r="H237" s="2839"/>
      <c r="I237" s="2807"/>
      <c r="J237" s="2807"/>
      <c r="K237" s="277"/>
      <c r="L237" s="98"/>
      <c r="M237" s="1760"/>
      <c r="N237" s="89"/>
      <c r="O237" s="89"/>
      <c r="P237" s="98"/>
      <c r="Q237" s="98"/>
      <c r="R237" s="12"/>
      <c r="S237" s="12"/>
      <c r="T237" s="12"/>
      <c r="U237" s="12"/>
      <c r="V237" s="12"/>
      <c r="W237" s="1934"/>
      <c r="X237" s="1934"/>
      <c r="Y237" s="12"/>
      <c r="Z237" s="98"/>
      <c r="AA237" s="2813"/>
      <c r="AB237" s="2813"/>
      <c r="AC237" s="2824" t="str">
        <f t="shared" ref="AC237" si="43">IF(AC231&gt;9,"błąd","")</f>
        <v/>
      </c>
      <c r="AD237" s="2835"/>
      <c r="AE237" s="2821"/>
      <c r="AF237" s="2823"/>
      <c r="AG237" s="59">
        <f>IF(N237=N236,0,IF(N237=N235,0,IF(N237=N234,0,IF(N237=N233,0,IF(N237=N232,0,IF(N237=N231,0,1))))))</f>
        <v>0</v>
      </c>
      <c r="AH237" s="59" t="s">
        <v>224</v>
      </c>
      <c r="AI237" s="59" t="str">
        <f t="shared" si="28"/>
        <v>??</v>
      </c>
      <c r="AJ237" s="59">
        <f>IF(O237=O236,0,IF(O237=O235,0,IF(O237=O234,0,IF(O237=O233,0,IF(O237=O232,0,IF(O237=O231,0,1))))))</f>
        <v>0</v>
      </c>
      <c r="AK237" s="529">
        <f t="shared" si="31"/>
        <v>0</v>
      </c>
    </row>
    <row r="238" spans="1:37" ht="14.1" customHeight="1" thickTop="1" thickBot="1">
      <c r="A238" s="2797"/>
      <c r="B238" s="2801"/>
      <c r="C238" s="2827"/>
      <c r="D238" s="2830"/>
      <c r="E238" s="2833"/>
      <c r="F238" s="2807"/>
      <c r="G238" s="2810"/>
      <c r="H238" s="2839"/>
      <c r="I238" s="2807"/>
      <c r="J238" s="2807"/>
      <c r="K238" s="277"/>
      <c r="L238" s="98"/>
      <c r="M238" s="1760"/>
      <c r="N238" s="89"/>
      <c r="O238" s="89"/>
      <c r="P238" s="98"/>
      <c r="Q238" s="98"/>
      <c r="R238" s="12"/>
      <c r="S238" s="12"/>
      <c r="T238" s="12"/>
      <c r="U238" s="12"/>
      <c r="V238" s="12"/>
      <c r="W238" s="1934"/>
      <c r="X238" s="1934"/>
      <c r="Y238" s="12"/>
      <c r="Z238" s="98"/>
      <c r="AA238" s="2813"/>
      <c r="AB238" s="2813"/>
      <c r="AC238" s="2824"/>
      <c r="AD238" s="2835"/>
      <c r="AE238" s="2821"/>
      <c r="AF238" s="2823"/>
      <c r="AG238" s="59">
        <f>IF(N238=N237,0,IF(N238=N236,0,IF(N238=N235,0,IF(N238=N234,0,IF(N238=N233,0,IF(N238=N232,0,IF(N238=N231,0,1)))))))</f>
        <v>0</v>
      </c>
      <c r="AH238" s="59" t="s">
        <v>224</v>
      </c>
      <c r="AI238" s="59" t="str">
        <f t="shared" si="28"/>
        <v>??</v>
      </c>
      <c r="AJ238" s="59">
        <f>IF(O238=O237,0,IF(O238=O236,0,IF(O238=O235,0,IF(O238=O234,0,IF(O238=O233,0,IF(O238=O232,0,IF(O238=O231,0,1)))))))</f>
        <v>0</v>
      </c>
      <c r="AK238" s="529">
        <f t="shared" si="31"/>
        <v>0</v>
      </c>
    </row>
    <row r="239" spans="1:37" ht="14.1" customHeight="1" thickTop="1" thickBot="1">
      <c r="A239" s="2797"/>
      <c r="B239" s="2801"/>
      <c r="C239" s="2827"/>
      <c r="D239" s="2830"/>
      <c r="E239" s="2833"/>
      <c r="F239" s="2807"/>
      <c r="G239" s="2810"/>
      <c r="H239" s="2839"/>
      <c r="I239" s="2807"/>
      <c r="J239" s="2807"/>
      <c r="K239" s="277"/>
      <c r="L239" s="98"/>
      <c r="M239" s="1760"/>
      <c r="N239" s="89"/>
      <c r="O239" s="89"/>
      <c r="P239" s="98"/>
      <c r="Q239" s="98"/>
      <c r="R239" s="12"/>
      <c r="S239" s="12"/>
      <c r="T239" s="12"/>
      <c r="U239" s="12"/>
      <c r="V239" s="12"/>
      <c r="W239" s="1934"/>
      <c r="X239" s="1934"/>
      <c r="Y239" s="12"/>
      <c r="Z239" s="98"/>
      <c r="AA239" s="2813"/>
      <c r="AB239" s="2813"/>
      <c r="AC239" s="2824"/>
      <c r="AD239" s="2835"/>
      <c r="AE239" s="2821"/>
      <c r="AF239" s="2823"/>
      <c r="AG239" s="59">
        <f>IF(N239=N238,0,IF(N239=N237,0,IF(N239=N236,0,IF(N239=N235,0,IF(N239=N234,0,IF(N239=N233,0,IF(N239=N232,0,IF(N239=N231,0,1))))))))</f>
        <v>0</v>
      </c>
      <c r="AH239" s="59" t="s">
        <v>224</v>
      </c>
      <c r="AI239" s="59" t="str">
        <f t="shared" si="28"/>
        <v>??</v>
      </c>
      <c r="AJ239" s="59">
        <f>IF(O239=O238,0,IF(O239=O237,0,IF(O239=O236,0,IF(O239=O235,0,IF(O239=O234,0,IF(O239=O233,0,IF(O239=O232,0,IF(O239=O231,0,1))))))))</f>
        <v>0</v>
      </c>
      <c r="AK239" s="529">
        <f t="shared" si="31"/>
        <v>0</v>
      </c>
    </row>
    <row r="240" spans="1:37" ht="14.1" customHeight="1" thickTop="1" thickBot="1">
      <c r="A240" s="2797"/>
      <c r="B240" s="2802"/>
      <c r="C240" s="2828"/>
      <c r="D240" s="2831"/>
      <c r="E240" s="2834"/>
      <c r="F240" s="2808"/>
      <c r="G240" s="2811"/>
      <c r="H240" s="2840"/>
      <c r="I240" s="2808"/>
      <c r="J240" s="2808"/>
      <c r="K240" s="274"/>
      <c r="L240" s="96"/>
      <c r="M240" s="96"/>
      <c r="N240" s="89"/>
      <c r="O240" s="93"/>
      <c r="P240" s="96"/>
      <c r="Q240" s="96"/>
      <c r="R240" s="13"/>
      <c r="S240" s="13"/>
      <c r="T240" s="13"/>
      <c r="U240" s="13"/>
      <c r="V240" s="13"/>
      <c r="W240" s="13"/>
      <c r="X240" s="13"/>
      <c r="Y240" s="13"/>
      <c r="Z240" s="96"/>
      <c r="AA240" s="2814"/>
      <c r="AB240" s="2814"/>
      <c r="AC240" s="2825"/>
      <c r="AD240" s="2835"/>
      <c r="AE240" s="2822"/>
      <c r="AF240" s="2823"/>
      <c r="AG240" s="59">
        <f>IF(N240=N239,0,IF(N240=N238,0,IF(N240=N237,0,IF(N240=N236,0,IF(N240=N235,0,IF(N240=N234,0,IF(N240=N233,0,IF(N240=N232,0,IF(N240=N231,0,1)))))))))</f>
        <v>0</v>
      </c>
      <c r="AH240" s="59" t="s">
        <v>224</v>
      </c>
      <c r="AI240" s="59" t="str">
        <f t="shared" si="28"/>
        <v>??</v>
      </c>
      <c r="AJ240" s="59">
        <f>IF(O240=O239,0,IF(O240=O238,0,IF(O240=O237,0,IF(O240=O236,0,IF(O240=O235,0,IF(O240=O234,0,IF(O240=O233,0,IF(O240=O232,0,IF(O240=O231,0,1)))))))))</f>
        <v>0</v>
      </c>
      <c r="AK240" s="529">
        <f t="shared" si="31"/>
        <v>0</v>
      </c>
    </row>
    <row r="241" spans="1:37" ht="14.1" customHeight="1" thickTop="1" thickBot="1">
      <c r="A241" s="2797"/>
      <c r="B241" s="2800"/>
      <c r="C241" s="2826"/>
      <c r="D241" s="2829"/>
      <c r="E241" s="2832"/>
      <c r="F241" s="2806"/>
      <c r="G241" s="2809"/>
      <c r="H241" s="2836" t="s">
        <v>970</v>
      </c>
      <c r="I241" s="2806"/>
      <c r="J241" s="2806"/>
      <c r="K241" s="275"/>
      <c r="L241" s="97"/>
      <c r="M241" s="97"/>
      <c r="N241" s="79"/>
      <c r="O241" s="79"/>
      <c r="P241" s="97"/>
      <c r="Q241" s="97"/>
      <c r="R241" s="14"/>
      <c r="S241" s="14"/>
      <c r="T241" s="14"/>
      <c r="U241" s="14"/>
      <c r="V241" s="14"/>
      <c r="W241" s="14"/>
      <c r="X241" s="14"/>
      <c r="Y241" s="14"/>
      <c r="Z241" s="97"/>
      <c r="AA241" s="2812">
        <f>SUM(R241:Z250)</f>
        <v>0</v>
      </c>
      <c r="AB241" s="2812">
        <f>IF(AA241&gt;0,18,0)</f>
        <v>0</v>
      </c>
      <c r="AC241" s="2815">
        <f t="shared" ref="AC241" si="44">IF((AA241-AB241)&gt;=0,AA241-AB241,0)</f>
        <v>0</v>
      </c>
      <c r="AD241" s="2835">
        <f>IF(AA241&lt;AB241,AA241,AB241)/IF(AB241=0,1,AB241)</f>
        <v>0</v>
      </c>
      <c r="AE241" s="2820" t="str">
        <f>IF(AD241=1,"pe",IF(AD241&gt;0,"ne",""))</f>
        <v/>
      </c>
      <c r="AF241" s="2823"/>
      <c r="AG241" s="59">
        <v>1</v>
      </c>
      <c r="AH241" s="59" t="s">
        <v>224</v>
      </c>
      <c r="AI241" s="59" t="str">
        <f t="shared" si="28"/>
        <v>??</v>
      </c>
      <c r="AJ241" s="59">
        <v>1</v>
      </c>
      <c r="AK241" s="529">
        <f>C241</f>
        <v>0</v>
      </c>
    </row>
    <row r="242" spans="1:37" ht="14.1" customHeight="1" thickTop="1" thickBot="1">
      <c r="A242" s="2797"/>
      <c r="B242" s="2801"/>
      <c r="C242" s="2827"/>
      <c r="D242" s="2830"/>
      <c r="E242" s="2833"/>
      <c r="F242" s="2807"/>
      <c r="G242" s="2810"/>
      <c r="H242" s="2837"/>
      <c r="I242" s="2807"/>
      <c r="J242" s="2807"/>
      <c r="K242" s="273"/>
      <c r="L242" s="98"/>
      <c r="M242" s="1760"/>
      <c r="N242" s="89"/>
      <c r="O242" s="89"/>
      <c r="P242" s="98"/>
      <c r="Q242" s="98"/>
      <c r="R242" s="12"/>
      <c r="S242" s="12"/>
      <c r="T242" s="12"/>
      <c r="U242" s="12"/>
      <c r="V242" s="12"/>
      <c r="W242" s="1934"/>
      <c r="X242" s="1934"/>
      <c r="Y242" s="12"/>
      <c r="Z242" s="98"/>
      <c r="AA242" s="2813"/>
      <c r="AB242" s="2813"/>
      <c r="AC242" s="2816"/>
      <c r="AD242" s="2835"/>
      <c r="AE242" s="2821"/>
      <c r="AF242" s="2823"/>
      <c r="AG242" s="59">
        <f>IF(N242=N241,0,1)</f>
        <v>0</v>
      </c>
      <c r="AH242" s="59" t="s">
        <v>224</v>
      </c>
      <c r="AI242" s="59" t="str">
        <f t="shared" si="28"/>
        <v>??</v>
      </c>
      <c r="AJ242" s="59">
        <f>IF(O242=O241,0,1)</f>
        <v>0</v>
      </c>
      <c r="AK242" s="529">
        <f t="shared" ref="AK242:AK270" si="45">AK241</f>
        <v>0</v>
      </c>
    </row>
    <row r="243" spans="1:37" ht="14.1" customHeight="1" thickTop="1" thickBot="1">
      <c r="A243" s="2797"/>
      <c r="B243" s="2801"/>
      <c r="C243" s="2827"/>
      <c r="D243" s="2830"/>
      <c r="E243" s="2833"/>
      <c r="F243" s="2807"/>
      <c r="G243" s="2810"/>
      <c r="H243" s="2838"/>
      <c r="I243" s="2807"/>
      <c r="J243" s="2807"/>
      <c r="K243" s="273"/>
      <c r="L243" s="98"/>
      <c r="M243" s="1760"/>
      <c r="N243" s="89"/>
      <c r="O243" s="89"/>
      <c r="P243" s="98"/>
      <c r="Q243" s="98"/>
      <c r="R243" s="12"/>
      <c r="S243" s="12"/>
      <c r="T243" s="12"/>
      <c r="U243" s="12"/>
      <c r="V243" s="12"/>
      <c r="W243" s="1934"/>
      <c r="X243" s="1934"/>
      <c r="Y243" s="12"/>
      <c r="Z243" s="98"/>
      <c r="AA243" s="2813"/>
      <c r="AB243" s="2813"/>
      <c r="AC243" s="2816"/>
      <c r="AD243" s="2835"/>
      <c r="AE243" s="2821"/>
      <c r="AF243" s="2823"/>
      <c r="AG243" s="59">
        <f>IF(N243=N242,0,IF(N243=N241,0,1))</f>
        <v>0</v>
      </c>
      <c r="AH243" s="59" t="s">
        <v>224</v>
      </c>
      <c r="AI243" s="59" t="str">
        <f t="shared" si="28"/>
        <v>??</v>
      </c>
      <c r="AJ243" s="59">
        <f>IF(O243=O242,0,IF(O243=O241,0,1))</f>
        <v>0</v>
      </c>
      <c r="AK243" s="529">
        <f t="shared" si="45"/>
        <v>0</v>
      </c>
    </row>
    <row r="244" spans="1:37" ht="14.1" customHeight="1" thickTop="1" thickBot="1">
      <c r="A244" s="2797"/>
      <c r="B244" s="2801"/>
      <c r="C244" s="2827"/>
      <c r="D244" s="2830"/>
      <c r="E244" s="2833"/>
      <c r="F244" s="2807"/>
      <c r="G244" s="2810"/>
      <c r="H244" s="2839"/>
      <c r="I244" s="2807"/>
      <c r="J244" s="2807"/>
      <c r="K244" s="273"/>
      <c r="L244" s="98"/>
      <c r="M244" s="1760"/>
      <c r="N244" s="89"/>
      <c r="O244" s="89"/>
      <c r="P244" s="98"/>
      <c r="Q244" s="98"/>
      <c r="R244" s="12"/>
      <c r="S244" s="12"/>
      <c r="T244" s="12"/>
      <c r="U244" s="12"/>
      <c r="V244" s="12"/>
      <c r="W244" s="1934"/>
      <c r="X244" s="1934"/>
      <c r="Y244" s="12"/>
      <c r="Z244" s="98"/>
      <c r="AA244" s="2813"/>
      <c r="AB244" s="2813"/>
      <c r="AC244" s="2816"/>
      <c r="AD244" s="2835"/>
      <c r="AE244" s="2821"/>
      <c r="AF244" s="2823"/>
      <c r="AG244" s="59">
        <f>IF(N244=N243,0,IF(N244=N242,0,IF(N244=N241,0,1)))</f>
        <v>0</v>
      </c>
      <c r="AH244" s="59" t="s">
        <v>224</v>
      </c>
      <c r="AI244" s="59" t="str">
        <f t="shared" si="28"/>
        <v>??</v>
      </c>
      <c r="AJ244" s="59">
        <f>IF(O244=O243,0,IF(O244=O242,0,IF(O244=O241,0,1)))</f>
        <v>0</v>
      </c>
      <c r="AK244" s="529">
        <f t="shared" si="45"/>
        <v>0</v>
      </c>
    </row>
    <row r="245" spans="1:37" ht="14.1" customHeight="1" thickTop="1" thickBot="1">
      <c r="A245" s="2797"/>
      <c r="B245" s="2801"/>
      <c r="C245" s="2827"/>
      <c r="D245" s="2830"/>
      <c r="E245" s="2833"/>
      <c r="F245" s="2807"/>
      <c r="G245" s="2810"/>
      <c r="H245" s="2839"/>
      <c r="I245" s="2807"/>
      <c r="J245" s="2807"/>
      <c r="K245" s="277"/>
      <c r="L245" s="98"/>
      <c r="M245" s="1760"/>
      <c r="N245" s="89"/>
      <c r="O245" s="89"/>
      <c r="P245" s="98"/>
      <c r="Q245" s="98"/>
      <c r="R245" s="12"/>
      <c r="S245" s="12"/>
      <c r="T245" s="12"/>
      <c r="U245" s="12"/>
      <c r="V245" s="12"/>
      <c r="W245" s="1934"/>
      <c r="X245" s="1934"/>
      <c r="Y245" s="12"/>
      <c r="Z245" s="98"/>
      <c r="AA245" s="2813"/>
      <c r="AB245" s="2813"/>
      <c r="AC245" s="2816"/>
      <c r="AD245" s="2835"/>
      <c r="AE245" s="2821"/>
      <c r="AF245" s="2823"/>
      <c r="AG245" s="59">
        <f>IF(N245=N244,0,IF(N245=N243,0,IF(N245=N242,0,IF(N245=N241,0,1))))</f>
        <v>0</v>
      </c>
      <c r="AH245" s="59" t="s">
        <v>224</v>
      </c>
      <c r="AI245" s="59" t="str">
        <f t="shared" si="28"/>
        <v>??</v>
      </c>
      <c r="AJ245" s="59">
        <f>IF(O245=O244,0,IF(O245=O243,0,IF(O245=O242,0,IF(O245=O241,0,1))))</f>
        <v>0</v>
      </c>
      <c r="AK245" s="529">
        <f t="shared" si="45"/>
        <v>0</v>
      </c>
    </row>
    <row r="246" spans="1:37" ht="14.1" customHeight="1" thickTop="1" thickBot="1">
      <c r="A246" s="2797"/>
      <c r="B246" s="2801"/>
      <c r="C246" s="2827"/>
      <c r="D246" s="2830"/>
      <c r="E246" s="2833"/>
      <c r="F246" s="2807"/>
      <c r="G246" s="2810"/>
      <c r="H246" s="2839"/>
      <c r="I246" s="2807"/>
      <c r="J246" s="2807"/>
      <c r="K246" s="277"/>
      <c r="L246" s="98"/>
      <c r="M246" s="1760"/>
      <c r="N246" s="89"/>
      <c r="O246" s="89"/>
      <c r="P246" s="98"/>
      <c r="Q246" s="98"/>
      <c r="R246" s="12"/>
      <c r="S246" s="12"/>
      <c r="T246" s="12"/>
      <c r="U246" s="12"/>
      <c r="V246" s="12"/>
      <c r="W246" s="1934"/>
      <c r="X246" s="1934"/>
      <c r="Y246" s="12"/>
      <c r="Z246" s="98"/>
      <c r="AA246" s="2813"/>
      <c r="AB246" s="2813"/>
      <c r="AC246" s="2816"/>
      <c r="AD246" s="2835"/>
      <c r="AE246" s="2821"/>
      <c r="AF246" s="2823"/>
      <c r="AG246" s="59">
        <f>IF(N246=N245,0,IF(N246=N244,0,IF(N246=N243,0,IF(N246=N242,0,IF(N246=N241,0,1)))))</f>
        <v>0</v>
      </c>
      <c r="AH246" s="59" t="s">
        <v>224</v>
      </c>
      <c r="AI246" s="59" t="str">
        <f t="shared" si="28"/>
        <v>??</v>
      </c>
      <c r="AJ246" s="59">
        <f>IF(O246=O245,0,IF(O246=O244,0,IF(O246=O243,0,IF(O246=O242,0,IF(O246=O241,0,1)))))</f>
        <v>0</v>
      </c>
      <c r="AK246" s="529">
        <f t="shared" si="45"/>
        <v>0</v>
      </c>
    </row>
    <row r="247" spans="1:37" ht="14.1" customHeight="1" thickTop="1" thickBot="1">
      <c r="A247" s="2797"/>
      <c r="B247" s="2801"/>
      <c r="C247" s="2827"/>
      <c r="D247" s="2830"/>
      <c r="E247" s="2833"/>
      <c r="F247" s="2807"/>
      <c r="G247" s="2810"/>
      <c r="H247" s="2839"/>
      <c r="I247" s="2807"/>
      <c r="J247" s="2807"/>
      <c r="K247" s="277"/>
      <c r="L247" s="98"/>
      <c r="M247" s="1760"/>
      <c r="N247" s="89"/>
      <c r="O247" s="89"/>
      <c r="P247" s="98"/>
      <c r="Q247" s="98"/>
      <c r="R247" s="12"/>
      <c r="S247" s="12"/>
      <c r="T247" s="12"/>
      <c r="U247" s="12"/>
      <c r="V247" s="12"/>
      <c r="W247" s="1934"/>
      <c r="X247" s="1934"/>
      <c r="Y247" s="12"/>
      <c r="Z247" s="98"/>
      <c r="AA247" s="2813"/>
      <c r="AB247" s="2813"/>
      <c r="AC247" s="2824" t="str">
        <f t="shared" ref="AC247" si="46">IF(AC241&gt;9,"błąd","")</f>
        <v/>
      </c>
      <c r="AD247" s="2835"/>
      <c r="AE247" s="2821"/>
      <c r="AF247" s="2823"/>
      <c r="AG247" s="59">
        <f>IF(N247=N246,0,IF(N247=N245,0,IF(N247=N244,0,IF(N247=N243,0,IF(N247=N242,0,IF(N247=N241,0,1))))))</f>
        <v>0</v>
      </c>
      <c r="AH247" s="59" t="s">
        <v>224</v>
      </c>
      <c r="AI247" s="59" t="str">
        <f t="shared" si="28"/>
        <v>??</v>
      </c>
      <c r="AJ247" s="59">
        <f>IF(O247=O246,0,IF(O247=O245,0,IF(O247=O244,0,IF(O247=O243,0,IF(O247=O242,0,IF(O247=O241,0,1))))))</f>
        <v>0</v>
      </c>
      <c r="AK247" s="529">
        <f t="shared" si="45"/>
        <v>0</v>
      </c>
    </row>
    <row r="248" spans="1:37" ht="14.1" customHeight="1" thickTop="1" thickBot="1">
      <c r="A248" s="2797"/>
      <c r="B248" s="2801"/>
      <c r="C248" s="2827"/>
      <c r="D248" s="2830"/>
      <c r="E248" s="2833"/>
      <c r="F248" s="2807"/>
      <c r="G248" s="2810"/>
      <c r="H248" s="2839"/>
      <c r="I248" s="2807"/>
      <c r="J248" s="2807"/>
      <c r="K248" s="277"/>
      <c r="L248" s="98"/>
      <c r="M248" s="1760"/>
      <c r="N248" s="89"/>
      <c r="O248" s="89"/>
      <c r="P248" s="98"/>
      <c r="Q248" s="98"/>
      <c r="R248" s="12"/>
      <c r="S248" s="12"/>
      <c r="T248" s="12"/>
      <c r="U248" s="12"/>
      <c r="V248" s="12"/>
      <c r="W248" s="1934"/>
      <c r="X248" s="1934"/>
      <c r="Y248" s="12"/>
      <c r="Z248" s="98"/>
      <c r="AA248" s="2813"/>
      <c r="AB248" s="2813"/>
      <c r="AC248" s="2824"/>
      <c r="AD248" s="2835"/>
      <c r="AE248" s="2821"/>
      <c r="AF248" s="2823"/>
      <c r="AG248" s="59">
        <f>IF(N248=N247,0,IF(N248=N246,0,IF(N248=N245,0,IF(N248=N244,0,IF(N248=N243,0,IF(N248=N242,0,IF(N248=N241,0,1)))))))</f>
        <v>0</v>
      </c>
      <c r="AH248" s="59" t="s">
        <v>224</v>
      </c>
      <c r="AI248" s="59" t="str">
        <f t="shared" si="28"/>
        <v>??</v>
      </c>
      <c r="AJ248" s="59">
        <f>IF(O248=O247,0,IF(O248=O246,0,IF(O248=O245,0,IF(O248=O244,0,IF(O248=O243,0,IF(O248=O242,0,IF(O248=O241,0,1)))))))</f>
        <v>0</v>
      </c>
      <c r="AK248" s="529">
        <f t="shared" si="45"/>
        <v>0</v>
      </c>
    </row>
    <row r="249" spans="1:37" ht="14.1" customHeight="1" thickTop="1" thickBot="1">
      <c r="A249" s="2797"/>
      <c r="B249" s="2801"/>
      <c r="C249" s="2827"/>
      <c r="D249" s="2830"/>
      <c r="E249" s="2833"/>
      <c r="F249" s="2807"/>
      <c r="G249" s="2810"/>
      <c r="H249" s="2839"/>
      <c r="I249" s="2807"/>
      <c r="J249" s="2807"/>
      <c r="K249" s="277"/>
      <c r="L249" s="98"/>
      <c r="M249" s="1760"/>
      <c r="N249" s="89"/>
      <c r="O249" s="89"/>
      <c r="P249" s="98"/>
      <c r="Q249" s="98"/>
      <c r="R249" s="12"/>
      <c r="S249" s="12"/>
      <c r="T249" s="12"/>
      <c r="U249" s="12"/>
      <c r="V249" s="12"/>
      <c r="W249" s="1934"/>
      <c r="X249" s="1934"/>
      <c r="Y249" s="12"/>
      <c r="Z249" s="98"/>
      <c r="AA249" s="2813"/>
      <c r="AB249" s="2813"/>
      <c r="AC249" s="2824"/>
      <c r="AD249" s="2835"/>
      <c r="AE249" s="2821"/>
      <c r="AF249" s="2823"/>
      <c r="AG249" s="59">
        <f>IF(N249=N248,0,IF(N249=N247,0,IF(N249=N246,0,IF(N249=N245,0,IF(N249=N244,0,IF(N249=N243,0,IF(N249=N242,0,IF(N249=N241,0,1))))))))</f>
        <v>0</v>
      </c>
      <c r="AH249" s="59" t="s">
        <v>224</v>
      </c>
      <c r="AI249" s="59" t="str">
        <f t="shared" si="28"/>
        <v>??</v>
      </c>
      <c r="AJ249" s="59">
        <f>IF(O249=O248,0,IF(O249=O247,0,IF(O249=O246,0,IF(O249=O245,0,IF(O249=O244,0,IF(O249=O243,0,IF(O249=O242,0,IF(O249=O241,0,1))))))))</f>
        <v>0</v>
      </c>
      <c r="AK249" s="529">
        <f t="shared" si="45"/>
        <v>0</v>
      </c>
    </row>
    <row r="250" spans="1:37" ht="14.1" customHeight="1" thickTop="1" thickBot="1">
      <c r="A250" s="2797"/>
      <c r="B250" s="2802"/>
      <c r="C250" s="2828"/>
      <c r="D250" s="2831"/>
      <c r="E250" s="2834"/>
      <c r="F250" s="2808"/>
      <c r="G250" s="2811"/>
      <c r="H250" s="2840"/>
      <c r="I250" s="2808"/>
      <c r="J250" s="2808"/>
      <c r="K250" s="274"/>
      <c r="L250" s="96"/>
      <c r="M250" s="96"/>
      <c r="N250" s="89"/>
      <c r="O250" s="93"/>
      <c r="P250" s="96"/>
      <c r="Q250" s="96"/>
      <c r="R250" s="13"/>
      <c r="S250" s="13"/>
      <c r="T250" s="13"/>
      <c r="U250" s="13"/>
      <c r="V250" s="13"/>
      <c r="W250" s="13"/>
      <c r="X250" s="13"/>
      <c r="Y250" s="13"/>
      <c r="Z250" s="96"/>
      <c r="AA250" s="2814"/>
      <c r="AB250" s="2814"/>
      <c r="AC250" s="2825"/>
      <c r="AD250" s="2835"/>
      <c r="AE250" s="2822"/>
      <c r="AF250" s="2823"/>
      <c r="AG250" s="59">
        <f>IF(N250=N249,0,IF(N250=N248,0,IF(N250=N247,0,IF(N250=N246,0,IF(N250=N245,0,IF(N250=N244,0,IF(N250=N243,0,IF(N250=N242,0,IF(N250=N241,0,1)))))))))</f>
        <v>0</v>
      </c>
      <c r="AH250" s="59" t="s">
        <v>224</v>
      </c>
      <c r="AI250" s="59" t="str">
        <f t="shared" si="28"/>
        <v>??</v>
      </c>
      <c r="AJ250" s="59">
        <f>IF(O250=O249,0,IF(O250=O248,0,IF(O250=O247,0,IF(O250=O246,0,IF(O250=O245,0,IF(O250=O244,0,IF(O250=O243,0,IF(O250=O242,0,IF(O250=O241,0,1)))))))))</f>
        <v>0</v>
      </c>
      <c r="AK250" s="529">
        <f t="shared" si="45"/>
        <v>0</v>
      </c>
    </row>
    <row r="251" spans="1:37" ht="14.1" customHeight="1" thickTop="1" thickBot="1">
      <c r="A251" s="2797"/>
      <c r="B251" s="2800"/>
      <c r="C251" s="2826"/>
      <c r="D251" s="2829"/>
      <c r="E251" s="2832"/>
      <c r="F251" s="2806"/>
      <c r="G251" s="2809"/>
      <c r="H251" s="2836" t="s">
        <v>970</v>
      </c>
      <c r="I251" s="2806"/>
      <c r="J251" s="2806"/>
      <c r="K251" s="275"/>
      <c r="L251" s="97"/>
      <c r="M251" s="97"/>
      <c r="N251" s="79"/>
      <c r="O251" s="79"/>
      <c r="P251" s="97"/>
      <c r="Q251" s="97"/>
      <c r="R251" s="14"/>
      <c r="S251" s="14"/>
      <c r="T251" s="14"/>
      <c r="U251" s="14"/>
      <c r="V251" s="14"/>
      <c r="W251" s="14"/>
      <c r="X251" s="14"/>
      <c r="Y251" s="14"/>
      <c r="Z251" s="97"/>
      <c r="AA251" s="2812">
        <f>SUM(R251:Z260)</f>
        <v>0</v>
      </c>
      <c r="AB251" s="2812">
        <f>IF(AA251&gt;0,18,0)</f>
        <v>0</v>
      </c>
      <c r="AC251" s="2815">
        <f t="shared" ref="AC251" si="47">IF((AA251-AB251)&gt;=0,AA251-AB251,0)</f>
        <v>0</v>
      </c>
      <c r="AD251" s="2835">
        <f>IF(AA251&lt;AB251,AA251,AB251)/IF(AB251=0,1,AB251)</f>
        <v>0</v>
      </c>
      <c r="AE251" s="2820" t="str">
        <f>IF(AD251=1,"pe",IF(AD251&gt;0,"ne",""))</f>
        <v/>
      </c>
      <c r="AF251" s="2823"/>
      <c r="AG251" s="59">
        <v>1</v>
      </c>
      <c r="AH251" s="59" t="s">
        <v>224</v>
      </c>
      <c r="AI251" s="59" t="str">
        <f t="shared" si="28"/>
        <v>??</v>
      </c>
      <c r="AJ251" s="59">
        <v>1</v>
      </c>
      <c r="AK251" s="529">
        <f>C251</f>
        <v>0</v>
      </c>
    </row>
    <row r="252" spans="1:37" ht="14.1" customHeight="1" thickTop="1" thickBot="1">
      <c r="A252" s="2797"/>
      <c r="B252" s="2801"/>
      <c r="C252" s="2827"/>
      <c r="D252" s="2830"/>
      <c r="E252" s="2833"/>
      <c r="F252" s="2807"/>
      <c r="G252" s="2810"/>
      <c r="H252" s="2837"/>
      <c r="I252" s="2807"/>
      <c r="J252" s="2807"/>
      <c r="K252" s="273"/>
      <c r="L252" s="98"/>
      <c r="M252" s="1760"/>
      <c r="N252" s="89"/>
      <c r="O252" s="89"/>
      <c r="P252" s="98"/>
      <c r="Q252" s="98"/>
      <c r="R252" s="12"/>
      <c r="S252" s="12"/>
      <c r="T252" s="12"/>
      <c r="U252" s="12"/>
      <c r="V252" s="12"/>
      <c r="W252" s="1934"/>
      <c r="X252" s="1934"/>
      <c r="Y252" s="12"/>
      <c r="Z252" s="98"/>
      <c r="AA252" s="2813"/>
      <c r="AB252" s="2813"/>
      <c r="AC252" s="2816"/>
      <c r="AD252" s="2835"/>
      <c r="AE252" s="2821"/>
      <c r="AF252" s="2823"/>
      <c r="AG252" s="59">
        <f>IF(N252=N251,0,1)</f>
        <v>0</v>
      </c>
      <c r="AH252" s="59" t="s">
        <v>224</v>
      </c>
      <c r="AI252" s="59" t="str">
        <f t="shared" si="28"/>
        <v>??</v>
      </c>
      <c r="AJ252" s="59">
        <f>IF(O252=O251,0,1)</f>
        <v>0</v>
      </c>
      <c r="AK252" s="529">
        <f t="shared" si="45"/>
        <v>0</v>
      </c>
    </row>
    <row r="253" spans="1:37" ht="14.1" customHeight="1" thickTop="1" thickBot="1">
      <c r="A253" s="2797"/>
      <c r="B253" s="2801"/>
      <c r="C253" s="2827"/>
      <c r="D253" s="2830"/>
      <c r="E253" s="2833"/>
      <c r="F253" s="2807"/>
      <c r="G253" s="2810"/>
      <c r="H253" s="2838"/>
      <c r="I253" s="2807"/>
      <c r="J253" s="2807"/>
      <c r="K253" s="273"/>
      <c r="L253" s="98"/>
      <c r="M253" s="1760"/>
      <c r="N253" s="89"/>
      <c r="O253" s="89"/>
      <c r="P253" s="98"/>
      <c r="Q253" s="98"/>
      <c r="R253" s="12"/>
      <c r="S253" s="12"/>
      <c r="T253" s="12"/>
      <c r="U253" s="12"/>
      <c r="V253" s="12"/>
      <c r="W253" s="1934"/>
      <c r="X253" s="1934"/>
      <c r="Y253" s="12"/>
      <c r="Z253" s="98"/>
      <c r="AA253" s="2813"/>
      <c r="AB253" s="2813"/>
      <c r="AC253" s="2816"/>
      <c r="AD253" s="2835"/>
      <c r="AE253" s="2821"/>
      <c r="AF253" s="2823"/>
      <c r="AG253" s="59">
        <f>IF(N253=N252,0,IF(N253=N251,0,1))</f>
        <v>0</v>
      </c>
      <c r="AH253" s="59" t="s">
        <v>224</v>
      </c>
      <c r="AI253" s="59" t="str">
        <f t="shared" si="28"/>
        <v>??</v>
      </c>
      <c r="AJ253" s="59">
        <f>IF(O253=O252,0,IF(O253=O251,0,1))</f>
        <v>0</v>
      </c>
      <c r="AK253" s="529">
        <f t="shared" si="45"/>
        <v>0</v>
      </c>
    </row>
    <row r="254" spans="1:37" ht="14.1" customHeight="1" thickTop="1" thickBot="1">
      <c r="A254" s="2797"/>
      <c r="B254" s="2801"/>
      <c r="C254" s="2827"/>
      <c r="D254" s="2830"/>
      <c r="E254" s="2833"/>
      <c r="F254" s="2807"/>
      <c r="G254" s="2810"/>
      <c r="H254" s="2839"/>
      <c r="I254" s="2807"/>
      <c r="J254" s="2807"/>
      <c r="K254" s="273"/>
      <c r="L254" s="98"/>
      <c r="M254" s="1760"/>
      <c r="N254" s="89"/>
      <c r="O254" s="89"/>
      <c r="P254" s="98"/>
      <c r="Q254" s="98"/>
      <c r="R254" s="12"/>
      <c r="S254" s="12"/>
      <c r="T254" s="12"/>
      <c r="U254" s="12"/>
      <c r="V254" s="12"/>
      <c r="W254" s="1934"/>
      <c r="X254" s="1934"/>
      <c r="Y254" s="12"/>
      <c r="Z254" s="98"/>
      <c r="AA254" s="2813"/>
      <c r="AB254" s="2813"/>
      <c r="AC254" s="2816"/>
      <c r="AD254" s="2835"/>
      <c r="AE254" s="2821"/>
      <c r="AF254" s="2823"/>
      <c r="AG254" s="59">
        <f>IF(N254=N253,0,IF(N254=N252,0,IF(N254=N251,0,1)))</f>
        <v>0</v>
      </c>
      <c r="AH254" s="59" t="s">
        <v>224</v>
      </c>
      <c r="AI254" s="59" t="str">
        <f t="shared" si="28"/>
        <v>??</v>
      </c>
      <c r="AJ254" s="59">
        <f>IF(O254=O253,0,IF(O254=O252,0,IF(O254=O251,0,1)))</f>
        <v>0</v>
      </c>
      <c r="AK254" s="529">
        <f t="shared" si="45"/>
        <v>0</v>
      </c>
    </row>
    <row r="255" spans="1:37" ht="14.1" customHeight="1" thickTop="1" thickBot="1">
      <c r="A255" s="2797"/>
      <c r="B255" s="2801"/>
      <c r="C255" s="2827"/>
      <c r="D255" s="2830"/>
      <c r="E255" s="2833"/>
      <c r="F255" s="2807"/>
      <c r="G255" s="2810"/>
      <c r="H255" s="2839"/>
      <c r="I255" s="2807"/>
      <c r="J255" s="2807"/>
      <c r="K255" s="277"/>
      <c r="L255" s="98"/>
      <c r="M255" s="1760"/>
      <c r="N255" s="89"/>
      <c r="O255" s="89"/>
      <c r="P255" s="98"/>
      <c r="Q255" s="98"/>
      <c r="R255" s="12"/>
      <c r="S255" s="12"/>
      <c r="T255" s="12"/>
      <c r="U255" s="12"/>
      <c r="V255" s="12"/>
      <c r="W255" s="1934"/>
      <c r="X255" s="1934"/>
      <c r="Y255" s="12"/>
      <c r="Z255" s="98"/>
      <c r="AA255" s="2813"/>
      <c r="AB255" s="2813"/>
      <c r="AC255" s="2816"/>
      <c r="AD255" s="2835"/>
      <c r="AE255" s="2821"/>
      <c r="AF255" s="2823"/>
      <c r="AG255" s="59">
        <f>IF(N255=N254,0,IF(N255=N253,0,IF(N255=N252,0,IF(N255=N251,0,1))))</f>
        <v>0</v>
      </c>
      <c r="AH255" s="59" t="s">
        <v>224</v>
      </c>
      <c r="AI255" s="59" t="str">
        <f t="shared" si="28"/>
        <v>??</v>
      </c>
      <c r="AJ255" s="59">
        <f>IF(O255=O254,0,IF(O255=O253,0,IF(O255=O252,0,IF(O255=O251,0,1))))</f>
        <v>0</v>
      </c>
      <c r="AK255" s="529">
        <f t="shared" si="45"/>
        <v>0</v>
      </c>
    </row>
    <row r="256" spans="1:37" ht="14.1" customHeight="1" thickTop="1" thickBot="1">
      <c r="A256" s="2797"/>
      <c r="B256" s="2801"/>
      <c r="C256" s="2827"/>
      <c r="D256" s="2830"/>
      <c r="E256" s="2833"/>
      <c r="F256" s="2807"/>
      <c r="G256" s="2810"/>
      <c r="H256" s="2839"/>
      <c r="I256" s="2807"/>
      <c r="J256" s="2807"/>
      <c r="K256" s="277"/>
      <c r="L256" s="98"/>
      <c r="M256" s="1760"/>
      <c r="N256" s="89"/>
      <c r="O256" s="89"/>
      <c r="P256" s="98"/>
      <c r="Q256" s="98"/>
      <c r="R256" s="12"/>
      <c r="S256" s="12"/>
      <c r="T256" s="12"/>
      <c r="U256" s="12"/>
      <c r="V256" s="12"/>
      <c r="W256" s="1934"/>
      <c r="X256" s="1934"/>
      <c r="Y256" s="12"/>
      <c r="Z256" s="98"/>
      <c r="AA256" s="2813"/>
      <c r="AB256" s="2813"/>
      <c r="AC256" s="2816"/>
      <c r="AD256" s="2835"/>
      <c r="AE256" s="2821"/>
      <c r="AF256" s="2823"/>
      <c r="AG256" s="59">
        <f>IF(N256=N255,0,IF(N256=N254,0,IF(N256=N253,0,IF(N256=N252,0,IF(N256=N251,0,1)))))</f>
        <v>0</v>
      </c>
      <c r="AH256" s="59" t="s">
        <v>224</v>
      </c>
      <c r="AI256" s="59" t="str">
        <f t="shared" si="28"/>
        <v>??</v>
      </c>
      <c r="AJ256" s="59">
        <f>IF(O256=O255,0,IF(O256=O254,0,IF(O256=O253,0,IF(O256=O252,0,IF(O256=O251,0,1)))))</f>
        <v>0</v>
      </c>
      <c r="AK256" s="529">
        <f t="shared" si="45"/>
        <v>0</v>
      </c>
    </row>
    <row r="257" spans="1:37" ht="14.1" customHeight="1" thickTop="1" thickBot="1">
      <c r="A257" s="2797"/>
      <c r="B257" s="2801"/>
      <c r="C257" s="2827"/>
      <c r="D257" s="2830"/>
      <c r="E257" s="2833"/>
      <c r="F257" s="2807"/>
      <c r="G257" s="2810"/>
      <c r="H257" s="2839"/>
      <c r="I257" s="2807"/>
      <c r="J257" s="2807"/>
      <c r="K257" s="277"/>
      <c r="L257" s="98"/>
      <c r="M257" s="1760"/>
      <c r="N257" s="89"/>
      <c r="O257" s="89"/>
      <c r="P257" s="98"/>
      <c r="Q257" s="98"/>
      <c r="R257" s="12"/>
      <c r="S257" s="12"/>
      <c r="T257" s="12"/>
      <c r="U257" s="12"/>
      <c r="V257" s="12"/>
      <c r="W257" s="1934"/>
      <c r="X257" s="1934"/>
      <c r="Y257" s="12"/>
      <c r="Z257" s="98"/>
      <c r="AA257" s="2813"/>
      <c r="AB257" s="2813"/>
      <c r="AC257" s="2824" t="str">
        <f t="shared" ref="AC257" si="48">IF(AC251&gt;9,"błąd","")</f>
        <v/>
      </c>
      <c r="AD257" s="2835"/>
      <c r="AE257" s="2821"/>
      <c r="AF257" s="2823"/>
      <c r="AG257" s="59">
        <f>IF(N257=N256,0,IF(N257=N255,0,IF(N257=N254,0,IF(N257=N253,0,IF(N257=N252,0,IF(N257=N251,0,1))))))</f>
        <v>0</v>
      </c>
      <c r="AH257" s="59" t="s">
        <v>224</v>
      </c>
      <c r="AI257" s="59" t="str">
        <f t="shared" si="28"/>
        <v>??</v>
      </c>
      <c r="AJ257" s="59">
        <f>IF(O257=O256,0,IF(O257=O255,0,IF(O257=O254,0,IF(O257=O253,0,IF(O257=O252,0,IF(O257=O251,0,1))))))</f>
        <v>0</v>
      </c>
      <c r="AK257" s="529">
        <f t="shared" si="45"/>
        <v>0</v>
      </c>
    </row>
    <row r="258" spans="1:37" ht="14.1" customHeight="1" thickTop="1" thickBot="1">
      <c r="A258" s="2797"/>
      <c r="B258" s="2801"/>
      <c r="C258" s="2827"/>
      <c r="D258" s="2830"/>
      <c r="E258" s="2833"/>
      <c r="F258" s="2807"/>
      <c r="G258" s="2810"/>
      <c r="H258" s="2839"/>
      <c r="I258" s="2807"/>
      <c r="J258" s="2807"/>
      <c r="K258" s="277"/>
      <c r="L258" s="98"/>
      <c r="M258" s="1760"/>
      <c r="N258" s="89"/>
      <c r="O258" s="89"/>
      <c r="P258" s="98"/>
      <c r="Q258" s="98"/>
      <c r="R258" s="12"/>
      <c r="S258" s="12"/>
      <c r="T258" s="12"/>
      <c r="U258" s="12"/>
      <c r="V258" s="12"/>
      <c r="W258" s="1934"/>
      <c r="X258" s="1934"/>
      <c r="Y258" s="12"/>
      <c r="Z258" s="98"/>
      <c r="AA258" s="2813"/>
      <c r="AB258" s="2813"/>
      <c r="AC258" s="2824"/>
      <c r="AD258" s="2835"/>
      <c r="AE258" s="2821"/>
      <c r="AF258" s="2823"/>
      <c r="AG258" s="59">
        <f>IF(N258=N257,0,IF(N258=N256,0,IF(N258=N255,0,IF(N258=N254,0,IF(N258=N253,0,IF(N258=N252,0,IF(N258=N251,0,1)))))))</f>
        <v>0</v>
      </c>
      <c r="AH258" s="59" t="s">
        <v>224</v>
      </c>
      <c r="AI258" s="59" t="str">
        <f t="shared" si="28"/>
        <v>??</v>
      </c>
      <c r="AJ258" s="59">
        <f>IF(O258=O257,0,IF(O258=O256,0,IF(O258=O255,0,IF(O258=O254,0,IF(O258=O253,0,IF(O258=O252,0,IF(O258=O251,0,1)))))))</f>
        <v>0</v>
      </c>
      <c r="AK258" s="529">
        <f t="shared" si="45"/>
        <v>0</v>
      </c>
    </row>
    <row r="259" spans="1:37" ht="14.1" customHeight="1" thickTop="1" thickBot="1">
      <c r="A259" s="2797"/>
      <c r="B259" s="2801"/>
      <c r="C259" s="2827"/>
      <c r="D259" s="2830"/>
      <c r="E259" s="2833"/>
      <c r="F259" s="2807"/>
      <c r="G259" s="2810"/>
      <c r="H259" s="2839"/>
      <c r="I259" s="2807"/>
      <c r="J259" s="2807"/>
      <c r="K259" s="277"/>
      <c r="L259" s="98"/>
      <c r="M259" s="1760"/>
      <c r="N259" s="89"/>
      <c r="O259" s="89"/>
      <c r="P259" s="98"/>
      <c r="Q259" s="98"/>
      <c r="R259" s="12"/>
      <c r="S259" s="12"/>
      <c r="T259" s="12"/>
      <c r="U259" s="12"/>
      <c r="V259" s="12"/>
      <c r="W259" s="1934"/>
      <c r="X259" s="1934"/>
      <c r="Y259" s="12"/>
      <c r="Z259" s="98"/>
      <c r="AA259" s="2813"/>
      <c r="AB259" s="2813"/>
      <c r="AC259" s="2824"/>
      <c r="AD259" s="2835"/>
      <c r="AE259" s="2821"/>
      <c r="AF259" s="2823"/>
      <c r="AG259" s="59">
        <f>IF(N259=N258,0,IF(N259=N257,0,IF(N259=N256,0,IF(N259=N255,0,IF(N259=N254,0,IF(N259=N253,0,IF(N259=N252,0,IF(N259=N251,0,1))))))))</f>
        <v>0</v>
      </c>
      <c r="AH259" s="59" t="s">
        <v>224</v>
      </c>
      <c r="AI259" s="59" t="str">
        <f t="shared" si="28"/>
        <v>??</v>
      </c>
      <c r="AJ259" s="59">
        <f>IF(O259=O258,0,IF(O259=O257,0,IF(O259=O256,0,IF(O259=O255,0,IF(O259=O254,0,IF(O259=O253,0,IF(O259=O252,0,IF(O259=O251,0,1))))))))</f>
        <v>0</v>
      </c>
      <c r="AK259" s="529">
        <f t="shared" si="45"/>
        <v>0</v>
      </c>
    </row>
    <row r="260" spans="1:37" ht="14.1" customHeight="1" thickTop="1" thickBot="1">
      <c r="A260" s="2797"/>
      <c r="B260" s="2802"/>
      <c r="C260" s="2828"/>
      <c r="D260" s="2831"/>
      <c r="E260" s="2834"/>
      <c r="F260" s="2808"/>
      <c r="G260" s="2811"/>
      <c r="H260" s="2840"/>
      <c r="I260" s="2808"/>
      <c r="J260" s="2808"/>
      <c r="K260" s="274"/>
      <c r="L260" s="96"/>
      <c r="M260" s="96"/>
      <c r="N260" s="89"/>
      <c r="O260" s="93"/>
      <c r="P260" s="96"/>
      <c r="Q260" s="96"/>
      <c r="R260" s="13"/>
      <c r="S260" s="13"/>
      <c r="T260" s="13"/>
      <c r="U260" s="13"/>
      <c r="V260" s="13"/>
      <c r="W260" s="13"/>
      <c r="X260" s="13"/>
      <c r="Y260" s="13"/>
      <c r="Z260" s="96"/>
      <c r="AA260" s="2814"/>
      <c r="AB260" s="2814"/>
      <c r="AC260" s="2825"/>
      <c r="AD260" s="2835"/>
      <c r="AE260" s="2822"/>
      <c r="AF260" s="2823"/>
      <c r="AG260" s="59">
        <f>IF(N260=N259,0,IF(N260=N258,0,IF(N260=N257,0,IF(N260=N256,0,IF(N260=N255,0,IF(N260=N254,0,IF(N260=N253,0,IF(N260=N252,0,IF(N260=N251,0,1)))))))))</f>
        <v>0</v>
      </c>
      <c r="AH260" s="59" t="s">
        <v>224</v>
      </c>
      <c r="AI260" s="59" t="str">
        <f t="shared" si="28"/>
        <v>??</v>
      </c>
      <c r="AJ260" s="59">
        <f>IF(O260=O259,0,IF(O260=O258,0,IF(O260=O257,0,IF(O260=O256,0,IF(O260=O255,0,IF(O260=O254,0,IF(O260=O253,0,IF(O260=O252,0,IF(O260=O251,0,1)))))))))</f>
        <v>0</v>
      </c>
      <c r="AK260" s="529">
        <f t="shared" si="45"/>
        <v>0</v>
      </c>
    </row>
    <row r="261" spans="1:37" ht="14.1" customHeight="1" thickTop="1" thickBot="1">
      <c r="A261" s="2797"/>
      <c r="B261" s="2800"/>
      <c r="C261" s="2826"/>
      <c r="D261" s="2829"/>
      <c r="E261" s="2832"/>
      <c r="F261" s="2806"/>
      <c r="G261" s="2809"/>
      <c r="H261" s="2836" t="s">
        <v>970</v>
      </c>
      <c r="I261" s="2806"/>
      <c r="J261" s="2806"/>
      <c r="K261" s="275"/>
      <c r="L261" s="97"/>
      <c r="M261" s="97"/>
      <c r="N261" s="79"/>
      <c r="O261" s="79"/>
      <c r="P261" s="97"/>
      <c r="Q261" s="97"/>
      <c r="R261" s="14"/>
      <c r="S261" s="14"/>
      <c r="T261" s="14"/>
      <c r="U261" s="14"/>
      <c r="V261" s="14"/>
      <c r="W261" s="14"/>
      <c r="X261" s="14"/>
      <c r="Y261" s="14"/>
      <c r="Z261" s="97"/>
      <c r="AA261" s="2812">
        <f>SUM(R261:Z270)</f>
        <v>0</v>
      </c>
      <c r="AB261" s="2812">
        <f>IF(AA261&gt;0,18,0)</f>
        <v>0</v>
      </c>
      <c r="AC261" s="2815">
        <f t="shared" ref="AC261" si="49">IF((AA261-AB261)&gt;=0,AA261-AB261,0)</f>
        <v>0</v>
      </c>
      <c r="AD261" s="2835">
        <f>IF(AA261&lt;AB261,AA261,AB261)/IF(AB261=0,1,AB261)</f>
        <v>0</v>
      </c>
      <c r="AE261" s="2820" t="str">
        <f>IF(AD261=1,"pe",IF(AD261&gt;0,"ne",""))</f>
        <v/>
      </c>
      <c r="AF261" s="2823"/>
      <c r="AG261" s="59">
        <v>1</v>
      </c>
      <c r="AH261" s="59" t="s">
        <v>224</v>
      </c>
      <c r="AI261" s="59" t="str">
        <f t="shared" si="28"/>
        <v>??</v>
      </c>
      <c r="AJ261" s="59">
        <v>1</v>
      </c>
      <c r="AK261" s="529">
        <f>C261</f>
        <v>0</v>
      </c>
    </row>
    <row r="262" spans="1:37" ht="14.1" customHeight="1" thickTop="1" thickBot="1">
      <c r="A262" s="2797"/>
      <c r="B262" s="2801"/>
      <c r="C262" s="2827"/>
      <c r="D262" s="2830"/>
      <c r="E262" s="2833"/>
      <c r="F262" s="2807"/>
      <c r="G262" s="2810"/>
      <c r="H262" s="2837"/>
      <c r="I262" s="2807"/>
      <c r="J262" s="2807"/>
      <c r="K262" s="273"/>
      <c r="L262" s="98"/>
      <c r="M262" s="1760"/>
      <c r="N262" s="89"/>
      <c r="O262" s="89"/>
      <c r="P262" s="98"/>
      <c r="Q262" s="98"/>
      <c r="R262" s="12"/>
      <c r="S262" s="12"/>
      <c r="T262" s="12"/>
      <c r="U262" s="12"/>
      <c r="V262" s="12"/>
      <c r="W262" s="1934"/>
      <c r="X262" s="1934"/>
      <c r="Y262" s="12"/>
      <c r="Z262" s="98"/>
      <c r="AA262" s="2813"/>
      <c r="AB262" s="2813"/>
      <c r="AC262" s="2816"/>
      <c r="AD262" s="2835"/>
      <c r="AE262" s="2821"/>
      <c r="AF262" s="2823"/>
      <c r="AG262" s="59">
        <f>IF(N262=N261,0,1)</f>
        <v>0</v>
      </c>
      <c r="AH262" s="59" t="s">
        <v>224</v>
      </c>
      <c r="AI262" s="59" t="str">
        <f t="shared" si="28"/>
        <v>??</v>
      </c>
      <c r="AJ262" s="59">
        <f>IF(O262=O261,0,1)</f>
        <v>0</v>
      </c>
      <c r="AK262" s="529">
        <f t="shared" si="45"/>
        <v>0</v>
      </c>
    </row>
    <row r="263" spans="1:37" ht="14.1" customHeight="1" thickTop="1" thickBot="1">
      <c r="A263" s="2797"/>
      <c r="B263" s="2801"/>
      <c r="C263" s="2827"/>
      <c r="D263" s="2830"/>
      <c r="E263" s="2833"/>
      <c r="F263" s="2807"/>
      <c r="G263" s="2810"/>
      <c r="H263" s="2838"/>
      <c r="I263" s="2807"/>
      <c r="J263" s="2807"/>
      <c r="K263" s="273"/>
      <c r="L263" s="98"/>
      <c r="M263" s="1760"/>
      <c r="N263" s="89"/>
      <c r="O263" s="89"/>
      <c r="P263" s="98"/>
      <c r="Q263" s="98"/>
      <c r="R263" s="12"/>
      <c r="S263" s="12"/>
      <c r="T263" s="12"/>
      <c r="U263" s="12"/>
      <c r="V263" s="12"/>
      <c r="W263" s="1934"/>
      <c r="X263" s="1934"/>
      <c r="Y263" s="12"/>
      <c r="Z263" s="98"/>
      <c r="AA263" s="2813"/>
      <c r="AB263" s="2813"/>
      <c r="AC263" s="2816"/>
      <c r="AD263" s="2835"/>
      <c r="AE263" s="2821"/>
      <c r="AF263" s="2823"/>
      <c r="AG263" s="59">
        <f>IF(N263=N262,0,IF(N263=N261,0,1))</f>
        <v>0</v>
      </c>
      <c r="AH263" s="59" t="s">
        <v>224</v>
      </c>
      <c r="AI263" s="59" t="str">
        <f t="shared" si="28"/>
        <v>??</v>
      </c>
      <c r="AJ263" s="59">
        <f>IF(O263=O262,0,IF(O263=O261,0,1))</f>
        <v>0</v>
      </c>
      <c r="AK263" s="529">
        <f t="shared" si="45"/>
        <v>0</v>
      </c>
    </row>
    <row r="264" spans="1:37" ht="14.1" customHeight="1" thickTop="1" thickBot="1">
      <c r="A264" s="2797"/>
      <c r="B264" s="2801"/>
      <c r="C264" s="2827"/>
      <c r="D264" s="2830"/>
      <c r="E264" s="2833"/>
      <c r="F264" s="2807"/>
      <c r="G264" s="2810"/>
      <c r="H264" s="2839"/>
      <c r="I264" s="2807"/>
      <c r="J264" s="2807"/>
      <c r="K264" s="273"/>
      <c r="L264" s="98"/>
      <c r="M264" s="1760"/>
      <c r="N264" s="89"/>
      <c r="O264" s="89"/>
      <c r="P264" s="98"/>
      <c r="Q264" s="98"/>
      <c r="R264" s="12"/>
      <c r="S264" s="12"/>
      <c r="T264" s="12"/>
      <c r="U264" s="12"/>
      <c r="V264" s="12"/>
      <c r="W264" s="1934"/>
      <c r="X264" s="1934"/>
      <c r="Y264" s="12"/>
      <c r="Z264" s="98"/>
      <c r="AA264" s="2813"/>
      <c r="AB264" s="2813"/>
      <c r="AC264" s="2816"/>
      <c r="AD264" s="2835"/>
      <c r="AE264" s="2821"/>
      <c r="AF264" s="2823"/>
      <c r="AG264" s="59">
        <f>IF(N264=N263,0,IF(N264=N262,0,IF(N264=N261,0,1)))</f>
        <v>0</v>
      </c>
      <c r="AH264" s="59" t="s">
        <v>224</v>
      </c>
      <c r="AI264" s="59" t="str">
        <f t="shared" si="28"/>
        <v>??</v>
      </c>
      <c r="AJ264" s="59">
        <f>IF(O264=O263,0,IF(O264=O262,0,IF(O264=O261,0,1)))</f>
        <v>0</v>
      </c>
      <c r="AK264" s="529">
        <f t="shared" si="45"/>
        <v>0</v>
      </c>
    </row>
    <row r="265" spans="1:37" ht="14.1" customHeight="1" thickTop="1" thickBot="1">
      <c r="A265" s="2797"/>
      <c r="B265" s="2801"/>
      <c r="C265" s="2827"/>
      <c r="D265" s="2830"/>
      <c r="E265" s="2833"/>
      <c r="F265" s="2807"/>
      <c r="G265" s="2810"/>
      <c r="H265" s="2839"/>
      <c r="I265" s="2807"/>
      <c r="J265" s="2807"/>
      <c r="K265" s="277"/>
      <c r="L265" s="98"/>
      <c r="M265" s="1760"/>
      <c r="N265" s="89"/>
      <c r="O265" s="89"/>
      <c r="P265" s="98"/>
      <c r="Q265" s="98"/>
      <c r="R265" s="12"/>
      <c r="S265" s="12"/>
      <c r="T265" s="12"/>
      <c r="U265" s="12"/>
      <c r="V265" s="12"/>
      <c r="W265" s="1934"/>
      <c r="X265" s="1934"/>
      <c r="Y265" s="12"/>
      <c r="Z265" s="98"/>
      <c r="AA265" s="2813"/>
      <c r="AB265" s="2813"/>
      <c r="AC265" s="2816"/>
      <c r="AD265" s="2835"/>
      <c r="AE265" s="2821"/>
      <c r="AF265" s="2823"/>
      <c r="AG265" s="59">
        <f>IF(N265=N264,0,IF(N265=N263,0,IF(N265=N262,0,IF(N265=N261,0,1))))</f>
        <v>0</v>
      </c>
      <c r="AH265" s="59" t="s">
        <v>224</v>
      </c>
      <c r="AI265" s="59" t="str">
        <f t="shared" si="28"/>
        <v>??</v>
      </c>
      <c r="AJ265" s="59">
        <f>IF(O265=O264,0,IF(O265=O263,0,IF(O265=O262,0,IF(O265=O261,0,1))))</f>
        <v>0</v>
      </c>
      <c r="AK265" s="529">
        <f t="shared" si="45"/>
        <v>0</v>
      </c>
    </row>
    <row r="266" spans="1:37" ht="14.1" customHeight="1" thickTop="1" thickBot="1">
      <c r="A266" s="2797"/>
      <c r="B266" s="2801"/>
      <c r="C266" s="2827"/>
      <c r="D266" s="2830"/>
      <c r="E266" s="2833"/>
      <c r="F266" s="2807"/>
      <c r="G266" s="2810"/>
      <c r="H266" s="2839"/>
      <c r="I266" s="2807"/>
      <c r="J266" s="2807"/>
      <c r="K266" s="277"/>
      <c r="L266" s="98"/>
      <c r="M266" s="1760"/>
      <c r="N266" s="89"/>
      <c r="O266" s="89"/>
      <c r="P266" s="98"/>
      <c r="Q266" s="98"/>
      <c r="R266" s="12"/>
      <c r="S266" s="12"/>
      <c r="T266" s="12"/>
      <c r="U266" s="12"/>
      <c r="V266" s="12"/>
      <c r="W266" s="1934"/>
      <c r="X266" s="1934"/>
      <c r="Y266" s="12"/>
      <c r="Z266" s="98"/>
      <c r="AA266" s="2813"/>
      <c r="AB266" s="2813"/>
      <c r="AC266" s="2816"/>
      <c r="AD266" s="2835"/>
      <c r="AE266" s="2821"/>
      <c r="AF266" s="2823"/>
      <c r="AG266" s="59">
        <f>IF(N266=N265,0,IF(N266=N264,0,IF(N266=N263,0,IF(N266=N262,0,IF(N266=N261,0,1)))))</f>
        <v>0</v>
      </c>
      <c r="AH266" s="59" t="s">
        <v>224</v>
      </c>
      <c r="AI266" s="59" t="str">
        <f t="shared" si="28"/>
        <v>??</v>
      </c>
      <c r="AJ266" s="59">
        <f>IF(O266=O265,0,IF(O266=O264,0,IF(O266=O263,0,IF(O266=O262,0,IF(O266=O261,0,1)))))</f>
        <v>0</v>
      </c>
      <c r="AK266" s="529">
        <f t="shared" si="45"/>
        <v>0</v>
      </c>
    </row>
    <row r="267" spans="1:37" ht="14.1" customHeight="1" thickTop="1" thickBot="1">
      <c r="A267" s="2797"/>
      <c r="B267" s="2801"/>
      <c r="C267" s="2827"/>
      <c r="D267" s="2830"/>
      <c r="E267" s="2833"/>
      <c r="F267" s="2807"/>
      <c r="G267" s="2810"/>
      <c r="H267" s="2839"/>
      <c r="I267" s="2807"/>
      <c r="J267" s="2807"/>
      <c r="K267" s="277"/>
      <c r="L267" s="98"/>
      <c r="M267" s="1760"/>
      <c r="N267" s="89"/>
      <c r="O267" s="89"/>
      <c r="P267" s="98"/>
      <c r="Q267" s="98"/>
      <c r="R267" s="12"/>
      <c r="S267" s="12"/>
      <c r="T267" s="12"/>
      <c r="U267" s="12"/>
      <c r="V267" s="12"/>
      <c r="W267" s="1934"/>
      <c r="X267" s="1934"/>
      <c r="Y267" s="12"/>
      <c r="Z267" s="98"/>
      <c r="AA267" s="2813"/>
      <c r="AB267" s="2813"/>
      <c r="AC267" s="2824" t="str">
        <f t="shared" ref="AC267" si="50">IF(AC261&gt;9,"błąd","")</f>
        <v/>
      </c>
      <c r="AD267" s="2835"/>
      <c r="AE267" s="2821"/>
      <c r="AF267" s="2823"/>
      <c r="AG267" s="59">
        <f>IF(N267=N266,0,IF(N267=N265,0,IF(N267=N264,0,IF(N267=N263,0,IF(N267=N262,0,IF(N267=N261,0,1))))))</f>
        <v>0</v>
      </c>
      <c r="AH267" s="59" t="s">
        <v>224</v>
      </c>
      <c r="AI267" s="59" t="str">
        <f t="shared" si="28"/>
        <v>??</v>
      </c>
      <c r="AJ267" s="59">
        <f>IF(O267=O266,0,IF(O267=O265,0,IF(O267=O264,0,IF(O267=O263,0,IF(O267=O262,0,IF(O267=O261,0,1))))))</f>
        <v>0</v>
      </c>
      <c r="AK267" s="529">
        <f t="shared" si="45"/>
        <v>0</v>
      </c>
    </row>
    <row r="268" spans="1:37" ht="14.1" customHeight="1" thickTop="1" thickBot="1">
      <c r="A268" s="2797"/>
      <c r="B268" s="2801"/>
      <c r="C268" s="2827"/>
      <c r="D268" s="2830"/>
      <c r="E268" s="2833"/>
      <c r="F268" s="2807"/>
      <c r="G268" s="2810"/>
      <c r="H268" s="2839"/>
      <c r="I268" s="2807"/>
      <c r="J268" s="2807"/>
      <c r="K268" s="277"/>
      <c r="L268" s="98"/>
      <c r="M268" s="1760"/>
      <c r="N268" s="89"/>
      <c r="O268" s="89"/>
      <c r="P268" s="98"/>
      <c r="Q268" s="98"/>
      <c r="R268" s="12"/>
      <c r="S268" s="12"/>
      <c r="T268" s="12"/>
      <c r="U268" s="12"/>
      <c r="V268" s="12"/>
      <c r="W268" s="1934"/>
      <c r="X268" s="1934"/>
      <c r="Y268" s="12"/>
      <c r="Z268" s="98"/>
      <c r="AA268" s="2813"/>
      <c r="AB268" s="2813"/>
      <c r="AC268" s="2824"/>
      <c r="AD268" s="2835"/>
      <c r="AE268" s="2821"/>
      <c r="AF268" s="2823"/>
      <c r="AG268" s="59">
        <f>IF(N268=N267,0,IF(N268=N266,0,IF(N268=N265,0,IF(N268=N264,0,IF(N268=N263,0,IF(N268=N262,0,IF(N268=N261,0,1)))))))</f>
        <v>0</v>
      </c>
      <c r="AH268" s="59" t="s">
        <v>224</v>
      </c>
      <c r="AI268" s="59" t="str">
        <f t="shared" si="28"/>
        <v>??</v>
      </c>
      <c r="AJ268" s="59">
        <f>IF(O268=O267,0,IF(O268=O266,0,IF(O268=O265,0,IF(O268=O264,0,IF(O268=O263,0,IF(O268=O262,0,IF(O268=O261,0,1)))))))</f>
        <v>0</v>
      </c>
      <c r="AK268" s="529">
        <f t="shared" si="45"/>
        <v>0</v>
      </c>
    </row>
    <row r="269" spans="1:37" ht="14.1" customHeight="1" thickTop="1" thickBot="1">
      <c r="A269" s="2797"/>
      <c r="B269" s="2801"/>
      <c r="C269" s="2827"/>
      <c r="D269" s="2830"/>
      <c r="E269" s="2833"/>
      <c r="F269" s="2807"/>
      <c r="G269" s="2810"/>
      <c r="H269" s="2839"/>
      <c r="I269" s="2807"/>
      <c r="J269" s="2807"/>
      <c r="K269" s="277"/>
      <c r="L269" s="98"/>
      <c r="M269" s="1760"/>
      <c r="N269" s="89"/>
      <c r="O269" s="89"/>
      <c r="P269" s="98"/>
      <c r="Q269" s="98"/>
      <c r="R269" s="12"/>
      <c r="S269" s="12"/>
      <c r="T269" s="12"/>
      <c r="U269" s="12"/>
      <c r="V269" s="12"/>
      <c r="W269" s="1934"/>
      <c r="X269" s="1934"/>
      <c r="Y269" s="12"/>
      <c r="Z269" s="98"/>
      <c r="AA269" s="2813"/>
      <c r="AB269" s="2813"/>
      <c r="AC269" s="2824"/>
      <c r="AD269" s="2835"/>
      <c r="AE269" s="2821"/>
      <c r="AF269" s="2823"/>
      <c r="AG269" s="59">
        <f>IF(N269=N268,0,IF(N269=N267,0,IF(N269=N266,0,IF(N269=N265,0,IF(N269=N264,0,IF(N269=N263,0,IF(N269=N262,0,IF(N269=N261,0,1))))))))</f>
        <v>0</v>
      </c>
      <c r="AH269" s="59" t="s">
        <v>224</v>
      </c>
      <c r="AI269" s="59" t="str">
        <f t="shared" si="28"/>
        <v>??</v>
      </c>
      <c r="AJ269" s="59">
        <f>IF(O269=O268,0,IF(O269=O267,0,IF(O269=O266,0,IF(O269=O265,0,IF(O269=O264,0,IF(O269=O263,0,IF(O269=O262,0,IF(O269=O261,0,1))))))))</f>
        <v>0</v>
      </c>
      <c r="AK269" s="529">
        <f t="shared" si="45"/>
        <v>0</v>
      </c>
    </row>
    <row r="270" spans="1:37" ht="14.1" customHeight="1" thickTop="1" thickBot="1">
      <c r="A270" s="2797"/>
      <c r="B270" s="2802"/>
      <c r="C270" s="2828"/>
      <c r="D270" s="2831"/>
      <c r="E270" s="2834"/>
      <c r="F270" s="2808"/>
      <c r="G270" s="2811"/>
      <c r="H270" s="2840"/>
      <c r="I270" s="2808"/>
      <c r="J270" s="2808"/>
      <c r="K270" s="274"/>
      <c r="L270" s="96"/>
      <c r="M270" s="96"/>
      <c r="N270" s="89"/>
      <c r="O270" s="93"/>
      <c r="P270" s="96"/>
      <c r="Q270" s="96"/>
      <c r="R270" s="13"/>
      <c r="S270" s="13"/>
      <c r="T270" s="13"/>
      <c r="U270" s="13"/>
      <c r="V270" s="13"/>
      <c r="W270" s="13"/>
      <c r="X270" s="13"/>
      <c r="Y270" s="13"/>
      <c r="Z270" s="96"/>
      <c r="AA270" s="2814"/>
      <c r="AB270" s="2814"/>
      <c r="AC270" s="2825"/>
      <c r="AD270" s="2835"/>
      <c r="AE270" s="2822"/>
      <c r="AF270" s="2823"/>
      <c r="AG270" s="59">
        <f>IF(N270=N269,0,IF(N270=N268,0,IF(N270=N267,0,IF(N270=N266,0,IF(N270=N265,0,IF(N270=N264,0,IF(N270=N263,0,IF(N270=N262,0,IF(N270=N261,0,1)))))))))</f>
        <v>0</v>
      </c>
      <c r="AH270" s="59" t="s">
        <v>224</v>
      </c>
      <c r="AI270" s="59" t="str">
        <f t="shared" si="28"/>
        <v>??</v>
      </c>
      <c r="AJ270" s="59">
        <f>IF(O270=O269,0,IF(O270=O268,0,IF(O270=O267,0,IF(O270=O266,0,IF(O270=O265,0,IF(O270=O264,0,IF(O270=O263,0,IF(O270=O262,0,IF(O270=O261,0,1)))))))))</f>
        <v>0</v>
      </c>
      <c r="AK270" s="529">
        <f t="shared" si="45"/>
        <v>0</v>
      </c>
    </row>
    <row r="271" spans="1:37" ht="14.1" customHeight="1" thickTop="1" thickBot="1">
      <c r="A271" s="2797"/>
      <c r="B271" s="2800"/>
      <c r="C271" s="2826"/>
      <c r="D271" s="2829"/>
      <c r="E271" s="2832"/>
      <c r="F271" s="2806"/>
      <c r="G271" s="2809"/>
      <c r="H271" s="2836" t="s">
        <v>970</v>
      </c>
      <c r="I271" s="2806"/>
      <c r="J271" s="2806"/>
      <c r="K271" s="275"/>
      <c r="L271" s="97"/>
      <c r="M271" s="97"/>
      <c r="N271" s="79"/>
      <c r="O271" s="79"/>
      <c r="P271" s="97"/>
      <c r="Q271" s="97"/>
      <c r="R271" s="14"/>
      <c r="S271" s="14"/>
      <c r="T271" s="14"/>
      <c r="U271" s="14"/>
      <c r="V271" s="14"/>
      <c r="W271" s="14"/>
      <c r="X271" s="14"/>
      <c r="Y271" s="14"/>
      <c r="Z271" s="97"/>
      <c r="AA271" s="2812">
        <f>SUM(R271:Z280)</f>
        <v>0</v>
      </c>
      <c r="AB271" s="2812">
        <f>IF(AA271&gt;0,18,0)</f>
        <v>0</v>
      </c>
      <c r="AC271" s="2815">
        <f t="shared" ref="AC271" si="51">IF((AA271-AB271)&gt;=0,AA271-AB271,0)</f>
        <v>0</v>
      </c>
      <c r="AD271" s="2835">
        <f>IF(AA271&lt;AB271,AA271,AB271)/IF(AB271=0,1,AB271)</f>
        <v>0</v>
      </c>
      <c r="AE271" s="2820" t="str">
        <f>IF(AD271=1,"pe",IF(AD271&gt;0,"ne",""))</f>
        <v/>
      </c>
      <c r="AF271" s="2823"/>
      <c r="AG271" s="59">
        <v>1</v>
      </c>
      <c r="AH271" s="59" t="s">
        <v>224</v>
      </c>
      <c r="AI271" s="59" t="str">
        <f t="shared" si="28"/>
        <v>??</v>
      </c>
      <c r="AJ271" s="59">
        <v>1</v>
      </c>
      <c r="AK271" s="529">
        <f>C271</f>
        <v>0</v>
      </c>
    </row>
    <row r="272" spans="1:37" ht="14.1" customHeight="1" thickTop="1" thickBot="1">
      <c r="A272" s="2797"/>
      <c r="B272" s="2801"/>
      <c r="C272" s="2827"/>
      <c r="D272" s="2830"/>
      <c r="E272" s="2833"/>
      <c r="F272" s="2807"/>
      <c r="G272" s="2810"/>
      <c r="H272" s="2837"/>
      <c r="I272" s="2807"/>
      <c r="J272" s="2807"/>
      <c r="K272" s="273"/>
      <c r="L272" s="98"/>
      <c r="M272" s="1760"/>
      <c r="N272" s="89"/>
      <c r="O272" s="89"/>
      <c r="P272" s="98"/>
      <c r="Q272" s="98"/>
      <c r="R272" s="12"/>
      <c r="S272" s="12"/>
      <c r="T272" s="12"/>
      <c r="U272" s="12"/>
      <c r="V272" s="12"/>
      <c r="W272" s="1934"/>
      <c r="X272" s="1934"/>
      <c r="Y272" s="12"/>
      <c r="Z272" s="98"/>
      <c r="AA272" s="2813"/>
      <c r="AB272" s="2813"/>
      <c r="AC272" s="2816"/>
      <c r="AD272" s="2835"/>
      <c r="AE272" s="2821"/>
      <c r="AF272" s="2823"/>
      <c r="AG272" s="59">
        <f>IF(N272=N271,0,1)</f>
        <v>0</v>
      </c>
      <c r="AH272" s="59" t="s">
        <v>224</v>
      </c>
      <c r="AI272" s="59" t="str">
        <f t="shared" si="28"/>
        <v>??</v>
      </c>
      <c r="AJ272" s="59">
        <f>IF(O272=O271,0,1)</f>
        <v>0</v>
      </c>
      <c r="AK272" s="529">
        <f t="shared" si="31"/>
        <v>0</v>
      </c>
    </row>
    <row r="273" spans="1:37" ht="14.1" customHeight="1" thickTop="1" thickBot="1">
      <c r="A273" s="2797"/>
      <c r="B273" s="2801"/>
      <c r="C273" s="2827"/>
      <c r="D273" s="2830"/>
      <c r="E273" s="2833"/>
      <c r="F273" s="2807"/>
      <c r="G273" s="2810"/>
      <c r="H273" s="2838"/>
      <c r="I273" s="2807"/>
      <c r="J273" s="2807"/>
      <c r="K273" s="273"/>
      <c r="L273" s="98"/>
      <c r="M273" s="1760"/>
      <c r="N273" s="89"/>
      <c r="O273" s="89"/>
      <c r="P273" s="98"/>
      <c r="Q273" s="98"/>
      <c r="R273" s="12"/>
      <c r="S273" s="12"/>
      <c r="T273" s="12"/>
      <c r="U273" s="12"/>
      <c r="V273" s="12"/>
      <c r="W273" s="1934"/>
      <c r="X273" s="1934"/>
      <c r="Y273" s="12"/>
      <c r="Z273" s="98"/>
      <c r="AA273" s="2813"/>
      <c r="AB273" s="2813"/>
      <c r="AC273" s="2816"/>
      <c r="AD273" s="2835"/>
      <c r="AE273" s="2821"/>
      <c r="AF273" s="2823"/>
      <c r="AG273" s="59">
        <f>IF(N273=N272,0,IF(N273=N271,0,1))</f>
        <v>0</v>
      </c>
      <c r="AH273" s="59" t="s">
        <v>224</v>
      </c>
      <c r="AI273" s="59" t="str">
        <f t="shared" si="28"/>
        <v>??</v>
      </c>
      <c r="AJ273" s="59">
        <f>IF(O273=O272,0,IF(O273=O271,0,1))</f>
        <v>0</v>
      </c>
      <c r="AK273" s="529">
        <f t="shared" si="31"/>
        <v>0</v>
      </c>
    </row>
    <row r="274" spans="1:37" ht="14.1" customHeight="1" thickTop="1" thickBot="1">
      <c r="A274" s="2797"/>
      <c r="B274" s="2801"/>
      <c r="C274" s="2827"/>
      <c r="D274" s="2830"/>
      <c r="E274" s="2833"/>
      <c r="F274" s="2807"/>
      <c r="G274" s="2810"/>
      <c r="H274" s="2839"/>
      <c r="I274" s="2807"/>
      <c r="J274" s="2807"/>
      <c r="K274" s="273"/>
      <c r="L274" s="98"/>
      <c r="M274" s="1760"/>
      <c r="N274" s="89"/>
      <c r="O274" s="89"/>
      <c r="P274" s="98"/>
      <c r="Q274" s="98"/>
      <c r="R274" s="12"/>
      <c r="S274" s="12"/>
      <c r="T274" s="12"/>
      <c r="U274" s="12"/>
      <c r="V274" s="12"/>
      <c r="W274" s="1934"/>
      <c r="X274" s="1934"/>
      <c r="Y274" s="12"/>
      <c r="Z274" s="98"/>
      <c r="AA274" s="2813"/>
      <c r="AB274" s="2813"/>
      <c r="AC274" s="2816"/>
      <c r="AD274" s="2835"/>
      <c r="AE274" s="2821"/>
      <c r="AF274" s="2823"/>
      <c r="AG274" s="59">
        <f>IF(N274=N273,0,IF(N274=N272,0,IF(N274=N271,0,1)))</f>
        <v>0</v>
      </c>
      <c r="AH274" s="59" t="s">
        <v>224</v>
      </c>
      <c r="AI274" s="59" t="str">
        <f t="shared" si="28"/>
        <v>??</v>
      </c>
      <c r="AJ274" s="59">
        <f>IF(O274=O273,0,IF(O274=O272,0,IF(O274=O271,0,1)))</f>
        <v>0</v>
      </c>
      <c r="AK274" s="529">
        <f t="shared" si="31"/>
        <v>0</v>
      </c>
    </row>
    <row r="275" spans="1:37" ht="14.1" customHeight="1" thickTop="1" thickBot="1">
      <c r="A275" s="2797"/>
      <c r="B275" s="2801"/>
      <c r="C275" s="2827"/>
      <c r="D275" s="2830"/>
      <c r="E275" s="2833"/>
      <c r="F275" s="2807"/>
      <c r="G275" s="2810"/>
      <c r="H275" s="2839"/>
      <c r="I275" s="2807"/>
      <c r="J275" s="2807"/>
      <c r="K275" s="277"/>
      <c r="L275" s="98"/>
      <c r="M275" s="1760"/>
      <c r="N275" s="89"/>
      <c r="O275" s="89"/>
      <c r="P275" s="98"/>
      <c r="Q275" s="98"/>
      <c r="R275" s="12"/>
      <c r="S275" s="12"/>
      <c r="T275" s="12"/>
      <c r="U275" s="12"/>
      <c r="V275" s="12"/>
      <c r="W275" s="1934"/>
      <c r="X275" s="1934"/>
      <c r="Y275" s="12"/>
      <c r="Z275" s="98"/>
      <c r="AA275" s="2813"/>
      <c r="AB275" s="2813"/>
      <c r="AC275" s="2816"/>
      <c r="AD275" s="2835"/>
      <c r="AE275" s="2821"/>
      <c r="AF275" s="2823"/>
      <c r="AG275" s="59">
        <f>IF(N275=N274,0,IF(N275=N273,0,IF(N275=N272,0,IF(N275=N271,0,1))))</f>
        <v>0</v>
      </c>
      <c r="AH275" s="59" t="s">
        <v>224</v>
      </c>
      <c r="AI275" s="59" t="str">
        <f t="shared" si="28"/>
        <v>??</v>
      </c>
      <c r="AJ275" s="59">
        <f>IF(O275=O274,0,IF(O275=O273,0,IF(O275=O272,0,IF(O275=O271,0,1))))</f>
        <v>0</v>
      </c>
      <c r="AK275" s="529">
        <f t="shared" si="31"/>
        <v>0</v>
      </c>
    </row>
    <row r="276" spans="1:37" ht="14.1" customHeight="1" thickTop="1" thickBot="1">
      <c r="A276" s="2797"/>
      <c r="B276" s="2801"/>
      <c r="C276" s="2827"/>
      <c r="D276" s="2830"/>
      <c r="E276" s="2833"/>
      <c r="F276" s="2807"/>
      <c r="G276" s="2810"/>
      <c r="H276" s="2839"/>
      <c r="I276" s="2807"/>
      <c r="J276" s="2807"/>
      <c r="K276" s="277"/>
      <c r="L276" s="98"/>
      <c r="M276" s="1760"/>
      <c r="N276" s="89"/>
      <c r="O276" s="89"/>
      <c r="P276" s="98"/>
      <c r="Q276" s="98"/>
      <c r="R276" s="12"/>
      <c r="S276" s="12"/>
      <c r="T276" s="12"/>
      <c r="U276" s="12"/>
      <c r="V276" s="12"/>
      <c r="W276" s="1934"/>
      <c r="X276" s="1934"/>
      <c r="Y276" s="12"/>
      <c r="Z276" s="98"/>
      <c r="AA276" s="2813"/>
      <c r="AB276" s="2813"/>
      <c r="AC276" s="2816"/>
      <c r="AD276" s="2835"/>
      <c r="AE276" s="2821"/>
      <c r="AF276" s="2823"/>
      <c r="AG276" s="59">
        <f>IF(N276=N275,0,IF(N276=N274,0,IF(N276=N273,0,IF(N276=N272,0,IF(N276=N271,0,1)))))</f>
        <v>0</v>
      </c>
      <c r="AH276" s="59" t="s">
        <v>224</v>
      </c>
      <c r="AI276" s="59" t="str">
        <f t="shared" si="28"/>
        <v>??</v>
      </c>
      <c r="AJ276" s="59">
        <f>IF(O276=O275,0,IF(O276=O274,0,IF(O276=O273,0,IF(O276=O272,0,IF(O276=O271,0,1)))))</f>
        <v>0</v>
      </c>
      <c r="AK276" s="529">
        <f t="shared" si="31"/>
        <v>0</v>
      </c>
    </row>
    <row r="277" spans="1:37" ht="14.1" customHeight="1" thickTop="1" thickBot="1">
      <c r="A277" s="2797"/>
      <c r="B277" s="2801"/>
      <c r="C277" s="2827"/>
      <c r="D277" s="2830"/>
      <c r="E277" s="2833"/>
      <c r="F277" s="2807"/>
      <c r="G277" s="2810"/>
      <c r="H277" s="2839"/>
      <c r="I277" s="2807"/>
      <c r="J277" s="2807"/>
      <c r="K277" s="277"/>
      <c r="L277" s="98"/>
      <c r="M277" s="1760"/>
      <c r="N277" s="89"/>
      <c r="O277" s="89"/>
      <c r="P277" s="98"/>
      <c r="Q277" s="98"/>
      <c r="R277" s="12"/>
      <c r="S277" s="12"/>
      <c r="T277" s="12"/>
      <c r="U277" s="12"/>
      <c r="V277" s="12"/>
      <c r="W277" s="1934"/>
      <c r="X277" s="1934"/>
      <c r="Y277" s="12"/>
      <c r="Z277" s="98"/>
      <c r="AA277" s="2813"/>
      <c r="AB277" s="2813"/>
      <c r="AC277" s="2824" t="str">
        <f t="shared" ref="AC277" si="52">IF(AC271&gt;9,"błąd","")</f>
        <v/>
      </c>
      <c r="AD277" s="2835"/>
      <c r="AE277" s="2821"/>
      <c r="AF277" s="2823"/>
      <c r="AG277" s="59">
        <f>IF(N277=N276,0,IF(N277=N275,0,IF(N277=N274,0,IF(N277=N273,0,IF(N277=N272,0,IF(N277=N271,0,1))))))</f>
        <v>0</v>
      </c>
      <c r="AH277" s="59" t="s">
        <v>224</v>
      </c>
      <c r="AI277" s="59" t="str">
        <f t="shared" si="28"/>
        <v>??</v>
      </c>
      <c r="AJ277" s="59">
        <f>IF(O277=O276,0,IF(O277=O275,0,IF(O277=O274,0,IF(O277=O273,0,IF(O277=O272,0,IF(O277=O271,0,1))))))</f>
        <v>0</v>
      </c>
      <c r="AK277" s="529">
        <f t="shared" si="31"/>
        <v>0</v>
      </c>
    </row>
    <row r="278" spans="1:37" ht="14.1" customHeight="1" thickTop="1" thickBot="1">
      <c r="A278" s="2797"/>
      <c r="B278" s="2801"/>
      <c r="C278" s="2827"/>
      <c r="D278" s="2830"/>
      <c r="E278" s="2833"/>
      <c r="F278" s="2807"/>
      <c r="G278" s="2810"/>
      <c r="H278" s="2839"/>
      <c r="I278" s="2807"/>
      <c r="J278" s="2807"/>
      <c r="K278" s="277"/>
      <c r="L278" s="98"/>
      <c r="M278" s="1760"/>
      <c r="N278" s="89"/>
      <c r="O278" s="89"/>
      <c r="P278" s="98"/>
      <c r="Q278" s="98"/>
      <c r="R278" s="12"/>
      <c r="S278" s="12"/>
      <c r="T278" s="12"/>
      <c r="U278" s="12"/>
      <c r="V278" s="12"/>
      <c r="W278" s="1934"/>
      <c r="X278" s="1934"/>
      <c r="Y278" s="12"/>
      <c r="Z278" s="98"/>
      <c r="AA278" s="2813"/>
      <c r="AB278" s="2813"/>
      <c r="AC278" s="2824"/>
      <c r="AD278" s="2835"/>
      <c r="AE278" s="2821"/>
      <c r="AF278" s="2823"/>
      <c r="AG278" s="59">
        <f>IF(N278=N277,0,IF(N278=N276,0,IF(N278=N275,0,IF(N278=N274,0,IF(N278=N273,0,IF(N278=N272,0,IF(N278=N271,0,1)))))))</f>
        <v>0</v>
      </c>
      <c r="AH278" s="59" t="s">
        <v>224</v>
      </c>
      <c r="AI278" s="59" t="str">
        <f t="shared" si="28"/>
        <v>??</v>
      </c>
      <c r="AJ278" s="59">
        <f>IF(O278=O277,0,IF(O278=O276,0,IF(O278=O275,0,IF(O278=O274,0,IF(O278=O273,0,IF(O278=O272,0,IF(O278=O271,0,1)))))))</f>
        <v>0</v>
      </c>
      <c r="AK278" s="529">
        <f t="shared" si="31"/>
        <v>0</v>
      </c>
    </row>
    <row r="279" spans="1:37" ht="14.1" customHeight="1" thickTop="1" thickBot="1">
      <c r="A279" s="2797"/>
      <c r="B279" s="2801"/>
      <c r="C279" s="2827"/>
      <c r="D279" s="2830"/>
      <c r="E279" s="2833"/>
      <c r="F279" s="2807"/>
      <c r="G279" s="2810"/>
      <c r="H279" s="2839"/>
      <c r="I279" s="2807"/>
      <c r="J279" s="2807"/>
      <c r="K279" s="277"/>
      <c r="L279" s="98"/>
      <c r="M279" s="1760"/>
      <c r="N279" s="89"/>
      <c r="O279" s="89"/>
      <c r="P279" s="98"/>
      <c r="Q279" s="98"/>
      <c r="R279" s="12"/>
      <c r="S279" s="12"/>
      <c r="T279" s="12"/>
      <c r="U279" s="12"/>
      <c r="V279" s="12"/>
      <c r="W279" s="1934"/>
      <c r="X279" s="1934"/>
      <c r="Y279" s="12"/>
      <c r="Z279" s="98"/>
      <c r="AA279" s="2813"/>
      <c r="AB279" s="2813"/>
      <c r="AC279" s="2824"/>
      <c r="AD279" s="2835"/>
      <c r="AE279" s="2821"/>
      <c r="AF279" s="2823"/>
      <c r="AG279" s="59">
        <f>IF(N279=N278,0,IF(N279=N277,0,IF(N279=N276,0,IF(N279=N275,0,IF(N279=N274,0,IF(N279=N273,0,IF(N279=N272,0,IF(N279=N271,0,1))))))))</f>
        <v>0</v>
      </c>
      <c r="AH279" s="59" t="s">
        <v>224</v>
      </c>
      <c r="AI279" s="59" t="str">
        <f t="shared" si="28"/>
        <v>??</v>
      </c>
      <c r="AJ279" s="59">
        <f>IF(O279=O278,0,IF(O279=O277,0,IF(O279=O276,0,IF(O279=O275,0,IF(O279=O274,0,IF(O279=O273,0,IF(O279=O272,0,IF(O279=O271,0,1))))))))</f>
        <v>0</v>
      </c>
      <c r="AK279" s="529">
        <f t="shared" si="31"/>
        <v>0</v>
      </c>
    </row>
    <row r="280" spans="1:37" ht="14.1" customHeight="1" thickTop="1" thickBot="1">
      <c r="A280" s="2797"/>
      <c r="B280" s="2802"/>
      <c r="C280" s="2828"/>
      <c r="D280" s="2831"/>
      <c r="E280" s="2834"/>
      <c r="F280" s="2808"/>
      <c r="G280" s="2811"/>
      <c r="H280" s="2840"/>
      <c r="I280" s="2808"/>
      <c r="J280" s="2808"/>
      <c r="K280" s="274"/>
      <c r="L280" s="96"/>
      <c r="M280" s="96"/>
      <c r="N280" s="89"/>
      <c r="O280" s="93"/>
      <c r="P280" s="96"/>
      <c r="Q280" s="96"/>
      <c r="R280" s="13"/>
      <c r="S280" s="13"/>
      <c r="T280" s="13"/>
      <c r="U280" s="13"/>
      <c r="V280" s="13"/>
      <c r="W280" s="13"/>
      <c r="X280" s="13"/>
      <c r="Y280" s="13"/>
      <c r="Z280" s="96"/>
      <c r="AA280" s="2814"/>
      <c r="AB280" s="2814"/>
      <c r="AC280" s="2825"/>
      <c r="AD280" s="2835"/>
      <c r="AE280" s="2822"/>
      <c r="AF280" s="2823"/>
      <c r="AG280" s="59">
        <f>IF(N280=N279,0,IF(N280=N278,0,IF(N280=N277,0,IF(N280=N276,0,IF(N280=N275,0,IF(N280=N274,0,IF(N280=N273,0,IF(N280=N272,0,IF(N280=N271,0,1)))))))))</f>
        <v>0</v>
      </c>
      <c r="AH280" s="59" t="s">
        <v>224</v>
      </c>
      <c r="AI280" s="59" t="str">
        <f t="shared" si="28"/>
        <v>??</v>
      </c>
      <c r="AJ280" s="59">
        <f>IF(O280=O279,0,IF(O280=O278,0,IF(O280=O277,0,IF(O280=O276,0,IF(O280=O275,0,IF(O280=O274,0,IF(O280=O273,0,IF(O280=O272,0,IF(O280=O271,0,1)))))))))</f>
        <v>0</v>
      </c>
      <c r="AK280" s="529">
        <f t="shared" si="31"/>
        <v>0</v>
      </c>
    </row>
    <row r="281" spans="1:37" ht="14.1" customHeight="1" thickTop="1" thickBot="1">
      <c r="A281" s="2797"/>
      <c r="B281" s="2800"/>
      <c r="C281" s="2826"/>
      <c r="D281" s="2829"/>
      <c r="E281" s="2832"/>
      <c r="F281" s="2806"/>
      <c r="G281" s="2809"/>
      <c r="H281" s="2836" t="s">
        <v>970</v>
      </c>
      <c r="I281" s="2806"/>
      <c r="J281" s="2806"/>
      <c r="K281" s="275"/>
      <c r="L281" s="97"/>
      <c r="M281" s="97"/>
      <c r="N281" s="79"/>
      <c r="O281" s="79"/>
      <c r="P281" s="97"/>
      <c r="Q281" s="97"/>
      <c r="R281" s="14"/>
      <c r="S281" s="14"/>
      <c r="T281" s="14"/>
      <c r="U281" s="14"/>
      <c r="V281" s="14"/>
      <c r="W281" s="14"/>
      <c r="X281" s="14"/>
      <c r="Y281" s="14"/>
      <c r="Z281" s="97"/>
      <c r="AA281" s="2812">
        <f>SUM(R281:Z290)</f>
        <v>0</v>
      </c>
      <c r="AB281" s="2812">
        <f>IF(AA281&gt;0,18,0)</f>
        <v>0</v>
      </c>
      <c r="AC281" s="2815">
        <f t="shared" ref="AC281" si="53">IF((AA281-AB281)&gt;=0,AA281-AB281,0)</f>
        <v>0</v>
      </c>
      <c r="AD281" s="2835">
        <f>IF(AA281&lt;AB281,AA281,AB281)/IF(AB281=0,1,AB281)</f>
        <v>0</v>
      </c>
      <c r="AE281" s="2820" t="str">
        <f>IF(AD281=1,"pe",IF(AD281&gt;0,"ne",""))</f>
        <v/>
      </c>
      <c r="AF281" s="2823"/>
      <c r="AG281" s="59">
        <v>1</v>
      </c>
      <c r="AH281" s="59" t="s">
        <v>224</v>
      </c>
      <c r="AI281" s="59" t="str">
        <f t="shared" si="28"/>
        <v>??</v>
      </c>
      <c r="AJ281" s="59">
        <v>1</v>
      </c>
      <c r="AK281" s="529">
        <f>C281</f>
        <v>0</v>
      </c>
    </row>
    <row r="282" spans="1:37" ht="14.1" customHeight="1" thickTop="1" thickBot="1">
      <c r="A282" s="2797"/>
      <c r="B282" s="2801"/>
      <c r="C282" s="2827"/>
      <c r="D282" s="2830"/>
      <c r="E282" s="2833"/>
      <c r="F282" s="2807"/>
      <c r="G282" s="2810"/>
      <c r="H282" s="2837"/>
      <c r="I282" s="2807"/>
      <c r="J282" s="2807"/>
      <c r="K282" s="273"/>
      <c r="L282" s="98"/>
      <c r="M282" s="1760"/>
      <c r="N282" s="89"/>
      <c r="O282" s="89"/>
      <c r="P282" s="98"/>
      <c r="Q282" s="98"/>
      <c r="R282" s="12"/>
      <c r="S282" s="12"/>
      <c r="T282" s="12"/>
      <c r="U282" s="12"/>
      <c r="V282" s="12"/>
      <c r="W282" s="1934"/>
      <c r="X282" s="1934"/>
      <c r="Y282" s="12"/>
      <c r="Z282" s="98"/>
      <c r="AA282" s="2813"/>
      <c r="AB282" s="2813"/>
      <c r="AC282" s="2816"/>
      <c r="AD282" s="2835"/>
      <c r="AE282" s="2821"/>
      <c r="AF282" s="2823"/>
      <c r="AG282" s="59">
        <f>IF(N282=N281,0,1)</f>
        <v>0</v>
      </c>
      <c r="AH282" s="59" t="s">
        <v>224</v>
      </c>
      <c r="AI282" s="59" t="str">
        <f t="shared" si="28"/>
        <v>??</v>
      </c>
      <c r="AJ282" s="59">
        <f>IF(O282=O281,0,1)</f>
        <v>0</v>
      </c>
      <c r="AK282" s="529">
        <f t="shared" ref="AK282:AK310" si="54">AK281</f>
        <v>0</v>
      </c>
    </row>
    <row r="283" spans="1:37" ht="14.1" customHeight="1" thickTop="1" thickBot="1">
      <c r="A283" s="2797"/>
      <c r="B283" s="2801"/>
      <c r="C283" s="2827"/>
      <c r="D283" s="2830"/>
      <c r="E283" s="2833"/>
      <c r="F283" s="2807"/>
      <c r="G283" s="2810"/>
      <c r="H283" s="2838"/>
      <c r="I283" s="2807"/>
      <c r="J283" s="2807"/>
      <c r="K283" s="273"/>
      <c r="L283" s="98"/>
      <c r="M283" s="1760"/>
      <c r="N283" s="89"/>
      <c r="O283" s="89"/>
      <c r="P283" s="98"/>
      <c r="Q283" s="98"/>
      <c r="R283" s="12"/>
      <c r="S283" s="12"/>
      <c r="T283" s="12"/>
      <c r="U283" s="12"/>
      <c r="V283" s="12"/>
      <c r="W283" s="1934"/>
      <c r="X283" s="1934"/>
      <c r="Y283" s="12"/>
      <c r="Z283" s="98"/>
      <c r="AA283" s="2813"/>
      <c r="AB283" s="2813"/>
      <c r="AC283" s="2816"/>
      <c r="AD283" s="2835"/>
      <c r="AE283" s="2821"/>
      <c r="AF283" s="2823"/>
      <c r="AG283" s="59">
        <f>IF(N283=N282,0,IF(N283=N281,0,1))</f>
        <v>0</v>
      </c>
      <c r="AH283" s="59" t="s">
        <v>224</v>
      </c>
      <c r="AI283" s="59" t="str">
        <f t="shared" si="28"/>
        <v>??</v>
      </c>
      <c r="AJ283" s="59">
        <f>IF(O283=O282,0,IF(O283=O281,0,1))</f>
        <v>0</v>
      </c>
      <c r="AK283" s="529">
        <f t="shared" si="54"/>
        <v>0</v>
      </c>
    </row>
    <row r="284" spans="1:37" ht="14.1" customHeight="1" thickTop="1" thickBot="1">
      <c r="A284" s="2797"/>
      <c r="B284" s="2801"/>
      <c r="C284" s="2827"/>
      <c r="D284" s="2830"/>
      <c r="E284" s="2833"/>
      <c r="F284" s="2807"/>
      <c r="G284" s="2810"/>
      <c r="H284" s="2839"/>
      <c r="I284" s="2807"/>
      <c r="J284" s="2807"/>
      <c r="K284" s="273"/>
      <c r="L284" s="98"/>
      <c r="M284" s="1760"/>
      <c r="N284" s="89"/>
      <c r="O284" s="89"/>
      <c r="P284" s="98"/>
      <c r="Q284" s="98"/>
      <c r="R284" s="12"/>
      <c r="S284" s="12"/>
      <c r="T284" s="12"/>
      <c r="U284" s="12"/>
      <c r="V284" s="12"/>
      <c r="W284" s="1934"/>
      <c r="X284" s="1934"/>
      <c r="Y284" s="12"/>
      <c r="Z284" s="98"/>
      <c r="AA284" s="2813"/>
      <c r="AB284" s="2813"/>
      <c r="AC284" s="2816"/>
      <c r="AD284" s="2835"/>
      <c r="AE284" s="2821"/>
      <c r="AF284" s="2823"/>
      <c r="AG284" s="59">
        <f>IF(N284=N283,0,IF(N284=N282,0,IF(N284=N281,0,1)))</f>
        <v>0</v>
      </c>
      <c r="AH284" s="59" t="s">
        <v>224</v>
      </c>
      <c r="AI284" s="59" t="str">
        <f t="shared" si="28"/>
        <v>??</v>
      </c>
      <c r="AJ284" s="59">
        <f>IF(O284=O283,0,IF(O284=O282,0,IF(O284=O281,0,1)))</f>
        <v>0</v>
      </c>
      <c r="AK284" s="529">
        <f t="shared" si="54"/>
        <v>0</v>
      </c>
    </row>
    <row r="285" spans="1:37" ht="14.1" customHeight="1" thickTop="1" thickBot="1">
      <c r="A285" s="2797"/>
      <c r="B285" s="2801"/>
      <c r="C285" s="2827"/>
      <c r="D285" s="2830"/>
      <c r="E285" s="2833"/>
      <c r="F285" s="2807"/>
      <c r="G285" s="2810"/>
      <c r="H285" s="2839"/>
      <c r="I285" s="2807"/>
      <c r="J285" s="2807"/>
      <c r="K285" s="277"/>
      <c r="L285" s="98"/>
      <c r="M285" s="1760"/>
      <c r="N285" s="89"/>
      <c r="O285" s="89"/>
      <c r="P285" s="98"/>
      <c r="Q285" s="98"/>
      <c r="R285" s="12"/>
      <c r="S285" s="12"/>
      <c r="T285" s="12"/>
      <c r="U285" s="12"/>
      <c r="V285" s="12"/>
      <c r="W285" s="1934"/>
      <c r="X285" s="1934"/>
      <c r="Y285" s="12"/>
      <c r="Z285" s="98"/>
      <c r="AA285" s="2813"/>
      <c r="AB285" s="2813"/>
      <c r="AC285" s="2816"/>
      <c r="AD285" s="2835"/>
      <c r="AE285" s="2821"/>
      <c r="AF285" s="2823"/>
      <c r="AG285" s="59">
        <f>IF(N285=N284,0,IF(N285=N283,0,IF(N285=N282,0,IF(N285=N281,0,1))))</f>
        <v>0</v>
      </c>
      <c r="AH285" s="59" t="s">
        <v>224</v>
      </c>
      <c r="AI285" s="59" t="str">
        <f t="shared" si="28"/>
        <v>??</v>
      </c>
      <c r="AJ285" s="59">
        <f>IF(O285=O284,0,IF(O285=O283,0,IF(O285=O282,0,IF(O285=O281,0,1))))</f>
        <v>0</v>
      </c>
      <c r="AK285" s="529">
        <f t="shared" si="54"/>
        <v>0</v>
      </c>
    </row>
    <row r="286" spans="1:37" ht="14.1" customHeight="1" thickTop="1" thickBot="1">
      <c r="A286" s="2797"/>
      <c r="B286" s="2801"/>
      <c r="C286" s="2827"/>
      <c r="D286" s="2830"/>
      <c r="E286" s="2833"/>
      <c r="F286" s="2807"/>
      <c r="G286" s="2810"/>
      <c r="H286" s="2839"/>
      <c r="I286" s="2807"/>
      <c r="J286" s="2807"/>
      <c r="K286" s="277"/>
      <c r="L286" s="98"/>
      <c r="M286" s="1760"/>
      <c r="N286" s="89"/>
      <c r="O286" s="89"/>
      <c r="P286" s="98"/>
      <c r="Q286" s="98"/>
      <c r="R286" s="12"/>
      <c r="S286" s="12"/>
      <c r="T286" s="12"/>
      <c r="U286" s="12"/>
      <c r="V286" s="12"/>
      <c r="W286" s="1934"/>
      <c r="X286" s="1934"/>
      <c r="Y286" s="12"/>
      <c r="Z286" s="98"/>
      <c r="AA286" s="2813"/>
      <c r="AB286" s="2813"/>
      <c r="AC286" s="2816"/>
      <c r="AD286" s="2835"/>
      <c r="AE286" s="2821"/>
      <c r="AF286" s="2823"/>
      <c r="AG286" s="59">
        <f>IF(N286=N285,0,IF(N286=N284,0,IF(N286=N283,0,IF(N286=N282,0,IF(N286=N281,0,1)))))</f>
        <v>0</v>
      </c>
      <c r="AH286" s="59" t="s">
        <v>224</v>
      </c>
      <c r="AI286" s="59" t="str">
        <f t="shared" si="28"/>
        <v>??</v>
      </c>
      <c r="AJ286" s="59">
        <f>IF(O286=O285,0,IF(O286=O284,0,IF(O286=O283,0,IF(O286=O282,0,IF(O286=O281,0,1)))))</f>
        <v>0</v>
      </c>
      <c r="AK286" s="529">
        <f t="shared" si="54"/>
        <v>0</v>
      </c>
    </row>
    <row r="287" spans="1:37" ht="14.1" customHeight="1" thickTop="1" thickBot="1">
      <c r="A287" s="2797"/>
      <c r="B287" s="2801"/>
      <c r="C287" s="2827"/>
      <c r="D287" s="2830"/>
      <c r="E287" s="2833"/>
      <c r="F287" s="2807"/>
      <c r="G287" s="2810"/>
      <c r="H287" s="2839"/>
      <c r="I287" s="2807"/>
      <c r="J287" s="2807"/>
      <c r="K287" s="277"/>
      <c r="L287" s="98"/>
      <c r="M287" s="1760"/>
      <c r="N287" s="89"/>
      <c r="O287" s="89"/>
      <c r="P287" s="98"/>
      <c r="Q287" s="98"/>
      <c r="R287" s="12"/>
      <c r="S287" s="12"/>
      <c r="T287" s="12"/>
      <c r="U287" s="12"/>
      <c r="V287" s="12"/>
      <c r="W287" s="1934"/>
      <c r="X287" s="1934"/>
      <c r="Y287" s="12"/>
      <c r="Z287" s="98"/>
      <c r="AA287" s="2813"/>
      <c r="AB287" s="2813"/>
      <c r="AC287" s="2824" t="str">
        <f t="shared" ref="AC287" si="55">IF(AC281&gt;9,"błąd","")</f>
        <v/>
      </c>
      <c r="AD287" s="2835"/>
      <c r="AE287" s="2821"/>
      <c r="AF287" s="2823"/>
      <c r="AG287" s="59">
        <f>IF(N287=N286,0,IF(N287=N285,0,IF(N287=N284,0,IF(N287=N283,0,IF(N287=N282,0,IF(N287=N281,0,1))))))</f>
        <v>0</v>
      </c>
      <c r="AH287" s="59" t="s">
        <v>224</v>
      </c>
      <c r="AI287" s="59" t="str">
        <f t="shared" si="28"/>
        <v>??</v>
      </c>
      <c r="AJ287" s="59">
        <f>IF(O287=O286,0,IF(O287=O285,0,IF(O287=O284,0,IF(O287=O283,0,IF(O287=O282,0,IF(O287=O281,0,1))))))</f>
        <v>0</v>
      </c>
      <c r="AK287" s="529">
        <f t="shared" si="54"/>
        <v>0</v>
      </c>
    </row>
    <row r="288" spans="1:37" ht="14.1" customHeight="1" thickTop="1" thickBot="1">
      <c r="A288" s="2797"/>
      <c r="B288" s="2801"/>
      <c r="C288" s="2827"/>
      <c r="D288" s="2830"/>
      <c r="E288" s="2833"/>
      <c r="F288" s="2807"/>
      <c r="G288" s="2810"/>
      <c r="H288" s="2839"/>
      <c r="I288" s="2807"/>
      <c r="J288" s="2807"/>
      <c r="K288" s="277"/>
      <c r="L288" s="98"/>
      <c r="M288" s="1760"/>
      <c r="N288" s="89"/>
      <c r="O288" s="89"/>
      <c r="P288" s="98"/>
      <c r="Q288" s="98"/>
      <c r="R288" s="12"/>
      <c r="S288" s="12"/>
      <c r="T288" s="12"/>
      <c r="U288" s="12"/>
      <c r="V288" s="12"/>
      <c r="W288" s="1934"/>
      <c r="X288" s="1934"/>
      <c r="Y288" s="12"/>
      <c r="Z288" s="98"/>
      <c r="AA288" s="2813"/>
      <c r="AB288" s="2813"/>
      <c r="AC288" s="2824"/>
      <c r="AD288" s="2835"/>
      <c r="AE288" s="2821"/>
      <c r="AF288" s="2823"/>
      <c r="AG288" s="59">
        <f>IF(N288=N287,0,IF(N288=N286,0,IF(N288=N285,0,IF(N288=N284,0,IF(N288=N283,0,IF(N288=N282,0,IF(N288=N281,0,1)))))))</f>
        <v>0</v>
      </c>
      <c r="AH288" s="59" t="s">
        <v>224</v>
      </c>
      <c r="AI288" s="59" t="str">
        <f t="shared" si="28"/>
        <v>??</v>
      </c>
      <c r="AJ288" s="59">
        <f>IF(O288=O287,0,IF(O288=O286,0,IF(O288=O285,0,IF(O288=O284,0,IF(O288=O283,0,IF(O288=O282,0,IF(O288=O281,0,1)))))))</f>
        <v>0</v>
      </c>
      <c r="AK288" s="529">
        <f t="shared" si="54"/>
        <v>0</v>
      </c>
    </row>
    <row r="289" spans="1:37" ht="14.1" customHeight="1" thickTop="1" thickBot="1">
      <c r="A289" s="2797"/>
      <c r="B289" s="2801"/>
      <c r="C289" s="2827"/>
      <c r="D289" s="2830"/>
      <c r="E289" s="2833"/>
      <c r="F289" s="2807"/>
      <c r="G289" s="2810"/>
      <c r="H289" s="2839"/>
      <c r="I289" s="2807"/>
      <c r="J289" s="2807"/>
      <c r="K289" s="277"/>
      <c r="L289" s="98"/>
      <c r="M289" s="1760"/>
      <c r="N289" s="89"/>
      <c r="O289" s="89"/>
      <c r="P289" s="98"/>
      <c r="Q289" s="98"/>
      <c r="R289" s="12"/>
      <c r="S289" s="12"/>
      <c r="T289" s="12"/>
      <c r="U289" s="12"/>
      <c r="V289" s="12"/>
      <c r="W289" s="1934"/>
      <c r="X289" s="1934"/>
      <c r="Y289" s="12"/>
      <c r="Z289" s="98"/>
      <c r="AA289" s="2813"/>
      <c r="AB289" s="2813"/>
      <c r="AC289" s="2824"/>
      <c r="AD289" s="2835"/>
      <c r="AE289" s="2821"/>
      <c r="AF289" s="2823"/>
      <c r="AG289" s="59">
        <f>IF(N289=N288,0,IF(N289=N287,0,IF(N289=N286,0,IF(N289=N285,0,IF(N289=N284,0,IF(N289=N283,0,IF(N289=N282,0,IF(N289=N281,0,1))))))))</f>
        <v>0</v>
      </c>
      <c r="AH289" s="59" t="s">
        <v>224</v>
      </c>
      <c r="AI289" s="59" t="str">
        <f t="shared" si="28"/>
        <v>??</v>
      </c>
      <c r="AJ289" s="59">
        <f>IF(O289=O288,0,IF(O289=O287,0,IF(O289=O286,0,IF(O289=O285,0,IF(O289=O284,0,IF(O289=O283,0,IF(O289=O282,0,IF(O289=O281,0,1))))))))</f>
        <v>0</v>
      </c>
      <c r="AK289" s="529">
        <f t="shared" si="54"/>
        <v>0</v>
      </c>
    </row>
    <row r="290" spans="1:37" ht="14.1" customHeight="1" thickTop="1" thickBot="1">
      <c r="A290" s="2797"/>
      <c r="B290" s="2802"/>
      <c r="C290" s="2828"/>
      <c r="D290" s="2831"/>
      <c r="E290" s="2834"/>
      <c r="F290" s="2808"/>
      <c r="G290" s="2811"/>
      <c r="H290" s="2840"/>
      <c r="I290" s="2808"/>
      <c r="J290" s="2808"/>
      <c r="K290" s="274"/>
      <c r="L290" s="96"/>
      <c r="M290" s="96"/>
      <c r="N290" s="89"/>
      <c r="O290" s="93"/>
      <c r="P290" s="96"/>
      <c r="Q290" s="96"/>
      <c r="R290" s="13"/>
      <c r="S290" s="13"/>
      <c r="T290" s="13"/>
      <c r="U290" s="13"/>
      <c r="V290" s="13"/>
      <c r="W290" s="13"/>
      <c r="X290" s="13"/>
      <c r="Y290" s="13"/>
      <c r="Z290" s="96"/>
      <c r="AA290" s="2814"/>
      <c r="AB290" s="2814"/>
      <c r="AC290" s="2825"/>
      <c r="AD290" s="2835"/>
      <c r="AE290" s="2822"/>
      <c r="AF290" s="2823"/>
      <c r="AG290" s="59">
        <f>IF(N290=N289,0,IF(N290=N288,0,IF(N290=N287,0,IF(N290=N286,0,IF(N290=N285,0,IF(N290=N284,0,IF(N290=N283,0,IF(N290=N282,0,IF(N290=N281,0,1)))))))))</f>
        <v>0</v>
      </c>
      <c r="AH290" s="59" t="s">
        <v>224</v>
      </c>
      <c r="AI290" s="59" t="str">
        <f t="shared" si="28"/>
        <v>??</v>
      </c>
      <c r="AJ290" s="59">
        <f>IF(O290=O289,0,IF(O290=O288,0,IF(O290=O287,0,IF(O290=O286,0,IF(O290=O285,0,IF(O290=O284,0,IF(O290=O283,0,IF(O290=O282,0,IF(O290=O281,0,1)))))))))</f>
        <v>0</v>
      </c>
      <c r="AK290" s="529">
        <f t="shared" si="54"/>
        <v>0</v>
      </c>
    </row>
    <row r="291" spans="1:37" ht="14.1" customHeight="1" thickTop="1" thickBot="1">
      <c r="A291" s="2797"/>
      <c r="B291" s="2800"/>
      <c r="C291" s="2826"/>
      <c r="D291" s="2829"/>
      <c r="E291" s="2832"/>
      <c r="F291" s="2806"/>
      <c r="G291" s="2809"/>
      <c r="H291" s="2836" t="s">
        <v>970</v>
      </c>
      <c r="I291" s="2806"/>
      <c r="J291" s="2806"/>
      <c r="K291" s="275"/>
      <c r="L291" s="97"/>
      <c r="M291" s="97"/>
      <c r="N291" s="79"/>
      <c r="O291" s="79"/>
      <c r="P291" s="97"/>
      <c r="Q291" s="97"/>
      <c r="R291" s="14"/>
      <c r="S291" s="14"/>
      <c r="T291" s="14"/>
      <c r="U291" s="14"/>
      <c r="V291" s="14"/>
      <c r="W291" s="14"/>
      <c r="X291" s="14"/>
      <c r="Y291" s="14"/>
      <c r="Z291" s="97"/>
      <c r="AA291" s="2812">
        <f>SUM(R291:Z300)</f>
        <v>0</v>
      </c>
      <c r="AB291" s="2812">
        <f>IF(AA291&gt;0,18,0)</f>
        <v>0</v>
      </c>
      <c r="AC291" s="2815">
        <f t="shared" ref="AC291" si="56">IF((AA291-AB291)&gt;=0,AA291-AB291,0)</f>
        <v>0</v>
      </c>
      <c r="AD291" s="2835">
        <f>IF(AA291&lt;AB291,AA291,AB291)/IF(AB291=0,1,AB291)</f>
        <v>0</v>
      </c>
      <c r="AE291" s="2820" t="str">
        <f>IF(AD291=1,"pe",IF(AD291&gt;0,"ne",""))</f>
        <v/>
      </c>
      <c r="AF291" s="2823"/>
      <c r="AG291" s="59">
        <v>1</v>
      </c>
      <c r="AH291" s="59" t="s">
        <v>224</v>
      </c>
      <c r="AI291" s="59" t="str">
        <f t="shared" si="28"/>
        <v>??</v>
      </c>
      <c r="AJ291" s="59">
        <v>1</v>
      </c>
      <c r="AK291" s="529">
        <f>C291</f>
        <v>0</v>
      </c>
    </row>
    <row r="292" spans="1:37" ht="14.1" customHeight="1" thickTop="1" thickBot="1">
      <c r="A292" s="2797"/>
      <c r="B292" s="2801"/>
      <c r="C292" s="2827"/>
      <c r="D292" s="2830"/>
      <c r="E292" s="2833"/>
      <c r="F292" s="2807"/>
      <c r="G292" s="2810"/>
      <c r="H292" s="2837"/>
      <c r="I292" s="2807"/>
      <c r="J292" s="2807"/>
      <c r="K292" s="273"/>
      <c r="L292" s="98"/>
      <c r="M292" s="1760"/>
      <c r="N292" s="89"/>
      <c r="O292" s="89"/>
      <c r="P292" s="98"/>
      <c r="Q292" s="98"/>
      <c r="R292" s="12"/>
      <c r="S292" s="12"/>
      <c r="T292" s="12"/>
      <c r="U292" s="12"/>
      <c r="V292" s="12"/>
      <c r="W292" s="1934"/>
      <c r="X292" s="1934"/>
      <c r="Y292" s="12"/>
      <c r="Z292" s="98"/>
      <c r="AA292" s="2813"/>
      <c r="AB292" s="2813"/>
      <c r="AC292" s="2816"/>
      <c r="AD292" s="2835"/>
      <c r="AE292" s="2821"/>
      <c r="AF292" s="2823"/>
      <c r="AG292" s="59">
        <f>IF(N292=N291,0,1)</f>
        <v>0</v>
      </c>
      <c r="AH292" s="59" t="s">
        <v>224</v>
      </c>
      <c r="AI292" s="59" t="str">
        <f t="shared" si="28"/>
        <v>??</v>
      </c>
      <c r="AJ292" s="59">
        <f>IF(O292=O291,0,1)</f>
        <v>0</v>
      </c>
      <c r="AK292" s="529">
        <f t="shared" si="54"/>
        <v>0</v>
      </c>
    </row>
    <row r="293" spans="1:37" ht="14.1" customHeight="1" thickTop="1" thickBot="1">
      <c r="A293" s="2797"/>
      <c r="B293" s="2801"/>
      <c r="C293" s="2827"/>
      <c r="D293" s="2830"/>
      <c r="E293" s="2833"/>
      <c r="F293" s="2807"/>
      <c r="G293" s="2810"/>
      <c r="H293" s="2838"/>
      <c r="I293" s="2807"/>
      <c r="J293" s="2807"/>
      <c r="K293" s="273"/>
      <c r="L293" s="98"/>
      <c r="M293" s="1760"/>
      <c r="N293" s="89"/>
      <c r="O293" s="89"/>
      <c r="P293" s="98"/>
      <c r="Q293" s="98"/>
      <c r="R293" s="12"/>
      <c r="S293" s="12"/>
      <c r="T293" s="12"/>
      <c r="U293" s="12"/>
      <c r="V293" s="12"/>
      <c r="W293" s="1934"/>
      <c r="X293" s="1934"/>
      <c r="Y293" s="12"/>
      <c r="Z293" s="98"/>
      <c r="AA293" s="2813"/>
      <c r="AB293" s="2813"/>
      <c r="AC293" s="2816"/>
      <c r="AD293" s="2835"/>
      <c r="AE293" s="2821"/>
      <c r="AF293" s="2823"/>
      <c r="AG293" s="59">
        <f>IF(N293=N292,0,IF(N293=N291,0,1))</f>
        <v>0</v>
      </c>
      <c r="AH293" s="59" t="s">
        <v>224</v>
      </c>
      <c r="AI293" s="59" t="str">
        <f t="shared" si="28"/>
        <v>??</v>
      </c>
      <c r="AJ293" s="59">
        <f>IF(O293=O292,0,IF(O293=O291,0,1))</f>
        <v>0</v>
      </c>
      <c r="AK293" s="529">
        <f t="shared" si="54"/>
        <v>0</v>
      </c>
    </row>
    <row r="294" spans="1:37" ht="14.1" customHeight="1" thickTop="1" thickBot="1">
      <c r="A294" s="2797"/>
      <c r="B294" s="2801"/>
      <c r="C294" s="2827"/>
      <c r="D294" s="2830"/>
      <c r="E294" s="2833"/>
      <c r="F294" s="2807"/>
      <c r="G294" s="2810"/>
      <c r="H294" s="2839"/>
      <c r="I294" s="2807"/>
      <c r="J294" s="2807"/>
      <c r="K294" s="273"/>
      <c r="L294" s="98"/>
      <c r="M294" s="1760"/>
      <c r="N294" s="89"/>
      <c r="O294" s="89"/>
      <c r="P294" s="98"/>
      <c r="Q294" s="98"/>
      <c r="R294" s="12"/>
      <c r="S294" s="12"/>
      <c r="T294" s="12"/>
      <c r="U294" s="12"/>
      <c r="V294" s="12"/>
      <c r="W294" s="1934"/>
      <c r="X294" s="1934"/>
      <c r="Y294" s="12"/>
      <c r="Z294" s="98"/>
      <c r="AA294" s="2813"/>
      <c r="AB294" s="2813"/>
      <c r="AC294" s="2816"/>
      <c r="AD294" s="2835"/>
      <c r="AE294" s="2821"/>
      <c r="AF294" s="2823"/>
      <c r="AG294" s="59">
        <f>IF(N294=N293,0,IF(N294=N292,0,IF(N294=N291,0,1)))</f>
        <v>0</v>
      </c>
      <c r="AH294" s="59" t="s">
        <v>224</v>
      </c>
      <c r="AI294" s="59" t="str">
        <f t="shared" si="28"/>
        <v>??</v>
      </c>
      <c r="AJ294" s="59">
        <f>IF(O294=O293,0,IF(O294=O292,0,IF(O294=O291,0,1)))</f>
        <v>0</v>
      </c>
      <c r="AK294" s="529">
        <f t="shared" si="54"/>
        <v>0</v>
      </c>
    </row>
    <row r="295" spans="1:37" ht="14.1" customHeight="1" thickTop="1" thickBot="1">
      <c r="A295" s="2797"/>
      <c r="B295" s="2801"/>
      <c r="C295" s="2827"/>
      <c r="D295" s="2830"/>
      <c r="E295" s="2833"/>
      <c r="F295" s="2807"/>
      <c r="G295" s="2810"/>
      <c r="H295" s="2839"/>
      <c r="I295" s="2807"/>
      <c r="J295" s="2807"/>
      <c r="K295" s="277"/>
      <c r="L295" s="98"/>
      <c r="M295" s="1760"/>
      <c r="N295" s="89"/>
      <c r="O295" s="89"/>
      <c r="P295" s="98"/>
      <c r="Q295" s="98"/>
      <c r="R295" s="12"/>
      <c r="S295" s="12"/>
      <c r="T295" s="12"/>
      <c r="U295" s="12"/>
      <c r="V295" s="12"/>
      <c r="W295" s="1934"/>
      <c r="X295" s="1934"/>
      <c r="Y295" s="12"/>
      <c r="Z295" s="98"/>
      <c r="AA295" s="2813"/>
      <c r="AB295" s="2813"/>
      <c r="AC295" s="2816"/>
      <c r="AD295" s="2835"/>
      <c r="AE295" s="2821"/>
      <c r="AF295" s="2823"/>
      <c r="AG295" s="59">
        <f>IF(N295=N294,0,IF(N295=N293,0,IF(N295=N292,0,IF(N295=N291,0,1))))</f>
        <v>0</v>
      </c>
      <c r="AH295" s="59" t="s">
        <v>224</v>
      </c>
      <c r="AI295" s="59" t="str">
        <f t="shared" si="28"/>
        <v>??</v>
      </c>
      <c r="AJ295" s="59">
        <f>IF(O295=O294,0,IF(O295=O293,0,IF(O295=O292,0,IF(O295=O291,0,1))))</f>
        <v>0</v>
      </c>
      <c r="AK295" s="529">
        <f t="shared" si="54"/>
        <v>0</v>
      </c>
    </row>
    <row r="296" spans="1:37" ht="14.1" customHeight="1" thickTop="1" thickBot="1">
      <c r="A296" s="2797"/>
      <c r="B296" s="2801"/>
      <c r="C296" s="2827"/>
      <c r="D296" s="2830"/>
      <c r="E296" s="2833"/>
      <c r="F296" s="2807"/>
      <c r="G296" s="2810"/>
      <c r="H296" s="2839"/>
      <c r="I296" s="2807"/>
      <c r="J296" s="2807"/>
      <c r="K296" s="277"/>
      <c r="L296" s="98"/>
      <c r="M296" s="1760"/>
      <c r="N296" s="89"/>
      <c r="O296" s="89"/>
      <c r="P296" s="98"/>
      <c r="Q296" s="98"/>
      <c r="R296" s="12"/>
      <c r="S296" s="12"/>
      <c r="T296" s="12"/>
      <c r="U296" s="12"/>
      <c r="V296" s="12"/>
      <c r="W296" s="1934"/>
      <c r="X296" s="1934"/>
      <c r="Y296" s="12"/>
      <c r="Z296" s="98"/>
      <c r="AA296" s="2813"/>
      <c r="AB296" s="2813"/>
      <c r="AC296" s="2816"/>
      <c r="AD296" s="2835"/>
      <c r="AE296" s="2821"/>
      <c r="AF296" s="2823"/>
      <c r="AG296" s="59">
        <f>IF(N296=N295,0,IF(N296=N294,0,IF(N296=N293,0,IF(N296=N292,0,IF(N296=N291,0,1)))))</f>
        <v>0</v>
      </c>
      <c r="AH296" s="59" t="s">
        <v>224</v>
      </c>
      <c r="AI296" s="59" t="str">
        <f t="shared" si="28"/>
        <v>??</v>
      </c>
      <c r="AJ296" s="59">
        <f>IF(O296=O295,0,IF(O296=O294,0,IF(O296=O293,0,IF(O296=O292,0,IF(O296=O291,0,1)))))</f>
        <v>0</v>
      </c>
      <c r="AK296" s="529">
        <f t="shared" si="54"/>
        <v>0</v>
      </c>
    </row>
    <row r="297" spans="1:37" ht="14.1" customHeight="1" thickTop="1" thickBot="1">
      <c r="A297" s="2797"/>
      <c r="B297" s="2801"/>
      <c r="C297" s="2827"/>
      <c r="D297" s="2830"/>
      <c r="E297" s="2833"/>
      <c r="F297" s="2807"/>
      <c r="G297" s="2810"/>
      <c r="H297" s="2839"/>
      <c r="I297" s="2807"/>
      <c r="J297" s="2807"/>
      <c r="K297" s="277"/>
      <c r="L297" s="98"/>
      <c r="M297" s="1760"/>
      <c r="N297" s="89"/>
      <c r="O297" s="89"/>
      <c r="P297" s="98"/>
      <c r="Q297" s="98"/>
      <c r="R297" s="12"/>
      <c r="S297" s="12"/>
      <c r="T297" s="12"/>
      <c r="U297" s="12"/>
      <c r="V297" s="12"/>
      <c r="W297" s="1934"/>
      <c r="X297" s="1934"/>
      <c r="Y297" s="12"/>
      <c r="Z297" s="98"/>
      <c r="AA297" s="2813"/>
      <c r="AB297" s="2813"/>
      <c r="AC297" s="2824" t="str">
        <f t="shared" ref="AC297" si="57">IF(AC291&gt;9,"błąd","")</f>
        <v/>
      </c>
      <c r="AD297" s="2835"/>
      <c r="AE297" s="2821"/>
      <c r="AF297" s="2823"/>
      <c r="AG297" s="59">
        <f>IF(N297=N296,0,IF(N297=N295,0,IF(N297=N294,0,IF(N297=N293,0,IF(N297=N292,0,IF(N297=N291,0,1))))))</f>
        <v>0</v>
      </c>
      <c r="AH297" s="59" t="s">
        <v>224</v>
      </c>
      <c r="AI297" s="59" t="str">
        <f t="shared" si="28"/>
        <v>??</v>
      </c>
      <c r="AJ297" s="59">
        <f>IF(O297=O296,0,IF(O297=O295,0,IF(O297=O294,0,IF(O297=O293,0,IF(O297=O292,0,IF(O297=O291,0,1))))))</f>
        <v>0</v>
      </c>
      <c r="AK297" s="529">
        <f t="shared" si="54"/>
        <v>0</v>
      </c>
    </row>
    <row r="298" spans="1:37" ht="14.1" customHeight="1" thickTop="1" thickBot="1">
      <c r="A298" s="2797"/>
      <c r="B298" s="2801"/>
      <c r="C298" s="2827"/>
      <c r="D298" s="2830"/>
      <c r="E298" s="2833"/>
      <c r="F298" s="2807"/>
      <c r="G298" s="2810"/>
      <c r="H298" s="2839"/>
      <c r="I298" s="2807"/>
      <c r="J298" s="2807"/>
      <c r="K298" s="277"/>
      <c r="L298" s="98"/>
      <c r="M298" s="1760"/>
      <c r="N298" s="89"/>
      <c r="O298" s="89"/>
      <c r="P298" s="98"/>
      <c r="Q298" s="98"/>
      <c r="R298" s="12"/>
      <c r="S298" s="12"/>
      <c r="T298" s="12"/>
      <c r="U298" s="12"/>
      <c r="V298" s="12"/>
      <c r="W298" s="1934"/>
      <c r="X298" s="1934"/>
      <c r="Y298" s="12"/>
      <c r="Z298" s="98"/>
      <c r="AA298" s="2813"/>
      <c r="AB298" s="2813"/>
      <c r="AC298" s="2824"/>
      <c r="AD298" s="2835"/>
      <c r="AE298" s="2821"/>
      <c r="AF298" s="2823"/>
      <c r="AG298" s="59">
        <f>IF(N298=N297,0,IF(N298=N296,0,IF(N298=N295,0,IF(N298=N294,0,IF(N298=N293,0,IF(N298=N292,0,IF(N298=N291,0,1)))))))</f>
        <v>0</v>
      </c>
      <c r="AH298" s="59" t="s">
        <v>224</v>
      </c>
      <c r="AI298" s="59" t="str">
        <f t="shared" si="28"/>
        <v>??</v>
      </c>
      <c r="AJ298" s="59">
        <f>IF(O298=O297,0,IF(O298=O296,0,IF(O298=O295,0,IF(O298=O294,0,IF(O298=O293,0,IF(O298=O292,0,IF(O298=O291,0,1)))))))</f>
        <v>0</v>
      </c>
      <c r="AK298" s="529">
        <f t="shared" si="54"/>
        <v>0</v>
      </c>
    </row>
    <row r="299" spans="1:37" ht="14.1" customHeight="1" thickTop="1" thickBot="1">
      <c r="A299" s="2797"/>
      <c r="B299" s="2801"/>
      <c r="C299" s="2827"/>
      <c r="D299" s="2830"/>
      <c r="E299" s="2833"/>
      <c r="F299" s="2807"/>
      <c r="G299" s="2810"/>
      <c r="H299" s="2839"/>
      <c r="I299" s="2807"/>
      <c r="J299" s="2807"/>
      <c r="K299" s="277"/>
      <c r="L299" s="98"/>
      <c r="M299" s="1760"/>
      <c r="N299" s="89"/>
      <c r="O299" s="89"/>
      <c r="P299" s="98"/>
      <c r="Q299" s="98"/>
      <c r="R299" s="12"/>
      <c r="S299" s="12"/>
      <c r="T299" s="12"/>
      <c r="U299" s="12"/>
      <c r="V299" s="12"/>
      <c r="W299" s="1934"/>
      <c r="X299" s="1934"/>
      <c r="Y299" s="12"/>
      <c r="Z299" s="98"/>
      <c r="AA299" s="2813"/>
      <c r="AB299" s="2813"/>
      <c r="AC299" s="2824"/>
      <c r="AD299" s="2835"/>
      <c r="AE299" s="2821"/>
      <c r="AF299" s="2823"/>
      <c r="AG299" s="59">
        <f>IF(N299=N298,0,IF(N299=N297,0,IF(N299=N296,0,IF(N299=N295,0,IF(N299=N294,0,IF(N299=N293,0,IF(N299=N292,0,IF(N299=N291,0,1))))))))</f>
        <v>0</v>
      </c>
      <c r="AH299" s="59" t="s">
        <v>224</v>
      </c>
      <c r="AI299" s="59" t="str">
        <f t="shared" si="28"/>
        <v>??</v>
      </c>
      <c r="AJ299" s="59">
        <f>IF(O299=O298,0,IF(O299=O297,0,IF(O299=O296,0,IF(O299=O295,0,IF(O299=O294,0,IF(O299=O293,0,IF(O299=O292,0,IF(O299=O291,0,1))))))))</f>
        <v>0</v>
      </c>
      <c r="AK299" s="529">
        <f t="shared" si="54"/>
        <v>0</v>
      </c>
    </row>
    <row r="300" spans="1:37" ht="14.1" customHeight="1" thickTop="1" thickBot="1">
      <c r="A300" s="2797"/>
      <c r="B300" s="2802"/>
      <c r="C300" s="2828"/>
      <c r="D300" s="2831"/>
      <c r="E300" s="2834"/>
      <c r="F300" s="2808"/>
      <c r="G300" s="2811"/>
      <c r="H300" s="2840"/>
      <c r="I300" s="2808"/>
      <c r="J300" s="2808"/>
      <c r="K300" s="274"/>
      <c r="L300" s="96"/>
      <c r="M300" s="96"/>
      <c r="N300" s="89"/>
      <c r="O300" s="93"/>
      <c r="P300" s="96"/>
      <c r="Q300" s="96"/>
      <c r="R300" s="13"/>
      <c r="S300" s="13"/>
      <c r="T300" s="13"/>
      <c r="U300" s="13"/>
      <c r="V300" s="13"/>
      <c r="W300" s="13"/>
      <c r="X300" s="13"/>
      <c r="Y300" s="13"/>
      <c r="Z300" s="96"/>
      <c r="AA300" s="2814"/>
      <c r="AB300" s="2814"/>
      <c r="AC300" s="2825"/>
      <c r="AD300" s="2835"/>
      <c r="AE300" s="2822"/>
      <c r="AF300" s="2823"/>
      <c r="AG300" s="59">
        <f>IF(N300=N299,0,IF(N300=N298,0,IF(N300=N297,0,IF(N300=N296,0,IF(N300=N295,0,IF(N300=N294,0,IF(N300=N293,0,IF(N300=N292,0,IF(N300=N291,0,1)))))))))</f>
        <v>0</v>
      </c>
      <c r="AH300" s="59" t="s">
        <v>224</v>
      </c>
      <c r="AI300" s="59" t="str">
        <f t="shared" si="28"/>
        <v>??</v>
      </c>
      <c r="AJ300" s="59">
        <f>IF(O300=O299,0,IF(O300=O298,0,IF(O300=O297,0,IF(O300=O296,0,IF(O300=O295,0,IF(O300=O294,0,IF(O300=O293,0,IF(O300=O292,0,IF(O300=O291,0,1)))))))))</f>
        <v>0</v>
      </c>
      <c r="AK300" s="529">
        <f t="shared" si="54"/>
        <v>0</v>
      </c>
    </row>
    <row r="301" spans="1:37" ht="14.1" customHeight="1" thickTop="1" thickBot="1">
      <c r="A301" s="2797"/>
      <c r="B301" s="2800"/>
      <c r="C301" s="2826"/>
      <c r="D301" s="2829"/>
      <c r="E301" s="2832"/>
      <c r="F301" s="2806"/>
      <c r="G301" s="2809"/>
      <c r="H301" s="2836" t="s">
        <v>970</v>
      </c>
      <c r="I301" s="2806"/>
      <c r="J301" s="2806"/>
      <c r="K301" s="275"/>
      <c r="L301" s="97"/>
      <c r="M301" s="97"/>
      <c r="N301" s="79"/>
      <c r="O301" s="79"/>
      <c r="P301" s="97"/>
      <c r="Q301" s="97"/>
      <c r="R301" s="14"/>
      <c r="S301" s="14"/>
      <c r="T301" s="14"/>
      <c r="U301" s="14"/>
      <c r="V301" s="14"/>
      <c r="W301" s="14"/>
      <c r="X301" s="14"/>
      <c r="Y301" s="14"/>
      <c r="Z301" s="97"/>
      <c r="AA301" s="2812">
        <f>SUM(R301:Z310)</f>
        <v>0</v>
      </c>
      <c r="AB301" s="2812">
        <f>IF(AA301&gt;0,18,0)</f>
        <v>0</v>
      </c>
      <c r="AC301" s="2815">
        <f t="shared" ref="AC301" si="58">IF((AA301-AB301)&gt;=0,AA301-AB301,0)</f>
        <v>0</v>
      </c>
      <c r="AD301" s="2835">
        <f>IF(AA301&lt;AB301,AA301,AB301)/IF(AB301=0,1,AB301)</f>
        <v>0</v>
      </c>
      <c r="AE301" s="2820" t="str">
        <f>IF(AD301=1,"pe",IF(AD301&gt;0,"ne",""))</f>
        <v/>
      </c>
      <c r="AF301" s="2823"/>
      <c r="AG301" s="59">
        <v>1</v>
      </c>
      <c r="AH301" s="59" t="s">
        <v>224</v>
      </c>
      <c r="AI301" s="59" t="str">
        <f t="shared" si="28"/>
        <v>??</v>
      </c>
      <c r="AJ301" s="59">
        <v>1</v>
      </c>
      <c r="AK301" s="529">
        <f>C301</f>
        <v>0</v>
      </c>
    </row>
    <row r="302" spans="1:37" ht="14.1" customHeight="1" thickTop="1" thickBot="1">
      <c r="A302" s="2797"/>
      <c r="B302" s="2801"/>
      <c r="C302" s="2827"/>
      <c r="D302" s="2830"/>
      <c r="E302" s="2833"/>
      <c r="F302" s="2807"/>
      <c r="G302" s="2810"/>
      <c r="H302" s="2837"/>
      <c r="I302" s="2807"/>
      <c r="J302" s="2807"/>
      <c r="K302" s="273"/>
      <c r="L302" s="98"/>
      <c r="M302" s="1760"/>
      <c r="N302" s="89"/>
      <c r="O302" s="89"/>
      <c r="P302" s="98"/>
      <c r="Q302" s="98"/>
      <c r="R302" s="12"/>
      <c r="S302" s="12"/>
      <c r="T302" s="12"/>
      <c r="U302" s="12"/>
      <c r="V302" s="12"/>
      <c r="W302" s="1934"/>
      <c r="X302" s="1934"/>
      <c r="Y302" s="12"/>
      <c r="Z302" s="98"/>
      <c r="AA302" s="2813"/>
      <c r="AB302" s="2813"/>
      <c r="AC302" s="2816"/>
      <c r="AD302" s="2835"/>
      <c r="AE302" s="2821"/>
      <c r="AF302" s="2823"/>
      <c r="AG302" s="59">
        <f>IF(N302=N301,0,1)</f>
        <v>0</v>
      </c>
      <c r="AH302" s="59" t="s">
        <v>224</v>
      </c>
      <c r="AI302" s="59" t="str">
        <f t="shared" si="28"/>
        <v>??</v>
      </c>
      <c r="AJ302" s="59">
        <f>IF(O302=O301,0,1)</f>
        <v>0</v>
      </c>
      <c r="AK302" s="529">
        <f t="shared" si="54"/>
        <v>0</v>
      </c>
    </row>
    <row r="303" spans="1:37" ht="14.1" customHeight="1" thickTop="1" thickBot="1">
      <c r="A303" s="2797"/>
      <c r="B303" s="2801"/>
      <c r="C303" s="2827"/>
      <c r="D303" s="2830"/>
      <c r="E303" s="2833"/>
      <c r="F303" s="2807"/>
      <c r="G303" s="2810"/>
      <c r="H303" s="2838"/>
      <c r="I303" s="2807"/>
      <c r="J303" s="2807"/>
      <c r="K303" s="273"/>
      <c r="L303" s="98"/>
      <c r="M303" s="1760"/>
      <c r="N303" s="89"/>
      <c r="O303" s="89"/>
      <c r="P303" s="98"/>
      <c r="Q303" s="98"/>
      <c r="R303" s="12"/>
      <c r="S303" s="12"/>
      <c r="T303" s="12"/>
      <c r="U303" s="12"/>
      <c r="V303" s="12"/>
      <c r="W303" s="1934"/>
      <c r="X303" s="1934"/>
      <c r="Y303" s="12"/>
      <c r="Z303" s="98"/>
      <c r="AA303" s="2813"/>
      <c r="AB303" s="2813"/>
      <c r="AC303" s="2816"/>
      <c r="AD303" s="2835"/>
      <c r="AE303" s="2821"/>
      <c r="AF303" s="2823"/>
      <c r="AG303" s="59">
        <f>IF(N303=N302,0,IF(N303=N301,0,1))</f>
        <v>0</v>
      </c>
      <c r="AH303" s="59" t="s">
        <v>224</v>
      </c>
      <c r="AI303" s="59" t="str">
        <f t="shared" si="28"/>
        <v>??</v>
      </c>
      <c r="AJ303" s="59">
        <f>IF(O303=O302,0,IF(O303=O301,0,1))</f>
        <v>0</v>
      </c>
      <c r="AK303" s="529">
        <f t="shared" si="54"/>
        <v>0</v>
      </c>
    </row>
    <row r="304" spans="1:37" ht="14.1" customHeight="1" thickTop="1" thickBot="1">
      <c r="A304" s="2797"/>
      <c r="B304" s="2801"/>
      <c r="C304" s="2827"/>
      <c r="D304" s="2830"/>
      <c r="E304" s="2833"/>
      <c r="F304" s="2807"/>
      <c r="G304" s="2810"/>
      <c r="H304" s="2839"/>
      <c r="I304" s="2807"/>
      <c r="J304" s="2807"/>
      <c r="K304" s="273"/>
      <c r="L304" s="98"/>
      <c r="M304" s="1760"/>
      <c r="N304" s="89"/>
      <c r="O304" s="89"/>
      <c r="P304" s="98"/>
      <c r="Q304" s="98"/>
      <c r="R304" s="12"/>
      <c r="S304" s="12"/>
      <c r="T304" s="12"/>
      <c r="U304" s="12"/>
      <c r="V304" s="12"/>
      <c r="W304" s="1934"/>
      <c r="X304" s="1934"/>
      <c r="Y304" s="12"/>
      <c r="Z304" s="98"/>
      <c r="AA304" s="2813"/>
      <c r="AB304" s="2813"/>
      <c r="AC304" s="2816"/>
      <c r="AD304" s="2835"/>
      <c r="AE304" s="2821"/>
      <c r="AF304" s="2823"/>
      <c r="AG304" s="59">
        <f>IF(N304=N303,0,IF(N304=N302,0,IF(N304=N301,0,1)))</f>
        <v>0</v>
      </c>
      <c r="AH304" s="59" t="s">
        <v>224</v>
      </c>
      <c r="AI304" s="59" t="str">
        <f t="shared" si="28"/>
        <v>??</v>
      </c>
      <c r="AJ304" s="59">
        <f>IF(O304=O303,0,IF(O304=O302,0,IF(O304=O301,0,1)))</f>
        <v>0</v>
      </c>
      <c r="AK304" s="529">
        <f t="shared" si="54"/>
        <v>0</v>
      </c>
    </row>
    <row r="305" spans="1:37" ht="14.1" customHeight="1" thickTop="1" thickBot="1">
      <c r="A305" s="2797"/>
      <c r="B305" s="2801"/>
      <c r="C305" s="2827"/>
      <c r="D305" s="2830"/>
      <c r="E305" s="2833"/>
      <c r="F305" s="2807"/>
      <c r="G305" s="2810"/>
      <c r="H305" s="2839"/>
      <c r="I305" s="2807"/>
      <c r="J305" s="2807"/>
      <c r="K305" s="277"/>
      <c r="L305" s="98"/>
      <c r="M305" s="1760"/>
      <c r="N305" s="89"/>
      <c r="O305" s="89"/>
      <c r="P305" s="98"/>
      <c r="Q305" s="98"/>
      <c r="R305" s="12"/>
      <c r="S305" s="12"/>
      <c r="T305" s="12"/>
      <c r="U305" s="12"/>
      <c r="V305" s="12"/>
      <c r="W305" s="1934"/>
      <c r="X305" s="1934"/>
      <c r="Y305" s="12"/>
      <c r="Z305" s="98"/>
      <c r="AA305" s="2813"/>
      <c r="AB305" s="2813"/>
      <c r="AC305" s="2816"/>
      <c r="AD305" s="2835"/>
      <c r="AE305" s="2821"/>
      <c r="AF305" s="2823"/>
      <c r="AG305" s="59">
        <f>IF(N305=N304,0,IF(N305=N303,0,IF(N305=N302,0,IF(N305=N301,0,1))))</f>
        <v>0</v>
      </c>
      <c r="AH305" s="59" t="s">
        <v>224</v>
      </c>
      <c r="AI305" s="59" t="str">
        <f t="shared" si="28"/>
        <v>??</v>
      </c>
      <c r="AJ305" s="59">
        <f>IF(O305=O304,0,IF(O305=O303,0,IF(O305=O302,0,IF(O305=O301,0,1))))</f>
        <v>0</v>
      </c>
      <c r="AK305" s="529">
        <f t="shared" si="54"/>
        <v>0</v>
      </c>
    </row>
    <row r="306" spans="1:37" ht="14.1" customHeight="1" thickTop="1" thickBot="1">
      <c r="A306" s="2797"/>
      <c r="B306" s="2801"/>
      <c r="C306" s="2827"/>
      <c r="D306" s="2830"/>
      <c r="E306" s="2833"/>
      <c r="F306" s="2807"/>
      <c r="G306" s="2810"/>
      <c r="H306" s="2839"/>
      <c r="I306" s="2807"/>
      <c r="J306" s="2807"/>
      <c r="K306" s="277"/>
      <c r="L306" s="98"/>
      <c r="M306" s="1760"/>
      <c r="N306" s="89"/>
      <c r="O306" s="89"/>
      <c r="P306" s="98"/>
      <c r="Q306" s="98"/>
      <c r="R306" s="12"/>
      <c r="S306" s="12"/>
      <c r="T306" s="12"/>
      <c r="U306" s="12"/>
      <c r="V306" s="12"/>
      <c r="W306" s="1934"/>
      <c r="X306" s="1934"/>
      <c r="Y306" s="12"/>
      <c r="Z306" s="98"/>
      <c r="AA306" s="2813"/>
      <c r="AB306" s="2813"/>
      <c r="AC306" s="2816"/>
      <c r="AD306" s="2835"/>
      <c r="AE306" s="2821"/>
      <c r="AF306" s="2823"/>
      <c r="AG306" s="59">
        <f>IF(N306=N305,0,IF(N306=N304,0,IF(N306=N303,0,IF(N306=N302,0,IF(N306=N301,0,1)))))</f>
        <v>0</v>
      </c>
      <c r="AH306" s="59" t="s">
        <v>224</v>
      </c>
      <c r="AI306" s="59" t="str">
        <f t="shared" si="28"/>
        <v>??</v>
      </c>
      <c r="AJ306" s="59">
        <f>IF(O306=O305,0,IF(O306=O304,0,IF(O306=O303,0,IF(O306=O302,0,IF(O306=O301,0,1)))))</f>
        <v>0</v>
      </c>
      <c r="AK306" s="529">
        <f t="shared" si="54"/>
        <v>0</v>
      </c>
    </row>
    <row r="307" spans="1:37" ht="14.1" customHeight="1" thickTop="1" thickBot="1">
      <c r="A307" s="2797"/>
      <c r="B307" s="2801"/>
      <c r="C307" s="2827"/>
      <c r="D307" s="2830"/>
      <c r="E307" s="2833"/>
      <c r="F307" s="2807"/>
      <c r="G307" s="2810"/>
      <c r="H307" s="2839"/>
      <c r="I307" s="2807"/>
      <c r="J307" s="2807"/>
      <c r="K307" s="277"/>
      <c r="L307" s="98"/>
      <c r="M307" s="1760"/>
      <c r="N307" s="89"/>
      <c r="O307" s="89"/>
      <c r="P307" s="98"/>
      <c r="Q307" s="98"/>
      <c r="R307" s="12"/>
      <c r="S307" s="12"/>
      <c r="T307" s="12"/>
      <c r="U307" s="12"/>
      <c r="V307" s="12"/>
      <c r="W307" s="1934"/>
      <c r="X307" s="1934"/>
      <c r="Y307" s="12"/>
      <c r="Z307" s="98"/>
      <c r="AA307" s="2813"/>
      <c r="AB307" s="2813"/>
      <c r="AC307" s="2824" t="str">
        <f t="shared" ref="AC307" si="59">IF(AC301&gt;9,"błąd","")</f>
        <v/>
      </c>
      <c r="AD307" s="2835"/>
      <c r="AE307" s="2821"/>
      <c r="AF307" s="2823"/>
      <c r="AG307" s="59">
        <f>IF(N307=N306,0,IF(N307=N305,0,IF(N307=N304,0,IF(N307=N303,0,IF(N307=N302,0,IF(N307=N301,0,1))))))</f>
        <v>0</v>
      </c>
      <c r="AH307" s="59" t="s">
        <v>224</v>
      </c>
      <c r="AI307" s="59" t="str">
        <f t="shared" si="28"/>
        <v>??</v>
      </c>
      <c r="AJ307" s="59">
        <f>IF(O307=O306,0,IF(O307=O305,0,IF(O307=O304,0,IF(O307=O303,0,IF(O307=O302,0,IF(O307=O301,0,1))))))</f>
        <v>0</v>
      </c>
      <c r="AK307" s="529">
        <f t="shared" si="54"/>
        <v>0</v>
      </c>
    </row>
    <row r="308" spans="1:37" ht="14.1" customHeight="1" thickTop="1" thickBot="1">
      <c r="A308" s="2797"/>
      <c r="B308" s="2801"/>
      <c r="C308" s="2827"/>
      <c r="D308" s="2830"/>
      <c r="E308" s="2833"/>
      <c r="F308" s="2807"/>
      <c r="G308" s="2810"/>
      <c r="H308" s="2839"/>
      <c r="I308" s="2807"/>
      <c r="J308" s="2807"/>
      <c r="K308" s="277"/>
      <c r="L308" s="98"/>
      <c r="M308" s="1760"/>
      <c r="N308" s="89"/>
      <c r="O308" s="89"/>
      <c r="P308" s="98"/>
      <c r="Q308" s="98"/>
      <c r="R308" s="12"/>
      <c r="S308" s="12"/>
      <c r="T308" s="12"/>
      <c r="U308" s="12"/>
      <c r="V308" s="12"/>
      <c r="W308" s="1934"/>
      <c r="X308" s="1934"/>
      <c r="Y308" s="12"/>
      <c r="Z308" s="98"/>
      <c r="AA308" s="2813"/>
      <c r="AB308" s="2813"/>
      <c r="AC308" s="2824"/>
      <c r="AD308" s="2835"/>
      <c r="AE308" s="2821"/>
      <c r="AF308" s="2823"/>
      <c r="AG308" s="59">
        <f>IF(N308=N307,0,IF(N308=N306,0,IF(N308=N305,0,IF(N308=N304,0,IF(N308=N303,0,IF(N308=N302,0,IF(N308=N301,0,1)))))))</f>
        <v>0</v>
      </c>
      <c r="AH308" s="59" t="s">
        <v>224</v>
      </c>
      <c r="AI308" s="59" t="str">
        <f t="shared" si="28"/>
        <v>??</v>
      </c>
      <c r="AJ308" s="59">
        <f>IF(O308=O307,0,IF(O308=O306,0,IF(O308=O305,0,IF(O308=O304,0,IF(O308=O303,0,IF(O308=O302,0,IF(O308=O301,0,1)))))))</f>
        <v>0</v>
      </c>
      <c r="AK308" s="529">
        <f t="shared" si="54"/>
        <v>0</v>
      </c>
    </row>
    <row r="309" spans="1:37" ht="14.1" customHeight="1" thickTop="1" thickBot="1">
      <c r="A309" s="2797"/>
      <c r="B309" s="2801"/>
      <c r="C309" s="2827"/>
      <c r="D309" s="2830"/>
      <c r="E309" s="2833"/>
      <c r="F309" s="2807"/>
      <c r="G309" s="2810"/>
      <c r="H309" s="2839"/>
      <c r="I309" s="2807"/>
      <c r="J309" s="2807"/>
      <c r="K309" s="277"/>
      <c r="L309" s="98"/>
      <c r="M309" s="1760"/>
      <c r="N309" s="89"/>
      <c r="O309" s="89"/>
      <c r="P309" s="98"/>
      <c r="Q309" s="98"/>
      <c r="R309" s="12"/>
      <c r="S309" s="12"/>
      <c r="T309" s="12"/>
      <c r="U309" s="12"/>
      <c r="V309" s="12"/>
      <c r="W309" s="1934"/>
      <c r="X309" s="1934"/>
      <c r="Y309" s="12"/>
      <c r="Z309" s="98"/>
      <c r="AA309" s="2813"/>
      <c r="AB309" s="2813"/>
      <c r="AC309" s="2824"/>
      <c r="AD309" s="2835"/>
      <c r="AE309" s="2821"/>
      <c r="AF309" s="2823"/>
      <c r="AG309" s="59">
        <f>IF(N309=N308,0,IF(N309=N307,0,IF(N309=N306,0,IF(N309=N305,0,IF(N309=N304,0,IF(N309=N303,0,IF(N309=N302,0,IF(N309=N301,0,1))))))))</f>
        <v>0</v>
      </c>
      <c r="AH309" s="59" t="s">
        <v>224</v>
      </c>
      <c r="AI309" s="59" t="str">
        <f t="shared" si="28"/>
        <v>??</v>
      </c>
      <c r="AJ309" s="59">
        <f>IF(O309=O308,0,IF(O309=O307,0,IF(O309=O306,0,IF(O309=O305,0,IF(O309=O304,0,IF(O309=O303,0,IF(O309=O302,0,IF(O309=O301,0,1))))))))</f>
        <v>0</v>
      </c>
      <c r="AK309" s="529">
        <f t="shared" si="54"/>
        <v>0</v>
      </c>
    </row>
    <row r="310" spans="1:37" ht="14.1" customHeight="1" thickTop="1" thickBot="1">
      <c r="A310" s="2797"/>
      <c r="B310" s="2802"/>
      <c r="C310" s="2828"/>
      <c r="D310" s="2831"/>
      <c r="E310" s="2834"/>
      <c r="F310" s="2808"/>
      <c r="G310" s="2811"/>
      <c r="H310" s="2840"/>
      <c r="I310" s="2808"/>
      <c r="J310" s="2808"/>
      <c r="K310" s="274"/>
      <c r="L310" s="96"/>
      <c r="M310" s="96"/>
      <c r="N310" s="89"/>
      <c r="O310" s="93"/>
      <c r="P310" s="96"/>
      <c r="Q310" s="96"/>
      <c r="R310" s="13"/>
      <c r="S310" s="13"/>
      <c r="T310" s="13"/>
      <c r="U310" s="13"/>
      <c r="V310" s="13"/>
      <c r="W310" s="13"/>
      <c r="X310" s="13"/>
      <c r="Y310" s="13"/>
      <c r="Z310" s="96"/>
      <c r="AA310" s="2814"/>
      <c r="AB310" s="2814"/>
      <c r="AC310" s="2825"/>
      <c r="AD310" s="2835"/>
      <c r="AE310" s="2822"/>
      <c r="AF310" s="2823"/>
      <c r="AG310" s="59">
        <f>IF(N310=N309,0,IF(N310=N308,0,IF(N310=N307,0,IF(N310=N306,0,IF(N310=N305,0,IF(N310=N304,0,IF(N310=N303,0,IF(N310=N302,0,IF(N310=N301,0,1)))))))))</f>
        <v>0</v>
      </c>
      <c r="AH310" s="59" t="s">
        <v>224</v>
      </c>
      <c r="AI310" s="59" t="str">
        <f t="shared" si="28"/>
        <v>??</v>
      </c>
      <c r="AJ310" s="59">
        <f>IF(O310=O309,0,IF(O310=O308,0,IF(O310=O307,0,IF(O310=O306,0,IF(O310=O305,0,IF(O310=O304,0,IF(O310=O303,0,IF(O310=O302,0,IF(O310=O301,0,1)))))))))</f>
        <v>0</v>
      </c>
      <c r="AK310" s="529">
        <f t="shared" si="54"/>
        <v>0</v>
      </c>
    </row>
    <row r="311" spans="1:37" ht="14.1" customHeight="1" thickTop="1" thickBot="1">
      <c r="A311" s="2797"/>
      <c r="B311" s="2800"/>
      <c r="C311" s="2826"/>
      <c r="D311" s="2829"/>
      <c r="E311" s="2832"/>
      <c r="F311" s="2806"/>
      <c r="G311" s="2809"/>
      <c r="H311" s="2836" t="s">
        <v>970</v>
      </c>
      <c r="I311" s="2806"/>
      <c r="J311" s="2806"/>
      <c r="K311" s="275"/>
      <c r="L311" s="97"/>
      <c r="M311" s="97"/>
      <c r="N311" s="79"/>
      <c r="O311" s="79"/>
      <c r="P311" s="97"/>
      <c r="Q311" s="97"/>
      <c r="R311" s="14"/>
      <c r="S311" s="14"/>
      <c r="T311" s="14"/>
      <c r="U311" s="14"/>
      <c r="V311" s="14"/>
      <c r="W311" s="14"/>
      <c r="X311" s="14"/>
      <c r="Y311" s="14"/>
      <c r="Z311" s="97"/>
      <c r="AA311" s="2812">
        <f>SUM(R311:Z320)</f>
        <v>0</v>
      </c>
      <c r="AB311" s="2812">
        <f>IF(AA311&gt;0,18,0)</f>
        <v>0</v>
      </c>
      <c r="AC311" s="2815">
        <f t="shared" ref="AC311" si="60">IF((AA311-AB311)&gt;=0,AA311-AB311,0)</f>
        <v>0</v>
      </c>
      <c r="AD311" s="2835">
        <f>IF(AA311&lt;AB311,AA311,AB311)/IF(AB311=0,1,AB311)</f>
        <v>0</v>
      </c>
      <c r="AE311" s="2820" t="str">
        <f>IF(AD311=1,"pe",IF(AD311&gt;0,"ne",""))</f>
        <v/>
      </c>
      <c r="AF311" s="2823"/>
      <c r="AG311" s="59">
        <v>1</v>
      </c>
      <c r="AH311" s="59" t="s">
        <v>224</v>
      </c>
      <c r="AI311" s="59" t="str">
        <f t="shared" si="28"/>
        <v>??</v>
      </c>
      <c r="AJ311" s="59">
        <v>1</v>
      </c>
      <c r="AK311" s="529">
        <f>C311</f>
        <v>0</v>
      </c>
    </row>
    <row r="312" spans="1:37" ht="14.1" customHeight="1" thickTop="1" thickBot="1">
      <c r="A312" s="2797"/>
      <c r="B312" s="2801"/>
      <c r="C312" s="2827"/>
      <c r="D312" s="2830"/>
      <c r="E312" s="2833"/>
      <c r="F312" s="2807"/>
      <c r="G312" s="2810"/>
      <c r="H312" s="2837"/>
      <c r="I312" s="2807"/>
      <c r="J312" s="2807"/>
      <c r="K312" s="273"/>
      <c r="L312" s="98"/>
      <c r="M312" s="1760"/>
      <c r="N312" s="89"/>
      <c r="O312" s="89"/>
      <c r="P312" s="98"/>
      <c r="Q312" s="98"/>
      <c r="R312" s="12"/>
      <c r="S312" s="12"/>
      <c r="T312" s="12"/>
      <c r="U312" s="12"/>
      <c r="V312" s="12"/>
      <c r="W312" s="1934"/>
      <c r="X312" s="1934"/>
      <c r="Y312" s="12"/>
      <c r="Z312" s="98"/>
      <c r="AA312" s="2813"/>
      <c r="AB312" s="2813"/>
      <c r="AC312" s="2816"/>
      <c r="AD312" s="2835"/>
      <c r="AE312" s="2821"/>
      <c r="AF312" s="2823"/>
      <c r="AG312" s="59">
        <f>IF(N312=N311,0,1)</f>
        <v>0</v>
      </c>
      <c r="AH312" s="59" t="s">
        <v>224</v>
      </c>
      <c r="AI312" s="59" t="str">
        <f t="shared" si="28"/>
        <v>??</v>
      </c>
      <c r="AJ312" s="59">
        <f>IF(O312=O311,0,1)</f>
        <v>0</v>
      </c>
      <c r="AK312" s="529">
        <f t="shared" si="31"/>
        <v>0</v>
      </c>
    </row>
    <row r="313" spans="1:37" ht="14.1" customHeight="1" thickTop="1" thickBot="1">
      <c r="A313" s="2797"/>
      <c r="B313" s="2801"/>
      <c r="C313" s="2827"/>
      <c r="D313" s="2830"/>
      <c r="E313" s="2833"/>
      <c r="F313" s="2807"/>
      <c r="G313" s="2810"/>
      <c r="H313" s="2838"/>
      <c r="I313" s="2807"/>
      <c r="J313" s="2807"/>
      <c r="K313" s="273"/>
      <c r="L313" s="98"/>
      <c r="M313" s="1760"/>
      <c r="N313" s="89"/>
      <c r="O313" s="89"/>
      <c r="P313" s="98"/>
      <c r="Q313" s="98"/>
      <c r="R313" s="12"/>
      <c r="S313" s="12"/>
      <c r="T313" s="12"/>
      <c r="U313" s="12"/>
      <c r="V313" s="12"/>
      <c r="W313" s="1934"/>
      <c r="X313" s="1934"/>
      <c r="Y313" s="12"/>
      <c r="Z313" s="98"/>
      <c r="AA313" s="2813"/>
      <c r="AB313" s="2813"/>
      <c r="AC313" s="2816"/>
      <c r="AD313" s="2835"/>
      <c r="AE313" s="2821"/>
      <c r="AF313" s="2823"/>
      <c r="AG313" s="59">
        <f>IF(N313=N312,0,IF(N313=N311,0,1))</f>
        <v>0</v>
      </c>
      <c r="AH313" s="59" t="s">
        <v>224</v>
      </c>
      <c r="AI313" s="59" t="str">
        <f t="shared" si="28"/>
        <v>??</v>
      </c>
      <c r="AJ313" s="59">
        <f>IF(O313=O312,0,IF(O313=O311,0,1))</f>
        <v>0</v>
      </c>
      <c r="AK313" s="529">
        <f t="shared" si="31"/>
        <v>0</v>
      </c>
    </row>
    <row r="314" spans="1:37" ht="14.1" customHeight="1" thickTop="1" thickBot="1">
      <c r="A314" s="2797"/>
      <c r="B314" s="2801"/>
      <c r="C314" s="2827"/>
      <c r="D314" s="2830"/>
      <c r="E314" s="2833"/>
      <c r="F314" s="2807"/>
      <c r="G314" s="2810"/>
      <c r="H314" s="2839"/>
      <c r="I314" s="2807"/>
      <c r="J314" s="2807"/>
      <c r="K314" s="273"/>
      <c r="L314" s="98"/>
      <c r="M314" s="1760"/>
      <c r="N314" s="89"/>
      <c r="O314" s="89"/>
      <c r="P314" s="98"/>
      <c r="Q314" s="98"/>
      <c r="R314" s="12"/>
      <c r="S314" s="12"/>
      <c r="T314" s="12"/>
      <c r="U314" s="12"/>
      <c r="V314" s="12"/>
      <c r="W314" s="1934"/>
      <c r="X314" s="1934"/>
      <c r="Y314" s="12"/>
      <c r="Z314" s="98"/>
      <c r="AA314" s="2813"/>
      <c r="AB314" s="2813"/>
      <c r="AC314" s="2816"/>
      <c r="AD314" s="2835"/>
      <c r="AE314" s="2821"/>
      <c r="AF314" s="2823"/>
      <c r="AG314" s="59">
        <f>IF(N314=N313,0,IF(N314=N312,0,IF(N314=N311,0,1)))</f>
        <v>0</v>
      </c>
      <c r="AH314" s="59" t="s">
        <v>224</v>
      </c>
      <c r="AI314" s="59" t="str">
        <f t="shared" si="28"/>
        <v>??</v>
      </c>
      <c r="AJ314" s="59">
        <f>IF(O314=O313,0,IF(O314=O312,0,IF(O314=O311,0,1)))</f>
        <v>0</v>
      </c>
      <c r="AK314" s="529">
        <f t="shared" si="31"/>
        <v>0</v>
      </c>
    </row>
    <row r="315" spans="1:37" ht="14.1" customHeight="1" thickTop="1" thickBot="1">
      <c r="A315" s="2797"/>
      <c r="B315" s="2801"/>
      <c r="C315" s="2827"/>
      <c r="D315" s="2830"/>
      <c r="E315" s="2833"/>
      <c r="F315" s="2807"/>
      <c r="G315" s="2810"/>
      <c r="H315" s="2839"/>
      <c r="I315" s="2807"/>
      <c r="J315" s="2807"/>
      <c r="K315" s="277"/>
      <c r="L315" s="98"/>
      <c r="M315" s="1760"/>
      <c r="N315" s="89"/>
      <c r="O315" s="89"/>
      <c r="P315" s="98"/>
      <c r="Q315" s="98"/>
      <c r="R315" s="12"/>
      <c r="S315" s="12"/>
      <c r="T315" s="12"/>
      <c r="U315" s="12"/>
      <c r="V315" s="12"/>
      <c r="W315" s="1934"/>
      <c r="X315" s="1934"/>
      <c r="Y315" s="12"/>
      <c r="Z315" s="98"/>
      <c r="AA315" s="2813"/>
      <c r="AB315" s="2813"/>
      <c r="AC315" s="2816"/>
      <c r="AD315" s="2835"/>
      <c r="AE315" s="2821"/>
      <c r="AF315" s="2823"/>
      <c r="AG315" s="59">
        <f>IF(N315=N314,0,IF(N315=N313,0,IF(N315=N312,0,IF(N315=N311,0,1))))</f>
        <v>0</v>
      </c>
      <c r="AH315" s="59" t="s">
        <v>224</v>
      </c>
      <c r="AI315" s="59" t="str">
        <f t="shared" si="28"/>
        <v>??</v>
      </c>
      <c r="AJ315" s="59">
        <f>IF(O315=O314,0,IF(O315=O313,0,IF(O315=O312,0,IF(O315=O311,0,1))))</f>
        <v>0</v>
      </c>
      <c r="AK315" s="529">
        <f t="shared" si="31"/>
        <v>0</v>
      </c>
    </row>
    <row r="316" spans="1:37" ht="14.1" customHeight="1" thickTop="1" thickBot="1">
      <c r="A316" s="2797"/>
      <c r="B316" s="2801"/>
      <c r="C316" s="2827"/>
      <c r="D316" s="2830"/>
      <c r="E316" s="2833"/>
      <c r="F316" s="2807"/>
      <c r="G316" s="2810"/>
      <c r="H316" s="2839"/>
      <c r="I316" s="2807"/>
      <c r="J316" s="2807"/>
      <c r="K316" s="277"/>
      <c r="L316" s="98"/>
      <c r="M316" s="1760"/>
      <c r="N316" s="89"/>
      <c r="O316" s="89"/>
      <c r="P316" s="98"/>
      <c r="Q316" s="98"/>
      <c r="R316" s="12"/>
      <c r="S316" s="12"/>
      <c r="T316" s="12"/>
      <c r="U316" s="12"/>
      <c r="V316" s="12"/>
      <c r="W316" s="1934"/>
      <c r="X316" s="1934"/>
      <c r="Y316" s="12"/>
      <c r="Z316" s="98"/>
      <c r="AA316" s="2813"/>
      <c r="AB316" s="2813"/>
      <c r="AC316" s="2816"/>
      <c r="AD316" s="2835"/>
      <c r="AE316" s="2821"/>
      <c r="AF316" s="2823"/>
      <c r="AG316" s="59">
        <f>IF(N316=N315,0,IF(N316=N314,0,IF(N316=N313,0,IF(N316=N312,0,IF(N316=N311,0,1)))))</f>
        <v>0</v>
      </c>
      <c r="AH316" s="59" t="s">
        <v>224</v>
      </c>
      <c r="AI316" s="59" t="str">
        <f t="shared" si="28"/>
        <v>??</v>
      </c>
      <c r="AJ316" s="59">
        <f>IF(O316=O315,0,IF(O316=O314,0,IF(O316=O313,0,IF(O316=O312,0,IF(O316=O311,0,1)))))</f>
        <v>0</v>
      </c>
      <c r="AK316" s="529">
        <f t="shared" si="31"/>
        <v>0</v>
      </c>
    </row>
    <row r="317" spans="1:37" ht="14.1" customHeight="1" thickTop="1" thickBot="1">
      <c r="A317" s="2797"/>
      <c r="B317" s="2801"/>
      <c r="C317" s="2827"/>
      <c r="D317" s="2830"/>
      <c r="E317" s="2833"/>
      <c r="F317" s="2807"/>
      <c r="G317" s="2810"/>
      <c r="H317" s="2839"/>
      <c r="I317" s="2807"/>
      <c r="J317" s="2807"/>
      <c r="K317" s="277"/>
      <c r="L317" s="98"/>
      <c r="M317" s="1760"/>
      <c r="N317" s="89"/>
      <c r="O317" s="89"/>
      <c r="P317" s="98"/>
      <c r="Q317" s="98"/>
      <c r="R317" s="12"/>
      <c r="S317" s="12"/>
      <c r="T317" s="12"/>
      <c r="U317" s="12"/>
      <c r="V317" s="12"/>
      <c r="W317" s="1934"/>
      <c r="X317" s="1934"/>
      <c r="Y317" s="12"/>
      <c r="Z317" s="98"/>
      <c r="AA317" s="2813"/>
      <c r="AB317" s="2813"/>
      <c r="AC317" s="2824" t="str">
        <f t="shared" ref="AC317" si="61">IF(AC311&gt;9,"błąd","")</f>
        <v/>
      </c>
      <c r="AD317" s="2835"/>
      <c r="AE317" s="2821"/>
      <c r="AF317" s="2823"/>
      <c r="AG317" s="59">
        <f>IF(N317=N316,0,IF(N317=N315,0,IF(N317=N314,0,IF(N317=N313,0,IF(N317=N312,0,IF(N317=N311,0,1))))))</f>
        <v>0</v>
      </c>
      <c r="AH317" s="59" t="s">
        <v>224</v>
      </c>
      <c r="AI317" s="59" t="str">
        <f t="shared" si="28"/>
        <v>??</v>
      </c>
      <c r="AJ317" s="59">
        <f>IF(O317=O316,0,IF(O317=O315,0,IF(O317=O314,0,IF(O317=O313,0,IF(O317=O312,0,IF(O317=O311,0,1))))))</f>
        <v>0</v>
      </c>
      <c r="AK317" s="529">
        <f t="shared" si="31"/>
        <v>0</v>
      </c>
    </row>
    <row r="318" spans="1:37" ht="14.1" customHeight="1" thickTop="1" thickBot="1">
      <c r="A318" s="2797"/>
      <c r="B318" s="2801"/>
      <c r="C318" s="2827"/>
      <c r="D318" s="2830"/>
      <c r="E318" s="2833"/>
      <c r="F318" s="2807"/>
      <c r="G318" s="2810"/>
      <c r="H318" s="2839"/>
      <c r="I318" s="2807"/>
      <c r="J318" s="2807"/>
      <c r="K318" s="277"/>
      <c r="L318" s="98"/>
      <c r="M318" s="1760"/>
      <c r="N318" s="89"/>
      <c r="O318" s="89"/>
      <c r="P318" s="98"/>
      <c r="Q318" s="98"/>
      <c r="R318" s="12"/>
      <c r="S318" s="12"/>
      <c r="T318" s="12"/>
      <c r="U318" s="12"/>
      <c r="V318" s="12"/>
      <c r="W318" s="1934"/>
      <c r="X318" s="1934"/>
      <c r="Y318" s="12"/>
      <c r="Z318" s="98"/>
      <c r="AA318" s="2813"/>
      <c r="AB318" s="2813"/>
      <c r="AC318" s="2824"/>
      <c r="AD318" s="2835"/>
      <c r="AE318" s="2821"/>
      <c r="AF318" s="2823"/>
      <c r="AG318" s="59">
        <f>IF(N318=N317,0,IF(N318=N316,0,IF(N318=N315,0,IF(N318=N314,0,IF(N318=N313,0,IF(N318=N312,0,IF(N318=N311,0,1)))))))</f>
        <v>0</v>
      </c>
      <c r="AH318" s="59" t="s">
        <v>224</v>
      </c>
      <c r="AI318" s="59" t="str">
        <f t="shared" si="28"/>
        <v>??</v>
      </c>
      <c r="AJ318" s="59">
        <f>IF(O318=O317,0,IF(O318=O316,0,IF(O318=O315,0,IF(O318=O314,0,IF(O318=O313,0,IF(O318=O312,0,IF(O318=O311,0,1)))))))</f>
        <v>0</v>
      </c>
      <c r="AK318" s="529">
        <f t="shared" si="31"/>
        <v>0</v>
      </c>
    </row>
    <row r="319" spans="1:37" ht="14.1" customHeight="1" thickTop="1" thickBot="1">
      <c r="A319" s="2797"/>
      <c r="B319" s="2801"/>
      <c r="C319" s="2827"/>
      <c r="D319" s="2830"/>
      <c r="E319" s="2833"/>
      <c r="F319" s="2807"/>
      <c r="G319" s="2810"/>
      <c r="H319" s="2839"/>
      <c r="I319" s="2807"/>
      <c r="J319" s="2807"/>
      <c r="K319" s="277"/>
      <c r="L319" s="98"/>
      <c r="M319" s="1760"/>
      <c r="N319" s="89"/>
      <c r="O319" s="89"/>
      <c r="P319" s="98"/>
      <c r="Q319" s="98"/>
      <c r="R319" s="12"/>
      <c r="S319" s="12"/>
      <c r="T319" s="12"/>
      <c r="U319" s="12"/>
      <c r="V319" s="12"/>
      <c r="W319" s="1934"/>
      <c r="X319" s="1934"/>
      <c r="Y319" s="12"/>
      <c r="Z319" s="98"/>
      <c r="AA319" s="2813"/>
      <c r="AB319" s="2813"/>
      <c r="AC319" s="2824"/>
      <c r="AD319" s="2835"/>
      <c r="AE319" s="2821"/>
      <c r="AF319" s="2823"/>
      <c r="AG319" s="59">
        <f>IF(N319=N318,0,IF(N319=N317,0,IF(N319=N316,0,IF(N319=N315,0,IF(N319=N314,0,IF(N319=N313,0,IF(N319=N312,0,IF(N319=N311,0,1))))))))</f>
        <v>0</v>
      </c>
      <c r="AH319" s="59" t="s">
        <v>224</v>
      </c>
      <c r="AI319" s="59" t="str">
        <f t="shared" si="28"/>
        <v>??</v>
      </c>
      <c r="AJ319" s="59">
        <f>IF(O319=O318,0,IF(O319=O317,0,IF(O319=O316,0,IF(O319=O315,0,IF(O319=O314,0,IF(O319=O313,0,IF(O319=O312,0,IF(O319=O311,0,1))))))))</f>
        <v>0</v>
      </c>
      <c r="AK319" s="529">
        <f t="shared" si="31"/>
        <v>0</v>
      </c>
    </row>
    <row r="320" spans="1:37" ht="14.1" customHeight="1" thickTop="1" thickBot="1">
      <c r="A320" s="2797"/>
      <c r="B320" s="2802"/>
      <c r="C320" s="2828"/>
      <c r="D320" s="2831"/>
      <c r="E320" s="2834"/>
      <c r="F320" s="2808"/>
      <c r="G320" s="2811"/>
      <c r="H320" s="2840"/>
      <c r="I320" s="2808"/>
      <c r="J320" s="2808"/>
      <c r="K320" s="274"/>
      <c r="L320" s="96"/>
      <c r="M320" s="96"/>
      <c r="N320" s="89"/>
      <c r="O320" s="93"/>
      <c r="P320" s="96"/>
      <c r="Q320" s="96"/>
      <c r="R320" s="13"/>
      <c r="S320" s="13"/>
      <c r="T320" s="13"/>
      <c r="U320" s="13"/>
      <c r="V320" s="13"/>
      <c r="W320" s="13"/>
      <c r="X320" s="13"/>
      <c r="Y320" s="13"/>
      <c r="Z320" s="96"/>
      <c r="AA320" s="2814"/>
      <c r="AB320" s="2814"/>
      <c r="AC320" s="2825"/>
      <c r="AD320" s="2835"/>
      <c r="AE320" s="2822"/>
      <c r="AF320" s="2823"/>
      <c r="AG320" s="59">
        <f>IF(N320=N319,0,IF(N320=N318,0,IF(N320=N317,0,IF(N320=N316,0,IF(N320=N315,0,IF(N320=N314,0,IF(N320=N313,0,IF(N320=N312,0,IF(N320=N311,0,1)))))))))</f>
        <v>0</v>
      </c>
      <c r="AH320" s="59" t="s">
        <v>224</v>
      </c>
      <c r="AI320" s="59" t="str">
        <f t="shared" si="28"/>
        <v>??</v>
      </c>
      <c r="AJ320" s="59">
        <f>IF(O320=O319,0,IF(O320=O318,0,IF(O320=O317,0,IF(O320=O316,0,IF(O320=O315,0,IF(O320=O314,0,IF(O320=O313,0,IF(O320=O312,0,IF(O320=O311,0,1)))))))))</f>
        <v>0</v>
      </c>
      <c r="AK320" s="529">
        <f t="shared" si="31"/>
        <v>0</v>
      </c>
    </row>
    <row r="321" spans="1:37" ht="14.1" customHeight="1" thickTop="1" thickBot="1">
      <c r="A321" s="2797"/>
      <c r="B321" s="2800"/>
      <c r="C321" s="2826"/>
      <c r="D321" s="2829"/>
      <c r="E321" s="2832"/>
      <c r="F321" s="2806"/>
      <c r="G321" s="2809"/>
      <c r="H321" s="2836" t="s">
        <v>970</v>
      </c>
      <c r="I321" s="2806"/>
      <c r="J321" s="2806"/>
      <c r="K321" s="275"/>
      <c r="L321" s="97"/>
      <c r="M321" s="97"/>
      <c r="N321" s="79"/>
      <c r="O321" s="79"/>
      <c r="P321" s="97"/>
      <c r="Q321" s="97"/>
      <c r="R321" s="14"/>
      <c r="S321" s="14"/>
      <c r="T321" s="14"/>
      <c r="U321" s="14"/>
      <c r="V321" s="14"/>
      <c r="W321" s="14"/>
      <c r="X321" s="14"/>
      <c r="Y321" s="14"/>
      <c r="Z321" s="97"/>
      <c r="AA321" s="2812">
        <f>SUM(R321:Z330)</f>
        <v>0</v>
      </c>
      <c r="AB321" s="2812">
        <f>IF(AA321&gt;0,18,0)</f>
        <v>0</v>
      </c>
      <c r="AC321" s="2815">
        <f t="shared" ref="AC321" si="62">IF((AA321-AB321)&gt;=0,AA321-AB321,0)</f>
        <v>0</v>
      </c>
      <c r="AD321" s="2835">
        <f>IF(AA321&lt;AB321,AA321,AB321)/IF(AB321=0,1,AB321)</f>
        <v>0</v>
      </c>
      <c r="AE321" s="2820" t="str">
        <f>IF(AD321=1,"pe",IF(AD321&gt;0,"ne",""))</f>
        <v/>
      </c>
      <c r="AF321" s="2823"/>
      <c r="AG321" s="59">
        <v>1</v>
      </c>
      <c r="AH321" s="59" t="s">
        <v>224</v>
      </c>
      <c r="AI321" s="59" t="str">
        <f t="shared" si="28"/>
        <v>??</v>
      </c>
      <c r="AJ321" s="59">
        <v>1</v>
      </c>
      <c r="AK321" s="529">
        <f>C321</f>
        <v>0</v>
      </c>
    </row>
    <row r="322" spans="1:37" ht="14.1" customHeight="1" thickTop="1" thickBot="1">
      <c r="A322" s="2797"/>
      <c r="B322" s="2801"/>
      <c r="C322" s="2827"/>
      <c r="D322" s="2830"/>
      <c r="E322" s="2833"/>
      <c r="F322" s="2807"/>
      <c r="G322" s="2810"/>
      <c r="H322" s="2837"/>
      <c r="I322" s="2807"/>
      <c r="J322" s="2807"/>
      <c r="K322" s="273"/>
      <c r="L322" s="98"/>
      <c r="M322" s="1760"/>
      <c r="N322" s="89"/>
      <c r="O322" s="89"/>
      <c r="P322" s="98"/>
      <c r="Q322" s="98"/>
      <c r="R322" s="12"/>
      <c r="S322" s="12"/>
      <c r="T322" s="12"/>
      <c r="U322" s="12"/>
      <c r="V322" s="12"/>
      <c r="W322" s="1934"/>
      <c r="X322" s="1934"/>
      <c r="Y322" s="12"/>
      <c r="Z322" s="98"/>
      <c r="AA322" s="2813"/>
      <c r="AB322" s="2813"/>
      <c r="AC322" s="2816"/>
      <c r="AD322" s="2835"/>
      <c r="AE322" s="2821"/>
      <c r="AF322" s="2823"/>
      <c r="AG322" s="59">
        <f>IF(N322=N321,0,1)</f>
        <v>0</v>
      </c>
      <c r="AH322" s="59" t="s">
        <v>224</v>
      </c>
      <c r="AI322" s="59" t="str">
        <f t="shared" si="28"/>
        <v>??</v>
      </c>
      <c r="AJ322" s="59">
        <f>IF(O322=O321,0,1)</f>
        <v>0</v>
      </c>
      <c r="AK322" s="529">
        <f t="shared" ref="AK322:AK350" si="63">AK321</f>
        <v>0</v>
      </c>
    </row>
    <row r="323" spans="1:37" ht="14.1" customHeight="1" thickTop="1" thickBot="1">
      <c r="A323" s="2797"/>
      <c r="B323" s="2801"/>
      <c r="C323" s="2827"/>
      <c r="D323" s="2830"/>
      <c r="E323" s="2833"/>
      <c r="F323" s="2807"/>
      <c r="G323" s="2810"/>
      <c r="H323" s="2838"/>
      <c r="I323" s="2807"/>
      <c r="J323" s="2807"/>
      <c r="K323" s="273"/>
      <c r="L323" s="98"/>
      <c r="M323" s="1760"/>
      <c r="N323" s="89"/>
      <c r="O323" s="89"/>
      <c r="P323" s="98"/>
      <c r="Q323" s="98"/>
      <c r="R323" s="12"/>
      <c r="S323" s="12"/>
      <c r="T323" s="12"/>
      <c r="U323" s="12"/>
      <c r="V323" s="12"/>
      <c r="W323" s="1934"/>
      <c r="X323" s="1934"/>
      <c r="Y323" s="12"/>
      <c r="Z323" s="98"/>
      <c r="AA323" s="2813"/>
      <c r="AB323" s="2813"/>
      <c r="AC323" s="2816"/>
      <c r="AD323" s="2835"/>
      <c r="AE323" s="2821"/>
      <c r="AF323" s="2823"/>
      <c r="AG323" s="59">
        <f>IF(N323=N322,0,IF(N323=N321,0,1))</f>
        <v>0</v>
      </c>
      <c r="AH323" s="59" t="s">
        <v>224</v>
      </c>
      <c r="AI323" s="59" t="str">
        <f t="shared" si="28"/>
        <v>??</v>
      </c>
      <c r="AJ323" s="59">
        <f>IF(O323=O322,0,IF(O323=O321,0,1))</f>
        <v>0</v>
      </c>
      <c r="AK323" s="529">
        <f t="shared" si="63"/>
        <v>0</v>
      </c>
    </row>
    <row r="324" spans="1:37" ht="14.1" customHeight="1" thickTop="1" thickBot="1">
      <c r="A324" s="2797"/>
      <c r="B324" s="2801"/>
      <c r="C324" s="2827"/>
      <c r="D324" s="2830"/>
      <c r="E324" s="2833"/>
      <c r="F324" s="2807"/>
      <c r="G324" s="2810"/>
      <c r="H324" s="2839"/>
      <c r="I324" s="2807"/>
      <c r="J324" s="2807"/>
      <c r="K324" s="273"/>
      <c r="L324" s="98"/>
      <c r="M324" s="1760"/>
      <c r="N324" s="89"/>
      <c r="O324" s="89"/>
      <c r="P324" s="98"/>
      <c r="Q324" s="98"/>
      <c r="R324" s="12"/>
      <c r="S324" s="12"/>
      <c r="T324" s="12"/>
      <c r="U324" s="12"/>
      <c r="V324" s="12"/>
      <c r="W324" s="1934"/>
      <c r="X324" s="1934"/>
      <c r="Y324" s="12"/>
      <c r="Z324" s="98"/>
      <c r="AA324" s="2813"/>
      <c r="AB324" s="2813"/>
      <c r="AC324" s="2816"/>
      <c r="AD324" s="2835"/>
      <c r="AE324" s="2821"/>
      <c r="AF324" s="2823"/>
      <c r="AG324" s="59">
        <f>IF(N324=N323,0,IF(N324=N322,0,IF(N324=N321,0,1)))</f>
        <v>0</v>
      </c>
      <c r="AH324" s="59" t="s">
        <v>224</v>
      </c>
      <c r="AI324" s="59" t="str">
        <f t="shared" si="28"/>
        <v>??</v>
      </c>
      <c r="AJ324" s="59">
        <f>IF(O324=O323,0,IF(O324=O322,0,IF(O324=O321,0,1)))</f>
        <v>0</v>
      </c>
      <c r="AK324" s="529">
        <f t="shared" si="63"/>
        <v>0</v>
      </c>
    </row>
    <row r="325" spans="1:37" ht="14.1" customHeight="1" thickTop="1" thickBot="1">
      <c r="A325" s="2797"/>
      <c r="B325" s="2801"/>
      <c r="C325" s="2827"/>
      <c r="D325" s="2830"/>
      <c r="E325" s="2833"/>
      <c r="F325" s="2807"/>
      <c r="G325" s="2810"/>
      <c r="H325" s="2839"/>
      <c r="I325" s="2807"/>
      <c r="J325" s="2807"/>
      <c r="K325" s="277"/>
      <c r="L325" s="98"/>
      <c r="M325" s="1760"/>
      <c r="N325" s="89"/>
      <c r="O325" s="89"/>
      <c r="P325" s="98"/>
      <c r="Q325" s="98"/>
      <c r="R325" s="12"/>
      <c r="S325" s="12"/>
      <c r="T325" s="12"/>
      <c r="U325" s="12"/>
      <c r="V325" s="12"/>
      <c r="W325" s="1934"/>
      <c r="X325" s="1934"/>
      <c r="Y325" s="12"/>
      <c r="Z325" s="98"/>
      <c r="AA325" s="2813"/>
      <c r="AB325" s="2813"/>
      <c r="AC325" s="2816"/>
      <c r="AD325" s="2835"/>
      <c r="AE325" s="2821"/>
      <c r="AF325" s="2823"/>
      <c r="AG325" s="59">
        <f>IF(N325=N324,0,IF(N325=N323,0,IF(N325=N322,0,IF(N325=N321,0,1))))</f>
        <v>0</v>
      </c>
      <c r="AH325" s="59" t="s">
        <v>224</v>
      </c>
      <c r="AI325" s="59" t="str">
        <f t="shared" si="28"/>
        <v>??</v>
      </c>
      <c r="AJ325" s="59">
        <f>IF(O325=O324,0,IF(O325=O323,0,IF(O325=O322,0,IF(O325=O321,0,1))))</f>
        <v>0</v>
      </c>
      <c r="AK325" s="529">
        <f t="shared" si="63"/>
        <v>0</v>
      </c>
    </row>
    <row r="326" spans="1:37" ht="14.1" customHeight="1" thickTop="1" thickBot="1">
      <c r="A326" s="2797"/>
      <c r="B326" s="2801"/>
      <c r="C326" s="2827"/>
      <c r="D326" s="2830"/>
      <c r="E326" s="2833"/>
      <c r="F326" s="2807"/>
      <c r="G326" s="2810"/>
      <c r="H326" s="2839"/>
      <c r="I326" s="2807"/>
      <c r="J326" s="2807"/>
      <c r="K326" s="277"/>
      <c r="L326" s="98"/>
      <c r="M326" s="1760"/>
      <c r="N326" s="89"/>
      <c r="O326" s="89"/>
      <c r="P326" s="98"/>
      <c r="Q326" s="98"/>
      <c r="R326" s="12"/>
      <c r="S326" s="12"/>
      <c r="T326" s="12"/>
      <c r="U326" s="12"/>
      <c r="V326" s="12"/>
      <c r="W326" s="1934"/>
      <c r="X326" s="1934"/>
      <c r="Y326" s="12"/>
      <c r="Z326" s="98"/>
      <c r="AA326" s="2813"/>
      <c r="AB326" s="2813"/>
      <c r="AC326" s="2816"/>
      <c r="AD326" s="2835"/>
      <c r="AE326" s="2821"/>
      <c r="AF326" s="2823"/>
      <c r="AG326" s="59">
        <f>IF(N326=N325,0,IF(N326=N324,0,IF(N326=N323,0,IF(N326=N322,0,IF(N326=N321,0,1)))))</f>
        <v>0</v>
      </c>
      <c r="AH326" s="59" t="s">
        <v>224</v>
      </c>
      <c r="AI326" s="59" t="str">
        <f t="shared" si="28"/>
        <v>??</v>
      </c>
      <c r="AJ326" s="59">
        <f>IF(O326=O325,0,IF(O326=O324,0,IF(O326=O323,0,IF(O326=O322,0,IF(O326=O321,0,1)))))</f>
        <v>0</v>
      </c>
      <c r="AK326" s="529">
        <f t="shared" si="63"/>
        <v>0</v>
      </c>
    </row>
    <row r="327" spans="1:37" ht="14.1" customHeight="1" thickTop="1" thickBot="1">
      <c r="A327" s="2797"/>
      <c r="B327" s="2801"/>
      <c r="C327" s="2827"/>
      <c r="D327" s="2830"/>
      <c r="E327" s="2833"/>
      <c r="F327" s="2807"/>
      <c r="G327" s="2810"/>
      <c r="H327" s="2839"/>
      <c r="I327" s="2807"/>
      <c r="J327" s="2807"/>
      <c r="K327" s="277"/>
      <c r="L327" s="98"/>
      <c r="M327" s="1760"/>
      <c r="N327" s="89"/>
      <c r="O327" s="89"/>
      <c r="P327" s="98"/>
      <c r="Q327" s="98"/>
      <c r="R327" s="12"/>
      <c r="S327" s="12"/>
      <c r="T327" s="12"/>
      <c r="U327" s="12"/>
      <c r="V327" s="12"/>
      <c r="W327" s="1934"/>
      <c r="X327" s="1934"/>
      <c r="Y327" s="12"/>
      <c r="Z327" s="98"/>
      <c r="AA327" s="2813"/>
      <c r="AB327" s="2813"/>
      <c r="AC327" s="2824" t="str">
        <f t="shared" ref="AC327" si="64">IF(AC321&gt;9,"błąd","")</f>
        <v/>
      </c>
      <c r="AD327" s="2835"/>
      <c r="AE327" s="2821"/>
      <c r="AF327" s="2823"/>
      <c r="AG327" s="59">
        <f>IF(N327=N326,0,IF(N327=N325,0,IF(N327=N324,0,IF(N327=N323,0,IF(N327=N322,0,IF(N327=N321,0,1))))))</f>
        <v>0</v>
      </c>
      <c r="AH327" s="59" t="s">
        <v>224</v>
      </c>
      <c r="AI327" s="59" t="str">
        <f t="shared" si="28"/>
        <v>??</v>
      </c>
      <c r="AJ327" s="59">
        <f>IF(O327=O326,0,IF(O327=O325,0,IF(O327=O324,0,IF(O327=O323,0,IF(O327=O322,0,IF(O327=O321,0,1))))))</f>
        <v>0</v>
      </c>
      <c r="AK327" s="529">
        <f t="shared" si="63"/>
        <v>0</v>
      </c>
    </row>
    <row r="328" spans="1:37" ht="14.1" customHeight="1" thickTop="1" thickBot="1">
      <c r="A328" s="2797"/>
      <c r="B328" s="2801"/>
      <c r="C328" s="2827"/>
      <c r="D328" s="2830"/>
      <c r="E328" s="2833"/>
      <c r="F328" s="2807"/>
      <c r="G328" s="2810"/>
      <c r="H328" s="2839"/>
      <c r="I328" s="2807"/>
      <c r="J328" s="2807"/>
      <c r="K328" s="277"/>
      <c r="L328" s="98"/>
      <c r="M328" s="1760"/>
      <c r="N328" s="89"/>
      <c r="O328" s="89"/>
      <c r="P328" s="98"/>
      <c r="Q328" s="98"/>
      <c r="R328" s="12"/>
      <c r="S328" s="12"/>
      <c r="T328" s="12"/>
      <c r="U328" s="12"/>
      <c r="V328" s="12"/>
      <c r="W328" s="1934"/>
      <c r="X328" s="1934"/>
      <c r="Y328" s="12"/>
      <c r="Z328" s="98"/>
      <c r="AA328" s="2813"/>
      <c r="AB328" s="2813"/>
      <c r="AC328" s="2824"/>
      <c r="AD328" s="2835"/>
      <c r="AE328" s="2821"/>
      <c r="AF328" s="2823"/>
      <c r="AG328" s="59">
        <f>IF(N328=N327,0,IF(N328=N326,0,IF(N328=N325,0,IF(N328=N324,0,IF(N328=N323,0,IF(N328=N322,0,IF(N328=N321,0,1)))))))</f>
        <v>0</v>
      </c>
      <c r="AH328" s="59" t="s">
        <v>224</v>
      </c>
      <c r="AI328" s="59" t="str">
        <f t="shared" si="28"/>
        <v>??</v>
      </c>
      <c r="AJ328" s="59">
        <f>IF(O328=O327,0,IF(O328=O326,0,IF(O328=O325,0,IF(O328=O324,0,IF(O328=O323,0,IF(O328=O322,0,IF(O328=O321,0,1)))))))</f>
        <v>0</v>
      </c>
      <c r="AK328" s="529">
        <f t="shared" si="63"/>
        <v>0</v>
      </c>
    </row>
    <row r="329" spans="1:37" ht="14.1" customHeight="1" thickTop="1" thickBot="1">
      <c r="A329" s="2797"/>
      <c r="B329" s="2801"/>
      <c r="C329" s="2827"/>
      <c r="D329" s="2830"/>
      <c r="E329" s="2833"/>
      <c r="F329" s="2807"/>
      <c r="G329" s="2810"/>
      <c r="H329" s="2839"/>
      <c r="I329" s="2807"/>
      <c r="J329" s="2807"/>
      <c r="K329" s="277"/>
      <c r="L329" s="98"/>
      <c r="M329" s="1760"/>
      <c r="N329" s="89"/>
      <c r="O329" s="89"/>
      <c r="P329" s="98"/>
      <c r="Q329" s="98"/>
      <c r="R329" s="12"/>
      <c r="S329" s="12"/>
      <c r="T329" s="12"/>
      <c r="U329" s="12"/>
      <c r="V329" s="12"/>
      <c r="W329" s="1934"/>
      <c r="X329" s="1934"/>
      <c r="Y329" s="12"/>
      <c r="Z329" s="98"/>
      <c r="AA329" s="2813"/>
      <c r="AB329" s="2813"/>
      <c r="AC329" s="2824"/>
      <c r="AD329" s="2835"/>
      <c r="AE329" s="2821"/>
      <c r="AF329" s="2823"/>
      <c r="AG329" s="59">
        <f>IF(N329=N328,0,IF(N329=N327,0,IF(N329=N326,0,IF(N329=N325,0,IF(N329=N324,0,IF(N329=N323,0,IF(N329=N322,0,IF(N329=N321,0,1))))))))</f>
        <v>0</v>
      </c>
      <c r="AH329" s="59" t="s">
        <v>224</v>
      </c>
      <c r="AI329" s="59" t="str">
        <f t="shared" si="28"/>
        <v>??</v>
      </c>
      <c r="AJ329" s="59">
        <f>IF(O329=O328,0,IF(O329=O327,0,IF(O329=O326,0,IF(O329=O325,0,IF(O329=O324,0,IF(O329=O323,0,IF(O329=O322,0,IF(O329=O321,0,1))))))))</f>
        <v>0</v>
      </c>
      <c r="AK329" s="529">
        <f t="shared" si="63"/>
        <v>0</v>
      </c>
    </row>
    <row r="330" spans="1:37" ht="14.1" customHeight="1" thickTop="1" thickBot="1">
      <c r="A330" s="2797"/>
      <c r="B330" s="2802"/>
      <c r="C330" s="2828"/>
      <c r="D330" s="2831"/>
      <c r="E330" s="2834"/>
      <c r="F330" s="2808"/>
      <c r="G330" s="2811"/>
      <c r="H330" s="2840"/>
      <c r="I330" s="2808"/>
      <c r="J330" s="2808"/>
      <c r="K330" s="274"/>
      <c r="L330" s="96"/>
      <c r="M330" s="96"/>
      <c r="N330" s="89"/>
      <c r="O330" s="93"/>
      <c r="P330" s="96"/>
      <c r="Q330" s="96"/>
      <c r="R330" s="13"/>
      <c r="S330" s="13"/>
      <c r="T330" s="13"/>
      <c r="U330" s="13"/>
      <c r="V330" s="13"/>
      <c r="W330" s="13"/>
      <c r="X330" s="13"/>
      <c r="Y330" s="13"/>
      <c r="Z330" s="96"/>
      <c r="AA330" s="2814"/>
      <c r="AB330" s="2814"/>
      <c r="AC330" s="2825"/>
      <c r="AD330" s="2835"/>
      <c r="AE330" s="2822"/>
      <c r="AF330" s="2823"/>
      <c r="AG330" s="59">
        <f>IF(N330=N329,0,IF(N330=N328,0,IF(N330=N327,0,IF(N330=N326,0,IF(N330=N325,0,IF(N330=N324,0,IF(N330=N323,0,IF(N330=N322,0,IF(N330=N321,0,1)))))))))</f>
        <v>0</v>
      </c>
      <c r="AH330" s="59" t="s">
        <v>224</v>
      </c>
      <c r="AI330" s="59" t="str">
        <f t="shared" si="28"/>
        <v>??</v>
      </c>
      <c r="AJ330" s="59">
        <f>IF(O330=O329,0,IF(O330=O328,0,IF(O330=O327,0,IF(O330=O326,0,IF(O330=O325,0,IF(O330=O324,0,IF(O330=O323,0,IF(O330=O322,0,IF(O330=O321,0,1)))))))))</f>
        <v>0</v>
      </c>
      <c r="AK330" s="529">
        <f t="shared" si="63"/>
        <v>0</v>
      </c>
    </row>
    <row r="331" spans="1:37" ht="14.1" customHeight="1" thickTop="1" thickBot="1">
      <c r="A331" s="2797"/>
      <c r="B331" s="2800"/>
      <c r="C331" s="2826"/>
      <c r="D331" s="2829"/>
      <c r="E331" s="2832"/>
      <c r="F331" s="2806"/>
      <c r="G331" s="2809"/>
      <c r="H331" s="2836" t="s">
        <v>970</v>
      </c>
      <c r="I331" s="2806"/>
      <c r="J331" s="2806"/>
      <c r="K331" s="275"/>
      <c r="L331" s="97"/>
      <c r="M331" s="97"/>
      <c r="N331" s="79"/>
      <c r="O331" s="79"/>
      <c r="P331" s="97"/>
      <c r="Q331" s="97"/>
      <c r="R331" s="14"/>
      <c r="S331" s="14"/>
      <c r="T331" s="14"/>
      <c r="U331" s="14"/>
      <c r="V331" s="14"/>
      <c r="W331" s="14"/>
      <c r="X331" s="14"/>
      <c r="Y331" s="14"/>
      <c r="Z331" s="97"/>
      <c r="AA331" s="2812">
        <f>SUM(R331:Z340)</f>
        <v>0</v>
      </c>
      <c r="AB331" s="2812">
        <f>IF(AA331&gt;0,18,0)</f>
        <v>0</v>
      </c>
      <c r="AC331" s="2815">
        <f t="shared" ref="AC331" si="65">IF((AA331-AB331)&gt;=0,AA331-AB331,0)</f>
        <v>0</v>
      </c>
      <c r="AD331" s="2835">
        <f>IF(AA331&lt;AB331,AA331,AB331)/IF(AB331=0,1,AB331)</f>
        <v>0</v>
      </c>
      <c r="AE331" s="2820" t="str">
        <f>IF(AD331=1,"pe",IF(AD331&gt;0,"ne",""))</f>
        <v/>
      </c>
      <c r="AF331" s="2823"/>
      <c r="AG331" s="59">
        <v>1</v>
      </c>
      <c r="AH331" s="59" t="s">
        <v>224</v>
      </c>
      <c r="AI331" s="59" t="str">
        <f t="shared" si="28"/>
        <v>??</v>
      </c>
      <c r="AJ331" s="59">
        <v>1</v>
      </c>
      <c r="AK331" s="529">
        <f>C331</f>
        <v>0</v>
      </c>
    </row>
    <row r="332" spans="1:37" ht="14.1" customHeight="1" thickTop="1" thickBot="1">
      <c r="A332" s="2797"/>
      <c r="B332" s="2801"/>
      <c r="C332" s="2827"/>
      <c r="D332" s="2830"/>
      <c r="E332" s="2833"/>
      <c r="F332" s="2807"/>
      <c r="G332" s="2810"/>
      <c r="H332" s="2837"/>
      <c r="I332" s="2807"/>
      <c r="J332" s="2807"/>
      <c r="K332" s="273"/>
      <c r="L332" s="98"/>
      <c r="M332" s="1760"/>
      <c r="N332" s="89"/>
      <c r="O332" s="89"/>
      <c r="P332" s="98"/>
      <c r="Q332" s="98"/>
      <c r="R332" s="12"/>
      <c r="S332" s="12"/>
      <c r="T332" s="12"/>
      <c r="U332" s="12"/>
      <c r="V332" s="12"/>
      <c r="W332" s="1934"/>
      <c r="X332" s="1934"/>
      <c r="Y332" s="12"/>
      <c r="Z332" s="98"/>
      <c r="AA332" s="2813"/>
      <c r="AB332" s="2813"/>
      <c r="AC332" s="2816"/>
      <c r="AD332" s="2835"/>
      <c r="AE332" s="2821"/>
      <c r="AF332" s="2823"/>
      <c r="AG332" s="59">
        <f>IF(N332=N331,0,1)</f>
        <v>0</v>
      </c>
      <c r="AH332" s="59" t="s">
        <v>224</v>
      </c>
      <c r="AI332" s="59" t="str">
        <f t="shared" si="28"/>
        <v>??</v>
      </c>
      <c r="AJ332" s="59">
        <f>IF(O332=O331,0,1)</f>
        <v>0</v>
      </c>
      <c r="AK332" s="529">
        <f t="shared" si="63"/>
        <v>0</v>
      </c>
    </row>
    <row r="333" spans="1:37" ht="14.1" customHeight="1" thickTop="1" thickBot="1">
      <c r="A333" s="2797"/>
      <c r="B333" s="2801"/>
      <c r="C333" s="2827"/>
      <c r="D333" s="2830"/>
      <c r="E333" s="2833"/>
      <c r="F333" s="2807"/>
      <c r="G333" s="2810"/>
      <c r="H333" s="2838"/>
      <c r="I333" s="2807"/>
      <c r="J333" s="2807"/>
      <c r="K333" s="273"/>
      <c r="L333" s="98"/>
      <c r="M333" s="1760"/>
      <c r="N333" s="89"/>
      <c r="O333" s="89"/>
      <c r="P333" s="98"/>
      <c r="Q333" s="98"/>
      <c r="R333" s="12"/>
      <c r="S333" s="12"/>
      <c r="T333" s="12"/>
      <c r="U333" s="12"/>
      <c r="V333" s="12"/>
      <c r="W333" s="1934"/>
      <c r="X333" s="1934"/>
      <c r="Y333" s="12"/>
      <c r="Z333" s="98"/>
      <c r="AA333" s="2813"/>
      <c r="AB333" s="2813"/>
      <c r="AC333" s="2816"/>
      <c r="AD333" s="2835"/>
      <c r="AE333" s="2821"/>
      <c r="AF333" s="2823"/>
      <c r="AG333" s="59">
        <f>IF(N333=N332,0,IF(N333=N331,0,1))</f>
        <v>0</v>
      </c>
      <c r="AH333" s="59" t="s">
        <v>224</v>
      </c>
      <c r="AI333" s="59" t="str">
        <f t="shared" si="28"/>
        <v>??</v>
      </c>
      <c r="AJ333" s="59">
        <f>IF(O333=O332,0,IF(O333=O331,0,1))</f>
        <v>0</v>
      </c>
      <c r="AK333" s="529">
        <f t="shared" si="63"/>
        <v>0</v>
      </c>
    </row>
    <row r="334" spans="1:37" ht="14.1" customHeight="1" thickTop="1" thickBot="1">
      <c r="A334" s="2797"/>
      <c r="B334" s="2801"/>
      <c r="C334" s="2827"/>
      <c r="D334" s="2830"/>
      <c r="E334" s="2833"/>
      <c r="F334" s="2807"/>
      <c r="G334" s="2810"/>
      <c r="H334" s="2839"/>
      <c r="I334" s="2807"/>
      <c r="J334" s="2807"/>
      <c r="K334" s="273"/>
      <c r="L334" s="98"/>
      <c r="M334" s="1760"/>
      <c r="N334" s="89"/>
      <c r="O334" s="89"/>
      <c r="P334" s="98"/>
      <c r="Q334" s="98"/>
      <c r="R334" s="12"/>
      <c r="S334" s="12"/>
      <c r="T334" s="12"/>
      <c r="U334" s="12"/>
      <c r="V334" s="12"/>
      <c r="W334" s="1934"/>
      <c r="X334" s="1934"/>
      <c r="Y334" s="12"/>
      <c r="Z334" s="98"/>
      <c r="AA334" s="2813"/>
      <c r="AB334" s="2813"/>
      <c r="AC334" s="2816"/>
      <c r="AD334" s="2835"/>
      <c r="AE334" s="2821"/>
      <c r="AF334" s="2823"/>
      <c r="AG334" s="59">
        <f>IF(N334=N333,0,IF(N334=N332,0,IF(N334=N331,0,1)))</f>
        <v>0</v>
      </c>
      <c r="AH334" s="59" t="s">
        <v>224</v>
      </c>
      <c r="AI334" s="59" t="str">
        <f t="shared" si="28"/>
        <v>??</v>
      </c>
      <c r="AJ334" s="59">
        <f>IF(O334=O333,0,IF(O334=O332,0,IF(O334=O331,0,1)))</f>
        <v>0</v>
      </c>
      <c r="AK334" s="529">
        <f t="shared" si="63"/>
        <v>0</v>
      </c>
    </row>
    <row r="335" spans="1:37" ht="14.1" customHeight="1" thickTop="1" thickBot="1">
      <c r="A335" s="2797"/>
      <c r="B335" s="2801"/>
      <c r="C335" s="2827"/>
      <c r="D335" s="2830"/>
      <c r="E335" s="2833"/>
      <c r="F335" s="2807"/>
      <c r="G335" s="2810"/>
      <c r="H335" s="2839"/>
      <c r="I335" s="2807"/>
      <c r="J335" s="2807"/>
      <c r="K335" s="277"/>
      <c r="L335" s="98"/>
      <c r="M335" s="1760"/>
      <c r="N335" s="89"/>
      <c r="O335" s="89"/>
      <c r="P335" s="98"/>
      <c r="Q335" s="98"/>
      <c r="R335" s="12"/>
      <c r="S335" s="12"/>
      <c r="T335" s="12"/>
      <c r="U335" s="12"/>
      <c r="V335" s="12"/>
      <c r="W335" s="1934"/>
      <c r="X335" s="1934"/>
      <c r="Y335" s="12"/>
      <c r="Z335" s="98"/>
      <c r="AA335" s="2813"/>
      <c r="AB335" s="2813"/>
      <c r="AC335" s="2816"/>
      <c r="AD335" s="2835"/>
      <c r="AE335" s="2821"/>
      <c r="AF335" s="2823"/>
      <c r="AG335" s="59">
        <f>IF(N335=N334,0,IF(N335=N333,0,IF(N335=N332,0,IF(N335=N331,0,1))))</f>
        <v>0</v>
      </c>
      <c r="AH335" s="59" t="s">
        <v>224</v>
      </c>
      <c r="AI335" s="59" t="str">
        <f t="shared" si="28"/>
        <v>??</v>
      </c>
      <c r="AJ335" s="59">
        <f>IF(O335=O334,0,IF(O335=O333,0,IF(O335=O332,0,IF(O335=O331,0,1))))</f>
        <v>0</v>
      </c>
      <c r="AK335" s="529">
        <f t="shared" si="63"/>
        <v>0</v>
      </c>
    </row>
    <row r="336" spans="1:37" ht="14.1" customHeight="1" thickTop="1" thickBot="1">
      <c r="A336" s="2797"/>
      <c r="B336" s="2801"/>
      <c r="C336" s="2827"/>
      <c r="D336" s="2830"/>
      <c r="E336" s="2833"/>
      <c r="F336" s="2807"/>
      <c r="G336" s="2810"/>
      <c r="H336" s="2839"/>
      <c r="I336" s="2807"/>
      <c r="J336" s="2807"/>
      <c r="K336" s="277"/>
      <c r="L336" s="98"/>
      <c r="M336" s="1760"/>
      <c r="N336" s="89"/>
      <c r="O336" s="89"/>
      <c r="P336" s="98"/>
      <c r="Q336" s="98"/>
      <c r="R336" s="12"/>
      <c r="S336" s="12"/>
      <c r="T336" s="12"/>
      <c r="U336" s="12"/>
      <c r="V336" s="12"/>
      <c r="W336" s="1934"/>
      <c r="X336" s="1934"/>
      <c r="Y336" s="12"/>
      <c r="Z336" s="98"/>
      <c r="AA336" s="2813"/>
      <c r="AB336" s="2813"/>
      <c r="AC336" s="2816"/>
      <c r="AD336" s="2835"/>
      <c r="AE336" s="2821"/>
      <c r="AF336" s="2823"/>
      <c r="AG336" s="59">
        <f>IF(N336=N335,0,IF(N336=N334,0,IF(N336=N333,0,IF(N336=N332,0,IF(N336=N331,0,1)))))</f>
        <v>0</v>
      </c>
      <c r="AH336" s="59" t="s">
        <v>224</v>
      </c>
      <c r="AI336" s="59" t="str">
        <f t="shared" si="28"/>
        <v>??</v>
      </c>
      <c r="AJ336" s="59">
        <f>IF(O336=O335,0,IF(O336=O334,0,IF(O336=O333,0,IF(O336=O332,0,IF(O336=O331,0,1)))))</f>
        <v>0</v>
      </c>
      <c r="AK336" s="529">
        <f t="shared" si="63"/>
        <v>0</v>
      </c>
    </row>
    <row r="337" spans="1:37" ht="14.1" customHeight="1" thickTop="1" thickBot="1">
      <c r="A337" s="2797"/>
      <c r="B337" s="2801"/>
      <c r="C337" s="2827"/>
      <c r="D337" s="2830"/>
      <c r="E337" s="2833"/>
      <c r="F337" s="2807"/>
      <c r="G337" s="2810"/>
      <c r="H337" s="2839"/>
      <c r="I337" s="2807"/>
      <c r="J337" s="2807"/>
      <c r="K337" s="277"/>
      <c r="L337" s="98"/>
      <c r="M337" s="1760"/>
      <c r="N337" s="89"/>
      <c r="O337" s="89"/>
      <c r="P337" s="98"/>
      <c r="Q337" s="98"/>
      <c r="R337" s="12"/>
      <c r="S337" s="12"/>
      <c r="T337" s="12"/>
      <c r="U337" s="12"/>
      <c r="V337" s="12"/>
      <c r="W337" s="1934"/>
      <c r="X337" s="1934"/>
      <c r="Y337" s="12"/>
      <c r="Z337" s="98"/>
      <c r="AA337" s="2813"/>
      <c r="AB337" s="2813"/>
      <c r="AC337" s="2824" t="str">
        <f t="shared" ref="AC337" si="66">IF(AC331&gt;9,"błąd","")</f>
        <v/>
      </c>
      <c r="AD337" s="2835"/>
      <c r="AE337" s="2821"/>
      <c r="AF337" s="2823"/>
      <c r="AG337" s="59">
        <f>IF(N337=N336,0,IF(N337=N335,0,IF(N337=N334,0,IF(N337=N333,0,IF(N337=N332,0,IF(N337=N331,0,1))))))</f>
        <v>0</v>
      </c>
      <c r="AH337" s="59" t="s">
        <v>224</v>
      </c>
      <c r="AI337" s="59" t="str">
        <f t="shared" si="28"/>
        <v>??</v>
      </c>
      <c r="AJ337" s="59">
        <f>IF(O337=O336,0,IF(O337=O335,0,IF(O337=O334,0,IF(O337=O333,0,IF(O337=O332,0,IF(O337=O331,0,1))))))</f>
        <v>0</v>
      </c>
      <c r="AK337" s="529">
        <f t="shared" si="63"/>
        <v>0</v>
      </c>
    </row>
    <row r="338" spans="1:37" ht="14.1" customHeight="1" thickTop="1" thickBot="1">
      <c r="A338" s="2797"/>
      <c r="B338" s="2801"/>
      <c r="C338" s="2827"/>
      <c r="D338" s="2830"/>
      <c r="E338" s="2833"/>
      <c r="F338" s="2807"/>
      <c r="G338" s="2810"/>
      <c r="H338" s="2839"/>
      <c r="I338" s="2807"/>
      <c r="J338" s="2807"/>
      <c r="K338" s="277"/>
      <c r="L338" s="98"/>
      <c r="M338" s="1760"/>
      <c r="N338" s="89"/>
      <c r="O338" s="89"/>
      <c r="P338" s="98"/>
      <c r="Q338" s="98"/>
      <c r="R338" s="12"/>
      <c r="S338" s="12"/>
      <c r="T338" s="12"/>
      <c r="U338" s="12"/>
      <c r="V338" s="12"/>
      <c r="W338" s="1934"/>
      <c r="X338" s="1934"/>
      <c r="Y338" s="12"/>
      <c r="Z338" s="98"/>
      <c r="AA338" s="2813"/>
      <c r="AB338" s="2813"/>
      <c r="AC338" s="2824"/>
      <c r="AD338" s="2835"/>
      <c r="AE338" s="2821"/>
      <c r="AF338" s="2823"/>
      <c r="AG338" s="59">
        <f>IF(N338=N337,0,IF(N338=N336,0,IF(N338=N335,0,IF(N338=N334,0,IF(N338=N333,0,IF(N338=N332,0,IF(N338=N331,0,1)))))))</f>
        <v>0</v>
      </c>
      <c r="AH338" s="59" t="s">
        <v>224</v>
      </c>
      <c r="AI338" s="59" t="str">
        <f t="shared" si="28"/>
        <v>??</v>
      </c>
      <c r="AJ338" s="59">
        <f>IF(O338=O337,0,IF(O338=O336,0,IF(O338=O335,0,IF(O338=O334,0,IF(O338=O333,0,IF(O338=O332,0,IF(O338=O331,0,1)))))))</f>
        <v>0</v>
      </c>
      <c r="AK338" s="529">
        <f t="shared" si="63"/>
        <v>0</v>
      </c>
    </row>
    <row r="339" spans="1:37" ht="14.1" customHeight="1" thickTop="1" thickBot="1">
      <c r="A339" s="2797"/>
      <c r="B339" s="2801"/>
      <c r="C339" s="2827"/>
      <c r="D339" s="2830"/>
      <c r="E339" s="2833"/>
      <c r="F339" s="2807"/>
      <c r="G339" s="2810"/>
      <c r="H339" s="2839"/>
      <c r="I339" s="2807"/>
      <c r="J339" s="2807"/>
      <c r="K339" s="277"/>
      <c r="L339" s="98"/>
      <c r="M339" s="1760"/>
      <c r="N339" s="89"/>
      <c r="O339" s="89"/>
      <c r="P339" s="98"/>
      <c r="Q339" s="98"/>
      <c r="R339" s="12"/>
      <c r="S339" s="12"/>
      <c r="T339" s="12"/>
      <c r="U339" s="12"/>
      <c r="V339" s="12"/>
      <c r="W339" s="1934"/>
      <c r="X339" s="1934"/>
      <c r="Y339" s="12"/>
      <c r="Z339" s="98"/>
      <c r="AA339" s="2813"/>
      <c r="AB339" s="2813"/>
      <c r="AC339" s="2824"/>
      <c r="AD339" s="2835"/>
      <c r="AE339" s="2821"/>
      <c r="AF339" s="2823"/>
      <c r="AG339" s="59">
        <f>IF(N339=N338,0,IF(N339=N337,0,IF(N339=N336,0,IF(N339=N335,0,IF(N339=N334,0,IF(N339=N333,0,IF(N339=N332,0,IF(N339=N331,0,1))))))))</f>
        <v>0</v>
      </c>
      <c r="AH339" s="59" t="s">
        <v>224</v>
      </c>
      <c r="AI339" s="59" t="str">
        <f t="shared" si="28"/>
        <v>??</v>
      </c>
      <c r="AJ339" s="59">
        <f>IF(O339=O338,0,IF(O339=O337,0,IF(O339=O336,0,IF(O339=O335,0,IF(O339=O334,0,IF(O339=O333,0,IF(O339=O332,0,IF(O339=O331,0,1))))))))</f>
        <v>0</v>
      </c>
      <c r="AK339" s="529">
        <f t="shared" si="63"/>
        <v>0</v>
      </c>
    </row>
    <row r="340" spans="1:37" ht="14.1" customHeight="1" thickTop="1" thickBot="1">
      <c r="A340" s="2797"/>
      <c r="B340" s="2802"/>
      <c r="C340" s="2828"/>
      <c r="D340" s="2831"/>
      <c r="E340" s="2834"/>
      <c r="F340" s="2808"/>
      <c r="G340" s="2811"/>
      <c r="H340" s="2840"/>
      <c r="I340" s="2808"/>
      <c r="J340" s="2808"/>
      <c r="K340" s="274"/>
      <c r="L340" s="96"/>
      <c r="M340" s="96"/>
      <c r="N340" s="89"/>
      <c r="O340" s="93"/>
      <c r="P340" s="96"/>
      <c r="Q340" s="96"/>
      <c r="R340" s="13"/>
      <c r="S340" s="13"/>
      <c r="T340" s="13"/>
      <c r="U340" s="13"/>
      <c r="V340" s="13"/>
      <c r="W340" s="13"/>
      <c r="X340" s="13"/>
      <c r="Y340" s="13"/>
      <c r="Z340" s="96"/>
      <c r="AA340" s="2814"/>
      <c r="AB340" s="2814"/>
      <c r="AC340" s="2825"/>
      <c r="AD340" s="2835"/>
      <c r="AE340" s="2822"/>
      <c r="AF340" s="2823"/>
      <c r="AG340" s="59">
        <f>IF(N340=N339,0,IF(N340=N338,0,IF(N340=N337,0,IF(N340=N336,0,IF(N340=N335,0,IF(N340=N334,0,IF(N340=N333,0,IF(N340=N332,0,IF(N340=N331,0,1)))))))))</f>
        <v>0</v>
      </c>
      <c r="AH340" s="59" t="s">
        <v>224</v>
      </c>
      <c r="AI340" s="59" t="str">
        <f t="shared" si="28"/>
        <v>??</v>
      </c>
      <c r="AJ340" s="59">
        <f>IF(O340=O339,0,IF(O340=O338,0,IF(O340=O337,0,IF(O340=O336,0,IF(O340=O335,0,IF(O340=O334,0,IF(O340=O333,0,IF(O340=O332,0,IF(O340=O331,0,1)))))))))</f>
        <v>0</v>
      </c>
      <c r="AK340" s="529">
        <f t="shared" si="63"/>
        <v>0</v>
      </c>
    </row>
    <row r="341" spans="1:37" ht="14.1" customHeight="1" thickTop="1" thickBot="1">
      <c r="A341" s="2797"/>
      <c r="B341" s="2800"/>
      <c r="C341" s="2826"/>
      <c r="D341" s="2829"/>
      <c r="E341" s="2832"/>
      <c r="F341" s="2806"/>
      <c r="G341" s="2809"/>
      <c r="H341" s="2836" t="s">
        <v>970</v>
      </c>
      <c r="I341" s="2806"/>
      <c r="J341" s="2806"/>
      <c r="K341" s="275"/>
      <c r="L341" s="97"/>
      <c r="M341" s="97"/>
      <c r="N341" s="79"/>
      <c r="O341" s="79"/>
      <c r="P341" s="97"/>
      <c r="Q341" s="97"/>
      <c r="R341" s="14"/>
      <c r="S341" s="14"/>
      <c r="T341" s="14"/>
      <c r="U341" s="14"/>
      <c r="V341" s="14"/>
      <c r="W341" s="14"/>
      <c r="X341" s="14"/>
      <c r="Y341" s="14"/>
      <c r="Z341" s="97"/>
      <c r="AA341" s="2812">
        <f>SUM(R341:Z350)</f>
        <v>0</v>
      </c>
      <c r="AB341" s="2812">
        <f>IF(AA341&gt;0,18,0)</f>
        <v>0</v>
      </c>
      <c r="AC341" s="2815">
        <f t="shared" ref="AC341" si="67">IF((AA341-AB341)&gt;=0,AA341-AB341,0)</f>
        <v>0</v>
      </c>
      <c r="AD341" s="2835">
        <f>IF(AA341&lt;AB341,AA341,AB341)/IF(AB341=0,1,AB341)</f>
        <v>0</v>
      </c>
      <c r="AE341" s="2820" t="str">
        <f>IF(AD341=1,"pe",IF(AD341&gt;0,"ne",""))</f>
        <v/>
      </c>
      <c r="AF341" s="2823"/>
      <c r="AG341" s="59">
        <v>1</v>
      </c>
      <c r="AH341" s="59" t="s">
        <v>224</v>
      </c>
      <c r="AI341" s="59" t="str">
        <f t="shared" si="28"/>
        <v>??</v>
      </c>
      <c r="AJ341" s="59">
        <v>1</v>
      </c>
      <c r="AK341" s="529">
        <f>C341</f>
        <v>0</v>
      </c>
    </row>
    <row r="342" spans="1:37" ht="14.1" customHeight="1" thickTop="1" thickBot="1">
      <c r="A342" s="2797"/>
      <c r="B342" s="2801"/>
      <c r="C342" s="2827"/>
      <c r="D342" s="2830"/>
      <c r="E342" s="2833"/>
      <c r="F342" s="2807"/>
      <c r="G342" s="2810"/>
      <c r="H342" s="2837"/>
      <c r="I342" s="2807"/>
      <c r="J342" s="2807"/>
      <c r="K342" s="273"/>
      <c r="L342" s="98"/>
      <c r="M342" s="1760"/>
      <c r="N342" s="89"/>
      <c r="O342" s="89"/>
      <c r="P342" s="98"/>
      <c r="Q342" s="98"/>
      <c r="R342" s="12"/>
      <c r="S342" s="12"/>
      <c r="T342" s="12"/>
      <c r="U342" s="12"/>
      <c r="V342" s="12"/>
      <c r="W342" s="1934"/>
      <c r="X342" s="1934"/>
      <c r="Y342" s="12"/>
      <c r="Z342" s="98"/>
      <c r="AA342" s="2813"/>
      <c r="AB342" s="2813"/>
      <c r="AC342" s="2816"/>
      <c r="AD342" s="2835"/>
      <c r="AE342" s="2821"/>
      <c r="AF342" s="2823"/>
      <c r="AG342" s="59">
        <f>IF(N342=N341,0,1)</f>
        <v>0</v>
      </c>
      <c r="AH342" s="59" t="s">
        <v>224</v>
      </c>
      <c r="AI342" s="59" t="str">
        <f t="shared" si="28"/>
        <v>??</v>
      </c>
      <c r="AJ342" s="59">
        <f>IF(O342=O341,0,1)</f>
        <v>0</v>
      </c>
      <c r="AK342" s="529">
        <f t="shared" si="63"/>
        <v>0</v>
      </c>
    </row>
    <row r="343" spans="1:37" ht="14.1" customHeight="1" thickTop="1" thickBot="1">
      <c r="A343" s="2797"/>
      <c r="B343" s="2801"/>
      <c r="C343" s="2827"/>
      <c r="D343" s="2830"/>
      <c r="E343" s="2833"/>
      <c r="F343" s="2807"/>
      <c r="G343" s="2810"/>
      <c r="H343" s="2838"/>
      <c r="I343" s="2807"/>
      <c r="J343" s="2807"/>
      <c r="K343" s="273"/>
      <c r="L343" s="98"/>
      <c r="M343" s="1760"/>
      <c r="N343" s="89"/>
      <c r="O343" s="89"/>
      <c r="P343" s="98"/>
      <c r="Q343" s="98"/>
      <c r="R343" s="12"/>
      <c r="S343" s="12"/>
      <c r="T343" s="12"/>
      <c r="U343" s="12"/>
      <c r="V343" s="12"/>
      <c r="W343" s="1934"/>
      <c r="X343" s="1934"/>
      <c r="Y343" s="12"/>
      <c r="Z343" s="98"/>
      <c r="AA343" s="2813"/>
      <c r="AB343" s="2813"/>
      <c r="AC343" s="2816"/>
      <c r="AD343" s="2835"/>
      <c r="AE343" s="2821"/>
      <c r="AF343" s="2823"/>
      <c r="AG343" s="59">
        <f>IF(N343=N342,0,IF(N343=N341,0,1))</f>
        <v>0</v>
      </c>
      <c r="AH343" s="59" t="s">
        <v>224</v>
      </c>
      <c r="AI343" s="59" t="str">
        <f t="shared" si="28"/>
        <v>??</v>
      </c>
      <c r="AJ343" s="59">
        <f>IF(O343=O342,0,IF(O343=O341,0,1))</f>
        <v>0</v>
      </c>
      <c r="AK343" s="529">
        <f t="shared" si="63"/>
        <v>0</v>
      </c>
    </row>
    <row r="344" spans="1:37" ht="14.1" customHeight="1" thickTop="1" thickBot="1">
      <c r="A344" s="2797"/>
      <c r="B344" s="2801"/>
      <c r="C344" s="2827"/>
      <c r="D344" s="2830"/>
      <c r="E344" s="2833"/>
      <c r="F344" s="2807"/>
      <c r="G344" s="2810"/>
      <c r="H344" s="2839"/>
      <c r="I344" s="2807"/>
      <c r="J344" s="2807"/>
      <c r="K344" s="273"/>
      <c r="L344" s="98"/>
      <c r="M344" s="1760"/>
      <c r="N344" s="89"/>
      <c r="O344" s="89"/>
      <c r="P344" s="98"/>
      <c r="Q344" s="98"/>
      <c r="R344" s="12"/>
      <c r="S344" s="12"/>
      <c r="T344" s="12"/>
      <c r="U344" s="12"/>
      <c r="V344" s="12"/>
      <c r="W344" s="1934"/>
      <c r="X344" s="1934"/>
      <c r="Y344" s="12"/>
      <c r="Z344" s="98"/>
      <c r="AA344" s="2813"/>
      <c r="AB344" s="2813"/>
      <c r="AC344" s="2816"/>
      <c r="AD344" s="2835"/>
      <c r="AE344" s="2821"/>
      <c r="AF344" s="2823"/>
      <c r="AG344" s="59">
        <f>IF(N344=N343,0,IF(N344=N342,0,IF(N344=N341,0,1)))</f>
        <v>0</v>
      </c>
      <c r="AH344" s="59" t="s">
        <v>224</v>
      </c>
      <c r="AI344" s="59" t="str">
        <f t="shared" si="28"/>
        <v>??</v>
      </c>
      <c r="AJ344" s="59">
        <f>IF(O344=O343,0,IF(O344=O342,0,IF(O344=O341,0,1)))</f>
        <v>0</v>
      </c>
      <c r="AK344" s="529">
        <f t="shared" si="63"/>
        <v>0</v>
      </c>
    </row>
    <row r="345" spans="1:37" ht="14.1" customHeight="1" thickTop="1" thickBot="1">
      <c r="A345" s="2797"/>
      <c r="B345" s="2801"/>
      <c r="C345" s="2827"/>
      <c r="D345" s="2830"/>
      <c r="E345" s="2833"/>
      <c r="F345" s="2807"/>
      <c r="G345" s="2810"/>
      <c r="H345" s="2839"/>
      <c r="I345" s="2807"/>
      <c r="J345" s="2807"/>
      <c r="K345" s="277"/>
      <c r="L345" s="98"/>
      <c r="M345" s="1760"/>
      <c r="N345" s="89"/>
      <c r="O345" s="89"/>
      <c r="P345" s="98"/>
      <c r="Q345" s="98"/>
      <c r="R345" s="12"/>
      <c r="S345" s="12"/>
      <c r="T345" s="12"/>
      <c r="U345" s="12"/>
      <c r="V345" s="12"/>
      <c r="W345" s="1934"/>
      <c r="X345" s="1934"/>
      <c r="Y345" s="12"/>
      <c r="Z345" s="98"/>
      <c r="AA345" s="2813"/>
      <c r="AB345" s="2813"/>
      <c r="AC345" s="2816"/>
      <c r="AD345" s="2835"/>
      <c r="AE345" s="2821"/>
      <c r="AF345" s="2823"/>
      <c r="AG345" s="59">
        <f>IF(N345=N344,0,IF(N345=N343,0,IF(N345=N342,0,IF(N345=N341,0,1))))</f>
        <v>0</v>
      </c>
      <c r="AH345" s="59" t="s">
        <v>224</v>
      </c>
      <c r="AI345" s="59" t="str">
        <f t="shared" si="28"/>
        <v>??</v>
      </c>
      <c r="AJ345" s="59">
        <f>IF(O345=O344,0,IF(O345=O343,0,IF(O345=O342,0,IF(O345=O341,0,1))))</f>
        <v>0</v>
      </c>
      <c r="AK345" s="529">
        <f t="shared" si="63"/>
        <v>0</v>
      </c>
    </row>
    <row r="346" spans="1:37" ht="14.1" customHeight="1" thickTop="1" thickBot="1">
      <c r="A346" s="2797"/>
      <c r="B346" s="2801"/>
      <c r="C346" s="2827"/>
      <c r="D346" s="2830"/>
      <c r="E346" s="2833"/>
      <c r="F346" s="2807"/>
      <c r="G346" s="2810"/>
      <c r="H346" s="2839"/>
      <c r="I346" s="2807"/>
      <c r="J346" s="2807"/>
      <c r="K346" s="277"/>
      <c r="L346" s="98"/>
      <c r="M346" s="1760"/>
      <c r="N346" s="89"/>
      <c r="O346" s="89"/>
      <c r="P346" s="98"/>
      <c r="Q346" s="98"/>
      <c r="R346" s="12"/>
      <c r="S346" s="12"/>
      <c r="T346" s="12"/>
      <c r="U346" s="12"/>
      <c r="V346" s="12"/>
      <c r="W346" s="1934"/>
      <c r="X346" s="1934"/>
      <c r="Y346" s="12"/>
      <c r="Z346" s="98"/>
      <c r="AA346" s="2813"/>
      <c r="AB346" s="2813"/>
      <c r="AC346" s="2816"/>
      <c r="AD346" s="2835"/>
      <c r="AE346" s="2821"/>
      <c r="AF346" s="2823"/>
      <c r="AG346" s="59">
        <f>IF(N346=N345,0,IF(N346=N344,0,IF(N346=N343,0,IF(N346=N342,0,IF(N346=N341,0,1)))))</f>
        <v>0</v>
      </c>
      <c r="AH346" s="59" t="s">
        <v>224</v>
      </c>
      <c r="AI346" s="59" t="str">
        <f t="shared" si="28"/>
        <v>??</v>
      </c>
      <c r="AJ346" s="59">
        <f>IF(O346=O345,0,IF(O346=O344,0,IF(O346=O343,0,IF(O346=O342,0,IF(O346=O341,0,1)))))</f>
        <v>0</v>
      </c>
      <c r="AK346" s="529">
        <f t="shared" si="63"/>
        <v>0</v>
      </c>
    </row>
    <row r="347" spans="1:37" ht="14.1" customHeight="1" thickTop="1" thickBot="1">
      <c r="A347" s="2797"/>
      <c r="B347" s="2801"/>
      <c r="C347" s="2827"/>
      <c r="D347" s="2830"/>
      <c r="E347" s="2833"/>
      <c r="F347" s="2807"/>
      <c r="G347" s="2810"/>
      <c r="H347" s="2839"/>
      <c r="I347" s="2807"/>
      <c r="J347" s="2807"/>
      <c r="K347" s="277"/>
      <c r="L347" s="98"/>
      <c r="M347" s="1760"/>
      <c r="N347" s="89"/>
      <c r="O347" s="89"/>
      <c r="P347" s="98"/>
      <c r="Q347" s="98"/>
      <c r="R347" s="12"/>
      <c r="S347" s="12"/>
      <c r="T347" s="12"/>
      <c r="U347" s="12"/>
      <c r="V347" s="12"/>
      <c r="W347" s="1934"/>
      <c r="X347" s="1934"/>
      <c r="Y347" s="12"/>
      <c r="Z347" s="98"/>
      <c r="AA347" s="2813"/>
      <c r="AB347" s="2813"/>
      <c r="AC347" s="2824" t="str">
        <f t="shared" ref="AC347" si="68">IF(AC341&gt;9,"błąd","")</f>
        <v/>
      </c>
      <c r="AD347" s="2835"/>
      <c r="AE347" s="2821"/>
      <c r="AF347" s="2823"/>
      <c r="AG347" s="59">
        <f>IF(N347=N346,0,IF(N347=N345,0,IF(N347=N344,0,IF(N347=N343,0,IF(N347=N342,0,IF(N347=N341,0,1))))))</f>
        <v>0</v>
      </c>
      <c r="AH347" s="59" t="s">
        <v>224</v>
      </c>
      <c r="AI347" s="59" t="str">
        <f t="shared" si="28"/>
        <v>??</v>
      </c>
      <c r="AJ347" s="59">
        <f>IF(O347=O346,0,IF(O347=O345,0,IF(O347=O344,0,IF(O347=O343,0,IF(O347=O342,0,IF(O347=O341,0,1))))))</f>
        <v>0</v>
      </c>
      <c r="AK347" s="529">
        <f t="shared" si="63"/>
        <v>0</v>
      </c>
    </row>
    <row r="348" spans="1:37" ht="14.1" customHeight="1" thickTop="1" thickBot="1">
      <c r="A348" s="2797"/>
      <c r="B348" s="2801"/>
      <c r="C348" s="2827"/>
      <c r="D348" s="2830"/>
      <c r="E348" s="2833"/>
      <c r="F348" s="2807"/>
      <c r="G348" s="2810"/>
      <c r="H348" s="2839"/>
      <c r="I348" s="2807"/>
      <c r="J348" s="2807"/>
      <c r="K348" s="277"/>
      <c r="L348" s="98"/>
      <c r="M348" s="1760"/>
      <c r="N348" s="89"/>
      <c r="O348" s="89"/>
      <c r="P348" s="98"/>
      <c r="Q348" s="98"/>
      <c r="R348" s="12"/>
      <c r="S348" s="12"/>
      <c r="T348" s="12"/>
      <c r="U348" s="12"/>
      <c r="V348" s="12"/>
      <c r="W348" s="1934"/>
      <c r="X348" s="1934"/>
      <c r="Y348" s="12"/>
      <c r="Z348" s="98"/>
      <c r="AA348" s="2813"/>
      <c r="AB348" s="2813"/>
      <c r="AC348" s="2824"/>
      <c r="AD348" s="2835"/>
      <c r="AE348" s="2821"/>
      <c r="AF348" s="2823"/>
      <c r="AG348" s="59">
        <f>IF(N348=N347,0,IF(N348=N346,0,IF(N348=N345,0,IF(N348=N344,0,IF(N348=N343,0,IF(N348=N342,0,IF(N348=N341,0,1)))))))</f>
        <v>0</v>
      </c>
      <c r="AH348" s="59" t="s">
        <v>224</v>
      </c>
      <c r="AI348" s="59" t="str">
        <f t="shared" si="28"/>
        <v>??</v>
      </c>
      <c r="AJ348" s="59">
        <f>IF(O348=O347,0,IF(O348=O346,0,IF(O348=O345,0,IF(O348=O344,0,IF(O348=O343,0,IF(O348=O342,0,IF(O348=O341,0,1)))))))</f>
        <v>0</v>
      </c>
      <c r="AK348" s="529">
        <f t="shared" si="63"/>
        <v>0</v>
      </c>
    </row>
    <row r="349" spans="1:37" ht="14.1" customHeight="1" thickTop="1" thickBot="1">
      <c r="A349" s="2797"/>
      <c r="B349" s="2801"/>
      <c r="C349" s="2827"/>
      <c r="D349" s="2830"/>
      <c r="E349" s="2833"/>
      <c r="F349" s="2807"/>
      <c r="G349" s="2810"/>
      <c r="H349" s="2839"/>
      <c r="I349" s="2807"/>
      <c r="J349" s="2807"/>
      <c r="K349" s="277"/>
      <c r="L349" s="98"/>
      <c r="M349" s="1760"/>
      <c r="N349" s="89"/>
      <c r="O349" s="89"/>
      <c r="P349" s="98"/>
      <c r="Q349" s="98"/>
      <c r="R349" s="12"/>
      <c r="S349" s="12"/>
      <c r="T349" s="12"/>
      <c r="U349" s="12"/>
      <c r="V349" s="12"/>
      <c r="W349" s="1934"/>
      <c r="X349" s="1934"/>
      <c r="Y349" s="12"/>
      <c r="Z349" s="98"/>
      <c r="AA349" s="2813"/>
      <c r="AB349" s="2813"/>
      <c r="AC349" s="2824"/>
      <c r="AD349" s="2835"/>
      <c r="AE349" s="2821"/>
      <c r="AF349" s="2823"/>
      <c r="AG349" s="59">
        <f>IF(N349=N348,0,IF(N349=N347,0,IF(N349=N346,0,IF(N349=N345,0,IF(N349=N344,0,IF(N349=N343,0,IF(N349=N342,0,IF(N349=N341,0,1))))))))</f>
        <v>0</v>
      </c>
      <c r="AH349" s="59" t="s">
        <v>224</v>
      </c>
      <c r="AI349" s="59" t="str">
        <f t="shared" si="28"/>
        <v>??</v>
      </c>
      <c r="AJ349" s="59">
        <f>IF(O349=O348,0,IF(O349=O347,0,IF(O349=O346,0,IF(O349=O345,0,IF(O349=O344,0,IF(O349=O343,0,IF(O349=O342,0,IF(O349=O341,0,1))))))))</f>
        <v>0</v>
      </c>
      <c r="AK349" s="529">
        <f t="shared" si="63"/>
        <v>0</v>
      </c>
    </row>
    <row r="350" spans="1:37" ht="14.1" customHeight="1" thickTop="1" thickBot="1">
      <c r="A350" s="2797"/>
      <c r="B350" s="2802"/>
      <c r="C350" s="2828"/>
      <c r="D350" s="2831"/>
      <c r="E350" s="2834"/>
      <c r="F350" s="2808"/>
      <c r="G350" s="2811"/>
      <c r="H350" s="2840"/>
      <c r="I350" s="2808"/>
      <c r="J350" s="2808"/>
      <c r="K350" s="274"/>
      <c r="L350" s="96"/>
      <c r="M350" s="96"/>
      <c r="N350" s="89"/>
      <c r="O350" s="93"/>
      <c r="P350" s="96"/>
      <c r="Q350" s="96"/>
      <c r="R350" s="13"/>
      <c r="S350" s="13"/>
      <c r="T350" s="13"/>
      <c r="U350" s="13"/>
      <c r="V350" s="13"/>
      <c r="W350" s="13"/>
      <c r="X350" s="13"/>
      <c r="Y350" s="13"/>
      <c r="Z350" s="96"/>
      <c r="AA350" s="2814"/>
      <c r="AB350" s="2814"/>
      <c r="AC350" s="2825"/>
      <c r="AD350" s="2835"/>
      <c r="AE350" s="2822"/>
      <c r="AF350" s="2823"/>
      <c r="AG350" s="59">
        <f>IF(N350=N349,0,IF(N350=N348,0,IF(N350=N347,0,IF(N350=N346,0,IF(N350=N345,0,IF(N350=N344,0,IF(N350=N343,0,IF(N350=N342,0,IF(N350=N341,0,1)))))))))</f>
        <v>0</v>
      </c>
      <c r="AH350" s="59" t="s">
        <v>224</v>
      </c>
      <c r="AI350" s="59" t="str">
        <f t="shared" si="28"/>
        <v>??</v>
      </c>
      <c r="AJ350" s="59">
        <f>IF(O350=O349,0,IF(O350=O348,0,IF(O350=O347,0,IF(O350=O346,0,IF(O350=O345,0,IF(O350=O344,0,IF(O350=O343,0,IF(O350=O342,0,IF(O350=O341,0,1)))))))))</f>
        <v>0</v>
      </c>
      <c r="AK350" s="529">
        <f t="shared" si="63"/>
        <v>0</v>
      </c>
    </row>
    <row r="351" spans="1:37" ht="14.1" customHeight="1" thickTop="1" thickBot="1">
      <c r="A351" s="2797"/>
      <c r="B351" s="2800"/>
      <c r="C351" s="2826"/>
      <c r="D351" s="2829"/>
      <c r="E351" s="2832"/>
      <c r="F351" s="2806"/>
      <c r="G351" s="2809"/>
      <c r="H351" s="2836" t="s">
        <v>970</v>
      </c>
      <c r="I351" s="2806"/>
      <c r="J351" s="2806"/>
      <c r="K351" s="275"/>
      <c r="L351" s="97"/>
      <c r="M351" s="97"/>
      <c r="N351" s="79"/>
      <c r="O351" s="79"/>
      <c r="P351" s="97"/>
      <c r="Q351" s="97"/>
      <c r="R351" s="14"/>
      <c r="S351" s="14"/>
      <c r="T351" s="14"/>
      <c r="U351" s="14"/>
      <c r="V351" s="14"/>
      <c r="W351" s="14"/>
      <c r="X351" s="14"/>
      <c r="Y351" s="14"/>
      <c r="Z351" s="97"/>
      <c r="AA351" s="2812">
        <f>SUM(R351:Z360)</f>
        <v>0</v>
      </c>
      <c r="AB351" s="2812">
        <f>IF(AA351&gt;0,18,0)</f>
        <v>0</v>
      </c>
      <c r="AC351" s="2815">
        <f t="shared" ref="AC351" si="69">IF((AA351-AB351)&gt;=0,AA351-AB351,0)</f>
        <v>0</v>
      </c>
      <c r="AD351" s="2835">
        <f>IF(AA351&lt;AB351,AA351,AB351)/IF(AB351=0,1,AB351)</f>
        <v>0</v>
      </c>
      <c r="AE351" s="2820" t="str">
        <f>IF(AD351=1,"pe",IF(AD351&gt;0,"ne",""))</f>
        <v/>
      </c>
      <c r="AF351" s="2823"/>
      <c r="AG351" s="59">
        <v>1</v>
      </c>
      <c r="AH351" s="59" t="s">
        <v>224</v>
      </c>
      <c r="AI351" s="59" t="str">
        <f t="shared" si="28"/>
        <v>??</v>
      </c>
      <c r="AJ351" s="59">
        <v>1</v>
      </c>
      <c r="AK351" s="529">
        <f>C351</f>
        <v>0</v>
      </c>
    </row>
    <row r="352" spans="1:37" ht="14.1" customHeight="1" thickTop="1" thickBot="1">
      <c r="A352" s="2797"/>
      <c r="B352" s="2801"/>
      <c r="C352" s="2827"/>
      <c r="D352" s="2830"/>
      <c r="E352" s="2833"/>
      <c r="F352" s="2807"/>
      <c r="G352" s="2810"/>
      <c r="H352" s="2837"/>
      <c r="I352" s="2807"/>
      <c r="J352" s="2807"/>
      <c r="K352" s="273"/>
      <c r="L352" s="98"/>
      <c r="M352" s="1760"/>
      <c r="N352" s="89"/>
      <c r="O352" s="89"/>
      <c r="P352" s="98"/>
      <c r="Q352" s="98"/>
      <c r="R352" s="12"/>
      <c r="S352" s="12"/>
      <c r="T352" s="12"/>
      <c r="U352" s="12"/>
      <c r="V352" s="12"/>
      <c r="W352" s="1934"/>
      <c r="X352" s="1934"/>
      <c r="Y352" s="12"/>
      <c r="Z352" s="98"/>
      <c r="AA352" s="2813"/>
      <c r="AB352" s="2813"/>
      <c r="AC352" s="2816"/>
      <c r="AD352" s="2835"/>
      <c r="AE352" s="2821"/>
      <c r="AF352" s="2823"/>
      <c r="AG352" s="59">
        <f>IF(N352=N351,0,1)</f>
        <v>0</v>
      </c>
      <c r="AH352" s="59" t="s">
        <v>224</v>
      </c>
      <c r="AI352" s="59" t="str">
        <f t="shared" si="28"/>
        <v>??</v>
      </c>
      <c r="AJ352" s="59">
        <f>IF(O352=O351,0,1)</f>
        <v>0</v>
      </c>
      <c r="AK352" s="529">
        <f t="shared" ref="AK352:AK410" si="70">AK351</f>
        <v>0</v>
      </c>
    </row>
    <row r="353" spans="1:37" ht="14.1" customHeight="1" thickTop="1" thickBot="1">
      <c r="A353" s="2797"/>
      <c r="B353" s="2801"/>
      <c r="C353" s="2827"/>
      <c r="D353" s="2830"/>
      <c r="E353" s="2833"/>
      <c r="F353" s="2807"/>
      <c r="G353" s="2810"/>
      <c r="H353" s="2838"/>
      <c r="I353" s="2807"/>
      <c r="J353" s="2807"/>
      <c r="K353" s="273"/>
      <c r="L353" s="98"/>
      <c r="M353" s="1760"/>
      <c r="N353" s="89"/>
      <c r="O353" s="89"/>
      <c r="P353" s="98"/>
      <c r="Q353" s="98"/>
      <c r="R353" s="12"/>
      <c r="S353" s="12"/>
      <c r="T353" s="12"/>
      <c r="U353" s="12"/>
      <c r="V353" s="12"/>
      <c r="W353" s="1934"/>
      <c r="X353" s="1934"/>
      <c r="Y353" s="12"/>
      <c r="Z353" s="98"/>
      <c r="AA353" s="2813"/>
      <c r="AB353" s="2813"/>
      <c r="AC353" s="2816"/>
      <c r="AD353" s="2835"/>
      <c r="AE353" s="2821"/>
      <c r="AF353" s="2823"/>
      <c r="AG353" s="59">
        <f>IF(N353=N352,0,IF(N353=N351,0,1))</f>
        <v>0</v>
      </c>
      <c r="AH353" s="59" t="s">
        <v>224</v>
      </c>
      <c r="AI353" s="59" t="str">
        <f t="shared" si="28"/>
        <v>??</v>
      </c>
      <c r="AJ353" s="59">
        <f>IF(O353=O352,0,IF(O353=O351,0,1))</f>
        <v>0</v>
      </c>
      <c r="AK353" s="529">
        <f t="shared" si="70"/>
        <v>0</v>
      </c>
    </row>
    <row r="354" spans="1:37" ht="14.1" customHeight="1" thickTop="1" thickBot="1">
      <c r="A354" s="2797"/>
      <c r="B354" s="2801"/>
      <c r="C354" s="2827"/>
      <c r="D354" s="2830"/>
      <c r="E354" s="2833"/>
      <c r="F354" s="2807"/>
      <c r="G354" s="2810"/>
      <c r="H354" s="2839"/>
      <c r="I354" s="2807"/>
      <c r="J354" s="2807"/>
      <c r="K354" s="273"/>
      <c r="L354" s="98"/>
      <c r="M354" s="1760"/>
      <c r="N354" s="89"/>
      <c r="O354" s="89"/>
      <c r="P354" s="98"/>
      <c r="Q354" s="98"/>
      <c r="R354" s="12"/>
      <c r="S354" s="12"/>
      <c r="T354" s="12"/>
      <c r="U354" s="12"/>
      <c r="V354" s="12"/>
      <c r="W354" s="1934"/>
      <c r="X354" s="1934"/>
      <c r="Y354" s="12"/>
      <c r="Z354" s="98"/>
      <c r="AA354" s="2813"/>
      <c r="AB354" s="2813"/>
      <c r="AC354" s="2816"/>
      <c r="AD354" s="2835"/>
      <c r="AE354" s="2821"/>
      <c r="AF354" s="2823"/>
      <c r="AG354" s="59">
        <f>IF(N354=N353,0,IF(N354=N352,0,IF(N354=N351,0,1)))</f>
        <v>0</v>
      </c>
      <c r="AH354" s="59" t="s">
        <v>224</v>
      </c>
      <c r="AI354" s="59" t="str">
        <f t="shared" si="28"/>
        <v>??</v>
      </c>
      <c r="AJ354" s="59">
        <f>IF(O354=O353,0,IF(O354=O352,0,IF(O354=O351,0,1)))</f>
        <v>0</v>
      </c>
      <c r="AK354" s="529">
        <f t="shared" si="70"/>
        <v>0</v>
      </c>
    </row>
    <row r="355" spans="1:37" ht="14.1" customHeight="1" thickTop="1" thickBot="1">
      <c r="A355" s="2797"/>
      <c r="B355" s="2801"/>
      <c r="C355" s="2827"/>
      <c r="D355" s="2830"/>
      <c r="E355" s="2833"/>
      <c r="F355" s="2807"/>
      <c r="G355" s="2810"/>
      <c r="H355" s="2839"/>
      <c r="I355" s="2807"/>
      <c r="J355" s="2807"/>
      <c r="K355" s="277"/>
      <c r="L355" s="98"/>
      <c r="M355" s="1760"/>
      <c r="N355" s="89"/>
      <c r="O355" s="89"/>
      <c r="P355" s="98"/>
      <c r="Q355" s="98"/>
      <c r="R355" s="12"/>
      <c r="S355" s="12"/>
      <c r="T355" s="12"/>
      <c r="U355" s="12"/>
      <c r="V355" s="12"/>
      <c r="W355" s="1934"/>
      <c r="X355" s="1934"/>
      <c r="Y355" s="12"/>
      <c r="Z355" s="98"/>
      <c r="AA355" s="2813"/>
      <c r="AB355" s="2813"/>
      <c r="AC355" s="2816"/>
      <c r="AD355" s="2835"/>
      <c r="AE355" s="2821"/>
      <c r="AF355" s="2823"/>
      <c r="AG355" s="59">
        <f>IF(N355=N354,0,IF(N355=N353,0,IF(N355=N352,0,IF(N355=N351,0,1))))</f>
        <v>0</v>
      </c>
      <c r="AH355" s="59" t="s">
        <v>224</v>
      </c>
      <c r="AI355" s="59" t="str">
        <f t="shared" si="28"/>
        <v>??</v>
      </c>
      <c r="AJ355" s="59">
        <f>IF(O355=O354,0,IF(O355=O353,0,IF(O355=O352,0,IF(O355=O351,0,1))))</f>
        <v>0</v>
      </c>
      <c r="AK355" s="529">
        <f t="shared" si="70"/>
        <v>0</v>
      </c>
    </row>
    <row r="356" spans="1:37" ht="14.1" customHeight="1" thickTop="1" thickBot="1">
      <c r="A356" s="2797"/>
      <c r="B356" s="2801"/>
      <c r="C356" s="2827"/>
      <c r="D356" s="2830"/>
      <c r="E356" s="2833"/>
      <c r="F356" s="2807"/>
      <c r="G356" s="2810"/>
      <c r="H356" s="2839"/>
      <c r="I356" s="2807"/>
      <c r="J356" s="2807"/>
      <c r="K356" s="277"/>
      <c r="L356" s="98"/>
      <c r="M356" s="1760"/>
      <c r="N356" s="89"/>
      <c r="O356" s="89"/>
      <c r="P356" s="98"/>
      <c r="Q356" s="98"/>
      <c r="R356" s="12"/>
      <c r="S356" s="12"/>
      <c r="T356" s="12"/>
      <c r="U356" s="12"/>
      <c r="V356" s="12"/>
      <c r="W356" s="1934"/>
      <c r="X356" s="1934"/>
      <c r="Y356" s="12"/>
      <c r="Z356" s="98"/>
      <c r="AA356" s="2813"/>
      <c r="AB356" s="2813"/>
      <c r="AC356" s="2816"/>
      <c r="AD356" s="2835"/>
      <c r="AE356" s="2821"/>
      <c r="AF356" s="2823"/>
      <c r="AG356" s="59">
        <f>IF(N356=N355,0,IF(N356=N354,0,IF(N356=N353,0,IF(N356=N352,0,IF(N356=N351,0,1)))))</f>
        <v>0</v>
      </c>
      <c r="AH356" s="59" t="s">
        <v>224</v>
      </c>
      <c r="AI356" s="59" t="str">
        <f t="shared" si="28"/>
        <v>??</v>
      </c>
      <c r="AJ356" s="59">
        <f>IF(O356=O355,0,IF(O356=O354,0,IF(O356=O353,0,IF(O356=O352,0,IF(O356=O351,0,1)))))</f>
        <v>0</v>
      </c>
      <c r="AK356" s="529">
        <f t="shared" si="70"/>
        <v>0</v>
      </c>
    </row>
    <row r="357" spans="1:37" ht="14.1" customHeight="1" thickTop="1" thickBot="1">
      <c r="A357" s="2797"/>
      <c r="B357" s="2801"/>
      <c r="C357" s="2827"/>
      <c r="D357" s="2830"/>
      <c r="E357" s="2833"/>
      <c r="F357" s="2807"/>
      <c r="G357" s="2810"/>
      <c r="H357" s="2839"/>
      <c r="I357" s="2807"/>
      <c r="J357" s="2807"/>
      <c r="K357" s="277"/>
      <c r="L357" s="98"/>
      <c r="M357" s="1760"/>
      <c r="N357" s="89"/>
      <c r="O357" s="89"/>
      <c r="P357" s="98"/>
      <c r="Q357" s="98"/>
      <c r="R357" s="12"/>
      <c r="S357" s="12"/>
      <c r="T357" s="12"/>
      <c r="U357" s="12"/>
      <c r="V357" s="12"/>
      <c r="W357" s="1934"/>
      <c r="X357" s="1934"/>
      <c r="Y357" s="12"/>
      <c r="Z357" s="98"/>
      <c r="AA357" s="2813"/>
      <c r="AB357" s="2813"/>
      <c r="AC357" s="2824" t="str">
        <f t="shared" ref="AC357" si="71">IF(AC351&gt;9,"błąd","")</f>
        <v/>
      </c>
      <c r="AD357" s="2835"/>
      <c r="AE357" s="2821"/>
      <c r="AF357" s="2823"/>
      <c r="AG357" s="59">
        <f>IF(N357=N356,0,IF(N357=N355,0,IF(N357=N354,0,IF(N357=N353,0,IF(N357=N352,0,IF(N357=N351,0,1))))))</f>
        <v>0</v>
      </c>
      <c r="AH357" s="59" t="s">
        <v>224</v>
      </c>
      <c r="AI357" s="59" t="str">
        <f t="shared" si="28"/>
        <v>??</v>
      </c>
      <c r="AJ357" s="59">
        <f>IF(O357=O356,0,IF(O357=O355,0,IF(O357=O354,0,IF(O357=O353,0,IF(O357=O352,0,IF(O357=O351,0,1))))))</f>
        <v>0</v>
      </c>
      <c r="AK357" s="529">
        <f t="shared" si="70"/>
        <v>0</v>
      </c>
    </row>
    <row r="358" spans="1:37" ht="14.1" customHeight="1" thickTop="1" thickBot="1">
      <c r="A358" s="2797"/>
      <c r="B358" s="2801"/>
      <c r="C358" s="2827"/>
      <c r="D358" s="2830"/>
      <c r="E358" s="2833"/>
      <c r="F358" s="2807"/>
      <c r="G358" s="2810"/>
      <c r="H358" s="2839"/>
      <c r="I358" s="2807"/>
      <c r="J358" s="2807"/>
      <c r="K358" s="277"/>
      <c r="L358" s="98"/>
      <c r="M358" s="1760"/>
      <c r="N358" s="89"/>
      <c r="O358" s="89"/>
      <c r="P358" s="98"/>
      <c r="Q358" s="98"/>
      <c r="R358" s="12"/>
      <c r="S358" s="12"/>
      <c r="T358" s="12"/>
      <c r="U358" s="12"/>
      <c r="V358" s="12"/>
      <c r="W358" s="1934"/>
      <c r="X358" s="1934"/>
      <c r="Y358" s="12"/>
      <c r="Z358" s="98"/>
      <c r="AA358" s="2813"/>
      <c r="AB358" s="2813"/>
      <c r="AC358" s="2824"/>
      <c r="AD358" s="2835"/>
      <c r="AE358" s="2821"/>
      <c r="AF358" s="2823"/>
      <c r="AG358" s="59">
        <f>IF(N358=N357,0,IF(N358=N356,0,IF(N358=N355,0,IF(N358=N354,0,IF(N358=N353,0,IF(N358=N352,0,IF(N358=N351,0,1)))))))</f>
        <v>0</v>
      </c>
      <c r="AH358" s="59" t="s">
        <v>224</v>
      </c>
      <c r="AI358" s="59" t="str">
        <f t="shared" si="28"/>
        <v>??</v>
      </c>
      <c r="AJ358" s="59">
        <f>IF(O358=O357,0,IF(O358=O356,0,IF(O358=O355,0,IF(O358=O354,0,IF(O358=O353,0,IF(O358=O352,0,IF(O358=O351,0,1)))))))</f>
        <v>0</v>
      </c>
      <c r="AK358" s="529">
        <f t="shared" si="70"/>
        <v>0</v>
      </c>
    </row>
    <row r="359" spans="1:37" ht="14.1" customHeight="1" thickTop="1" thickBot="1">
      <c r="A359" s="2797"/>
      <c r="B359" s="2801"/>
      <c r="C359" s="2827"/>
      <c r="D359" s="2830"/>
      <c r="E359" s="2833"/>
      <c r="F359" s="2807"/>
      <c r="G359" s="2810"/>
      <c r="H359" s="2839"/>
      <c r="I359" s="2807"/>
      <c r="J359" s="2807"/>
      <c r="K359" s="277"/>
      <c r="L359" s="98"/>
      <c r="M359" s="1760"/>
      <c r="N359" s="89"/>
      <c r="O359" s="89"/>
      <c r="P359" s="98"/>
      <c r="Q359" s="98"/>
      <c r="R359" s="12"/>
      <c r="S359" s="12"/>
      <c r="T359" s="12"/>
      <c r="U359" s="12"/>
      <c r="V359" s="12"/>
      <c r="W359" s="1934"/>
      <c r="X359" s="1934"/>
      <c r="Y359" s="12"/>
      <c r="Z359" s="98"/>
      <c r="AA359" s="2813"/>
      <c r="AB359" s="2813"/>
      <c r="AC359" s="2824"/>
      <c r="AD359" s="2835"/>
      <c r="AE359" s="2821"/>
      <c r="AF359" s="2823"/>
      <c r="AG359" s="59">
        <f>IF(N359=N358,0,IF(N359=N357,0,IF(N359=N356,0,IF(N359=N355,0,IF(N359=N354,0,IF(N359=N353,0,IF(N359=N352,0,IF(N359=N351,0,1))))))))</f>
        <v>0</v>
      </c>
      <c r="AH359" s="59" t="s">
        <v>224</v>
      </c>
      <c r="AI359" s="59" t="str">
        <f t="shared" si="28"/>
        <v>??</v>
      </c>
      <c r="AJ359" s="59">
        <f>IF(O359=O358,0,IF(O359=O357,0,IF(O359=O356,0,IF(O359=O355,0,IF(O359=O354,0,IF(O359=O353,0,IF(O359=O352,0,IF(O359=O351,0,1))))))))</f>
        <v>0</v>
      </c>
      <c r="AK359" s="529">
        <f t="shared" si="70"/>
        <v>0</v>
      </c>
    </row>
    <row r="360" spans="1:37" ht="14.1" customHeight="1" thickTop="1" thickBot="1">
      <c r="A360" s="2797"/>
      <c r="B360" s="2802"/>
      <c r="C360" s="2828"/>
      <c r="D360" s="2831"/>
      <c r="E360" s="2834"/>
      <c r="F360" s="2808"/>
      <c r="G360" s="2811"/>
      <c r="H360" s="2840"/>
      <c r="I360" s="2808"/>
      <c r="J360" s="2808"/>
      <c r="K360" s="274"/>
      <c r="L360" s="96"/>
      <c r="M360" s="96"/>
      <c r="N360" s="89"/>
      <c r="O360" s="93"/>
      <c r="P360" s="96"/>
      <c r="Q360" s="96"/>
      <c r="R360" s="13"/>
      <c r="S360" s="13"/>
      <c r="T360" s="13"/>
      <c r="U360" s="13"/>
      <c r="V360" s="13"/>
      <c r="W360" s="13"/>
      <c r="X360" s="13"/>
      <c r="Y360" s="13"/>
      <c r="Z360" s="96"/>
      <c r="AA360" s="2814"/>
      <c r="AB360" s="2814"/>
      <c r="AC360" s="2825"/>
      <c r="AD360" s="2835"/>
      <c r="AE360" s="2822"/>
      <c r="AF360" s="2823"/>
      <c r="AG360" s="59">
        <f>IF(N360=N359,0,IF(N360=N358,0,IF(N360=N357,0,IF(N360=N356,0,IF(N360=N355,0,IF(N360=N354,0,IF(N360=N353,0,IF(N360=N352,0,IF(N360=N351,0,1)))))))))</f>
        <v>0</v>
      </c>
      <c r="AH360" s="59" t="s">
        <v>224</v>
      </c>
      <c r="AI360" s="59" t="str">
        <f t="shared" si="28"/>
        <v>??</v>
      </c>
      <c r="AJ360" s="59">
        <f>IF(O360=O359,0,IF(O360=O358,0,IF(O360=O357,0,IF(O360=O356,0,IF(O360=O355,0,IF(O360=O354,0,IF(O360=O353,0,IF(O360=O352,0,IF(O360=O351,0,1)))))))))</f>
        <v>0</v>
      </c>
      <c r="AK360" s="529">
        <f t="shared" si="70"/>
        <v>0</v>
      </c>
    </row>
    <row r="361" spans="1:37" ht="14.1" customHeight="1" thickTop="1" thickBot="1">
      <c r="A361" s="2797"/>
      <c r="B361" s="2800"/>
      <c r="C361" s="2826"/>
      <c r="D361" s="2829"/>
      <c r="E361" s="2832"/>
      <c r="F361" s="2806"/>
      <c r="G361" s="2809"/>
      <c r="H361" s="2836" t="s">
        <v>970</v>
      </c>
      <c r="I361" s="2806"/>
      <c r="J361" s="2806"/>
      <c r="K361" s="275"/>
      <c r="L361" s="97"/>
      <c r="M361" s="97"/>
      <c r="N361" s="79"/>
      <c r="O361" s="79"/>
      <c r="P361" s="97"/>
      <c r="Q361" s="97"/>
      <c r="R361" s="14"/>
      <c r="S361" s="14"/>
      <c r="T361" s="14"/>
      <c r="U361" s="14"/>
      <c r="V361" s="14"/>
      <c r="W361" s="14"/>
      <c r="X361" s="14"/>
      <c r="Y361" s="14"/>
      <c r="Z361" s="97"/>
      <c r="AA361" s="2812">
        <f>SUM(R361:Z370)</f>
        <v>0</v>
      </c>
      <c r="AB361" s="2812">
        <f>IF(AA361&gt;0,18,0)</f>
        <v>0</v>
      </c>
      <c r="AC361" s="2815">
        <f t="shared" ref="AC361" si="72">IF((AA361-AB361)&gt;=0,AA361-AB361,0)</f>
        <v>0</v>
      </c>
      <c r="AD361" s="2835">
        <f>IF(AA361&lt;AB361,AA361,AB361)/IF(AB361=0,1,AB361)</f>
        <v>0</v>
      </c>
      <c r="AE361" s="2820" t="str">
        <f>IF(AD361=1,"pe",IF(AD361&gt;0,"ne",""))</f>
        <v/>
      </c>
      <c r="AF361" s="2823"/>
      <c r="AG361" s="59">
        <v>1</v>
      </c>
      <c r="AH361" s="59" t="s">
        <v>224</v>
      </c>
      <c r="AI361" s="59" t="str">
        <f t="shared" ref="AI361:AI424" si="73">$C$2</f>
        <v>??</v>
      </c>
      <c r="AJ361" s="59">
        <v>1</v>
      </c>
      <c r="AK361" s="529">
        <f>C361</f>
        <v>0</v>
      </c>
    </row>
    <row r="362" spans="1:37" ht="14.1" customHeight="1" thickTop="1" thickBot="1">
      <c r="A362" s="2797"/>
      <c r="B362" s="2801"/>
      <c r="C362" s="2827"/>
      <c r="D362" s="2830"/>
      <c r="E362" s="2833"/>
      <c r="F362" s="2807"/>
      <c r="G362" s="2810"/>
      <c r="H362" s="2837"/>
      <c r="I362" s="2807"/>
      <c r="J362" s="2807"/>
      <c r="K362" s="273"/>
      <c r="L362" s="98"/>
      <c r="M362" s="1760"/>
      <c r="N362" s="89"/>
      <c r="O362" s="89"/>
      <c r="P362" s="98"/>
      <c r="Q362" s="98"/>
      <c r="R362" s="12"/>
      <c r="S362" s="12"/>
      <c r="T362" s="12"/>
      <c r="U362" s="12"/>
      <c r="V362" s="12"/>
      <c r="W362" s="1934"/>
      <c r="X362" s="1934"/>
      <c r="Y362" s="12"/>
      <c r="Z362" s="98"/>
      <c r="AA362" s="2813"/>
      <c r="AB362" s="2813"/>
      <c r="AC362" s="2816"/>
      <c r="AD362" s="2835"/>
      <c r="AE362" s="2821"/>
      <c r="AF362" s="2823"/>
      <c r="AG362" s="59">
        <f>IF(N362=N361,0,1)</f>
        <v>0</v>
      </c>
      <c r="AH362" s="59" t="s">
        <v>224</v>
      </c>
      <c r="AI362" s="59" t="str">
        <f t="shared" si="73"/>
        <v>??</v>
      </c>
      <c r="AJ362" s="59">
        <f>IF(O362=O361,0,1)</f>
        <v>0</v>
      </c>
      <c r="AK362" s="529">
        <f t="shared" si="70"/>
        <v>0</v>
      </c>
    </row>
    <row r="363" spans="1:37" ht="14.1" customHeight="1" thickTop="1" thickBot="1">
      <c r="A363" s="2797"/>
      <c r="B363" s="2801"/>
      <c r="C363" s="2827"/>
      <c r="D363" s="2830"/>
      <c r="E363" s="2833"/>
      <c r="F363" s="2807"/>
      <c r="G363" s="2810"/>
      <c r="H363" s="2838"/>
      <c r="I363" s="2807"/>
      <c r="J363" s="2807"/>
      <c r="K363" s="273"/>
      <c r="L363" s="98"/>
      <c r="M363" s="1760"/>
      <c r="N363" s="89"/>
      <c r="O363" s="89"/>
      <c r="P363" s="98"/>
      <c r="Q363" s="98"/>
      <c r="R363" s="12"/>
      <c r="S363" s="12"/>
      <c r="T363" s="12"/>
      <c r="U363" s="12"/>
      <c r="V363" s="12"/>
      <c r="W363" s="1934"/>
      <c r="X363" s="1934"/>
      <c r="Y363" s="12"/>
      <c r="Z363" s="98"/>
      <c r="AA363" s="2813"/>
      <c r="AB363" s="2813"/>
      <c r="AC363" s="2816"/>
      <c r="AD363" s="2835"/>
      <c r="AE363" s="2821"/>
      <c r="AF363" s="2823"/>
      <c r="AG363" s="59">
        <f>IF(N363=N362,0,IF(N363=N361,0,1))</f>
        <v>0</v>
      </c>
      <c r="AH363" s="59" t="s">
        <v>224</v>
      </c>
      <c r="AI363" s="59" t="str">
        <f t="shared" si="73"/>
        <v>??</v>
      </c>
      <c r="AJ363" s="59">
        <f>IF(O363=O362,0,IF(O363=O361,0,1))</f>
        <v>0</v>
      </c>
      <c r="AK363" s="529">
        <f t="shared" si="70"/>
        <v>0</v>
      </c>
    </row>
    <row r="364" spans="1:37" ht="14.1" customHeight="1" thickTop="1" thickBot="1">
      <c r="A364" s="2797"/>
      <c r="B364" s="2801"/>
      <c r="C364" s="2827"/>
      <c r="D364" s="2830"/>
      <c r="E364" s="2833"/>
      <c r="F364" s="2807"/>
      <c r="G364" s="2810"/>
      <c r="H364" s="2839"/>
      <c r="I364" s="2807"/>
      <c r="J364" s="2807"/>
      <c r="K364" s="273"/>
      <c r="L364" s="98"/>
      <c r="M364" s="1760"/>
      <c r="N364" s="89"/>
      <c r="O364" s="89"/>
      <c r="P364" s="98"/>
      <c r="Q364" s="98"/>
      <c r="R364" s="12"/>
      <c r="S364" s="12"/>
      <c r="T364" s="12"/>
      <c r="U364" s="12"/>
      <c r="V364" s="12"/>
      <c r="W364" s="1934"/>
      <c r="X364" s="1934"/>
      <c r="Y364" s="12"/>
      <c r="Z364" s="98"/>
      <c r="AA364" s="2813"/>
      <c r="AB364" s="2813"/>
      <c r="AC364" s="2816"/>
      <c r="AD364" s="2835"/>
      <c r="AE364" s="2821"/>
      <c r="AF364" s="2823"/>
      <c r="AG364" s="59">
        <f>IF(N364=N363,0,IF(N364=N362,0,IF(N364=N361,0,1)))</f>
        <v>0</v>
      </c>
      <c r="AH364" s="59" t="s">
        <v>224</v>
      </c>
      <c r="AI364" s="59" t="str">
        <f t="shared" si="73"/>
        <v>??</v>
      </c>
      <c r="AJ364" s="59">
        <f>IF(O364=O363,0,IF(O364=O362,0,IF(O364=O361,0,1)))</f>
        <v>0</v>
      </c>
      <c r="AK364" s="529">
        <f t="shared" si="70"/>
        <v>0</v>
      </c>
    </row>
    <row r="365" spans="1:37" ht="14.1" customHeight="1" thickTop="1" thickBot="1">
      <c r="A365" s="2797"/>
      <c r="B365" s="2801"/>
      <c r="C365" s="2827"/>
      <c r="D365" s="2830"/>
      <c r="E365" s="2833"/>
      <c r="F365" s="2807"/>
      <c r="G365" s="2810"/>
      <c r="H365" s="2839"/>
      <c r="I365" s="2807"/>
      <c r="J365" s="2807"/>
      <c r="K365" s="277"/>
      <c r="L365" s="98"/>
      <c r="M365" s="1760"/>
      <c r="N365" s="89"/>
      <c r="O365" s="89"/>
      <c r="P365" s="98"/>
      <c r="Q365" s="98"/>
      <c r="R365" s="12"/>
      <c r="S365" s="12"/>
      <c r="T365" s="12"/>
      <c r="U365" s="12"/>
      <c r="V365" s="12"/>
      <c r="W365" s="1934"/>
      <c r="X365" s="1934"/>
      <c r="Y365" s="12"/>
      <c r="Z365" s="98"/>
      <c r="AA365" s="2813"/>
      <c r="AB365" s="2813"/>
      <c r="AC365" s="2816"/>
      <c r="AD365" s="2835"/>
      <c r="AE365" s="2821"/>
      <c r="AF365" s="2823"/>
      <c r="AG365" s="59">
        <f>IF(N365=N364,0,IF(N365=N363,0,IF(N365=N362,0,IF(N365=N361,0,1))))</f>
        <v>0</v>
      </c>
      <c r="AH365" s="59" t="s">
        <v>224</v>
      </c>
      <c r="AI365" s="59" t="str">
        <f t="shared" si="73"/>
        <v>??</v>
      </c>
      <c r="AJ365" s="59">
        <f>IF(O365=O364,0,IF(O365=O363,0,IF(O365=O362,0,IF(O365=O361,0,1))))</f>
        <v>0</v>
      </c>
      <c r="AK365" s="529">
        <f t="shared" si="70"/>
        <v>0</v>
      </c>
    </row>
    <row r="366" spans="1:37" ht="14.1" customHeight="1" thickTop="1" thickBot="1">
      <c r="A366" s="2797"/>
      <c r="B366" s="2801"/>
      <c r="C366" s="2827"/>
      <c r="D366" s="2830"/>
      <c r="E366" s="2833"/>
      <c r="F366" s="2807"/>
      <c r="G366" s="2810"/>
      <c r="H366" s="2839"/>
      <c r="I366" s="2807"/>
      <c r="J366" s="2807"/>
      <c r="K366" s="277"/>
      <c r="L366" s="98"/>
      <c r="M366" s="1760"/>
      <c r="N366" s="89"/>
      <c r="O366" s="89"/>
      <c r="P366" s="98"/>
      <c r="Q366" s="98"/>
      <c r="R366" s="12"/>
      <c r="S366" s="12"/>
      <c r="T366" s="12"/>
      <c r="U366" s="12"/>
      <c r="V366" s="12"/>
      <c r="W366" s="1934"/>
      <c r="X366" s="1934"/>
      <c r="Y366" s="12"/>
      <c r="Z366" s="98"/>
      <c r="AA366" s="2813"/>
      <c r="AB366" s="2813"/>
      <c r="AC366" s="2816"/>
      <c r="AD366" s="2835"/>
      <c r="AE366" s="2821"/>
      <c r="AF366" s="2823"/>
      <c r="AG366" s="59">
        <f>IF(N366=N365,0,IF(N366=N364,0,IF(N366=N363,0,IF(N366=N362,0,IF(N366=N361,0,1)))))</f>
        <v>0</v>
      </c>
      <c r="AH366" s="59" t="s">
        <v>224</v>
      </c>
      <c r="AI366" s="59" t="str">
        <f t="shared" si="73"/>
        <v>??</v>
      </c>
      <c r="AJ366" s="59">
        <f>IF(O366=O365,0,IF(O366=O364,0,IF(O366=O363,0,IF(O366=O362,0,IF(O366=O361,0,1)))))</f>
        <v>0</v>
      </c>
      <c r="AK366" s="529">
        <f t="shared" si="70"/>
        <v>0</v>
      </c>
    </row>
    <row r="367" spans="1:37" ht="14.1" customHeight="1" thickTop="1" thickBot="1">
      <c r="A367" s="2797"/>
      <c r="B367" s="2801"/>
      <c r="C367" s="2827"/>
      <c r="D367" s="2830"/>
      <c r="E367" s="2833"/>
      <c r="F367" s="2807"/>
      <c r="G367" s="2810"/>
      <c r="H367" s="2839"/>
      <c r="I367" s="2807"/>
      <c r="J367" s="2807"/>
      <c r="K367" s="277"/>
      <c r="L367" s="98"/>
      <c r="M367" s="1760"/>
      <c r="N367" s="89"/>
      <c r="O367" s="89"/>
      <c r="P367" s="98"/>
      <c r="Q367" s="98"/>
      <c r="R367" s="12"/>
      <c r="S367" s="12"/>
      <c r="T367" s="12"/>
      <c r="U367" s="12"/>
      <c r="V367" s="12"/>
      <c r="W367" s="1934"/>
      <c r="X367" s="1934"/>
      <c r="Y367" s="12"/>
      <c r="Z367" s="98"/>
      <c r="AA367" s="2813"/>
      <c r="AB367" s="2813"/>
      <c r="AC367" s="2824" t="str">
        <f t="shared" ref="AC367" si="74">IF(AC361&gt;9,"błąd","")</f>
        <v/>
      </c>
      <c r="AD367" s="2835"/>
      <c r="AE367" s="2821"/>
      <c r="AF367" s="2823"/>
      <c r="AG367" s="59">
        <f>IF(N367=N366,0,IF(N367=N365,0,IF(N367=N364,0,IF(N367=N363,0,IF(N367=N362,0,IF(N367=N361,0,1))))))</f>
        <v>0</v>
      </c>
      <c r="AH367" s="59" t="s">
        <v>224</v>
      </c>
      <c r="AI367" s="59" t="str">
        <f t="shared" si="73"/>
        <v>??</v>
      </c>
      <c r="AJ367" s="59">
        <f>IF(O367=O366,0,IF(O367=O365,0,IF(O367=O364,0,IF(O367=O363,0,IF(O367=O362,0,IF(O367=O361,0,1))))))</f>
        <v>0</v>
      </c>
      <c r="AK367" s="529">
        <f t="shared" si="70"/>
        <v>0</v>
      </c>
    </row>
    <row r="368" spans="1:37" ht="14.1" customHeight="1" thickTop="1" thickBot="1">
      <c r="A368" s="2797"/>
      <c r="B368" s="2801"/>
      <c r="C368" s="2827"/>
      <c r="D368" s="2830"/>
      <c r="E368" s="2833"/>
      <c r="F368" s="2807"/>
      <c r="G368" s="2810"/>
      <c r="H368" s="2839"/>
      <c r="I368" s="2807"/>
      <c r="J368" s="2807"/>
      <c r="K368" s="277"/>
      <c r="L368" s="98"/>
      <c r="M368" s="1760"/>
      <c r="N368" s="89"/>
      <c r="O368" s="89"/>
      <c r="P368" s="98"/>
      <c r="Q368" s="98"/>
      <c r="R368" s="12"/>
      <c r="S368" s="12"/>
      <c r="T368" s="12"/>
      <c r="U368" s="12"/>
      <c r="V368" s="12"/>
      <c r="W368" s="1934"/>
      <c r="X368" s="1934"/>
      <c r="Y368" s="12"/>
      <c r="Z368" s="98"/>
      <c r="AA368" s="2813"/>
      <c r="AB368" s="2813"/>
      <c r="AC368" s="2824"/>
      <c r="AD368" s="2835"/>
      <c r="AE368" s="2821"/>
      <c r="AF368" s="2823"/>
      <c r="AG368" s="59">
        <f>IF(N368=N367,0,IF(N368=N366,0,IF(N368=N365,0,IF(N368=N364,0,IF(N368=N363,0,IF(N368=N362,0,IF(N368=N361,0,1)))))))</f>
        <v>0</v>
      </c>
      <c r="AH368" s="59" t="s">
        <v>224</v>
      </c>
      <c r="AI368" s="59" t="str">
        <f t="shared" si="73"/>
        <v>??</v>
      </c>
      <c r="AJ368" s="59">
        <f>IF(O368=O367,0,IF(O368=O366,0,IF(O368=O365,0,IF(O368=O364,0,IF(O368=O363,0,IF(O368=O362,0,IF(O368=O361,0,1)))))))</f>
        <v>0</v>
      </c>
      <c r="AK368" s="529">
        <f t="shared" si="70"/>
        <v>0</v>
      </c>
    </row>
    <row r="369" spans="1:37" ht="14.1" customHeight="1" thickTop="1" thickBot="1">
      <c r="A369" s="2797"/>
      <c r="B369" s="2801"/>
      <c r="C369" s="2827"/>
      <c r="D369" s="2830"/>
      <c r="E369" s="2833"/>
      <c r="F369" s="2807"/>
      <c r="G369" s="2810"/>
      <c r="H369" s="2839"/>
      <c r="I369" s="2807"/>
      <c r="J369" s="2807"/>
      <c r="K369" s="277"/>
      <c r="L369" s="98"/>
      <c r="M369" s="1760"/>
      <c r="N369" s="89"/>
      <c r="O369" s="89"/>
      <c r="P369" s="98"/>
      <c r="Q369" s="98"/>
      <c r="R369" s="12"/>
      <c r="S369" s="12"/>
      <c r="T369" s="12"/>
      <c r="U369" s="12"/>
      <c r="V369" s="12"/>
      <c r="W369" s="1934"/>
      <c r="X369" s="1934"/>
      <c r="Y369" s="12"/>
      <c r="Z369" s="98"/>
      <c r="AA369" s="2813"/>
      <c r="AB369" s="2813"/>
      <c r="AC369" s="2824"/>
      <c r="AD369" s="2835"/>
      <c r="AE369" s="2821"/>
      <c r="AF369" s="2823"/>
      <c r="AG369" s="59">
        <f>IF(N369=N368,0,IF(N369=N367,0,IF(N369=N366,0,IF(N369=N365,0,IF(N369=N364,0,IF(N369=N363,0,IF(N369=N362,0,IF(N369=N361,0,1))))))))</f>
        <v>0</v>
      </c>
      <c r="AH369" s="59" t="s">
        <v>224</v>
      </c>
      <c r="AI369" s="59" t="str">
        <f t="shared" si="73"/>
        <v>??</v>
      </c>
      <c r="AJ369" s="59">
        <f>IF(O369=O368,0,IF(O369=O367,0,IF(O369=O366,0,IF(O369=O365,0,IF(O369=O364,0,IF(O369=O363,0,IF(O369=O362,0,IF(O369=O361,0,1))))))))</f>
        <v>0</v>
      </c>
      <c r="AK369" s="529">
        <f t="shared" si="70"/>
        <v>0</v>
      </c>
    </row>
    <row r="370" spans="1:37" ht="14.1" customHeight="1" thickTop="1" thickBot="1">
      <c r="A370" s="2797"/>
      <c r="B370" s="2802"/>
      <c r="C370" s="2828"/>
      <c r="D370" s="2831"/>
      <c r="E370" s="2834"/>
      <c r="F370" s="2808"/>
      <c r="G370" s="2811"/>
      <c r="H370" s="2840"/>
      <c r="I370" s="2808"/>
      <c r="J370" s="2808"/>
      <c r="K370" s="274"/>
      <c r="L370" s="96"/>
      <c r="M370" s="96"/>
      <c r="N370" s="89"/>
      <c r="O370" s="93"/>
      <c r="P370" s="96"/>
      <c r="Q370" s="96"/>
      <c r="R370" s="13"/>
      <c r="S370" s="13"/>
      <c r="T370" s="13"/>
      <c r="U370" s="13"/>
      <c r="V370" s="13"/>
      <c r="W370" s="13"/>
      <c r="X370" s="13"/>
      <c r="Y370" s="13"/>
      <c r="Z370" s="96"/>
      <c r="AA370" s="2814"/>
      <c r="AB370" s="2814"/>
      <c r="AC370" s="2825"/>
      <c r="AD370" s="2835"/>
      <c r="AE370" s="2822"/>
      <c r="AF370" s="2823"/>
      <c r="AG370" s="59">
        <f>IF(N370=N369,0,IF(N370=N368,0,IF(N370=N367,0,IF(N370=N366,0,IF(N370=N365,0,IF(N370=N364,0,IF(N370=N363,0,IF(N370=N362,0,IF(N370=N361,0,1)))))))))</f>
        <v>0</v>
      </c>
      <c r="AH370" s="59" t="s">
        <v>224</v>
      </c>
      <c r="AI370" s="59" t="str">
        <f t="shared" si="73"/>
        <v>??</v>
      </c>
      <c r="AJ370" s="59">
        <f>IF(O370=O369,0,IF(O370=O368,0,IF(O370=O367,0,IF(O370=O366,0,IF(O370=O365,0,IF(O370=O364,0,IF(O370=O363,0,IF(O370=O362,0,IF(O370=O361,0,1)))))))))</f>
        <v>0</v>
      </c>
      <c r="AK370" s="529">
        <f t="shared" si="70"/>
        <v>0</v>
      </c>
    </row>
    <row r="371" spans="1:37" ht="14.1" customHeight="1" thickTop="1" thickBot="1">
      <c r="A371" s="2797"/>
      <c r="B371" s="2800"/>
      <c r="C371" s="2826"/>
      <c r="D371" s="2829"/>
      <c r="E371" s="2832"/>
      <c r="F371" s="2806"/>
      <c r="G371" s="2809"/>
      <c r="H371" s="2836" t="s">
        <v>970</v>
      </c>
      <c r="I371" s="2806"/>
      <c r="J371" s="2806"/>
      <c r="K371" s="275"/>
      <c r="L371" s="97"/>
      <c r="M371" s="97"/>
      <c r="N371" s="79"/>
      <c r="O371" s="79"/>
      <c r="P371" s="97"/>
      <c r="Q371" s="97"/>
      <c r="R371" s="14"/>
      <c r="S371" s="14"/>
      <c r="T371" s="14"/>
      <c r="U371" s="14"/>
      <c r="V371" s="14"/>
      <c r="W371" s="14"/>
      <c r="X371" s="14"/>
      <c r="Y371" s="14"/>
      <c r="Z371" s="97"/>
      <c r="AA371" s="2812">
        <f>SUM(R371:Z380)</f>
        <v>0</v>
      </c>
      <c r="AB371" s="2812">
        <f>IF(AA371&gt;0,18,0)</f>
        <v>0</v>
      </c>
      <c r="AC371" s="2815">
        <f t="shared" ref="AC371" si="75">IF((AA371-AB371)&gt;=0,AA371-AB371,0)</f>
        <v>0</v>
      </c>
      <c r="AD371" s="2835">
        <f>IF(AA371&lt;AB371,AA371,AB371)/IF(AB371=0,1,AB371)</f>
        <v>0</v>
      </c>
      <c r="AE371" s="2820" t="str">
        <f>IF(AD371=1,"pe",IF(AD371&gt;0,"ne",""))</f>
        <v/>
      </c>
      <c r="AF371" s="2823"/>
      <c r="AG371" s="59">
        <v>1</v>
      </c>
      <c r="AH371" s="59" t="s">
        <v>224</v>
      </c>
      <c r="AI371" s="59" t="str">
        <f t="shared" si="73"/>
        <v>??</v>
      </c>
      <c r="AJ371" s="59">
        <v>1</v>
      </c>
      <c r="AK371" s="529">
        <f>C371</f>
        <v>0</v>
      </c>
    </row>
    <row r="372" spans="1:37" ht="14.1" customHeight="1" thickTop="1" thickBot="1">
      <c r="A372" s="2797"/>
      <c r="B372" s="2801"/>
      <c r="C372" s="2827"/>
      <c r="D372" s="2830"/>
      <c r="E372" s="2833"/>
      <c r="F372" s="2807"/>
      <c r="G372" s="2810"/>
      <c r="H372" s="2837"/>
      <c r="I372" s="2807"/>
      <c r="J372" s="2807"/>
      <c r="K372" s="273"/>
      <c r="L372" s="98"/>
      <c r="M372" s="1760"/>
      <c r="N372" s="89"/>
      <c r="O372" s="89"/>
      <c r="P372" s="98"/>
      <c r="Q372" s="98"/>
      <c r="R372" s="12"/>
      <c r="S372" s="12"/>
      <c r="T372" s="12"/>
      <c r="U372" s="12"/>
      <c r="V372" s="12"/>
      <c r="W372" s="1934"/>
      <c r="X372" s="1934"/>
      <c r="Y372" s="12"/>
      <c r="Z372" s="98"/>
      <c r="AA372" s="2813"/>
      <c r="AB372" s="2813"/>
      <c r="AC372" s="2816"/>
      <c r="AD372" s="2835"/>
      <c r="AE372" s="2821"/>
      <c r="AF372" s="2823"/>
      <c r="AG372" s="59">
        <f>IF(N372=N371,0,1)</f>
        <v>0</v>
      </c>
      <c r="AH372" s="59" t="s">
        <v>224</v>
      </c>
      <c r="AI372" s="59" t="str">
        <f t="shared" si="73"/>
        <v>??</v>
      </c>
      <c r="AJ372" s="59">
        <f>IF(O372=O371,0,1)</f>
        <v>0</v>
      </c>
      <c r="AK372" s="529">
        <f t="shared" ref="AK372:AK400" si="76">AK371</f>
        <v>0</v>
      </c>
    </row>
    <row r="373" spans="1:37" ht="14.1" customHeight="1" thickTop="1" thickBot="1">
      <c r="A373" s="2797"/>
      <c r="B373" s="2801"/>
      <c r="C373" s="2827"/>
      <c r="D373" s="2830"/>
      <c r="E373" s="2833"/>
      <c r="F373" s="2807"/>
      <c r="G373" s="2810"/>
      <c r="H373" s="2838"/>
      <c r="I373" s="2807"/>
      <c r="J373" s="2807"/>
      <c r="K373" s="273"/>
      <c r="L373" s="98"/>
      <c r="M373" s="1760"/>
      <c r="N373" s="89"/>
      <c r="O373" s="89"/>
      <c r="P373" s="98"/>
      <c r="Q373" s="98"/>
      <c r="R373" s="12"/>
      <c r="S373" s="12"/>
      <c r="T373" s="12"/>
      <c r="U373" s="12"/>
      <c r="V373" s="12"/>
      <c r="W373" s="1934"/>
      <c r="X373" s="1934"/>
      <c r="Y373" s="12"/>
      <c r="Z373" s="98"/>
      <c r="AA373" s="2813"/>
      <c r="AB373" s="2813"/>
      <c r="AC373" s="2816"/>
      <c r="AD373" s="2835"/>
      <c r="AE373" s="2821"/>
      <c r="AF373" s="2823"/>
      <c r="AG373" s="59">
        <f>IF(N373=N372,0,IF(N373=N371,0,1))</f>
        <v>0</v>
      </c>
      <c r="AH373" s="59" t="s">
        <v>224</v>
      </c>
      <c r="AI373" s="59" t="str">
        <f t="shared" si="73"/>
        <v>??</v>
      </c>
      <c r="AJ373" s="59">
        <f>IF(O373=O372,0,IF(O373=O371,0,1))</f>
        <v>0</v>
      </c>
      <c r="AK373" s="529">
        <f t="shared" si="76"/>
        <v>0</v>
      </c>
    </row>
    <row r="374" spans="1:37" ht="14.1" customHeight="1" thickTop="1" thickBot="1">
      <c r="A374" s="2797"/>
      <c r="B374" s="2801"/>
      <c r="C374" s="2827"/>
      <c r="D374" s="2830"/>
      <c r="E374" s="2833"/>
      <c r="F374" s="2807"/>
      <c r="G374" s="2810"/>
      <c r="H374" s="2839"/>
      <c r="I374" s="2807"/>
      <c r="J374" s="2807"/>
      <c r="K374" s="273"/>
      <c r="L374" s="98"/>
      <c r="M374" s="1760"/>
      <c r="N374" s="89"/>
      <c r="O374" s="89"/>
      <c r="P374" s="98"/>
      <c r="Q374" s="98"/>
      <c r="R374" s="12"/>
      <c r="S374" s="12"/>
      <c r="T374" s="12"/>
      <c r="U374" s="12"/>
      <c r="V374" s="12"/>
      <c r="W374" s="1934"/>
      <c r="X374" s="1934"/>
      <c r="Y374" s="12"/>
      <c r="Z374" s="98"/>
      <c r="AA374" s="2813"/>
      <c r="AB374" s="2813"/>
      <c r="AC374" s="2816"/>
      <c r="AD374" s="2835"/>
      <c r="AE374" s="2821"/>
      <c r="AF374" s="2823"/>
      <c r="AG374" s="59">
        <f>IF(N374=N373,0,IF(N374=N372,0,IF(N374=N371,0,1)))</f>
        <v>0</v>
      </c>
      <c r="AH374" s="59" t="s">
        <v>224</v>
      </c>
      <c r="AI374" s="59" t="str">
        <f t="shared" si="73"/>
        <v>??</v>
      </c>
      <c r="AJ374" s="59">
        <f>IF(O374=O373,0,IF(O374=O372,0,IF(O374=O371,0,1)))</f>
        <v>0</v>
      </c>
      <c r="AK374" s="529">
        <f t="shared" si="76"/>
        <v>0</v>
      </c>
    </row>
    <row r="375" spans="1:37" ht="14.1" customHeight="1" thickTop="1" thickBot="1">
      <c r="A375" s="2797"/>
      <c r="B375" s="2801"/>
      <c r="C375" s="2827"/>
      <c r="D375" s="2830"/>
      <c r="E375" s="2833"/>
      <c r="F375" s="2807"/>
      <c r="G375" s="2810"/>
      <c r="H375" s="2839"/>
      <c r="I375" s="2807"/>
      <c r="J375" s="2807"/>
      <c r="K375" s="277"/>
      <c r="L375" s="98"/>
      <c r="M375" s="1760"/>
      <c r="N375" s="89"/>
      <c r="O375" s="89"/>
      <c r="P375" s="98"/>
      <c r="Q375" s="98"/>
      <c r="R375" s="12"/>
      <c r="S375" s="12"/>
      <c r="T375" s="12"/>
      <c r="U375" s="12"/>
      <c r="V375" s="12"/>
      <c r="W375" s="1934"/>
      <c r="X375" s="1934"/>
      <c r="Y375" s="12"/>
      <c r="Z375" s="98"/>
      <c r="AA375" s="2813"/>
      <c r="AB375" s="2813"/>
      <c r="AC375" s="2816"/>
      <c r="AD375" s="2835"/>
      <c r="AE375" s="2821"/>
      <c r="AF375" s="2823"/>
      <c r="AG375" s="59">
        <f>IF(N375=N374,0,IF(N375=N373,0,IF(N375=N372,0,IF(N375=N371,0,1))))</f>
        <v>0</v>
      </c>
      <c r="AH375" s="59" t="s">
        <v>224</v>
      </c>
      <c r="AI375" s="59" t="str">
        <f t="shared" si="73"/>
        <v>??</v>
      </c>
      <c r="AJ375" s="59">
        <f>IF(O375=O374,0,IF(O375=O373,0,IF(O375=O372,0,IF(O375=O371,0,1))))</f>
        <v>0</v>
      </c>
      <c r="AK375" s="529">
        <f t="shared" si="76"/>
        <v>0</v>
      </c>
    </row>
    <row r="376" spans="1:37" ht="14.1" customHeight="1" thickTop="1" thickBot="1">
      <c r="A376" s="2797"/>
      <c r="B376" s="2801"/>
      <c r="C376" s="2827"/>
      <c r="D376" s="2830"/>
      <c r="E376" s="2833"/>
      <c r="F376" s="2807"/>
      <c r="G376" s="2810"/>
      <c r="H376" s="2839"/>
      <c r="I376" s="2807"/>
      <c r="J376" s="2807"/>
      <c r="K376" s="277"/>
      <c r="L376" s="98"/>
      <c r="M376" s="1760"/>
      <c r="N376" s="89"/>
      <c r="O376" s="89"/>
      <c r="P376" s="98"/>
      <c r="Q376" s="98"/>
      <c r="R376" s="12"/>
      <c r="S376" s="12"/>
      <c r="T376" s="12"/>
      <c r="U376" s="12"/>
      <c r="V376" s="12"/>
      <c r="W376" s="1934"/>
      <c r="X376" s="1934"/>
      <c r="Y376" s="12"/>
      <c r="Z376" s="98"/>
      <c r="AA376" s="2813"/>
      <c r="AB376" s="2813"/>
      <c r="AC376" s="2816"/>
      <c r="AD376" s="2835"/>
      <c r="AE376" s="2821"/>
      <c r="AF376" s="2823"/>
      <c r="AG376" s="59">
        <f>IF(N376=N375,0,IF(N376=N374,0,IF(N376=N373,0,IF(N376=N372,0,IF(N376=N371,0,1)))))</f>
        <v>0</v>
      </c>
      <c r="AH376" s="59" t="s">
        <v>224</v>
      </c>
      <c r="AI376" s="59" t="str">
        <f t="shared" si="73"/>
        <v>??</v>
      </c>
      <c r="AJ376" s="59">
        <f>IF(O376=O375,0,IF(O376=O374,0,IF(O376=O373,0,IF(O376=O372,0,IF(O376=O371,0,1)))))</f>
        <v>0</v>
      </c>
      <c r="AK376" s="529">
        <f t="shared" si="76"/>
        <v>0</v>
      </c>
    </row>
    <row r="377" spans="1:37" ht="14.1" customHeight="1" thickTop="1" thickBot="1">
      <c r="A377" s="2797"/>
      <c r="B377" s="2801"/>
      <c r="C377" s="2827"/>
      <c r="D377" s="2830"/>
      <c r="E377" s="2833"/>
      <c r="F377" s="2807"/>
      <c r="G377" s="2810"/>
      <c r="H377" s="2839"/>
      <c r="I377" s="2807"/>
      <c r="J377" s="2807"/>
      <c r="K377" s="277"/>
      <c r="L377" s="98"/>
      <c r="M377" s="1760"/>
      <c r="N377" s="89"/>
      <c r="O377" s="89"/>
      <c r="P377" s="98"/>
      <c r="Q377" s="98"/>
      <c r="R377" s="12"/>
      <c r="S377" s="12"/>
      <c r="T377" s="12"/>
      <c r="U377" s="12"/>
      <c r="V377" s="12"/>
      <c r="W377" s="1934"/>
      <c r="X377" s="1934"/>
      <c r="Y377" s="12"/>
      <c r="Z377" s="98"/>
      <c r="AA377" s="2813"/>
      <c r="AB377" s="2813"/>
      <c r="AC377" s="2824" t="str">
        <f t="shared" ref="AC377" si="77">IF(AC371&gt;9,"błąd","")</f>
        <v/>
      </c>
      <c r="AD377" s="2835"/>
      <c r="AE377" s="2821"/>
      <c r="AF377" s="2823"/>
      <c r="AG377" s="59">
        <f>IF(N377=N376,0,IF(N377=N375,0,IF(N377=N374,0,IF(N377=N373,0,IF(N377=N372,0,IF(N377=N371,0,1))))))</f>
        <v>0</v>
      </c>
      <c r="AH377" s="59" t="s">
        <v>224</v>
      </c>
      <c r="AI377" s="59" t="str">
        <f t="shared" si="73"/>
        <v>??</v>
      </c>
      <c r="AJ377" s="59">
        <f>IF(O377=O376,0,IF(O377=O375,0,IF(O377=O374,0,IF(O377=O373,0,IF(O377=O372,0,IF(O377=O371,0,1))))))</f>
        <v>0</v>
      </c>
      <c r="AK377" s="529">
        <f t="shared" si="76"/>
        <v>0</v>
      </c>
    </row>
    <row r="378" spans="1:37" ht="14.1" customHeight="1" thickTop="1" thickBot="1">
      <c r="A378" s="2797"/>
      <c r="B378" s="2801"/>
      <c r="C378" s="2827"/>
      <c r="D378" s="2830"/>
      <c r="E378" s="2833"/>
      <c r="F378" s="2807"/>
      <c r="G378" s="2810"/>
      <c r="H378" s="2839"/>
      <c r="I378" s="2807"/>
      <c r="J378" s="2807"/>
      <c r="K378" s="277"/>
      <c r="L378" s="98"/>
      <c r="M378" s="1760"/>
      <c r="N378" s="89"/>
      <c r="O378" s="89"/>
      <c r="P378" s="98"/>
      <c r="Q378" s="98"/>
      <c r="R378" s="12"/>
      <c r="S378" s="12"/>
      <c r="T378" s="12"/>
      <c r="U378" s="12"/>
      <c r="V378" s="12"/>
      <c r="W378" s="1934"/>
      <c r="X378" s="1934"/>
      <c r="Y378" s="12"/>
      <c r="Z378" s="98"/>
      <c r="AA378" s="2813"/>
      <c r="AB378" s="2813"/>
      <c r="AC378" s="2824"/>
      <c r="AD378" s="2835"/>
      <c r="AE378" s="2821"/>
      <c r="AF378" s="2823"/>
      <c r="AG378" s="59">
        <f>IF(N378=N377,0,IF(N378=N376,0,IF(N378=N375,0,IF(N378=N374,0,IF(N378=N373,0,IF(N378=N372,0,IF(N378=N371,0,1)))))))</f>
        <v>0</v>
      </c>
      <c r="AH378" s="59" t="s">
        <v>224</v>
      </c>
      <c r="AI378" s="59" t="str">
        <f t="shared" si="73"/>
        <v>??</v>
      </c>
      <c r="AJ378" s="59">
        <f>IF(O378=O377,0,IF(O378=O376,0,IF(O378=O375,0,IF(O378=O374,0,IF(O378=O373,0,IF(O378=O372,0,IF(O378=O371,0,1)))))))</f>
        <v>0</v>
      </c>
      <c r="AK378" s="529">
        <f t="shared" si="76"/>
        <v>0</v>
      </c>
    </row>
    <row r="379" spans="1:37" ht="14.1" customHeight="1" thickTop="1" thickBot="1">
      <c r="A379" s="2797"/>
      <c r="B379" s="2801"/>
      <c r="C379" s="2827"/>
      <c r="D379" s="2830"/>
      <c r="E379" s="2833"/>
      <c r="F379" s="2807"/>
      <c r="G379" s="2810"/>
      <c r="H379" s="2839"/>
      <c r="I379" s="2807"/>
      <c r="J379" s="2807"/>
      <c r="K379" s="277"/>
      <c r="L379" s="98"/>
      <c r="M379" s="1760"/>
      <c r="N379" s="89"/>
      <c r="O379" s="89"/>
      <c r="P379" s="98"/>
      <c r="Q379" s="98"/>
      <c r="R379" s="12"/>
      <c r="S379" s="12"/>
      <c r="T379" s="12"/>
      <c r="U379" s="12"/>
      <c r="V379" s="12"/>
      <c r="W379" s="1934"/>
      <c r="X379" s="1934"/>
      <c r="Y379" s="12"/>
      <c r="Z379" s="98"/>
      <c r="AA379" s="2813"/>
      <c r="AB379" s="2813"/>
      <c r="AC379" s="2824"/>
      <c r="AD379" s="2835"/>
      <c r="AE379" s="2821"/>
      <c r="AF379" s="2823"/>
      <c r="AG379" s="59">
        <f>IF(N379=N378,0,IF(N379=N377,0,IF(N379=N376,0,IF(N379=N375,0,IF(N379=N374,0,IF(N379=N373,0,IF(N379=N372,0,IF(N379=N371,0,1))))))))</f>
        <v>0</v>
      </c>
      <c r="AH379" s="59" t="s">
        <v>224</v>
      </c>
      <c r="AI379" s="59" t="str">
        <f t="shared" si="73"/>
        <v>??</v>
      </c>
      <c r="AJ379" s="59">
        <f>IF(O379=O378,0,IF(O379=O377,0,IF(O379=O376,0,IF(O379=O375,0,IF(O379=O374,0,IF(O379=O373,0,IF(O379=O372,0,IF(O379=O371,0,1))))))))</f>
        <v>0</v>
      </c>
      <c r="AK379" s="529">
        <f t="shared" si="76"/>
        <v>0</v>
      </c>
    </row>
    <row r="380" spans="1:37" ht="14.1" customHeight="1" thickTop="1" thickBot="1">
      <c r="A380" s="2797"/>
      <c r="B380" s="2802"/>
      <c r="C380" s="2828"/>
      <c r="D380" s="2831"/>
      <c r="E380" s="2834"/>
      <c r="F380" s="2808"/>
      <c r="G380" s="2811"/>
      <c r="H380" s="2840"/>
      <c r="I380" s="2808"/>
      <c r="J380" s="2808"/>
      <c r="K380" s="274"/>
      <c r="L380" s="96"/>
      <c r="M380" s="96"/>
      <c r="N380" s="89"/>
      <c r="O380" s="93"/>
      <c r="P380" s="96"/>
      <c r="Q380" s="96"/>
      <c r="R380" s="13"/>
      <c r="S380" s="13"/>
      <c r="T380" s="13"/>
      <c r="U380" s="13"/>
      <c r="V380" s="13"/>
      <c r="W380" s="13"/>
      <c r="X380" s="13"/>
      <c r="Y380" s="13"/>
      <c r="Z380" s="96"/>
      <c r="AA380" s="2814"/>
      <c r="AB380" s="2814"/>
      <c r="AC380" s="2825"/>
      <c r="AD380" s="2835"/>
      <c r="AE380" s="2822"/>
      <c r="AF380" s="2823"/>
      <c r="AG380" s="59">
        <f>IF(N380=N379,0,IF(N380=N378,0,IF(N380=N377,0,IF(N380=N376,0,IF(N380=N375,0,IF(N380=N374,0,IF(N380=N373,0,IF(N380=N372,0,IF(N380=N371,0,1)))))))))</f>
        <v>0</v>
      </c>
      <c r="AH380" s="59" t="s">
        <v>224</v>
      </c>
      <c r="AI380" s="59" t="str">
        <f t="shared" si="73"/>
        <v>??</v>
      </c>
      <c r="AJ380" s="59">
        <f>IF(O380=O379,0,IF(O380=O378,0,IF(O380=O377,0,IF(O380=O376,0,IF(O380=O375,0,IF(O380=O374,0,IF(O380=O373,0,IF(O380=O372,0,IF(O380=O371,0,1)))))))))</f>
        <v>0</v>
      </c>
      <c r="AK380" s="529">
        <f t="shared" si="76"/>
        <v>0</v>
      </c>
    </row>
    <row r="381" spans="1:37" ht="14.1" customHeight="1" thickTop="1" thickBot="1">
      <c r="A381" s="2797"/>
      <c r="B381" s="2800"/>
      <c r="C381" s="2826"/>
      <c r="D381" s="2829"/>
      <c r="E381" s="2832"/>
      <c r="F381" s="2806"/>
      <c r="G381" s="2809"/>
      <c r="H381" s="2836" t="s">
        <v>970</v>
      </c>
      <c r="I381" s="2806"/>
      <c r="J381" s="2806"/>
      <c r="K381" s="275"/>
      <c r="L381" s="97"/>
      <c r="M381" s="97"/>
      <c r="N381" s="79"/>
      <c r="O381" s="79"/>
      <c r="P381" s="97"/>
      <c r="Q381" s="97"/>
      <c r="R381" s="14"/>
      <c r="S381" s="14"/>
      <c r="T381" s="14"/>
      <c r="U381" s="14"/>
      <c r="V381" s="14"/>
      <c r="W381" s="14"/>
      <c r="X381" s="14"/>
      <c r="Y381" s="14"/>
      <c r="Z381" s="97"/>
      <c r="AA381" s="2812">
        <f>SUM(R381:Z390)</f>
        <v>0</v>
      </c>
      <c r="AB381" s="2812">
        <f>IF(AA381&gt;0,18,0)</f>
        <v>0</v>
      </c>
      <c r="AC381" s="2815">
        <f t="shared" ref="AC381" si="78">IF((AA381-AB381)&gt;=0,AA381-AB381,0)</f>
        <v>0</v>
      </c>
      <c r="AD381" s="2835">
        <f>IF(AA381&lt;AB381,AA381,AB381)/IF(AB381=0,1,AB381)</f>
        <v>0</v>
      </c>
      <c r="AE381" s="2820" t="str">
        <f>IF(AD381=1,"pe",IF(AD381&gt;0,"ne",""))</f>
        <v/>
      </c>
      <c r="AF381" s="2823"/>
      <c r="AG381" s="59">
        <v>1</v>
      </c>
      <c r="AH381" s="59" t="s">
        <v>224</v>
      </c>
      <c r="AI381" s="59" t="str">
        <f t="shared" si="73"/>
        <v>??</v>
      </c>
      <c r="AJ381" s="59">
        <v>1</v>
      </c>
      <c r="AK381" s="529">
        <f>C381</f>
        <v>0</v>
      </c>
    </row>
    <row r="382" spans="1:37" ht="14.1" customHeight="1" thickTop="1" thickBot="1">
      <c r="A382" s="2797"/>
      <c r="B382" s="2801"/>
      <c r="C382" s="2827"/>
      <c r="D382" s="2830"/>
      <c r="E382" s="2833"/>
      <c r="F382" s="2807"/>
      <c r="G382" s="2810"/>
      <c r="H382" s="2837"/>
      <c r="I382" s="2807"/>
      <c r="J382" s="2807"/>
      <c r="K382" s="273"/>
      <c r="L382" s="98"/>
      <c r="M382" s="1760"/>
      <c r="N382" s="89"/>
      <c r="O382" s="89"/>
      <c r="P382" s="98"/>
      <c r="Q382" s="98"/>
      <c r="R382" s="12"/>
      <c r="S382" s="12"/>
      <c r="T382" s="12"/>
      <c r="U382" s="12"/>
      <c r="V382" s="12"/>
      <c r="W382" s="1934"/>
      <c r="X382" s="1934"/>
      <c r="Y382" s="12"/>
      <c r="Z382" s="98"/>
      <c r="AA382" s="2813"/>
      <c r="AB382" s="2813"/>
      <c r="AC382" s="2816"/>
      <c r="AD382" s="2835"/>
      <c r="AE382" s="2821"/>
      <c r="AF382" s="2823"/>
      <c r="AG382" s="59">
        <f>IF(N382=N381,0,1)</f>
        <v>0</v>
      </c>
      <c r="AH382" s="59" t="s">
        <v>224</v>
      </c>
      <c r="AI382" s="59" t="str">
        <f t="shared" si="73"/>
        <v>??</v>
      </c>
      <c r="AJ382" s="59">
        <f>IF(O382=O381,0,1)</f>
        <v>0</v>
      </c>
      <c r="AK382" s="529">
        <f t="shared" si="76"/>
        <v>0</v>
      </c>
    </row>
    <row r="383" spans="1:37" ht="14.1" customHeight="1" thickTop="1" thickBot="1">
      <c r="A383" s="2797"/>
      <c r="B383" s="2801"/>
      <c r="C383" s="2827"/>
      <c r="D383" s="2830"/>
      <c r="E383" s="2833"/>
      <c r="F383" s="2807"/>
      <c r="G383" s="2810"/>
      <c r="H383" s="2838"/>
      <c r="I383" s="2807"/>
      <c r="J383" s="2807"/>
      <c r="K383" s="273"/>
      <c r="L383" s="98"/>
      <c r="M383" s="1760"/>
      <c r="N383" s="89"/>
      <c r="O383" s="89"/>
      <c r="P383" s="98"/>
      <c r="Q383" s="98"/>
      <c r="R383" s="12"/>
      <c r="S383" s="12"/>
      <c r="T383" s="12"/>
      <c r="U383" s="12"/>
      <c r="V383" s="12"/>
      <c r="W383" s="1934"/>
      <c r="X383" s="1934"/>
      <c r="Y383" s="12"/>
      <c r="Z383" s="98"/>
      <c r="AA383" s="2813"/>
      <c r="AB383" s="2813"/>
      <c r="AC383" s="2816"/>
      <c r="AD383" s="2835"/>
      <c r="AE383" s="2821"/>
      <c r="AF383" s="2823"/>
      <c r="AG383" s="59">
        <f>IF(N383=N382,0,IF(N383=N381,0,1))</f>
        <v>0</v>
      </c>
      <c r="AH383" s="59" t="s">
        <v>224</v>
      </c>
      <c r="AI383" s="59" t="str">
        <f t="shared" si="73"/>
        <v>??</v>
      </c>
      <c r="AJ383" s="59">
        <f>IF(O383=O382,0,IF(O383=O381,0,1))</f>
        <v>0</v>
      </c>
      <c r="AK383" s="529">
        <f t="shared" si="76"/>
        <v>0</v>
      </c>
    </row>
    <row r="384" spans="1:37" ht="14.1" customHeight="1" thickTop="1" thickBot="1">
      <c r="A384" s="2797"/>
      <c r="B384" s="2801"/>
      <c r="C384" s="2827"/>
      <c r="D384" s="2830"/>
      <c r="E384" s="2833"/>
      <c r="F384" s="2807"/>
      <c r="G384" s="2810"/>
      <c r="H384" s="2839"/>
      <c r="I384" s="2807"/>
      <c r="J384" s="2807"/>
      <c r="K384" s="273"/>
      <c r="L384" s="98"/>
      <c r="M384" s="1760"/>
      <c r="N384" s="89"/>
      <c r="O384" s="89"/>
      <c r="P384" s="98"/>
      <c r="Q384" s="98"/>
      <c r="R384" s="12"/>
      <c r="S384" s="12"/>
      <c r="T384" s="12"/>
      <c r="U384" s="12"/>
      <c r="V384" s="12"/>
      <c r="W384" s="1934"/>
      <c r="X384" s="1934"/>
      <c r="Y384" s="12"/>
      <c r="Z384" s="98"/>
      <c r="AA384" s="2813"/>
      <c r="AB384" s="2813"/>
      <c r="AC384" s="2816"/>
      <c r="AD384" s="2835"/>
      <c r="AE384" s="2821"/>
      <c r="AF384" s="2823"/>
      <c r="AG384" s="59">
        <f>IF(N384=N383,0,IF(N384=N382,0,IF(N384=N381,0,1)))</f>
        <v>0</v>
      </c>
      <c r="AH384" s="59" t="s">
        <v>224</v>
      </c>
      <c r="AI384" s="59" t="str">
        <f t="shared" si="73"/>
        <v>??</v>
      </c>
      <c r="AJ384" s="59">
        <f>IF(O384=O383,0,IF(O384=O382,0,IF(O384=O381,0,1)))</f>
        <v>0</v>
      </c>
      <c r="AK384" s="529">
        <f t="shared" si="76"/>
        <v>0</v>
      </c>
    </row>
    <row r="385" spans="1:37" ht="14.1" customHeight="1" thickTop="1" thickBot="1">
      <c r="A385" s="2797"/>
      <c r="B385" s="2801"/>
      <c r="C385" s="2827"/>
      <c r="D385" s="2830"/>
      <c r="E385" s="2833"/>
      <c r="F385" s="2807"/>
      <c r="G385" s="2810"/>
      <c r="H385" s="2839"/>
      <c r="I385" s="2807"/>
      <c r="J385" s="2807"/>
      <c r="K385" s="277"/>
      <c r="L385" s="98"/>
      <c r="M385" s="1760"/>
      <c r="N385" s="89"/>
      <c r="O385" s="89"/>
      <c r="P385" s="98"/>
      <c r="Q385" s="98"/>
      <c r="R385" s="12"/>
      <c r="S385" s="12"/>
      <c r="T385" s="12"/>
      <c r="U385" s="12"/>
      <c r="V385" s="12"/>
      <c r="W385" s="1934"/>
      <c r="X385" s="1934"/>
      <c r="Y385" s="12"/>
      <c r="Z385" s="98"/>
      <c r="AA385" s="2813"/>
      <c r="AB385" s="2813"/>
      <c r="AC385" s="2816"/>
      <c r="AD385" s="2835"/>
      <c r="AE385" s="2821"/>
      <c r="AF385" s="2823"/>
      <c r="AG385" s="59">
        <f>IF(N385=N384,0,IF(N385=N383,0,IF(N385=N382,0,IF(N385=N381,0,1))))</f>
        <v>0</v>
      </c>
      <c r="AH385" s="59" t="s">
        <v>224</v>
      </c>
      <c r="AI385" s="59" t="str">
        <f t="shared" si="73"/>
        <v>??</v>
      </c>
      <c r="AJ385" s="59">
        <f>IF(O385=O384,0,IF(O385=O383,0,IF(O385=O382,0,IF(O385=O381,0,1))))</f>
        <v>0</v>
      </c>
      <c r="AK385" s="529">
        <f t="shared" si="76"/>
        <v>0</v>
      </c>
    </row>
    <row r="386" spans="1:37" ht="14.1" customHeight="1" thickTop="1" thickBot="1">
      <c r="A386" s="2797"/>
      <c r="B386" s="2801"/>
      <c r="C386" s="2827"/>
      <c r="D386" s="2830"/>
      <c r="E386" s="2833"/>
      <c r="F386" s="2807"/>
      <c r="G386" s="2810"/>
      <c r="H386" s="2839"/>
      <c r="I386" s="2807"/>
      <c r="J386" s="2807"/>
      <c r="K386" s="277"/>
      <c r="L386" s="98"/>
      <c r="M386" s="1760"/>
      <c r="N386" s="89"/>
      <c r="O386" s="89"/>
      <c r="P386" s="98"/>
      <c r="Q386" s="98"/>
      <c r="R386" s="12"/>
      <c r="S386" s="12"/>
      <c r="T386" s="12"/>
      <c r="U386" s="12"/>
      <c r="V386" s="12"/>
      <c r="W386" s="1934"/>
      <c r="X386" s="1934"/>
      <c r="Y386" s="12"/>
      <c r="Z386" s="98"/>
      <c r="AA386" s="2813"/>
      <c r="AB386" s="2813"/>
      <c r="AC386" s="2816"/>
      <c r="AD386" s="2835"/>
      <c r="AE386" s="2821"/>
      <c r="AF386" s="2823"/>
      <c r="AG386" s="59">
        <f>IF(N386=N385,0,IF(N386=N384,0,IF(N386=N383,0,IF(N386=N382,0,IF(N386=N381,0,1)))))</f>
        <v>0</v>
      </c>
      <c r="AH386" s="59" t="s">
        <v>224</v>
      </c>
      <c r="AI386" s="59" t="str">
        <f t="shared" si="73"/>
        <v>??</v>
      </c>
      <c r="AJ386" s="59">
        <f>IF(O386=O385,0,IF(O386=O384,0,IF(O386=O383,0,IF(O386=O382,0,IF(O386=O381,0,1)))))</f>
        <v>0</v>
      </c>
      <c r="AK386" s="529">
        <f t="shared" si="76"/>
        <v>0</v>
      </c>
    </row>
    <row r="387" spans="1:37" ht="14.1" customHeight="1" thickTop="1" thickBot="1">
      <c r="A387" s="2797"/>
      <c r="B387" s="2801"/>
      <c r="C387" s="2827"/>
      <c r="D387" s="2830"/>
      <c r="E387" s="2833"/>
      <c r="F387" s="2807"/>
      <c r="G387" s="2810"/>
      <c r="H387" s="2839"/>
      <c r="I387" s="2807"/>
      <c r="J387" s="2807"/>
      <c r="K387" s="277"/>
      <c r="L387" s="98"/>
      <c r="M387" s="1760"/>
      <c r="N387" s="89"/>
      <c r="O387" s="89"/>
      <c r="P387" s="98"/>
      <c r="Q387" s="98"/>
      <c r="R387" s="12"/>
      <c r="S387" s="12"/>
      <c r="T387" s="12"/>
      <c r="U387" s="12"/>
      <c r="V387" s="12"/>
      <c r="W387" s="1934"/>
      <c r="X387" s="1934"/>
      <c r="Y387" s="12"/>
      <c r="Z387" s="98"/>
      <c r="AA387" s="2813"/>
      <c r="AB387" s="2813"/>
      <c r="AC387" s="2824" t="str">
        <f t="shared" ref="AC387" si="79">IF(AC381&gt;9,"błąd","")</f>
        <v/>
      </c>
      <c r="AD387" s="2835"/>
      <c r="AE387" s="2821"/>
      <c r="AF387" s="2823"/>
      <c r="AG387" s="59">
        <f>IF(N387=N386,0,IF(N387=N385,0,IF(N387=N384,0,IF(N387=N383,0,IF(N387=N382,0,IF(N387=N381,0,1))))))</f>
        <v>0</v>
      </c>
      <c r="AH387" s="59" t="s">
        <v>224</v>
      </c>
      <c r="AI387" s="59" t="str">
        <f t="shared" si="73"/>
        <v>??</v>
      </c>
      <c r="AJ387" s="59">
        <f>IF(O387=O386,0,IF(O387=O385,0,IF(O387=O384,0,IF(O387=O383,0,IF(O387=O382,0,IF(O387=O381,0,1))))))</f>
        <v>0</v>
      </c>
      <c r="AK387" s="529">
        <f t="shared" si="76"/>
        <v>0</v>
      </c>
    </row>
    <row r="388" spans="1:37" ht="14.1" customHeight="1" thickTop="1" thickBot="1">
      <c r="A388" s="2797"/>
      <c r="B388" s="2801"/>
      <c r="C388" s="2827"/>
      <c r="D388" s="2830"/>
      <c r="E388" s="2833"/>
      <c r="F388" s="2807"/>
      <c r="G388" s="2810"/>
      <c r="H388" s="2839"/>
      <c r="I388" s="2807"/>
      <c r="J388" s="2807"/>
      <c r="K388" s="277"/>
      <c r="L388" s="98"/>
      <c r="M388" s="1760"/>
      <c r="N388" s="89"/>
      <c r="O388" s="89"/>
      <c r="P388" s="98"/>
      <c r="Q388" s="98"/>
      <c r="R388" s="12"/>
      <c r="S388" s="12"/>
      <c r="T388" s="12"/>
      <c r="U388" s="12"/>
      <c r="V388" s="12"/>
      <c r="W388" s="1934"/>
      <c r="X388" s="1934"/>
      <c r="Y388" s="12"/>
      <c r="Z388" s="98"/>
      <c r="AA388" s="2813"/>
      <c r="AB388" s="2813"/>
      <c r="AC388" s="2824"/>
      <c r="AD388" s="2835"/>
      <c r="AE388" s="2821"/>
      <c r="AF388" s="2823"/>
      <c r="AG388" s="59">
        <f>IF(N388=N387,0,IF(N388=N386,0,IF(N388=N385,0,IF(N388=N384,0,IF(N388=N383,0,IF(N388=N382,0,IF(N388=N381,0,1)))))))</f>
        <v>0</v>
      </c>
      <c r="AH388" s="59" t="s">
        <v>224</v>
      </c>
      <c r="AI388" s="59" t="str">
        <f t="shared" si="73"/>
        <v>??</v>
      </c>
      <c r="AJ388" s="59">
        <f>IF(O388=O387,0,IF(O388=O386,0,IF(O388=O385,0,IF(O388=O384,0,IF(O388=O383,0,IF(O388=O382,0,IF(O388=O381,0,1)))))))</f>
        <v>0</v>
      </c>
      <c r="AK388" s="529">
        <f t="shared" si="76"/>
        <v>0</v>
      </c>
    </row>
    <row r="389" spans="1:37" ht="14.1" customHeight="1" thickTop="1" thickBot="1">
      <c r="A389" s="2797"/>
      <c r="B389" s="2801"/>
      <c r="C389" s="2827"/>
      <c r="D389" s="2830"/>
      <c r="E389" s="2833"/>
      <c r="F389" s="2807"/>
      <c r="G389" s="2810"/>
      <c r="H389" s="2839"/>
      <c r="I389" s="2807"/>
      <c r="J389" s="2807"/>
      <c r="K389" s="277"/>
      <c r="L389" s="98"/>
      <c r="M389" s="1760"/>
      <c r="N389" s="89"/>
      <c r="O389" s="89"/>
      <c r="P389" s="98"/>
      <c r="Q389" s="98"/>
      <c r="R389" s="12"/>
      <c r="S389" s="12"/>
      <c r="T389" s="12"/>
      <c r="U389" s="12"/>
      <c r="V389" s="12"/>
      <c r="W389" s="1934"/>
      <c r="X389" s="1934"/>
      <c r="Y389" s="12"/>
      <c r="Z389" s="98"/>
      <c r="AA389" s="2813"/>
      <c r="AB389" s="2813"/>
      <c r="AC389" s="2824"/>
      <c r="AD389" s="2835"/>
      <c r="AE389" s="2821"/>
      <c r="AF389" s="2823"/>
      <c r="AG389" s="59">
        <f>IF(N389=N388,0,IF(N389=N387,0,IF(N389=N386,0,IF(N389=N385,0,IF(N389=N384,0,IF(N389=N383,0,IF(N389=N382,0,IF(N389=N381,0,1))))))))</f>
        <v>0</v>
      </c>
      <c r="AH389" s="59" t="s">
        <v>224</v>
      </c>
      <c r="AI389" s="59" t="str">
        <f t="shared" si="73"/>
        <v>??</v>
      </c>
      <c r="AJ389" s="59">
        <f>IF(O389=O388,0,IF(O389=O387,0,IF(O389=O386,0,IF(O389=O385,0,IF(O389=O384,0,IF(O389=O383,0,IF(O389=O382,0,IF(O389=O381,0,1))))))))</f>
        <v>0</v>
      </c>
      <c r="AK389" s="529">
        <f t="shared" si="76"/>
        <v>0</v>
      </c>
    </row>
    <row r="390" spans="1:37" ht="14.1" customHeight="1" thickTop="1" thickBot="1">
      <c r="A390" s="2797"/>
      <c r="B390" s="2802"/>
      <c r="C390" s="2828"/>
      <c r="D390" s="2831"/>
      <c r="E390" s="2834"/>
      <c r="F390" s="2808"/>
      <c r="G390" s="2811"/>
      <c r="H390" s="2840"/>
      <c r="I390" s="2808"/>
      <c r="J390" s="2808"/>
      <c r="K390" s="274"/>
      <c r="L390" s="96"/>
      <c r="M390" s="96"/>
      <c r="N390" s="89"/>
      <c r="O390" s="93"/>
      <c r="P390" s="96"/>
      <c r="Q390" s="96"/>
      <c r="R390" s="13"/>
      <c r="S390" s="13"/>
      <c r="T390" s="13"/>
      <c r="U390" s="13"/>
      <c r="V390" s="13"/>
      <c r="W390" s="13"/>
      <c r="X390" s="13"/>
      <c r="Y390" s="13"/>
      <c r="Z390" s="96"/>
      <c r="AA390" s="2814"/>
      <c r="AB390" s="2814"/>
      <c r="AC390" s="2825"/>
      <c r="AD390" s="2835"/>
      <c r="AE390" s="2822"/>
      <c r="AF390" s="2823"/>
      <c r="AG390" s="59">
        <f>IF(N390=N389,0,IF(N390=N388,0,IF(N390=N387,0,IF(N390=N386,0,IF(N390=N385,0,IF(N390=N384,0,IF(N390=N383,0,IF(N390=N382,0,IF(N390=N381,0,1)))))))))</f>
        <v>0</v>
      </c>
      <c r="AH390" s="59" t="s">
        <v>224</v>
      </c>
      <c r="AI390" s="59" t="str">
        <f t="shared" si="73"/>
        <v>??</v>
      </c>
      <c r="AJ390" s="59">
        <f>IF(O390=O389,0,IF(O390=O388,0,IF(O390=O387,0,IF(O390=O386,0,IF(O390=O385,0,IF(O390=O384,0,IF(O390=O383,0,IF(O390=O382,0,IF(O390=O381,0,1)))))))))</f>
        <v>0</v>
      </c>
      <c r="AK390" s="529">
        <f t="shared" si="76"/>
        <v>0</v>
      </c>
    </row>
    <row r="391" spans="1:37" ht="14.1" customHeight="1" thickTop="1" thickBot="1">
      <c r="A391" s="2797"/>
      <c r="B391" s="2800"/>
      <c r="C391" s="2826"/>
      <c r="D391" s="2829"/>
      <c r="E391" s="2832"/>
      <c r="F391" s="2806"/>
      <c r="G391" s="2809"/>
      <c r="H391" s="2836" t="s">
        <v>970</v>
      </c>
      <c r="I391" s="2806"/>
      <c r="J391" s="2806"/>
      <c r="K391" s="275"/>
      <c r="L391" s="97"/>
      <c r="M391" s="97"/>
      <c r="N391" s="79"/>
      <c r="O391" s="79"/>
      <c r="P391" s="97"/>
      <c r="Q391" s="97"/>
      <c r="R391" s="14"/>
      <c r="S391" s="14"/>
      <c r="T391" s="14"/>
      <c r="U391" s="14"/>
      <c r="V391" s="14"/>
      <c r="W391" s="14"/>
      <c r="X391" s="14"/>
      <c r="Y391" s="14"/>
      <c r="Z391" s="97"/>
      <c r="AA391" s="2812">
        <f>SUM(R391:Z400)</f>
        <v>0</v>
      </c>
      <c r="AB391" s="2812">
        <f>IF(AA391&gt;0,18,0)</f>
        <v>0</v>
      </c>
      <c r="AC391" s="2815">
        <f t="shared" ref="AC391" si="80">IF((AA391-AB391)&gt;=0,AA391-AB391,0)</f>
        <v>0</v>
      </c>
      <c r="AD391" s="2835">
        <f>IF(AA391&lt;AB391,AA391,AB391)/IF(AB391=0,1,AB391)</f>
        <v>0</v>
      </c>
      <c r="AE391" s="2820" t="str">
        <f>IF(AD391=1,"pe",IF(AD391&gt;0,"ne",""))</f>
        <v/>
      </c>
      <c r="AF391" s="2823"/>
      <c r="AG391" s="59">
        <v>1</v>
      </c>
      <c r="AH391" s="59" t="s">
        <v>224</v>
      </c>
      <c r="AI391" s="59" t="str">
        <f t="shared" si="73"/>
        <v>??</v>
      </c>
      <c r="AJ391" s="59">
        <v>1</v>
      </c>
      <c r="AK391" s="529">
        <f>C391</f>
        <v>0</v>
      </c>
    </row>
    <row r="392" spans="1:37" ht="14.1" customHeight="1" thickTop="1" thickBot="1">
      <c r="A392" s="2797"/>
      <c r="B392" s="2801"/>
      <c r="C392" s="2827"/>
      <c r="D392" s="2830"/>
      <c r="E392" s="2833"/>
      <c r="F392" s="2807"/>
      <c r="G392" s="2810"/>
      <c r="H392" s="2837"/>
      <c r="I392" s="2807"/>
      <c r="J392" s="2807"/>
      <c r="K392" s="273"/>
      <c r="L392" s="98"/>
      <c r="M392" s="1760"/>
      <c r="N392" s="89"/>
      <c r="O392" s="89"/>
      <c r="P392" s="98"/>
      <c r="Q392" s="98"/>
      <c r="R392" s="12"/>
      <c r="S392" s="12"/>
      <c r="T392" s="12"/>
      <c r="U392" s="12"/>
      <c r="V392" s="12"/>
      <c r="W392" s="1934"/>
      <c r="X392" s="1934"/>
      <c r="Y392" s="12"/>
      <c r="Z392" s="98"/>
      <c r="AA392" s="2813"/>
      <c r="AB392" s="2813"/>
      <c r="AC392" s="2816"/>
      <c r="AD392" s="2835"/>
      <c r="AE392" s="2821"/>
      <c r="AF392" s="2823"/>
      <c r="AG392" s="59">
        <f>IF(N392=N391,0,1)</f>
        <v>0</v>
      </c>
      <c r="AH392" s="59" t="s">
        <v>224</v>
      </c>
      <c r="AI392" s="59" t="str">
        <f t="shared" si="73"/>
        <v>??</v>
      </c>
      <c r="AJ392" s="59">
        <f>IF(O392=O391,0,1)</f>
        <v>0</v>
      </c>
      <c r="AK392" s="529">
        <f t="shared" si="76"/>
        <v>0</v>
      </c>
    </row>
    <row r="393" spans="1:37" ht="14.1" customHeight="1" thickTop="1" thickBot="1">
      <c r="A393" s="2797"/>
      <c r="B393" s="2801"/>
      <c r="C393" s="2827"/>
      <c r="D393" s="2830"/>
      <c r="E393" s="2833"/>
      <c r="F393" s="2807"/>
      <c r="G393" s="2810"/>
      <c r="H393" s="2838"/>
      <c r="I393" s="2807"/>
      <c r="J393" s="2807"/>
      <c r="K393" s="273"/>
      <c r="L393" s="98"/>
      <c r="M393" s="1760"/>
      <c r="N393" s="89"/>
      <c r="O393" s="89"/>
      <c r="P393" s="98"/>
      <c r="Q393" s="98"/>
      <c r="R393" s="12"/>
      <c r="S393" s="12"/>
      <c r="T393" s="12"/>
      <c r="U393" s="12"/>
      <c r="V393" s="12"/>
      <c r="W393" s="1934"/>
      <c r="X393" s="1934"/>
      <c r="Y393" s="12"/>
      <c r="Z393" s="98"/>
      <c r="AA393" s="2813"/>
      <c r="AB393" s="2813"/>
      <c r="AC393" s="2816"/>
      <c r="AD393" s="2835"/>
      <c r="AE393" s="2821"/>
      <c r="AF393" s="2823"/>
      <c r="AG393" s="59">
        <f>IF(N393=N392,0,IF(N393=N391,0,1))</f>
        <v>0</v>
      </c>
      <c r="AH393" s="59" t="s">
        <v>224</v>
      </c>
      <c r="AI393" s="59" t="str">
        <f t="shared" si="73"/>
        <v>??</v>
      </c>
      <c r="AJ393" s="59">
        <f>IF(O393=O392,0,IF(O393=O391,0,1))</f>
        <v>0</v>
      </c>
      <c r="AK393" s="529">
        <f t="shared" si="76"/>
        <v>0</v>
      </c>
    </row>
    <row r="394" spans="1:37" ht="14.1" customHeight="1" thickTop="1" thickBot="1">
      <c r="A394" s="2797"/>
      <c r="B394" s="2801"/>
      <c r="C394" s="2827"/>
      <c r="D394" s="2830"/>
      <c r="E394" s="2833"/>
      <c r="F394" s="2807"/>
      <c r="G394" s="2810"/>
      <c r="H394" s="2839"/>
      <c r="I394" s="2807"/>
      <c r="J394" s="2807"/>
      <c r="K394" s="273"/>
      <c r="L394" s="98"/>
      <c r="M394" s="1760"/>
      <c r="N394" s="89"/>
      <c r="O394" s="89"/>
      <c r="P394" s="98"/>
      <c r="Q394" s="98"/>
      <c r="R394" s="12"/>
      <c r="S394" s="12"/>
      <c r="T394" s="12"/>
      <c r="U394" s="12"/>
      <c r="V394" s="12"/>
      <c r="W394" s="1934"/>
      <c r="X394" s="1934"/>
      <c r="Y394" s="12"/>
      <c r="Z394" s="98"/>
      <c r="AA394" s="2813"/>
      <c r="AB394" s="2813"/>
      <c r="AC394" s="2816"/>
      <c r="AD394" s="2835"/>
      <c r="AE394" s="2821"/>
      <c r="AF394" s="2823"/>
      <c r="AG394" s="59">
        <f>IF(N394=N393,0,IF(N394=N392,0,IF(N394=N391,0,1)))</f>
        <v>0</v>
      </c>
      <c r="AH394" s="59" t="s">
        <v>224</v>
      </c>
      <c r="AI394" s="59" t="str">
        <f t="shared" si="73"/>
        <v>??</v>
      </c>
      <c r="AJ394" s="59">
        <f>IF(O394=O393,0,IF(O394=O392,0,IF(O394=O391,0,1)))</f>
        <v>0</v>
      </c>
      <c r="AK394" s="529">
        <f t="shared" si="76"/>
        <v>0</v>
      </c>
    </row>
    <row r="395" spans="1:37" ht="14.1" customHeight="1" thickTop="1" thickBot="1">
      <c r="A395" s="2797"/>
      <c r="B395" s="2801"/>
      <c r="C395" s="2827"/>
      <c r="D395" s="2830"/>
      <c r="E395" s="2833"/>
      <c r="F395" s="2807"/>
      <c r="G395" s="2810"/>
      <c r="H395" s="2839"/>
      <c r="I395" s="2807"/>
      <c r="J395" s="2807"/>
      <c r="K395" s="277"/>
      <c r="L395" s="98"/>
      <c r="M395" s="1760"/>
      <c r="N395" s="89"/>
      <c r="O395" s="89"/>
      <c r="P395" s="98"/>
      <c r="Q395" s="98"/>
      <c r="R395" s="12"/>
      <c r="S395" s="12"/>
      <c r="T395" s="12"/>
      <c r="U395" s="12"/>
      <c r="V395" s="12"/>
      <c r="W395" s="1934"/>
      <c r="X395" s="1934"/>
      <c r="Y395" s="12"/>
      <c r="Z395" s="98"/>
      <c r="AA395" s="2813"/>
      <c r="AB395" s="2813"/>
      <c r="AC395" s="2816"/>
      <c r="AD395" s="2835"/>
      <c r="AE395" s="2821"/>
      <c r="AF395" s="2823"/>
      <c r="AG395" s="59">
        <f>IF(N395=N394,0,IF(N395=N393,0,IF(N395=N392,0,IF(N395=N391,0,1))))</f>
        <v>0</v>
      </c>
      <c r="AH395" s="59" t="s">
        <v>224</v>
      </c>
      <c r="AI395" s="59" t="str">
        <f t="shared" si="73"/>
        <v>??</v>
      </c>
      <c r="AJ395" s="59">
        <f>IF(O395=O394,0,IF(O395=O393,0,IF(O395=O392,0,IF(O395=O391,0,1))))</f>
        <v>0</v>
      </c>
      <c r="AK395" s="529">
        <f t="shared" si="76"/>
        <v>0</v>
      </c>
    </row>
    <row r="396" spans="1:37" ht="14.1" customHeight="1" thickTop="1" thickBot="1">
      <c r="A396" s="2797"/>
      <c r="B396" s="2801"/>
      <c r="C396" s="2827"/>
      <c r="D396" s="2830"/>
      <c r="E396" s="2833"/>
      <c r="F396" s="2807"/>
      <c r="G396" s="2810"/>
      <c r="H396" s="2839"/>
      <c r="I396" s="2807"/>
      <c r="J396" s="2807"/>
      <c r="K396" s="277"/>
      <c r="L396" s="98"/>
      <c r="M396" s="1760"/>
      <c r="N396" s="89"/>
      <c r="O396" s="89"/>
      <c r="P396" s="98"/>
      <c r="Q396" s="98"/>
      <c r="R396" s="12"/>
      <c r="S396" s="12"/>
      <c r="T396" s="12"/>
      <c r="U396" s="12"/>
      <c r="V396" s="12"/>
      <c r="W396" s="1934"/>
      <c r="X396" s="1934"/>
      <c r="Y396" s="12"/>
      <c r="Z396" s="98"/>
      <c r="AA396" s="2813"/>
      <c r="AB396" s="2813"/>
      <c r="AC396" s="2816"/>
      <c r="AD396" s="2835"/>
      <c r="AE396" s="2821"/>
      <c r="AF396" s="2823"/>
      <c r="AG396" s="59">
        <f>IF(N396=N395,0,IF(N396=N394,0,IF(N396=N393,0,IF(N396=N392,0,IF(N396=N391,0,1)))))</f>
        <v>0</v>
      </c>
      <c r="AH396" s="59" t="s">
        <v>224</v>
      </c>
      <c r="AI396" s="59" t="str">
        <f t="shared" si="73"/>
        <v>??</v>
      </c>
      <c r="AJ396" s="59">
        <f>IF(O396=O395,0,IF(O396=O394,0,IF(O396=O393,0,IF(O396=O392,0,IF(O396=O391,0,1)))))</f>
        <v>0</v>
      </c>
      <c r="AK396" s="529">
        <f t="shared" si="76"/>
        <v>0</v>
      </c>
    </row>
    <row r="397" spans="1:37" ht="14.1" customHeight="1" thickTop="1" thickBot="1">
      <c r="A397" s="2797"/>
      <c r="B397" s="2801"/>
      <c r="C397" s="2827"/>
      <c r="D397" s="2830"/>
      <c r="E397" s="2833"/>
      <c r="F397" s="2807"/>
      <c r="G397" s="2810"/>
      <c r="H397" s="2839"/>
      <c r="I397" s="2807"/>
      <c r="J397" s="2807"/>
      <c r="K397" s="277"/>
      <c r="L397" s="98"/>
      <c r="M397" s="1760"/>
      <c r="N397" s="89"/>
      <c r="O397" s="89"/>
      <c r="P397" s="98"/>
      <c r="Q397" s="98"/>
      <c r="R397" s="12"/>
      <c r="S397" s="12"/>
      <c r="T397" s="12"/>
      <c r="U397" s="12"/>
      <c r="V397" s="12"/>
      <c r="W397" s="1934"/>
      <c r="X397" s="1934"/>
      <c r="Y397" s="12"/>
      <c r="Z397" s="98"/>
      <c r="AA397" s="2813"/>
      <c r="AB397" s="2813"/>
      <c r="AC397" s="2824" t="str">
        <f t="shared" ref="AC397" si="81">IF(AC391&gt;9,"błąd","")</f>
        <v/>
      </c>
      <c r="AD397" s="2835"/>
      <c r="AE397" s="2821"/>
      <c r="AF397" s="2823"/>
      <c r="AG397" s="59">
        <f>IF(N397=N396,0,IF(N397=N395,0,IF(N397=N394,0,IF(N397=N393,0,IF(N397=N392,0,IF(N397=N391,0,1))))))</f>
        <v>0</v>
      </c>
      <c r="AH397" s="59" t="s">
        <v>224</v>
      </c>
      <c r="AI397" s="59" t="str">
        <f t="shared" si="73"/>
        <v>??</v>
      </c>
      <c r="AJ397" s="59">
        <f>IF(O397=O396,0,IF(O397=O395,0,IF(O397=O394,0,IF(O397=O393,0,IF(O397=O392,0,IF(O397=O391,0,1))))))</f>
        <v>0</v>
      </c>
      <c r="AK397" s="529">
        <f t="shared" si="76"/>
        <v>0</v>
      </c>
    </row>
    <row r="398" spans="1:37" ht="14.1" customHeight="1" thickTop="1" thickBot="1">
      <c r="A398" s="2797"/>
      <c r="B398" s="2801"/>
      <c r="C398" s="2827"/>
      <c r="D398" s="2830"/>
      <c r="E398" s="2833"/>
      <c r="F398" s="2807"/>
      <c r="G398" s="2810"/>
      <c r="H398" s="2839"/>
      <c r="I398" s="2807"/>
      <c r="J398" s="2807"/>
      <c r="K398" s="277"/>
      <c r="L398" s="98"/>
      <c r="M398" s="1760"/>
      <c r="N398" s="89"/>
      <c r="O398" s="89"/>
      <c r="P398" s="98"/>
      <c r="Q398" s="98"/>
      <c r="R398" s="12"/>
      <c r="S398" s="12"/>
      <c r="T398" s="12"/>
      <c r="U398" s="12"/>
      <c r="V398" s="12"/>
      <c r="W398" s="1934"/>
      <c r="X398" s="1934"/>
      <c r="Y398" s="12"/>
      <c r="Z398" s="98"/>
      <c r="AA398" s="2813"/>
      <c r="AB398" s="2813"/>
      <c r="AC398" s="2824"/>
      <c r="AD398" s="2835"/>
      <c r="AE398" s="2821"/>
      <c r="AF398" s="2823"/>
      <c r="AG398" s="59">
        <f>IF(N398=N397,0,IF(N398=N396,0,IF(N398=N395,0,IF(N398=N394,0,IF(N398=N393,0,IF(N398=N392,0,IF(N398=N391,0,1)))))))</f>
        <v>0</v>
      </c>
      <c r="AH398" s="59" t="s">
        <v>224</v>
      </c>
      <c r="AI398" s="59" t="str">
        <f t="shared" si="73"/>
        <v>??</v>
      </c>
      <c r="AJ398" s="59">
        <f>IF(O398=O397,0,IF(O398=O396,0,IF(O398=O395,0,IF(O398=O394,0,IF(O398=O393,0,IF(O398=O392,0,IF(O398=O391,0,1)))))))</f>
        <v>0</v>
      </c>
      <c r="AK398" s="529">
        <f t="shared" si="76"/>
        <v>0</v>
      </c>
    </row>
    <row r="399" spans="1:37" ht="14.1" customHeight="1" thickTop="1" thickBot="1">
      <c r="A399" s="2797"/>
      <c r="B399" s="2801"/>
      <c r="C399" s="2827"/>
      <c r="D399" s="2830"/>
      <c r="E399" s="2833"/>
      <c r="F399" s="2807"/>
      <c r="G399" s="2810"/>
      <c r="H399" s="2839"/>
      <c r="I399" s="2807"/>
      <c r="J399" s="2807"/>
      <c r="K399" s="277"/>
      <c r="L399" s="98"/>
      <c r="M399" s="1760"/>
      <c r="N399" s="89"/>
      <c r="O399" s="89"/>
      <c r="P399" s="98"/>
      <c r="Q399" s="98"/>
      <c r="R399" s="12"/>
      <c r="S399" s="12"/>
      <c r="T399" s="12"/>
      <c r="U399" s="12"/>
      <c r="V399" s="12"/>
      <c r="W399" s="1934"/>
      <c r="X399" s="1934"/>
      <c r="Y399" s="12"/>
      <c r="Z399" s="98"/>
      <c r="AA399" s="2813"/>
      <c r="AB399" s="2813"/>
      <c r="AC399" s="2824"/>
      <c r="AD399" s="2835"/>
      <c r="AE399" s="2821"/>
      <c r="AF399" s="2823"/>
      <c r="AG399" s="59">
        <f>IF(N399=N398,0,IF(N399=N397,0,IF(N399=N396,0,IF(N399=N395,0,IF(N399=N394,0,IF(N399=N393,0,IF(N399=N392,0,IF(N399=N391,0,1))))))))</f>
        <v>0</v>
      </c>
      <c r="AH399" s="59" t="s">
        <v>224</v>
      </c>
      <c r="AI399" s="59" t="str">
        <f t="shared" si="73"/>
        <v>??</v>
      </c>
      <c r="AJ399" s="59">
        <f>IF(O399=O398,0,IF(O399=O397,0,IF(O399=O396,0,IF(O399=O395,0,IF(O399=O394,0,IF(O399=O393,0,IF(O399=O392,0,IF(O399=O391,0,1))))))))</f>
        <v>0</v>
      </c>
      <c r="AK399" s="529">
        <f t="shared" si="76"/>
        <v>0</v>
      </c>
    </row>
    <row r="400" spans="1:37" ht="14.1" customHeight="1" thickTop="1" thickBot="1">
      <c r="A400" s="2797"/>
      <c r="B400" s="2802"/>
      <c r="C400" s="2828"/>
      <c r="D400" s="2831"/>
      <c r="E400" s="2834"/>
      <c r="F400" s="2808"/>
      <c r="G400" s="2811"/>
      <c r="H400" s="2840"/>
      <c r="I400" s="2808"/>
      <c r="J400" s="2808"/>
      <c r="K400" s="274"/>
      <c r="L400" s="96"/>
      <c r="M400" s="96"/>
      <c r="N400" s="89"/>
      <c r="O400" s="93"/>
      <c r="P400" s="96"/>
      <c r="Q400" s="96"/>
      <c r="R400" s="13"/>
      <c r="S400" s="13"/>
      <c r="T400" s="13"/>
      <c r="U400" s="13"/>
      <c r="V400" s="13"/>
      <c r="W400" s="13"/>
      <c r="X400" s="13"/>
      <c r="Y400" s="13"/>
      <c r="Z400" s="96"/>
      <c r="AA400" s="2814"/>
      <c r="AB400" s="2814"/>
      <c r="AC400" s="2825"/>
      <c r="AD400" s="2835"/>
      <c r="AE400" s="2822"/>
      <c r="AF400" s="2823"/>
      <c r="AG400" s="59">
        <f>IF(N400=N399,0,IF(N400=N398,0,IF(N400=N397,0,IF(N400=N396,0,IF(N400=N395,0,IF(N400=N394,0,IF(N400=N393,0,IF(N400=N392,0,IF(N400=N391,0,1)))))))))</f>
        <v>0</v>
      </c>
      <c r="AH400" s="59" t="s">
        <v>224</v>
      </c>
      <c r="AI400" s="59" t="str">
        <f t="shared" si="73"/>
        <v>??</v>
      </c>
      <c r="AJ400" s="59">
        <f>IF(O400=O399,0,IF(O400=O398,0,IF(O400=O397,0,IF(O400=O396,0,IF(O400=O395,0,IF(O400=O394,0,IF(O400=O393,0,IF(O400=O392,0,IF(O400=O391,0,1)))))))))</f>
        <v>0</v>
      </c>
      <c r="AK400" s="529">
        <f t="shared" si="76"/>
        <v>0</v>
      </c>
    </row>
    <row r="401" spans="1:37" ht="14.1" customHeight="1" thickTop="1" thickBot="1">
      <c r="A401" s="2797"/>
      <c r="B401" s="2800"/>
      <c r="C401" s="2826"/>
      <c r="D401" s="2829"/>
      <c r="E401" s="2832"/>
      <c r="F401" s="2806"/>
      <c r="G401" s="2809"/>
      <c r="H401" s="2836" t="s">
        <v>970</v>
      </c>
      <c r="I401" s="2806"/>
      <c r="J401" s="2806"/>
      <c r="K401" s="275"/>
      <c r="L401" s="97"/>
      <c r="M401" s="97"/>
      <c r="N401" s="79"/>
      <c r="O401" s="79"/>
      <c r="P401" s="97"/>
      <c r="Q401" s="97"/>
      <c r="R401" s="14"/>
      <c r="S401" s="14"/>
      <c r="T401" s="14"/>
      <c r="U401" s="14"/>
      <c r="V401" s="14"/>
      <c r="W401" s="14"/>
      <c r="X401" s="14"/>
      <c r="Y401" s="14"/>
      <c r="Z401" s="97"/>
      <c r="AA401" s="2812">
        <f>SUM(R401:Z410)</f>
        <v>0</v>
      </c>
      <c r="AB401" s="2812">
        <f>IF(AA401&gt;0,18,0)</f>
        <v>0</v>
      </c>
      <c r="AC401" s="2815">
        <f t="shared" ref="AC401" si="82">IF((AA401-AB401)&gt;=0,AA401-AB401,0)</f>
        <v>0</v>
      </c>
      <c r="AD401" s="2835">
        <f>IF(AA401&lt;AB401,AA401,AB401)/IF(AB401=0,1,AB401)</f>
        <v>0</v>
      </c>
      <c r="AE401" s="2820" t="str">
        <f>IF(AD401=1,"pe",IF(AD401&gt;0,"ne",""))</f>
        <v/>
      </c>
      <c r="AF401" s="2823"/>
      <c r="AG401" s="59">
        <v>1</v>
      </c>
      <c r="AH401" s="59" t="s">
        <v>224</v>
      </c>
      <c r="AI401" s="59" t="str">
        <f t="shared" si="73"/>
        <v>??</v>
      </c>
      <c r="AJ401" s="59">
        <v>1</v>
      </c>
      <c r="AK401" s="529">
        <f>C401</f>
        <v>0</v>
      </c>
    </row>
    <row r="402" spans="1:37" ht="14.1" customHeight="1" thickTop="1" thickBot="1">
      <c r="A402" s="2797"/>
      <c r="B402" s="2801"/>
      <c r="C402" s="2827"/>
      <c r="D402" s="2830"/>
      <c r="E402" s="2833"/>
      <c r="F402" s="2807"/>
      <c r="G402" s="2810"/>
      <c r="H402" s="2837"/>
      <c r="I402" s="2807"/>
      <c r="J402" s="2807"/>
      <c r="K402" s="273"/>
      <c r="L402" s="98"/>
      <c r="M402" s="1760"/>
      <c r="N402" s="89"/>
      <c r="O402" s="89"/>
      <c r="P402" s="98"/>
      <c r="Q402" s="98"/>
      <c r="R402" s="12"/>
      <c r="S402" s="12"/>
      <c r="T402" s="12"/>
      <c r="U402" s="12"/>
      <c r="V402" s="12"/>
      <c r="W402" s="1934"/>
      <c r="X402" s="1934"/>
      <c r="Y402" s="12"/>
      <c r="Z402" s="98"/>
      <c r="AA402" s="2813"/>
      <c r="AB402" s="2813"/>
      <c r="AC402" s="2816"/>
      <c r="AD402" s="2835"/>
      <c r="AE402" s="2821"/>
      <c r="AF402" s="2823"/>
      <c r="AG402" s="59">
        <f>IF(N402=N401,0,1)</f>
        <v>0</v>
      </c>
      <c r="AH402" s="59" t="s">
        <v>224</v>
      </c>
      <c r="AI402" s="59" t="str">
        <f t="shared" si="73"/>
        <v>??</v>
      </c>
      <c r="AJ402" s="59">
        <f>IF(O402=O401,0,1)</f>
        <v>0</v>
      </c>
      <c r="AK402" s="529">
        <f t="shared" si="70"/>
        <v>0</v>
      </c>
    </row>
    <row r="403" spans="1:37" ht="14.1" customHeight="1" thickTop="1" thickBot="1">
      <c r="A403" s="2797"/>
      <c r="B403" s="2801"/>
      <c r="C403" s="2827"/>
      <c r="D403" s="2830"/>
      <c r="E403" s="2833"/>
      <c r="F403" s="2807"/>
      <c r="G403" s="2810"/>
      <c r="H403" s="2838"/>
      <c r="I403" s="2807"/>
      <c r="J403" s="2807"/>
      <c r="K403" s="273"/>
      <c r="L403" s="98"/>
      <c r="M403" s="1760"/>
      <c r="N403" s="89"/>
      <c r="O403" s="89"/>
      <c r="P403" s="98"/>
      <c r="Q403" s="98"/>
      <c r="R403" s="12"/>
      <c r="S403" s="12"/>
      <c r="T403" s="12"/>
      <c r="U403" s="12"/>
      <c r="V403" s="12"/>
      <c r="W403" s="1934"/>
      <c r="X403" s="1934"/>
      <c r="Y403" s="12"/>
      <c r="Z403" s="98"/>
      <c r="AA403" s="2813"/>
      <c r="AB403" s="2813"/>
      <c r="AC403" s="2816"/>
      <c r="AD403" s="2835"/>
      <c r="AE403" s="2821"/>
      <c r="AF403" s="2823"/>
      <c r="AG403" s="59">
        <f>IF(N403=N402,0,IF(N403=N401,0,1))</f>
        <v>0</v>
      </c>
      <c r="AH403" s="59" t="s">
        <v>224</v>
      </c>
      <c r="AI403" s="59" t="str">
        <f t="shared" si="73"/>
        <v>??</v>
      </c>
      <c r="AJ403" s="59">
        <f>IF(O403=O402,0,IF(O403=O401,0,1))</f>
        <v>0</v>
      </c>
      <c r="AK403" s="529">
        <f t="shared" si="70"/>
        <v>0</v>
      </c>
    </row>
    <row r="404" spans="1:37" ht="14.1" customHeight="1" thickTop="1" thickBot="1">
      <c r="A404" s="2797"/>
      <c r="B404" s="2801"/>
      <c r="C404" s="2827"/>
      <c r="D404" s="2830"/>
      <c r="E404" s="2833"/>
      <c r="F404" s="2807"/>
      <c r="G404" s="2810"/>
      <c r="H404" s="2839"/>
      <c r="I404" s="2807"/>
      <c r="J404" s="2807"/>
      <c r="K404" s="273"/>
      <c r="L404" s="98"/>
      <c r="M404" s="1760"/>
      <c r="N404" s="89"/>
      <c r="O404" s="89"/>
      <c r="P404" s="98"/>
      <c r="Q404" s="98"/>
      <c r="R404" s="12"/>
      <c r="S404" s="12"/>
      <c r="T404" s="12"/>
      <c r="U404" s="12"/>
      <c r="V404" s="12"/>
      <c r="W404" s="1934"/>
      <c r="X404" s="1934"/>
      <c r="Y404" s="12"/>
      <c r="Z404" s="98"/>
      <c r="AA404" s="2813"/>
      <c r="AB404" s="2813"/>
      <c r="AC404" s="2816"/>
      <c r="AD404" s="2835"/>
      <c r="AE404" s="2821"/>
      <c r="AF404" s="2823"/>
      <c r="AG404" s="59">
        <f>IF(N404=N403,0,IF(N404=N402,0,IF(N404=N401,0,1)))</f>
        <v>0</v>
      </c>
      <c r="AH404" s="59" t="s">
        <v>224</v>
      </c>
      <c r="AI404" s="59" t="str">
        <f t="shared" si="73"/>
        <v>??</v>
      </c>
      <c r="AJ404" s="59">
        <f>IF(O404=O403,0,IF(O404=O402,0,IF(O404=O401,0,1)))</f>
        <v>0</v>
      </c>
      <c r="AK404" s="529">
        <f t="shared" si="70"/>
        <v>0</v>
      </c>
    </row>
    <row r="405" spans="1:37" ht="14.1" customHeight="1" thickTop="1" thickBot="1">
      <c r="A405" s="2797"/>
      <c r="B405" s="2801"/>
      <c r="C405" s="2827"/>
      <c r="D405" s="2830"/>
      <c r="E405" s="2833"/>
      <c r="F405" s="2807"/>
      <c r="G405" s="2810"/>
      <c r="H405" s="2839"/>
      <c r="I405" s="2807"/>
      <c r="J405" s="2807"/>
      <c r="K405" s="277"/>
      <c r="L405" s="98"/>
      <c r="M405" s="1760"/>
      <c r="N405" s="89"/>
      <c r="O405" s="89"/>
      <c r="P405" s="98"/>
      <c r="Q405" s="98"/>
      <c r="R405" s="12"/>
      <c r="S405" s="12"/>
      <c r="T405" s="12"/>
      <c r="U405" s="12"/>
      <c r="V405" s="12"/>
      <c r="W405" s="1934"/>
      <c r="X405" s="1934"/>
      <c r="Y405" s="12"/>
      <c r="Z405" s="98"/>
      <c r="AA405" s="2813"/>
      <c r="AB405" s="2813"/>
      <c r="AC405" s="2816"/>
      <c r="AD405" s="2835"/>
      <c r="AE405" s="2821"/>
      <c r="AF405" s="2823"/>
      <c r="AG405" s="59">
        <f>IF(N405=N404,0,IF(N405=N403,0,IF(N405=N402,0,IF(N405=N401,0,1))))</f>
        <v>0</v>
      </c>
      <c r="AH405" s="59" t="s">
        <v>224</v>
      </c>
      <c r="AI405" s="59" t="str">
        <f t="shared" si="73"/>
        <v>??</v>
      </c>
      <c r="AJ405" s="59">
        <f>IF(O405=O404,0,IF(O405=O403,0,IF(O405=O402,0,IF(O405=O401,0,1))))</f>
        <v>0</v>
      </c>
      <c r="AK405" s="529">
        <f t="shared" si="70"/>
        <v>0</v>
      </c>
    </row>
    <row r="406" spans="1:37" ht="14.1" customHeight="1" thickTop="1" thickBot="1">
      <c r="A406" s="2797"/>
      <c r="B406" s="2801"/>
      <c r="C406" s="2827"/>
      <c r="D406" s="2830"/>
      <c r="E406" s="2833"/>
      <c r="F406" s="2807"/>
      <c r="G406" s="2810"/>
      <c r="H406" s="2839"/>
      <c r="I406" s="2807"/>
      <c r="J406" s="2807"/>
      <c r="K406" s="277"/>
      <c r="L406" s="98"/>
      <c r="M406" s="1760"/>
      <c r="N406" s="89"/>
      <c r="O406" s="89"/>
      <c r="P406" s="98"/>
      <c r="Q406" s="98"/>
      <c r="R406" s="12"/>
      <c r="S406" s="12"/>
      <c r="T406" s="12"/>
      <c r="U406" s="12"/>
      <c r="V406" s="12"/>
      <c r="W406" s="1934"/>
      <c r="X406" s="1934"/>
      <c r="Y406" s="12"/>
      <c r="Z406" s="98"/>
      <c r="AA406" s="2813"/>
      <c r="AB406" s="2813"/>
      <c r="AC406" s="2816"/>
      <c r="AD406" s="2835"/>
      <c r="AE406" s="2821"/>
      <c r="AF406" s="2823"/>
      <c r="AG406" s="59">
        <f>IF(N406=N405,0,IF(N406=N404,0,IF(N406=N403,0,IF(N406=N402,0,IF(N406=N401,0,1)))))</f>
        <v>0</v>
      </c>
      <c r="AH406" s="59" t="s">
        <v>224</v>
      </c>
      <c r="AI406" s="59" t="str">
        <f t="shared" si="73"/>
        <v>??</v>
      </c>
      <c r="AJ406" s="59">
        <f>IF(O406=O405,0,IF(O406=O404,0,IF(O406=O403,0,IF(O406=O402,0,IF(O406=O401,0,1)))))</f>
        <v>0</v>
      </c>
      <c r="AK406" s="529">
        <f t="shared" si="70"/>
        <v>0</v>
      </c>
    </row>
    <row r="407" spans="1:37" ht="14.1" customHeight="1" thickTop="1" thickBot="1">
      <c r="A407" s="2797"/>
      <c r="B407" s="2801"/>
      <c r="C407" s="2827"/>
      <c r="D407" s="2830"/>
      <c r="E407" s="2833"/>
      <c r="F407" s="2807"/>
      <c r="G407" s="2810"/>
      <c r="H407" s="2839"/>
      <c r="I407" s="2807"/>
      <c r="J407" s="2807"/>
      <c r="K407" s="277"/>
      <c r="L407" s="98"/>
      <c r="M407" s="1760"/>
      <c r="N407" s="89"/>
      <c r="O407" s="89"/>
      <c r="P407" s="98"/>
      <c r="Q407" s="98"/>
      <c r="R407" s="12"/>
      <c r="S407" s="12"/>
      <c r="T407" s="12"/>
      <c r="U407" s="12"/>
      <c r="V407" s="12"/>
      <c r="W407" s="1934"/>
      <c r="X407" s="1934"/>
      <c r="Y407" s="12"/>
      <c r="Z407" s="98"/>
      <c r="AA407" s="2813"/>
      <c r="AB407" s="2813"/>
      <c r="AC407" s="2824" t="str">
        <f t="shared" ref="AC407" si="83">IF(AC401&gt;9,"błąd","")</f>
        <v/>
      </c>
      <c r="AD407" s="2835"/>
      <c r="AE407" s="2821"/>
      <c r="AF407" s="2823"/>
      <c r="AG407" s="59">
        <f>IF(N407=N406,0,IF(N407=N405,0,IF(N407=N404,0,IF(N407=N403,0,IF(N407=N402,0,IF(N407=N401,0,1))))))</f>
        <v>0</v>
      </c>
      <c r="AH407" s="59" t="s">
        <v>224</v>
      </c>
      <c r="AI407" s="59" t="str">
        <f t="shared" si="73"/>
        <v>??</v>
      </c>
      <c r="AJ407" s="59">
        <f>IF(O407=O406,0,IF(O407=O405,0,IF(O407=O404,0,IF(O407=O403,0,IF(O407=O402,0,IF(O407=O401,0,1))))))</f>
        <v>0</v>
      </c>
      <c r="AK407" s="529">
        <f t="shared" si="70"/>
        <v>0</v>
      </c>
    </row>
    <row r="408" spans="1:37" ht="14.1" customHeight="1" thickTop="1" thickBot="1">
      <c r="A408" s="2797"/>
      <c r="B408" s="2801"/>
      <c r="C408" s="2827"/>
      <c r="D408" s="2830"/>
      <c r="E408" s="2833"/>
      <c r="F408" s="2807"/>
      <c r="G408" s="2810"/>
      <c r="H408" s="2839"/>
      <c r="I408" s="2807"/>
      <c r="J408" s="2807"/>
      <c r="K408" s="277"/>
      <c r="L408" s="98"/>
      <c r="M408" s="1760"/>
      <c r="N408" s="89"/>
      <c r="O408" s="89"/>
      <c r="P408" s="98"/>
      <c r="Q408" s="98"/>
      <c r="R408" s="12"/>
      <c r="S408" s="12"/>
      <c r="T408" s="12"/>
      <c r="U408" s="12"/>
      <c r="V408" s="12"/>
      <c r="W408" s="1934"/>
      <c r="X408" s="1934"/>
      <c r="Y408" s="12"/>
      <c r="Z408" s="98"/>
      <c r="AA408" s="2813"/>
      <c r="AB408" s="2813"/>
      <c r="AC408" s="2824"/>
      <c r="AD408" s="2835"/>
      <c r="AE408" s="2821"/>
      <c r="AF408" s="2823"/>
      <c r="AG408" s="59">
        <f>IF(N408=N407,0,IF(N408=N406,0,IF(N408=N405,0,IF(N408=N404,0,IF(N408=N403,0,IF(N408=N402,0,IF(N408=N401,0,1)))))))</f>
        <v>0</v>
      </c>
      <c r="AH408" s="59" t="s">
        <v>224</v>
      </c>
      <c r="AI408" s="59" t="str">
        <f t="shared" si="73"/>
        <v>??</v>
      </c>
      <c r="AJ408" s="59">
        <f>IF(O408=O407,0,IF(O408=O406,0,IF(O408=O405,0,IF(O408=O404,0,IF(O408=O403,0,IF(O408=O402,0,IF(O408=O401,0,1)))))))</f>
        <v>0</v>
      </c>
      <c r="AK408" s="529">
        <f t="shared" si="70"/>
        <v>0</v>
      </c>
    </row>
    <row r="409" spans="1:37" ht="14.1" customHeight="1" thickTop="1" thickBot="1">
      <c r="A409" s="2797"/>
      <c r="B409" s="2801"/>
      <c r="C409" s="2827"/>
      <c r="D409" s="2830"/>
      <c r="E409" s="2833"/>
      <c r="F409" s="2807"/>
      <c r="G409" s="2810"/>
      <c r="H409" s="2839"/>
      <c r="I409" s="2807"/>
      <c r="J409" s="2807"/>
      <c r="K409" s="277"/>
      <c r="L409" s="98"/>
      <c r="M409" s="1760"/>
      <c r="N409" s="89"/>
      <c r="O409" s="89"/>
      <c r="P409" s="98"/>
      <c r="Q409" s="98"/>
      <c r="R409" s="12"/>
      <c r="S409" s="12"/>
      <c r="T409" s="12"/>
      <c r="U409" s="12"/>
      <c r="V409" s="12"/>
      <c r="W409" s="1934"/>
      <c r="X409" s="1934"/>
      <c r="Y409" s="12"/>
      <c r="Z409" s="98"/>
      <c r="AA409" s="2813"/>
      <c r="AB409" s="2813"/>
      <c r="AC409" s="2824"/>
      <c r="AD409" s="2835"/>
      <c r="AE409" s="2821"/>
      <c r="AF409" s="2823"/>
      <c r="AG409" s="59">
        <f>IF(N409=N408,0,IF(N409=N407,0,IF(N409=N406,0,IF(N409=N405,0,IF(N409=N404,0,IF(N409=N403,0,IF(N409=N402,0,IF(N409=N401,0,1))))))))</f>
        <v>0</v>
      </c>
      <c r="AH409" s="59" t="s">
        <v>224</v>
      </c>
      <c r="AI409" s="59" t="str">
        <f t="shared" si="73"/>
        <v>??</v>
      </c>
      <c r="AJ409" s="59">
        <f>IF(O409=O408,0,IF(O409=O407,0,IF(O409=O406,0,IF(O409=O405,0,IF(O409=O404,0,IF(O409=O403,0,IF(O409=O402,0,IF(O409=O401,0,1))))))))</f>
        <v>0</v>
      </c>
      <c r="AK409" s="529">
        <f t="shared" si="70"/>
        <v>0</v>
      </c>
    </row>
    <row r="410" spans="1:37" ht="14.1" customHeight="1" thickTop="1" thickBot="1">
      <c r="A410" s="2797"/>
      <c r="B410" s="2802"/>
      <c r="C410" s="2828"/>
      <c r="D410" s="2831"/>
      <c r="E410" s="2834"/>
      <c r="F410" s="2808"/>
      <c r="G410" s="2811"/>
      <c r="H410" s="2840"/>
      <c r="I410" s="2808"/>
      <c r="J410" s="2808"/>
      <c r="K410" s="274"/>
      <c r="L410" s="96"/>
      <c r="M410" s="96"/>
      <c r="N410" s="89"/>
      <c r="O410" s="93"/>
      <c r="P410" s="96"/>
      <c r="Q410" s="96"/>
      <c r="R410" s="13"/>
      <c r="S410" s="13"/>
      <c r="T410" s="13"/>
      <c r="U410" s="13"/>
      <c r="V410" s="13"/>
      <c r="W410" s="13"/>
      <c r="X410" s="13"/>
      <c r="Y410" s="13"/>
      <c r="Z410" s="96"/>
      <c r="AA410" s="2814"/>
      <c r="AB410" s="2814"/>
      <c r="AC410" s="2825"/>
      <c r="AD410" s="2835"/>
      <c r="AE410" s="2822"/>
      <c r="AF410" s="2823"/>
      <c r="AG410" s="59">
        <f>IF(N410=N409,0,IF(N410=N408,0,IF(N410=N407,0,IF(N410=N406,0,IF(N410=N405,0,IF(N410=N404,0,IF(N410=N403,0,IF(N410=N402,0,IF(N410=N401,0,1)))))))))</f>
        <v>0</v>
      </c>
      <c r="AH410" s="59" t="s">
        <v>224</v>
      </c>
      <c r="AI410" s="59" t="str">
        <f t="shared" si="73"/>
        <v>??</v>
      </c>
      <c r="AJ410" s="59">
        <f>IF(O410=O409,0,IF(O410=O408,0,IF(O410=O407,0,IF(O410=O406,0,IF(O410=O405,0,IF(O410=O404,0,IF(O410=O403,0,IF(O410=O402,0,IF(O410=O401,0,1)))))))))</f>
        <v>0</v>
      </c>
      <c r="AK410" s="529">
        <f t="shared" si="70"/>
        <v>0</v>
      </c>
    </row>
    <row r="411" spans="1:37" ht="14.1" customHeight="1" thickTop="1" thickBot="1">
      <c r="A411" s="2797"/>
      <c r="B411" s="2800"/>
      <c r="C411" s="2826"/>
      <c r="D411" s="2829"/>
      <c r="E411" s="2832"/>
      <c r="F411" s="2806"/>
      <c r="G411" s="2809"/>
      <c r="H411" s="2836" t="s">
        <v>970</v>
      </c>
      <c r="I411" s="2806"/>
      <c r="J411" s="2806"/>
      <c r="K411" s="275"/>
      <c r="L411" s="97"/>
      <c r="M411" s="97"/>
      <c r="N411" s="79"/>
      <c r="O411" s="79"/>
      <c r="P411" s="97"/>
      <c r="Q411" s="97"/>
      <c r="R411" s="14"/>
      <c r="S411" s="14"/>
      <c r="T411" s="14"/>
      <c r="U411" s="14"/>
      <c r="V411" s="14"/>
      <c r="W411" s="14"/>
      <c r="X411" s="14"/>
      <c r="Y411" s="14"/>
      <c r="Z411" s="97"/>
      <c r="AA411" s="2812">
        <f>SUM(R411:Z420)</f>
        <v>0</v>
      </c>
      <c r="AB411" s="2812">
        <f>IF(AA411&gt;0,18,0)</f>
        <v>0</v>
      </c>
      <c r="AC411" s="2815">
        <f t="shared" ref="AC411" si="84">IF((AA411-AB411)&gt;=0,AA411-AB411,0)</f>
        <v>0</v>
      </c>
      <c r="AD411" s="2835">
        <f>IF(AA411&lt;AB411,AA411,AB411)/IF(AB411=0,1,AB411)</f>
        <v>0</v>
      </c>
      <c r="AE411" s="2820" t="str">
        <f>IF(AD411=1,"pe",IF(AD411&gt;0,"ne",""))</f>
        <v/>
      </c>
      <c r="AF411" s="2823"/>
      <c r="AG411" s="59">
        <v>1</v>
      </c>
      <c r="AH411" s="59" t="s">
        <v>224</v>
      </c>
      <c r="AI411" s="59" t="str">
        <f t="shared" si="73"/>
        <v>??</v>
      </c>
      <c r="AJ411" s="59">
        <v>1</v>
      </c>
      <c r="AK411" s="529">
        <f>C411</f>
        <v>0</v>
      </c>
    </row>
    <row r="412" spans="1:37" ht="14.1" customHeight="1" thickTop="1" thickBot="1">
      <c r="A412" s="2797"/>
      <c r="B412" s="2801"/>
      <c r="C412" s="2827"/>
      <c r="D412" s="2830"/>
      <c r="E412" s="2833"/>
      <c r="F412" s="2807"/>
      <c r="G412" s="2810"/>
      <c r="H412" s="2837"/>
      <c r="I412" s="2807"/>
      <c r="J412" s="2807"/>
      <c r="K412" s="273"/>
      <c r="L412" s="98"/>
      <c r="M412" s="1760"/>
      <c r="N412" s="89"/>
      <c r="O412" s="89"/>
      <c r="P412" s="98"/>
      <c r="Q412" s="98"/>
      <c r="R412" s="12"/>
      <c r="S412" s="12"/>
      <c r="T412" s="12"/>
      <c r="U412" s="12"/>
      <c r="V412" s="12"/>
      <c r="W412" s="1934"/>
      <c r="X412" s="1934"/>
      <c r="Y412" s="12"/>
      <c r="Z412" s="98"/>
      <c r="AA412" s="2813"/>
      <c r="AB412" s="2813"/>
      <c r="AC412" s="2816"/>
      <c r="AD412" s="2835"/>
      <c r="AE412" s="2821"/>
      <c r="AF412" s="2823"/>
      <c r="AG412" s="59">
        <f>IF(N412=N411,0,1)</f>
        <v>0</v>
      </c>
      <c r="AH412" s="59" t="s">
        <v>224</v>
      </c>
      <c r="AI412" s="59" t="str">
        <f t="shared" si="73"/>
        <v>??</v>
      </c>
      <c r="AJ412" s="59">
        <f>IF(O412=O411,0,1)</f>
        <v>0</v>
      </c>
      <c r="AK412" s="529">
        <f t="shared" ref="AK412:AK440" si="85">AK411</f>
        <v>0</v>
      </c>
    </row>
    <row r="413" spans="1:37" ht="14.1" customHeight="1" thickTop="1" thickBot="1">
      <c r="A413" s="2797"/>
      <c r="B413" s="2801"/>
      <c r="C413" s="2827"/>
      <c r="D413" s="2830"/>
      <c r="E413" s="2833"/>
      <c r="F413" s="2807"/>
      <c r="G413" s="2810"/>
      <c r="H413" s="2838"/>
      <c r="I413" s="2807"/>
      <c r="J413" s="2807"/>
      <c r="K413" s="273"/>
      <c r="L413" s="98"/>
      <c r="M413" s="1760"/>
      <c r="N413" s="89"/>
      <c r="O413" s="89"/>
      <c r="P413" s="98"/>
      <c r="Q413" s="98"/>
      <c r="R413" s="12"/>
      <c r="S413" s="12"/>
      <c r="T413" s="12"/>
      <c r="U413" s="12"/>
      <c r="V413" s="12"/>
      <c r="W413" s="1934"/>
      <c r="X413" s="1934"/>
      <c r="Y413" s="12"/>
      <c r="Z413" s="98"/>
      <c r="AA413" s="2813"/>
      <c r="AB413" s="2813"/>
      <c r="AC413" s="2816"/>
      <c r="AD413" s="2835"/>
      <c r="AE413" s="2821"/>
      <c r="AF413" s="2823"/>
      <c r="AG413" s="59">
        <f>IF(N413=N412,0,IF(N413=N411,0,1))</f>
        <v>0</v>
      </c>
      <c r="AH413" s="59" t="s">
        <v>224</v>
      </c>
      <c r="AI413" s="59" t="str">
        <f t="shared" si="73"/>
        <v>??</v>
      </c>
      <c r="AJ413" s="59">
        <f>IF(O413=O412,0,IF(O413=O411,0,1))</f>
        <v>0</v>
      </c>
      <c r="AK413" s="529">
        <f t="shared" si="85"/>
        <v>0</v>
      </c>
    </row>
    <row r="414" spans="1:37" ht="14.1" customHeight="1" thickTop="1" thickBot="1">
      <c r="A414" s="2797"/>
      <c r="B414" s="2801"/>
      <c r="C414" s="2827"/>
      <c r="D414" s="2830"/>
      <c r="E414" s="2833"/>
      <c r="F414" s="2807"/>
      <c r="G414" s="2810"/>
      <c r="H414" s="2839"/>
      <c r="I414" s="2807"/>
      <c r="J414" s="2807"/>
      <c r="K414" s="273"/>
      <c r="L414" s="98"/>
      <c r="M414" s="1760"/>
      <c r="N414" s="89"/>
      <c r="O414" s="89"/>
      <c r="P414" s="98"/>
      <c r="Q414" s="98"/>
      <c r="R414" s="12"/>
      <c r="S414" s="12"/>
      <c r="T414" s="12"/>
      <c r="U414" s="12"/>
      <c r="V414" s="12"/>
      <c r="W414" s="1934"/>
      <c r="X414" s="1934"/>
      <c r="Y414" s="12"/>
      <c r="Z414" s="98"/>
      <c r="AA414" s="2813"/>
      <c r="AB414" s="2813"/>
      <c r="AC414" s="2816"/>
      <c r="AD414" s="2835"/>
      <c r="AE414" s="2821"/>
      <c r="AF414" s="2823"/>
      <c r="AG414" s="59">
        <f>IF(N414=N413,0,IF(N414=N412,0,IF(N414=N411,0,1)))</f>
        <v>0</v>
      </c>
      <c r="AH414" s="59" t="s">
        <v>224</v>
      </c>
      <c r="AI414" s="59" t="str">
        <f t="shared" si="73"/>
        <v>??</v>
      </c>
      <c r="AJ414" s="59">
        <f>IF(O414=O413,0,IF(O414=O412,0,IF(O414=O411,0,1)))</f>
        <v>0</v>
      </c>
      <c r="AK414" s="529">
        <f t="shared" si="85"/>
        <v>0</v>
      </c>
    </row>
    <row r="415" spans="1:37" ht="14.1" customHeight="1" thickTop="1" thickBot="1">
      <c r="A415" s="2797"/>
      <c r="B415" s="2801"/>
      <c r="C415" s="2827"/>
      <c r="D415" s="2830"/>
      <c r="E415" s="2833"/>
      <c r="F415" s="2807"/>
      <c r="G415" s="2810"/>
      <c r="H415" s="2839"/>
      <c r="I415" s="2807"/>
      <c r="J415" s="2807"/>
      <c r="K415" s="277"/>
      <c r="L415" s="98"/>
      <c r="M415" s="1760"/>
      <c r="N415" s="89"/>
      <c r="O415" s="89"/>
      <c r="P415" s="98"/>
      <c r="Q415" s="98"/>
      <c r="R415" s="12"/>
      <c r="S415" s="12"/>
      <c r="T415" s="12"/>
      <c r="U415" s="12"/>
      <c r="V415" s="12"/>
      <c r="W415" s="1934"/>
      <c r="X415" s="1934"/>
      <c r="Y415" s="12"/>
      <c r="Z415" s="98"/>
      <c r="AA415" s="2813"/>
      <c r="AB415" s="2813"/>
      <c r="AC415" s="2816"/>
      <c r="AD415" s="2835"/>
      <c r="AE415" s="2821"/>
      <c r="AF415" s="2823"/>
      <c r="AG415" s="59">
        <f>IF(N415=N414,0,IF(N415=N413,0,IF(N415=N412,0,IF(N415=N411,0,1))))</f>
        <v>0</v>
      </c>
      <c r="AH415" s="59" t="s">
        <v>224</v>
      </c>
      <c r="AI415" s="59" t="str">
        <f t="shared" si="73"/>
        <v>??</v>
      </c>
      <c r="AJ415" s="59">
        <f>IF(O415=O414,0,IF(O415=O413,0,IF(O415=O412,0,IF(O415=O411,0,1))))</f>
        <v>0</v>
      </c>
      <c r="AK415" s="529">
        <f t="shared" si="85"/>
        <v>0</v>
      </c>
    </row>
    <row r="416" spans="1:37" ht="14.1" customHeight="1" thickTop="1" thickBot="1">
      <c r="A416" s="2797"/>
      <c r="B416" s="2801"/>
      <c r="C416" s="2827"/>
      <c r="D416" s="2830"/>
      <c r="E416" s="2833"/>
      <c r="F416" s="2807"/>
      <c r="G416" s="2810"/>
      <c r="H416" s="2839"/>
      <c r="I416" s="2807"/>
      <c r="J416" s="2807"/>
      <c r="K416" s="277"/>
      <c r="L416" s="98"/>
      <c r="M416" s="1760"/>
      <c r="N416" s="89"/>
      <c r="O416" s="89"/>
      <c r="P416" s="98"/>
      <c r="Q416" s="98"/>
      <c r="R416" s="12"/>
      <c r="S416" s="12"/>
      <c r="T416" s="12"/>
      <c r="U416" s="12"/>
      <c r="V416" s="12"/>
      <c r="W416" s="1934"/>
      <c r="X416" s="1934"/>
      <c r="Y416" s="12"/>
      <c r="Z416" s="98"/>
      <c r="AA416" s="2813"/>
      <c r="AB416" s="2813"/>
      <c r="AC416" s="2816"/>
      <c r="AD416" s="2835"/>
      <c r="AE416" s="2821"/>
      <c r="AF416" s="2823"/>
      <c r="AG416" s="59">
        <f>IF(N416=N415,0,IF(N416=N414,0,IF(N416=N413,0,IF(N416=N412,0,IF(N416=N411,0,1)))))</f>
        <v>0</v>
      </c>
      <c r="AH416" s="59" t="s">
        <v>224</v>
      </c>
      <c r="AI416" s="59" t="str">
        <f t="shared" si="73"/>
        <v>??</v>
      </c>
      <c r="AJ416" s="59">
        <f>IF(O416=O415,0,IF(O416=O414,0,IF(O416=O413,0,IF(O416=O412,0,IF(O416=O411,0,1)))))</f>
        <v>0</v>
      </c>
      <c r="AK416" s="529">
        <f t="shared" si="85"/>
        <v>0</v>
      </c>
    </row>
    <row r="417" spans="1:37" ht="14.1" customHeight="1" thickTop="1" thickBot="1">
      <c r="A417" s="2797"/>
      <c r="B417" s="2801"/>
      <c r="C417" s="2827"/>
      <c r="D417" s="2830"/>
      <c r="E417" s="2833"/>
      <c r="F417" s="2807"/>
      <c r="G417" s="2810"/>
      <c r="H417" s="2839"/>
      <c r="I417" s="2807"/>
      <c r="J417" s="2807"/>
      <c r="K417" s="277"/>
      <c r="L417" s="98"/>
      <c r="M417" s="1760"/>
      <c r="N417" s="89"/>
      <c r="O417" s="89"/>
      <c r="P417" s="98"/>
      <c r="Q417" s="98"/>
      <c r="R417" s="12"/>
      <c r="S417" s="12"/>
      <c r="T417" s="12"/>
      <c r="U417" s="12"/>
      <c r="V417" s="12"/>
      <c r="W417" s="1934"/>
      <c r="X417" s="1934"/>
      <c r="Y417" s="12"/>
      <c r="Z417" s="98"/>
      <c r="AA417" s="2813"/>
      <c r="AB417" s="2813"/>
      <c r="AC417" s="2824" t="str">
        <f t="shared" ref="AC417" si="86">IF(AC411&gt;9,"błąd","")</f>
        <v/>
      </c>
      <c r="AD417" s="2835"/>
      <c r="AE417" s="2821"/>
      <c r="AF417" s="2823"/>
      <c r="AG417" s="59">
        <f>IF(N417=N416,0,IF(N417=N415,0,IF(N417=N414,0,IF(N417=N413,0,IF(N417=N412,0,IF(N417=N411,0,1))))))</f>
        <v>0</v>
      </c>
      <c r="AH417" s="59" t="s">
        <v>224</v>
      </c>
      <c r="AI417" s="59" t="str">
        <f t="shared" si="73"/>
        <v>??</v>
      </c>
      <c r="AJ417" s="59">
        <f>IF(O417=O416,0,IF(O417=O415,0,IF(O417=O414,0,IF(O417=O413,0,IF(O417=O412,0,IF(O417=O411,0,1))))))</f>
        <v>0</v>
      </c>
      <c r="AK417" s="529">
        <f t="shared" si="85"/>
        <v>0</v>
      </c>
    </row>
    <row r="418" spans="1:37" ht="14.1" customHeight="1" thickTop="1" thickBot="1">
      <c r="A418" s="2797"/>
      <c r="B418" s="2801"/>
      <c r="C418" s="2827"/>
      <c r="D418" s="2830"/>
      <c r="E418" s="2833"/>
      <c r="F418" s="2807"/>
      <c r="G418" s="2810"/>
      <c r="H418" s="2839"/>
      <c r="I418" s="2807"/>
      <c r="J418" s="2807"/>
      <c r="K418" s="277"/>
      <c r="L418" s="98"/>
      <c r="M418" s="1760"/>
      <c r="N418" s="89"/>
      <c r="O418" s="89"/>
      <c r="P418" s="98"/>
      <c r="Q418" s="98"/>
      <c r="R418" s="12"/>
      <c r="S418" s="12"/>
      <c r="T418" s="12"/>
      <c r="U418" s="12"/>
      <c r="V418" s="12"/>
      <c r="W418" s="1934"/>
      <c r="X418" s="1934"/>
      <c r="Y418" s="12"/>
      <c r="Z418" s="98"/>
      <c r="AA418" s="2813"/>
      <c r="AB418" s="2813"/>
      <c r="AC418" s="2824"/>
      <c r="AD418" s="2835"/>
      <c r="AE418" s="2821"/>
      <c r="AF418" s="2823"/>
      <c r="AG418" s="59">
        <f>IF(N418=N417,0,IF(N418=N416,0,IF(N418=N415,0,IF(N418=N414,0,IF(N418=N413,0,IF(N418=N412,0,IF(N418=N411,0,1)))))))</f>
        <v>0</v>
      </c>
      <c r="AH418" s="59" t="s">
        <v>224</v>
      </c>
      <c r="AI418" s="59" t="str">
        <f t="shared" si="73"/>
        <v>??</v>
      </c>
      <c r="AJ418" s="59">
        <f>IF(O418=O417,0,IF(O418=O416,0,IF(O418=O415,0,IF(O418=O414,0,IF(O418=O413,0,IF(O418=O412,0,IF(O418=O411,0,1)))))))</f>
        <v>0</v>
      </c>
      <c r="AK418" s="529">
        <f t="shared" si="85"/>
        <v>0</v>
      </c>
    </row>
    <row r="419" spans="1:37" ht="14.1" customHeight="1" thickTop="1" thickBot="1">
      <c r="A419" s="2797"/>
      <c r="B419" s="2801"/>
      <c r="C419" s="2827"/>
      <c r="D419" s="2830"/>
      <c r="E419" s="2833"/>
      <c r="F419" s="2807"/>
      <c r="G419" s="2810"/>
      <c r="H419" s="2839"/>
      <c r="I419" s="2807"/>
      <c r="J419" s="2807"/>
      <c r="K419" s="277"/>
      <c r="L419" s="98"/>
      <c r="M419" s="1760"/>
      <c r="N419" s="89"/>
      <c r="O419" s="89"/>
      <c r="P419" s="98"/>
      <c r="Q419" s="98"/>
      <c r="R419" s="12"/>
      <c r="S419" s="12"/>
      <c r="T419" s="12"/>
      <c r="U419" s="12"/>
      <c r="V419" s="12"/>
      <c r="W419" s="1934"/>
      <c r="X419" s="1934"/>
      <c r="Y419" s="12"/>
      <c r="Z419" s="98"/>
      <c r="AA419" s="2813"/>
      <c r="AB419" s="2813"/>
      <c r="AC419" s="2824"/>
      <c r="AD419" s="2835"/>
      <c r="AE419" s="2821"/>
      <c r="AF419" s="2823"/>
      <c r="AG419" s="59">
        <f>IF(N419=N418,0,IF(N419=N417,0,IF(N419=N416,0,IF(N419=N415,0,IF(N419=N414,0,IF(N419=N413,0,IF(N419=N412,0,IF(N419=N411,0,1))))))))</f>
        <v>0</v>
      </c>
      <c r="AH419" s="59" t="s">
        <v>224</v>
      </c>
      <c r="AI419" s="59" t="str">
        <f t="shared" si="73"/>
        <v>??</v>
      </c>
      <c r="AJ419" s="59">
        <f>IF(O419=O418,0,IF(O419=O417,0,IF(O419=O416,0,IF(O419=O415,0,IF(O419=O414,0,IF(O419=O413,0,IF(O419=O412,0,IF(O419=O411,0,1))))))))</f>
        <v>0</v>
      </c>
      <c r="AK419" s="529">
        <f t="shared" si="85"/>
        <v>0</v>
      </c>
    </row>
    <row r="420" spans="1:37" ht="14.1" customHeight="1" thickTop="1" thickBot="1">
      <c r="A420" s="2797"/>
      <c r="B420" s="2802"/>
      <c r="C420" s="2828"/>
      <c r="D420" s="2831"/>
      <c r="E420" s="2834"/>
      <c r="F420" s="2808"/>
      <c r="G420" s="2811"/>
      <c r="H420" s="2840"/>
      <c r="I420" s="2808"/>
      <c r="J420" s="2808"/>
      <c r="K420" s="274"/>
      <c r="L420" s="96"/>
      <c r="M420" s="96"/>
      <c r="N420" s="89"/>
      <c r="O420" s="93"/>
      <c r="P420" s="96"/>
      <c r="Q420" s="96"/>
      <c r="R420" s="13"/>
      <c r="S420" s="13"/>
      <c r="T420" s="13"/>
      <c r="U420" s="13"/>
      <c r="V420" s="13"/>
      <c r="W420" s="13"/>
      <c r="X420" s="13"/>
      <c r="Y420" s="13"/>
      <c r="Z420" s="96"/>
      <c r="AA420" s="2814"/>
      <c r="AB420" s="2814"/>
      <c r="AC420" s="2825"/>
      <c r="AD420" s="2835"/>
      <c r="AE420" s="2822"/>
      <c r="AF420" s="2823"/>
      <c r="AG420" s="59">
        <f>IF(N420=N419,0,IF(N420=N418,0,IF(N420=N417,0,IF(N420=N416,0,IF(N420=N415,0,IF(N420=N414,0,IF(N420=N413,0,IF(N420=N412,0,IF(N420=N411,0,1)))))))))</f>
        <v>0</v>
      </c>
      <c r="AH420" s="59" t="s">
        <v>224</v>
      </c>
      <c r="AI420" s="59" t="str">
        <f t="shared" si="73"/>
        <v>??</v>
      </c>
      <c r="AJ420" s="59">
        <f>IF(O420=O419,0,IF(O420=O418,0,IF(O420=O417,0,IF(O420=O416,0,IF(O420=O415,0,IF(O420=O414,0,IF(O420=O413,0,IF(O420=O412,0,IF(O420=O411,0,1)))))))))</f>
        <v>0</v>
      </c>
      <c r="AK420" s="529">
        <f t="shared" si="85"/>
        <v>0</v>
      </c>
    </row>
    <row r="421" spans="1:37" ht="14.1" customHeight="1" thickTop="1" thickBot="1">
      <c r="A421" s="2797"/>
      <c r="B421" s="2800"/>
      <c r="C421" s="2826"/>
      <c r="D421" s="2829"/>
      <c r="E421" s="2832"/>
      <c r="F421" s="2806"/>
      <c r="G421" s="2809"/>
      <c r="H421" s="2836" t="s">
        <v>970</v>
      </c>
      <c r="I421" s="2806"/>
      <c r="J421" s="2806"/>
      <c r="K421" s="275"/>
      <c r="L421" s="97"/>
      <c r="M421" s="97"/>
      <c r="N421" s="79"/>
      <c r="O421" s="79"/>
      <c r="P421" s="97"/>
      <c r="Q421" s="97"/>
      <c r="R421" s="14"/>
      <c r="S421" s="14"/>
      <c r="T421" s="14"/>
      <c r="U421" s="14"/>
      <c r="V421" s="14"/>
      <c r="W421" s="14"/>
      <c r="X421" s="14"/>
      <c r="Y421" s="14"/>
      <c r="Z421" s="97"/>
      <c r="AA421" s="2812">
        <f>SUM(R421:Z430)</f>
        <v>0</v>
      </c>
      <c r="AB421" s="2812">
        <f>IF(AA421&gt;0,18,0)</f>
        <v>0</v>
      </c>
      <c r="AC421" s="2815">
        <f t="shared" ref="AC421" si="87">IF((AA421-AB421)&gt;=0,AA421-AB421,0)</f>
        <v>0</v>
      </c>
      <c r="AD421" s="2835">
        <f>IF(AA421&lt;AB421,AA421,AB421)/IF(AB421=0,1,AB421)</f>
        <v>0</v>
      </c>
      <c r="AE421" s="2820" t="str">
        <f>IF(AD421=1,"pe",IF(AD421&gt;0,"ne",""))</f>
        <v/>
      </c>
      <c r="AF421" s="2823"/>
      <c r="AG421" s="59">
        <v>1</v>
      </c>
      <c r="AH421" s="59" t="s">
        <v>224</v>
      </c>
      <c r="AI421" s="59" t="str">
        <f t="shared" si="73"/>
        <v>??</v>
      </c>
      <c r="AJ421" s="59">
        <v>1</v>
      </c>
      <c r="AK421" s="529">
        <f>C421</f>
        <v>0</v>
      </c>
    </row>
    <row r="422" spans="1:37" ht="14.1" customHeight="1" thickTop="1" thickBot="1">
      <c r="A422" s="2797"/>
      <c r="B422" s="2801"/>
      <c r="C422" s="2827"/>
      <c r="D422" s="2830"/>
      <c r="E422" s="2833"/>
      <c r="F422" s="2807"/>
      <c r="G422" s="2810"/>
      <c r="H422" s="2837"/>
      <c r="I422" s="2807"/>
      <c r="J422" s="2807"/>
      <c r="K422" s="273"/>
      <c r="L422" s="98"/>
      <c r="M422" s="1760"/>
      <c r="N422" s="89"/>
      <c r="O422" s="89"/>
      <c r="P422" s="98"/>
      <c r="Q422" s="98"/>
      <c r="R422" s="12"/>
      <c r="S422" s="12"/>
      <c r="T422" s="12"/>
      <c r="U422" s="12"/>
      <c r="V422" s="12"/>
      <c r="W422" s="1934"/>
      <c r="X422" s="1934"/>
      <c r="Y422" s="12"/>
      <c r="Z422" s="98"/>
      <c r="AA422" s="2813"/>
      <c r="AB422" s="2813"/>
      <c r="AC422" s="2816"/>
      <c r="AD422" s="2835"/>
      <c r="AE422" s="2821"/>
      <c r="AF422" s="2823"/>
      <c r="AG422" s="59">
        <f>IF(N422=N421,0,1)</f>
        <v>0</v>
      </c>
      <c r="AH422" s="59" t="s">
        <v>224</v>
      </c>
      <c r="AI422" s="59" t="str">
        <f t="shared" si="73"/>
        <v>??</v>
      </c>
      <c r="AJ422" s="59">
        <f>IF(O422=O421,0,1)</f>
        <v>0</v>
      </c>
      <c r="AK422" s="529">
        <f t="shared" si="85"/>
        <v>0</v>
      </c>
    </row>
    <row r="423" spans="1:37" ht="14.1" customHeight="1" thickTop="1" thickBot="1">
      <c r="A423" s="2797"/>
      <c r="B423" s="2801"/>
      <c r="C423" s="2827"/>
      <c r="D423" s="2830"/>
      <c r="E423" s="2833"/>
      <c r="F423" s="2807"/>
      <c r="G423" s="2810"/>
      <c r="H423" s="2838"/>
      <c r="I423" s="2807"/>
      <c r="J423" s="2807"/>
      <c r="K423" s="273"/>
      <c r="L423" s="98"/>
      <c r="M423" s="1760"/>
      <c r="N423" s="89"/>
      <c r="O423" s="89"/>
      <c r="P423" s="98"/>
      <c r="Q423" s="98"/>
      <c r="R423" s="12"/>
      <c r="S423" s="12"/>
      <c r="T423" s="12"/>
      <c r="U423" s="12"/>
      <c r="V423" s="12"/>
      <c r="W423" s="1934"/>
      <c r="X423" s="1934"/>
      <c r="Y423" s="12"/>
      <c r="Z423" s="98"/>
      <c r="AA423" s="2813"/>
      <c r="AB423" s="2813"/>
      <c r="AC423" s="2816"/>
      <c r="AD423" s="2835"/>
      <c r="AE423" s="2821"/>
      <c r="AF423" s="2823"/>
      <c r="AG423" s="59">
        <f>IF(N423=N422,0,IF(N423=N421,0,1))</f>
        <v>0</v>
      </c>
      <c r="AH423" s="59" t="s">
        <v>224</v>
      </c>
      <c r="AI423" s="59" t="str">
        <f t="shared" si="73"/>
        <v>??</v>
      </c>
      <c r="AJ423" s="59">
        <f>IF(O423=O422,0,IF(O423=O421,0,1))</f>
        <v>0</v>
      </c>
      <c r="AK423" s="529">
        <f t="shared" si="85"/>
        <v>0</v>
      </c>
    </row>
    <row r="424" spans="1:37" ht="14.1" customHeight="1" thickTop="1" thickBot="1">
      <c r="A424" s="2797"/>
      <c r="B424" s="2801"/>
      <c r="C424" s="2827"/>
      <c r="D424" s="2830"/>
      <c r="E424" s="2833"/>
      <c r="F424" s="2807"/>
      <c r="G424" s="2810"/>
      <c r="H424" s="2839"/>
      <c r="I424" s="2807"/>
      <c r="J424" s="2807"/>
      <c r="K424" s="273"/>
      <c r="L424" s="98"/>
      <c r="M424" s="1760"/>
      <c r="N424" s="89"/>
      <c r="O424" s="89"/>
      <c r="P424" s="98"/>
      <c r="Q424" s="98"/>
      <c r="R424" s="12"/>
      <c r="S424" s="12"/>
      <c r="T424" s="12"/>
      <c r="U424" s="12"/>
      <c r="V424" s="12"/>
      <c r="W424" s="1934"/>
      <c r="X424" s="1934"/>
      <c r="Y424" s="12"/>
      <c r="Z424" s="98"/>
      <c r="AA424" s="2813"/>
      <c r="AB424" s="2813"/>
      <c r="AC424" s="2816"/>
      <c r="AD424" s="2835"/>
      <c r="AE424" s="2821"/>
      <c r="AF424" s="2823"/>
      <c r="AG424" s="59">
        <f>IF(N424=N423,0,IF(N424=N422,0,IF(N424=N421,0,1)))</f>
        <v>0</v>
      </c>
      <c r="AH424" s="59" t="s">
        <v>224</v>
      </c>
      <c r="AI424" s="59" t="str">
        <f t="shared" si="73"/>
        <v>??</v>
      </c>
      <c r="AJ424" s="59">
        <f>IF(O424=O423,0,IF(O424=O422,0,IF(O424=O421,0,1)))</f>
        <v>0</v>
      </c>
      <c r="AK424" s="529">
        <f t="shared" si="85"/>
        <v>0</v>
      </c>
    </row>
    <row r="425" spans="1:37" ht="14.1" customHeight="1" thickTop="1" thickBot="1">
      <c r="A425" s="2797"/>
      <c r="B425" s="2801"/>
      <c r="C425" s="2827"/>
      <c r="D425" s="2830"/>
      <c r="E425" s="2833"/>
      <c r="F425" s="2807"/>
      <c r="G425" s="2810"/>
      <c r="H425" s="2839"/>
      <c r="I425" s="2807"/>
      <c r="J425" s="2807"/>
      <c r="K425" s="277"/>
      <c r="L425" s="98"/>
      <c r="M425" s="1760"/>
      <c r="N425" s="89"/>
      <c r="O425" s="89"/>
      <c r="P425" s="98"/>
      <c r="Q425" s="98"/>
      <c r="R425" s="12"/>
      <c r="S425" s="12"/>
      <c r="T425" s="12"/>
      <c r="U425" s="12"/>
      <c r="V425" s="12"/>
      <c r="W425" s="1934"/>
      <c r="X425" s="1934"/>
      <c r="Y425" s="12"/>
      <c r="Z425" s="98"/>
      <c r="AA425" s="2813"/>
      <c r="AB425" s="2813"/>
      <c r="AC425" s="2816"/>
      <c r="AD425" s="2835"/>
      <c r="AE425" s="2821"/>
      <c r="AF425" s="2823"/>
      <c r="AG425" s="59">
        <f>IF(N425=N424,0,IF(N425=N423,0,IF(N425=N422,0,IF(N425=N421,0,1))))</f>
        <v>0</v>
      </c>
      <c r="AH425" s="59" t="s">
        <v>224</v>
      </c>
      <c r="AI425" s="59" t="str">
        <f t="shared" ref="AI425:AI494" si="88">$C$2</f>
        <v>??</v>
      </c>
      <c r="AJ425" s="59">
        <f>IF(O425=O424,0,IF(O425=O423,0,IF(O425=O422,0,IF(O425=O421,0,1))))</f>
        <v>0</v>
      </c>
      <c r="AK425" s="529">
        <f t="shared" si="85"/>
        <v>0</v>
      </c>
    </row>
    <row r="426" spans="1:37" ht="14.1" customHeight="1" thickTop="1" thickBot="1">
      <c r="A426" s="2797"/>
      <c r="B426" s="2801"/>
      <c r="C426" s="2827"/>
      <c r="D426" s="2830"/>
      <c r="E426" s="2833"/>
      <c r="F426" s="2807"/>
      <c r="G426" s="2810"/>
      <c r="H426" s="2839"/>
      <c r="I426" s="2807"/>
      <c r="J426" s="2807"/>
      <c r="K426" s="277"/>
      <c r="L426" s="98"/>
      <c r="M426" s="1760"/>
      <c r="N426" s="89"/>
      <c r="O426" s="89"/>
      <c r="P426" s="98"/>
      <c r="Q426" s="98"/>
      <c r="R426" s="12"/>
      <c r="S426" s="12"/>
      <c r="T426" s="12"/>
      <c r="U426" s="12"/>
      <c r="V426" s="12"/>
      <c r="W426" s="1934"/>
      <c r="X426" s="1934"/>
      <c r="Y426" s="12"/>
      <c r="Z426" s="98"/>
      <c r="AA426" s="2813"/>
      <c r="AB426" s="2813"/>
      <c r="AC426" s="2816"/>
      <c r="AD426" s="2835"/>
      <c r="AE426" s="2821"/>
      <c r="AF426" s="2823"/>
      <c r="AG426" s="59">
        <f>IF(N426=N425,0,IF(N426=N424,0,IF(N426=N423,0,IF(N426=N422,0,IF(N426=N421,0,1)))))</f>
        <v>0</v>
      </c>
      <c r="AH426" s="59" t="s">
        <v>224</v>
      </c>
      <c r="AI426" s="59" t="str">
        <f t="shared" si="88"/>
        <v>??</v>
      </c>
      <c r="AJ426" s="59">
        <f>IF(O426=O425,0,IF(O426=O424,0,IF(O426=O423,0,IF(O426=O422,0,IF(O426=O421,0,1)))))</f>
        <v>0</v>
      </c>
      <c r="AK426" s="529">
        <f t="shared" si="85"/>
        <v>0</v>
      </c>
    </row>
    <row r="427" spans="1:37" ht="14.1" customHeight="1" thickTop="1" thickBot="1">
      <c r="A427" s="2797"/>
      <c r="B427" s="2801"/>
      <c r="C427" s="2827"/>
      <c r="D427" s="2830"/>
      <c r="E427" s="2833"/>
      <c r="F427" s="2807"/>
      <c r="G427" s="2810"/>
      <c r="H427" s="2839"/>
      <c r="I427" s="2807"/>
      <c r="J427" s="2807"/>
      <c r="K427" s="277"/>
      <c r="L427" s="98"/>
      <c r="M427" s="1760"/>
      <c r="N427" s="89"/>
      <c r="O427" s="89"/>
      <c r="P427" s="98"/>
      <c r="Q427" s="98"/>
      <c r="R427" s="12"/>
      <c r="S427" s="12"/>
      <c r="T427" s="12"/>
      <c r="U427" s="12"/>
      <c r="V427" s="12"/>
      <c r="W427" s="1934"/>
      <c r="X427" s="1934"/>
      <c r="Y427" s="12"/>
      <c r="Z427" s="98"/>
      <c r="AA427" s="2813"/>
      <c r="AB427" s="2813"/>
      <c r="AC427" s="2824" t="str">
        <f t="shared" ref="AC427" si="89">IF(AC421&gt;9,"błąd","")</f>
        <v/>
      </c>
      <c r="AD427" s="2835"/>
      <c r="AE427" s="2821"/>
      <c r="AF427" s="2823"/>
      <c r="AG427" s="59">
        <f>IF(N427=N426,0,IF(N427=N425,0,IF(N427=N424,0,IF(N427=N423,0,IF(N427=N422,0,IF(N427=N421,0,1))))))</f>
        <v>0</v>
      </c>
      <c r="AH427" s="59" t="s">
        <v>224</v>
      </c>
      <c r="AI427" s="59" t="str">
        <f t="shared" si="88"/>
        <v>??</v>
      </c>
      <c r="AJ427" s="59">
        <f>IF(O427=O426,0,IF(O427=O425,0,IF(O427=O424,0,IF(O427=O423,0,IF(O427=O422,0,IF(O427=O421,0,1))))))</f>
        <v>0</v>
      </c>
      <c r="AK427" s="529">
        <f t="shared" si="85"/>
        <v>0</v>
      </c>
    </row>
    <row r="428" spans="1:37" ht="14.1" customHeight="1" thickTop="1" thickBot="1">
      <c r="A428" s="2797"/>
      <c r="B428" s="2801"/>
      <c r="C428" s="2827"/>
      <c r="D428" s="2830"/>
      <c r="E428" s="2833"/>
      <c r="F428" s="2807"/>
      <c r="G428" s="2810"/>
      <c r="H428" s="2839"/>
      <c r="I428" s="2807"/>
      <c r="J428" s="2807"/>
      <c r="K428" s="277"/>
      <c r="L428" s="98"/>
      <c r="M428" s="1760"/>
      <c r="N428" s="89"/>
      <c r="O428" s="89"/>
      <c r="P428" s="98"/>
      <c r="Q428" s="98"/>
      <c r="R428" s="12"/>
      <c r="S428" s="12"/>
      <c r="T428" s="12"/>
      <c r="U428" s="12"/>
      <c r="V428" s="12"/>
      <c r="W428" s="1934"/>
      <c r="X428" s="1934"/>
      <c r="Y428" s="12"/>
      <c r="Z428" s="98"/>
      <c r="AA428" s="2813"/>
      <c r="AB428" s="2813"/>
      <c r="AC428" s="2824"/>
      <c r="AD428" s="2835"/>
      <c r="AE428" s="2821"/>
      <c r="AF428" s="2823"/>
      <c r="AG428" s="59">
        <f>IF(N428=N427,0,IF(N428=N426,0,IF(N428=N425,0,IF(N428=N424,0,IF(N428=N423,0,IF(N428=N422,0,IF(N428=N421,0,1)))))))</f>
        <v>0</v>
      </c>
      <c r="AH428" s="59" t="s">
        <v>224</v>
      </c>
      <c r="AI428" s="59" t="str">
        <f t="shared" si="88"/>
        <v>??</v>
      </c>
      <c r="AJ428" s="59">
        <f>IF(O428=O427,0,IF(O428=O426,0,IF(O428=O425,0,IF(O428=O424,0,IF(O428=O423,0,IF(O428=O422,0,IF(O428=O421,0,1)))))))</f>
        <v>0</v>
      </c>
      <c r="AK428" s="529">
        <f t="shared" si="85"/>
        <v>0</v>
      </c>
    </row>
    <row r="429" spans="1:37" ht="14.1" customHeight="1" thickTop="1" thickBot="1">
      <c r="A429" s="2797"/>
      <c r="B429" s="2801"/>
      <c r="C429" s="2827"/>
      <c r="D429" s="2830"/>
      <c r="E429" s="2833"/>
      <c r="F429" s="2807"/>
      <c r="G429" s="2810"/>
      <c r="H429" s="2839"/>
      <c r="I429" s="2807"/>
      <c r="J429" s="2807"/>
      <c r="K429" s="277"/>
      <c r="L429" s="98"/>
      <c r="M429" s="1760"/>
      <c r="N429" s="89"/>
      <c r="O429" s="89"/>
      <c r="P429" s="98"/>
      <c r="Q429" s="98"/>
      <c r="R429" s="12"/>
      <c r="S429" s="12"/>
      <c r="T429" s="12"/>
      <c r="U429" s="12"/>
      <c r="V429" s="12"/>
      <c r="W429" s="1934"/>
      <c r="X429" s="1934"/>
      <c r="Y429" s="12"/>
      <c r="Z429" s="98"/>
      <c r="AA429" s="2813"/>
      <c r="AB429" s="2813"/>
      <c r="AC429" s="2824"/>
      <c r="AD429" s="2835"/>
      <c r="AE429" s="2821"/>
      <c r="AF429" s="2823"/>
      <c r="AG429" s="59">
        <f>IF(N429=N428,0,IF(N429=N427,0,IF(N429=N426,0,IF(N429=N425,0,IF(N429=N424,0,IF(N429=N423,0,IF(N429=N422,0,IF(N429=N421,0,1))))))))</f>
        <v>0</v>
      </c>
      <c r="AH429" s="59" t="s">
        <v>224</v>
      </c>
      <c r="AI429" s="59" t="str">
        <f t="shared" si="88"/>
        <v>??</v>
      </c>
      <c r="AJ429" s="59">
        <f>IF(O429=O428,0,IF(O429=O427,0,IF(O429=O426,0,IF(O429=O425,0,IF(O429=O424,0,IF(O429=O423,0,IF(O429=O422,0,IF(O429=O421,0,1))))))))</f>
        <v>0</v>
      </c>
      <c r="AK429" s="529">
        <f t="shared" si="85"/>
        <v>0</v>
      </c>
    </row>
    <row r="430" spans="1:37" ht="14.1" customHeight="1" thickTop="1" thickBot="1">
      <c r="A430" s="2797"/>
      <c r="B430" s="2802"/>
      <c r="C430" s="2828"/>
      <c r="D430" s="2831"/>
      <c r="E430" s="2834"/>
      <c r="F430" s="2808"/>
      <c r="G430" s="2811"/>
      <c r="H430" s="2840"/>
      <c r="I430" s="2808"/>
      <c r="J430" s="2808"/>
      <c r="K430" s="274"/>
      <c r="L430" s="96"/>
      <c r="M430" s="96"/>
      <c r="N430" s="89"/>
      <c r="O430" s="93"/>
      <c r="P430" s="96"/>
      <c r="Q430" s="96"/>
      <c r="R430" s="13"/>
      <c r="S430" s="13"/>
      <c r="T430" s="13"/>
      <c r="U430" s="13"/>
      <c r="V430" s="13"/>
      <c r="W430" s="13"/>
      <c r="X430" s="13"/>
      <c r="Y430" s="13"/>
      <c r="Z430" s="96"/>
      <c r="AA430" s="2814"/>
      <c r="AB430" s="2814"/>
      <c r="AC430" s="2825"/>
      <c r="AD430" s="2835"/>
      <c r="AE430" s="2822"/>
      <c r="AF430" s="2823"/>
      <c r="AG430" s="59">
        <f>IF(N430=N429,0,IF(N430=N428,0,IF(N430=N427,0,IF(N430=N426,0,IF(N430=N425,0,IF(N430=N424,0,IF(N430=N423,0,IF(N430=N422,0,IF(N430=N421,0,1)))))))))</f>
        <v>0</v>
      </c>
      <c r="AH430" s="59" t="s">
        <v>224</v>
      </c>
      <c r="AI430" s="59" t="str">
        <f t="shared" si="88"/>
        <v>??</v>
      </c>
      <c r="AJ430" s="59">
        <f>IF(O430=O429,0,IF(O430=O428,0,IF(O430=O427,0,IF(O430=O426,0,IF(O430=O425,0,IF(O430=O424,0,IF(O430=O423,0,IF(O430=O422,0,IF(O430=O421,0,1)))))))))</f>
        <v>0</v>
      </c>
      <c r="AK430" s="529">
        <f t="shared" si="85"/>
        <v>0</v>
      </c>
    </row>
    <row r="431" spans="1:37" ht="14.1" customHeight="1" thickTop="1" thickBot="1">
      <c r="A431" s="2797"/>
      <c r="B431" s="2800"/>
      <c r="C431" s="2826"/>
      <c r="D431" s="2829"/>
      <c r="E431" s="2832"/>
      <c r="F431" s="2806"/>
      <c r="G431" s="2809"/>
      <c r="H431" s="2836" t="s">
        <v>970</v>
      </c>
      <c r="I431" s="2806"/>
      <c r="J431" s="2806"/>
      <c r="K431" s="275"/>
      <c r="L431" s="97"/>
      <c r="M431" s="97"/>
      <c r="N431" s="79"/>
      <c r="O431" s="79"/>
      <c r="P431" s="97"/>
      <c r="Q431" s="97"/>
      <c r="R431" s="14"/>
      <c r="S431" s="14"/>
      <c r="T431" s="14"/>
      <c r="U431" s="14"/>
      <c r="V431" s="14"/>
      <c r="W431" s="14"/>
      <c r="X431" s="14"/>
      <c r="Y431" s="14"/>
      <c r="Z431" s="97"/>
      <c r="AA431" s="2812">
        <f>SUM(R431:Z440)</f>
        <v>0</v>
      </c>
      <c r="AB431" s="2812">
        <f>IF(AA431&gt;0,18,0)</f>
        <v>0</v>
      </c>
      <c r="AC431" s="2815">
        <f t="shared" ref="AC431" si="90">IF((AA431-AB431)&gt;=0,AA431-AB431,0)</f>
        <v>0</v>
      </c>
      <c r="AD431" s="2835">
        <f>IF(AA431&lt;AB431,AA431,AB431)/IF(AB431=0,1,AB431)</f>
        <v>0</v>
      </c>
      <c r="AE431" s="2820" t="str">
        <f>IF(AD431=1,"pe",IF(AD431&gt;0,"ne",""))</f>
        <v/>
      </c>
      <c r="AF431" s="2823"/>
      <c r="AG431" s="59">
        <v>1</v>
      </c>
      <c r="AH431" s="59" t="s">
        <v>224</v>
      </c>
      <c r="AI431" s="59" t="str">
        <f t="shared" si="88"/>
        <v>??</v>
      </c>
      <c r="AJ431" s="59">
        <v>1</v>
      </c>
      <c r="AK431" s="529">
        <f>C431</f>
        <v>0</v>
      </c>
    </row>
    <row r="432" spans="1:37" ht="14.1" customHeight="1" thickTop="1" thickBot="1">
      <c r="A432" s="2797"/>
      <c r="B432" s="2801"/>
      <c r="C432" s="2827"/>
      <c r="D432" s="2830"/>
      <c r="E432" s="2833"/>
      <c r="F432" s="2807"/>
      <c r="G432" s="2810"/>
      <c r="H432" s="2837"/>
      <c r="I432" s="2807"/>
      <c r="J432" s="2807"/>
      <c r="K432" s="273"/>
      <c r="L432" s="98"/>
      <c r="M432" s="1760"/>
      <c r="N432" s="89"/>
      <c r="O432" s="89"/>
      <c r="P432" s="98"/>
      <c r="Q432" s="98"/>
      <c r="R432" s="12"/>
      <c r="S432" s="12"/>
      <c r="T432" s="12"/>
      <c r="U432" s="12"/>
      <c r="V432" s="12"/>
      <c r="W432" s="1934"/>
      <c r="X432" s="1934"/>
      <c r="Y432" s="12"/>
      <c r="Z432" s="98"/>
      <c r="AA432" s="2813"/>
      <c r="AB432" s="2813"/>
      <c r="AC432" s="2816"/>
      <c r="AD432" s="2835"/>
      <c r="AE432" s="2821"/>
      <c r="AF432" s="2823"/>
      <c r="AG432" s="59">
        <f>IF(N432=N431,0,1)</f>
        <v>0</v>
      </c>
      <c r="AH432" s="59" t="s">
        <v>224</v>
      </c>
      <c r="AI432" s="59" t="str">
        <f t="shared" si="88"/>
        <v>??</v>
      </c>
      <c r="AJ432" s="59">
        <f>IF(O432=O431,0,1)</f>
        <v>0</v>
      </c>
      <c r="AK432" s="529">
        <f t="shared" si="85"/>
        <v>0</v>
      </c>
    </row>
    <row r="433" spans="1:37" ht="14.1" customHeight="1" thickTop="1" thickBot="1">
      <c r="A433" s="2797"/>
      <c r="B433" s="2801"/>
      <c r="C433" s="2827"/>
      <c r="D433" s="2830"/>
      <c r="E433" s="2833"/>
      <c r="F433" s="2807"/>
      <c r="G433" s="2810"/>
      <c r="H433" s="2838"/>
      <c r="I433" s="2807"/>
      <c r="J433" s="2807"/>
      <c r="K433" s="273"/>
      <c r="L433" s="98"/>
      <c r="M433" s="1760"/>
      <c r="N433" s="89"/>
      <c r="O433" s="89"/>
      <c r="P433" s="98"/>
      <c r="Q433" s="98"/>
      <c r="R433" s="12"/>
      <c r="S433" s="12"/>
      <c r="T433" s="12"/>
      <c r="U433" s="12"/>
      <c r="V433" s="12"/>
      <c r="W433" s="1934"/>
      <c r="X433" s="1934"/>
      <c r="Y433" s="12"/>
      <c r="Z433" s="98"/>
      <c r="AA433" s="2813"/>
      <c r="AB433" s="2813"/>
      <c r="AC433" s="2816"/>
      <c r="AD433" s="2835"/>
      <c r="AE433" s="2821"/>
      <c r="AF433" s="2823"/>
      <c r="AG433" s="59">
        <f>IF(N433=N432,0,IF(N433=N431,0,1))</f>
        <v>0</v>
      </c>
      <c r="AH433" s="59" t="s">
        <v>224</v>
      </c>
      <c r="AI433" s="59" t="str">
        <f t="shared" si="88"/>
        <v>??</v>
      </c>
      <c r="AJ433" s="59">
        <f>IF(O433=O432,0,IF(O433=O431,0,1))</f>
        <v>0</v>
      </c>
      <c r="AK433" s="529">
        <f t="shared" si="85"/>
        <v>0</v>
      </c>
    </row>
    <row r="434" spans="1:37" ht="14.1" customHeight="1" thickTop="1" thickBot="1">
      <c r="A434" s="2797"/>
      <c r="B434" s="2801"/>
      <c r="C434" s="2827"/>
      <c r="D434" s="2830"/>
      <c r="E434" s="2833"/>
      <c r="F434" s="2807"/>
      <c r="G434" s="2810"/>
      <c r="H434" s="2839"/>
      <c r="I434" s="2807"/>
      <c r="J434" s="2807"/>
      <c r="K434" s="273"/>
      <c r="L434" s="98"/>
      <c r="M434" s="1760"/>
      <c r="N434" s="89"/>
      <c r="O434" s="89"/>
      <c r="P434" s="98"/>
      <c r="Q434" s="98"/>
      <c r="R434" s="12"/>
      <c r="S434" s="12"/>
      <c r="T434" s="12"/>
      <c r="U434" s="12"/>
      <c r="V434" s="12"/>
      <c r="W434" s="1934"/>
      <c r="X434" s="1934"/>
      <c r="Y434" s="12"/>
      <c r="Z434" s="98"/>
      <c r="AA434" s="2813"/>
      <c r="AB434" s="2813"/>
      <c r="AC434" s="2816"/>
      <c r="AD434" s="2835"/>
      <c r="AE434" s="2821"/>
      <c r="AF434" s="2823"/>
      <c r="AG434" s="59">
        <f>IF(N434=N433,0,IF(N434=N432,0,IF(N434=N431,0,1)))</f>
        <v>0</v>
      </c>
      <c r="AH434" s="59" t="s">
        <v>224</v>
      </c>
      <c r="AI434" s="59" t="str">
        <f t="shared" si="88"/>
        <v>??</v>
      </c>
      <c r="AJ434" s="59">
        <f>IF(O434=O433,0,IF(O434=O432,0,IF(O434=O431,0,1)))</f>
        <v>0</v>
      </c>
      <c r="AK434" s="529">
        <f t="shared" si="85"/>
        <v>0</v>
      </c>
    </row>
    <row r="435" spans="1:37" ht="14.1" customHeight="1" thickTop="1" thickBot="1">
      <c r="A435" s="2797"/>
      <c r="B435" s="2801"/>
      <c r="C435" s="2827"/>
      <c r="D435" s="2830"/>
      <c r="E435" s="2833"/>
      <c r="F435" s="2807"/>
      <c r="G435" s="2810"/>
      <c r="H435" s="2839"/>
      <c r="I435" s="2807"/>
      <c r="J435" s="2807"/>
      <c r="K435" s="277"/>
      <c r="L435" s="98"/>
      <c r="M435" s="1760"/>
      <c r="N435" s="89"/>
      <c r="O435" s="89"/>
      <c r="P435" s="98"/>
      <c r="Q435" s="98"/>
      <c r="R435" s="12"/>
      <c r="S435" s="12"/>
      <c r="T435" s="12"/>
      <c r="U435" s="12"/>
      <c r="V435" s="12"/>
      <c r="W435" s="1934"/>
      <c r="X435" s="1934"/>
      <c r="Y435" s="12"/>
      <c r="Z435" s="98"/>
      <c r="AA435" s="2813"/>
      <c r="AB435" s="2813"/>
      <c r="AC435" s="2816"/>
      <c r="AD435" s="2835"/>
      <c r="AE435" s="2821"/>
      <c r="AF435" s="2823"/>
      <c r="AG435" s="59">
        <f>IF(N435=N434,0,IF(N435=N433,0,IF(N435=N432,0,IF(N435=N431,0,1))))</f>
        <v>0</v>
      </c>
      <c r="AH435" s="59" t="s">
        <v>224</v>
      </c>
      <c r="AI435" s="59" t="str">
        <f t="shared" si="88"/>
        <v>??</v>
      </c>
      <c r="AJ435" s="59">
        <f>IF(O435=O434,0,IF(O435=O433,0,IF(O435=O432,0,IF(O435=O431,0,1))))</f>
        <v>0</v>
      </c>
      <c r="AK435" s="529">
        <f t="shared" si="85"/>
        <v>0</v>
      </c>
    </row>
    <row r="436" spans="1:37" ht="14.1" customHeight="1" thickTop="1" thickBot="1">
      <c r="A436" s="2797"/>
      <c r="B436" s="2801"/>
      <c r="C436" s="2827"/>
      <c r="D436" s="2830"/>
      <c r="E436" s="2833"/>
      <c r="F436" s="2807"/>
      <c r="G436" s="2810"/>
      <c r="H436" s="2839"/>
      <c r="I436" s="2807"/>
      <c r="J436" s="2807"/>
      <c r="K436" s="277"/>
      <c r="L436" s="98"/>
      <c r="M436" s="1760"/>
      <c r="N436" s="89"/>
      <c r="O436" s="89"/>
      <c r="P436" s="98"/>
      <c r="Q436" s="98"/>
      <c r="R436" s="12"/>
      <c r="S436" s="12"/>
      <c r="T436" s="12"/>
      <c r="U436" s="12"/>
      <c r="V436" s="12"/>
      <c r="W436" s="1934"/>
      <c r="X436" s="1934"/>
      <c r="Y436" s="12"/>
      <c r="Z436" s="98"/>
      <c r="AA436" s="2813"/>
      <c r="AB436" s="2813"/>
      <c r="AC436" s="2816"/>
      <c r="AD436" s="2835"/>
      <c r="AE436" s="2821"/>
      <c r="AF436" s="2823"/>
      <c r="AG436" s="59">
        <f>IF(N436=N435,0,IF(N436=N434,0,IF(N436=N433,0,IF(N436=N432,0,IF(N436=N431,0,1)))))</f>
        <v>0</v>
      </c>
      <c r="AH436" s="59" t="s">
        <v>224</v>
      </c>
      <c r="AI436" s="59" t="str">
        <f t="shared" si="88"/>
        <v>??</v>
      </c>
      <c r="AJ436" s="59">
        <f>IF(O436=O435,0,IF(O436=O434,0,IF(O436=O433,0,IF(O436=O432,0,IF(O436=O431,0,1)))))</f>
        <v>0</v>
      </c>
      <c r="AK436" s="529">
        <f t="shared" si="85"/>
        <v>0</v>
      </c>
    </row>
    <row r="437" spans="1:37" ht="14.1" customHeight="1" thickTop="1" thickBot="1">
      <c r="A437" s="2797"/>
      <c r="B437" s="2801"/>
      <c r="C437" s="2827"/>
      <c r="D437" s="2830"/>
      <c r="E437" s="2833"/>
      <c r="F437" s="2807"/>
      <c r="G437" s="2810"/>
      <c r="H437" s="2839"/>
      <c r="I437" s="2807"/>
      <c r="J437" s="2807"/>
      <c r="K437" s="277"/>
      <c r="L437" s="98"/>
      <c r="M437" s="1760"/>
      <c r="N437" s="89"/>
      <c r="O437" s="89"/>
      <c r="P437" s="98"/>
      <c r="Q437" s="98"/>
      <c r="R437" s="12"/>
      <c r="S437" s="12"/>
      <c r="T437" s="12"/>
      <c r="U437" s="12"/>
      <c r="V437" s="12"/>
      <c r="W437" s="1934"/>
      <c r="X437" s="1934"/>
      <c r="Y437" s="12"/>
      <c r="Z437" s="98"/>
      <c r="AA437" s="2813"/>
      <c r="AB437" s="2813"/>
      <c r="AC437" s="2824" t="str">
        <f t="shared" ref="AC437" si="91">IF(AC431&gt;9,"błąd","")</f>
        <v/>
      </c>
      <c r="AD437" s="2835"/>
      <c r="AE437" s="2821"/>
      <c r="AF437" s="2823"/>
      <c r="AG437" s="59">
        <f>IF(N437=N436,0,IF(N437=N435,0,IF(N437=N434,0,IF(N437=N433,0,IF(N437=N432,0,IF(N437=N431,0,1))))))</f>
        <v>0</v>
      </c>
      <c r="AH437" s="59" t="s">
        <v>224</v>
      </c>
      <c r="AI437" s="59" t="str">
        <f t="shared" si="88"/>
        <v>??</v>
      </c>
      <c r="AJ437" s="59">
        <f>IF(O437=O436,0,IF(O437=O435,0,IF(O437=O434,0,IF(O437=O433,0,IF(O437=O432,0,IF(O437=O431,0,1))))))</f>
        <v>0</v>
      </c>
      <c r="AK437" s="529">
        <f t="shared" si="85"/>
        <v>0</v>
      </c>
    </row>
    <row r="438" spans="1:37" ht="14.1" customHeight="1" thickTop="1" thickBot="1">
      <c r="A438" s="2797"/>
      <c r="B438" s="2801"/>
      <c r="C438" s="2827"/>
      <c r="D438" s="2830"/>
      <c r="E438" s="2833"/>
      <c r="F438" s="2807"/>
      <c r="G438" s="2810"/>
      <c r="H438" s="2839"/>
      <c r="I438" s="2807"/>
      <c r="J438" s="2807"/>
      <c r="K438" s="277"/>
      <c r="L438" s="98"/>
      <c r="M438" s="1760"/>
      <c r="N438" s="89"/>
      <c r="O438" s="89"/>
      <c r="P438" s="98"/>
      <c r="Q438" s="98"/>
      <c r="R438" s="12"/>
      <c r="S438" s="12"/>
      <c r="T438" s="12"/>
      <c r="U438" s="12"/>
      <c r="V438" s="12"/>
      <c r="W438" s="1934"/>
      <c r="X438" s="1934"/>
      <c r="Y438" s="12"/>
      <c r="Z438" s="98"/>
      <c r="AA438" s="2813"/>
      <c r="AB438" s="2813"/>
      <c r="AC438" s="2824"/>
      <c r="AD438" s="2835"/>
      <c r="AE438" s="2821"/>
      <c r="AF438" s="2823"/>
      <c r="AG438" s="59">
        <f>IF(N438=N437,0,IF(N438=N436,0,IF(N438=N435,0,IF(N438=N434,0,IF(N438=N433,0,IF(N438=N432,0,IF(N438=N431,0,1)))))))</f>
        <v>0</v>
      </c>
      <c r="AH438" s="59" t="s">
        <v>224</v>
      </c>
      <c r="AI438" s="59" t="str">
        <f t="shared" si="88"/>
        <v>??</v>
      </c>
      <c r="AJ438" s="59">
        <f>IF(O438=O437,0,IF(O438=O436,0,IF(O438=O435,0,IF(O438=O434,0,IF(O438=O433,0,IF(O438=O432,0,IF(O438=O431,0,1)))))))</f>
        <v>0</v>
      </c>
      <c r="AK438" s="529">
        <f t="shared" si="85"/>
        <v>0</v>
      </c>
    </row>
    <row r="439" spans="1:37" ht="14.1" customHeight="1" thickTop="1" thickBot="1">
      <c r="A439" s="2797"/>
      <c r="B439" s="2801"/>
      <c r="C439" s="2827"/>
      <c r="D439" s="2830"/>
      <c r="E439" s="2833"/>
      <c r="F439" s="2807"/>
      <c r="G439" s="2810"/>
      <c r="H439" s="2839"/>
      <c r="I439" s="2807"/>
      <c r="J439" s="2807"/>
      <c r="K439" s="277"/>
      <c r="L439" s="98"/>
      <c r="M439" s="1760"/>
      <c r="N439" s="89"/>
      <c r="O439" s="89"/>
      <c r="P439" s="98"/>
      <c r="Q439" s="98"/>
      <c r="R439" s="12"/>
      <c r="S439" s="12"/>
      <c r="T439" s="12"/>
      <c r="U439" s="12"/>
      <c r="V439" s="12"/>
      <c r="W439" s="1934"/>
      <c r="X439" s="1934"/>
      <c r="Y439" s="12"/>
      <c r="Z439" s="98"/>
      <c r="AA439" s="2813"/>
      <c r="AB439" s="2813"/>
      <c r="AC439" s="2824"/>
      <c r="AD439" s="2835"/>
      <c r="AE439" s="2821"/>
      <c r="AF439" s="2823"/>
      <c r="AG439" s="59">
        <f>IF(N439=N438,0,IF(N439=N437,0,IF(N439=N436,0,IF(N439=N435,0,IF(N439=N434,0,IF(N439=N433,0,IF(N439=N432,0,IF(N439=N431,0,1))))))))</f>
        <v>0</v>
      </c>
      <c r="AH439" s="59" t="s">
        <v>224</v>
      </c>
      <c r="AI439" s="59" t="str">
        <f t="shared" si="88"/>
        <v>??</v>
      </c>
      <c r="AJ439" s="59">
        <f>IF(O439=O438,0,IF(O439=O437,0,IF(O439=O436,0,IF(O439=O435,0,IF(O439=O434,0,IF(O439=O433,0,IF(O439=O432,0,IF(O439=O431,0,1))))))))</f>
        <v>0</v>
      </c>
      <c r="AK439" s="529">
        <f t="shared" si="85"/>
        <v>0</v>
      </c>
    </row>
    <row r="440" spans="1:37" ht="14.1" customHeight="1" thickTop="1" thickBot="1">
      <c r="A440" s="2797"/>
      <c r="B440" s="2802"/>
      <c r="C440" s="2828"/>
      <c r="D440" s="2831"/>
      <c r="E440" s="2834"/>
      <c r="F440" s="2808"/>
      <c r="G440" s="2811"/>
      <c r="H440" s="2840"/>
      <c r="I440" s="2808"/>
      <c r="J440" s="2808"/>
      <c r="K440" s="274"/>
      <c r="L440" s="96"/>
      <c r="M440" s="96"/>
      <c r="N440" s="89"/>
      <c r="O440" s="93"/>
      <c r="P440" s="96"/>
      <c r="Q440" s="96"/>
      <c r="R440" s="13"/>
      <c r="S440" s="13"/>
      <c r="T440" s="13"/>
      <c r="U440" s="13"/>
      <c r="V440" s="13"/>
      <c r="W440" s="13"/>
      <c r="X440" s="13"/>
      <c r="Y440" s="13"/>
      <c r="Z440" s="96"/>
      <c r="AA440" s="2814"/>
      <c r="AB440" s="2814"/>
      <c r="AC440" s="2825"/>
      <c r="AD440" s="2835"/>
      <c r="AE440" s="2822"/>
      <c r="AF440" s="2823"/>
      <c r="AG440" s="59">
        <f>IF(N440=N439,0,IF(N440=N438,0,IF(N440=N437,0,IF(N440=N436,0,IF(N440=N435,0,IF(N440=N434,0,IF(N440=N433,0,IF(N440=N432,0,IF(N440=N431,0,1)))))))))</f>
        <v>0</v>
      </c>
      <c r="AH440" s="59" t="s">
        <v>224</v>
      </c>
      <c r="AI440" s="59" t="str">
        <f t="shared" si="88"/>
        <v>??</v>
      </c>
      <c r="AJ440" s="59">
        <f>IF(O440=O439,0,IF(O440=O438,0,IF(O440=O437,0,IF(O440=O436,0,IF(O440=O435,0,IF(O440=O434,0,IF(O440=O433,0,IF(O440=O432,0,IF(O440=O431,0,1)))))))))</f>
        <v>0</v>
      </c>
      <c r="AK440" s="529">
        <f t="shared" si="85"/>
        <v>0</v>
      </c>
    </row>
    <row r="441" spans="1:37" ht="14.1" customHeight="1" thickTop="1" thickBot="1">
      <c r="A441" s="2797"/>
      <c r="B441" s="2800"/>
      <c r="C441" s="2826"/>
      <c r="D441" s="2829"/>
      <c r="E441" s="2832"/>
      <c r="F441" s="2806"/>
      <c r="G441" s="2809"/>
      <c r="H441" s="2836" t="s">
        <v>970</v>
      </c>
      <c r="I441" s="2806"/>
      <c r="J441" s="2806"/>
      <c r="K441" s="275"/>
      <c r="L441" s="97"/>
      <c r="M441" s="97"/>
      <c r="N441" s="79"/>
      <c r="O441" s="79"/>
      <c r="P441" s="97"/>
      <c r="Q441" s="97"/>
      <c r="R441" s="14"/>
      <c r="S441" s="14"/>
      <c r="T441" s="14"/>
      <c r="U441" s="14"/>
      <c r="V441" s="14"/>
      <c r="W441" s="14"/>
      <c r="X441" s="14"/>
      <c r="Y441" s="14"/>
      <c r="Z441" s="97"/>
      <c r="AA441" s="2812">
        <f>SUM(R441:Z450)</f>
        <v>0</v>
      </c>
      <c r="AB441" s="2812">
        <f>IF(AA441&gt;0,18,0)</f>
        <v>0</v>
      </c>
      <c r="AC441" s="2815">
        <f t="shared" ref="AC441" si="92">IF((AA441-AB441)&gt;=0,AA441-AB441,0)</f>
        <v>0</v>
      </c>
      <c r="AD441" s="2835">
        <f>IF(AA441&lt;AB441,AA441,AB441)/IF(AB441=0,1,AB441)</f>
        <v>0</v>
      </c>
      <c r="AE441" s="2820" t="str">
        <f>IF(AD441=1,"pe",IF(AD441&gt;0,"ne",""))</f>
        <v/>
      </c>
      <c r="AF441" s="2823"/>
      <c r="AG441" s="59">
        <v>1</v>
      </c>
      <c r="AH441" s="59" t="s">
        <v>224</v>
      </c>
      <c r="AI441" s="59" t="str">
        <f t="shared" si="88"/>
        <v>??</v>
      </c>
      <c r="AJ441" s="59">
        <v>1</v>
      </c>
      <c r="AK441" s="529">
        <f>C441</f>
        <v>0</v>
      </c>
    </row>
    <row r="442" spans="1:37" ht="14.1" customHeight="1" thickTop="1" thickBot="1">
      <c r="A442" s="2797"/>
      <c r="B442" s="2801"/>
      <c r="C442" s="2827"/>
      <c r="D442" s="2830"/>
      <c r="E442" s="2833"/>
      <c r="F442" s="2807"/>
      <c r="G442" s="2810"/>
      <c r="H442" s="2837"/>
      <c r="I442" s="2807"/>
      <c r="J442" s="2807"/>
      <c r="K442" s="273"/>
      <c r="L442" s="98"/>
      <c r="M442" s="1760"/>
      <c r="N442" s="89"/>
      <c r="O442" s="89"/>
      <c r="P442" s="98"/>
      <c r="Q442" s="98"/>
      <c r="R442" s="12"/>
      <c r="S442" s="12"/>
      <c r="T442" s="12"/>
      <c r="U442" s="12"/>
      <c r="V442" s="12"/>
      <c r="W442" s="1934"/>
      <c r="X442" s="1934"/>
      <c r="Y442" s="12"/>
      <c r="Z442" s="98"/>
      <c r="AA442" s="2813"/>
      <c r="AB442" s="2813"/>
      <c r="AC442" s="2816"/>
      <c r="AD442" s="2835"/>
      <c r="AE442" s="2821"/>
      <c r="AF442" s="2823"/>
      <c r="AG442" s="59">
        <f>IF(N442=N441,0,1)</f>
        <v>0</v>
      </c>
      <c r="AH442" s="59" t="s">
        <v>224</v>
      </c>
      <c r="AI442" s="59" t="str">
        <f t="shared" si="88"/>
        <v>??</v>
      </c>
      <c r="AJ442" s="59">
        <f>IF(O442=O441,0,1)</f>
        <v>0</v>
      </c>
      <c r="AK442" s="529">
        <f t="shared" ref="AK442:AK490" si="93">AK441</f>
        <v>0</v>
      </c>
    </row>
    <row r="443" spans="1:37" ht="14.1" customHeight="1" thickTop="1" thickBot="1">
      <c r="A443" s="2797"/>
      <c r="B443" s="2801"/>
      <c r="C443" s="2827"/>
      <c r="D443" s="2830"/>
      <c r="E443" s="2833"/>
      <c r="F443" s="2807"/>
      <c r="G443" s="2810"/>
      <c r="H443" s="2838"/>
      <c r="I443" s="2807"/>
      <c r="J443" s="2807"/>
      <c r="K443" s="273"/>
      <c r="L443" s="98"/>
      <c r="M443" s="1760"/>
      <c r="N443" s="89"/>
      <c r="O443" s="89"/>
      <c r="P443" s="98"/>
      <c r="Q443" s="98"/>
      <c r="R443" s="12"/>
      <c r="S443" s="12"/>
      <c r="T443" s="12"/>
      <c r="U443" s="12"/>
      <c r="V443" s="12"/>
      <c r="W443" s="1934"/>
      <c r="X443" s="1934"/>
      <c r="Y443" s="12"/>
      <c r="Z443" s="98"/>
      <c r="AA443" s="2813"/>
      <c r="AB443" s="2813"/>
      <c r="AC443" s="2816"/>
      <c r="AD443" s="2835"/>
      <c r="AE443" s="2821"/>
      <c r="AF443" s="2823"/>
      <c r="AG443" s="59">
        <f>IF(N443=N442,0,IF(N443=N441,0,1))</f>
        <v>0</v>
      </c>
      <c r="AH443" s="59" t="s">
        <v>224</v>
      </c>
      <c r="AI443" s="59" t="str">
        <f t="shared" si="88"/>
        <v>??</v>
      </c>
      <c r="AJ443" s="59">
        <f>IF(O443=O442,0,IF(O443=O441,0,1))</f>
        <v>0</v>
      </c>
      <c r="AK443" s="529">
        <f t="shared" si="93"/>
        <v>0</v>
      </c>
    </row>
    <row r="444" spans="1:37" ht="14.1" customHeight="1" thickTop="1" thickBot="1">
      <c r="A444" s="2797"/>
      <c r="B444" s="2801"/>
      <c r="C444" s="2827"/>
      <c r="D444" s="2830"/>
      <c r="E444" s="2833"/>
      <c r="F444" s="2807"/>
      <c r="G444" s="2810"/>
      <c r="H444" s="2839"/>
      <c r="I444" s="2807"/>
      <c r="J444" s="2807"/>
      <c r="K444" s="273"/>
      <c r="L444" s="98"/>
      <c r="M444" s="1760"/>
      <c r="N444" s="89"/>
      <c r="O444" s="89"/>
      <c r="P444" s="98"/>
      <c r="Q444" s="98"/>
      <c r="R444" s="12"/>
      <c r="S444" s="12"/>
      <c r="T444" s="12"/>
      <c r="U444" s="12"/>
      <c r="V444" s="12"/>
      <c r="W444" s="1934"/>
      <c r="X444" s="1934"/>
      <c r="Y444" s="12"/>
      <c r="Z444" s="98"/>
      <c r="AA444" s="2813"/>
      <c r="AB444" s="2813"/>
      <c r="AC444" s="2816"/>
      <c r="AD444" s="2835"/>
      <c r="AE444" s="2821"/>
      <c r="AF444" s="2823"/>
      <c r="AG444" s="59">
        <f>IF(N444=N443,0,IF(N444=N442,0,IF(N444=N441,0,1)))</f>
        <v>0</v>
      </c>
      <c r="AH444" s="59" t="s">
        <v>224</v>
      </c>
      <c r="AI444" s="59" t="str">
        <f t="shared" si="88"/>
        <v>??</v>
      </c>
      <c r="AJ444" s="59">
        <f>IF(O444=O443,0,IF(O444=O442,0,IF(O444=O441,0,1)))</f>
        <v>0</v>
      </c>
      <c r="AK444" s="529">
        <f t="shared" si="93"/>
        <v>0</v>
      </c>
    </row>
    <row r="445" spans="1:37" ht="14.1" customHeight="1" thickTop="1" thickBot="1">
      <c r="A445" s="2797"/>
      <c r="B445" s="2801"/>
      <c r="C445" s="2827"/>
      <c r="D445" s="2830"/>
      <c r="E445" s="2833"/>
      <c r="F445" s="2807"/>
      <c r="G445" s="2810"/>
      <c r="H445" s="2839"/>
      <c r="I445" s="2807"/>
      <c r="J445" s="2807"/>
      <c r="K445" s="277"/>
      <c r="L445" s="98"/>
      <c r="M445" s="1760"/>
      <c r="N445" s="89"/>
      <c r="O445" s="89"/>
      <c r="P445" s="98"/>
      <c r="Q445" s="98"/>
      <c r="R445" s="12"/>
      <c r="S445" s="12"/>
      <c r="T445" s="12"/>
      <c r="U445" s="12"/>
      <c r="V445" s="12"/>
      <c r="W445" s="1934"/>
      <c r="X445" s="1934"/>
      <c r="Y445" s="12"/>
      <c r="Z445" s="98"/>
      <c r="AA445" s="2813"/>
      <c r="AB445" s="2813"/>
      <c r="AC445" s="2816"/>
      <c r="AD445" s="2835"/>
      <c r="AE445" s="2821"/>
      <c r="AF445" s="2823"/>
      <c r="AG445" s="59">
        <f>IF(N445=N444,0,IF(N445=N443,0,IF(N445=N442,0,IF(N445=N441,0,1))))</f>
        <v>0</v>
      </c>
      <c r="AH445" s="59" t="s">
        <v>224</v>
      </c>
      <c r="AI445" s="59" t="str">
        <f t="shared" si="88"/>
        <v>??</v>
      </c>
      <c r="AJ445" s="59">
        <f>IF(O445=O444,0,IF(O445=O443,0,IF(O445=O442,0,IF(O445=O441,0,1))))</f>
        <v>0</v>
      </c>
      <c r="AK445" s="529">
        <f t="shared" si="93"/>
        <v>0</v>
      </c>
    </row>
    <row r="446" spans="1:37" ht="14.1" customHeight="1" thickTop="1" thickBot="1">
      <c r="A446" s="2797"/>
      <c r="B446" s="2801"/>
      <c r="C446" s="2827"/>
      <c r="D446" s="2830"/>
      <c r="E446" s="2833"/>
      <c r="F446" s="2807"/>
      <c r="G446" s="2810"/>
      <c r="H446" s="2839"/>
      <c r="I446" s="2807"/>
      <c r="J446" s="2807"/>
      <c r="K446" s="277"/>
      <c r="L446" s="98"/>
      <c r="M446" s="1760"/>
      <c r="N446" s="89"/>
      <c r="O446" s="89"/>
      <c r="P446" s="98"/>
      <c r="Q446" s="98"/>
      <c r="R446" s="12"/>
      <c r="S446" s="12"/>
      <c r="T446" s="12"/>
      <c r="U446" s="12"/>
      <c r="V446" s="12"/>
      <c r="W446" s="1934"/>
      <c r="X446" s="1934"/>
      <c r="Y446" s="12"/>
      <c r="Z446" s="98"/>
      <c r="AA446" s="2813"/>
      <c r="AB446" s="2813"/>
      <c r="AC446" s="2816"/>
      <c r="AD446" s="2835"/>
      <c r="AE446" s="2821"/>
      <c r="AF446" s="2823"/>
      <c r="AG446" s="59">
        <f>IF(N446=N445,0,IF(N446=N444,0,IF(N446=N443,0,IF(N446=N442,0,IF(N446=N441,0,1)))))</f>
        <v>0</v>
      </c>
      <c r="AH446" s="59" t="s">
        <v>224</v>
      </c>
      <c r="AI446" s="59" t="str">
        <f t="shared" si="88"/>
        <v>??</v>
      </c>
      <c r="AJ446" s="59">
        <f>IF(O446=O445,0,IF(O446=O444,0,IF(O446=O443,0,IF(O446=O442,0,IF(O446=O441,0,1)))))</f>
        <v>0</v>
      </c>
      <c r="AK446" s="529">
        <f t="shared" si="93"/>
        <v>0</v>
      </c>
    </row>
    <row r="447" spans="1:37" ht="14.1" customHeight="1" thickTop="1" thickBot="1">
      <c r="A447" s="2797"/>
      <c r="B447" s="2801"/>
      <c r="C447" s="2827"/>
      <c r="D447" s="2830"/>
      <c r="E447" s="2833"/>
      <c r="F447" s="2807"/>
      <c r="G447" s="2810"/>
      <c r="H447" s="2839"/>
      <c r="I447" s="2807"/>
      <c r="J447" s="2807"/>
      <c r="K447" s="277"/>
      <c r="L447" s="98"/>
      <c r="M447" s="1760"/>
      <c r="N447" s="89"/>
      <c r="O447" s="89"/>
      <c r="P447" s="98"/>
      <c r="Q447" s="98"/>
      <c r="R447" s="12"/>
      <c r="S447" s="12"/>
      <c r="T447" s="12"/>
      <c r="U447" s="12"/>
      <c r="V447" s="12"/>
      <c r="W447" s="1934"/>
      <c r="X447" s="1934"/>
      <c r="Y447" s="12"/>
      <c r="Z447" s="98"/>
      <c r="AA447" s="2813"/>
      <c r="AB447" s="2813"/>
      <c r="AC447" s="2824" t="str">
        <f t="shared" ref="AC447" si="94">IF(AC441&gt;9,"błąd","")</f>
        <v/>
      </c>
      <c r="AD447" s="2835"/>
      <c r="AE447" s="2821"/>
      <c r="AF447" s="2823"/>
      <c r="AG447" s="59">
        <f>IF(N447=N446,0,IF(N447=N445,0,IF(N447=N444,0,IF(N447=N443,0,IF(N447=N442,0,IF(N447=N441,0,1))))))</f>
        <v>0</v>
      </c>
      <c r="AH447" s="59" t="s">
        <v>224</v>
      </c>
      <c r="AI447" s="59" t="str">
        <f t="shared" si="88"/>
        <v>??</v>
      </c>
      <c r="AJ447" s="59">
        <f>IF(O447=O446,0,IF(O447=O445,0,IF(O447=O444,0,IF(O447=O443,0,IF(O447=O442,0,IF(O447=O441,0,1))))))</f>
        <v>0</v>
      </c>
      <c r="AK447" s="529">
        <f t="shared" si="93"/>
        <v>0</v>
      </c>
    </row>
    <row r="448" spans="1:37" ht="14.1" customHeight="1" thickTop="1" thickBot="1">
      <c r="A448" s="2797"/>
      <c r="B448" s="2801"/>
      <c r="C448" s="2827"/>
      <c r="D448" s="2830"/>
      <c r="E448" s="2833"/>
      <c r="F448" s="2807"/>
      <c r="G448" s="2810"/>
      <c r="H448" s="2839"/>
      <c r="I448" s="2807"/>
      <c r="J448" s="2807"/>
      <c r="K448" s="277"/>
      <c r="L448" s="98"/>
      <c r="M448" s="1760"/>
      <c r="N448" s="89"/>
      <c r="O448" s="89"/>
      <c r="P448" s="98"/>
      <c r="Q448" s="98"/>
      <c r="R448" s="12"/>
      <c r="S448" s="12"/>
      <c r="T448" s="12"/>
      <c r="U448" s="12"/>
      <c r="V448" s="12"/>
      <c r="W448" s="1934"/>
      <c r="X448" s="1934"/>
      <c r="Y448" s="12"/>
      <c r="Z448" s="98"/>
      <c r="AA448" s="2813"/>
      <c r="AB448" s="2813"/>
      <c r="AC448" s="2824"/>
      <c r="AD448" s="2835"/>
      <c r="AE448" s="2821"/>
      <c r="AF448" s="2823"/>
      <c r="AG448" s="59">
        <f>IF(N448=N447,0,IF(N448=N446,0,IF(N448=N445,0,IF(N448=N444,0,IF(N448=N443,0,IF(N448=N442,0,IF(N448=N441,0,1)))))))</f>
        <v>0</v>
      </c>
      <c r="AH448" s="59" t="s">
        <v>224</v>
      </c>
      <c r="AI448" s="59" t="str">
        <f t="shared" si="88"/>
        <v>??</v>
      </c>
      <c r="AJ448" s="59">
        <f>IF(O448=O447,0,IF(O448=O446,0,IF(O448=O445,0,IF(O448=O444,0,IF(O448=O443,0,IF(O448=O442,0,IF(O448=O441,0,1)))))))</f>
        <v>0</v>
      </c>
      <c r="AK448" s="529">
        <f t="shared" si="93"/>
        <v>0</v>
      </c>
    </row>
    <row r="449" spans="1:37" ht="14.1" customHeight="1" thickTop="1" thickBot="1">
      <c r="A449" s="2797"/>
      <c r="B449" s="2801"/>
      <c r="C449" s="2827"/>
      <c r="D449" s="2830"/>
      <c r="E449" s="2833"/>
      <c r="F449" s="2807"/>
      <c r="G449" s="2810"/>
      <c r="H449" s="2839"/>
      <c r="I449" s="2807"/>
      <c r="J449" s="2807"/>
      <c r="K449" s="277"/>
      <c r="L449" s="98"/>
      <c r="M449" s="1760"/>
      <c r="N449" s="89"/>
      <c r="O449" s="89"/>
      <c r="P449" s="98"/>
      <c r="Q449" s="98"/>
      <c r="R449" s="12"/>
      <c r="S449" s="12"/>
      <c r="T449" s="12"/>
      <c r="U449" s="12"/>
      <c r="V449" s="12"/>
      <c r="W449" s="1934"/>
      <c r="X449" s="1934"/>
      <c r="Y449" s="12"/>
      <c r="Z449" s="98"/>
      <c r="AA449" s="2813"/>
      <c r="AB449" s="2813"/>
      <c r="AC449" s="2824"/>
      <c r="AD449" s="2835"/>
      <c r="AE449" s="2821"/>
      <c r="AF449" s="2823"/>
      <c r="AG449" s="59">
        <f>IF(N449=N448,0,IF(N449=N447,0,IF(N449=N446,0,IF(N449=N445,0,IF(N449=N444,0,IF(N449=N443,0,IF(N449=N442,0,IF(N449=N441,0,1))))))))</f>
        <v>0</v>
      </c>
      <c r="AH449" s="59" t="s">
        <v>224</v>
      </c>
      <c r="AI449" s="59" t="str">
        <f t="shared" si="88"/>
        <v>??</v>
      </c>
      <c r="AJ449" s="59">
        <f>IF(O449=O448,0,IF(O449=O447,0,IF(O449=O446,0,IF(O449=O445,0,IF(O449=O444,0,IF(O449=O443,0,IF(O449=O442,0,IF(O449=O441,0,1))))))))</f>
        <v>0</v>
      </c>
      <c r="AK449" s="529">
        <f t="shared" si="93"/>
        <v>0</v>
      </c>
    </row>
    <row r="450" spans="1:37" ht="14.1" customHeight="1" thickTop="1" thickBot="1">
      <c r="A450" s="2797"/>
      <c r="B450" s="2802"/>
      <c r="C450" s="2828"/>
      <c r="D450" s="2831"/>
      <c r="E450" s="2834"/>
      <c r="F450" s="2808"/>
      <c r="G450" s="2811"/>
      <c r="H450" s="2840"/>
      <c r="I450" s="2808"/>
      <c r="J450" s="2808"/>
      <c r="K450" s="274"/>
      <c r="L450" s="96"/>
      <c r="M450" s="96"/>
      <c r="N450" s="89"/>
      <c r="O450" s="93"/>
      <c r="P450" s="96"/>
      <c r="Q450" s="96"/>
      <c r="R450" s="13"/>
      <c r="S450" s="13"/>
      <c r="T450" s="13"/>
      <c r="U450" s="13"/>
      <c r="V450" s="13"/>
      <c r="W450" s="13"/>
      <c r="X450" s="13"/>
      <c r="Y450" s="13"/>
      <c r="Z450" s="96"/>
      <c r="AA450" s="2814"/>
      <c r="AB450" s="2814"/>
      <c r="AC450" s="2825"/>
      <c r="AD450" s="2835"/>
      <c r="AE450" s="2822"/>
      <c r="AF450" s="2823"/>
      <c r="AG450" s="59">
        <f>IF(N450=N449,0,IF(N450=N448,0,IF(N450=N447,0,IF(N450=N446,0,IF(N450=N445,0,IF(N450=N444,0,IF(N450=N443,0,IF(N450=N442,0,IF(N450=N441,0,1)))))))))</f>
        <v>0</v>
      </c>
      <c r="AH450" s="59" t="s">
        <v>224</v>
      </c>
      <c r="AI450" s="59" t="str">
        <f t="shared" si="88"/>
        <v>??</v>
      </c>
      <c r="AJ450" s="59">
        <f>IF(O450=O449,0,IF(O450=O448,0,IF(O450=O447,0,IF(O450=O446,0,IF(O450=O445,0,IF(O450=O444,0,IF(O450=O443,0,IF(O450=O442,0,IF(O450=O441,0,1)))))))))</f>
        <v>0</v>
      </c>
      <c r="AK450" s="529">
        <f t="shared" si="93"/>
        <v>0</v>
      </c>
    </row>
    <row r="451" spans="1:37" ht="14.1" customHeight="1" thickTop="1" thickBot="1">
      <c r="A451" s="2797"/>
      <c r="B451" s="2800"/>
      <c r="C451" s="2826"/>
      <c r="D451" s="2829"/>
      <c r="E451" s="2832"/>
      <c r="F451" s="2806"/>
      <c r="G451" s="2809"/>
      <c r="H451" s="2836" t="s">
        <v>970</v>
      </c>
      <c r="I451" s="2806"/>
      <c r="J451" s="2806"/>
      <c r="K451" s="275"/>
      <c r="L451" s="97"/>
      <c r="M451" s="97"/>
      <c r="N451" s="79"/>
      <c r="O451" s="79"/>
      <c r="P451" s="97"/>
      <c r="Q451" s="97"/>
      <c r="R451" s="14"/>
      <c r="S451" s="14"/>
      <c r="T451" s="14"/>
      <c r="U451" s="14"/>
      <c r="V451" s="14"/>
      <c r="W451" s="14"/>
      <c r="X451" s="14"/>
      <c r="Y451" s="14"/>
      <c r="Z451" s="97"/>
      <c r="AA451" s="2812">
        <f>SUM(R451:Z460)</f>
        <v>0</v>
      </c>
      <c r="AB451" s="2812">
        <f>IF(AA451&gt;0,18,0)</f>
        <v>0</v>
      </c>
      <c r="AC451" s="2815">
        <f t="shared" ref="AC451" si="95">IF((AA451-AB451)&gt;=0,AA451-AB451,0)</f>
        <v>0</v>
      </c>
      <c r="AD451" s="2835">
        <f>IF(AA451&lt;AB451,AA451,AB451)/IF(AB451=0,1,AB451)</f>
        <v>0</v>
      </c>
      <c r="AE451" s="2820" t="str">
        <f>IF(AD451=1,"pe",IF(AD451&gt;0,"ne",""))</f>
        <v/>
      </c>
      <c r="AF451" s="2823"/>
      <c r="AG451" s="59">
        <v>1</v>
      </c>
      <c r="AH451" s="59" t="s">
        <v>224</v>
      </c>
      <c r="AI451" s="59" t="str">
        <f t="shared" si="88"/>
        <v>??</v>
      </c>
      <c r="AJ451" s="59">
        <v>1</v>
      </c>
      <c r="AK451" s="529">
        <f>C451</f>
        <v>0</v>
      </c>
    </row>
    <row r="452" spans="1:37" ht="14.1" customHeight="1" thickTop="1" thickBot="1">
      <c r="A452" s="2797"/>
      <c r="B452" s="2801"/>
      <c r="C452" s="2827"/>
      <c r="D452" s="2830"/>
      <c r="E452" s="2833"/>
      <c r="F452" s="2807"/>
      <c r="G452" s="2810"/>
      <c r="H452" s="2837"/>
      <c r="I452" s="2807"/>
      <c r="J452" s="2807"/>
      <c r="K452" s="273"/>
      <c r="L452" s="98"/>
      <c r="M452" s="1760"/>
      <c r="N452" s="89"/>
      <c r="O452" s="89"/>
      <c r="P452" s="98"/>
      <c r="Q452" s="98"/>
      <c r="R452" s="12"/>
      <c r="S452" s="12"/>
      <c r="T452" s="12"/>
      <c r="U452" s="12"/>
      <c r="V452" s="12"/>
      <c r="W452" s="1934"/>
      <c r="X452" s="1934"/>
      <c r="Y452" s="12"/>
      <c r="Z452" s="98"/>
      <c r="AA452" s="2813"/>
      <c r="AB452" s="2813"/>
      <c r="AC452" s="2816"/>
      <c r="AD452" s="2835"/>
      <c r="AE452" s="2821"/>
      <c r="AF452" s="2823"/>
      <c r="AG452" s="59">
        <f>IF(N452=N451,0,1)</f>
        <v>0</v>
      </c>
      <c r="AH452" s="59" t="s">
        <v>224</v>
      </c>
      <c r="AI452" s="59" t="str">
        <f t="shared" si="88"/>
        <v>??</v>
      </c>
      <c r="AJ452" s="59">
        <f>IF(O452=O451,0,1)</f>
        <v>0</v>
      </c>
      <c r="AK452" s="529">
        <f t="shared" ref="AK452:AK480" si="96">AK451</f>
        <v>0</v>
      </c>
    </row>
    <row r="453" spans="1:37" ht="14.1" customHeight="1" thickTop="1" thickBot="1">
      <c r="A453" s="2797"/>
      <c r="B453" s="2801"/>
      <c r="C453" s="2827"/>
      <c r="D453" s="2830"/>
      <c r="E453" s="2833"/>
      <c r="F453" s="2807"/>
      <c r="G453" s="2810"/>
      <c r="H453" s="2838"/>
      <c r="I453" s="2807"/>
      <c r="J453" s="2807"/>
      <c r="K453" s="273"/>
      <c r="L453" s="98"/>
      <c r="M453" s="1760"/>
      <c r="N453" s="89"/>
      <c r="O453" s="89"/>
      <c r="P453" s="98"/>
      <c r="Q453" s="98"/>
      <c r="R453" s="12"/>
      <c r="S453" s="12"/>
      <c r="T453" s="12"/>
      <c r="U453" s="12"/>
      <c r="V453" s="12"/>
      <c r="W453" s="1934"/>
      <c r="X453" s="1934"/>
      <c r="Y453" s="12"/>
      <c r="Z453" s="98"/>
      <c r="AA453" s="2813"/>
      <c r="AB453" s="2813"/>
      <c r="AC453" s="2816"/>
      <c r="AD453" s="2835"/>
      <c r="AE453" s="2821"/>
      <c r="AF453" s="2823"/>
      <c r="AG453" s="59">
        <f>IF(N453=N452,0,IF(N453=N451,0,1))</f>
        <v>0</v>
      </c>
      <c r="AH453" s="59" t="s">
        <v>224</v>
      </c>
      <c r="AI453" s="59" t="str">
        <f t="shared" si="88"/>
        <v>??</v>
      </c>
      <c r="AJ453" s="59">
        <f>IF(O453=O452,0,IF(O453=O451,0,1))</f>
        <v>0</v>
      </c>
      <c r="AK453" s="529">
        <f t="shared" si="96"/>
        <v>0</v>
      </c>
    </row>
    <row r="454" spans="1:37" ht="14.1" customHeight="1" thickTop="1" thickBot="1">
      <c r="A454" s="2797"/>
      <c r="B454" s="2801"/>
      <c r="C454" s="2827"/>
      <c r="D454" s="2830"/>
      <c r="E454" s="2833"/>
      <c r="F454" s="2807"/>
      <c r="G454" s="2810"/>
      <c r="H454" s="2839"/>
      <c r="I454" s="2807"/>
      <c r="J454" s="2807"/>
      <c r="K454" s="273"/>
      <c r="L454" s="98"/>
      <c r="M454" s="1760"/>
      <c r="N454" s="89"/>
      <c r="O454" s="89"/>
      <c r="P454" s="98"/>
      <c r="Q454" s="98"/>
      <c r="R454" s="12"/>
      <c r="S454" s="12"/>
      <c r="T454" s="12"/>
      <c r="U454" s="12"/>
      <c r="V454" s="12"/>
      <c r="W454" s="1934"/>
      <c r="X454" s="1934"/>
      <c r="Y454" s="12"/>
      <c r="Z454" s="98"/>
      <c r="AA454" s="2813"/>
      <c r="AB454" s="2813"/>
      <c r="AC454" s="2816"/>
      <c r="AD454" s="2835"/>
      <c r="AE454" s="2821"/>
      <c r="AF454" s="2823"/>
      <c r="AG454" s="59">
        <f>IF(N454=N453,0,IF(N454=N452,0,IF(N454=N451,0,1)))</f>
        <v>0</v>
      </c>
      <c r="AH454" s="59" t="s">
        <v>224</v>
      </c>
      <c r="AI454" s="59" t="str">
        <f t="shared" si="88"/>
        <v>??</v>
      </c>
      <c r="AJ454" s="59">
        <f>IF(O454=O453,0,IF(O454=O452,0,IF(O454=O451,0,1)))</f>
        <v>0</v>
      </c>
      <c r="AK454" s="529">
        <f t="shared" si="96"/>
        <v>0</v>
      </c>
    </row>
    <row r="455" spans="1:37" ht="14.1" customHeight="1" thickTop="1" thickBot="1">
      <c r="A455" s="2797"/>
      <c r="B455" s="2801"/>
      <c r="C455" s="2827"/>
      <c r="D455" s="2830"/>
      <c r="E455" s="2833"/>
      <c r="F455" s="2807"/>
      <c r="G455" s="2810"/>
      <c r="H455" s="2839"/>
      <c r="I455" s="2807"/>
      <c r="J455" s="2807"/>
      <c r="K455" s="277"/>
      <c r="L455" s="98"/>
      <c r="M455" s="1760"/>
      <c r="N455" s="89"/>
      <c r="O455" s="89"/>
      <c r="P455" s="98"/>
      <c r="Q455" s="98"/>
      <c r="R455" s="12"/>
      <c r="S455" s="12"/>
      <c r="T455" s="12"/>
      <c r="U455" s="12"/>
      <c r="V455" s="12"/>
      <c r="W455" s="1934"/>
      <c r="X455" s="1934"/>
      <c r="Y455" s="12"/>
      <c r="Z455" s="98"/>
      <c r="AA455" s="2813"/>
      <c r="AB455" s="2813"/>
      <c r="AC455" s="2816"/>
      <c r="AD455" s="2835"/>
      <c r="AE455" s="2821"/>
      <c r="AF455" s="2823"/>
      <c r="AG455" s="59">
        <f>IF(N455=N454,0,IF(N455=N453,0,IF(N455=N452,0,IF(N455=N451,0,1))))</f>
        <v>0</v>
      </c>
      <c r="AH455" s="59" t="s">
        <v>224</v>
      </c>
      <c r="AI455" s="59" t="str">
        <f t="shared" si="88"/>
        <v>??</v>
      </c>
      <c r="AJ455" s="59">
        <f>IF(O455=O454,0,IF(O455=O453,0,IF(O455=O452,0,IF(O455=O451,0,1))))</f>
        <v>0</v>
      </c>
      <c r="AK455" s="529">
        <f t="shared" si="96"/>
        <v>0</v>
      </c>
    </row>
    <row r="456" spans="1:37" ht="14.1" customHeight="1" thickTop="1" thickBot="1">
      <c r="A456" s="2797"/>
      <c r="B456" s="2801"/>
      <c r="C456" s="2827"/>
      <c r="D456" s="2830"/>
      <c r="E456" s="2833"/>
      <c r="F456" s="2807"/>
      <c r="G456" s="2810"/>
      <c r="H456" s="2839"/>
      <c r="I456" s="2807"/>
      <c r="J456" s="2807"/>
      <c r="K456" s="277"/>
      <c r="L456" s="98"/>
      <c r="M456" s="1760"/>
      <c r="N456" s="89"/>
      <c r="O456" s="89"/>
      <c r="P456" s="98"/>
      <c r="Q456" s="98"/>
      <c r="R456" s="12"/>
      <c r="S456" s="12"/>
      <c r="T456" s="12"/>
      <c r="U456" s="12"/>
      <c r="V456" s="12"/>
      <c r="W456" s="1934"/>
      <c r="X456" s="1934"/>
      <c r="Y456" s="12"/>
      <c r="Z456" s="98"/>
      <c r="AA456" s="2813"/>
      <c r="AB456" s="2813"/>
      <c r="AC456" s="2816"/>
      <c r="AD456" s="2835"/>
      <c r="AE456" s="2821"/>
      <c r="AF456" s="2823"/>
      <c r="AG456" s="59">
        <f>IF(N456=N455,0,IF(N456=N454,0,IF(N456=N453,0,IF(N456=N452,0,IF(N456=N451,0,1)))))</f>
        <v>0</v>
      </c>
      <c r="AH456" s="59" t="s">
        <v>224</v>
      </c>
      <c r="AI456" s="59" t="str">
        <f t="shared" si="88"/>
        <v>??</v>
      </c>
      <c r="AJ456" s="59">
        <f>IF(O456=O455,0,IF(O456=O454,0,IF(O456=O453,0,IF(O456=O452,0,IF(O456=O451,0,1)))))</f>
        <v>0</v>
      </c>
      <c r="AK456" s="529">
        <f t="shared" si="96"/>
        <v>0</v>
      </c>
    </row>
    <row r="457" spans="1:37" ht="14.1" customHeight="1" thickTop="1" thickBot="1">
      <c r="A457" s="2797"/>
      <c r="B457" s="2801"/>
      <c r="C457" s="2827"/>
      <c r="D457" s="2830"/>
      <c r="E457" s="2833"/>
      <c r="F457" s="2807"/>
      <c r="G457" s="2810"/>
      <c r="H457" s="2839"/>
      <c r="I457" s="2807"/>
      <c r="J457" s="2807"/>
      <c r="K457" s="277"/>
      <c r="L457" s="98"/>
      <c r="M457" s="1760"/>
      <c r="N457" s="89"/>
      <c r="O457" s="89"/>
      <c r="P457" s="98"/>
      <c r="Q457" s="98"/>
      <c r="R457" s="12"/>
      <c r="S457" s="12"/>
      <c r="T457" s="12"/>
      <c r="U457" s="12"/>
      <c r="V457" s="12"/>
      <c r="W457" s="1934"/>
      <c r="X457" s="1934"/>
      <c r="Y457" s="12"/>
      <c r="Z457" s="98"/>
      <c r="AA457" s="2813"/>
      <c r="AB457" s="2813"/>
      <c r="AC457" s="2824" t="str">
        <f t="shared" ref="AC457" si="97">IF(AC451&gt;9,"błąd","")</f>
        <v/>
      </c>
      <c r="AD457" s="2835"/>
      <c r="AE457" s="2821"/>
      <c r="AF457" s="2823"/>
      <c r="AG457" s="59">
        <f>IF(N457=N456,0,IF(N457=N455,0,IF(N457=N454,0,IF(N457=N453,0,IF(N457=N452,0,IF(N457=N451,0,1))))))</f>
        <v>0</v>
      </c>
      <c r="AH457" s="59" t="s">
        <v>224</v>
      </c>
      <c r="AI457" s="59" t="str">
        <f t="shared" si="88"/>
        <v>??</v>
      </c>
      <c r="AJ457" s="59">
        <f>IF(O457=O456,0,IF(O457=O455,0,IF(O457=O454,0,IF(O457=O453,0,IF(O457=O452,0,IF(O457=O451,0,1))))))</f>
        <v>0</v>
      </c>
      <c r="AK457" s="529">
        <f t="shared" si="96"/>
        <v>0</v>
      </c>
    </row>
    <row r="458" spans="1:37" ht="14.1" customHeight="1" thickTop="1" thickBot="1">
      <c r="A458" s="2797"/>
      <c r="B458" s="2801"/>
      <c r="C458" s="2827"/>
      <c r="D458" s="2830"/>
      <c r="E458" s="2833"/>
      <c r="F458" s="2807"/>
      <c r="G458" s="2810"/>
      <c r="H458" s="2839"/>
      <c r="I458" s="2807"/>
      <c r="J458" s="2807"/>
      <c r="K458" s="277"/>
      <c r="L458" s="98"/>
      <c r="M458" s="1760"/>
      <c r="N458" s="89"/>
      <c r="O458" s="89"/>
      <c r="P458" s="98"/>
      <c r="Q458" s="98"/>
      <c r="R458" s="12"/>
      <c r="S458" s="12"/>
      <c r="T458" s="12"/>
      <c r="U458" s="12"/>
      <c r="V458" s="12"/>
      <c r="W458" s="1934"/>
      <c r="X458" s="1934"/>
      <c r="Y458" s="12"/>
      <c r="Z458" s="98"/>
      <c r="AA458" s="2813"/>
      <c r="AB458" s="2813"/>
      <c r="AC458" s="2824"/>
      <c r="AD458" s="2835"/>
      <c r="AE458" s="2821"/>
      <c r="AF458" s="2823"/>
      <c r="AG458" s="59">
        <f>IF(N458=N457,0,IF(N458=N456,0,IF(N458=N455,0,IF(N458=N454,0,IF(N458=N453,0,IF(N458=N452,0,IF(N458=N451,0,1)))))))</f>
        <v>0</v>
      </c>
      <c r="AH458" s="59" t="s">
        <v>224</v>
      </c>
      <c r="AI458" s="59" t="str">
        <f t="shared" si="88"/>
        <v>??</v>
      </c>
      <c r="AJ458" s="59">
        <f>IF(O458=O457,0,IF(O458=O456,0,IF(O458=O455,0,IF(O458=O454,0,IF(O458=O453,0,IF(O458=O452,0,IF(O458=O451,0,1)))))))</f>
        <v>0</v>
      </c>
      <c r="AK458" s="529">
        <f t="shared" si="96"/>
        <v>0</v>
      </c>
    </row>
    <row r="459" spans="1:37" ht="14.1" customHeight="1" thickTop="1" thickBot="1">
      <c r="A459" s="2797"/>
      <c r="B459" s="2801"/>
      <c r="C459" s="2827"/>
      <c r="D459" s="2830"/>
      <c r="E459" s="2833"/>
      <c r="F459" s="2807"/>
      <c r="G459" s="2810"/>
      <c r="H459" s="2839"/>
      <c r="I459" s="2807"/>
      <c r="J459" s="2807"/>
      <c r="K459" s="277"/>
      <c r="L459" s="98"/>
      <c r="M459" s="1760"/>
      <c r="N459" s="89"/>
      <c r="O459" s="89"/>
      <c r="P459" s="98"/>
      <c r="Q459" s="98"/>
      <c r="R459" s="12"/>
      <c r="S459" s="12"/>
      <c r="T459" s="12"/>
      <c r="U459" s="12"/>
      <c r="V459" s="12"/>
      <c r="W459" s="1934"/>
      <c r="X459" s="1934"/>
      <c r="Y459" s="12"/>
      <c r="Z459" s="98"/>
      <c r="AA459" s="2813"/>
      <c r="AB459" s="2813"/>
      <c r="AC459" s="2824"/>
      <c r="AD459" s="2835"/>
      <c r="AE459" s="2821"/>
      <c r="AF459" s="2823"/>
      <c r="AG459" s="59">
        <f>IF(N459=N458,0,IF(N459=N457,0,IF(N459=N456,0,IF(N459=N455,0,IF(N459=N454,0,IF(N459=N453,0,IF(N459=N452,0,IF(N459=N451,0,1))))))))</f>
        <v>0</v>
      </c>
      <c r="AH459" s="59" t="s">
        <v>224</v>
      </c>
      <c r="AI459" s="59" t="str">
        <f t="shared" si="88"/>
        <v>??</v>
      </c>
      <c r="AJ459" s="59">
        <f>IF(O459=O458,0,IF(O459=O457,0,IF(O459=O456,0,IF(O459=O455,0,IF(O459=O454,0,IF(O459=O453,0,IF(O459=O452,0,IF(O459=O451,0,1))))))))</f>
        <v>0</v>
      </c>
      <c r="AK459" s="529">
        <f t="shared" si="96"/>
        <v>0</v>
      </c>
    </row>
    <row r="460" spans="1:37" ht="14.1" customHeight="1" thickTop="1" thickBot="1">
      <c r="A460" s="2797"/>
      <c r="B460" s="2802"/>
      <c r="C460" s="2828"/>
      <c r="D460" s="2831"/>
      <c r="E460" s="2834"/>
      <c r="F460" s="2808"/>
      <c r="G460" s="2811"/>
      <c r="H460" s="2840"/>
      <c r="I460" s="2808"/>
      <c r="J460" s="2808"/>
      <c r="K460" s="274"/>
      <c r="L460" s="96"/>
      <c r="M460" s="96"/>
      <c r="N460" s="89"/>
      <c r="O460" s="93"/>
      <c r="P460" s="96"/>
      <c r="Q460" s="96"/>
      <c r="R460" s="13"/>
      <c r="S460" s="13"/>
      <c r="T460" s="13"/>
      <c r="U460" s="13"/>
      <c r="V460" s="13"/>
      <c r="W460" s="13"/>
      <c r="X460" s="13"/>
      <c r="Y460" s="13"/>
      <c r="Z460" s="96"/>
      <c r="AA460" s="2814"/>
      <c r="AB460" s="2814"/>
      <c r="AC460" s="2825"/>
      <c r="AD460" s="2835"/>
      <c r="AE460" s="2822"/>
      <c r="AF460" s="2823"/>
      <c r="AG460" s="59">
        <f>IF(N460=N459,0,IF(N460=N458,0,IF(N460=N457,0,IF(N460=N456,0,IF(N460=N455,0,IF(N460=N454,0,IF(N460=N453,0,IF(N460=N452,0,IF(N460=N451,0,1)))))))))</f>
        <v>0</v>
      </c>
      <c r="AH460" s="59" t="s">
        <v>224</v>
      </c>
      <c r="AI460" s="59" t="str">
        <f t="shared" si="88"/>
        <v>??</v>
      </c>
      <c r="AJ460" s="59">
        <f>IF(O460=O459,0,IF(O460=O458,0,IF(O460=O457,0,IF(O460=O456,0,IF(O460=O455,0,IF(O460=O454,0,IF(O460=O453,0,IF(O460=O452,0,IF(O460=O451,0,1)))))))))</f>
        <v>0</v>
      </c>
      <c r="AK460" s="529">
        <f t="shared" si="96"/>
        <v>0</v>
      </c>
    </row>
    <row r="461" spans="1:37" ht="14.1" customHeight="1" thickTop="1" thickBot="1">
      <c r="A461" s="2797"/>
      <c r="B461" s="2800"/>
      <c r="C461" s="2826"/>
      <c r="D461" s="2829"/>
      <c r="E461" s="2832"/>
      <c r="F461" s="2806"/>
      <c r="G461" s="2809"/>
      <c r="H461" s="2836" t="s">
        <v>970</v>
      </c>
      <c r="I461" s="2806"/>
      <c r="J461" s="2806"/>
      <c r="K461" s="275"/>
      <c r="L461" s="97"/>
      <c r="M461" s="97"/>
      <c r="N461" s="79"/>
      <c r="O461" s="79"/>
      <c r="P461" s="97"/>
      <c r="Q461" s="97"/>
      <c r="R461" s="14"/>
      <c r="S461" s="14"/>
      <c r="T461" s="14"/>
      <c r="U461" s="14"/>
      <c r="V461" s="14"/>
      <c r="W461" s="14"/>
      <c r="X461" s="14"/>
      <c r="Y461" s="14"/>
      <c r="Z461" s="97"/>
      <c r="AA461" s="2812">
        <f>SUM(R461:Z470)</f>
        <v>0</v>
      </c>
      <c r="AB461" s="2812">
        <f>IF(AA461&gt;0,18,0)</f>
        <v>0</v>
      </c>
      <c r="AC461" s="2815">
        <f t="shared" ref="AC461" si="98">IF((AA461-AB461)&gt;=0,AA461-AB461,0)</f>
        <v>0</v>
      </c>
      <c r="AD461" s="2835">
        <f>IF(AA461&lt;AB461,AA461,AB461)/IF(AB461=0,1,AB461)</f>
        <v>0</v>
      </c>
      <c r="AE461" s="2820" t="str">
        <f>IF(AD461=1,"pe",IF(AD461&gt;0,"ne",""))</f>
        <v/>
      </c>
      <c r="AF461" s="2823"/>
      <c r="AG461" s="59">
        <v>1</v>
      </c>
      <c r="AH461" s="59" t="s">
        <v>224</v>
      </c>
      <c r="AI461" s="59" t="str">
        <f t="shared" si="88"/>
        <v>??</v>
      </c>
      <c r="AJ461" s="59">
        <v>1</v>
      </c>
      <c r="AK461" s="529">
        <f>C461</f>
        <v>0</v>
      </c>
    </row>
    <row r="462" spans="1:37" ht="14.1" customHeight="1" thickTop="1" thickBot="1">
      <c r="A462" s="2797"/>
      <c r="B462" s="2801"/>
      <c r="C462" s="2827"/>
      <c r="D462" s="2830"/>
      <c r="E462" s="2833"/>
      <c r="F462" s="2807"/>
      <c r="G462" s="2810"/>
      <c r="H462" s="2837"/>
      <c r="I462" s="2807"/>
      <c r="J462" s="2807"/>
      <c r="K462" s="273"/>
      <c r="L462" s="98"/>
      <c r="M462" s="1760"/>
      <c r="N462" s="89"/>
      <c r="O462" s="89"/>
      <c r="P462" s="98"/>
      <c r="Q462" s="98"/>
      <c r="R462" s="12"/>
      <c r="S462" s="12"/>
      <c r="T462" s="12"/>
      <c r="U462" s="12"/>
      <c r="V462" s="12"/>
      <c r="W462" s="1934"/>
      <c r="X462" s="1934"/>
      <c r="Y462" s="12"/>
      <c r="Z462" s="98"/>
      <c r="AA462" s="2813"/>
      <c r="AB462" s="2813"/>
      <c r="AC462" s="2816"/>
      <c r="AD462" s="2835"/>
      <c r="AE462" s="2821"/>
      <c r="AF462" s="2823"/>
      <c r="AG462" s="59">
        <f>IF(N462=N461,0,1)</f>
        <v>0</v>
      </c>
      <c r="AH462" s="59" t="s">
        <v>224</v>
      </c>
      <c r="AI462" s="59" t="str">
        <f t="shared" si="88"/>
        <v>??</v>
      </c>
      <c r="AJ462" s="59">
        <f>IF(O462=O461,0,1)</f>
        <v>0</v>
      </c>
      <c r="AK462" s="529">
        <f t="shared" si="96"/>
        <v>0</v>
      </c>
    </row>
    <row r="463" spans="1:37" ht="14.1" customHeight="1" thickTop="1" thickBot="1">
      <c r="A463" s="2797"/>
      <c r="B463" s="2801"/>
      <c r="C463" s="2827"/>
      <c r="D463" s="2830"/>
      <c r="E463" s="2833"/>
      <c r="F463" s="2807"/>
      <c r="G463" s="2810"/>
      <c r="H463" s="2838"/>
      <c r="I463" s="2807"/>
      <c r="J463" s="2807"/>
      <c r="K463" s="273"/>
      <c r="L463" s="98"/>
      <c r="M463" s="1760"/>
      <c r="N463" s="89"/>
      <c r="O463" s="89"/>
      <c r="P463" s="98"/>
      <c r="Q463" s="98"/>
      <c r="R463" s="12"/>
      <c r="S463" s="12"/>
      <c r="T463" s="12"/>
      <c r="U463" s="12"/>
      <c r="V463" s="12"/>
      <c r="W463" s="1934"/>
      <c r="X463" s="1934"/>
      <c r="Y463" s="12"/>
      <c r="Z463" s="98"/>
      <c r="AA463" s="2813"/>
      <c r="AB463" s="2813"/>
      <c r="AC463" s="2816"/>
      <c r="AD463" s="2835"/>
      <c r="AE463" s="2821"/>
      <c r="AF463" s="2823"/>
      <c r="AG463" s="59">
        <f>IF(N463=N462,0,IF(N463=N461,0,1))</f>
        <v>0</v>
      </c>
      <c r="AH463" s="59" t="s">
        <v>224</v>
      </c>
      <c r="AI463" s="59" t="str">
        <f t="shared" si="88"/>
        <v>??</v>
      </c>
      <c r="AJ463" s="59">
        <f>IF(O463=O462,0,IF(O463=O461,0,1))</f>
        <v>0</v>
      </c>
      <c r="AK463" s="529">
        <f t="shared" si="96"/>
        <v>0</v>
      </c>
    </row>
    <row r="464" spans="1:37" ht="14.1" customHeight="1" thickTop="1" thickBot="1">
      <c r="A464" s="2797"/>
      <c r="B464" s="2801"/>
      <c r="C464" s="2827"/>
      <c r="D464" s="2830"/>
      <c r="E464" s="2833"/>
      <c r="F464" s="2807"/>
      <c r="G464" s="2810"/>
      <c r="H464" s="2839"/>
      <c r="I464" s="2807"/>
      <c r="J464" s="2807"/>
      <c r="K464" s="273"/>
      <c r="L464" s="98"/>
      <c r="M464" s="1760"/>
      <c r="N464" s="89"/>
      <c r="O464" s="89"/>
      <c r="P464" s="98"/>
      <c r="Q464" s="98"/>
      <c r="R464" s="12"/>
      <c r="S464" s="12"/>
      <c r="T464" s="12"/>
      <c r="U464" s="12"/>
      <c r="V464" s="12"/>
      <c r="W464" s="1934"/>
      <c r="X464" s="1934"/>
      <c r="Y464" s="12"/>
      <c r="Z464" s="98"/>
      <c r="AA464" s="2813"/>
      <c r="AB464" s="2813"/>
      <c r="AC464" s="2816"/>
      <c r="AD464" s="2835"/>
      <c r="AE464" s="2821"/>
      <c r="AF464" s="2823"/>
      <c r="AG464" s="59">
        <f>IF(N464=N463,0,IF(N464=N462,0,IF(N464=N461,0,1)))</f>
        <v>0</v>
      </c>
      <c r="AH464" s="59" t="s">
        <v>224</v>
      </c>
      <c r="AI464" s="59" t="str">
        <f t="shared" si="88"/>
        <v>??</v>
      </c>
      <c r="AJ464" s="59">
        <f>IF(O464=O463,0,IF(O464=O462,0,IF(O464=O461,0,1)))</f>
        <v>0</v>
      </c>
      <c r="AK464" s="529">
        <f t="shared" si="96"/>
        <v>0</v>
      </c>
    </row>
    <row r="465" spans="1:37" ht="14.1" customHeight="1" thickTop="1" thickBot="1">
      <c r="A465" s="2797"/>
      <c r="B465" s="2801"/>
      <c r="C465" s="2827"/>
      <c r="D465" s="2830"/>
      <c r="E465" s="2833"/>
      <c r="F465" s="2807"/>
      <c r="G465" s="2810"/>
      <c r="H465" s="2839"/>
      <c r="I465" s="2807"/>
      <c r="J465" s="2807"/>
      <c r="K465" s="277"/>
      <c r="L465" s="98"/>
      <c r="M465" s="1760"/>
      <c r="N465" s="89"/>
      <c r="O465" s="89"/>
      <c r="P465" s="98"/>
      <c r="Q465" s="98"/>
      <c r="R465" s="12"/>
      <c r="S465" s="12"/>
      <c r="T465" s="12"/>
      <c r="U465" s="12"/>
      <c r="V465" s="12"/>
      <c r="W465" s="1934"/>
      <c r="X465" s="1934"/>
      <c r="Y465" s="12"/>
      <c r="Z465" s="98"/>
      <c r="AA465" s="2813"/>
      <c r="AB465" s="2813"/>
      <c r="AC465" s="2816"/>
      <c r="AD465" s="2835"/>
      <c r="AE465" s="2821"/>
      <c r="AF465" s="2823"/>
      <c r="AG465" s="59">
        <f>IF(N465=N464,0,IF(N465=N463,0,IF(N465=N462,0,IF(N465=N461,0,1))))</f>
        <v>0</v>
      </c>
      <c r="AH465" s="59" t="s">
        <v>224</v>
      </c>
      <c r="AI465" s="59" t="str">
        <f t="shared" si="88"/>
        <v>??</v>
      </c>
      <c r="AJ465" s="59">
        <f>IF(O465=O464,0,IF(O465=O463,0,IF(O465=O462,0,IF(O465=O461,0,1))))</f>
        <v>0</v>
      </c>
      <c r="AK465" s="529">
        <f t="shared" si="96"/>
        <v>0</v>
      </c>
    </row>
    <row r="466" spans="1:37" ht="14.1" customHeight="1" thickTop="1" thickBot="1">
      <c r="A466" s="2797"/>
      <c r="B466" s="2801"/>
      <c r="C466" s="2827"/>
      <c r="D466" s="2830"/>
      <c r="E466" s="2833"/>
      <c r="F466" s="2807"/>
      <c r="G466" s="2810"/>
      <c r="H466" s="2839"/>
      <c r="I466" s="2807"/>
      <c r="J466" s="2807"/>
      <c r="K466" s="277"/>
      <c r="L466" s="98"/>
      <c r="M466" s="1760"/>
      <c r="N466" s="89"/>
      <c r="O466" s="89"/>
      <c r="P466" s="98"/>
      <c r="Q466" s="98"/>
      <c r="R466" s="12"/>
      <c r="S466" s="12"/>
      <c r="T466" s="12"/>
      <c r="U466" s="12"/>
      <c r="V466" s="12"/>
      <c r="W466" s="1934"/>
      <c r="X466" s="1934"/>
      <c r="Y466" s="12"/>
      <c r="Z466" s="98"/>
      <c r="AA466" s="2813"/>
      <c r="AB466" s="2813"/>
      <c r="AC466" s="2816"/>
      <c r="AD466" s="2835"/>
      <c r="AE466" s="2821"/>
      <c r="AF466" s="2823"/>
      <c r="AG466" s="59">
        <f>IF(N466=N465,0,IF(N466=N464,0,IF(N466=N463,0,IF(N466=N462,0,IF(N466=N461,0,1)))))</f>
        <v>0</v>
      </c>
      <c r="AH466" s="59" t="s">
        <v>224</v>
      </c>
      <c r="AI466" s="59" t="str">
        <f t="shared" si="88"/>
        <v>??</v>
      </c>
      <c r="AJ466" s="59">
        <f>IF(O466=O465,0,IF(O466=O464,0,IF(O466=O463,0,IF(O466=O462,0,IF(O466=O461,0,1)))))</f>
        <v>0</v>
      </c>
      <c r="AK466" s="529">
        <f t="shared" si="96"/>
        <v>0</v>
      </c>
    </row>
    <row r="467" spans="1:37" ht="14.1" customHeight="1" thickTop="1" thickBot="1">
      <c r="A467" s="2797"/>
      <c r="B467" s="2801"/>
      <c r="C467" s="2827"/>
      <c r="D467" s="2830"/>
      <c r="E467" s="2833"/>
      <c r="F467" s="2807"/>
      <c r="G467" s="2810"/>
      <c r="H467" s="2839"/>
      <c r="I467" s="2807"/>
      <c r="J467" s="2807"/>
      <c r="K467" s="277"/>
      <c r="L467" s="98"/>
      <c r="M467" s="1760"/>
      <c r="N467" s="89"/>
      <c r="O467" s="89"/>
      <c r="P467" s="98"/>
      <c r="Q467" s="98"/>
      <c r="R467" s="12"/>
      <c r="S467" s="12"/>
      <c r="T467" s="12"/>
      <c r="U467" s="12"/>
      <c r="V467" s="12"/>
      <c r="W467" s="1934"/>
      <c r="X467" s="1934"/>
      <c r="Y467" s="12"/>
      <c r="Z467" s="98"/>
      <c r="AA467" s="2813"/>
      <c r="AB467" s="2813"/>
      <c r="AC467" s="2824" t="str">
        <f t="shared" ref="AC467" si="99">IF(AC461&gt;9,"błąd","")</f>
        <v/>
      </c>
      <c r="AD467" s="2835"/>
      <c r="AE467" s="2821"/>
      <c r="AF467" s="2823"/>
      <c r="AG467" s="59">
        <f>IF(N467=N466,0,IF(N467=N465,0,IF(N467=N464,0,IF(N467=N463,0,IF(N467=N462,0,IF(N467=N461,0,1))))))</f>
        <v>0</v>
      </c>
      <c r="AH467" s="59" t="s">
        <v>224</v>
      </c>
      <c r="AI467" s="59" t="str">
        <f t="shared" si="88"/>
        <v>??</v>
      </c>
      <c r="AJ467" s="59">
        <f>IF(O467=O466,0,IF(O467=O465,0,IF(O467=O464,0,IF(O467=O463,0,IF(O467=O462,0,IF(O467=O461,0,1))))))</f>
        <v>0</v>
      </c>
      <c r="AK467" s="529">
        <f t="shared" si="96"/>
        <v>0</v>
      </c>
    </row>
    <row r="468" spans="1:37" ht="14.1" customHeight="1" thickTop="1" thickBot="1">
      <c r="A468" s="2797"/>
      <c r="B468" s="2801"/>
      <c r="C468" s="2827"/>
      <c r="D468" s="2830"/>
      <c r="E468" s="2833"/>
      <c r="F468" s="2807"/>
      <c r="G468" s="2810"/>
      <c r="H468" s="2839"/>
      <c r="I468" s="2807"/>
      <c r="J468" s="2807"/>
      <c r="K468" s="277"/>
      <c r="L468" s="98"/>
      <c r="M468" s="1760"/>
      <c r="N468" s="89"/>
      <c r="O468" s="89"/>
      <c r="P468" s="98"/>
      <c r="Q468" s="98"/>
      <c r="R468" s="12"/>
      <c r="S468" s="12"/>
      <c r="T468" s="12"/>
      <c r="U468" s="12"/>
      <c r="V468" s="12"/>
      <c r="W468" s="1934"/>
      <c r="X468" s="1934"/>
      <c r="Y468" s="12"/>
      <c r="Z468" s="98"/>
      <c r="AA468" s="2813"/>
      <c r="AB468" s="2813"/>
      <c r="AC468" s="2824"/>
      <c r="AD468" s="2835"/>
      <c r="AE468" s="2821"/>
      <c r="AF468" s="2823"/>
      <c r="AG468" s="59">
        <f>IF(N468=N467,0,IF(N468=N466,0,IF(N468=N465,0,IF(N468=N464,0,IF(N468=N463,0,IF(N468=N462,0,IF(N468=N461,0,1)))))))</f>
        <v>0</v>
      </c>
      <c r="AH468" s="59" t="s">
        <v>224</v>
      </c>
      <c r="AI468" s="59" t="str">
        <f t="shared" si="88"/>
        <v>??</v>
      </c>
      <c r="AJ468" s="59">
        <f>IF(O468=O467,0,IF(O468=O466,0,IF(O468=O465,0,IF(O468=O464,0,IF(O468=O463,0,IF(O468=O462,0,IF(O468=O461,0,1)))))))</f>
        <v>0</v>
      </c>
      <c r="AK468" s="529">
        <f t="shared" si="96"/>
        <v>0</v>
      </c>
    </row>
    <row r="469" spans="1:37" ht="14.1" customHeight="1" thickTop="1" thickBot="1">
      <c r="A469" s="2797"/>
      <c r="B469" s="2801"/>
      <c r="C469" s="2827"/>
      <c r="D469" s="2830"/>
      <c r="E469" s="2833"/>
      <c r="F469" s="2807"/>
      <c r="G469" s="2810"/>
      <c r="H469" s="2839"/>
      <c r="I469" s="2807"/>
      <c r="J469" s="2807"/>
      <c r="K469" s="277"/>
      <c r="L469" s="98"/>
      <c r="M469" s="1760"/>
      <c r="N469" s="89"/>
      <c r="O469" s="89"/>
      <c r="P469" s="98"/>
      <c r="Q469" s="98"/>
      <c r="R469" s="12"/>
      <c r="S469" s="12"/>
      <c r="T469" s="12"/>
      <c r="U469" s="12"/>
      <c r="V469" s="12"/>
      <c r="W469" s="1934"/>
      <c r="X469" s="1934"/>
      <c r="Y469" s="12"/>
      <c r="Z469" s="98"/>
      <c r="AA469" s="2813"/>
      <c r="AB469" s="2813"/>
      <c r="AC469" s="2824"/>
      <c r="AD469" s="2835"/>
      <c r="AE469" s="2821"/>
      <c r="AF469" s="2823"/>
      <c r="AG469" s="59">
        <f>IF(N469=N468,0,IF(N469=N467,0,IF(N469=N466,0,IF(N469=N465,0,IF(N469=N464,0,IF(N469=N463,0,IF(N469=N462,0,IF(N469=N461,0,1))))))))</f>
        <v>0</v>
      </c>
      <c r="AH469" s="59" t="s">
        <v>224</v>
      </c>
      <c r="AI469" s="59" t="str">
        <f t="shared" si="88"/>
        <v>??</v>
      </c>
      <c r="AJ469" s="59">
        <f>IF(O469=O468,0,IF(O469=O467,0,IF(O469=O466,0,IF(O469=O465,0,IF(O469=O464,0,IF(O469=O463,0,IF(O469=O462,0,IF(O469=O461,0,1))))))))</f>
        <v>0</v>
      </c>
      <c r="AK469" s="529">
        <f t="shared" si="96"/>
        <v>0</v>
      </c>
    </row>
    <row r="470" spans="1:37" ht="14.1" customHeight="1" thickTop="1" thickBot="1">
      <c r="A470" s="2797"/>
      <c r="B470" s="2802"/>
      <c r="C470" s="2828"/>
      <c r="D470" s="2831"/>
      <c r="E470" s="2834"/>
      <c r="F470" s="2808"/>
      <c r="G470" s="2811"/>
      <c r="H470" s="2840"/>
      <c r="I470" s="2808"/>
      <c r="J470" s="2808"/>
      <c r="K470" s="274"/>
      <c r="L470" s="96"/>
      <c r="M470" s="96"/>
      <c r="N470" s="89"/>
      <c r="O470" s="93"/>
      <c r="P470" s="96"/>
      <c r="Q470" s="96"/>
      <c r="R470" s="13"/>
      <c r="S470" s="13"/>
      <c r="T470" s="13"/>
      <c r="U470" s="13"/>
      <c r="V470" s="13"/>
      <c r="W470" s="13"/>
      <c r="X470" s="13"/>
      <c r="Y470" s="13"/>
      <c r="Z470" s="96"/>
      <c r="AA470" s="2814"/>
      <c r="AB470" s="2814"/>
      <c r="AC470" s="2825"/>
      <c r="AD470" s="2835"/>
      <c r="AE470" s="2822"/>
      <c r="AF470" s="2823"/>
      <c r="AG470" s="59">
        <f>IF(N470=N469,0,IF(N470=N468,0,IF(N470=N467,0,IF(N470=N466,0,IF(N470=N465,0,IF(N470=N464,0,IF(N470=N463,0,IF(N470=N462,0,IF(N470=N461,0,1)))))))))</f>
        <v>0</v>
      </c>
      <c r="AH470" s="59" t="s">
        <v>224</v>
      </c>
      <c r="AI470" s="59" t="str">
        <f t="shared" si="88"/>
        <v>??</v>
      </c>
      <c r="AJ470" s="59">
        <f>IF(O470=O469,0,IF(O470=O468,0,IF(O470=O467,0,IF(O470=O466,0,IF(O470=O465,0,IF(O470=O464,0,IF(O470=O463,0,IF(O470=O462,0,IF(O470=O461,0,1)))))))))</f>
        <v>0</v>
      </c>
      <c r="AK470" s="529">
        <f t="shared" si="96"/>
        <v>0</v>
      </c>
    </row>
    <row r="471" spans="1:37" ht="14.1" customHeight="1" thickTop="1" thickBot="1">
      <c r="A471" s="2797"/>
      <c r="B471" s="2800"/>
      <c r="C471" s="2826"/>
      <c r="D471" s="2829"/>
      <c r="E471" s="2832"/>
      <c r="F471" s="2806"/>
      <c r="G471" s="2809"/>
      <c r="H471" s="2836" t="s">
        <v>970</v>
      </c>
      <c r="I471" s="2806"/>
      <c r="J471" s="2806"/>
      <c r="K471" s="275"/>
      <c r="L471" s="97"/>
      <c r="M471" s="97"/>
      <c r="N471" s="79"/>
      <c r="O471" s="79"/>
      <c r="P471" s="97"/>
      <c r="Q471" s="97"/>
      <c r="R471" s="14"/>
      <c r="S471" s="14"/>
      <c r="T471" s="14"/>
      <c r="U471" s="14"/>
      <c r="V471" s="14"/>
      <c r="W471" s="14"/>
      <c r="X471" s="14"/>
      <c r="Y471" s="14"/>
      <c r="Z471" s="97"/>
      <c r="AA471" s="2812">
        <f>SUM(R471:Z480)</f>
        <v>0</v>
      </c>
      <c r="AB471" s="2812">
        <f>IF(AA471&gt;0,18,0)</f>
        <v>0</v>
      </c>
      <c r="AC471" s="2815">
        <f t="shared" ref="AC471" si="100">IF((AA471-AB471)&gt;=0,AA471-AB471,0)</f>
        <v>0</v>
      </c>
      <c r="AD471" s="2835">
        <f>IF(AA471&lt;AB471,AA471,AB471)/IF(AB471=0,1,AB471)</f>
        <v>0</v>
      </c>
      <c r="AE471" s="2820" t="str">
        <f>IF(AD471=1,"pe",IF(AD471&gt;0,"ne",""))</f>
        <v/>
      </c>
      <c r="AF471" s="2823"/>
      <c r="AG471" s="59">
        <v>1</v>
      </c>
      <c r="AH471" s="59" t="s">
        <v>224</v>
      </c>
      <c r="AI471" s="59" t="str">
        <f t="shared" si="88"/>
        <v>??</v>
      </c>
      <c r="AJ471" s="59">
        <v>1</v>
      </c>
      <c r="AK471" s="529">
        <f>C471</f>
        <v>0</v>
      </c>
    </row>
    <row r="472" spans="1:37" ht="14.1" customHeight="1" thickTop="1" thickBot="1">
      <c r="A472" s="2797"/>
      <c r="B472" s="2801"/>
      <c r="C472" s="2827"/>
      <c r="D472" s="2830"/>
      <c r="E472" s="2833"/>
      <c r="F472" s="2807"/>
      <c r="G472" s="2810"/>
      <c r="H472" s="2837"/>
      <c r="I472" s="2807"/>
      <c r="J472" s="2807"/>
      <c r="K472" s="273"/>
      <c r="L472" s="98"/>
      <c r="M472" s="1760"/>
      <c r="N472" s="89"/>
      <c r="O472" s="89"/>
      <c r="P472" s="98"/>
      <c r="Q472" s="98"/>
      <c r="R472" s="12"/>
      <c r="S472" s="12"/>
      <c r="T472" s="12"/>
      <c r="U472" s="12"/>
      <c r="V472" s="12"/>
      <c r="W472" s="1934"/>
      <c r="X472" s="1934"/>
      <c r="Y472" s="12"/>
      <c r="Z472" s="98"/>
      <c r="AA472" s="2813"/>
      <c r="AB472" s="2813"/>
      <c r="AC472" s="2816"/>
      <c r="AD472" s="2835"/>
      <c r="AE472" s="2821"/>
      <c r="AF472" s="2823"/>
      <c r="AG472" s="59">
        <f>IF(N472=N471,0,1)</f>
        <v>0</v>
      </c>
      <c r="AH472" s="59" t="s">
        <v>224</v>
      </c>
      <c r="AI472" s="59" t="str">
        <f t="shared" si="88"/>
        <v>??</v>
      </c>
      <c r="AJ472" s="59">
        <f>IF(O472=O471,0,1)</f>
        <v>0</v>
      </c>
      <c r="AK472" s="529">
        <f t="shared" si="96"/>
        <v>0</v>
      </c>
    </row>
    <row r="473" spans="1:37" ht="14.1" customHeight="1" thickTop="1" thickBot="1">
      <c r="A473" s="2797"/>
      <c r="B473" s="2801"/>
      <c r="C473" s="2827"/>
      <c r="D473" s="2830"/>
      <c r="E473" s="2833"/>
      <c r="F473" s="2807"/>
      <c r="G473" s="2810"/>
      <c r="H473" s="2838"/>
      <c r="I473" s="2807"/>
      <c r="J473" s="2807"/>
      <c r="K473" s="273"/>
      <c r="L473" s="98"/>
      <c r="M473" s="1760"/>
      <c r="N473" s="89"/>
      <c r="O473" s="89"/>
      <c r="P473" s="98"/>
      <c r="Q473" s="98"/>
      <c r="R473" s="12"/>
      <c r="S473" s="12"/>
      <c r="T473" s="12"/>
      <c r="U473" s="12"/>
      <c r="V473" s="12"/>
      <c r="W473" s="1934"/>
      <c r="X473" s="1934"/>
      <c r="Y473" s="12"/>
      <c r="Z473" s="98"/>
      <c r="AA473" s="2813"/>
      <c r="AB473" s="2813"/>
      <c r="AC473" s="2816"/>
      <c r="AD473" s="2835"/>
      <c r="AE473" s="2821"/>
      <c r="AF473" s="2823"/>
      <c r="AG473" s="59">
        <f>IF(N473=N472,0,IF(N473=N471,0,1))</f>
        <v>0</v>
      </c>
      <c r="AH473" s="59" t="s">
        <v>224</v>
      </c>
      <c r="AI473" s="59" t="str">
        <f t="shared" si="88"/>
        <v>??</v>
      </c>
      <c r="AJ473" s="59">
        <f>IF(O473=O472,0,IF(O473=O471,0,1))</f>
        <v>0</v>
      </c>
      <c r="AK473" s="529">
        <f t="shared" si="96"/>
        <v>0</v>
      </c>
    </row>
    <row r="474" spans="1:37" ht="14.1" customHeight="1" thickTop="1" thickBot="1">
      <c r="A474" s="2797"/>
      <c r="B474" s="2801"/>
      <c r="C474" s="2827"/>
      <c r="D474" s="2830"/>
      <c r="E474" s="2833"/>
      <c r="F474" s="2807"/>
      <c r="G474" s="2810"/>
      <c r="H474" s="2839"/>
      <c r="I474" s="2807"/>
      <c r="J474" s="2807"/>
      <c r="K474" s="273"/>
      <c r="L474" s="98"/>
      <c r="M474" s="1760"/>
      <c r="N474" s="89"/>
      <c r="O474" s="89"/>
      <c r="P474" s="98"/>
      <c r="Q474" s="98"/>
      <c r="R474" s="12"/>
      <c r="S474" s="12"/>
      <c r="T474" s="12"/>
      <c r="U474" s="12"/>
      <c r="V474" s="12"/>
      <c r="W474" s="1934"/>
      <c r="X474" s="1934"/>
      <c r="Y474" s="12"/>
      <c r="Z474" s="98"/>
      <c r="AA474" s="2813"/>
      <c r="AB474" s="2813"/>
      <c r="AC474" s="2816"/>
      <c r="AD474" s="2835"/>
      <c r="AE474" s="2821"/>
      <c r="AF474" s="2823"/>
      <c r="AG474" s="59">
        <f>IF(N474=N473,0,IF(N474=N472,0,IF(N474=N471,0,1)))</f>
        <v>0</v>
      </c>
      <c r="AH474" s="59" t="s">
        <v>224</v>
      </c>
      <c r="AI474" s="59" t="str">
        <f t="shared" si="88"/>
        <v>??</v>
      </c>
      <c r="AJ474" s="59">
        <f>IF(O474=O473,0,IF(O474=O472,0,IF(O474=O471,0,1)))</f>
        <v>0</v>
      </c>
      <c r="AK474" s="529">
        <f t="shared" si="96"/>
        <v>0</v>
      </c>
    </row>
    <row r="475" spans="1:37" ht="14.1" customHeight="1" thickTop="1" thickBot="1">
      <c r="A475" s="2797"/>
      <c r="B475" s="2801"/>
      <c r="C475" s="2827"/>
      <c r="D475" s="2830"/>
      <c r="E475" s="2833"/>
      <c r="F475" s="2807"/>
      <c r="G475" s="2810"/>
      <c r="H475" s="2839"/>
      <c r="I475" s="2807"/>
      <c r="J475" s="2807"/>
      <c r="K475" s="277"/>
      <c r="L475" s="98"/>
      <c r="M475" s="1760"/>
      <c r="N475" s="89"/>
      <c r="O475" s="89"/>
      <c r="P475" s="98"/>
      <c r="Q475" s="98"/>
      <c r="R475" s="12"/>
      <c r="S475" s="12"/>
      <c r="T475" s="12"/>
      <c r="U475" s="12"/>
      <c r="V475" s="12"/>
      <c r="W475" s="1934"/>
      <c r="X475" s="1934"/>
      <c r="Y475" s="12"/>
      <c r="Z475" s="98"/>
      <c r="AA475" s="2813"/>
      <c r="AB475" s="2813"/>
      <c r="AC475" s="2816"/>
      <c r="AD475" s="2835"/>
      <c r="AE475" s="2821"/>
      <c r="AF475" s="2823"/>
      <c r="AG475" s="59">
        <f>IF(N475=N474,0,IF(N475=N473,0,IF(N475=N472,0,IF(N475=N471,0,1))))</f>
        <v>0</v>
      </c>
      <c r="AH475" s="59" t="s">
        <v>224</v>
      </c>
      <c r="AI475" s="59" t="str">
        <f t="shared" si="88"/>
        <v>??</v>
      </c>
      <c r="AJ475" s="59">
        <f>IF(O475=O474,0,IF(O475=O473,0,IF(O475=O472,0,IF(O475=O471,0,1))))</f>
        <v>0</v>
      </c>
      <c r="AK475" s="529">
        <f t="shared" si="96"/>
        <v>0</v>
      </c>
    </row>
    <row r="476" spans="1:37" ht="14.1" customHeight="1" thickTop="1" thickBot="1">
      <c r="A476" s="2797"/>
      <c r="B476" s="2801"/>
      <c r="C476" s="2827"/>
      <c r="D476" s="2830"/>
      <c r="E476" s="2833"/>
      <c r="F476" s="2807"/>
      <c r="G476" s="2810"/>
      <c r="H476" s="2839"/>
      <c r="I476" s="2807"/>
      <c r="J476" s="2807"/>
      <c r="K476" s="277"/>
      <c r="L476" s="98"/>
      <c r="M476" s="1760"/>
      <c r="N476" s="89"/>
      <c r="O476" s="89"/>
      <c r="P476" s="98"/>
      <c r="Q476" s="98"/>
      <c r="R476" s="12"/>
      <c r="S476" s="12"/>
      <c r="T476" s="12"/>
      <c r="U476" s="12"/>
      <c r="V476" s="12"/>
      <c r="W476" s="1934"/>
      <c r="X476" s="1934"/>
      <c r="Y476" s="12"/>
      <c r="Z476" s="98"/>
      <c r="AA476" s="2813"/>
      <c r="AB476" s="2813"/>
      <c r="AC476" s="2816"/>
      <c r="AD476" s="2835"/>
      <c r="AE476" s="2821"/>
      <c r="AF476" s="2823"/>
      <c r="AG476" s="59">
        <f>IF(N476=N475,0,IF(N476=N474,0,IF(N476=N473,0,IF(N476=N472,0,IF(N476=N471,0,1)))))</f>
        <v>0</v>
      </c>
      <c r="AH476" s="59" t="s">
        <v>224</v>
      </c>
      <c r="AI476" s="59" t="str">
        <f t="shared" si="88"/>
        <v>??</v>
      </c>
      <c r="AJ476" s="59">
        <f>IF(O476=O475,0,IF(O476=O474,0,IF(O476=O473,0,IF(O476=O472,0,IF(O476=O471,0,1)))))</f>
        <v>0</v>
      </c>
      <c r="AK476" s="529">
        <f t="shared" si="96"/>
        <v>0</v>
      </c>
    </row>
    <row r="477" spans="1:37" ht="14.1" customHeight="1" thickTop="1" thickBot="1">
      <c r="A477" s="2797"/>
      <c r="B477" s="2801"/>
      <c r="C477" s="2827"/>
      <c r="D477" s="2830"/>
      <c r="E477" s="2833"/>
      <c r="F477" s="2807"/>
      <c r="G477" s="2810"/>
      <c r="H477" s="2839"/>
      <c r="I477" s="2807"/>
      <c r="J477" s="2807"/>
      <c r="K477" s="277"/>
      <c r="L477" s="98"/>
      <c r="M477" s="1760"/>
      <c r="N477" s="89"/>
      <c r="O477" s="89"/>
      <c r="P477" s="98"/>
      <c r="Q477" s="98"/>
      <c r="R477" s="12"/>
      <c r="S477" s="12"/>
      <c r="T477" s="12"/>
      <c r="U477" s="12"/>
      <c r="V477" s="12"/>
      <c r="W477" s="1934"/>
      <c r="X477" s="1934"/>
      <c r="Y477" s="12"/>
      <c r="Z477" s="98"/>
      <c r="AA477" s="2813"/>
      <c r="AB477" s="2813"/>
      <c r="AC477" s="2824" t="str">
        <f t="shared" ref="AC477" si="101">IF(AC471&gt;9,"błąd","")</f>
        <v/>
      </c>
      <c r="AD477" s="2835"/>
      <c r="AE477" s="2821"/>
      <c r="AF477" s="2823"/>
      <c r="AG477" s="59">
        <f>IF(N477=N476,0,IF(N477=N475,0,IF(N477=N474,0,IF(N477=N473,0,IF(N477=N472,0,IF(N477=N471,0,1))))))</f>
        <v>0</v>
      </c>
      <c r="AH477" s="59" t="s">
        <v>224</v>
      </c>
      <c r="AI477" s="59" t="str">
        <f t="shared" si="88"/>
        <v>??</v>
      </c>
      <c r="AJ477" s="59">
        <f>IF(O477=O476,0,IF(O477=O475,0,IF(O477=O474,0,IF(O477=O473,0,IF(O477=O472,0,IF(O477=O471,0,1))))))</f>
        <v>0</v>
      </c>
      <c r="AK477" s="529">
        <f t="shared" si="96"/>
        <v>0</v>
      </c>
    </row>
    <row r="478" spans="1:37" ht="14.1" customHeight="1" thickTop="1" thickBot="1">
      <c r="A478" s="2797"/>
      <c r="B478" s="2801"/>
      <c r="C478" s="2827"/>
      <c r="D478" s="2830"/>
      <c r="E478" s="2833"/>
      <c r="F478" s="2807"/>
      <c r="G478" s="2810"/>
      <c r="H478" s="2839"/>
      <c r="I478" s="2807"/>
      <c r="J478" s="2807"/>
      <c r="K478" s="277"/>
      <c r="L478" s="98"/>
      <c r="M478" s="1760"/>
      <c r="N478" s="89"/>
      <c r="O478" s="89"/>
      <c r="P478" s="98"/>
      <c r="Q478" s="98"/>
      <c r="R478" s="12"/>
      <c r="S478" s="12"/>
      <c r="T478" s="12"/>
      <c r="U478" s="12"/>
      <c r="V478" s="12"/>
      <c r="W478" s="1934"/>
      <c r="X478" s="1934"/>
      <c r="Y478" s="12"/>
      <c r="Z478" s="98"/>
      <c r="AA478" s="2813"/>
      <c r="AB478" s="2813"/>
      <c r="AC478" s="2824"/>
      <c r="AD478" s="2835"/>
      <c r="AE478" s="2821"/>
      <c r="AF478" s="2823"/>
      <c r="AG478" s="59">
        <f>IF(N478=N477,0,IF(N478=N476,0,IF(N478=N475,0,IF(N478=N474,0,IF(N478=N473,0,IF(N478=N472,0,IF(N478=N471,0,1)))))))</f>
        <v>0</v>
      </c>
      <c r="AH478" s="59" t="s">
        <v>224</v>
      </c>
      <c r="AI478" s="59" t="str">
        <f t="shared" si="88"/>
        <v>??</v>
      </c>
      <c r="AJ478" s="59">
        <f>IF(O478=O477,0,IF(O478=O476,0,IF(O478=O475,0,IF(O478=O474,0,IF(O478=O473,0,IF(O478=O472,0,IF(O478=O471,0,1)))))))</f>
        <v>0</v>
      </c>
      <c r="AK478" s="529">
        <f t="shared" si="96"/>
        <v>0</v>
      </c>
    </row>
    <row r="479" spans="1:37" ht="14.1" customHeight="1" thickTop="1" thickBot="1">
      <c r="A479" s="2797"/>
      <c r="B479" s="2801"/>
      <c r="C479" s="2827"/>
      <c r="D479" s="2830"/>
      <c r="E479" s="2833"/>
      <c r="F479" s="2807"/>
      <c r="G479" s="2810"/>
      <c r="H479" s="2839"/>
      <c r="I479" s="2807"/>
      <c r="J479" s="2807"/>
      <c r="K479" s="277"/>
      <c r="L479" s="98"/>
      <c r="M479" s="1760"/>
      <c r="N479" s="89"/>
      <c r="O479" s="89"/>
      <c r="P479" s="98"/>
      <c r="Q479" s="98"/>
      <c r="R479" s="12"/>
      <c r="S479" s="12"/>
      <c r="T479" s="12"/>
      <c r="U479" s="12"/>
      <c r="V479" s="12"/>
      <c r="W479" s="1934"/>
      <c r="X479" s="1934"/>
      <c r="Y479" s="12"/>
      <c r="Z479" s="98"/>
      <c r="AA479" s="2813"/>
      <c r="AB479" s="2813"/>
      <c r="AC479" s="2824"/>
      <c r="AD479" s="2835"/>
      <c r="AE479" s="2821"/>
      <c r="AF479" s="2823"/>
      <c r="AG479" s="59">
        <f>IF(N479=N478,0,IF(N479=N477,0,IF(N479=N476,0,IF(N479=N475,0,IF(N479=N474,0,IF(N479=N473,0,IF(N479=N472,0,IF(N479=N471,0,1))))))))</f>
        <v>0</v>
      </c>
      <c r="AH479" s="59" t="s">
        <v>224</v>
      </c>
      <c r="AI479" s="59" t="str">
        <f t="shared" si="88"/>
        <v>??</v>
      </c>
      <c r="AJ479" s="59">
        <f>IF(O479=O478,0,IF(O479=O477,0,IF(O479=O476,0,IF(O479=O475,0,IF(O479=O474,0,IF(O479=O473,0,IF(O479=O472,0,IF(O479=O471,0,1))))))))</f>
        <v>0</v>
      </c>
      <c r="AK479" s="529">
        <f t="shared" si="96"/>
        <v>0</v>
      </c>
    </row>
    <row r="480" spans="1:37" ht="14.1" customHeight="1" thickTop="1" thickBot="1">
      <c r="A480" s="2797"/>
      <c r="B480" s="2802"/>
      <c r="C480" s="2828"/>
      <c r="D480" s="2831"/>
      <c r="E480" s="2834"/>
      <c r="F480" s="2808"/>
      <c r="G480" s="2811"/>
      <c r="H480" s="2840"/>
      <c r="I480" s="2808"/>
      <c r="J480" s="2808"/>
      <c r="K480" s="274"/>
      <c r="L480" s="96"/>
      <c r="M480" s="96"/>
      <c r="N480" s="89"/>
      <c r="O480" s="93"/>
      <c r="P480" s="96"/>
      <c r="Q480" s="96"/>
      <c r="R480" s="13"/>
      <c r="S480" s="13"/>
      <c r="T480" s="13"/>
      <c r="U480" s="13"/>
      <c r="V480" s="13"/>
      <c r="W480" s="13"/>
      <c r="X480" s="13"/>
      <c r="Y480" s="13"/>
      <c r="Z480" s="96"/>
      <c r="AA480" s="2814"/>
      <c r="AB480" s="2814"/>
      <c r="AC480" s="2825"/>
      <c r="AD480" s="2835"/>
      <c r="AE480" s="2822"/>
      <c r="AF480" s="2823"/>
      <c r="AG480" s="59">
        <f>IF(N480=N479,0,IF(N480=N478,0,IF(N480=N477,0,IF(N480=N476,0,IF(N480=N475,0,IF(N480=N474,0,IF(N480=N473,0,IF(N480=N472,0,IF(N480=N471,0,1)))))))))</f>
        <v>0</v>
      </c>
      <c r="AH480" s="59" t="s">
        <v>224</v>
      </c>
      <c r="AI480" s="59" t="str">
        <f t="shared" si="88"/>
        <v>??</v>
      </c>
      <c r="AJ480" s="59">
        <f>IF(O480=O479,0,IF(O480=O478,0,IF(O480=O477,0,IF(O480=O476,0,IF(O480=O475,0,IF(O480=O474,0,IF(O480=O473,0,IF(O480=O472,0,IF(O480=O471,0,1)))))))))</f>
        <v>0</v>
      </c>
      <c r="AK480" s="529">
        <f t="shared" si="96"/>
        <v>0</v>
      </c>
    </row>
    <row r="481" spans="1:37" ht="14.1" customHeight="1" thickTop="1" thickBot="1">
      <c r="A481" s="2797"/>
      <c r="B481" s="2800"/>
      <c r="C481" s="2826"/>
      <c r="D481" s="2829"/>
      <c r="E481" s="2832"/>
      <c r="F481" s="2806"/>
      <c r="G481" s="2809"/>
      <c r="H481" s="2836" t="s">
        <v>970</v>
      </c>
      <c r="I481" s="2806"/>
      <c r="J481" s="2806"/>
      <c r="K481" s="275"/>
      <c r="L481" s="97"/>
      <c r="M481" s="97"/>
      <c r="N481" s="79"/>
      <c r="O481" s="79"/>
      <c r="P481" s="97"/>
      <c r="Q481" s="97"/>
      <c r="R481" s="14"/>
      <c r="S481" s="14"/>
      <c r="T481" s="14"/>
      <c r="U481" s="14"/>
      <c r="V481" s="14"/>
      <c r="W481" s="14"/>
      <c r="X481" s="14"/>
      <c r="Y481" s="14"/>
      <c r="Z481" s="97"/>
      <c r="AA481" s="2812">
        <f>SUM(R481:Z490)</f>
        <v>0</v>
      </c>
      <c r="AB481" s="2812">
        <f>IF(AA481&gt;0,18,0)</f>
        <v>0</v>
      </c>
      <c r="AC481" s="2815">
        <f t="shared" ref="AC481" si="102">IF((AA481-AB481)&gt;=0,AA481-AB481,0)</f>
        <v>0</v>
      </c>
      <c r="AD481" s="2835">
        <f>IF(AA481&lt;AB481,AA481,AB481)/IF(AB481=0,1,AB481)</f>
        <v>0</v>
      </c>
      <c r="AE481" s="2820" t="str">
        <f>IF(AD481=1,"pe",IF(AD481&gt;0,"ne",""))</f>
        <v/>
      </c>
      <c r="AF481" s="2823"/>
      <c r="AG481" s="59">
        <v>1</v>
      </c>
      <c r="AH481" s="59" t="s">
        <v>224</v>
      </c>
      <c r="AI481" s="59" t="str">
        <f t="shared" si="88"/>
        <v>??</v>
      </c>
      <c r="AJ481" s="59">
        <v>1</v>
      </c>
      <c r="AK481" s="529">
        <f>C481</f>
        <v>0</v>
      </c>
    </row>
    <row r="482" spans="1:37" ht="14.1" customHeight="1" thickTop="1" thickBot="1">
      <c r="A482" s="2797"/>
      <c r="B482" s="2801"/>
      <c r="C482" s="2827"/>
      <c r="D482" s="2830"/>
      <c r="E482" s="2833"/>
      <c r="F482" s="2807"/>
      <c r="G482" s="2810"/>
      <c r="H482" s="2837"/>
      <c r="I482" s="2807"/>
      <c r="J482" s="2807"/>
      <c r="K482" s="273"/>
      <c r="L482" s="98"/>
      <c r="M482" s="1760"/>
      <c r="N482" s="89"/>
      <c r="O482" s="89"/>
      <c r="P482" s="98"/>
      <c r="Q482" s="98"/>
      <c r="R482" s="12"/>
      <c r="S482" s="12"/>
      <c r="T482" s="12"/>
      <c r="U482" s="12"/>
      <c r="V482" s="12"/>
      <c r="W482" s="1934"/>
      <c r="X482" s="1934"/>
      <c r="Y482" s="12"/>
      <c r="Z482" s="98"/>
      <c r="AA482" s="2813"/>
      <c r="AB482" s="2813"/>
      <c r="AC482" s="2816"/>
      <c r="AD482" s="2835"/>
      <c r="AE482" s="2821"/>
      <c r="AF482" s="2823"/>
      <c r="AG482" s="59">
        <f>IF(N482=N481,0,1)</f>
        <v>0</v>
      </c>
      <c r="AH482" s="59" t="s">
        <v>224</v>
      </c>
      <c r="AI482" s="59" t="str">
        <f t="shared" si="88"/>
        <v>??</v>
      </c>
      <c r="AJ482" s="59">
        <f>IF(O482=O481,0,1)</f>
        <v>0</v>
      </c>
      <c r="AK482" s="529">
        <f t="shared" si="93"/>
        <v>0</v>
      </c>
    </row>
    <row r="483" spans="1:37" ht="14.1" customHeight="1" thickTop="1" thickBot="1">
      <c r="A483" s="2797"/>
      <c r="B483" s="2801"/>
      <c r="C483" s="2827"/>
      <c r="D483" s="2830"/>
      <c r="E483" s="2833"/>
      <c r="F483" s="2807"/>
      <c r="G483" s="2810"/>
      <c r="H483" s="2838"/>
      <c r="I483" s="2807"/>
      <c r="J483" s="2807"/>
      <c r="K483" s="273"/>
      <c r="L483" s="98"/>
      <c r="M483" s="1760"/>
      <c r="N483" s="89"/>
      <c r="O483" s="89"/>
      <c r="P483" s="98"/>
      <c r="Q483" s="98"/>
      <c r="R483" s="12"/>
      <c r="S483" s="12"/>
      <c r="T483" s="12"/>
      <c r="U483" s="12"/>
      <c r="V483" s="12"/>
      <c r="W483" s="1934"/>
      <c r="X483" s="1934"/>
      <c r="Y483" s="12"/>
      <c r="Z483" s="98"/>
      <c r="AA483" s="2813"/>
      <c r="AB483" s="2813"/>
      <c r="AC483" s="2816"/>
      <c r="AD483" s="2835"/>
      <c r="AE483" s="2821"/>
      <c r="AF483" s="2823"/>
      <c r="AG483" s="59">
        <f>IF(N483=N482,0,IF(N483=N481,0,1))</f>
        <v>0</v>
      </c>
      <c r="AH483" s="59" t="s">
        <v>224</v>
      </c>
      <c r="AI483" s="59" t="str">
        <f t="shared" si="88"/>
        <v>??</v>
      </c>
      <c r="AJ483" s="59">
        <f>IF(O483=O482,0,IF(O483=O481,0,1))</f>
        <v>0</v>
      </c>
      <c r="AK483" s="529">
        <f t="shared" si="93"/>
        <v>0</v>
      </c>
    </row>
    <row r="484" spans="1:37" ht="14.1" customHeight="1" thickTop="1" thickBot="1">
      <c r="A484" s="2797"/>
      <c r="B484" s="2801"/>
      <c r="C484" s="2827"/>
      <c r="D484" s="2830"/>
      <c r="E484" s="2833"/>
      <c r="F484" s="2807"/>
      <c r="G484" s="2810"/>
      <c r="H484" s="2839"/>
      <c r="I484" s="2807"/>
      <c r="J484" s="2807"/>
      <c r="K484" s="273"/>
      <c r="L484" s="98"/>
      <c r="M484" s="1760"/>
      <c r="N484" s="89"/>
      <c r="O484" s="89"/>
      <c r="P484" s="98"/>
      <c r="Q484" s="98"/>
      <c r="R484" s="12"/>
      <c r="S484" s="12"/>
      <c r="T484" s="12"/>
      <c r="U484" s="12"/>
      <c r="V484" s="12"/>
      <c r="W484" s="1934"/>
      <c r="X484" s="1934"/>
      <c r="Y484" s="12"/>
      <c r="Z484" s="98"/>
      <c r="AA484" s="2813"/>
      <c r="AB484" s="2813"/>
      <c r="AC484" s="2816"/>
      <c r="AD484" s="2835"/>
      <c r="AE484" s="2821"/>
      <c r="AF484" s="2823"/>
      <c r="AG484" s="59">
        <f>IF(N484=N483,0,IF(N484=N482,0,IF(N484=N481,0,1)))</f>
        <v>0</v>
      </c>
      <c r="AH484" s="59" t="s">
        <v>224</v>
      </c>
      <c r="AI484" s="59" t="str">
        <f t="shared" si="88"/>
        <v>??</v>
      </c>
      <c r="AJ484" s="59">
        <f>IF(O484=O483,0,IF(O484=O482,0,IF(O484=O481,0,1)))</f>
        <v>0</v>
      </c>
      <c r="AK484" s="529">
        <f t="shared" si="93"/>
        <v>0</v>
      </c>
    </row>
    <row r="485" spans="1:37" ht="14.1" customHeight="1" thickTop="1" thickBot="1">
      <c r="A485" s="2797"/>
      <c r="B485" s="2801"/>
      <c r="C485" s="2827"/>
      <c r="D485" s="2830"/>
      <c r="E485" s="2833"/>
      <c r="F485" s="2807"/>
      <c r="G485" s="2810"/>
      <c r="H485" s="2839"/>
      <c r="I485" s="2807"/>
      <c r="J485" s="2807"/>
      <c r="K485" s="277"/>
      <c r="L485" s="98"/>
      <c r="M485" s="1760"/>
      <c r="N485" s="89"/>
      <c r="O485" s="89"/>
      <c r="P485" s="98"/>
      <c r="Q485" s="98"/>
      <c r="R485" s="12"/>
      <c r="S485" s="12"/>
      <c r="T485" s="12"/>
      <c r="U485" s="12"/>
      <c r="V485" s="12"/>
      <c r="W485" s="1934"/>
      <c r="X485" s="1934"/>
      <c r="Y485" s="12"/>
      <c r="Z485" s="98"/>
      <c r="AA485" s="2813"/>
      <c r="AB485" s="2813"/>
      <c r="AC485" s="2816"/>
      <c r="AD485" s="2835"/>
      <c r="AE485" s="2821"/>
      <c r="AF485" s="2823"/>
      <c r="AG485" s="59">
        <f>IF(N485=N484,0,IF(N485=N483,0,IF(N485=N482,0,IF(N485=N481,0,1))))</f>
        <v>0</v>
      </c>
      <c r="AH485" s="59" t="s">
        <v>224</v>
      </c>
      <c r="AI485" s="59" t="str">
        <f t="shared" si="88"/>
        <v>??</v>
      </c>
      <c r="AJ485" s="59">
        <f>IF(O485=O484,0,IF(O485=O483,0,IF(O485=O482,0,IF(O485=O481,0,1))))</f>
        <v>0</v>
      </c>
      <c r="AK485" s="529">
        <f t="shared" si="93"/>
        <v>0</v>
      </c>
    </row>
    <row r="486" spans="1:37" ht="14.1" customHeight="1" thickTop="1" thickBot="1">
      <c r="A486" s="2797"/>
      <c r="B486" s="2801"/>
      <c r="C486" s="2827"/>
      <c r="D486" s="2830"/>
      <c r="E486" s="2833"/>
      <c r="F486" s="2807"/>
      <c r="G486" s="2810"/>
      <c r="H486" s="2839"/>
      <c r="I486" s="2807"/>
      <c r="J486" s="2807"/>
      <c r="K486" s="277"/>
      <c r="L486" s="98"/>
      <c r="M486" s="1760"/>
      <c r="N486" s="89"/>
      <c r="O486" s="89"/>
      <c r="P486" s="98"/>
      <c r="Q486" s="98"/>
      <c r="R486" s="12"/>
      <c r="S486" s="12"/>
      <c r="T486" s="12"/>
      <c r="U486" s="12"/>
      <c r="V486" s="12"/>
      <c r="W486" s="1934"/>
      <c r="X486" s="1934"/>
      <c r="Y486" s="12"/>
      <c r="Z486" s="98"/>
      <c r="AA486" s="2813"/>
      <c r="AB486" s="2813"/>
      <c r="AC486" s="2816"/>
      <c r="AD486" s="2835"/>
      <c r="AE486" s="2821"/>
      <c r="AF486" s="2823"/>
      <c r="AG486" s="59">
        <f>IF(N486=N485,0,IF(N486=N484,0,IF(N486=N483,0,IF(N486=N482,0,IF(N486=N481,0,1)))))</f>
        <v>0</v>
      </c>
      <c r="AH486" s="59" t="s">
        <v>224</v>
      </c>
      <c r="AI486" s="59" t="str">
        <f t="shared" si="88"/>
        <v>??</v>
      </c>
      <c r="AJ486" s="59">
        <f>IF(O486=O485,0,IF(O486=O484,0,IF(O486=O483,0,IF(O486=O482,0,IF(O486=O481,0,1)))))</f>
        <v>0</v>
      </c>
      <c r="AK486" s="529">
        <f t="shared" si="93"/>
        <v>0</v>
      </c>
    </row>
    <row r="487" spans="1:37" ht="14.1" customHeight="1" thickTop="1" thickBot="1">
      <c r="A487" s="2797"/>
      <c r="B487" s="2801"/>
      <c r="C487" s="2827"/>
      <c r="D487" s="2830"/>
      <c r="E487" s="2833"/>
      <c r="F487" s="2807"/>
      <c r="G487" s="2810"/>
      <c r="H487" s="2839"/>
      <c r="I487" s="2807"/>
      <c r="J487" s="2807"/>
      <c r="K487" s="277"/>
      <c r="L487" s="98"/>
      <c r="M487" s="1760"/>
      <c r="N487" s="89"/>
      <c r="O487" s="89"/>
      <c r="P487" s="98"/>
      <c r="Q487" s="98"/>
      <c r="R487" s="12"/>
      <c r="S487" s="12"/>
      <c r="T487" s="12"/>
      <c r="U487" s="12"/>
      <c r="V487" s="12"/>
      <c r="W487" s="1934"/>
      <c r="X487" s="1934"/>
      <c r="Y487" s="12"/>
      <c r="Z487" s="98"/>
      <c r="AA487" s="2813"/>
      <c r="AB487" s="2813"/>
      <c r="AC487" s="2824" t="str">
        <f t="shared" ref="AC487" si="103">IF(AC481&gt;9,"błąd","")</f>
        <v/>
      </c>
      <c r="AD487" s="2835"/>
      <c r="AE487" s="2821"/>
      <c r="AF487" s="2823"/>
      <c r="AG487" s="59">
        <f>IF(N487=N486,0,IF(N487=N485,0,IF(N487=N484,0,IF(N487=N483,0,IF(N487=N482,0,IF(N487=N481,0,1))))))</f>
        <v>0</v>
      </c>
      <c r="AH487" s="59" t="s">
        <v>224</v>
      </c>
      <c r="AI487" s="59" t="str">
        <f t="shared" si="88"/>
        <v>??</v>
      </c>
      <c r="AJ487" s="59">
        <f>IF(O487=O486,0,IF(O487=O485,0,IF(O487=O484,0,IF(O487=O483,0,IF(O487=O482,0,IF(O487=O481,0,1))))))</f>
        <v>0</v>
      </c>
      <c r="AK487" s="529">
        <f t="shared" si="93"/>
        <v>0</v>
      </c>
    </row>
    <row r="488" spans="1:37" ht="14.1" customHeight="1" thickTop="1" thickBot="1">
      <c r="A488" s="2797"/>
      <c r="B488" s="2801"/>
      <c r="C488" s="2827"/>
      <c r="D488" s="2830"/>
      <c r="E488" s="2833"/>
      <c r="F488" s="2807"/>
      <c r="G488" s="2810"/>
      <c r="H488" s="2839"/>
      <c r="I488" s="2807"/>
      <c r="J488" s="2807"/>
      <c r="K488" s="277"/>
      <c r="L488" s="98"/>
      <c r="M488" s="1760"/>
      <c r="N488" s="89"/>
      <c r="O488" s="89"/>
      <c r="P488" s="98"/>
      <c r="Q488" s="98"/>
      <c r="R488" s="12"/>
      <c r="S488" s="12"/>
      <c r="T488" s="12"/>
      <c r="U488" s="12"/>
      <c r="V488" s="12"/>
      <c r="W488" s="1934"/>
      <c r="X488" s="1934"/>
      <c r="Y488" s="12"/>
      <c r="Z488" s="98"/>
      <c r="AA488" s="2813"/>
      <c r="AB488" s="2813"/>
      <c r="AC488" s="2824"/>
      <c r="AD488" s="2835"/>
      <c r="AE488" s="2821"/>
      <c r="AF488" s="2823"/>
      <c r="AG488" s="59">
        <f>IF(N488=N487,0,IF(N488=N486,0,IF(N488=N485,0,IF(N488=N484,0,IF(N488=N483,0,IF(N488=N482,0,IF(N488=N481,0,1)))))))</f>
        <v>0</v>
      </c>
      <c r="AH488" s="59" t="s">
        <v>224</v>
      </c>
      <c r="AI488" s="59" t="str">
        <f t="shared" si="88"/>
        <v>??</v>
      </c>
      <c r="AJ488" s="59">
        <f>IF(O488=O487,0,IF(O488=O486,0,IF(O488=O485,0,IF(O488=O484,0,IF(O488=O483,0,IF(O488=O482,0,IF(O488=O481,0,1)))))))</f>
        <v>0</v>
      </c>
      <c r="AK488" s="529">
        <f t="shared" si="93"/>
        <v>0</v>
      </c>
    </row>
    <row r="489" spans="1:37" ht="14.1" customHeight="1" thickTop="1" thickBot="1">
      <c r="A489" s="2797"/>
      <c r="B489" s="2801"/>
      <c r="C489" s="2827"/>
      <c r="D489" s="2830"/>
      <c r="E489" s="2833"/>
      <c r="F489" s="2807"/>
      <c r="G489" s="2810"/>
      <c r="H489" s="2839"/>
      <c r="I489" s="2807"/>
      <c r="J489" s="2807"/>
      <c r="K489" s="277"/>
      <c r="L489" s="98"/>
      <c r="M489" s="1760"/>
      <c r="N489" s="89"/>
      <c r="O489" s="89"/>
      <c r="P489" s="98"/>
      <c r="Q489" s="98"/>
      <c r="R489" s="12"/>
      <c r="S489" s="12"/>
      <c r="T489" s="12"/>
      <c r="U489" s="12"/>
      <c r="V489" s="12"/>
      <c r="W489" s="1934"/>
      <c r="X489" s="1934"/>
      <c r="Y489" s="12"/>
      <c r="Z489" s="98"/>
      <c r="AA489" s="2813"/>
      <c r="AB489" s="2813"/>
      <c r="AC489" s="2824"/>
      <c r="AD489" s="2835"/>
      <c r="AE489" s="2821"/>
      <c r="AF489" s="2823"/>
      <c r="AG489" s="59">
        <f>IF(N489=N488,0,IF(N489=N487,0,IF(N489=N486,0,IF(N489=N485,0,IF(N489=N484,0,IF(N489=N483,0,IF(N489=N482,0,IF(N489=N481,0,1))))))))</f>
        <v>0</v>
      </c>
      <c r="AH489" s="59" t="s">
        <v>224</v>
      </c>
      <c r="AI489" s="59" t="str">
        <f t="shared" si="88"/>
        <v>??</v>
      </c>
      <c r="AJ489" s="59">
        <f>IF(O489=O488,0,IF(O489=O487,0,IF(O489=O486,0,IF(O489=O485,0,IF(O489=O484,0,IF(O489=O483,0,IF(O489=O482,0,IF(O489=O481,0,1))))))))</f>
        <v>0</v>
      </c>
      <c r="AK489" s="529">
        <f t="shared" si="93"/>
        <v>0</v>
      </c>
    </row>
    <row r="490" spans="1:37" ht="14.1" customHeight="1" thickTop="1" thickBot="1">
      <c r="A490" s="2797"/>
      <c r="B490" s="2802"/>
      <c r="C490" s="2828"/>
      <c r="D490" s="2831"/>
      <c r="E490" s="2834"/>
      <c r="F490" s="2808"/>
      <c r="G490" s="2811"/>
      <c r="H490" s="2840"/>
      <c r="I490" s="2808"/>
      <c r="J490" s="2808"/>
      <c r="K490" s="274"/>
      <c r="L490" s="96"/>
      <c r="M490" s="96"/>
      <c r="N490" s="89"/>
      <c r="O490" s="93"/>
      <c r="P490" s="96"/>
      <c r="Q490" s="96"/>
      <c r="R490" s="13"/>
      <c r="S490" s="13"/>
      <c r="T490" s="13"/>
      <c r="U490" s="13"/>
      <c r="V490" s="13"/>
      <c r="W490" s="13"/>
      <c r="X490" s="13"/>
      <c r="Y490" s="13"/>
      <c r="Z490" s="96"/>
      <c r="AA490" s="2814"/>
      <c r="AB490" s="2814"/>
      <c r="AC490" s="2825"/>
      <c r="AD490" s="2835"/>
      <c r="AE490" s="2822"/>
      <c r="AF490" s="2823"/>
      <c r="AG490" s="59">
        <f>IF(N490=N489,0,IF(N490=N488,0,IF(N490=N487,0,IF(N490=N486,0,IF(N490=N485,0,IF(N490=N484,0,IF(N490=N483,0,IF(N490=N482,0,IF(N490=N481,0,1)))))))))</f>
        <v>0</v>
      </c>
      <c r="AH490" s="59" t="s">
        <v>224</v>
      </c>
      <c r="AI490" s="59" t="str">
        <f t="shared" si="88"/>
        <v>??</v>
      </c>
      <c r="AJ490" s="59">
        <f>IF(O490=O489,0,IF(O490=O488,0,IF(O490=O487,0,IF(O490=O486,0,IF(O490=O485,0,IF(O490=O484,0,IF(O490=O483,0,IF(O490=O482,0,IF(O490=O481,0,1)))))))))</f>
        <v>0</v>
      </c>
      <c r="AK490" s="529">
        <f t="shared" si="93"/>
        <v>0</v>
      </c>
    </row>
    <row r="491" spans="1:37" ht="14.1" customHeight="1" thickTop="1" thickBot="1">
      <c r="A491" s="2797"/>
      <c r="B491" s="2800"/>
      <c r="C491" s="2826"/>
      <c r="D491" s="2829"/>
      <c r="E491" s="2832"/>
      <c r="F491" s="2806"/>
      <c r="G491" s="2809"/>
      <c r="H491" s="2836" t="s">
        <v>970</v>
      </c>
      <c r="I491" s="2806"/>
      <c r="J491" s="2806"/>
      <c r="K491" s="275"/>
      <c r="L491" s="97"/>
      <c r="M491" s="97"/>
      <c r="N491" s="79"/>
      <c r="O491" s="79"/>
      <c r="P491" s="97"/>
      <c r="Q491" s="97"/>
      <c r="R491" s="14"/>
      <c r="S491" s="14"/>
      <c r="T491" s="14"/>
      <c r="U491" s="14"/>
      <c r="V491" s="14"/>
      <c r="W491" s="14"/>
      <c r="X491" s="14"/>
      <c r="Y491" s="14"/>
      <c r="Z491" s="97"/>
      <c r="AA491" s="2812">
        <f>SUM(R491:Z500)</f>
        <v>0</v>
      </c>
      <c r="AB491" s="2812">
        <f>IF(AA491&gt;0,18,0)</f>
        <v>0</v>
      </c>
      <c r="AC491" s="2815">
        <f t="shared" ref="AC491" si="104">IF((AA491-AB491)&gt;=0,AA491-AB491,0)</f>
        <v>0</v>
      </c>
      <c r="AD491" s="2835">
        <f>IF(AA491&lt;AB491,AA491,AB491)/IF(AB491=0,1,AB491)</f>
        <v>0</v>
      </c>
      <c r="AE491" s="2820" t="str">
        <f>IF(AD491=1,"pe",IF(AD491&gt;0,"ne",""))</f>
        <v/>
      </c>
      <c r="AF491" s="2823"/>
      <c r="AG491" s="59">
        <v>1</v>
      </c>
      <c r="AH491" s="59" t="s">
        <v>224</v>
      </c>
      <c r="AI491" s="59" t="str">
        <f t="shared" si="88"/>
        <v>??</v>
      </c>
      <c r="AJ491" s="59">
        <v>1</v>
      </c>
      <c r="AK491" s="529">
        <f>C491</f>
        <v>0</v>
      </c>
    </row>
    <row r="492" spans="1:37" ht="14.1" customHeight="1" thickTop="1" thickBot="1">
      <c r="A492" s="2797"/>
      <c r="B492" s="2801"/>
      <c r="C492" s="2827"/>
      <c r="D492" s="2830"/>
      <c r="E492" s="2833"/>
      <c r="F492" s="2807"/>
      <c r="G492" s="2810"/>
      <c r="H492" s="2837"/>
      <c r="I492" s="2807"/>
      <c r="J492" s="2807"/>
      <c r="K492" s="273"/>
      <c r="L492" s="98"/>
      <c r="M492" s="1760"/>
      <c r="N492" s="89"/>
      <c r="O492" s="89"/>
      <c r="P492" s="98"/>
      <c r="Q492" s="98"/>
      <c r="R492" s="12"/>
      <c r="S492" s="12"/>
      <c r="T492" s="12"/>
      <c r="U492" s="12"/>
      <c r="V492" s="12"/>
      <c r="W492" s="1934"/>
      <c r="X492" s="1934"/>
      <c r="Y492" s="12"/>
      <c r="Z492" s="98"/>
      <c r="AA492" s="2813"/>
      <c r="AB492" s="2813"/>
      <c r="AC492" s="2816"/>
      <c r="AD492" s="2835"/>
      <c r="AE492" s="2821"/>
      <c r="AF492" s="2823"/>
      <c r="AG492" s="59">
        <f>IF(N492=N491,0,1)</f>
        <v>0</v>
      </c>
      <c r="AH492" s="59" t="s">
        <v>224</v>
      </c>
      <c r="AI492" s="59" t="str">
        <f t="shared" si="88"/>
        <v>??</v>
      </c>
      <c r="AJ492" s="59">
        <f>IF(O492=O491,0,1)</f>
        <v>0</v>
      </c>
      <c r="AK492" s="529">
        <f t="shared" ref="AK492:AK520" si="105">AK491</f>
        <v>0</v>
      </c>
    </row>
    <row r="493" spans="1:37" ht="14.1" customHeight="1" thickTop="1" thickBot="1">
      <c r="A493" s="2797"/>
      <c r="B493" s="2801"/>
      <c r="C493" s="2827"/>
      <c r="D493" s="2830"/>
      <c r="E493" s="2833"/>
      <c r="F493" s="2807"/>
      <c r="G493" s="2810"/>
      <c r="H493" s="2838"/>
      <c r="I493" s="2807"/>
      <c r="J493" s="2807"/>
      <c r="K493" s="273"/>
      <c r="L493" s="98"/>
      <c r="M493" s="1760"/>
      <c r="N493" s="89"/>
      <c r="O493" s="89"/>
      <c r="P493" s="98"/>
      <c r="Q493" s="98"/>
      <c r="R493" s="12"/>
      <c r="S493" s="12"/>
      <c r="T493" s="12"/>
      <c r="U493" s="12"/>
      <c r="V493" s="12"/>
      <c r="W493" s="1934"/>
      <c r="X493" s="1934"/>
      <c r="Y493" s="12"/>
      <c r="Z493" s="98"/>
      <c r="AA493" s="2813"/>
      <c r="AB493" s="2813"/>
      <c r="AC493" s="2816"/>
      <c r="AD493" s="2835"/>
      <c r="AE493" s="2821"/>
      <c r="AF493" s="2823"/>
      <c r="AG493" s="59">
        <f>IF(N493=N492,0,IF(N493=N491,0,1))</f>
        <v>0</v>
      </c>
      <c r="AH493" s="59" t="s">
        <v>224</v>
      </c>
      <c r="AI493" s="59" t="str">
        <f t="shared" si="88"/>
        <v>??</v>
      </c>
      <c r="AJ493" s="59">
        <f>IF(O493=O492,0,IF(O493=O491,0,1))</f>
        <v>0</v>
      </c>
      <c r="AK493" s="529">
        <f t="shared" si="105"/>
        <v>0</v>
      </c>
    </row>
    <row r="494" spans="1:37" ht="14.1" customHeight="1" thickTop="1" thickBot="1">
      <c r="A494" s="2797"/>
      <c r="B494" s="2801"/>
      <c r="C494" s="2827"/>
      <c r="D494" s="2830"/>
      <c r="E494" s="2833"/>
      <c r="F494" s="2807"/>
      <c r="G494" s="2810"/>
      <c r="H494" s="2839"/>
      <c r="I494" s="2807"/>
      <c r="J494" s="2807"/>
      <c r="K494" s="273"/>
      <c r="L494" s="98"/>
      <c r="M494" s="1760"/>
      <c r="N494" s="89"/>
      <c r="O494" s="89"/>
      <c r="P494" s="98"/>
      <c r="Q494" s="98"/>
      <c r="R494" s="12"/>
      <c r="S494" s="12"/>
      <c r="T494" s="12"/>
      <c r="U494" s="12"/>
      <c r="V494" s="12"/>
      <c r="W494" s="1934"/>
      <c r="X494" s="1934"/>
      <c r="Y494" s="12"/>
      <c r="Z494" s="98"/>
      <c r="AA494" s="2813"/>
      <c r="AB494" s="2813"/>
      <c r="AC494" s="2816"/>
      <c r="AD494" s="2835"/>
      <c r="AE494" s="2821"/>
      <c r="AF494" s="2823"/>
      <c r="AG494" s="59">
        <f>IF(N494=N493,0,IF(N494=N492,0,IF(N494=N491,0,1)))</f>
        <v>0</v>
      </c>
      <c r="AH494" s="59" t="s">
        <v>224</v>
      </c>
      <c r="AI494" s="59" t="str">
        <f t="shared" si="88"/>
        <v>??</v>
      </c>
      <c r="AJ494" s="59">
        <f>IF(O494=O493,0,IF(O494=O492,0,IF(O494=O491,0,1)))</f>
        <v>0</v>
      </c>
      <c r="AK494" s="529">
        <f t="shared" si="105"/>
        <v>0</v>
      </c>
    </row>
    <row r="495" spans="1:37" ht="14.1" customHeight="1" thickTop="1" thickBot="1">
      <c r="A495" s="2797"/>
      <c r="B495" s="2801"/>
      <c r="C495" s="2827"/>
      <c r="D495" s="2830"/>
      <c r="E495" s="2833"/>
      <c r="F495" s="2807"/>
      <c r="G495" s="2810"/>
      <c r="H495" s="2839"/>
      <c r="I495" s="2807"/>
      <c r="J495" s="2807"/>
      <c r="K495" s="277"/>
      <c r="L495" s="98"/>
      <c r="M495" s="1760"/>
      <c r="N495" s="89"/>
      <c r="O495" s="89"/>
      <c r="P495" s="98"/>
      <c r="Q495" s="98"/>
      <c r="R495" s="12"/>
      <c r="S495" s="12"/>
      <c r="T495" s="12"/>
      <c r="U495" s="12"/>
      <c r="V495" s="12"/>
      <c r="W495" s="1934"/>
      <c r="X495" s="1934"/>
      <c r="Y495" s="12"/>
      <c r="Z495" s="98"/>
      <c r="AA495" s="2813"/>
      <c r="AB495" s="2813"/>
      <c r="AC495" s="2816"/>
      <c r="AD495" s="2835"/>
      <c r="AE495" s="2821"/>
      <c r="AF495" s="2823"/>
      <c r="AG495" s="59">
        <f>IF(N495=N494,0,IF(N495=N493,0,IF(N495=N492,0,IF(N495=N491,0,1))))</f>
        <v>0</v>
      </c>
      <c r="AH495" s="59" t="s">
        <v>224</v>
      </c>
      <c r="AI495" s="59" t="str">
        <f t="shared" ref="AI495:AI584" si="106">$C$2</f>
        <v>??</v>
      </c>
      <c r="AJ495" s="59">
        <f>IF(O495=O494,0,IF(O495=O493,0,IF(O495=O492,0,IF(O495=O491,0,1))))</f>
        <v>0</v>
      </c>
      <c r="AK495" s="529">
        <f t="shared" si="105"/>
        <v>0</v>
      </c>
    </row>
    <row r="496" spans="1:37" ht="14.1" customHeight="1" thickTop="1" thickBot="1">
      <c r="A496" s="2797"/>
      <c r="B496" s="2801"/>
      <c r="C496" s="2827"/>
      <c r="D496" s="2830"/>
      <c r="E496" s="2833"/>
      <c r="F496" s="2807"/>
      <c r="G496" s="2810"/>
      <c r="H496" s="2839"/>
      <c r="I496" s="2807"/>
      <c r="J496" s="2807"/>
      <c r="K496" s="277"/>
      <c r="L496" s="98"/>
      <c r="M496" s="1760"/>
      <c r="N496" s="89"/>
      <c r="O496" s="89"/>
      <c r="P496" s="98"/>
      <c r="Q496" s="98"/>
      <c r="R496" s="12"/>
      <c r="S496" s="12"/>
      <c r="T496" s="12"/>
      <c r="U496" s="12"/>
      <c r="V496" s="12"/>
      <c r="W496" s="1934"/>
      <c r="X496" s="1934"/>
      <c r="Y496" s="12"/>
      <c r="Z496" s="98"/>
      <c r="AA496" s="2813"/>
      <c r="AB496" s="2813"/>
      <c r="AC496" s="2816"/>
      <c r="AD496" s="2835"/>
      <c r="AE496" s="2821"/>
      <c r="AF496" s="2823"/>
      <c r="AG496" s="59">
        <f>IF(N496=N495,0,IF(N496=N494,0,IF(N496=N493,0,IF(N496=N492,0,IF(N496=N491,0,1)))))</f>
        <v>0</v>
      </c>
      <c r="AH496" s="59" t="s">
        <v>224</v>
      </c>
      <c r="AI496" s="59" t="str">
        <f t="shared" si="106"/>
        <v>??</v>
      </c>
      <c r="AJ496" s="59">
        <f>IF(O496=O495,0,IF(O496=O494,0,IF(O496=O493,0,IF(O496=O492,0,IF(O496=O491,0,1)))))</f>
        <v>0</v>
      </c>
      <c r="AK496" s="529">
        <f t="shared" si="105"/>
        <v>0</v>
      </c>
    </row>
    <row r="497" spans="1:37" ht="14.1" customHeight="1" thickTop="1" thickBot="1">
      <c r="A497" s="2797"/>
      <c r="B497" s="2801"/>
      <c r="C497" s="2827"/>
      <c r="D497" s="2830"/>
      <c r="E497" s="2833"/>
      <c r="F497" s="2807"/>
      <c r="G497" s="2810"/>
      <c r="H497" s="2839"/>
      <c r="I497" s="2807"/>
      <c r="J497" s="2807"/>
      <c r="K497" s="277"/>
      <c r="L497" s="98"/>
      <c r="M497" s="1760"/>
      <c r="N497" s="89"/>
      <c r="O497" s="89"/>
      <c r="P497" s="98"/>
      <c r="Q497" s="98"/>
      <c r="R497" s="12"/>
      <c r="S497" s="12"/>
      <c r="T497" s="12"/>
      <c r="U497" s="12"/>
      <c r="V497" s="12"/>
      <c r="W497" s="1934"/>
      <c r="X497" s="1934"/>
      <c r="Y497" s="12"/>
      <c r="Z497" s="98"/>
      <c r="AA497" s="2813"/>
      <c r="AB497" s="2813"/>
      <c r="AC497" s="2824" t="str">
        <f t="shared" ref="AC497" si="107">IF(AC491&gt;9,"błąd","")</f>
        <v/>
      </c>
      <c r="AD497" s="2835"/>
      <c r="AE497" s="2821"/>
      <c r="AF497" s="2823"/>
      <c r="AG497" s="59">
        <f>IF(N497=N496,0,IF(N497=N495,0,IF(N497=N494,0,IF(N497=N493,0,IF(N497=N492,0,IF(N497=N491,0,1))))))</f>
        <v>0</v>
      </c>
      <c r="AH497" s="59" t="s">
        <v>224</v>
      </c>
      <c r="AI497" s="59" t="str">
        <f t="shared" si="106"/>
        <v>??</v>
      </c>
      <c r="AJ497" s="59">
        <f>IF(O497=O496,0,IF(O497=O495,0,IF(O497=O494,0,IF(O497=O493,0,IF(O497=O492,0,IF(O497=O491,0,1))))))</f>
        <v>0</v>
      </c>
      <c r="AK497" s="529">
        <f t="shared" si="105"/>
        <v>0</v>
      </c>
    </row>
    <row r="498" spans="1:37" ht="14.1" customHeight="1" thickTop="1" thickBot="1">
      <c r="A498" s="2797"/>
      <c r="B498" s="2801"/>
      <c r="C498" s="2827"/>
      <c r="D498" s="2830"/>
      <c r="E498" s="2833"/>
      <c r="F498" s="2807"/>
      <c r="G498" s="2810"/>
      <c r="H498" s="2839"/>
      <c r="I498" s="2807"/>
      <c r="J498" s="2807"/>
      <c r="K498" s="277"/>
      <c r="L498" s="98"/>
      <c r="M498" s="1760"/>
      <c r="N498" s="89"/>
      <c r="O498" s="89"/>
      <c r="P498" s="98"/>
      <c r="Q498" s="98"/>
      <c r="R498" s="12"/>
      <c r="S498" s="12"/>
      <c r="T498" s="12"/>
      <c r="U498" s="12"/>
      <c r="V498" s="12"/>
      <c r="W498" s="1934"/>
      <c r="X498" s="1934"/>
      <c r="Y498" s="12"/>
      <c r="Z498" s="98"/>
      <c r="AA498" s="2813"/>
      <c r="AB498" s="2813"/>
      <c r="AC498" s="2824"/>
      <c r="AD498" s="2835"/>
      <c r="AE498" s="2821"/>
      <c r="AF498" s="2823"/>
      <c r="AG498" s="59">
        <f>IF(N498=N497,0,IF(N498=N496,0,IF(N498=N495,0,IF(N498=N494,0,IF(N498=N493,0,IF(N498=N492,0,IF(N498=N491,0,1)))))))</f>
        <v>0</v>
      </c>
      <c r="AH498" s="59" t="s">
        <v>224</v>
      </c>
      <c r="AI498" s="59" t="str">
        <f t="shared" si="106"/>
        <v>??</v>
      </c>
      <c r="AJ498" s="59">
        <f>IF(O498=O497,0,IF(O498=O496,0,IF(O498=O495,0,IF(O498=O494,0,IF(O498=O493,0,IF(O498=O492,0,IF(O498=O491,0,1)))))))</f>
        <v>0</v>
      </c>
      <c r="AK498" s="529">
        <f t="shared" si="105"/>
        <v>0</v>
      </c>
    </row>
    <row r="499" spans="1:37" ht="14.1" customHeight="1" thickTop="1" thickBot="1">
      <c r="A499" s="2797"/>
      <c r="B499" s="2801"/>
      <c r="C499" s="2827"/>
      <c r="D499" s="2830"/>
      <c r="E499" s="2833"/>
      <c r="F499" s="2807"/>
      <c r="G499" s="2810"/>
      <c r="H499" s="2839"/>
      <c r="I499" s="2807"/>
      <c r="J499" s="2807"/>
      <c r="K499" s="277"/>
      <c r="L499" s="98"/>
      <c r="M499" s="1760"/>
      <c r="N499" s="89"/>
      <c r="O499" s="89"/>
      <c r="P499" s="98"/>
      <c r="Q499" s="98"/>
      <c r="R499" s="12"/>
      <c r="S499" s="12"/>
      <c r="T499" s="12"/>
      <c r="U499" s="12"/>
      <c r="V499" s="12"/>
      <c r="W499" s="1934"/>
      <c r="X499" s="1934"/>
      <c r="Y499" s="12"/>
      <c r="Z499" s="98"/>
      <c r="AA499" s="2813"/>
      <c r="AB499" s="2813"/>
      <c r="AC499" s="2824"/>
      <c r="AD499" s="2835"/>
      <c r="AE499" s="2821"/>
      <c r="AF499" s="2823"/>
      <c r="AG499" s="59">
        <f>IF(N499=N498,0,IF(N499=N497,0,IF(N499=N496,0,IF(N499=N495,0,IF(N499=N494,0,IF(N499=N493,0,IF(N499=N492,0,IF(N499=N491,0,1))))))))</f>
        <v>0</v>
      </c>
      <c r="AH499" s="59" t="s">
        <v>224</v>
      </c>
      <c r="AI499" s="59" t="str">
        <f t="shared" si="106"/>
        <v>??</v>
      </c>
      <c r="AJ499" s="59">
        <f>IF(O499=O498,0,IF(O499=O497,0,IF(O499=O496,0,IF(O499=O495,0,IF(O499=O494,0,IF(O499=O493,0,IF(O499=O492,0,IF(O499=O491,0,1))))))))</f>
        <v>0</v>
      </c>
      <c r="AK499" s="529">
        <f t="shared" si="105"/>
        <v>0</v>
      </c>
    </row>
    <row r="500" spans="1:37" ht="14.1" customHeight="1" thickTop="1" thickBot="1">
      <c r="A500" s="2797"/>
      <c r="B500" s="2802"/>
      <c r="C500" s="2828"/>
      <c r="D500" s="2831"/>
      <c r="E500" s="2834"/>
      <c r="F500" s="2808"/>
      <c r="G500" s="2811"/>
      <c r="H500" s="2840"/>
      <c r="I500" s="2808"/>
      <c r="J500" s="2808"/>
      <c r="K500" s="274"/>
      <c r="L500" s="96"/>
      <c r="M500" s="96"/>
      <c r="N500" s="89"/>
      <c r="O500" s="93"/>
      <c r="P500" s="96"/>
      <c r="Q500" s="96"/>
      <c r="R500" s="13"/>
      <c r="S500" s="13"/>
      <c r="T500" s="13"/>
      <c r="U500" s="13"/>
      <c r="V500" s="13"/>
      <c r="W500" s="13"/>
      <c r="X500" s="13"/>
      <c r="Y500" s="13"/>
      <c r="Z500" s="96"/>
      <c r="AA500" s="2814"/>
      <c r="AB500" s="2814"/>
      <c r="AC500" s="2825"/>
      <c r="AD500" s="2835"/>
      <c r="AE500" s="2822"/>
      <c r="AF500" s="2823"/>
      <c r="AG500" s="59">
        <f>IF(N500=N499,0,IF(N500=N498,0,IF(N500=N497,0,IF(N500=N496,0,IF(N500=N495,0,IF(N500=N494,0,IF(N500=N493,0,IF(N500=N492,0,IF(N500=N491,0,1)))))))))</f>
        <v>0</v>
      </c>
      <c r="AH500" s="59" t="s">
        <v>224</v>
      </c>
      <c r="AI500" s="59" t="str">
        <f t="shared" si="106"/>
        <v>??</v>
      </c>
      <c r="AJ500" s="59">
        <f>IF(O500=O499,0,IF(O500=O498,0,IF(O500=O497,0,IF(O500=O496,0,IF(O500=O495,0,IF(O500=O494,0,IF(O500=O493,0,IF(O500=O492,0,IF(O500=O491,0,1)))))))))</f>
        <v>0</v>
      </c>
      <c r="AK500" s="529">
        <f t="shared" si="105"/>
        <v>0</v>
      </c>
    </row>
    <row r="501" spans="1:37" ht="14.1" customHeight="1" thickTop="1" thickBot="1">
      <c r="A501" s="2797"/>
      <c r="B501" s="2800"/>
      <c r="C501" s="2826"/>
      <c r="D501" s="2829"/>
      <c r="E501" s="2832"/>
      <c r="F501" s="2806"/>
      <c r="G501" s="2809"/>
      <c r="H501" s="2836" t="s">
        <v>970</v>
      </c>
      <c r="I501" s="2806"/>
      <c r="J501" s="2806"/>
      <c r="K501" s="275"/>
      <c r="L501" s="97"/>
      <c r="M501" s="97"/>
      <c r="N501" s="79"/>
      <c r="O501" s="79"/>
      <c r="P501" s="97"/>
      <c r="Q501" s="97"/>
      <c r="R501" s="14"/>
      <c r="S501" s="14"/>
      <c r="T501" s="14"/>
      <c r="U501" s="14"/>
      <c r="V501" s="14"/>
      <c r="W501" s="14"/>
      <c r="X501" s="14"/>
      <c r="Y501" s="14"/>
      <c r="Z501" s="97"/>
      <c r="AA501" s="2812">
        <f>SUM(R501:Z510)</f>
        <v>0</v>
      </c>
      <c r="AB501" s="2812">
        <f>IF(AA501&gt;0,18,0)</f>
        <v>0</v>
      </c>
      <c r="AC501" s="2815">
        <f t="shared" ref="AC501" si="108">IF((AA501-AB501)&gt;=0,AA501-AB501,0)</f>
        <v>0</v>
      </c>
      <c r="AD501" s="2835">
        <f>IF(AA501&lt;AB501,AA501,AB501)/IF(AB501=0,1,AB501)</f>
        <v>0</v>
      </c>
      <c r="AE501" s="2820" t="str">
        <f>IF(AD501=1,"pe",IF(AD501&gt;0,"ne",""))</f>
        <v/>
      </c>
      <c r="AF501" s="2823"/>
      <c r="AG501" s="59">
        <v>1</v>
      </c>
      <c r="AH501" s="59" t="s">
        <v>224</v>
      </c>
      <c r="AI501" s="59" t="str">
        <f t="shared" si="106"/>
        <v>??</v>
      </c>
      <c r="AJ501" s="59">
        <v>1</v>
      </c>
      <c r="AK501" s="529">
        <f>C501</f>
        <v>0</v>
      </c>
    </row>
    <row r="502" spans="1:37" ht="14.1" customHeight="1" thickTop="1" thickBot="1">
      <c r="A502" s="2797"/>
      <c r="B502" s="2801"/>
      <c r="C502" s="2827"/>
      <c r="D502" s="2830"/>
      <c r="E502" s="2833"/>
      <c r="F502" s="2807"/>
      <c r="G502" s="2810"/>
      <c r="H502" s="2837"/>
      <c r="I502" s="2807"/>
      <c r="J502" s="2807"/>
      <c r="K502" s="273"/>
      <c r="L502" s="98"/>
      <c r="M502" s="1760"/>
      <c r="N502" s="89"/>
      <c r="O502" s="89"/>
      <c r="P502" s="98"/>
      <c r="Q502" s="98"/>
      <c r="R502" s="12"/>
      <c r="S502" s="12"/>
      <c r="T502" s="12"/>
      <c r="U502" s="12"/>
      <c r="V502" s="12"/>
      <c r="W502" s="1934"/>
      <c r="X502" s="1934"/>
      <c r="Y502" s="12"/>
      <c r="Z502" s="98"/>
      <c r="AA502" s="2813"/>
      <c r="AB502" s="2813"/>
      <c r="AC502" s="2816"/>
      <c r="AD502" s="2835"/>
      <c r="AE502" s="2821"/>
      <c r="AF502" s="2823"/>
      <c r="AG502" s="59">
        <f>IF(N502=N501,0,1)</f>
        <v>0</v>
      </c>
      <c r="AH502" s="59" t="s">
        <v>224</v>
      </c>
      <c r="AI502" s="59" t="str">
        <f t="shared" si="106"/>
        <v>??</v>
      </c>
      <c r="AJ502" s="59">
        <f>IF(O502=O501,0,1)</f>
        <v>0</v>
      </c>
      <c r="AK502" s="529">
        <f t="shared" si="105"/>
        <v>0</v>
      </c>
    </row>
    <row r="503" spans="1:37" ht="14.1" customHeight="1" thickTop="1" thickBot="1">
      <c r="A503" s="2797"/>
      <c r="B503" s="2801"/>
      <c r="C503" s="2827"/>
      <c r="D503" s="2830"/>
      <c r="E503" s="2833"/>
      <c r="F503" s="2807"/>
      <c r="G503" s="2810"/>
      <c r="H503" s="2838"/>
      <c r="I503" s="2807"/>
      <c r="J503" s="2807"/>
      <c r="K503" s="273"/>
      <c r="L503" s="98"/>
      <c r="M503" s="1760"/>
      <c r="N503" s="89"/>
      <c r="O503" s="89"/>
      <c r="P503" s="98"/>
      <c r="Q503" s="98"/>
      <c r="R503" s="12"/>
      <c r="S503" s="12"/>
      <c r="T503" s="12"/>
      <c r="U503" s="12"/>
      <c r="V503" s="12"/>
      <c r="W503" s="1934"/>
      <c r="X503" s="1934"/>
      <c r="Y503" s="12"/>
      <c r="Z503" s="98"/>
      <c r="AA503" s="2813"/>
      <c r="AB503" s="2813"/>
      <c r="AC503" s="2816"/>
      <c r="AD503" s="2835"/>
      <c r="AE503" s="2821"/>
      <c r="AF503" s="2823"/>
      <c r="AG503" s="59">
        <f>IF(N503=N502,0,IF(N503=N501,0,1))</f>
        <v>0</v>
      </c>
      <c r="AH503" s="59" t="s">
        <v>224</v>
      </c>
      <c r="AI503" s="59" t="str">
        <f t="shared" si="106"/>
        <v>??</v>
      </c>
      <c r="AJ503" s="59">
        <f>IF(O503=O502,0,IF(O503=O501,0,1))</f>
        <v>0</v>
      </c>
      <c r="AK503" s="529">
        <f t="shared" si="105"/>
        <v>0</v>
      </c>
    </row>
    <row r="504" spans="1:37" ht="14.1" customHeight="1" thickTop="1" thickBot="1">
      <c r="A504" s="2797"/>
      <c r="B504" s="2801"/>
      <c r="C504" s="2827"/>
      <c r="D504" s="2830"/>
      <c r="E504" s="2833"/>
      <c r="F504" s="2807"/>
      <c r="G504" s="2810"/>
      <c r="H504" s="2839"/>
      <c r="I504" s="2807"/>
      <c r="J504" s="2807"/>
      <c r="K504" s="273"/>
      <c r="L504" s="98"/>
      <c r="M504" s="1760"/>
      <c r="N504" s="89"/>
      <c r="O504" s="89"/>
      <c r="P504" s="98"/>
      <c r="Q504" s="98"/>
      <c r="R504" s="12"/>
      <c r="S504" s="12"/>
      <c r="T504" s="12"/>
      <c r="U504" s="12"/>
      <c r="V504" s="12"/>
      <c r="W504" s="1934"/>
      <c r="X504" s="1934"/>
      <c r="Y504" s="12"/>
      <c r="Z504" s="98"/>
      <c r="AA504" s="2813"/>
      <c r="AB504" s="2813"/>
      <c r="AC504" s="2816"/>
      <c r="AD504" s="2835"/>
      <c r="AE504" s="2821"/>
      <c r="AF504" s="2823"/>
      <c r="AG504" s="59">
        <f>IF(N504=N503,0,IF(N504=N502,0,IF(N504=N501,0,1)))</f>
        <v>0</v>
      </c>
      <c r="AH504" s="59" t="s">
        <v>224</v>
      </c>
      <c r="AI504" s="59" t="str">
        <f t="shared" si="106"/>
        <v>??</v>
      </c>
      <c r="AJ504" s="59">
        <f>IF(O504=O503,0,IF(O504=O502,0,IF(O504=O501,0,1)))</f>
        <v>0</v>
      </c>
      <c r="AK504" s="529">
        <f t="shared" si="105"/>
        <v>0</v>
      </c>
    </row>
    <row r="505" spans="1:37" ht="14.1" customHeight="1" thickTop="1" thickBot="1">
      <c r="A505" s="2797"/>
      <c r="B505" s="2801"/>
      <c r="C505" s="2827"/>
      <c r="D505" s="2830"/>
      <c r="E505" s="2833"/>
      <c r="F505" s="2807"/>
      <c r="G505" s="2810"/>
      <c r="H505" s="2839"/>
      <c r="I505" s="2807"/>
      <c r="J505" s="2807"/>
      <c r="K505" s="277"/>
      <c r="L505" s="98"/>
      <c r="M505" s="1760"/>
      <c r="N505" s="89"/>
      <c r="O505" s="89"/>
      <c r="P505" s="98"/>
      <c r="Q505" s="98"/>
      <c r="R505" s="12"/>
      <c r="S505" s="12"/>
      <c r="T505" s="12"/>
      <c r="U505" s="12"/>
      <c r="V505" s="12"/>
      <c r="W505" s="1934"/>
      <c r="X505" s="1934"/>
      <c r="Y505" s="12"/>
      <c r="Z505" s="98"/>
      <c r="AA505" s="2813"/>
      <c r="AB505" s="2813"/>
      <c r="AC505" s="2816"/>
      <c r="AD505" s="2835"/>
      <c r="AE505" s="2821"/>
      <c r="AF505" s="2823"/>
      <c r="AG505" s="59">
        <f>IF(N505=N504,0,IF(N505=N503,0,IF(N505=N502,0,IF(N505=N501,0,1))))</f>
        <v>0</v>
      </c>
      <c r="AH505" s="59" t="s">
        <v>224</v>
      </c>
      <c r="AI505" s="59" t="str">
        <f t="shared" si="106"/>
        <v>??</v>
      </c>
      <c r="AJ505" s="59">
        <f>IF(O505=O504,0,IF(O505=O503,0,IF(O505=O502,0,IF(O505=O501,0,1))))</f>
        <v>0</v>
      </c>
      <c r="AK505" s="529">
        <f t="shared" si="105"/>
        <v>0</v>
      </c>
    </row>
    <row r="506" spans="1:37" ht="14.1" customHeight="1" thickTop="1" thickBot="1">
      <c r="A506" s="2797"/>
      <c r="B506" s="2801"/>
      <c r="C506" s="2827"/>
      <c r="D506" s="2830"/>
      <c r="E506" s="2833"/>
      <c r="F506" s="2807"/>
      <c r="G506" s="2810"/>
      <c r="H506" s="2839"/>
      <c r="I506" s="2807"/>
      <c r="J506" s="2807"/>
      <c r="K506" s="277"/>
      <c r="L506" s="98"/>
      <c r="M506" s="1760"/>
      <c r="N506" s="89"/>
      <c r="O506" s="89"/>
      <c r="P506" s="98"/>
      <c r="Q506" s="98"/>
      <c r="R506" s="12"/>
      <c r="S506" s="12"/>
      <c r="T506" s="12"/>
      <c r="U506" s="12"/>
      <c r="V506" s="12"/>
      <c r="W506" s="1934"/>
      <c r="X506" s="1934"/>
      <c r="Y506" s="12"/>
      <c r="Z506" s="98"/>
      <c r="AA506" s="2813"/>
      <c r="AB506" s="2813"/>
      <c r="AC506" s="2816"/>
      <c r="AD506" s="2835"/>
      <c r="AE506" s="2821"/>
      <c r="AF506" s="2823"/>
      <c r="AG506" s="59">
        <f>IF(N506=N505,0,IF(N506=N504,0,IF(N506=N503,0,IF(N506=N502,0,IF(N506=N501,0,1)))))</f>
        <v>0</v>
      </c>
      <c r="AH506" s="59" t="s">
        <v>224</v>
      </c>
      <c r="AI506" s="59" t="str">
        <f t="shared" si="106"/>
        <v>??</v>
      </c>
      <c r="AJ506" s="59">
        <f>IF(O506=O505,0,IF(O506=O504,0,IF(O506=O503,0,IF(O506=O502,0,IF(O506=O501,0,1)))))</f>
        <v>0</v>
      </c>
      <c r="AK506" s="529">
        <f t="shared" si="105"/>
        <v>0</v>
      </c>
    </row>
    <row r="507" spans="1:37" ht="14.1" customHeight="1" thickTop="1" thickBot="1">
      <c r="A507" s="2797"/>
      <c r="B507" s="2801"/>
      <c r="C507" s="2827"/>
      <c r="D507" s="2830"/>
      <c r="E507" s="2833"/>
      <c r="F507" s="2807"/>
      <c r="G507" s="2810"/>
      <c r="H507" s="2839"/>
      <c r="I507" s="2807"/>
      <c r="J507" s="2807"/>
      <c r="K507" s="277"/>
      <c r="L507" s="98"/>
      <c r="M507" s="1760"/>
      <c r="N507" s="89"/>
      <c r="O507" s="89"/>
      <c r="P507" s="98"/>
      <c r="Q507" s="98"/>
      <c r="R507" s="12"/>
      <c r="S507" s="12"/>
      <c r="T507" s="12"/>
      <c r="U507" s="12"/>
      <c r="V507" s="12"/>
      <c r="W507" s="1934"/>
      <c r="X507" s="1934"/>
      <c r="Y507" s="12"/>
      <c r="Z507" s="98"/>
      <c r="AA507" s="2813"/>
      <c r="AB507" s="2813"/>
      <c r="AC507" s="2824" t="str">
        <f t="shared" ref="AC507" si="109">IF(AC501&gt;9,"błąd","")</f>
        <v/>
      </c>
      <c r="AD507" s="2835"/>
      <c r="AE507" s="2821"/>
      <c r="AF507" s="2823"/>
      <c r="AG507" s="59">
        <f>IF(N507=N506,0,IF(N507=N505,0,IF(N507=N504,0,IF(N507=N503,0,IF(N507=N502,0,IF(N507=N501,0,1))))))</f>
        <v>0</v>
      </c>
      <c r="AH507" s="59" t="s">
        <v>224</v>
      </c>
      <c r="AI507" s="59" t="str">
        <f t="shared" si="106"/>
        <v>??</v>
      </c>
      <c r="AJ507" s="59">
        <f>IF(O507=O506,0,IF(O507=O505,0,IF(O507=O504,0,IF(O507=O503,0,IF(O507=O502,0,IF(O507=O501,0,1))))))</f>
        <v>0</v>
      </c>
      <c r="AK507" s="529">
        <f t="shared" si="105"/>
        <v>0</v>
      </c>
    </row>
    <row r="508" spans="1:37" ht="14.1" customHeight="1" thickTop="1" thickBot="1">
      <c r="A508" s="2797"/>
      <c r="B508" s="2801"/>
      <c r="C508" s="2827"/>
      <c r="D508" s="2830"/>
      <c r="E508" s="2833"/>
      <c r="F508" s="2807"/>
      <c r="G508" s="2810"/>
      <c r="H508" s="2839"/>
      <c r="I508" s="2807"/>
      <c r="J508" s="2807"/>
      <c r="K508" s="277"/>
      <c r="L508" s="98"/>
      <c r="M508" s="1760"/>
      <c r="N508" s="89"/>
      <c r="O508" s="89"/>
      <c r="P508" s="98"/>
      <c r="Q508" s="98"/>
      <c r="R508" s="12"/>
      <c r="S508" s="12"/>
      <c r="T508" s="12"/>
      <c r="U508" s="12"/>
      <c r="V508" s="12"/>
      <c r="W508" s="1934"/>
      <c r="X508" s="1934"/>
      <c r="Y508" s="12"/>
      <c r="Z508" s="98"/>
      <c r="AA508" s="2813"/>
      <c r="AB508" s="2813"/>
      <c r="AC508" s="2824"/>
      <c r="AD508" s="2835"/>
      <c r="AE508" s="2821"/>
      <c r="AF508" s="2823"/>
      <c r="AG508" s="59">
        <f>IF(N508=N507,0,IF(N508=N506,0,IF(N508=N505,0,IF(N508=N504,0,IF(N508=N503,0,IF(N508=N502,0,IF(N508=N501,0,1)))))))</f>
        <v>0</v>
      </c>
      <c r="AH508" s="59" t="s">
        <v>224</v>
      </c>
      <c r="AI508" s="59" t="str">
        <f t="shared" si="106"/>
        <v>??</v>
      </c>
      <c r="AJ508" s="59">
        <f>IF(O508=O507,0,IF(O508=O506,0,IF(O508=O505,0,IF(O508=O504,0,IF(O508=O503,0,IF(O508=O502,0,IF(O508=O501,0,1)))))))</f>
        <v>0</v>
      </c>
      <c r="AK508" s="529">
        <f t="shared" si="105"/>
        <v>0</v>
      </c>
    </row>
    <row r="509" spans="1:37" ht="14.1" customHeight="1" thickTop="1" thickBot="1">
      <c r="A509" s="2797"/>
      <c r="B509" s="2801"/>
      <c r="C509" s="2827"/>
      <c r="D509" s="2830"/>
      <c r="E509" s="2833"/>
      <c r="F509" s="2807"/>
      <c r="G509" s="2810"/>
      <c r="H509" s="2839"/>
      <c r="I509" s="2807"/>
      <c r="J509" s="2807"/>
      <c r="K509" s="277"/>
      <c r="L509" s="98"/>
      <c r="M509" s="1760"/>
      <c r="N509" s="89"/>
      <c r="O509" s="89"/>
      <c r="P509" s="98"/>
      <c r="Q509" s="98"/>
      <c r="R509" s="12"/>
      <c r="S509" s="12"/>
      <c r="T509" s="12"/>
      <c r="U509" s="12"/>
      <c r="V509" s="12"/>
      <c r="W509" s="1934"/>
      <c r="X509" s="1934"/>
      <c r="Y509" s="12"/>
      <c r="Z509" s="98"/>
      <c r="AA509" s="2813"/>
      <c r="AB509" s="2813"/>
      <c r="AC509" s="2824"/>
      <c r="AD509" s="2835"/>
      <c r="AE509" s="2821"/>
      <c r="AF509" s="2823"/>
      <c r="AG509" s="59">
        <f>IF(N509=N508,0,IF(N509=N507,0,IF(N509=N506,0,IF(N509=N505,0,IF(N509=N504,0,IF(N509=N503,0,IF(N509=N502,0,IF(N509=N501,0,1))))))))</f>
        <v>0</v>
      </c>
      <c r="AH509" s="59" t="s">
        <v>224</v>
      </c>
      <c r="AI509" s="59" t="str">
        <f t="shared" si="106"/>
        <v>??</v>
      </c>
      <c r="AJ509" s="59">
        <f>IF(O509=O508,0,IF(O509=O507,0,IF(O509=O506,0,IF(O509=O505,0,IF(O509=O504,0,IF(O509=O503,0,IF(O509=O502,0,IF(O509=O501,0,1))))))))</f>
        <v>0</v>
      </c>
      <c r="AK509" s="529">
        <f t="shared" si="105"/>
        <v>0</v>
      </c>
    </row>
    <row r="510" spans="1:37" ht="14.1" customHeight="1" thickTop="1" thickBot="1">
      <c r="A510" s="2797"/>
      <c r="B510" s="2802"/>
      <c r="C510" s="2828"/>
      <c r="D510" s="2831"/>
      <c r="E510" s="2834"/>
      <c r="F510" s="2808"/>
      <c r="G510" s="2811"/>
      <c r="H510" s="2840"/>
      <c r="I510" s="2808"/>
      <c r="J510" s="2808"/>
      <c r="K510" s="274"/>
      <c r="L510" s="96"/>
      <c r="M510" s="96"/>
      <c r="N510" s="89"/>
      <c r="O510" s="93"/>
      <c r="P510" s="96"/>
      <c r="Q510" s="96"/>
      <c r="R510" s="13"/>
      <c r="S510" s="13"/>
      <c r="T510" s="13"/>
      <c r="U510" s="13"/>
      <c r="V510" s="13"/>
      <c r="W510" s="13"/>
      <c r="X510" s="13"/>
      <c r="Y510" s="13"/>
      <c r="Z510" s="96"/>
      <c r="AA510" s="2814"/>
      <c r="AB510" s="2814"/>
      <c r="AC510" s="2825"/>
      <c r="AD510" s="2835"/>
      <c r="AE510" s="2822"/>
      <c r="AF510" s="2823"/>
      <c r="AG510" s="59">
        <f>IF(N510=N509,0,IF(N510=N508,0,IF(N510=N507,0,IF(N510=N506,0,IF(N510=N505,0,IF(N510=N504,0,IF(N510=N503,0,IF(N510=N502,0,IF(N510=N501,0,1)))))))))</f>
        <v>0</v>
      </c>
      <c r="AH510" s="59" t="s">
        <v>224</v>
      </c>
      <c r="AI510" s="59" t="str">
        <f t="shared" si="106"/>
        <v>??</v>
      </c>
      <c r="AJ510" s="59">
        <f>IF(O510=O509,0,IF(O510=O508,0,IF(O510=O507,0,IF(O510=O506,0,IF(O510=O505,0,IF(O510=O504,0,IF(O510=O503,0,IF(O510=O502,0,IF(O510=O501,0,1)))))))))</f>
        <v>0</v>
      </c>
      <c r="AK510" s="529">
        <f t="shared" si="105"/>
        <v>0</v>
      </c>
    </row>
    <row r="511" spans="1:37" ht="14.1" customHeight="1" thickTop="1" thickBot="1">
      <c r="A511" s="2797"/>
      <c r="B511" s="2800"/>
      <c r="C511" s="2826"/>
      <c r="D511" s="2829"/>
      <c r="E511" s="2832"/>
      <c r="F511" s="2806"/>
      <c r="G511" s="2809"/>
      <c r="H511" s="2836" t="s">
        <v>970</v>
      </c>
      <c r="I511" s="2806"/>
      <c r="J511" s="2806"/>
      <c r="K511" s="275"/>
      <c r="L511" s="97"/>
      <c r="M511" s="97"/>
      <c r="N511" s="79"/>
      <c r="O511" s="79"/>
      <c r="P511" s="97"/>
      <c r="Q511" s="97"/>
      <c r="R511" s="14"/>
      <c r="S511" s="14"/>
      <c r="T511" s="14"/>
      <c r="U511" s="14"/>
      <c r="V511" s="14"/>
      <c r="W511" s="14"/>
      <c r="X511" s="14"/>
      <c r="Y511" s="14"/>
      <c r="Z511" s="97"/>
      <c r="AA511" s="2812">
        <f>SUM(R511:Z520)</f>
        <v>0</v>
      </c>
      <c r="AB511" s="2812">
        <f>IF(AA511&gt;0,18,0)</f>
        <v>0</v>
      </c>
      <c r="AC511" s="2815">
        <f t="shared" ref="AC511" si="110">IF((AA511-AB511)&gt;=0,AA511-AB511,0)</f>
        <v>0</v>
      </c>
      <c r="AD511" s="2835">
        <f>IF(AA511&lt;AB511,AA511,AB511)/IF(AB511=0,1,AB511)</f>
        <v>0</v>
      </c>
      <c r="AE511" s="2820" t="str">
        <f>IF(AD511=1,"pe",IF(AD511&gt;0,"ne",""))</f>
        <v/>
      </c>
      <c r="AF511" s="2823"/>
      <c r="AG511" s="59">
        <v>1</v>
      </c>
      <c r="AH511" s="59" t="s">
        <v>224</v>
      </c>
      <c r="AI511" s="59" t="str">
        <f t="shared" si="106"/>
        <v>??</v>
      </c>
      <c r="AJ511" s="59">
        <v>1</v>
      </c>
      <c r="AK511" s="529">
        <f>C511</f>
        <v>0</v>
      </c>
    </row>
    <row r="512" spans="1:37" ht="14.1" customHeight="1" thickTop="1" thickBot="1">
      <c r="A512" s="2797"/>
      <c r="B512" s="2801"/>
      <c r="C512" s="2827"/>
      <c r="D512" s="2830"/>
      <c r="E512" s="2833"/>
      <c r="F512" s="2807"/>
      <c r="G512" s="2810"/>
      <c r="H512" s="2837"/>
      <c r="I512" s="2807"/>
      <c r="J512" s="2807"/>
      <c r="K512" s="273"/>
      <c r="L512" s="98"/>
      <c r="M512" s="1760"/>
      <c r="N512" s="89"/>
      <c r="O512" s="89"/>
      <c r="P512" s="98"/>
      <c r="Q512" s="98"/>
      <c r="R512" s="12"/>
      <c r="S512" s="12"/>
      <c r="T512" s="12"/>
      <c r="U512" s="12"/>
      <c r="V512" s="12"/>
      <c r="W512" s="1934"/>
      <c r="X512" s="1934"/>
      <c r="Y512" s="12"/>
      <c r="Z512" s="98"/>
      <c r="AA512" s="2813"/>
      <c r="AB512" s="2813"/>
      <c r="AC512" s="2816"/>
      <c r="AD512" s="2835"/>
      <c r="AE512" s="2821"/>
      <c r="AF512" s="2823"/>
      <c r="AG512" s="59">
        <f>IF(N512=N511,0,1)</f>
        <v>0</v>
      </c>
      <c r="AH512" s="59" t="s">
        <v>224</v>
      </c>
      <c r="AI512" s="59" t="str">
        <f t="shared" si="106"/>
        <v>??</v>
      </c>
      <c r="AJ512" s="59">
        <f>IF(O512=O511,0,1)</f>
        <v>0</v>
      </c>
      <c r="AK512" s="529">
        <f t="shared" si="105"/>
        <v>0</v>
      </c>
    </row>
    <row r="513" spans="1:37" ht="14.1" customHeight="1" thickTop="1" thickBot="1">
      <c r="A513" s="2797"/>
      <c r="B513" s="2801"/>
      <c r="C513" s="2827"/>
      <c r="D513" s="2830"/>
      <c r="E513" s="2833"/>
      <c r="F513" s="2807"/>
      <c r="G513" s="2810"/>
      <c r="H513" s="2838"/>
      <c r="I513" s="2807"/>
      <c r="J513" s="2807"/>
      <c r="K513" s="273"/>
      <c r="L513" s="98"/>
      <c r="M513" s="1760"/>
      <c r="N513" s="89"/>
      <c r="O513" s="89"/>
      <c r="P513" s="98"/>
      <c r="Q513" s="98"/>
      <c r="R513" s="12"/>
      <c r="S513" s="12"/>
      <c r="T513" s="12"/>
      <c r="U513" s="12"/>
      <c r="V513" s="12"/>
      <c r="W513" s="1934"/>
      <c r="X513" s="1934"/>
      <c r="Y513" s="12"/>
      <c r="Z513" s="98"/>
      <c r="AA513" s="2813"/>
      <c r="AB513" s="2813"/>
      <c r="AC513" s="2816"/>
      <c r="AD513" s="2835"/>
      <c r="AE513" s="2821"/>
      <c r="AF513" s="2823"/>
      <c r="AG513" s="59">
        <f>IF(N513=N512,0,IF(N513=N511,0,1))</f>
        <v>0</v>
      </c>
      <c r="AH513" s="59" t="s">
        <v>224</v>
      </c>
      <c r="AI513" s="59" t="str">
        <f t="shared" si="106"/>
        <v>??</v>
      </c>
      <c r="AJ513" s="59">
        <f>IF(O513=O512,0,IF(O513=O511,0,1))</f>
        <v>0</v>
      </c>
      <c r="AK513" s="529">
        <f t="shared" si="105"/>
        <v>0</v>
      </c>
    </row>
    <row r="514" spans="1:37" ht="14.1" customHeight="1" thickTop="1" thickBot="1">
      <c r="A514" s="2797"/>
      <c r="B514" s="2801"/>
      <c r="C514" s="2827"/>
      <c r="D514" s="2830"/>
      <c r="E514" s="2833"/>
      <c r="F514" s="2807"/>
      <c r="G514" s="2810"/>
      <c r="H514" s="2839"/>
      <c r="I514" s="2807"/>
      <c r="J514" s="2807"/>
      <c r="K514" s="273"/>
      <c r="L514" s="98"/>
      <c r="M514" s="1760"/>
      <c r="N514" s="89"/>
      <c r="O514" s="89"/>
      <c r="P514" s="98"/>
      <c r="Q514" s="98"/>
      <c r="R514" s="12"/>
      <c r="S514" s="12"/>
      <c r="T514" s="12"/>
      <c r="U514" s="12"/>
      <c r="V514" s="12"/>
      <c r="W514" s="1934"/>
      <c r="X514" s="1934"/>
      <c r="Y514" s="12"/>
      <c r="Z514" s="98"/>
      <c r="AA514" s="2813"/>
      <c r="AB514" s="2813"/>
      <c r="AC514" s="2816"/>
      <c r="AD514" s="2835"/>
      <c r="AE514" s="2821"/>
      <c r="AF514" s="2823"/>
      <c r="AG514" s="59">
        <f>IF(N514=N513,0,IF(N514=N512,0,IF(N514=N511,0,1)))</f>
        <v>0</v>
      </c>
      <c r="AH514" s="59" t="s">
        <v>224</v>
      </c>
      <c r="AI514" s="59" t="str">
        <f t="shared" si="106"/>
        <v>??</v>
      </c>
      <c r="AJ514" s="59">
        <f>IF(O514=O513,0,IF(O514=O512,0,IF(O514=O511,0,1)))</f>
        <v>0</v>
      </c>
      <c r="AK514" s="529">
        <f t="shared" si="105"/>
        <v>0</v>
      </c>
    </row>
    <row r="515" spans="1:37" ht="14.1" customHeight="1" thickTop="1" thickBot="1">
      <c r="A515" s="2797"/>
      <c r="B515" s="2801"/>
      <c r="C515" s="2827"/>
      <c r="D515" s="2830"/>
      <c r="E515" s="2833"/>
      <c r="F515" s="2807"/>
      <c r="G515" s="2810"/>
      <c r="H515" s="2839"/>
      <c r="I515" s="2807"/>
      <c r="J515" s="2807"/>
      <c r="K515" s="277"/>
      <c r="L515" s="98"/>
      <c r="M515" s="1760"/>
      <c r="N515" s="89"/>
      <c r="O515" s="89"/>
      <c r="P515" s="98"/>
      <c r="Q515" s="98"/>
      <c r="R515" s="12"/>
      <c r="S515" s="12"/>
      <c r="T515" s="12"/>
      <c r="U515" s="12"/>
      <c r="V515" s="12"/>
      <c r="W515" s="1934"/>
      <c r="X515" s="1934"/>
      <c r="Y515" s="12"/>
      <c r="Z515" s="98"/>
      <c r="AA515" s="2813"/>
      <c r="AB515" s="2813"/>
      <c r="AC515" s="2816"/>
      <c r="AD515" s="2835"/>
      <c r="AE515" s="2821"/>
      <c r="AF515" s="2823"/>
      <c r="AG515" s="59">
        <f>IF(N515=N514,0,IF(N515=N513,0,IF(N515=N512,0,IF(N515=N511,0,1))))</f>
        <v>0</v>
      </c>
      <c r="AH515" s="59" t="s">
        <v>224</v>
      </c>
      <c r="AI515" s="59" t="str">
        <f t="shared" si="106"/>
        <v>??</v>
      </c>
      <c r="AJ515" s="59">
        <f>IF(O515=O514,0,IF(O515=O513,0,IF(O515=O512,0,IF(O515=O511,0,1))))</f>
        <v>0</v>
      </c>
      <c r="AK515" s="529">
        <f t="shared" si="105"/>
        <v>0</v>
      </c>
    </row>
    <row r="516" spans="1:37" ht="14.1" customHeight="1" thickTop="1" thickBot="1">
      <c r="A516" s="2797"/>
      <c r="B516" s="2801"/>
      <c r="C516" s="2827"/>
      <c r="D516" s="2830"/>
      <c r="E516" s="2833"/>
      <c r="F516" s="2807"/>
      <c r="G516" s="2810"/>
      <c r="H516" s="2839"/>
      <c r="I516" s="2807"/>
      <c r="J516" s="2807"/>
      <c r="K516" s="277"/>
      <c r="L516" s="98"/>
      <c r="M516" s="1760"/>
      <c r="N516" s="89"/>
      <c r="O516" s="89"/>
      <c r="P516" s="98"/>
      <c r="Q516" s="98"/>
      <c r="R516" s="12"/>
      <c r="S516" s="12"/>
      <c r="T516" s="12"/>
      <c r="U516" s="12"/>
      <c r="V516" s="12"/>
      <c r="W516" s="1934"/>
      <c r="X516" s="1934"/>
      <c r="Y516" s="12"/>
      <c r="Z516" s="98"/>
      <c r="AA516" s="2813"/>
      <c r="AB516" s="2813"/>
      <c r="AC516" s="2816"/>
      <c r="AD516" s="2835"/>
      <c r="AE516" s="2821"/>
      <c r="AF516" s="2823"/>
      <c r="AG516" s="59">
        <f>IF(N516=N515,0,IF(N516=N514,0,IF(N516=N513,0,IF(N516=N512,0,IF(N516=N511,0,1)))))</f>
        <v>0</v>
      </c>
      <c r="AH516" s="59" t="s">
        <v>224</v>
      </c>
      <c r="AI516" s="59" t="str">
        <f t="shared" si="106"/>
        <v>??</v>
      </c>
      <c r="AJ516" s="59">
        <f>IF(O516=O515,0,IF(O516=O514,0,IF(O516=O513,0,IF(O516=O512,0,IF(O516=O511,0,1)))))</f>
        <v>0</v>
      </c>
      <c r="AK516" s="529">
        <f t="shared" si="105"/>
        <v>0</v>
      </c>
    </row>
    <row r="517" spans="1:37" ht="14.1" customHeight="1" thickTop="1" thickBot="1">
      <c r="A517" s="2797"/>
      <c r="B517" s="2801"/>
      <c r="C517" s="2827"/>
      <c r="D517" s="2830"/>
      <c r="E517" s="2833"/>
      <c r="F517" s="2807"/>
      <c r="G517" s="2810"/>
      <c r="H517" s="2839"/>
      <c r="I517" s="2807"/>
      <c r="J517" s="2807"/>
      <c r="K517" s="277"/>
      <c r="L517" s="98"/>
      <c r="M517" s="1760"/>
      <c r="N517" s="89"/>
      <c r="O517" s="89"/>
      <c r="P517" s="98"/>
      <c r="Q517" s="98"/>
      <c r="R517" s="12"/>
      <c r="S517" s="12"/>
      <c r="T517" s="12"/>
      <c r="U517" s="12"/>
      <c r="V517" s="12"/>
      <c r="W517" s="1934"/>
      <c r="X517" s="1934"/>
      <c r="Y517" s="12"/>
      <c r="Z517" s="98"/>
      <c r="AA517" s="2813"/>
      <c r="AB517" s="2813"/>
      <c r="AC517" s="2824" t="str">
        <f t="shared" ref="AC517" si="111">IF(AC511&gt;9,"błąd","")</f>
        <v/>
      </c>
      <c r="AD517" s="2835"/>
      <c r="AE517" s="2821"/>
      <c r="AF517" s="2823"/>
      <c r="AG517" s="59">
        <f>IF(N517=N516,0,IF(N517=N515,0,IF(N517=N514,0,IF(N517=N513,0,IF(N517=N512,0,IF(N517=N511,0,1))))))</f>
        <v>0</v>
      </c>
      <c r="AH517" s="59" t="s">
        <v>224</v>
      </c>
      <c r="AI517" s="59" t="str">
        <f t="shared" si="106"/>
        <v>??</v>
      </c>
      <c r="AJ517" s="59">
        <f>IF(O517=O516,0,IF(O517=O515,0,IF(O517=O514,0,IF(O517=O513,0,IF(O517=O512,0,IF(O517=O511,0,1))))))</f>
        <v>0</v>
      </c>
      <c r="AK517" s="529">
        <f t="shared" si="105"/>
        <v>0</v>
      </c>
    </row>
    <row r="518" spans="1:37" ht="14.1" customHeight="1" thickTop="1" thickBot="1">
      <c r="A518" s="2797"/>
      <c r="B518" s="2801"/>
      <c r="C518" s="2827"/>
      <c r="D518" s="2830"/>
      <c r="E518" s="2833"/>
      <c r="F518" s="2807"/>
      <c r="G518" s="2810"/>
      <c r="H518" s="2839"/>
      <c r="I518" s="2807"/>
      <c r="J518" s="2807"/>
      <c r="K518" s="277"/>
      <c r="L518" s="98"/>
      <c r="M518" s="1760"/>
      <c r="N518" s="89"/>
      <c r="O518" s="89"/>
      <c r="P518" s="98"/>
      <c r="Q518" s="98"/>
      <c r="R518" s="12"/>
      <c r="S518" s="12"/>
      <c r="T518" s="12"/>
      <c r="U518" s="12"/>
      <c r="V518" s="12"/>
      <c r="W518" s="1934"/>
      <c r="X518" s="1934"/>
      <c r="Y518" s="12"/>
      <c r="Z518" s="98"/>
      <c r="AA518" s="2813"/>
      <c r="AB518" s="2813"/>
      <c r="AC518" s="2824"/>
      <c r="AD518" s="2835"/>
      <c r="AE518" s="2821"/>
      <c r="AF518" s="2823"/>
      <c r="AG518" s="59">
        <f>IF(N518=N517,0,IF(N518=N516,0,IF(N518=N515,0,IF(N518=N514,0,IF(N518=N513,0,IF(N518=N512,0,IF(N518=N511,0,1)))))))</f>
        <v>0</v>
      </c>
      <c r="AH518" s="59" t="s">
        <v>224</v>
      </c>
      <c r="AI518" s="59" t="str">
        <f t="shared" si="106"/>
        <v>??</v>
      </c>
      <c r="AJ518" s="59">
        <f>IF(O518=O517,0,IF(O518=O516,0,IF(O518=O515,0,IF(O518=O514,0,IF(O518=O513,0,IF(O518=O512,0,IF(O518=O511,0,1)))))))</f>
        <v>0</v>
      </c>
      <c r="AK518" s="529">
        <f t="shared" si="105"/>
        <v>0</v>
      </c>
    </row>
    <row r="519" spans="1:37" ht="14.1" customHeight="1" thickTop="1" thickBot="1">
      <c r="A519" s="2797"/>
      <c r="B519" s="2801"/>
      <c r="C519" s="2827"/>
      <c r="D519" s="2830"/>
      <c r="E519" s="2833"/>
      <c r="F519" s="2807"/>
      <c r="G519" s="2810"/>
      <c r="H519" s="2839"/>
      <c r="I519" s="2807"/>
      <c r="J519" s="2807"/>
      <c r="K519" s="277"/>
      <c r="L519" s="98"/>
      <c r="M519" s="1760"/>
      <c r="N519" s="89"/>
      <c r="O519" s="89"/>
      <c r="P519" s="98"/>
      <c r="Q519" s="98"/>
      <c r="R519" s="12"/>
      <c r="S519" s="12"/>
      <c r="T519" s="12"/>
      <c r="U519" s="12"/>
      <c r="V519" s="12"/>
      <c r="W519" s="1934"/>
      <c r="X519" s="1934"/>
      <c r="Y519" s="12"/>
      <c r="Z519" s="98"/>
      <c r="AA519" s="2813"/>
      <c r="AB519" s="2813"/>
      <c r="AC519" s="2824"/>
      <c r="AD519" s="2835"/>
      <c r="AE519" s="2821"/>
      <c r="AF519" s="2823"/>
      <c r="AG519" s="59">
        <f>IF(N519=N518,0,IF(N519=N517,0,IF(N519=N516,0,IF(N519=N515,0,IF(N519=N514,0,IF(N519=N513,0,IF(N519=N512,0,IF(N519=N511,0,1))))))))</f>
        <v>0</v>
      </c>
      <c r="AH519" s="59" t="s">
        <v>224</v>
      </c>
      <c r="AI519" s="59" t="str">
        <f t="shared" si="106"/>
        <v>??</v>
      </c>
      <c r="AJ519" s="59">
        <f>IF(O519=O518,0,IF(O519=O517,0,IF(O519=O516,0,IF(O519=O515,0,IF(O519=O514,0,IF(O519=O513,0,IF(O519=O512,0,IF(O519=O511,0,1))))))))</f>
        <v>0</v>
      </c>
      <c r="AK519" s="529">
        <f t="shared" si="105"/>
        <v>0</v>
      </c>
    </row>
    <row r="520" spans="1:37" ht="14.1" customHeight="1" thickTop="1" thickBot="1">
      <c r="A520" s="2797"/>
      <c r="B520" s="2802"/>
      <c r="C520" s="2828"/>
      <c r="D520" s="2831"/>
      <c r="E520" s="2834"/>
      <c r="F520" s="2808"/>
      <c r="G520" s="2811"/>
      <c r="H520" s="2840"/>
      <c r="I520" s="2808"/>
      <c r="J520" s="2808"/>
      <c r="K520" s="274"/>
      <c r="L520" s="96"/>
      <c r="M520" s="96"/>
      <c r="N520" s="89"/>
      <c r="O520" s="93"/>
      <c r="P520" s="96"/>
      <c r="Q520" s="96"/>
      <c r="R520" s="13"/>
      <c r="S520" s="13"/>
      <c r="T520" s="13"/>
      <c r="U520" s="13"/>
      <c r="V520" s="13"/>
      <c r="W520" s="13"/>
      <c r="X520" s="13"/>
      <c r="Y520" s="13"/>
      <c r="Z520" s="96"/>
      <c r="AA520" s="2814"/>
      <c r="AB520" s="2814"/>
      <c r="AC520" s="2825"/>
      <c r="AD520" s="2835"/>
      <c r="AE520" s="2822"/>
      <c r="AF520" s="2823"/>
      <c r="AG520" s="59">
        <f>IF(N520=N519,0,IF(N520=N518,0,IF(N520=N517,0,IF(N520=N516,0,IF(N520=N515,0,IF(N520=N514,0,IF(N520=N513,0,IF(N520=N512,0,IF(N520=N511,0,1)))))))))</f>
        <v>0</v>
      </c>
      <c r="AH520" s="59" t="s">
        <v>224</v>
      </c>
      <c r="AI520" s="59" t="str">
        <f t="shared" si="106"/>
        <v>??</v>
      </c>
      <c r="AJ520" s="59">
        <f>IF(O520=O519,0,IF(O520=O518,0,IF(O520=O517,0,IF(O520=O516,0,IF(O520=O515,0,IF(O520=O514,0,IF(O520=O513,0,IF(O520=O512,0,IF(O520=O511,0,1)))))))))</f>
        <v>0</v>
      </c>
      <c r="AK520" s="529">
        <f t="shared" si="105"/>
        <v>0</v>
      </c>
    </row>
    <row r="521" spans="1:37" ht="14.1" customHeight="1" thickTop="1" thickBot="1">
      <c r="A521" s="2797"/>
      <c r="B521" s="2800"/>
      <c r="C521" s="2826"/>
      <c r="D521" s="2829"/>
      <c r="E521" s="2832"/>
      <c r="F521" s="2806"/>
      <c r="G521" s="2809"/>
      <c r="H521" s="2836" t="s">
        <v>970</v>
      </c>
      <c r="I521" s="2806"/>
      <c r="J521" s="2806"/>
      <c r="K521" s="275"/>
      <c r="L521" s="97"/>
      <c r="M521" s="97"/>
      <c r="N521" s="79"/>
      <c r="O521" s="79"/>
      <c r="P521" s="97"/>
      <c r="Q521" s="97"/>
      <c r="R521" s="14"/>
      <c r="S521" s="14"/>
      <c r="T521" s="14"/>
      <c r="U521" s="14"/>
      <c r="V521" s="14"/>
      <c r="W521" s="14"/>
      <c r="X521" s="14"/>
      <c r="Y521" s="14"/>
      <c r="Z521" s="97"/>
      <c r="AA521" s="2812">
        <f>SUM(R521:Z530)</f>
        <v>0</v>
      </c>
      <c r="AB521" s="2812">
        <f>IF(AA521&gt;0,18,0)</f>
        <v>0</v>
      </c>
      <c r="AC521" s="2815">
        <f t="shared" ref="AC521" si="112">IF((AA521-AB521)&gt;=0,AA521-AB521,0)</f>
        <v>0</v>
      </c>
      <c r="AD521" s="2835">
        <f>IF(AA521&lt;AB521,AA521,AB521)/IF(AB521=0,1,AB521)</f>
        <v>0</v>
      </c>
      <c r="AE521" s="2820" t="str">
        <f>IF(AD521=1,"pe",IF(AD521&gt;0,"ne",""))</f>
        <v/>
      </c>
      <c r="AF521" s="2823"/>
      <c r="AG521" s="59">
        <v>1</v>
      </c>
      <c r="AH521" s="59" t="s">
        <v>224</v>
      </c>
      <c r="AI521" s="59" t="str">
        <f t="shared" si="106"/>
        <v>??</v>
      </c>
      <c r="AJ521" s="59">
        <v>1</v>
      </c>
      <c r="AK521" s="529">
        <f>C521</f>
        <v>0</v>
      </c>
    </row>
    <row r="522" spans="1:37" ht="14.1" customHeight="1" thickTop="1" thickBot="1">
      <c r="A522" s="2797"/>
      <c r="B522" s="2801"/>
      <c r="C522" s="2827"/>
      <c r="D522" s="2830"/>
      <c r="E522" s="2833"/>
      <c r="F522" s="2807"/>
      <c r="G522" s="2810"/>
      <c r="H522" s="2837"/>
      <c r="I522" s="2807"/>
      <c r="J522" s="2807"/>
      <c r="K522" s="273"/>
      <c r="L522" s="98"/>
      <c r="M522" s="1760"/>
      <c r="N522" s="89"/>
      <c r="O522" s="89"/>
      <c r="P522" s="98"/>
      <c r="Q522" s="98"/>
      <c r="R522" s="12"/>
      <c r="S522" s="12"/>
      <c r="T522" s="12"/>
      <c r="U522" s="12"/>
      <c r="V522" s="12"/>
      <c r="W522" s="1934"/>
      <c r="X522" s="1934"/>
      <c r="Y522" s="12"/>
      <c r="Z522" s="98"/>
      <c r="AA522" s="2813"/>
      <c r="AB522" s="2813"/>
      <c r="AC522" s="2816"/>
      <c r="AD522" s="2835"/>
      <c r="AE522" s="2821"/>
      <c r="AF522" s="2823"/>
      <c r="AG522" s="59">
        <f>IF(N522=N521,0,1)</f>
        <v>0</v>
      </c>
      <c r="AH522" s="59" t="s">
        <v>224</v>
      </c>
      <c r="AI522" s="59" t="str">
        <f t="shared" si="106"/>
        <v>??</v>
      </c>
      <c r="AJ522" s="59">
        <f>IF(O522=O521,0,1)</f>
        <v>0</v>
      </c>
      <c r="AK522" s="529">
        <f t="shared" ref="AK522:AK580" si="113">AK521</f>
        <v>0</v>
      </c>
    </row>
    <row r="523" spans="1:37" ht="14.1" customHeight="1" thickTop="1" thickBot="1">
      <c r="A523" s="2797"/>
      <c r="B523" s="2801"/>
      <c r="C523" s="2827"/>
      <c r="D523" s="2830"/>
      <c r="E523" s="2833"/>
      <c r="F523" s="2807"/>
      <c r="G523" s="2810"/>
      <c r="H523" s="2838"/>
      <c r="I523" s="2807"/>
      <c r="J523" s="2807"/>
      <c r="K523" s="273"/>
      <c r="L523" s="98"/>
      <c r="M523" s="1760"/>
      <c r="N523" s="89"/>
      <c r="O523" s="89"/>
      <c r="P523" s="98"/>
      <c r="Q523" s="98"/>
      <c r="R523" s="12"/>
      <c r="S523" s="12"/>
      <c r="T523" s="12"/>
      <c r="U523" s="12"/>
      <c r="V523" s="12"/>
      <c r="W523" s="1934"/>
      <c r="X523" s="1934"/>
      <c r="Y523" s="12"/>
      <c r="Z523" s="98"/>
      <c r="AA523" s="2813"/>
      <c r="AB523" s="2813"/>
      <c r="AC523" s="2816"/>
      <c r="AD523" s="2835"/>
      <c r="AE523" s="2821"/>
      <c r="AF523" s="2823"/>
      <c r="AG523" s="59">
        <f>IF(N523=N522,0,IF(N523=N521,0,1))</f>
        <v>0</v>
      </c>
      <c r="AH523" s="59" t="s">
        <v>224</v>
      </c>
      <c r="AI523" s="59" t="str">
        <f t="shared" si="106"/>
        <v>??</v>
      </c>
      <c r="AJ523" s="59">
        <f>IF(O523=O522,0,IF(O523=O521,0,1))</f>
        <v>0</v>
      </c>
      <c r="AK523" s="529">
        <f t="shared" si="113"/>
        <v>0</v>
      </c>
    </row>
    <row r="524" spans="1:37" ht="14.1" customHeight="1" thickTop="1" thickBot="1">
      <c r="A524" s="2797"/>
      <c r="B524" s="2801"/>
      <c r="C524" s="2827"/>
      <c r="D524" s="2830"/>
      <c r="E524" s="2833"/>
      <c r="F524" s="2807"/>
      <c r="G524" s="2810"/>
      <c r="H524" s="2839"/>
      <c r="I524" s="2807"/>
      <c r="J524" s="2807"/>
      <c r="K524" s="273"/>
      <c r="L524" s="98"/>
      <c r="M524" s="1760"/>
      <c r="N524" s="89"/>
      <c r="O524" s="89"/>
      <c r="P524" s="98"/>
      <c r="Q524" s="98"/>
      <c r="R524" s="12"/>
      <c r="S524" s="12"/>
      <c r="T524" s="12"/>
      <c r="U524" s="12"/>
      <c r="V524" s="12"/>
      <c r="W524" s="1934"/>
      <c r="X524" s="1934"/>
      <c r="Y524" s="12"/>
      <c r="Z524" s="98"/>
      <c r="AA524" s="2813"/>
      <c r="AB524" s="2813"/>
      <c r="AC524" s="2816"/>
      <c r="AD524" s="2835"/>
      <c r="AE524" s="2821"/>
      <c r="AF524" s="2823"/>
      <c r="AG524" s="59">
        <f>IF(N524=N523,0,IF(N524=N522,0,IF(N524=N521,0,1)))</f>
        <v>0</v>
      </c>
      <c r="AH524" s="59" t="s">
        <v>224</v>
      </c>
      <c r="AI524" s="59" t="str">
        <f t="shared" si="106"/>
        <v>??</v>
      </c>
      <c r="AJ524" s="59">
        <f>IF(O524=O523,0,IF(O524=O522,0,IF(O524=O521,0,1)))</f>
        <v>0</v>
      </c>
      <c r="AK524" s="529">
        <f t="shared" si="113"/>
        <v>0</v>
      </c>
    </row>
    <row r="525" spans="1:37" ht="14.1" customHeight="1" thickTop="1" thickBot="1">
      <c r="A525" s="2797"/>
      <c r="B525" s="2801"/>
      <c r="C525" s="2827"/>
      <c r="D525" s="2830"/>
      <c r="E525" s="2833"/>
      <c r="F525" s="2807"/>
      <c r="G525" s="2810"/>
      <c r="H525" s="2839"/>
      <c r="I525" s="2807"/>
      <c r="J525" s="2807"/>
      <c r="K525" s="277"/>
      <c r="L525" s="98"/>
      <c r="M525" s="1760"/>
      <c r="N525" s="89"/>
      <c r="O525" s="89"/>
      <c r="P525" s="98"/>
      <c r="Q525" s="98"/>
      <c r="R525" s="12"/>
      <c r="S525" s="12"/>
      <c r="T525" s="12"/>
      <c r="U525" s="12"/>
      <c r="V525" s="12"/>
      <c r="W525" s="1934"/>
      <c r="X525" s="1934"/>
      <c r="Y525" s="12"/>
      <c r="Z525" s="98"/>
      <c r="AA525" s="2813"/>
      <c r="AB525" s="2813"/>
      <c r="AC525" s="2816"/>
      <c r="AD525" s="2835"/>
      <c r="AE525" s="2821"/>
      <c r="AF525" s="2823"/>
      <c r="AG525" s="59">
        <f>IF(N525=N524,0,IF(N525=N523,0,IF(N525=N522,0,IF(N525=N521,0,1))))</f>
        <v>0</v>
      </c>
      <c r="AH525" s="59" t="s">
        <v>224</v>
      </c>
      <c r="AI525" s="59" t="str">
        <f t="shared" si="106"/>
        <v>??</v>
      </c>
      <c r="AJ525" s="59">
        <f>IF(O525=O524,0,IF(O525=O523,0,IF(O525=O522,0,IF(O525=O521,0,1))))</f>
        <v>0</v>
      </c>
      <c r="AK525" s="529">
        <f t="shared" si="113"/>
        <v>0</v>
      </c>
    </row>
    <row r="526" spans="1:37" ht="14.1" customHeight="1" thickTop="1" thickBot="1">
      <c r="A526" s="2797"/>
      <c r="B526" s="2801"/>
      <c r="C526" s="2827"/>
      <c r="D526" s="2830"/>
      <c r="E526" s="2833"/>
      <c r="F526" s="2807"/>
      <c r="G526" s="2810"/>
      <c r="H526" s="2839"/>
      <c r="I526" s="2807"/>
      <c r="J526" s="2807"/>
      <c r="K526" s="277"/>
      <c r="L526" s="98"/>
      <c r="M526" s="1760"/>
      <c r="N526" s="89"/>
      <c r="O526" s="89"/>
      <c r="P526" s="98"/>
      <c r="Q526" s="98"/>
      <c r="R526" s="12"/>
      <c r="S526" s="12"/>
      <c r="T526" s="12"/>
      <c r="U526" s="12"/>
      <c r="V526" s="12"/>
      <c r="W526" s="1934"/>
      <c r="X526" s="1934"/>
      <c r="Y526" s="12"/>
      <c r="Z526" s="98"/>
      <c r="AA526" s="2813"/>
      <c r="AB526" s="2813"/>
      <c r="AC526" s="2816"/>
      <c r="AD526" s="2835"/>
      <c r="AE526" s="2821"/>
      <c r="AF526" s="2823"/>
      <c r="AG526" s="59">
        <f>IF(N526=N525,0,IF(N526=N524,0,IF(N526=N523,0,IF(N526=N522,0,IF(N526=N521,0,1)))))</f>
        <v>0</v>
      </c>
      <c r="AH526" s="59" t="s">
        <v>224</v>
      </c>
      <c r="AI526" s="59" t="str">
        <f t="shared" si="106"/>
        <v>??</v>
      </c>
      <c r="AJ526" s="59">
        <f>IF(O526=O525,0,IF(O526=O524,0,IF(O526=O523,0,IF(O526=O522,0,IF(O526=O521,0,1)))))</f>
        <v>0</v>
      </c>
      <c r="AK526" s="529">
        <f t="shared" si="113"/>
        <v>0</v>
      </c>
    </row>
    <row r="527" spans="1:37" ht="14.1" customHeight="1" thickTop="1" thickBot="1">
      <c r="A527" s="2797"/>
      <c r="B527" s="2801"/>
      <c r="C527" s="2827"/>
      <c r="D527" s="2830"/>
      <c r="E527" s="2833"/>
      <c r="F527" s="2807"/>
      <c r="G527" s="2810"/>
      <c r="H527" s="2839"/>
      <c r="I527" s="2807"/>
      <c r="J527" s="2807"/>
      <c r="K527" s="277"/>
      <c r="L527" s="98"/>
      <c r="M527" s="1760"/>
      <c r="N527" s="89"/>
      <c r="O527" s="89"/>
      <c r="P527" s="98"/>
      <c r="Q527" s="98"/>
      <c r="R527" s="12"/>
      <c r="S527" s="12"/>
      <c r="T527" s="12"/>
      <c r="U527" s="12"/>
      <c r="V527" s="12"/>
      <c r="W527" s="1934"/>
      <c r="X527" s="1934"/>
      <c r="Y527" s="12"/>
      <c r="Z527" s="98"/>
      <c r="AA527" s="2813"/>
      <c r="AB527" s="2813"/>
      <c r="AC527" s="2824" t="str">
        <f t="shared" ref="AC527" si="114">IF(AC521&gt;9,"błąd","")</f>
        <v/>
      </c>
      <c r="AD527" s="2835"/>
      <c r="AE527" s="2821"/>
      <c r="AF527" s="2823"/>
      <c r="AG527" s="59">
        <f>IF(N527=N526,0,IF(N527=N525,0,IF(N527=N524,0,IF(N527=N523,0,IF(N527=N522,0,IF(N527=N521,0,1))))))</f>
        <v>0</v>
      </c>
      <c r="AH527" s="59" t="s">
        <v>224</v>
      </c>
      <c r="AI527" s="59" t="str">
        <f t="shared" si="106"/>
        <v>??</v>
      </c>
      <c r="AJ527" s="59">
        <f>IF(O527=O526,0,IF(O527=O525,0,IF(O527=O524,0,IF(O527=O523,0,IF(O527=O522,0,IF(O527=O521,0,1))))))</f>
        <v>0</v>
      </c>
      <c r="AK527" s="529">
        <f t="shared" si="113"/>
        <v>0</v>
      </c>
    </row>
    <row r="528" spans="1:37" ht="14.1" customHeight="1" thickTop="1" thickBot="1">
      <c r="A528" s="2797"/>
      <c r="B528" s="2801"/>
      <c r="C528" s="2827"/>
      <c r="D528" s="2830"/>
      <c r="E528" s="2833"/>
      <c r="F528" s="2807"/>
      <c r="G528" s="2810"/>
      <c r="H528" s="2839"/>
      <c r="I528" s="2807"/>
      <c r="J528" s="2807"/>
      <c r="K528" s="277"/>
      <c r="L528" s="98"/>
      <c r="M528" s="1760"/>
      <c r="N528" s="89"/>
      <c r="O528" s="89"/>
      <c r="P528" s="98"/>
      <c r="Q528" s="98"/>
      <c r="R528" s="12"/>
      <c r="S528" s="12"/>
      <c r="T528" s="12"/>
      <c r="U528" s="12"/>
      <c r="V528" s="12"/>
      <c r="W528" s="1934"/>
      <c r="X528" s="1934"/>
      <c r="Y528" s="12"/>
      <c r="Z528" s="98"/>
      <c r="AA528" s="2813"/>
      <c r="AB528" s="2813"/>
      <c r="AC528" s="2824"/>
      <c r="AD528" s="2835"/>
      <c r="AE528" s="2821"/>
      <c r="AF528" s="2823"/>
      <c r="AG528" s="59">
        <f>IF(N528=N527,0,IF(N528=N526,0,IF(N528=N525,0,IF(N528=N524,0,IF(N528=N523,0,IF(N528=N522,0,IF(N528=N521,0,1)))))))</f>
        <v>0</v>
      </c>
      <c r="AH528" s="59" t="s">
        <v>224</v>
      </c>
      <c r="AI528" s="59" t="str">
        <f t="shared" si="106"/>
        <v>??</v>
      </c>
      <c r="AJ528" s="59">
        <f>IF(O528=O527,0,IF(O528=O526,0,IF(O528=O525,0,IF(O528=O524,0,IF(O528=O523,0,IF(O528=O522,0,IF(O528=O521,0,1)))))))</f>
        <v>0</v>
      </c>
      <c r="AK528" s="529">
        <f t="shared" si="113"/>
        <v>0</v>
      </c>
    </row>
    <row r="529" spans="1:37" ht="14.1" customHeight="1" thickTop="1" thickBot="1">
      <c r="A529" s="2797"/>
      <c r="B529" s="2801"/>
      <c r="C529" s="2827"/>
      <c r="D529" s="2830"/>
      <c r="E529" s="2833"/>
      <c r="F529" s="2807"/>
      <c r="G529" s="2810"/>
      <c r="H529" s="2839"/>
      <c r="I529" s="2807"/>
      <c r="J529" s="2807"/>
      <c r="K529" s="277"/>
      <c r="L529" s="98"/>
      <c r="M529" s="1760"/>
      <c r="N529" s="89"/>
      <c r="O529" s="89"/>
      <c r="P529" s="98"/>
      <c r="Q529" s="98"/>
      <c r="R529" s="12"/>
      <c r="S529" s="12"/>
      <c r="T529" s="12"/>
      <c r="U529" s="12"/>
      <c r="V529" s="12"/>
      <c r="W529" s="1934"/>
      <c r="X529" s="1934"/>
      <c r="Y529" s="12"/>
      <c r="Z529" s="98"/>
      <c r="AA529" s="2813"/>
      <c r="AB529" s="2813"/>
      <c r="AC529" s="2824"/>
      <c r="AD529" s="2835"/>
      <c r="AE529" s="2821"/>
      <c r="AF529" s="2823"/>
      <c r="AG529" s="59">
        <f>IF(N529=N528,0,IF(N529=N527,0,IF(N529=N526,0,IF(N529=N525,0,IF(N529=N524,0,IF(N529=N523,0,IF(N529=N522,0,IF(N529=N521,0,1))))))))</f>
        <v>0</v>
      </c>
      <c r="AH529" s="59" t="s">
        <v>224</v>
      </c>
      <c r="AI529" s="59" t="str">
        <f t="shared" si="106"/>
        <v>??</v>
      </c>
      <c r="AJ529" s="59">
        <f>IF(O529=O528,0,IF(O529=O527,0,IF(O529=O526,0,IF(O529=O525,0,IF(O529=O524,0,IF(O529=O523,0,IF(O529=O522,0,IF(O529=O521,0,1))))))))</f>
        <v>0</v>
      </c>
      <c r="AK529" s="529">
        <f t="shared" si="113"/>
        <v>0</v>
      </c>
    </row>
    <row r="530" spans="1:37" ht="14.1" customHeight="1" thickTop="1" thickBot="1">
      <c r="A530" s="2797"/>
      <c r="B530" s="2802"/>
      <c r="C530" s="2828"/>
      <c r="D530" s="2831"/>
      <c r="E530" s="2834"/>
      <c r="F530" s="2808"/>
      <c r="G530" s="2811"/>
      <c r="H530" s="2840"/>
      <c r="I530" s="2808"/>
      <c r="J530" s="2808"/>
      <c r="K530" s="274"/>
      <c r="L530" s="96"/>
      <c r="M530" s="96"/>
      <c r="N530" s="89"/>
      <c r="O530" s="93"/>
      <c r="P530" s="96"/>
      <c r="Q530" s="96"/>
      <c r="R530" s="13"/>
      <c r="S530" s="13"/>
      <c r="T530" s="13"/>
      <c r="U530" s="13"/>
      <c r="V530" s="13"/>
      <c r="W530" s="13"/>
      <c r="X530" s="13"/>
      <c r="Y530" s="13"/>
      <c r="Z530" s="96"/>
      <c r="AA530" s="2814"/>
      <c r="AB530" s="2814"/>
      <c r="AC530" s="2825"/>
      <c r="AD530" s="2835"/>
      <c r="AE530" s="2822"/>
      <c r="AF530" s="2823"/>
      <c r="AG530" s="59">
        <f>IF(N530=N529,0,IF(N530=N528,0,IF(N530=N527,0,IF(N530=N526,0,IF(N530=N525,0,IF(N530=N524,0,IF(N530=N523,0,IF(N530=N522,0,IF(N530=N521,0,1)))))))))</f>
        <v>0</v>
      </c>
      <c r="AH530" s="59" t="s">
        <v>224</v>
      </c>
      <c r="AI530" s="59" t="str">
        <f t="shared" si="106"/>
        <v>??</v>
      </c>
      <c r="AJ530" s="59">
        <f>IF(O530=O529,0,IF(O530=O528,0,IF(O530=O527,0,IF(O530=O526,0,IF(O530=O525,0,IF(O530=O524,0,IF(O530=O523,0,IF(O530=O522,0,IF(O530=O521,0,1)))))))))</f>
        <v>0</v>
      </c>
      <c r="AK530" s="529">
        <f t="shared" si="113"/>
        <v>0</v>
      </c>
    </row>
    <row r="531" spans="1:37" ht="14.1" customHeight="1" thickTop="1" thickBot="1">
      <c r="A531" s="2797"/>
      <c r="B531" s="2800"/>
      <c r="C531" s="2826"/>
      <c r="D531" s="2829"/>
      <c r="E531" s="2832"/>
      <c r="F531" s="2806"/>
      <c r="G531" s="2809"/>
      <c r="H531" s="2836" t="s">
        <v>970</v>
      </c>
      <c r="I531" s="2806"/>
      <c r="J531" s="2806"/>
      <c r="K531" s="275"/>
      <c r="L531" s="97"/>
      <c r="M531" s="97"/>
      <c r="N531" s="79"/>
      <c r="O531" s="79"/>
      <c r="P531" s="97"/>
      <c r="Q531" s="97"/>
      <c r="R531" s="14"/>
      <c r="S531" s="14"/>
      <c r="T531" s="14"/>
      <c r="U531" s="14"/>
      <c r="V531" s="14"/>
      <c r="W531" s="14"/>
      <c r="X531" s="14"/>
      <c r="Y531" s="14"/>
      <c r="Z531" s="97"/>
      <c r="AA531" s="2812">
        <f>SUM(R531:Z540)</f>
        <v>0</v>
      </c>
      <c r="AB531" s="2812">
        <f>IF(AA531&gt;0,18,0)</f>
        <v>0</v>
      </c>
      <c r="AC531" s="2815">
        <f t="shared" ref="AC531" si="115">IF((AA531-AB531)&gt;=0,AA531-AB531,0)</f>
        <v>0</v>
      </c>
      <c r="AD531" s="2835">
        <f>IF(AA531&lt;AB531,AA531,AB531)/IF(AB531=0,1,AB531)</f>
        <v>0</v>
      </c>
      <c r="AE531" s="2820" t="str">
        <f>IF(AD531=1,"pe",IF(AD531&gt;0,"ne",""))</f>
        <v/>
      </c>
      <c r="AF531" s="2823"/>
      <c r="AG531" s="59">
        <v>1</v>
      </c>
      <c r="AH531" s="59" t="s">
        <v>224</v>
      </c>
      <c r="AI531" s="59" t="str">
        <f t="shared" si="106"/>
        <v>??</v>
      </c>
      <c r="AJ531" s="59">
        <v>1</v>
      </c>
      <c r="AK531" s="529">
        <f>C531</f>
        <v>0</v>
      </c>
    </row>
    <row r="532" spans="1:37" ht="14.1" customHeight="1" thickTop="1" thickBot="1">
      <c r="A532" s="2797"/>
      <c r="B532" s="2801"/>
      <c r="C532" s="2827"/>
      <c r="D532" s="2830"/>
      <c r="E532" s="2833"/>
      <c r="F532" s="2807"/>
      <c r="G532" s="2810"/>
      <c r="H532" s="2837"/>
      <c r="I532" s="2807"/>
      <c r="J532" s="2807"/>
      <c r="K532" s="273"/>
      <c r="L532" s="98"/>
      <c r="M532" s="1760"/>
      <c r="N532" s="89"/>
      <c r="O532" s="89"/>
      <c r="P532" s="98"/>
      <c r="Q532" s="98"/>
      <c r="R532" s="12"/>
      <c r="S532" s="12"/>
      <c r="T532" s="12"/>
      <c r="U532" s="12"/>
      <c r="V532" s="12"/>
      <c r="W532" s="1934"/>
      <c r="X532" s="1934"/>
      <c r="Y532" s="12"/>
      <c r="Z532" s="98"/>
      <c r="AA532" s="2813"/>
      <c r="AB532" s="2813"/>
      <c r="AC532" s="2816"/>
      <c r="AD532" s="2835"/>
      <c r="AE532" s="2821"/>
      <c r="AF532" s="2823"/>
      <c r="AG532" s="59">
        <f>IF(N532=N531,0,1)</f>
        <v>0</v>
      </c>
      <c r="AH532" s="59" t="s">
        <v>224</v>
      </c>
      <c r="AI532" s="59" t="str">
        <f t="shared" si="106"/>
        <v>??</v>
      </c>
      <c r="AJ532" s="59">
        <f>IF(O532=O531,0,1)</f>
        <v>0</v>
      </c>
      <c r="AK532" s="529">
        <f t="shared" si="113"/>
        <v>0</v>
      </c>
    </row>
    <row r="533" spans="1:37" ht="14.1" customHeight="1" thickTop="1" thickBot="1">
      <c r="A533" s="2797"/>
      <c r="B533" s="2801"/>
      <c r="C533" s="2827"/>
      <c r="D533" s="2830"/>
      <c r="E533" s="2833"/>
      <c r="F533" s="2807"/>
      <c r="G533" s="2810"/>
      <c r="H533" s="2838"/>
      <c r="I533" s="2807"/>
      <c r="J533" s="2807"/>
      <c r="K533" s="273"/>
      <c r="L533" s="98"/>
      <c r="M533" s="1760"/>
      <c r="N533" s="89"/>
      <c r="O533" s="89"/>
      <c r="P533" s="98"/>
      <c r="Q533" s="98"/>
      <c r="R533" s="12"/>
      <c r="S533" s="12"/>
      <c r="T533" s="12"/>
      <c r="U533" s="12"/>
      <c r="V533" s="12"/>
      <c r="W533" s="1934"/>
      <c r="X533" s="1934"/>
      <c r="Y533" s="12"/>
      <c r="Z533" s="98"/>
      <c r="AA533" s="2813"/>
      <c r="AB533" s="2813"/>
      <c r="AC533" s="2816"/>
      <c r="AD533" s="2835"/>
      <c r="AE533" s="2821"/>
      <c r="AF533" s="2823"/>
      <c r="AG533" s="59">
        <f>IF(N533=N532,0,IF(N533=N531,0,1))</f>
        <v>0</v>
      </c>
      <c r="AH533" s="59" t="s">
        <v>224</v>
      </c>
      <c r="AI533" s="59" t="str">
        <f t="shared" si="106"/>
        <v>??</v>
      </c>
      <c r="AJ533" s="59">
        <f>IF(O533=O532,0,IF(O533=O531,0,1))</f>
        <v>0</v>
      </c>
      <c r="AK533" s="529">
        <f t="shared" si="113"/>
        <v>0</v>
      </c>
    </row>
    <row r="534" spans="1:37" ht="14.1" customHeight="1" thickTop="1" thickBot="1">
      <c r="A534" s="2797"/>
      <c r="B534" s="2801"/>
      <c r="C534" s="2827"/>
      <c r="D534" s="2830"/>
      <c r="E534" s="2833"/>
      <c r="F534" s="2807"/>
      <c r="G534" s="2810"/>
      <c r="H534" s="2839"/>
      <c r="I534" s="2807"/>
      <c r="J534" s="2807"/>
      <c r="K534" s="273"/>
      <c r="L534" s="98"/>
      <c r="M534" s="1760"/>
      <c r="N534" s="89"/>
      <c r="O534" s="89"/>
      <c r="P534" s="98"/>
      <c r="Q534" s="98"/>
      <c r="R534" s="12"/>
      <c r="S534" s="12"/>
      <c r="T534" s="12"/>
      <c r="U534" s="12"/>
      <c r="V534" s="12"/>
      <c r="W534" s="1934"/>
      <c r="X534" s="1934"/>
      <c r="Y534" s="12"/>
      <c r="Z534" s="98"/>
      <c r="AA534" s="2813"/>
      <c r="AB534" s="2813"/>
      <c r="AC534" s="2816"/>
      <c r="AD534" s="2835"/>
      <c r="AE534" s="2821"/>
      <c r="AF534" s="2823"/>
      <c r="AG534" s="59">
        <f>IF(N534=N533,0,IF(N534=N532,0,IF(N534=N531,0,1)))</f>
        <v>0</v>
      </c>
      <c r="AH534" s="59" t="s">
        <v>224</v>
      </c>
      <c r="AI534" s="59" t="str">
        <f t="shared" si="106"/>
        <v>??</v>
      </c>
      <c r="AJ534" s="59">
        <f>IF(O534=O533,0,IF(O534=O532,0,IF(O534=O531,0,1)))</f>
        <v>0</v>
      </c>
      <c r="AK534" s="529">
        <f t="shared" si="113"/>
        <v>0</v>
      </c>
    </row>
    <row r="535" spans="1:37" ht="14.1" customHeight="1" thickTop="1" thickBot="1">
      <c r="A535" s="2797"/>
      <c r="B535" s="2801"/>
      <c r="C535" s="2827"/>
      <c r="D535" s="2830"/>
      <c r="E535" s="2833"/>
      <c r="F535" s="2807"/>
      <c r="G535" s="2810"/>
      <c r="H535" s="2839"/>
      <c r="I535" s="2807"/>
      <c r="J535" s="2807"/>
      <c r="K535" s="277"/>
      <c r="L535" s="98"/>
      <c r="M535" s="1760"/>
      <c r="N535" s="89"/>
      <c r="O535" s="89"/>
      <c r="P535" s="98"/>
      <c r="Q535" s="98"/>
      <c r="R535" s="12"/>
      <c r="S535" s="12"/>
      <c r="T535" s="12"/>
      <c r="U535" s="12"/>
      <c r="V535" s="12"/>
      <c r="W535" s="1934"/>
      <c r="X535" s="1934"/>
      <c r="Y535" s="12"/>
      <c r="Z535" s="98"/>
      <c r="AA535" s="2813"/>
      <c r="AB535" s="2813"/>
      <c r="AC535" s="2816"/>
      <c r="AD535" s="2835"/>
      <c r="AE535" s="2821"/>
      <c r="AF535" s="2823"/>
      <c r="AG535" s="59">
        <f>IF(N535=N534,0,IF(N535=N533,0,IF(N535=N532,0,IF(N535=N531,0,1))))</f>
        <v>0</v>
      </c>
      <c r="AH535" s="59" t="s">
        <v>224</v>
      </c>
      <c r="AI535" s="59" t="str">
        <f t="shared" si="106"/>
        <v>??</v>
      </c>
      <c r="AJ535" s="59">
        <f>IF(O535=O534,0,IF(O535=O533,0,IF(O535=O532,0,IF(O535=O531,0,1))))</f>
        <v>0</v>
      </c>
      <c r="AK535" s="529">
        <f t="shared" si="113"/>
        <v>0</v>
      </c>
    </row>
    <row r="536" spans="1:37" ht="14.1" customHeight="1" thickTop="1" thickBot="1">
      <c r="A536" s="2797"/>
      <c r="B536" s="2801"/>
      <c r="C536" s="2827"/>
      <c r="D536" s="2830"/>
      <c r="E536" s="2833"/>
      <c r="F536" s="2807"/>
      <c r="G536" s="2810"/>
      <c r="H536" s="2839"/>
      <c r="I536" s="2807"/>
      <c r="J536" s="2807"/>
      <c r="K536" s="277"/>
      <c r="L536" s="98"/>
      <c r="M536" s="1760"/>
      <c r="N536" s="89"/>
      <c r="O536" s="89"/>
      <c r="P536" s="98"/>
      <c r="Q536" s="98"/>
      <c r="R536" s="12"/>
      <c r="S536" s="12"/>
      <c r="T536" s="12"/>
      <c r="U536" s="12"/>
      <c r="V536" s="12"/>
      <c r="W536" s="1934"/>
      <c r="X536" s="1934"/>
      <c r="Y536" s="12"/>
      <c r="Z536" s="98"/>
      <c r="AA536" s="2813"/>
      <c r="AB536" s="2813"/>
      <c r="AC536" s="2816"/>
      <c r="AD536" s="2835"/>
      <c r="AE536" s="2821"/>
      <c r="AF536" s="2823"/>
      <c r="AG536" s="59">
        <f>IF(N536=N535,0,IF(N536=N534,0,IF(N536=N533,0,IF(N536=N532,0,IF(N536=N531,0,1)))))</f>
        <v>0</v>
      </c>
      <c r="AH536" s="59" t="s">
        <v>224</v>
      </c>
      <c r="AI536" s="59" t="str">
        <f t="shared" si="106"/>
        <v>??</v>
      </c>
      <c r="AJ536" s="59">
        <f>IF(O536=O535,0,IF(O536=O534,0,IF(O536=O533,0,IF(O536=O532,0,IF(O536=O531,0,1)))))</f>
        <v>0</v>
      </c>
      <c r="AK536" s="529">
        <f t="shared" si="113"/>
        <v>0</v>
      </c>
    </row>
    <row r="537" spans="1:37" ht="14.1" customHeight="1" thickTop="1" thickBot="1">
      <c r="A537" s="2797"/>
      <c r="B537" s="2801"/>
      <c r="C537" s="2827"/>
      <c r="D537" s="2830"/>
      <c r="E537" s="2833"/>
      <c r="F537" s="2807"/>
      <c r="G537" s="2810"/>
      <c r="H537" s="2839"/>
      <c r="I537" s="2807"/>
      <c r="J537" s="2807"/>
      <c r="K537" s="277"/>
      <c r="L537" s="98"/>
      <c r="M537" s="1760"/>
      <c r="N537" s="89"/>
      <c r="O537" s="89"/>
      <c r="P537" s="98"/>
      <c r="Q537" s="98"/>
      <c r="R537" s="12"/>
      <c r="S537" s="12"/>
      <c r="T537" s="12"/>
      <c r="U537" s="12"/>
      <c r="V537" s="12"/>
      <c r="W537" s="1934"/>
      <c r="X537" s="1934"/>
      <c r="Y537" s="12"/>
      <c r="Z537" s="98"/>
      <c r="AA537" s="2813"/>
      <c r="AB537" s="2813"/>
      <c r="AC537" s="2824" t="str">
        <f t="shared" ref="AC537" si="116">IF(AC531&gt;9,"błąd","")</f>
        <v/>
      </c>
      <c r="AD537" s="2835"/>
      <c r="AE537" s="2821"/>
      <c r="AF537" s="2823"/>
      <c r="AG537" s="59">
        <f>IF(N537=N536,0,IF(N537=N535,0,IF(N537=N534,0,IF(N537=N533,0,IF(N537=N532,0,IF(N537=N531,0,1))))))</f>
        <v>0</v>
      </c>
      <c r="AH537" s="59" t="s">
        <v>224</v>
      </c>
      <c r="AI537" s="59" t="str">
        <f t="shared" si="106"/>
        <v>??</v>
      </c>
      <c r="AJ537" s="59">
        <f>IF(O537=O536,0,IF(O537=O535,0,IF(O537=O534,0,IF(O537=O533,0,IF(O537=O532,0,IF(O537=O531,0,1))))))</f>
        <v>0</v>
      </c>
      <c r="AK537" s="529">
        <f t="shared" si="113"/>
        <v>0</v>
      </c>
    </row>
    <row r="538" spans="1:37" ht="14.1" customHeight="1" thickTop="1" thickBot="1">
      <c r="A538" s="2797"/>
      <c r="B538" s="2801"/>
      <c r="C538" s="2827"/>
      <c r="D538" s="2830"/>
      <c r="E538" s="2833"/>
      <c r="F538" s="2807"/>
      <c r="G538" s="2810"/>
      <c r="H538" s="2839"/>
      <c r="I538" s="2807"/>
      <c r="J538" s="2807"/>
      <c r="K538" s="277"/>
      <c r="L538" s="98"/>
      <c r="M538" s="1760"/>
      <c r="N538" s="89"/>
      <c r="O538" s="89"/>
      <c r="P538" s="98"/>
      <c r="Q538" s="98"/>
      <c r="R538" s="12"/>
      <c r="S538" s="12"/>
      <c r="T538" s="12"/>
      <c r="U538" s="12"/>
      <c r="V538" s="12"/>
      <c r="W538" s="1934"/>
      <c r="X538" s="1934"/>
      <c r="Y538" s="12"/>
      <c r="Z538" s="98"/>
      <c r="AA538" s="2813"/>
      <c r="AB538" s="2813"/>
      <c r="AC538" s="2824"/>
      <c r="AD538" s="2835"/>
      <c r="AE538" s="2821"/>
      <c r="AF538" s="2823"/>
      <c r="AG538" s="59">
        <f>IF(N538=N537,0,IF(N538=N536,0,IF(N538=N535,0,IF(N538=N534,0,IF(N538=N533,0,IF(N538=N532,0,IF(N538=N531,0,1)))))))</f>
        <v>0</v>
      </c>
      <c r="AH538" s="59" t="s">
        <v>224</v>
      </c>
      <c r="AI538" s="59" t="str">
        <f t="shared" si="106"/>
        <v>??</v>
      </c>
      <c r="AJ538" s="59">
        <f>IF(O538=O537,0,IF(O538=O536,0,IF(O538=O535,0,IF(O538=O534,0,IF(O538=O533,0,IF(O538=O532,0,IF(O538=O531,0,1)))))))</f>
        <v>0</v>
      </c>
      <c r="AK538" s="529">
        <f t="shared" si="113"/>
        <v>0</v>
      </c>
    </row>
    <row r="539" spans="1:37" ht="14.1" customHeight="1" thickTop="1" thickBot="1">
      <c r="A539" s="2797"/>
      <c r="B539" s="2801"/>
      <c r="C539" s="2827"/>
      <c r="D539" s="2830"/>
      <c r="E539" s="2833"/>
      <c r="F539" s="2807"/>
      <c r="G539" s="2810"/>
      <c r="H539" s="2839"/>
      <c r="I539" s="2807"/>
      <c r="J539" s="2807"/>
      <c r="K539" s="277"/>
      <c r="L539" s="98"/>
      <c r="M539" s="1760"/>
      <c r="N539" s="89"/>
      <c r="O539" s="89"/>
      <c r="P539" s="98"/>
      <c r="Q539" s="98"/>
      <c r="R539" s="12"/>
      <c r="S539" s="12"/>
      <c r="T539" s="12"/>
      <c r="U539" s="12"/>
      <c r="V539" s="12"/>
      <c r="W539" s="1934"/>
      <c r="X539" s="1934"/>
      <c r="Y539" s="12"/>
      <c r="Z539" s="98"/>
      <c r="AA539" s="2813"/>
      <c r="AB539" s="2813"/>
      <c r="AC539" s="2824"/>
      <c r="AD539" s="2835"/>
      <c r="AE539" s="2821"/>
      <c r="AF539" s="2823"/>
      <c r="AG539" s="59">
        <f>IF(N539=N538,0,IF(N539=N537,0,IF(N539=N536,0,IF(N539=N535,0,IF(N539=N534,0,IF(N539=N533,0,IF(N539=N532,0,IF(N539=N531,0,1))))))))</f>
        <v>0</v>
      </c>
      <c r="AH539" s="59" t="s">
        <v>224</v>
      </c>
      <c r="AI539" s="59" t="str">
        <f t="shared" si="106"/>
        <v>??</v>
      </c>
      <c r="AJ539" s="59">
        <f>IF(O539=O538,0,IF(O539=O537,0,IF(O539=O536,0,IF(O539=O535,0,IF(O539=O534,0,IF(O539=O533,0,IF(O539=O532,0,IF(O539=O531,0,1))))))))</f>
        <v>0</v>
      </c>
      <c r="AK539" s="529">
        <f t="shared" si="113"/>
        <v>0</v>
      </c>
    </row>
    <row r="540" spans="1:37" ht="14.1" customHeight="1" thickTop="1" thickBot="1">
      <c r="A540" s="2797"/>
      <c r="B540" s="2802"/>
      <c r="C540" s="2828"/>
      <c r="D540" s="2831"/>
      <c r="E540" s="2834"/>
      <c r="F540" s="2808"/>
      <c r="G540" s="2811"/>
      <c r="H540" s="2840"/>
      <c r="I540" s="2808"/>
      <c r="J540" s="2808"/>
      <c r="K540" s="274"/>
      <c r="L540" s="96"/>
      <c r="M540" s="96"/>
      <c r="N540" s="89"/>
      <c r="O540" s="93"/>
      <c r="P540" s="96"/>
      <c r="Q540" s="96"/>
      <c r="R540" s="13"/>
      <c r="S540" s="13"/>
      <c r="T540" s="13"/>
      <c r="U540" s="13"/>
      <c r="V540" s="13"/>
      <c r="W540" s="13"/>
      <c r="X540" s="13"/>
      <c r="Y540" s="13"/>
      <c r="Z540" s="96"/>
      <c r="AA540" s="2814"/>
      <c r="AB540" s="2814"/>
      <c r="AC540" s="2825"/>
      <c r="AD540" s="2835"/>
      <c r="AE540" s="2822"/>
      <c r="AF540" s="2823"/>
      <c r="AG540" s="59">
        <f>IF(N540=N539,0,IF(N540=N538,0,IF(N540=N537,0,IF(N540=N536,0,IF(N540=N535,0,IF(N540=N534,0,IF(N540=N533,0,IF(N540=N532,0,IF(N540=N531,0,1)))))))))</f>
        <v>0</v>
      </c>
      <c r="AH540" s="59" t="s">
        <v>224</v>
      </c>
      <c r="AI540" s="59" t="str">
        <f t="shared" si="106"/>
        <v>??</v>
      </c>
      <c r="AJ540" s="59">
        <f>IF(O540=O539,0,IF(O540=O538,0,IF(O540=O537,0,IF(O540=O536,0,IF(O540=O535,0,IF(O540=O534,0,IF(O540=O533,0,IF(O540=O532,0,IF(O540=O531,0,1)))))))))</f>
        <v>0</v>
      </c>
      <c r="AK540" s="529">
        <f t="shared" si="113"/>
        <v>0</v>
      </c>
    </row>
    <row r="541" spans="1:37" ht="14.1" customHeight="1" thickTop="1" thickBot="1">
      <c r="A541" s="2797"/>
      <c r="B541" s="2800"/>
      <c r="C541" s="2826"/>
      <c r="D541" s="2829"/>
      <c r="E541" s="2832"/>
      <c r="F541" s="2806"/>
      <c r="G541" s="2809"/>
      <c r="H541" s="2836" t="s">
        <v>970</v>
      </c>
      <c r="I541" s="2806"/>
      <c r="J541" s="2806"/>
      <c r="K541" s="275"/>
      <c r="L541" s="97"/>
      <c r="M541" s="97"/>
      <c r="N541" s="79"/>
      <c r="O541" s="79"/>
      <c r="P541" s="97"/>
      <c r="Q541" s="97"/>
      <c r="R541" s="14"/>
      <c r="S541" s="14"/>
      <c r="T541" s="14"/>
      <c r="U541" s="14"/>
      <c r="V541" s="14"/>
      <c r="W541" s="14"/>
      <c r="X541" s="14"/>
      <c r="Y541" s="14"/>
      <c r="Z541" s="97"/>
      <c r="AA541" s="2812">
        <f>SUM(R541:Z550)</f>
        <v>0</v>
      </c>
      <c r="AB541" s="2812">
        <f>IF(AA541&gt;0,18,0)</f>
        <v>0</v>
      </c>
      <c r="AC541" s="2815">
        <f t="shared" ref="AC541" si="117">IF((AA541-AB541)&gt;=0,AA541-AB541,0)</f>
        <v>0</v>
      </c>
      <c r="AD541" s="2835">
        <f>IF(AA541&lt;AB541,AA541,AB541)/IF(AB541=0,1,AB541)</f>
        <v>0</v>
      </c>
      <c r="AE541" s="2820" t="str">
        <f>IF(AD541=1,"pe",IF(AD541&gt;0,"ne",""))</f>
        <v/>
      </c>
      <c r="AF541" s="2823"/>
      <c r="AG541" s="59">
        <v>1</v>
      </c>
      <c r="AH541" s="59" t="s">
        <v>224</v>
      </c>
      <c r="AI541" s="59" t="str">
        <f t="shared" si="106"/>
        <v>??</v>
      </c>
      <c r="AJ541" s="59">
        <v>1</v>
      </c>
      <c r="AK541" s="529">
        <f>C541</f>
        <v>0</v>
      </c>
    </row>
    <row r="542" spans="1:37" ht="14.1" customHeight="1" thickTop="1" thickBot="1">
      <c r="A542" s="2797"/>
      <c r="B542" s="2801"/>
      <c r="C542" s="2827"/>
      <c r="D542" s="2830"/>
      <c r="E542" s="2833"/>
      <c r="F542" s="2807"/>
      <c r="G542" s="2810"/>
      <c r="H542" s="2837"/>
      <c r="I542" s="2807"/>
      <c r="J542" s="2807"/>
      <c r="K542" s="273"/>
      <c r="L542" s="98"/>
      <c r="M542" s="1760"/>
      <c r="N542" s="89"/>
      <c r="O542" s="89"/>
      <c r="P542" s="98"/>
      <c r="Q542" s="98"/>
      <c r="R542" s="12"/>
      <c r="S542" s="12"/>
      <c r="T542" s="12"/>
      <c r="U542" s="12"/>
      <c r="V542" s="12"/>
      <c r="W542" s="1934"/>
      <c r="X542" s="1934"/>
      <c r="Y542" s="12"/>
      <c r="Z542" s="98"/>
      <c r="AA542" s="2813"/>
      <c r="AB542" s="2813"/>
      <c r="AC542" s="2816"/>
      <c r="AD542" s="2835"/>
      <c r="AE542" s="2821"/>
      <c r="AF542" s="2823"/>
      <c r="AG542" s="59">
        <f>IF(N542=N541,0,1)</f>
        <v>0</v>
      </c>
      <c r="AH542" s="59" t="s">
        <v>224</v>
      </c>
      <c r="AI542" s="59" t="str">
        <f t="shared" si="106"/>
        <v>??</v>
      </c>
      <c r="AJ542" s="59">
        <f>IF(O542=O541,0,1)</f>
        <v>0</v>
      </c>
      <c r="AK542" s="529">
        <f t="shared" ref="AK542:AK570" si="118">AK541</f>
        <v>0</v>
      </c>
    </row>
    <row r="543" spans="1:37" ht="14.1" customHeight="1" thickTop="1" thickBot="1">
      <c r="A543" s="2797"/>
      <c r="B543" s="2801"/>
      <c r="C543" s="2827"/>
      <c r="D543" s="2830"/>
      <c r="E543" s="2833"/>
      <c r="F543" s="2807"/>
      <c r="G543" s="2810"/>
      <c r="H543" s="2838"/>
      <c r="I543" s="2807"/>
      <c r="J543" s="2807"/>
      <c r="K543" s="273"/>
      <c r="L543" s="98"/>
      <c r="M543" s="1760"/>
      <c r="N543" s="89"/>
      <c r="O543" s="89"/>
      <c r="P543" s="98"/>
      <c r="Q543" s="98"/>
      <c r="R543" s="12"/>
      <c r="S543" s="12"/>
      <c r="T543" s="12"/>
      <c r="U543" s="12"/>
      <c r="V543" s="12"/>
      <c r="W543" s="1934"/>
      <c r="X543" s="1934"/>
      <c r="Y543" s="12"/>
      <c r="Z543" s="98"/>
      <c r="AA543" s="2813"/>
      <c r="AB543" s="2813"/>
      <c r="AC543" s="2816"/>
      <c r="AD543" s="2835"/>
      <c r="AE543" s="2821"/>
      <c r="AF543" s="2823"/>
      <c r="AG543" s="59">
        <f>IF(N543=N542,0,IF(N543=N541,0,1))</f>
        <v>0</v>
      </c>
      <c r="AH543" s="59" t="s">
        <v>224</v>
      </c>
      <c r="AI543" s="59" t="str">
        <f t="shared" si="106"/>
        <v>??</v>
      </c>
      <c r="AJ543" s="59">
        <f>IF(O543=O542,0,IF(O543=O541,0,1))</f>
        <v>0</v>
      </c>
      <c r="AK543" s="529">
        <f t="shared" si="118"/>
        <v>0</v>
      </c>
    </row>
    <row r="544" spans="1:37" ht="14.1" customHeight="1" thickTop="1" thickBot="1">
      <c r="A544" s="2797"/>
      <c r="B544" s="2801"/>
      <c r="C544" s="2827"/>
      <c r="D544" s="2830"/>
      <c r="E544" s="2833"/>
      <c r="F544" s="2807"/>
      <c r="G544" s="2810"/>
      <c r="H544" s="2839"/>
      <c r="I544" s="2807"/>
      <c r="J544" s="2807"/>
      <c r="K544" s="273"/>
      <c r="L544" s="98"/>
      <c r="M544" s="1760"/>
      <c r="N544" s="89"/>
      <c r="O544" s="89"/>
      <c r="P544" s="98"/>
      <c r="Q544" s="98"/>
      <c r="R544" s="12"/>
      <c r="S544" s="12"/>
      <c r="T544" s="12"/>
      <c r="U544" s="12"/>
      <c r="V544" s="12"/>
      <c r="W544" s="1934"/>
      <c r="X544" s="1934"/>
      <c r="Y544" s="12"/>
      <c r="Z544" s="98"/>
      <c r="AA544" s="2813"/>
      <c r="AB544" s="2813"/>
      <c r="AC544" s="2816"/>
      <c r="AD544" s="2835"/>
      <c r="AE544" s="2821"/>
      <c r="AF544" s="2823"/>
      <c r="AG544" s="59">
        <f>IF(N544=N543,0,IF(N544=N542,0,IF(N544=N541,0,1)))</f>
        <v>0</v>
      </c>
      <c r="AH544" s="59" t="s">
        <v>224</v>
      </c>
      <c r="AI544" s="59" t="str">
        <f t="shared" si="106"/>
        <v>??</v>
      </c>
      <c r="AJ544" s="59">
        <f>IF(O544=O543,0,IF(O544=O542,0,IF(O544=O541,0,1)))</f>
        <v>0</v>
      </c>
      <c r="AK544" s="529">
        <f t="shared" si="118"/>
        <v>0</v>
      </c>
    </row>
    <row r="545" spans="1:37" ht="14.1" customHeight="1" thickTop="1" thickBot="1">
      <c r="A545" s="2797"/>
      <c r="B545" s="2801"/>
      <c r="C545" s="2827"/>
      <c r="D545" s="2830"/>
      <c r="E545" s="2833"/>
      <c r="F545" s="2807"/>
      <c r="G545" s="2810"/>
      <c r="H545" s="2839"/>
      <c r="I545" s="2807"/>
      <c r="J545" s="2807"/>
      <c r="K545" s="277"/>
      <c r="L545" s="98"/>
      <c r="M545" s="1760"/>
      <c r="N545" s="89"/>
      <c r="O545" s="89"/>
      <c r="P545" s="98"/>
      <c r="Q545" s="98"/>
      <c r="R545" s="12"/>
      <c r="S545" s="12"/>
      <c r="T545" s="12"/>
      <c r="U545" s="12"/>
      <c r="V545" s="12"/>
      <c r="W545" s="1934"/>
      <c r="X545" s="1934"/>
      <c r="Y545" s="12"/>
      <c r="Z545" s="98"/>
      <c r="AA545" s="2813"/>
      <c r="AB545" s="2813"/>
      <c r="AC545" s="2816"/>
      <c r="AD545" s="2835"/>
      <c r="AE545" s="2821"/>
      <c r="AF545" s="2823"/>
      <c r="AG545" s="59">
        <f>IF(N545=N544,0,IF(N545=N543,0,IF(N545=N542,0,IF(N545=N541,0,1))))</f>
        <v>0</v>
      </c>
      <c r="AH545" s="59" t="s">
        <v>224</v>
      </c>
      <c r="AI545" s="59" t="str">
        <f t="shared" si="106"/>
        <v>??</v>
      </c>
      <c r="AJ545" s="59">
        <f>IF(O545=O544,0,IF(O545=O543,0,IF(O545=O542,0,IF(O545=O541,0,1))))</f>
        <v>0</v>
      </c>
      <c r="AK545" s="529">
        <f t="shared" si="118"/>
        <v>0</v>
      </c>
    </row>
    <row r="546" spans="1:37" ht="14.1" customHeight="1" thickTop="1" thickBot="1">
      <c r="A546" s="2797"/>
      <c r="B546" s="2801"/>
      <c r="C546" s="2827"/>
      <c r="D546" s="2830"/>
      <c r="E546" s="2833"/>
      <c r="F546" s="2807"/>
      <c r="G546" s="2810"/>
      <c r="H546" s="2839"/>
      <c r="I546" s="2807"/>
      <c r="J546" s="2807"/>
      <c r="K546" s="277"/>
      <c r="L546" s="98"/>
      <c r="M546" s="1760"/>
      <c r="N546" s="89"/>
      <c r="O546" s="89"/>
      <c r="P546" s="98"/>
      <c r="Q546" s="98"/>
      <c r="R546" s="12"/>
      <c r="S546" s="12"/>
      <c r="T546" s="12"/>
      <c r="U546" s="12"/>
      <c r="V546" s="12"/>
      <c r="W546" s="1934"/>
      <c r="X546" s="1934"/>
      <c r="Y546" s="12"/>
      <c r="Z546" s="98"/>
      <c r="AA546" s="2813"/>
      <c r="AB546" s="2813"/>
      <c r="AC546" s="2816"/>
      <c r="AD546" s="2835"/>
      <c r="AE546" s="2821"/>
      <c r="AF546" s="2823"/>
      <c r="AG546" s="59">
        <f>IF(N546=N545,0,IF(N546=N544,0,IF(N546=N543,0,IF(N546=N542,0,IF(N546=N541,0,1)))))</f>
        <v>0</v>
      </c>
      <c r="AH546" s="59" t="s">
        <v>224</v>
      </c>
      <c r="AI546" s="59" t="str">
        <f t="shared" si="106"/>
        <v>??</v>
      </c>
      <c r="AJ546" s="59">
        <f>IF(O546=O545,0,IF(O546=O544,0,IF(O546=O543,0,IF(O546=O542,0,IF(O546=O541,0,1)))))</f>
        <v>0</v>
      </c>
      <c r="AK546" s="529">
        <f t="shared" si="118"/>
        <v>0</v>
      </c>
    </row>
    <row r="547" spans="1:37" ht="14.1" customHeight="1" thickTop="1" thickBot="1">
      <c r="A547" s="2797"/>
      <c r="B547" s="2801"/>
      <c r="C547" s="2827"/>
      <c r="D547" s="2830"/>
      <c r="E547" s="2833"/>
      <c r="F547" s="2807"/>
      <c r="G547" s="2810"/>
      <c r="H547" s="2839"/>
      <c r="I547" s="2807"/>
      <c r="J547" s="2807"/>
      <c r="K547" s="277"/>
      <c r="L547" s="98"/>
      <c r="M547" s="1760"/>
      <c r="N547" s="89"/>
      <c r="O547" s="89"/>
      <c r="P547" s="98"/>
      <c r="Q547" s="98"/>
      <c r="R547" s="12"/>
      <c r="S547" s="12"/>
      <c r="T547" s="12"/>
      <c r="U547" s="12"/>
      <c r="V547" s="12"/>
      <c r="W547" s="1934"/>
      <c r="X547" s="1934"/>
      <c r="Y547" s="12"/>
      <c r="Z547" s="98"/>
      <c r="AA547" s="2813"/>
      <c r="AB547" s="2813"/>
      <c r="AC547" s="2824" t="str">
        <f t="shared" ref="AC547" si="119">IF(AC541&gt;9,"błąd","")</f>
        <v/>
      </c>
      <c r="AD547" s="2835"/>
      <c r="AE547" s="2821"/>
      <c r="AF547" s="2823"/>
      <c r="AG547" s="59">
        <f>IF(N547=N546,0,IF(N547=N545,0,IF(N547=N544,0,IF(N547=N543,0,IF(N547=N542,0,IF(N547=N541,0,1))))))</f>
        <v>0</v>
      </c>
      <c r="AH547" s="59" t="s">
        <v>224</v>
      </c>
      <c r="AI547" s="59" t="str">
        <f t="shared" si="106"/>
        <v>??</v>
      </c>
      <c r="AJ547" s="59">
        <f>IF(O547=O546,0,IF(O547=O545,0,IF(O547=O544,0,IF(O547=O543,0,IF(O547=O542,0,IF(O547=O541,0,1))))))</f>
        <v>0</v>
      </c>
      <c r="AK547" s="529">
        <f t="shared" si="118"/>
        <v>0</v>
      </c>
    </row>
    <row r="548" spans="1:37" ht="14.1" customHeight="1" thickTop="1" thickBot="1">
      <c r="A548" s="2797"/>
      <c r="B548" s="2801"/>
      <c r="C548" s="2827"/>
      <c r="D548" s="2830"/>
      <c r="E548" s="2833"/>
      <c r="F548" s="2807"/>
      <c r="G548" s="2810"/>
      <c r="H548" s="2839"/>
      <c r="I548" s="2807"/>
      <c r="J548" s="2807"/>
      <c r="K548" s="277"/>
      <c r="L548" s="98"/>
      <c r="M548" s="1760"/>
      <c r="N548" s="89"/>
      <c r="O548" s="89"/>
      <c r="P548" s="98"/>
      <c r="Q548" s="98"/>
      <c r="R548" s="12"/>
      <c r="S548" s="12"/>
      <c r="T548" s="12"/>
      <c r="U548" s="12"/>
      <c r="V548" s="12"/>
      <c r="W548" s="1934"/>
      <c r="X548" s="1934"/>
      <c r="Y548" s="12"/>
      <c r="Z548" s="98"/>
      <c r="AA548" s="2813"/>
      <c r="AB548" s="2813"/>
      <c r="AC548" s="2824"/>
      <c r="AD548" s="2835"/>
      <c r="AE548" s="2821"/>
      <c r="AF548" s="2823"/>
      <c r="AG548" s="59">
        <f>IF(N548=N547,0,IF(N548=N546,0,IF(N548=N545,0,IF(N548=N544,0,IF(N548=N543,0,IF(N548=N542,0,IF(N548=N541,0,1)))))))</f>
        <v>0</v>
      </c>
      <c r="AH548" s="59" t="s">
        <v>224</v>
      </c>
      <c r="AI548" s="59" t="str">
        <f t="shared" si="106"/>
        <v>??</v>
      </c>
      <c r="AJ548" s="59">
        <f>IF(O548=O547,0,IF(O548=O546,0,IF(O548=O545,0,IF(O548=O544,0,IF(O548=O543,0,IF(O548=O542,0,IF(O548=O541,0,1)))))))</f>
        <v>0</v>
      </c>
      <c r="AK548" s="529">
        <f t="shared" si="118"/>
        <v>0</v>
      </c>
    </row>
    <row r="549" spans="1:37" ht="14.1" customHeight="1" thickTop="1" thickBot="1">
      <c r="A549" s="2797"/>
      <c r="B549" s="2801"/>
      <c r="C549" s="2827"/>
      <c r="D549" s="2830"/>
      <c r="E549" s="2833"/>
      <c r="F549" s="2807"/>
      <c r="G549" s="2810"/>
      <c r="H549" s="2839"/>
      <c r="I549" s="2807"/>
      <c r="J549" s="2807"/>
      <c r="K549" s="277"/>
      <c r="L549" s="98"/>
      <c r="M549" s="1760"/>
      <c r="N549" s="89"/>
      <c r="O549" s="89"/>
      <c r="P549" s="98"/>
      <c r="Q549" s="98"/>
      <c r="R549" s="12"/>
      <c r="S549" s="12"/>
      <c r="T549" s="12"/>
      <c r="U549" s="12"/>
      <c r="V549" s="12"/>
      <c r="W549" s="1934"/>
      <c r="X549" s="1934"/>
      <c r="Y549" s="12"/>
      <c r="Z549" s="98"/>
      <c r="AA549" s="2813"/>
      <c r="AB549" s="2813"/>
      <c r="AC549" s="2824"/>
      <c r="AD549" s="2835"/>
      <c r="AE549" s="2821"/>
      <c r="AF549" s="2823"/>
      <c r="AG549" s="59">
        <f>IF(N549=N548,0,IF(N549=N547,0,IF(N549=N546,0,IF(N549=N545,0,IF(N549=N544,0,IF(N549=N543,0,IF(N549=N542,0,IF(N549=N541,0,1))))))))</f>
        <v>0</v>
      </c>
      <c r="AH549" s="59" t="s">
        <v>224</v>
      </c>
      <c r="AI549" s="59" t="str">
        <f t="shared" si="106"/>
        <v>??</v>
      </c>
      <c r="AJ549" s="59">
        <f>IF(O549=O548,0,IF(O549=O547,0,IF(O549=O546,0,IF(O549=O545,0,IF(O549=O544,0,IF(O549=O543,0,IF(O549=O542,0,IF(O549=O541,0,1))))))))</f>
        <v>0</v>
      </c>
      <c r="AK549" s="529">
        <f t="shared" si="118"/>
        <v>0</v>
      </c>
    </row>
    <row r="550" spans="1:37" ht="14.1" customHeight="1" thickTop="1" thickBot="1">
      <c r="A550" s="2797"/>
      <c r="B550" s="2802"/>
      <c r="C550" s="2828"/>
      <c r="D550" s="2831"/>
      <c r="E550" s="2834"/>
      <c r="F550" s="2808"/>
      <c r="G550" s="2811"/>
      <c r="H550" s="2840"/>
      <c r="I550" s="2808"/>
      <c r="J550" s="2808"/>
      <c r="K550" s="274"/>
      <c r="L550" s="96"/>
      <c r="M550" s="96"/>
      <c r="N550" s="89"/>
      <c r="O550" s="93"/>
      <c r="P550" s="96"/>
      <c r="Q550" s="96"/>
      <c r="R550" s="13"/>
      <c r="S550" s="13"/>
      <c r="T550" s="13"/>
      <c r="U550" s="13"/>
      <c r="V550" s="13"/>
      <c r="W550" s="13"/>
      <c r="X550" s="13"/>
      <c r="Y550" s="13"/>
      <c r="Z550" s="96"/>
      <c r="AA550" s="2814"/>
      <c r="AB550" s="2814"/>
      <c r="AC550" s="2825"/>
      <c r="AD550" s="2835"/>
      <c r="AE550" s="2822"/>
      <c r="AF550" s="2823"/>
      <c r="AG550" s="59">
        <f>IF(N550=N549,0,IF(N550=N548,0,IF(N550=N547,0,IF(N550=N546,0,IF(N550=N545,0,IF(N550=N544,0,IF(N550=N543,0,IF(N550=N542,0,IF(N550=N541,0,1)))))))))</f>
        <v>0</v>
      </c>
      <c r="AH550" s="59" t="s">
        <v>224</v>
      </c>
      <c r="AI550" s="59" t="str">
        <f t="shared" si="106"/>
        <v>??</v>
      </c>
      <c r="AJ550" s="59">
        <f>IF(O550=O549,0,IF(O550=O548,0,IF(O550=O547,0,IF(O550=O546,0,IF(O550=O545,0,IF(O550=O544,0,IF(O550=O543,0,IF(O550=O542,0,IF(O550=O541,0,1)))))))))</f>
        <v>0</v>
      </c>
      <c r="AK550" s="529">
        <f t="shared" si="118"/>
        <v>0</v>
      </c>
    </row>
    <row r="551" spans="1:37" ht="14.1" customHeight="1" thickTop="1" thickBot="1">
      <c r="A551" s="2797"/>
      <c r="B551" s="2800"/>
      <c r="C551" s="2826"/>
      <c r="D551" s="2829"/>
      <c r="E551" s="2832"/>
      <c r="F551" s="2806"/>
      <c r="G551" s="2809"/>
      <c r="H551" s="2836" t="s">
        <v>970</v>
      </c>
      <c r="I551" s="2806"/>
      <c r="J551" s="2806"/>
      <c r="K551" s="275"/>
      <c r="L551" s="97"/>
      <c r="M551" s="97"/>
      <c r="N551" s="79"/>
      <c r="O551" s="79"/>
      <c r="P551" s="97"/>
      <c r="Q551" s="97"/>
      <c r="R551" s="14"/>
      <c r="S551" s="14"/>
      <c r="T551" s="14"/>
      <c r="U551" s="14"/>
      <c r="V551" s="14"/>
      <c r="W551" s="14"/>
      <c r="X551" s="14"/>
      <c r="Y551" s="14"/>
      <c r="Z551" s="97"/>
      <c r="AA551" s="2812">
        <f>SUM(R551:Z560)</f>
        <v>0</v>
      </c>
      <c r="AB551" s="2812">
        <f>IF(AA551&gt;0,18,0)</f>
        <v>0</v>
      </c>
      <c r="AC551" s="2815">
        <f t="shared" ref="AC551" si="120">IF((AA551-AB551)&gt;=0,AA551-AB551,0)</f>
        <v>0</v>
      </c>
      <c r="AD551" s="2835">
        <f>IF(AA551&lt;AB551,AA551,AB551)/IF(AB551=0,1,AB551)</f>
        <v>0</v>
      </c>
      <c r="AE551" s="2820" t="str">
        <f>IF(AD551=1,"pe",IF(AD551&gt;0,"ne",""))</f>
        <v/>
      </c>
      <c r="AF551" s="2823"/>
      <c r="AG551" s="59">
        <v>1</v>
      </c>
      <c r="AH551" s="59" t="s">
        <v>224</v>
      </c>
      <c r="AI551" s="59" t="str">
        <f t="shared" si="106"/>
        <v>??</v>
      </c>
      <c r="AJ551" s="59">
        <v>1</v>
      </c>
      <c r="AK551" s="529">
        <f>C551</f>
        <v>0</v>
      </c>
    </row>
    <row r="552" spans="1:37" ht="14.1" customHeight="1" thickTop="1" thickBot="1">
      <c r="A552" s="2797"/>
      <c r="B552" s="2801"/>
      <c r="C552" s="2827"/>
      <c r="D552" s="2830"/>
      <c r="E552" s="2833"/>
      <c r="F552" s="2807"/>
      <c r="G552" s="2810"/>
      <c r="H552" s="2837"/>
      <c r="I552" s="2807"/>
      <c r="J552" s="2807"/>
      <c r="K552" s="273"/>
      <c r="L552" s="98"/>
      <c r="M552" s="1760"/>
      <c r="N552" s="89"/>
      <c r="O552" s="89"/>
      <c r="P552" s="98"/>
      <c r="Q552" s="98"/>
      <c r="R552" s="12"/>
      <c r="S552" s="12"/>
      <c r="T552" s="12"/>
      <c r="U552" s="12"/>
      <c r="V552" s="12"/>
      <c r="W552" s="1934"/>
      <c r="X552" s="1934"/>
      <c r="Y552" s="12"/>
      <c r="Z552" s="98"/>
      <c r="AA552" s="2813"/>
      <c r="AB552" s="2813"/>
      <c r="AC552" s="2816"/>
      <c r="AD552" s="2835"/>
      <c r="AE552" s="2821"/>
      <c r="AF552" s="2823"/>
      <c r="AG552" s="59">
        <f>IF(N552=N551,0,1)</f>
        <v>0</v>
      </c>
      <c r="AH552" s="59" t="s">
        <v>224</v>
      </c>
      <c r="AI552" s="59" t="str">
        <f t="shared" si="106"/>
        <v>??</v>
      </c>
      <c r="AJ552" s="59">
        <f>IF(O552=O551,0,1)</f>
        <v>0</v>
      </c>
      <c r="AK552" s="529">
        <f t="shared" si="118"/>
        <v>0</v>
      </c>
    </row>
    <row r="553" spans="1:37" ht="14.1" customHeight="1" thickTop="1" thickBot="1">
      <c r="A553" s="2797"/>
      <c r="B553" s="2801"/>
      <c r="C553" s="2827"/>
      <c r="D553" s="2830"/>
      <c r="E553" s="2833"/>
      <c r="F553" s="2807"/>
      <c r="G553" s="2810"/>
      <c r="H553" s="2838"/>
      <c r="I553" s="2807"/>
      <c r="J553" s="2807"/>
      <c r="K553" s="273"/>
      <c r="L553" s="98"/>
      <c r="M553" s="1760"/>
      <c r="N553" s="89"/>
      <c r="O553" s="89"/>
      <c r="P553" s="98"/>
      <c r="Q553" s="98"/>
      <c r="R553" s="12"/>
      <c r="S553" s="12"/>
      <c r="T553" s="12"/>
      <c r="U553" s="12"/>
      <c r="V553" s="12"/>
      <c r="W553" s="1934"/>
      <c r="X553" s="1934"/>
      <c r="Y553" s="12"/>
      <c r="Z553" s="98"/>
      <c r="AA553" s="2813"/>
      <c r="AB553" s="2813"/>
      <c r="AC553" s="2816"/>
      <c r="AD553" s="2835"/>
      <c r="AE553" s="2821"/>
      <c r="AF553" s="2823"/>
      <c r="AG553" s="59">
        <f>IF(N553=N552,0,IF(N553=N551,0,1))</f>
        <v>0</v>
      </c>
      <c r="AH553" s="59" t="s">
        <v>224</v>
      </c>
      <c r="AI553" s="59" t="str">
        <f t="shared" si="106"/>
        <v>??</v>
      </c>
      <c r="AJ553" s="59">
        <f>IF(O553=O552,0,IF(O553=O551,0,1))</f>
        <v>0</v>
      </c>
      <c r="AK553" s="529">
        <f t="shared" si="118"/>
        <v>0</v>
      </c>
    </row>
    <row r="554" spans="1:37" ht="14.1" customHeight="1" thickTop="1" thickBot="1">
      <c r="A554" s="2797"/>
      <c r="B554" s="2801"/>
      <c r="C554" s="2827"/>
      <c r="D554" s="2830"/>
      <c r="E554" s="2833"/>
      <c r="F554" s="2807"/>
      <c r="G554" s="2810"/>
      <c r="H554" s="2839"/>
      <c r="I554" s="2807"/>
      <c r="J554" s="2807"/>
      <c r="K554" s="273"/>
      <c r="L554" s="98"/>
      <c r="M554" s="1760"/>
      <c r="N554" s="89"/>
      <c r="O554" s="89"/>
      <c r="P554" s="98"/>
      <c r="Q554" s="98"/>
      <c r="R554" s="12"/>
      <c r="S554" s="12"/>
      <c r="T554" s="12"/>
      <c r="U554" s="12"/>
      <c r="V554" s="12"/>
      <c r="W554" s="1934"/>
      <c r="X554" s="1934"/>
      <c r="Y554" s="12"/>
      <c r="Z554" s="98"/>
      <c r="AA554" s="2813"/>
      <c r="AB554" s="2813"/>
      <c r="AC554" s="2816"/>
      <c r="AD554" s="2835"/>
      <c r="AE554" s="2821"/>
      <c r="AF554" s="2823"/>
      <c r="AG554" s="59">
        <f>IF(N554=N553,0,IF(N554=N552,0,IF(N554=N551,0,1)))</f>
        <v>0</v>
      </c>
      <c r="AH554" s="59" t="s">
        <v>224</v>
      </c>
      <c r="AI554" s="59" t="str">
        <f t="shared" si="106"/>
        <v>??</v>
      </c>
      <c r="AJ554" s="59">
        <f>IF(O554=O553,0,IF(O554=O552,0,IF(O554=O551,0,1)))</f>
        <v>0</v>
      </c>
      <c r="AK554" s="529">
        <f t="shared" si="118"/>
        <v>0</v>
      </c>
    </row>
    <row r="555" spans="1:37" ht="14.1" customHeight="1" thickTop="1" thickBot="1">
      <c r="A555" s="2797"/>
      <c r="B555" s="2801"/>
      <c r="C555" s="2827"/>
      <c r="D555" s="2830"/>
      <c r="E555" s="2833"/>
      <c r="F555" s="2807"/>
      <c r="G555" s="2810"/>
      <c r="H555" s="2839"/>
      <c r="I555" s="2807"/>
      <c r="J555" s="2807"/>
      <c r="K555" s="277"/>
      <c r="L555" s="98"/>
      <c r="M555" s="1760"/>
      <c r="N555" s="89"/>
      <c r="O555" s="89"/>
      <c r="P555" s="98"/>
      <c r="Q555" s="98"/>
      <c r="R555" s="12"/>
      <c r="S555" s="12"/>
      <c r="T555" s="12"/>
      <c r="U555" s="12"/>
      <c r="V555" s="12"/>
      <c r="W555" s="1934"/>
      <c r="X555" s="1934"/>
      <c r="Y555" s="12"/>
      <c r="Z555" s="98"/>
      <c r="AA555" s="2813"/>
      <c r="AB555" s="2813"/>
      <c r="AC555" s="2816"/>
      <c r="AD555" s="2835"/>
      <c r="AE555" s="2821"/>
      <c r="AF555" s="2823"/>
      <c r="AG555" s="59">
        <f>IF(N555=N554,0,IF(N555=N553,0,IF(N555=N552,0,IF(N555=N551,0,1))))</f>
        <v>0</v>
      </c>
      <c r="AH555" s="59" t="s">
        <v>224</v>
      </c>
      <c r="AI555" s="59" t="str">
        <f t="shared" si="106"/>
        <v>??</v>
      </c>
      <c r="AJ555" s="59">
        <f>IF(O555=O554,0,IF(O555=O553,0,IF(O555=O552,0,IF(O555=O551,0,1))))</f>
        <v>0</v>
      </c>
      <c r="AK555" s="529">
        <f t="shared" si="118"/>
        <v>0</v>
      </c>
    </row>
    <row r="556" spans="1:37" ht="14.1" customHeight="1" thickTop="1" thickBot="1">
      <c r="A556" s="2797"/>
      <c r="B556" s="2801"/>
      <c r="C556" s="2827"/>
      <c r="D556" s="2830"/>
      <c r="E556" s="2833"/>
      <c r="F556" s="2807"/>
      <c r="G556" s="2810"/>
      <c r="H556" s="2839"/>
      <c r="I556" s="2807"/>
      <c r="J556" s="2807"/>
      <c r="K556" s="277"/>
      <c r="L556" s="98"/>
      <c r="M556" s="1760"/>
      <c r="N556" s="89"/>
      <c r="O556" s="89"/>
      <c r="P556" s="98"/>
      <c r="Q556" s="98"/>
      <c r="R556" s="12"/>
      <c r="S556" s="12"/>
      <c r="T556" s="12"/>
      <c r="U556" s="12"/>
      <c r="V556" s="12"/>
      <c r="W556" s="1934"/>
      <c r="X556" s="1934"/>
      <c r="Y556" s="12"/>
      <c r="Z556" s="98"/>
      <c r="AA556" s="2813"/>
      <c r="AB556" s="2813"/>
      <c r="AC556" s="2816"/>
      <c r="AD556" s="2835"/>
      <c r="AE556" s="2821"/>
      <c r="AF556" s="2823"/>
      <c r="AG556" s="59">
        <f>IF(N556=N555,0,IF(N556=N554,0,IF(N556=N553,0,IF(N556=N552,0,IF(N556=N551,0,1)))))</f>
        <v>0</v>
      </c>
      <c r="AH556" s="59" t="s">
        <v>224</v>
      </c>
      <c r="AI556" s="59" t="str">
        <f t="shared" si="106"/>
        <v>??</v>
      </c>
      <c r="AJ556" s="59">
        <f>IF(O556=O555,0,IF(O556=O554,0,IF(O556=O553,0,IF(O556=O552,0,IF(O556=O551,0,1)))))</f>
        <v>0</v>
      </c>
      <c r="AK556" s="529">
        <f t="shared" si="118"/>
        <v>0</v>
      </c>
    </row>
    <row r="557" spans="1:37" ht="14.1" customHeight="1" thickTop="1" thickBot="1">
      <c r="A557" s="2797"/>
      <c r="B557" s="2801"/>
      <c r="C557" s="2827"/>
      <c r="D557" s="2830"/>
      <c r="E557" s="2833"/>
      <c r="F557" s="2807"/>
      <c r="G557" s="2810"/>
      <c r="H557" s="2839"/>
      <c r="I557" s="2807"/>
      <c r="J557" s="2807"/>
      <c r="K557" s="277"/>
      <c r="L557" s="98"/>
      <c r="M557" s="1760"/>
      <c r="N557" s="89"/>
      <c r="O557" s="89"/>
      <c r="P557" s="98"/>
      <c r="Q557" s="98"/>
      <c r="R557" s="12"/>
      <c r="S557" s="12"/>
      <c r="T557" s="12"/>
      <c r="U557" s="12"/>
      <c r="V557" s="12"/>
      <c r="W557" s="1934"/>
      <c r="X557" s="1934"/>
      <c r="Y557" s="12"/>
      <c r="Z557" s="98"/>
      <c r="AA557" s="2813"/>
      <c r="AB557" s="2813"/>
      <c r="AC557" s="2824" t="str">
        <f t="shared" ref="AC557" si="121">IF(AC551&gt;9,"błąd","")</f>
        <v/>
      </c>
      <c r="AD557" s="2835"/>
      <c r="AE557" s="2821"/>
      <c r="AF557" s="2823"/>
      <c r="AG557" s="59">
        <f>IF(N557=N556,0,IF(N557=N555,0,IF(N557=N554,0,IF(N557=N553,0,IF(N557=N552,0,IF(N557=N551,0,1))))))</f>
        <v>0</v>
      </c>
      <c r="AH557" s="59" t="s">
        <v>224</v>
      </c>
      <c r="AI557" s="59" t="str">
        <f t="shared" si="106"/>
        <v>??</v>
      </c>
      <c r="AJ557" s="59">
        <f>IF(O557=O556,0,IF(O557=O555,0,IF(O557=O554,0,IF(O557=O553,0,IF(O557=O552,0,IF(O557=O551,0,1))))))</f>
        <v>0</v>
      </c>
      <c r="AK557" s="529">
        <f t="shared" si="118"/>
        <v>0</v>
      </c>
    </row>
    <row r="558" spans="1:37" ht="14.1" customHeight="1" thickTop="1" thickBot="1">
      <c r="A558" s="2797"/>
      <c r="B558" s="2801"/>
      <c r="C558" s="2827"/>
      <c r="D558" s="2830"/>
      <c r="E558" s="2833"/>
      <c r="F558" s="2807"/>
      <c r="G558" s="2810"/>
      <c r="H558" s="2839"/>
      <c r="I558" s="2807"/>
      <c r="J558" s="2807"/>
      <c r="K558" s="277"/>
      <c r="L558" s="98"/>
      <c r="M558" s="1760"/>
      <c r="N558" s="89"/>
      <c r="O558" s="89"/>
      <c r="P558" s="98"/>
      <c r="Q558" s="98"/>
      <c r="R558" s="12"/>
      <c r="S558" s="12"/>
      <c r="T558" s="12"/>
      <c r="U558" s="12"/>
      <c r="V558" s="12"/>
      <c r="W558" s="1934"/>
      <c r="X558" s="1934"/>
      <c r="Y558" s="12"/>
      <c r="Z558" s="98"/>
      <c r="AA558" s="2813"/>
      <c r="AB558" s="2813"/>
      <c r="AC558" s="2824"/>
      <c r="AD558" s="2835"/>
      <c r="AE558" s="2821"/>
      <c r="AF558" s="2823"/>
      <c r="AG558" s="59">
        <f>IF(N558=N557,0,IF(N558=N556,0,IF(N558=N555,0,IF(N558=N554,0,IF(N558=N553,0,IF(N558=N552,0,IF(N558=N551,0,1)))))))</f>
        <v>0</v>
      </c>
      <c r="AH558" s="59" t="s">
        <v>224</v>
      </c>
      <c r="AI558" s="59" t="str">
        <f t="shared" si="106"/>
        <v>??</v>
      </c>
      <c r="AJ558" s="59">
        <f>IF(O558=O557,0,IF(O558=O556,0,IF(O558=O555,0,IF(O558=O554,0,IF(O558=O553,0,IF(O558=O552,0,IF(O558=O551,0,1)))))))</f>
        <v>0</v>
      </c>
      <c r="AK558" s="529">
        <f t="shared" si="118"/>
        <v>0</v>
      </c>
    </row>
    <row r="559" spans="1:37" ht="14.1" customHeight="1" thickTop="1" thickBot="1">
      <c r="A559" s="2797"/>
      <c r="B559" s="2801"/>
      <c r="C559" s="2827"/>
      <c r="D559" s="2830"/>
      <c r="E559" s="2833"/>
      <c r="F559" s="2807"/>
      <c r="G559" s="2810"/>
      <c r="H559" s="2839"/>
      <c r="I559" s="2807"/>
      <c r="J559" s="2807"/>
      <c r="K559" s="277"/>
      <c r="L559" s="98"/>
      <c r="M559" s="1760"/>
      <c r="N559" s="89"/>
      <c r="O559" s="89"/>
      <c r="P559" s="98"/>
      <c r="Q559" s="98"/>
      <c r="R559" s="12"/>
      <c r="S559" s="12"/>
      <c r="T559" s="12"/>
      <c r="U559" s="12"/>
      <c r="V559" s="12"/>
      <c r="W559" s="1934"/>
      <c r="X559" s="1934"/>
      <c r="Y559" s="12"/>
      <c r="Z559" s="98"/>
      <c r="AA559" s="2813"/>
      <c r="AB559" s="2813"/>
      <c r="AC559" s="2824"/>
      <c r="AD559" s="2835"/>
      <c r="AE559" s="2821"/>
      <c r="AF559" s="2823"/>
      <c r="AG559" s="59">
        <f>IF(N559=N558,0,IF(N559=N557,0,IF(N559=N556,0,IF(N559=N555,0,IF(N559=N554,0,IF(N559=N553,0,IF(N559=N552,0,IF(N559=N551,0,1))))))))</f>
        <v>0</v>
      </c>
      <c r="AH559" s="59" t="s">
        <v>224</v>
      </c>
      <c r="AI559" s="59" t="str">
        <f t="shared" si="106"/>
        <v>??</v>
      </c>
      <c r="AJ559" s="59">
        <f>IF(O559=O558,0,IF(O559=O557,0,IF(O559=O556,0,IF(O559=O555,0,IF(O559=O554,0,IF(O559=O553,0,IF(O559=O552,0,IF(O559=O551,0,1))))))))</f>
        <v>0</v>
      </c>
      <c r="AK559" s="529">
        <f t="shared" si="118"/>
        <v>0</v>
      </c>
    </row>
    <row r="560" spans="1:37" ht="14.1" customHeight="1" thickTop="1" thickBot="1">
      <c r="A560" s="2797"/>
      <c r="B560" s="2802"/>
      <c r="C560" s="2828"/>
      <c r="D560" s="2831"/>
      <c r="E560" s="2834"/>
      <c r="F560" s="2808"/>
      <c r="G560" s="2811"/>
      <c r="H560" s="2840"/>
      <c r="I560" s="2808"/>
      <c r="J560" s="2808"/>
      <c r="K560" s="274"/>
      <c r="L560" s="96"/>
      <c r="M560" s="96"/>
      <c r="N560" s="89"/>
      <c r="O560" s="93"/>
      <c r="P560" s="96"/>
      <c r="Q560" s="96"/>
      <c r="R560" s="13"/>
      <c r="S560" s="13"/>
      <c r="T560" s="13"/>
      <c r="U560" s="13"/>
      <c r="V560" s="13"/>
      <c r="W560" s="13"/>
      <c r="X560" s="13"/>
      <c r="Y560" s="13"/>
      <c r="Z560" s="96"/>
      <c r="AA560" s="2814"/>
      <c r="AB560" s="2814"/>
      <c r="AC560" s="2825"/>
      <c r="AD560" s="2835"/>
      <c r="AE560" s="2822"/>
      <c r="AF560" s="2823"/>
      <c r="AG560" s="59">
        <f>IF(N560=N559,0,IF(N560=N558,0,IF(N560=N557,0,IF(N560=N556,0,IF(N560=N555,0,IF(N560=N554,0,IF(N560=N553,0,IF(N560=N552,0,IF(N560=N551,0,1)))))))))</f>
        <v>0</v>
      </c>
      <c r="AH560" s="59" t="s">
        <v>224</v>
      </c>
      <c r="AI560" s="59" t="str">
        <f t="shared" si="106"/>
        <v>??</v>
      </c>
      <c r="AJ560" s="59">
        <f>IF(O560=O559,0,IF(O560=O558,0,IF(O560=O557,0,IF(O560=O556,0,IF(O560=O555,0,IF(O560=O554,0,IF(O560=O553,0,IF(O560=O552,0,IF(O560=O551,0,1)))))))))</f>
        <v>0</v>
      </c>
      <c r="AK560" s="529">
        <f t="shared" si="118"/>
        <v>0</v>
      </c>
    </row>
    <row r="561" spans="1:37" ht="14.1" customHeight="1" thickTop="1" thickBot="1">
      <c r="A561" s="2797"/>
      <c r="B561" s="2800"/>
      <c r="C561" s="2826"/>
      <c r="D561" s="2829"/>
      <c r="E561" s="2832"/>
      <c r="F561" s="2806"/>
      <c r="G561" s="2809"/>
      <c r="H561" s="2836" t="s">
        <v>970</v>
      </c>
      <c r="I561" s="2806"/>
      <c r="J561" s="2806"/>
      <c r="K561" s="275"/>
      <c r="L561" s="97"/>
      <c r="M561" s="97"/>
      <c r="N561" s="79"/>
      <c r="O561" s="79"/>
      <c r="P561" s="97"/>
      <c r="Q561" s="97"/>
      <c r="R561" s="14"/>
      <c r="S561" s="14"/>
      <c r="T561" s="14"/>
      <c r="U561" s="14"/>
      <c r="V561" s="14"/>
      <c r="W561" s="14"/>
      <c r="X561" s="14"/>
      <c r="Y561" s="14"/>
      <c r="Z561" s="97"/>
      <c r="AA561" s="2812">
        <f>SUM(R561:Z570)</f>
        <v>0</v>
      </c>
      <c r="AB561" s="2812">
        <f>IF(AA561&gt;0,18,0)</f>
        <v>0</v>
      </c>
      <c r="AC561" s="2815">
        <f t="shared" ref="AC561" si="122">IF((AA561-AB561)&gt;=0,AA561-AB561,0)</f>
        <v>0</v>
      </c>
      <c r="AD561" s="2835">
        <f>IF(AA561&lt;AB561,AA561,AB561)/IF(AB561=0,1,AB561)</f>
        <v>0</v>
      </c>
      <c r="AE561" s="2820" t="str">
        <f>IF(AD561=1,"pe",IF(AD561&gt;0,"ne",""))</f>
        <v/>
      </c>
      <c r="AF561" s="2823"/>
      <c r="AG561" s="59">
        <v>1</v>
      </c>
      <c r="AH561" s="59" t="s">
        <v>224</v>
      </c>
      <c r="AI561" s="59" t="str">
        <f t="shared" si="106"/>
        <v>??</v>
      </c>
      <c r="AJ561" s="59">
        <v>1</v>
      </c>
      <c r="AK561" s="529">
        <f>C561</f>
        <v>0</v>
      </c>
    </row>
    <row r="562" spans="1:37" ht="14.1" customHeight="1" thickTop="1" thickBot="1">
      <c r="A562" s="2797"/>
      <c r="B562" s="2801"/>
      <c r="C562" s="2827"/>
      <c r="D562" s="2830"/>
      <c r="E562" s="2833"/>
      <c r="F562" s="2807"/>
      <c r="G562" s="2810"/>
      <c r="H562" s="2837"/>
      <c r="I562" s="2807"/>
      <c r="J562" s="2807"/>
      <c r="K562" s="273"/>
      <c r="L562" s="98"/>
      <c r="M562" s="1760"/>
      <c r="N562" s="89"/>
      <c r="O562" s="89"/>
      <c r="P562" s="98"/>
      <c r="Q562" s="98"/>
      <c r="R562" s="12"/>
      <c r="S562" s="12"/>
      <c r="T562" s="12"/>
      <c r="U562" s="12"/>
      <c r="V562" s="12"/>
      <c r="W562" s="1934"/>
      <c r="X562" s="1934"/>
      <c r="Y562" s="12"/>
      <c r="Z562" s="98"/>
      <c r="AA562" s="2813"/>
      <c r="AB562" s="2813"/>
      <c r="AC562" s="2816"/>
      <c r="AD562" s="2835"/>
      <c r="AE562" s="2821"/>
      <c r="AF562" s="2823"/>
      <c r="AG562" s="59">
        <f>IF(N562=N561,0,1)</f>
        <v>0</v>
      </c>
      <c r="AH562" s="59" t="s">
        <v>224</v>
      </c>
      <c r="AI562" s="59" t="str">
        <f t="shared" si="106"/>
        <v>??</v>
      </c>
      <c r="AJ562" s="59">
        <f>IF(O562=O561,0,1)</f>
        <v>0</v>
      </c>
      <c r="AK562" s="529">
        <f t="shared" si="118"/>
        <v>0</v>
      </c>
    </row>
    <row r="563" spans="1:37" ht="14.1" customHeight="1" thickTop="1" thickBot="1">
      <c r="A563" s="2797"/>
      <c r="B563" s="2801"/>
      <c r="C563" s="2827"/>
      <c r="D563" s="2830"/>
      <c r="E563" s="2833"/>
      <c r="F563" s="2807"/>
      <c r="G563" s="2810"/>
      <c r="H563" s="2838"/>
      <c r="I563" s="2807"/>
      <c r="J563" s="2807"/>
      <c r="K563" s="273"/>
      <c r="L563" s="98"/>
      <c r="M563" s="1760"/>
      <c r="N563" s="89"/>
      <c r="O563" s="89"/>
      <c r="P563" s="98"/>
      <c r="Q563" s="98"/>
      <c r="R563" s="12"/>
      <c r="S563" s="12"/>
      <c r="T563" s="12"/>
      <c r="U563" s="12"/>
      <c r="V563" s="12"/>
      <c r="W563" s="1934"/>
      <c r="X563" s="1934"/>
      <c r="Y563" s="12"/>
      <c r="Z563" s="98"/>
      <c r="AA563" s="2813"/>
      <c r="AB563" s="2813"/>
      <c r="AC563" s="2816"/>
      <c r="AD563" s="2835"/>
      <c r="AE563" s="2821"/>
      <c r="AF563" s="2823"/>
      <c r="AG563" s="59">
        <f>IF(N563=N562,0,IF(N563=N561,0,1))</f>
        <v>0</v>
      </c>
      <c r="AH563" s="59" t="s">
        <v>224</v>
      </c>
      <c r="AI563" s="59" t="str">
        <f t="shared" si="106"/>
        <v>??</v>
      </c>
      <c r="AJ563" s="59">
        <f>IF(O563=O562,0,IF(O563=O561,0,1))</f>
        <v>0</v>
      </c>
      <c r="AK563" s="529">
        <f t="shared" si="118"/>
        <v>0</v>
      </c>
    </row>
    <row r="564" spans="1:37" ht="14.1" customHeight="1" thickTop="1" thickBot="1">
      <c r="A564" s="2797"/>
      <c r="B564" s="2801"/>
      <c r="C564" s="2827"/>
      <c r="D564" s="2830"/>
      <c r="E564" s="2833"/>
      <c r="F564" s="2807"/>
      <c r="G564" s="2810"/>
      <c r="H564" s="2839"/>
      <c r="I564" s="2807"/>
      <c r="J564" s="2807"/>
      <c r="K564" s="273"/>
      <c r="L564" s="98"/>
      <c r="M564" s="1760"/>
      <c r="N564" s="89"/>
      <c r="O564" s="89"/>
      <c r="P564" s="98"/>
      <c r="Q564" s="98"/>
      <c r="R564" s="12"/>
      <c r="S564" s="12"/>
      <c r="T564" s="12"/>
      <c r="U564" s="12"/>
      <c r="V564" s="12"/>
      <c r="W564" s="1934"/>
      <c r="X564" s="1934"/>
      <c r="Y564" s="12"/>
      <c r="Z564" s="98"/>
      <c r="AA564" s="2813"/>
      <c r="AB564" s="2813"/>
      <c r="AC564" s="2816"/>
      <c r="AD564" s="2835"/>
      <c r="AE564" s="2821"/>
      <c r="AF564" s="2823"/>
      <c r="AG564" s="59">
        <f>IF(N564=N563,0,IF(N564=N562,0,IF(N564=N561,0,1)))</f>
        <v>0</v>
      </c>
      <c r="AH564" s="59" t="s">
        <v>224</v>
      </c>
      <c r="AI564" s="59" t="str">
        <f t="shared" si="106"/>
        <v>??</v>
      </c>
      <c r="AJ564" s="59">
        <f>IF(O564=O563,0,IF(O564=O562,0,IF(O564=O561,0,1)))</f>
        <v>0</v>
      </c>
      <c r="AK564" s="529">
        <f t="shared" si="118"/>
        <v>0</v>
      </c>
    </row>
    <row r="565" spans="1:37" ht="14.1" customHeight="1" thickTop="1" thickBot="1">
      <c r="A565" s="2797"/>
      <c r="B565" s="2801"/>
      <c r="C565" s="2827"/>
      <c r="D565" s="2830"/>
      <c r="E565" s="2833"/>
      <c r="F565" s="2807"/>
      <c r="G565" s="2810"/>
      <c r="H565" s="2839"/>
      <c r="I565" s="2807"/>
      <c r="J565" s="2807"/>
      <c r="K565" s="277"/>
      <c r="L565" s="98"/>
      <c r="M565" s="1760"/>
      <c r="N565" s="89"/>
      <c r="O565" s="89"/>
      <c r="P565" s="98"/>
      <c r="Q565" s="98"/>
      <c r="R565" s="12"/>
      <c r="S565" s="12"/>
      <c r="T565" s="12"/>
      <c r="U565" s="12"/>
      <c r="V565" s="12"/>
      <c r="W565" s="1934"/>
      <c r="X565" s="1934"/>
      <c r="Y565" s="12"/>
      <c r="Z565" s="98"/>
      <c r="AA565" s="2813"/>
      <c r="AB565" s="2813"/>
      <c r="AC565" s="2816"/>
      <c r="AD565" s="2835"/>
      <c r="AE565" s="2821"/>
      <c r="AF565" s="2823"/>
      <c r="AG565" s="59">
        <f>IF(N565=N564,0,IF(N565=N563,0,IF(N565=N562,0,IF(N565=N561,0,1))))</f>
        <v>0</v>
      </c>
      <c r="AH565" s="59" t="s">
        <v>224</v>
      </c>
      <c r="AI565" s="59" t="str">
        <f t="shared" si="106"/>
        <v>??</v>
      </c>
      <c r="AJ565" s="59">
        <f>IF(O565=O564,0,IF(O565=O563,0,IF(O565=O562,0,IF(O565=O561,0,1))))</f>
        <v>0</v>
      </c>
      <c r="AK565" s="529">
        <f t="shared" si="118"/>
        <v>0</v>
      </c>
    </row>
    <row r="566" spans="1:37" ht="14.1" customHeight="1" thickTop="1" thickBot="1">
      <c r="A566" s="2797"/>
      <c r="B566" s="2801"/>
      <c r="C566" s="2827"/>
      <c r="D566" s="2830"/>
      <c r="E566" s="2833"/>
      <c r="F566" s="2807"/>
      <c r="G566" s="2810"/>
      <c r="H566" s="2839"/>
      <c r="I566" s="2807"/>
      <c r="J566" s="2807"/>
      <c r="K566" s="277"/>
      <c r="L566" s="98"/>
      <c r="M566" s="1760"/>
      <c r="N566" s="89"/>
      <c r="O566" s="89"/>
      <c r="P566" s="98"/>
      <c r="Q566" s="98"/>
      <c r="R566" s="12"/>
      <c r="S566" s="12"/>
      <c r="T566" s="12"/>
      <c r="U566" s="12"/>
      <c r="V566" s="12"/>
      <c r="W566" s="1934"/>
      <c r="X566" s="1934"/>
      <c r="Y566" s="12"/>
      <c r="Z566" s="98"/>
      <c r="AA566" s="2813"/>
      <c r="AB566" s="2813"/>
      <c r="AC566" s="2816"/>
      <c r="AD566" s="2835"/>
      <c r="AE566" s="2821"/>
      <c r="AF566" s="2823"/>
      <c r="AG566" s="59">
        <f>IF(N566=N565,0,IF(N566=N564,0,IF(N566=N563,0,IF(N566=N562,0,IF(N566=N561,0,1)))))</f>
        <v>0</v>
      </c>
      <c r="AH566" s="59" t="s">
        <v>224</v>
      </c>
      <c r="AI566" s="59" t="str">
        <f t="shared" si="106"/>
        <v>??</v>
      </c>
      <c r="AJ566" s="59">
        <f>IF(O566=O565,0,IF(O566=O564,0,IF(O566=O563,0,IF(O566=O562,0,IF(O566=O561,0,1)))))</f>
        <v>0</v>
      </c>
      <c r="AK566" s="529">
        <f t="shared" si="118"/>
        <v>0</v>
      </c>
    </row>
    <row r="567" spans="1:37" ht="14.1" customHeight="1" thickTop="1" thickBot="1">
      <c r="A567" s="2797"/>
      <c r="B567" s="2801"/>
      <c r="C567" s="2827"/>
      <c r="D567" s="2830"/>
      <c r="E567" s="2833"/>
      <c r="F567" s="2807"/>
      <c r="G567" s="2810"/>
      <c r="H567" s="2839"/>
      <c r="I567" s="2807"/>
      <c r="J567" s="2807"/>
      <c r="K567" s="277"/>
      <c r="L567" s="98"/>
      <c r="M567" s="1760"/>
      <c r="N567" s="89"/>
      <c r="O567" s="89"/>
      <c r="P567" s="98"/>
      <c r="Q567" s="98"/>
      <c r="R567" s="12"/>
      <c r="S567" s="12"/>
      <c r="T567" s="12"/>
      <c r="U567" s="12"/>
      <c r="V567" s="12"/>
      <c r="W567" s="1934"/>
      <c r="X567" s="1934"/>
      <c r="Y567" s="12"/>
      <c r="Z567" s="98"/>
      <c r="AA567" s="2813"/>
      <c r="AB567" s="2813"/>
      <c r="AC567" s="2824" t="str">
        <f t="shared" ref="AC567" si="123">IF(AC561&gt;9,"błąd","")</f>
        <v/>
      </c>
      <c r="AD567" s="2835"/>
      <c r="AE567" s="2821"/>
      <c r="AF567" s="2823"/>
      <c r="AG567" s="59">
        <f>IF(N567=N566,0,IF(N567=N565,0,IF(N567=N564,0,IF(N567=N563,0,IF(N567=N562,0,IF(N567=N561,0,1))))))</f>
        <v>0</v>
      </c>
      <c r="AH567" s="59" t="s">
        <v>224</v>
      </c>
      <c r="AI567" s="59" t="str">
        <f t="shared" si="106"/>
        <v>??</v>
      </c>
      <c r="AJ567" s="59">
        <f>IF(O567=O566,0,IF(O567=O565,0,IF(O567=O564,0,IF(O567=O563,0,IF(O567=O562,0,IF(O567=O561,0,1))))))</f>
        <v>0</v>
      </c>
      <c r="AK567" s="529">
        <f t="shared" si="118"/>
        <v>0</v>
      </c>
    </row>
    <row r="568" spans="1:37" ht="14.1" customHeight="1" thickTop="1" thickBot="1">
      <c r="A568" s="2797"/>
      <c r="B568" s="2801"/>
      <c r="C568" s="2827"/>
      <c r="D568" s="2830"/>
      <c r="E568" s="2833"/>
      <c r="F568" s="2807"/>
      <c r="G568" s="2810"/>
      <c r="H568" s="2839"/>
      <c r="I568" s="2807"/>
      <c r="J568" s="2807"/>
      <c r="K568" s="277"/>
      <c r="L568" s="98"/>
      <c r="M568" s="1760"/>
      <c r="N568" s="89"/>
      <c r="O568" s="89"/>
      <c r="P568" s="98"/>
      <c r="Q568" s="98"/>
      <c r="R568" s="12"/>
      <c r="S568" s="12"/>
      <c r="T568" s="12"/>
      <c r="U568" s="12"/>
      <c r="V568" s="12"/>
      <c r="W568" s="1934"/>
      <c r="X568" s="1934"/>
      <c r="Y568" s="12"/>
      <c r="Z568" s="98"/>
      <c r="AA568" s="2813"/>
      <c r="AB568" s="2813"/>
      <c r="AC568" s="2824"/>
      <c r="AD568" s="2835"/>
      <c r="AE568" s="2821"/>
      <c r="AF568" s="2823"/>
      <c r="AG568" s="59">
        <f>IF(N568=N567,0,IF(N568=N566,0,IF(N568=N565,0,IF(N568=N564,0,IF(N568=N563,0,IF(N568=N562,0,IF(N568=N561,0,1)))))))</f>
        <v>0</v>
      </c>
      <c r="AH568" s="59" t="s">
        <v>224</v>
      </c>
      <c r="AI568" s="59" t="str">
        <f t="shared" si="106"/>
        <v>??</v>
      </c>
      <c r="AJ568" s="59">
        <f>IF(O568=O567,0,IF(O568=O566,0,IF(O568=O565,0,IF(O568=O564,0,IF(O568=O563,0,IF(O568=O562,0,IF(O568=O561,0,1)))))))</f>
        <v>0</v>
      </c>
      <c r="AK568" s="529">
        <f t="shared" si="118"/>
        <v>0</v>
      </c>
    </row>
    <row r="569" spans="1:37" ht="14.1" customHeight="1" thickTop="1" thickBot="1">
      <c r="A569" s="2797"/>
      <c r="B569" s="2801"/>
      <c r="C569" s="2827"/>
      <c r="D569" s="2830"/>
      <c r="E569" s="2833"/>
      <c r="F569" s="2807"/>
      <c r="G569" s="2810"/>
      <c r="H569" s="2839"/>
      <c r="I569" s="2807"/>
      <c r="J569" s="2807"/>
      <c r="K569" s="277"/>
      <c r="L569" s="98"/>
      <c r="M569" s="1760"/>
      <c r="N569" s="89"/>
      <c r="O569" s="89"/>
      <c r="P569" s="98"/>
      <c r="Q569" s="98"/>
      <c r="R569" s="12"/>
      <c r="S569" s="12"/>
      <c r="T569" s="12"/>
      <c r="U569" s="12"/>
      <c r="V569" s="12"/>
      <c r="W569" s="1934"/>
      <c r="X569" s="1934"/>
      <c r="Y569" s="12"/>
      <c r="Z569" s="98"/>
      <c r="AA569" s="2813"/>
      <c r="AB569" s="2813"/>
      <c r="AC569" s="2824"/>
      <c r="AD569" s="2835"/>
      <c r="AE569" s="2821"/>
      <c r="AF569" s="2823"/>
      <c r="AG569" s="59">
        <f>IF(N569=N568,0,IF(N569=N567,0,IF(N569=N566,0,IF(N569=N565,0,IF(N569=N564,0,IF(N569=N563,0,IF(N569=N562,0,IF(N569=N561,0,1))))))))</f>
        <v>0</v>
      </c>
      <c r="AH569" s="59" t="s">
        <v>224</v>
      </c>
      <c r="AI569" s="59" t="str">
        <f t="shared" si="106"/>
        <v>??</v>
      </c>
      <c r="AJ569" s="59">
        <f>IF(O569=O568,0,IF(O569=O567,0,IF(O569=O566,0,IF(O569=O565,0,IF(O569=O564,0,IF(O569=O563,0,IF(O569=O562,0,IF(O569=O561,0,1))))))))</f>
        <v>0</v>
      </c>
      <c r="AK569" s="529">
        <f t="shared" si="118"/>
        <v>0</v>
      </c>
    </row>
    <row r="570" spans="1:37" ht="14.1" customHeight="1" thickTop="1" thickBot="1">
      <c r="A570" s="2797"/>
      <c r="B570" s="2802"/>
      <c r="C570" s="2828"/>
      <c r="D570" s="2831"/>
      <c r="E570" s="2834"/>
      <c r="F570" s="2808"/>
      <c r="G570" s="2811"/>
      <c r="H570" s="2840"/>
      <c r="I570" s="2808"/>
      <c r="J570" s="2808"/>
      <c r="K570" s="274"/>
      <c r="L570" s="96"/>
      <c r="M570" s="96"/>
      <c r="N570" s="89"/>
      <c r="O570" s="93"/>
      <c r="P570" s="96"/>
      <c r="Q570" s="96"/>
      <c r="R570" s="13"/>
      <c r="S570" s="13"/>
      <c r="T570" s="13"/>
      <c r="U570" s="13"/>
      <c r="V570" s="13"/>
      <c r="W570" s="13"/>
      <c r="X570" s="13"/>
      <c r="Y570" s="13"/>
      <c r="Z570" s="96"/>
      <c r="AA570" s="2814"/>
      <c r="AB570" s="2814"/>
      <c r="AC570" s="2825"/>
      <c r="AD570" s="2835"/>
      <c r="AE570" s="2822"/>
      <c r="AF570" s="2823"/>
      <c r="AG570" s="59">
        <f>IF(N570=N569,0,IF(N570=N568,0,IF(N570=N567,0,IF(N570=N566,0,IF(N570=N565,0,IF(N570=N564,0,IF(N570=N563,0,IF(N570=N562,0,IF(N570=N561,0,1)))))))))</f>
        <v>0</v>
      </c>
      <c r="AH570" s="59" t="s">
        <v>224</v>
      </c>
      <c r="AI570" s="59" t="str">
        <f t="shared" si="106"/>
        <v>??</v>
      </c>
      <c r="AJ570" s="59">
        <f>IF(O570=O569,0,IF(O570=O568,0,IF(O570=O567,0,IF(O570=O566,0,IF(O570=O565,0,IF(O570=O564,0,IF(O570=O563,0,IF(O570=O562,0,IF(O570=O561,0,1)))))))))</f>
        <v>0</v>
      </c>
      <c r="AK570" s="529">
        <f t="shared" si="118"/>
        <v>0</v>
      </c>
    </row>
    <row r="571" spans="1:37" ht="14.1" customHeight="1" thickTop="1" thickBot="1">
      <c r="A571" s="2797"/>
      <c r="B571" s="2800"/>
      <c r="C571" s="2826"/>
      <c r="D571" s="2829"/>
      <c r="E571" s="2832"/>
      <c r="F571" s="2806"/>
      <c r="G571" s="2809"/>
      <c r="H571" s="2836" t="s">
        <v>970</v>
      </c>
      <c r="I571" s="2806"/>
      <c r="J571" s="2806"/>
      <c r="K571" s="275"/>
      <c r="L571" s="97"/>
      <c r="M571" s="97"/>
      <c r="N571" s="79"/>
      <c r="O571" s="79"/>
      <c r="P571" s="97"/>
      <c r="Q571" s="97"/>
      <c r="R571" s="14"/>
      <c r="S571" s="14"/>
      <c r="T571" s="14"/>
      <c r="U571" s="14"/>
      <c r="V571" s="14"/>
      <c r="W571" s="14"/>
      <c r="X571" s="14"/>
      <c r="Y571" s="14"/>
      <c r="Z571" s="97"/>
      <c r="AA571" s="2812">
        <f>SUM(R571:Z580)</f>
        <v>0</v>
      </c>
      <c r="AB571" s="2812">
        <f>IF(AA571&gt;0,18,0)</f>
        <v>0</v>
      </c>
      <c r="AC571" s="2815">
        <f t="shared" ref="AC571" si="124">IF((AA571-AB571)&gt;=0,AA571-AB571,0)</f>
        <v>0</v>
      </c>
      <c r="AD571" s="2835">
        <f>IF(AA571&lt;AB571,AA571,AB571)/IF(AB571=0,1,AB571)</f>
        <v>0</v>
      </c>
      <c r="AE571" s="2820" t="str">
        <f>IF(AD571=1,"pe",IF(AD571&gt;0,"ne",""))</f>
        <v/>
      </c>
      <c r="AF571" s="2823"/>
      <c r="AG571" s="59">
        <v>1</v>
      </c>
      <c r="AH571" s="59" t="s">
        <v>224</v>
      </c>
      <c r="AI571" s="59" t="str">
        <f t="shared" si="106"/>
        <v>??</v>
      </c>
      <c r="AJ571" s="59">
        <v>1</v>
      </c>
      <c r="AK571" s="529">
        <f>C571</f>
        <v>0</v>
      </c>
    </row>
    <row r="572" spans="1:37" ht="14.1" customHeight="1" thickTop="1" thickBot="1">
      <c r="A572" s="2797"/>
      <c r="B572" s="2801"/>
      <c r="C572" s="2827"/>
      <c r="D572" s="2830"/>
      <c r="E572" s="2833"/>
      <c r="F572" s="2807"/>
      <c r="G572" s="2810"/>
      <c r="H572" s="2837"/>
      <c r="I572" s="2807"/>
      <c r="J572" s="2807"/>
      <c r="K572" s="273"/>
      <c r="L572" s="98"/>
      <c r="M572" s="1760"/>
      <c r="N572" s="89"/>
      <c r="O572" s="89"/>
      <c r="P572" s="98"/>
      <c r="Q572" s="98"/>
      <c r="R572" s="12"/>
      <c r="S572" s="12"/>
      <c r="T572" s="12"/>
      <c r="U572" s="12"/>
      <c r="V572" s="12"/>
      <c r="W572" s="1934"/>
      <c r="X572" s="1934"/>
      <c r="Y572" s="12"/>
      <c r="Z572" s="98"/>
      <c r="AA572" s="2813"/>
      <c r="AB572" s="2813"/>
      <c r="AC572" s="2816"/>
      <c r="AD572" s="2835"/>
      <c r="AE572" s="2821"/>
      <c r="AF572" s="2823"/>
      <c r="AG572" s="59">
        <f>IF(N572=N571,0,1)</f>
        <v>0</v>
      </c>
      <c r="AH572" s="59" t="s">
        <v>224</v>
      </c>
      <c r="AI572" s="59" t="str">
        <f t="shared" si="106"/>
        <v>??</v>
      </c>
      <c r="AJ572" s="59">
        <f>IF(O572=O571,0,1)</f>
        <v>0</v>
      </c>
      <c r="AK572" s="529">
        <f t="shared" si="113"/>
        <v>0</v>
      </c>
    </row>
    <row r="573" spans="1:37" ht="14.1" customHeight="1" thickTop="1" thickBot="1">
      <c r="A573" s="2797"/>
      <c r="B573" s="2801"/>
      <c r="C573" s="2827"/>
      <c r="D573" s="2830"/>
      <c r="E573" s="2833"/>
      <c r="F573" s="2807"/>
      <c r="G573" s="2810"/>
      <c r="H573" s="2838"/>
      <c r="I573" s="2807"/>
      <c r="J573" s="2807"/>
      <c r="K573" s="273"/>
      <c r="L573" s="98"/>
      <c r="M573" s="1760"/>
      <c r="N573" s="89"/>
      <c r="O573" s="89"/>
      <c r="P573" s="98"/>
      <c r="Q573" s="98"/>
      <c r="R573" s="12"/>
      <c r="S573" s="12"/>
      <c r="T573" s="12"/>
      <c r="U573" s="12"/>
      <c r="V573" s="12"/>
      <c r="W573" s="1934"/>
      <c r="X573" s="1934"/>
      <c r="Y573" s="12"/>
      <c r="Z573" s="98"/>
      <c r="AA573" s="2813"/>
      <c r="AB573" s="2813"/>
      <c r="AC573" s="2816"/>
      <c r="AD573" s="2835"/>
      <c r="AE573" s="2821"/>
      <c r="AF573" s="2823"/>
      <c r="AG573" s="59">
        <f>IF(N573=N572,0,IF(N573=N571,0,1))</f>
        <v>0</v>
      </c>
      <c r="AH573" s="59" t="s">
        <v>224</v>
      </c>
      <c r="AI573" s="59" t="str">
        <f t="shared" si="106"/>
        <v>??</v>
      </c>
      <c r="AJ573" s="59">
        <f>IF(O573=O572,0,IF(O573=O571,0,1))</f>
        <v>0</v>
      </c>
      <c r="AK573" s="529">
        <f t="shared" si="113"/>
        <v>0</v>
      </c>
    </row>
    <row r="574" spans="1:37" ht="14.1" customHeight="1" thickTop="1" thickBot="1">
      <c r="A574" s="2797"/>
      <c r="B574" s="2801"/>
      <c r="C574" s="2827"/>
      <c r="D574" s="2830"/>
      <c r="E574" s="2833"/>
      <c r="F574" s="2807"/>
      <c r="G574" s="2810"/>
      <c r="H574" s="2839"/>
      <c r="I574" s="2807"/>
      <c r="J574" s="2807"/>
      <c r="K574" s="273"/>
      <c r="L574" s="98"/>
      <c r="M574" s="1760"/>
      <c r="N574" s="89"/>
      <c r="O574" s="89"/>
      <c r="P574" s="98"/>
      <c r="Q574" s="98"/>
      <c r="R574" s="12"/>
      <c r="S574" s="12"/>
      <c r="T574" s="12"/>
      <c r="U574" s="12"/>
      <c r="V574" s="12"/>
      <c r="W574" s="1934"/>
      <c r="X574" s="1934"/>
      <c r="Y574" s="12"/>
      <c r="Z574" s="98"/>
      <c r="AA574" s="2813"/>
      <c r="AB574" s="2813"/>
      <c r="AC574" s="2816"/>
      <c r="AD574" s="2835"/>
      <c r="AE574" s="2821"/>
      <c r="AF574" s="2823"/>
      <c r="AG574" s="59">
        <f>IF(N574=N573,0,IF(N574=N572,0,IF(N574=N571,0,1)))</f>
        <v>0</v>
      </c>
      <c r="AH574" s="59" t="s">
        <v>224</v>
      </c>
      <c r="AI574" s="59" t="str">
        <f t="shared" si="106"/>
        <v>??</v>
      </c>
      <c r="AJ574" s="59">
        <f>IF(O574=O573,0,IF(O574=O572,0,IF(O574=O571,0,1)))</f>
        <v>0</v>
      </c>
      <c r="AK574" s="529">
        <f t="shared" si="113"/>
        <v>0</v>
      </c>
    </row>
    <row r="575" spans="1:37" ht="14.1" customHeight="1" thickTop="1" thickBot="1">
      <c r="A575" s="2797"/>
      <c r="B575" s="2801"/>
      <c r="C575" s="2827"/>
      <c r="D575" s="2830"/>
      <c r="E575" s="2833"/>
      <c r="F575" s="2807"/>
      <c r="G575" s="2810"/>
      <c r="H575" s="2839"/>
      <c r="I575" s="2807"/>
      <c r="J575" s="2807"/>
      <c r="K575" s="277"/>
      <c r="L575" s="98"/>
      <c r="M575" s="1760"/>
      <c r="N575" s="89"/>
      <c r="O575" s="89"/>
      <c r="P575" s="98"/>
      <c r="Q575" s="98"/>
      <c r="R575" s="12"/>
      <c r="S575" s="12"/>
      <c r="T575" s="12"/>
      <c r="U575" s="12"/>
      <c r="V575" s="12"/>
      <c r="W575" s="1934"/>
      <c r="X575" s="1934"/>
      <c r="Y575" s="12"/>
      <c r="Z575" s="98"/>
      <c r="AA575" s="2813"/>
      <c r="AB575" s="2813"/>
      <c r="AC575" s="2816"/>
      <c r="AD575" s="2835"/>
      <c r="AE575" s="2821"/>
      <c r="AF575" s="2823"/>
      <c r="AG575" s="59">
        <f>IF(N575=N574,0,IF(N575=N573,0,IF(N575=N572,0,IF(N575=N571,0,1))))</f>
        <v>0</v>
      </c>
      <c r="AH575" s="59" t="s">
        <v>224</v>
      </c>
      <c r="AI575" s="59" t="str">
        <f t="shared" si="106"/>
        <v>??</v>
      </c>
      <c r="AJ575" s="59">
        <f>IF(O575=O574,0,IF(O575=O573,0,IF(O575=O572,0,IF(O575=O571,0,1))))</f>
        <v>0</v>
      </c>
      <c r="AK575" s="529">
        <f t="shared" si="113"/>
        <v>0</v>
      </c>
    </row>
    <row r="576" spans="1:37" ht="14.1" customHeight="1" thickTop="1" thickBot="1">
      <c r="A576" s="2797"/>
      <c r="B576" s="2801"/>
      <c r="C576" s="2827"/>
      <c r="D576" s="2830"/>
      <c r="E576" s="2833"/>
      <c r="F576" s="2807"/>
      <c r="G576" s="2810"/>
      <c r="H576" s="2839"/>
      <c r="I576" s="2807"/>
      <c r="J576" s="2807"/>
      <c r="K576" s="277"/>
      <c r="L576" s="98"/>
      <c r="M576" s="1760"/>
      <c r="N576" s="89"/>
      <c r="O576" s="89"/>
      <c r="P576" s="98"/>
      <c r="Q576" s="98"/>
      <c r="R576" s="12"/>
      <c r="S576" s="12"/>
      <c r="T576" s="12"/>
      <c r="U576" s="12"/>
      <c r="V576" s="12"/>
      <c r="W576" s="1934"/>
      <c r="X576" s="1934"/>
      <c r="Y576" s="12"/>
      <c r="Z576" s="98"/>
      <c r="AA576" s="2813"/>
      <c r="AB576" s="2813"/>
      <c r="AC576" s="2816"/>
      <c r="AD576" s="2835"/>
      <c r="AE576" s="2821"/>
      <c r="AF576" s="2823"/>
      <c r="AG576" s="59">
        <f>IF(N576=N575,0,IF(N576=N574,0,IF(N576=N573,0,IF(N576=N572,0,IF(N576=N571,0,1)))))</f>
        <v>0</v>
      </c>
      <c r="AH576" s="59" t="s">
        <v>224</v>
      </c>
      <c r="AI576" s="59" t="str">
        <f t="shared" si="106"/>
        <v>??</v>
      </c>
      <c r="AJ576" s="59">
        <f>IF(O576=O575,0,IF(O576=O574,0,IF(O576=O573,0,IF(O576=O572,0,IF(O576=O571,0,1)))))</f>
        <v>0</v>
      </c>
      <c r="AK576" s="529">
        <f t="shared" si="113"/>
        <v>0</v>
      </c>
    </row>
    <row r="577" spans="1:37" ht="14.1" customHeight="1" thickTop="1" thickBot="1">
      <c r="A577" s="2797"/>
      <c r="B577" s="2801"/>
      <c r="C577" s="2827"/>
      <c r="D577" s="2830"/>
      <c r="E577" s="2833"/>
      <c r="F577" s="2807"/>
      <c r="G577" s="2810"/>
      <c r="H577" s="2839"/>
      <c r="I577" s="2807"/>
      <c r="J577" s="2807"/>
      <c r="K577" s="277"/>
      <c r="L577" s="98"/>
      <c r="M577" s="1760"/>
      <c r="N577" s="89"/>
      <c r="O577" s="89"/>
      <c r="P577" s="98"/>
      <c r="Q577" s="98"/>
      <c r="R577" s="12"/>
      <c r="S577" s="12"/>
      <c r="T577" s="12"/>
      <c r="U577" s="12"/>
      <c r="V577" s="12"/>
      <c r="W577" s="1934"/>
      <c r="X577" s="1934"/>
      <c r="Y577" s="12"/>
      <c r="Z577" s="98"/>
      <c r="AA577" s="2813"/>
      <c r="AB577" s="2813"/>
      <c r="AC577" s="2824" t="str">
        <f t="shared" ref="AC577" si="125">IF(AC571&gt;9,"błąd","")</f>
        <v/>
      </c>
      <c r="AD577" s="2835"/>
      <c r="AE577" s="2821"/>
      <c r="AF577" s="2823"/>
      <c r="AG577" s="59">
        <f>IF(N577=N576,0,IF(N577=N575,0,IF(N577=N574,0,IF(N577=N573,0,IF(N577=N572,0,IF(N577=N571,0,1))))))</f>
        <v>0</v>
      </c>
      <c r="AH577" s="59" t="s">
        <v>224</v>
      </c>
      <c r="AI577" s="59" t="str">
        <f t="shared" si="106"/>
        <v>??</v>
      </c>
      <c r="AJ577" s="59">
        <f>IF(O577=O576,0,IF(O577=O575,0,IF(O577=O574,0,IF(O577=O573,0,IF(O577=O572,0,IF(O577=O571,0,1))))))</f>
        <v>0</v>
      </c>
      <c r="AK577" s="529">
        <f t="shared" si="113"/>
        <v>0</v>
      </c>
    </row>
    <row r="578" spans="1:37" ht="14.1" customHeight="1" thickTop="1" thickBot="1">
      <c r="A578" s="2797"/>
      <c r="B578" s="2801"/>
      <c r="C578" s="2827"/>
      <c r="D578" s="2830"/>
      <c r="E578" s="2833"/>
      <c r="F578" s="2807"/>
      <c r="G578" s="2810"/>
      <c r="H578" s="2839"/>
      <c r="I578" s="2807"/>
      <c r="J578" s="2807"/>
      <c r="K578" s="277"/>
      <c r="L578" s="98"/>
      <c r="M578" s="1760"/>
      <c r="N578" s="89"/>
      <c r="O578" s="89"/>
      <c r="P578" s="98"/>
      <c r="Q578" s="98"/>
      <c r="R578" s="12"/>
      <c r="S578" s="12"/>
      <c r="T578" s="12"/>
      <c r="U578" s="12"/>
      <c r="V578" s="12"/>
      <c r="W578" s="1934"/>
      <c r="X578" s="1934"/>
      <c r="Y578" s="12"/>
      <c r="Z578" s="98"/>
      <c r="AA578" s="2813"/>
      <c r="AB578" s="2813"/>
      <c r="AC578" s="2824"/>
      <c r="AD578" s="2835"/>
      <c r="AE578" s="2821"/>
      <c r="AF578" s="2823"/>
      <c r="AG578" s="59">
        <f>IF(N578=N577,0,IF(N578=N576,0,IF(N578=N575,0,IF(N578=N574,0,IF(N578=N573,0,IF(N578=N572,0,IF(N578=N571,0,1)))))))</f>
        <v>0</v>
      </c>
      <c r="AH578" s="59" t="s">
        <v>224</v>
      </c>
      <c r="AI578" s="59" t="str">
        <f t="shared" si="106"/>
        <v>??</v>
      </c>
      <c r="AJ578" s="59">
        <f>IF(O578=O577,0,IF(O578=O576,0,IF(O578=O575,0,IF(O578=O574,0,IF(O578=O573,0,IF(O578=O572,0,IF(O578=O571,0,1)))))))</f>
        <v>0</v>
      </c>
      <c r="AK578" s="529">
        <f t="shared" si="113"/>
        <v>0</v>
      </c>
    </row>
    <row r="579" spans="1:37" ht="14.1" customHeight="1" thickTop="1" thickBot="1">
      <c r="A579" s="2797"/>
      <c r="B579" s="2801"/>
      <c r="C579" s="2827"/>
      <c r="D579" s="2830"/>
      <c r="E579" s="2833"/>
      <c r="F579" s="2807"/>
      <c r="G579" s="2810"/>
      <c r="H579" s="2839"/>
      <c r="I579" s="2807"/>
      <c r="J579" s="2807"/>
      <c r="K579" s="277"/>
      <c r="L579" s="98"/>
      <c r="M579" s="1760"/>
      <c r="N579" s="89"/>
      <c r="O579" s="89"/>
      <c r="P579" s="98"/>
      <c r="Q579" s="98"/>
      <c r="R579" s="12"/>
      <c r="S579" s="12"/>
      <c r="T579" s="12"/>
      <c r="U579" s="12"/>
      <c r="V579" s="12"/>
      <c r="W579" s="1934"/>
      <c r="X579" s="1934"/>
      <c r="Y579" s="12"/>
      <c r="Z579" s="98"/>
      <c r="AA579" s="2813"/>
      <c r="AB579" s="2813"/>
      <c r="AC579" s="2824"/>
      <c r="AD579" s="2835"/>
      <c r="AE579" s="2821"/>
      <c r="AF579" s="2823"/>
      <c r="AG579" s="59">
        <f>IF(N579=N578,0,IF(N579=N577,0,IF(N579=N576,0,IF(N579=N575,0,IF(N579=N574,0,IF(N579=N573,0,IF(N579=N572,0,IF(N579=N571,0,1))))))))</f>
        <v>0</v>
      </c>
      <c r="AH579" s="59" t="s">
        <v>224</v>
      </c>
      <c r="AI579" s="59" t="str">
        <f t="shared" si="106"/>
        <v>??</v>
      </c>
      <c r="AJ579" s="59">
        <f>IF(O579=O578,0,IF(O579=O577,0,IF(O579=O576,0,IF(O579=O575,0,IF(O579=O574,0,IF(O579=O573,0,IF(O579=O572,0,IF(O579=O571,0,1))))))))</f>
        <v>0</v>
      </c>
      <c r="AK579" s="529">
        <f t="shared" si="113"/>
        <v>0</v>
      </c>
    </row>
    <row r="580" spans="1:37" ht="14.1" customHeight="1" thickTop="1" thickBot="1">
      <c r="A580" s="2797"/>
      <c r="B580" s="2802"/>
      <c r="C580" s="2828"/>
      <c r="D580" s="2831"/>
      <c r="E580" s="2834"/>
      <c r="F580" s="2808"/>
      <c r="G580" s="2811"/>
      <c r="H580" s="2840"/>
      <c r="I580" s="2808"/>
      <c r="J580" s="2808"/>
      <c r="K580" s="274"/>
      <c r="L580" s="96"/>
      <c r="M580" s="96"/>
      <c r="N580" s="89"/>
      <c r="O580" s="93"/>
      <c r="P580" s="96"/>
      <c r="Q580" s="96"/>
      <c r="R580" s="13"/>
      <c r="S580" s="13"/>
      <c r="T580" s="13"/>
      <c r="U580" s="13"/>
      <c r="V580" s="13"/>
      <c r="W580" s="13"/>
      <c r="X580" s="13"/>
      <c r="Y580" s="13"/>
      <c r="Z580" s="96"/>
      <c r="AA580" s="2814"/>
      <c r="AB580" s="2814"/>
      <c r="AC580" s="2825"/>
      <c r="AD580" s="2835"/>
      <c r="AE580" s="2822"/>
      <c r="AF580" s="2823"/>
      <c r="AG580" s="59">
        <f>IF(N580=N579,0,IF(N580=N578,0,IF(N580=N577,0,IF(N580=N576,0,IF(N580=N575,0,IF(N580=N574,0,IF(N580=N573,0,IF(N580=N572,0,IF(N580=N571,0,1)))))))))</f>
        <v>0</v>
      </c>
      <c r="AH580" s="59" t="s">
        <v>224</v>
      </c>
      <c r="AI580" s="59" t="str">
        <f t="shared" si="106"/>
        <v>??</v>
      </c>
      <c r="AJ580" s="59">
        <f>IF(O580=O579,0,IF(O580=O578,0,IF(O580=O577,0,IF(O580=O576,0,IF(O580=O575,0,IF(O580=O574,0,IF(O580=O573,0,IF(O580=O572,0,IF(O580=O571,0,1)))))))))</f>
        <v>0</v>
      </c>
      <c r="AK580" s="529">
        <f t="shared" si="113"/>
        <v>0</v>
      </c>
    </row>
    <row r="581" spans="1:37" ht="14.1" customHeight="1" thickTop="1" thickBot="1">
      <c r="A581" s="2797"/>
      <c r="B581" s="2800"/>
      <c r="C581" s="2826"/>
      <c r="D581" s="2829"/>
      <c r="E581" s="2832"/>
      <c r="F581" s="2806"/>
      <c r="G581" s="2809"/>
      <c r="H581" s="2836" t="s">
        <v>970</v>
      </c>
      <c r="I581" s="2806"/>
      <c r="J581" s="2806"/>
      <c r="K581" s="275"/>
      <c r="L581" s="97"/>
      <c r="M581" s="97"/>
      <c r="N581" s="79"/>
      <c r="O581" s="79"/>
      <c r="P581" s="97"/>
      <c r="Q581" s="97"/>
      <c r="R581" s="14"/>
      <c r="S581" s="14"/>
      <c r="T581" s="14"/>
      <c r="U581" s="14"/>
      <c r="V581" s="14"/>
      <c r="W581" s="14"/>
      <c r="X581" s="14"/>
      <c r="Y581" s="14"/>
      <c r="Z581" s="97"/>
      <c r="AA581" s="2812">
        <f>SUM(R581:Z590)</f>
        <v>0</v>
      </c>
      <c r="AB581" s="2812">
        <f>IF(AA581&gt;0,18,0)</f>
        <v>0</v>
      </c>
      <c r="AC581" s="2815">
        <f t="shared" ref="AC581" si="126">IF((AA581-AB581)&gt;=0,AA581-AB581,0)</f>
        <v>0</v>
      </c>
      <c r="AD581" s="2835">
        <f>IF(AA581&lt;AB581,AA581,AB581)/IF(AB581=0,1,AB581)</f>
        <v>0</v>
      </c>
      <c r="AE581" s="2820" t="str">
        <f>IF(AD581=1,"pe",IF(AD581&gt;0,"ne",""))</f>
        <v/>
      </c>
      <c r="AF581" s="2823"/>
      <c r="AG581" s="59">
        <v>1</v>
      </c>
      <c r="AH581" s="59" t="s">
        <v>224</v>
      </c>
      <c r="AI581" s="59" t="str">
        <f t="shared" si="106"/>
        <v>??</v>
      </c>
      <c r="AJ581" s="59">
        <v>1</v>
      </c>
      <c r="AK581" s="529">
        <f>C581</f>
        <v>0</v>
      </c>
    </row>
    <row r="582" spans="1:37" ht="14.1" customHeight="1" thickTop="1" thickBot="1">
      <c r="A582" s="2797"/>
      <c r="B582" s="2801"/>
      <c r="C582" s="2827"/>
      <c r="D582" s="2830"/>
      <c r="E582" s="2833"/>
      <c r="F582" s="2807"/>
      <c r="G582" s="2810"/>
      <c r="H582" s="2837"/>
      <c r="I582" s="2807"/>
      <c r="J582" s="2807"/>
      <c r="K582" s="273"/>
      <c r="L582" s="98"/>
      <c r="M582" s="1760"/>
      <c r="N582" s="89"/>
      <c r="O582" s="89"/>
      <c r="P582" s="98"/>
      <c r="Q582" s="98"/>
      <c r="R582" s="12"/>
      <c r="S582" s="12"/>
      <c r="T582" s="12"/>
      <c r="U582" s="12"/>
      <c r="V582" s="12"/>
      <c r="W582" s="1934"/>
      <c r="X582" s="1934"/>
      <c r="Y582" s="12"/>
      <c r="Z582" s="98"/>
      <c r="AA582" s="2813"/>
      <c r="AB582" s="2813"/>
      <c r="AC582" s="2816"/>
      <c r="AD582" s="2835"/>
      <c r="AE582" s="2821"/>
      <c r="AF582" s="2823"/>
      <c r="AG582" s="59">
        <f>IF(N582=N581,0,1)</f>
        <v>0</v>
      </c>
      <c r="AH582" s="59" t="s">
        <v>224</v>
      </c>
      <c r="AI582" s="59" t="str">
        <f t="shared" si="106"/>
        <v>??</v>
      </c>
      <c r="AJ582" s="59">
        <f>IF(O582=O581,0,1)</f>
        <v>0</v>
      </c>
      <c r="AK582" s="529">
        <f t="shared" ref="AK582:AK610" si="127">AK581</f>
        <v>0</v>
      </c>
    </row>
    <row r="583" spans="1:37" ht="14.1" customHeight="1" thickTop="1" thickBot="1">
      <c r="A583" s="2797"/>
      <c r="B583" s="2801"/>
      <c r="C583" s="2827"/>
      <c r="D583" s="2830"/>
      <c r="E583" s="2833"/>
      <c r="F583" s="2807"/>
      <c r="G583" s="2810"/>
      <c r="H583" s="2838"/>
      <c r="I583" s="2807"/>
      <c r="J583" s="2807"/>
      <c r="K583" s="273"/>
      <c r="L583" s="98"/>
      <c r="M583" s="1760"/>
      <c r="N583" s="89"/>
      <c r="O583" s="89"/>
      <c r="P583" s="98"/>
      <c r="Q583" s="98"/>
      <c r="R583" s="12"/>
      <c r="S583" s="12"/>
      <c r="T583" s="12"/>
      <c r="U583" s="12"/>
      <c r="V583" s="12"/>
      <c r="W583" s="1934"/>
      <c r="X583" s="1934"/>
      <c r="Y583" s="12"/>
      <c r="Z583" s="98"/>
      <c r="AA583" s="2813"/>
      <c r="AB583" s="2813"/>
      <c r="AC583" s="2816"/>
      <c r="AD583" s="2835"/>
      <c r="AE583" s="2821"/>
      <c r="AF583" s="2823"/>
      <c r="AG583" s="59">
        <f>IF(N583=N582,0,IF(N583=N581,0,1))</f>
        <v>0</v>
      </c>
      <c r="AH583" s="59" t="s">
        <v>224</v>
      </c>
      <c r="AI583" s="59" t="str">
        <f t="shared" si="106"/>
        <v>??</v>
      </c>
      <c r="AJ583" s="59">
        <f>IF(O583=O582,0,IF(O583=O581,0,1))</f>
        <v>0</v>
      </c>
      <c r="AK583" s="529">
        <f t="shared" si="127"/>
        <v>0</v>
      </c>
    </row>
    <row r="584" spans="1:37" ht="14.1" customHeight="1" thickTop="1" thickBot="1">
      <c r="A584" s="2797"/>
      <c r="B584" s="2801"/>
      <c r="C584" s="2827"/>
      <c r="D584" s="2830"/>
      <c r="E584" s="2833"/>
      <c r="F584" s="2807"/>
      <c r="G584" s="2810"/>
      <c r="H584" s="2839"/>
      <c r="I584" s="2807"/>
      <c r="J584" s="2807"/>
      <c r="K584" s="273"/>
      <c r="L584" s="98"/>
      <c r="M584" s="1760"/>
      <c r="N584" s="89"/>
      <c r="O584" s="89"/>
      <c r="P584" s="98"/>
      <c r="Q584" s="98"/>
      <c r="R584" s="12"/>
      <c r="S584" s="12"/>
      <c r="T584" s="12"/>
      <c r="U584" s="12"/>
      <c r="V584" s="12"/>
      <c r="W584" s="1934"/>
      <c r="X584" s="1934"/>
      <c r="Y584" s="12"/>
      <c r="Z584" s="98"/>
      <c r="AA584" s="2813"/>
      <c r="AB584" s="2813"/>
      <c r="AC584" s="2816"/>
      <c r="AD584" s="2835"/>
      <c r="AE584" s="2821"/>
      <c r="AF584" s="2823"/>
      <c r="AG584" s="59">
        <f>IF(N584=N583,0,IF(N584=N582,0,IF(N584=N581,0,1)))</f>
        <v>0</v>
      </c>
      <c r="AH584" s="59" t="s">
        <v>224</v>
      </c>
      <c r="AI584" s="59" t="str">
        <f t="shared" si="106"/>
        <v>??</v>
      </c>
      <c r="AJ584" s="59">
        <f>IF(O584=O583,0,IF(O584=O582,0,IF(O584=O581,0,1)))</f>
        <v>0</v>
      </c>
      <c r="AK584" s="529">
        <f t="shared" si="127"/>
        <v>0</v>
      </c>
    </row>
    <row r="585" spans="1:37" ht="14.1" customHeight="1" thickTop="1" thickBot="1">
      <c r="A585" s="2797"/>
      <c r="B585" s="2801"/>
      <c r="C585" s="2827"/>
      <c r="D585" s="2830"/>
      <c r="E585" s="2833"/>
      <c r="F585" s="2807"/>
      <c r="G585" s="2810"/>
      <c r="H585" s="2839"/>
      <c r="I585" s="2807"/>
      <c r="J585" s="2807"/>
      <c r="K585" s="277"/>
      <c r="L585" s="98"/>
      <c r="M585" s="1760"/>
      <c r="N585" s="89"/>
      <c r="O585" s="89"/>
      <c r="P585" s="98"/>
      <c r="Q585" s="98"/>
      <c r="R585" s="12"/>
      <c r="S585" s="12"/>
      <c r="T585" s="12"/>
      <c r="U585" s="12"/>
      <c r="V585" s="12"/>
      <c r="W585" s="1934"/>
      <c r="X585" s="1934"/>
      <c r="Y585" s="12"/>
      <c r="Z585" s="98"/>
      <c r="AA585" s="2813"/>
      <c r="AB585" s="2813"/>
      <c r="AC585" s="2816"/>
      <c r="AD585" s="2835"/>
      <c r="AE585" s="2821"/>
      <c r="AF585" s="2823"/>
      <c r="AG585" s="59">
        <f>IF(N585=N584,0,IF(N585=N583,0,IF(N585=N582,0,IF(N585=N581,0,1))))</f>
        <v>0</v>
      </c>
      <c r="AH585" s="59" t="s">
        <v>224</v>
      </c>
      <c r="AI585" s="59" t="str">
        <f t="shared" ref="AI585:AI674" si="128">$C$2</f>
        <v>??</v>
      </c>
      <c r="AJ585" s="59">
        <f>IF(O585=O584,0,IF(O585=O583,0,IF(O585=O582,0,IF(O585=O581,0,1))))</f>
        <v>0</v>
      </c>
      <c r="AK585" s="529">
        <f t="shared" si="127"/>
        <v>0</v>
      </c>
    </row>
    <row r="586" spans="1:37" ht="14.1" customHeight="1" thickTop="1" thickBot="1">
      <c r="A586" s="2797"/>
      <c r="B586" s="2801"/>
      <c r="C586" s="2827"/>
      <c r="D586" s="2830"/>
      <c r="E586" s="2833"/>
      <c r="F586" s="2807"/>
      <c r="G586" s="2810"/>
      <c r="H586" s="2839"/>
      <c r="I586" s="2807"/>
      <c r="J586" s="2807"/>
      <c r="K586" s="277"/>
      <c r="L586" s="98"/>
      <c r="M586" s="1760"/>
      <c r="N586" s="89"/>
      <c r="O586" s="89"/>
      <c r="P586" s="98"/>
      <c r="Q586" s="98"/>
      <c r="R586" s="12"/>
      <c r="S586" s="12"/>
      <c r="T586" s="12"/>
      <c r="U586" s="12"/>
      <c r="V586" s="12"/>
      <c r="W586" s="1934"/>
      <c r="X586" s="1934"/>
      <c r="Y586" s="12"/>
      <c r="Z586" s="98"/>
      <c r="AA586" s="2813"/>
      <c r="AB586" s="2813"/>
      <c r="AC586" s="2816"/>
      <c r="AD586" s="2835"/>
      <c r="AE586" s="2821"/>
      <c r="AF586" s="2823"/>
      <c r="AG586" s="59">
        <f>IF(N586=N585,0,IF(N586=N584,0,IF(N586=N583,0,IF(N586=N582,0,IF(N586=N581,0,1)))))</f>
        <v>0</v>
      </c>
      <c r="AH586" s="59" t="s">
        <v>224</v>
      </c>
      <c r="AI586" s="59" t="str">
        <f t="shared" si="128"/>
        <v>??</v>
      </c>
      <c r="AJ586" s="59">
        <f>IF(O586=O585,0,IF(O586=O584,0,IF(O586=O583,0,IF(O586=O582,0,IF(O586=O581,0,1)))))</f>
        <v>0</v>
      </c>
      <c r="AK586" s="529">
        <f t="shared" si="127"/>
        <v>0</v>
      </c>
    </row>
    <row r="587" spans="1:37" ht="14.1" customHeight="1" thickTop="1" thickBot="1">
      <c r="A587" s="2797"/>
      <c r="B587" s="2801"/>
      <c r="C587" s="2827"/>
      <c r="D587" s="2830"/>
      <c r="E587" s="2833"/>
      <c r="F587" s="2807"/>
      <c r="G587" s="2810"/>
      <c r="H587" s="2839"/>
      <c r="I587" s="2807"/>
      <c r="J587" s="2807"/>
      <c r="K587" s="277"/>
      <c r="L587" s="98"/>
      <c r="M587" s="1760"/>
      <c r="N587" s="89"/>
      <c r="O587" s="89"/>
      <c r="P587" s="98"/>
      <c r="Q587" s="98"/>
      <c r="R587" s="12"/>
      <c r="S587" s="12"/>
      <c r="T587" s="12"/>
      <c r="U587" s="12"/>
      <c r="V587" s="12"/>
      <c r="W587" s="1934"/>
      <c r="X587" s="1934"/>
      <c r="Y587" s="12"/>
      <c r="Z587" s="98"/>
      <c r="AA587" s="2813"/>
      <c r="AB587" s="2813"/>
      <c r="AC587" s="2824" t="str">
        <f t="shared" ref="AC587" si="129">IF(AC581&gt;9,"błąd","")</f>
        <v/>
      </c>
      <c r="AD587" s="2835"/>
      <c r="AE587" s="2821"/>
      <c r="AF587" s="2823"/>
      <c r="AG587" s="59">
        <f>IF(N587=N586,0,IF(N587=N585,0,IF(N587=N584,0,IF(N587=N583,0,IF(N587=N582,0,IF(N587=N581,0,1))))))</f>
        <v>0</v>
      </c>
      <c r="AH587" s="59" t="s">
        <v>224</v>
      </c>
      <c r="AI587" s="59" t="str">
        <f t="shared" si="128"/>
        <v>??</v>
      </c>
      <c r="AJ587" s="59">
        <f>IF(O587=O586,0,IF(O587=O585,0,IF(O587=O584,0,IF(O587=O583,0,IF(O587=O582,0,IF(O587=O581,0,1))))))</f>
        <v>0</v>
      </c>
      <c r="AK587" s="529">
        <f t="shared" si="127"/>
        <v>0</v>
      </c>
    </row>
    <row r="588" spans="1:37" ht="14.1" customHeight="1" thickTop="1" thickBot="1">
      <c r="A588" s="2797"/>
      <c r="B588" s="2801"/>
      <c r="C588" s="2827"/>
      <c r="D588" s="2830"/>
      <c r="E588" s="2833"/>
      <c r="F588" s="2807"/>
      <c r="G588" s="2810"/>
      <c r="H588" s="2839"/>
      <c r="I588" s="2807"/>
      <c r="J588" s="2807"/>
      <c r="K588" s="277"/>
      <c r="L588" s="98"/>
      <c r="M588" s="1760"/>
      <c r="N588" s="89"/>
      <c r="O588" s="89"/>
      <c r="P588" s="98"/>
      <c r="Q588" s="98"/>
      <c r="R588" s="12"/>
      <c r="S588" s="12"/>
      <c r="T588" s="12"/>
      <c r="U588" s="12"/>
      <c r="V588" s="12"/>
      <c r="W588" s="1934"/>
      <c r="X588" s="1934"/>
      <c r="Y588" s="12"/>
      <c r="Z588" s="98"/>
      <c r="AA588" s="2813"/>
      <c r="AB588" s="2813"/>
      <c r="AC588" s="2824"/>
      <c r="AD588" s="2835"/>
      <c r="AE588" s="2821"/>
      <c r="AF588" s="2823"/>
      <c r="AG588" s="59">
        <f>IF(N588=N587,0,IF(N588=N586,0,IF(N588=N585,0,IF(N588=N584,0,IF(N588=N583,0,IF(N588=N582,0,IF(N588=N581,0,1)))))))</f>
        <v>0</v>
      </c>
      <c r="AH588" s="59" t="s">
        <v>224</v>
      </c>
      <c r="AI588" s="59" t="str">
        <f t="shared" si="128"/>
        <v>??</v>
      </c>
      <c r="AJ588" s="59">
        <f>IF(O588=O587,0,IF(O588=O586,0,IF(O588=O585,0,IF(O588=O584,0,IF(O588=O583,0,IF(O588=O582,0,IF(O588=O581,0,1)))))))</f>
        <v>0</v>
      </c>
      <c r="AK588" s="529">
        <f t="shared" si="127"/>
        <v>0</v>
      </c>
    </row>
    <row r="589" spans="1:37" ht="14.1" customHeight="1" thickTop="1" thickBot="1">
      <c r="A589" s="2797"/>
      <c r="B589" s="2801"/>
      <c r="C589" s="2827"/>
      <c r="D589" s="2830"/>
      <c r="E589" s="2833"/>
      <c r="F589" s="2807"/>
      <c r="G589" s="2810"/>
      <c r="H589" s="2839"/>
      <c r="I589" s="2807"/>
      <c r="J589" s="2807"/>
      <c r="K589" s="277"/>
      <c r="L589" s="98"/>
      <c r="M589" s="1760"/>
      <c r="N589" s="89"/>
      <c r="O589" s="89"/>
      <c r="P589" s="98"/>
      <c r="Q589" s="98"/>
      <c r="R589" s="12"/>
      <c r="S589" s="12"/>
      <c r="T589" s="12"/>
      <c r="U589" s="12"/>
      <c r="V589" s="12"/>
      <c r="W589" s="1934"/>
      <c r="X589" s="1934"/>
      <c r="Y589" s="12"/>
      <c r="Z589" s="98"/>
      <c r="AA589" s="2813"/>
      <c r="AB589" s="2813"/>
      <c r="AC589" s="2824"/>
      <c r="AD589" s="2835"/>
      <c r="AE589" s="2821"/>
      <c r="AF589" s="2823"/>
      <c r="AG589" s="59">
        <f>IF(N589=N588,0,IF(N589=N587,0,IF(N589=N586,0,IF(N589=N585,0,IF(N589=N584,0,IF(N589=N583,0,IF(N589=N582,0,IF(N589=N581,0,1))))))))</f>
        <v>0</v>
      </c>
      <c r="AH589" s="59" t="s">
        <v>224</v>
      </c>
      <c r="AI589" s="59" t="str">
        <f t="shared" si="128"/>
        <v>??</v>
      </c>
      <c r="AJ589" s="59">
        <f>IF(O589=O588,0,IF(O589=O587,0,IF(O589=O586,0,IF(O589=O585,0,IF(O589=O584,0,IF(O589=O583,0,IF(O589=O582,0,IF(O589=O581,0,1))))))))</f>
        <v>0</v>
      </c>
      <c r="AK589" s="529">
        <f t="shared" si="127"/>
        <v>0</v>
      </c>
    </row>
    <row r="590" spans="1:37" ht="14.1" customHeight="1" thickTop="1" thickBot="1">
      <c r="A590" s="2797"/>
      <c r="B590" s="2802"/>
      <c r="C590" s="2828"/>
      <c r="D590" s="2831"/>
      <c r="E590" s="2834"/>
      <c r="F590" s="2808"/>
      <c r="G590" s="2811"/>
      <c r="H590" s="2840"/>
      <c r="I590" s="2808"/>
      <c r="J590" s="2808"/>
      <c r="K590" s="274"/>
      <c r="L590" s="96"/>
      <c r="M590" s="96"/>
      <c r="N590" s="89"/>
      <c r="O590" s="93"/>
      <c r="P590" s="96"/>
      <c r="Q590" s="96"/>
      <c r="R590" s="13"/>
      <c r="S590" s="13"/>
      <c r="T590" s="13"/>
      <c r="U590" s="13"/>
      <c r="V590" s="13"/>
      <c r="W590" s="13"/>
      <c r="X590" s="13"/>
      <c r="Y590" s="13"/>
      <c r="Z590" s="96"/>
      <c r="AA590" s="2814"/>
      <c r="AB590" s="2814"/>
      <c r="AC590" s="2825"/>
      <c r="AD590" s="2835"/>
      <c r="AE590" s="2822"/>
      <c r="AF590" s="2823"/>
      <c r="AG590" s="59">
        <f>IF(N590=N589,0,IF(N590=N588,0,IF(N590=N587,0,IF(N590=N586,0,IF(N590=N585,0,IF(N590=N584,0,IF(N590=N583,0,IF(N590=N582,0,IF(N590=N581,0,1)))))))))</f>
        <v>0</v>
      </c>
      <c r="AH590" s="59" t="s">
        <v>224</v>
      </c>
      <c r="AI590" s="59" t="str">
        <f t="shared" si="128"/>
        <v>??</v>
      </c>
      <c r="AJ590" s="59">
        <f>IF(O590=O589,0,IF(O590=O588,0,IF(O590=O587,0,IF(O590=O586,0,IF(O590=O585,0,IF(O590=O584,0,IF(O590=O583,0,IF(O590=O582,0,IF(O590=O581,0,1)))))))))</f>
        <v>0</v>
      </c>
      <c r="AK590" s="529">
        <f t="shared" si="127"/>
        <v>0</v>
      </c>
    </row>
    <row r="591" spans="1:37" ht="14.1" customHeight="1" thickTop="1" thickBot="1">
      <c r="A591" s="2797"/>
      <c r="B591" s="2800"/>
      <c r="C591" s="2826"/>
      <c r="D591" s="2829"/>
      <c r="E591" s="2832"/>
      <c r="F591" s="2806"/>
      <c r="G591" s="2809"/>
      <c r="H591" s="2836" t="s">
        <v>970</v>
      </c>
      <c r="I591" s="2806"/>
      <c r="J591" s="2806"/>
      <c r="K591" s="275"/>
      <c r="L591" s="97"/>
      <c r="M591" s="97"/>
      <c r="N591" s="79"/>
      <c r="O591" s="79"/>
      <c r="P591" s="97"/>
      <c r="Q591" s="97"/>
      <c r="R591" s="14"/>
      <c r="S591" s="14"/>
      <c r="T591" s="14"/>
      <c r="U591" s="14"/>
      <c r="V591" s="14"/>
      <c r="W591" s="14"/>
      <c r="X591" s="14"/>
      <c r="Y591" s="14"/>
      <c r="Z591" s="97"/>
      <c r="AA591" s="2812">
        <f>SUM(R591:Z600)</f>
        <v>0</v>
      </c>
      <c r="AB591" s="2812">
        <f>IF(AA591&gt;0,18,0)</f>
        <v>0</v>
      </c>
      <c r="AC591" s="2815">
        <f t="shared" ref="AC591" si="130">IF((AA591-AB591)&gt;=0,AA591-AB591,0)</f>
        <v>0</v>
      </c>
      <c r="AD591" s="2835">
        <f>IF(AA591&lt;AB591,AA591,AB591)/IF(AB591=0,1,AB591)</f>
        <v>0</v>
      </c>
      <c r="AE591" s="2820" t="str">
        <f>IF(AD591=1,"pe",IF(AD591&gt;0,"ne",""))</f>
        <v/>
      </c>
      <c r="AF591" s="2823"/>
      <c r="AG591" s="59">
        <v>1</v>
      </c>
      <c r="AH591" s="59" t="s">
        <v>224</v>
      </c>
      <c r="AI591" s="59" t="str">
        <f t="shared" si="128"/>
        <v>??</v>
      </c>
      <c r="AJ591" s="59">
        <v>1</v>
      </c>
      <c r="AK591" s="529">
        <f>C591</f>
        <v>0</v>
      </c>
    </row>
    <row r="592" spans="1:37" ht="14.1" customHeight="1" thickTop="1" thickBot="1">
      <c r="A592" s="2797"/>
      <c r="B592" s="2801"/>
      <c r="C592" s="2827"/>
      <c r="D592" s="2830"/>
      <c r="E592" s="2833"/>
      <c r="F592" s="2807"/>
      <c r="G592" s="2810"/>
      <c r="H592" s="2837"/>
      <c r="I592" s="2807"/>
      <c r="J592" s="2807"/>
      <c r="K592" s="273"/>
      <c r="L592" s="98"/>
      <c r="M592" s="1760"/>
      <c r="N592" s="89"/>
      <c r="O592" s="89"/>
      <c r="P592" s="98"/>
      <c r="Q592" s="98"/>
      <c r="R592" s="12"/>
      <c r="S592" s="12"/>
      <c r="T592" s="12"/>
      <c r="U592" s="12"/>
      <c r="V592" s="12"/>
      <c r="W592" s="1934"/>
      <c r="X592" s="1934"/>
      <c r="Y592" s="12"/>
      <c r="Z592" s="98"/>
      <c r="AA592" s="2813"/>
      <c r="AB592" s="2813"/>
      <c r="AC592" s="2816"/>
      <c r="AD592" s="2835"/>
      <c r="AE592" s="2821"/>
      <c r="AF592" s="2823"/>
      <c r="AG592" s="59">
        <f>IF(N592=N591,0,1)</f>
        <v>0</v>
      </c>
      <c r="AH592" s="59" t="s">
        <v>224</v>
      </c>
      <c r="AI592" s="59" t="str">
        <f t="shared" si="128"/>
        <v>??</v>
      </c>
      <c r="AJ592" s="59">
        <f>IF(O592=O591,0,1)</f>
        <v>0</v>
      </c>
      <c r="AK592" s="529">
        <f t="shared" si="127"/>
        <v>0</v>
      </c>
    </row>
    <row r="593" spans="1:37" ht="14.1" customHeight="1" thickTop="1" thickBot="1">
      <c r="A593" s="2797"/>
      <c r="B593" s="2801"/>
      <c r="C593" s="2827"/>
      <c r="D593" s="2830"/>
      <c r="E593" s="2833"/>
      <c r="F593" s="2807"/>
      <c r="G593" s="2810"/>
      <c r="H593" s="2838"/>
      <c r="I593" s="2807"/>
      <c r="J593" s="2807"/>
      <c r="K593" s="273"/>
      <c r="L593" s="98"/>
      <c r="M593" s="1760"/>
      <c r="N593" s="89"/>
      <c r="O593" s="89"/>
      <c r="P593" s="98"/>
      <c r="Q593" s="98"/>
      <c r="R593" s="12"/>
      <c r="S593" s="12"/>
      <c r="T593" s="12"/>
      <c r="U593" s="12"/>
      <c r="V593" s="12"/>
      <c r="W593" s="1934"/>
      <c r="X593" s="1934"/>
      <c r="Y593" s="12"/>
      <c r="Z593" s="98"/>
      <c r="AA593" s="2813"/>
      <c r="AB593" s="2813"/>
      <c r="AC593" s="2816"/>
      <c r="AD593" s="2835"/>
      <c r="AE593" s="2821"/>
      <c r="AF593" s="2823"/>
      <c r="AG593" s="59">
        <f>IF(N593=N592,0,IF(N593=N591,0,1))</f>
        <v>0</v>
      </c>
      <c r="AH593" s="59" t="s">
        <v>224</v>
      </c>
      <c r="AI593" s="59" t="str">
        <f t="shared" si="128"/>
        <v>??</v>
      </c>
      <c r="AJ593" s="59">
        <f>IF(O593=O592,0,IF(O593=O591,0,1))</f>
        <v>0</v>
      </c>
      <c r="AK593" s="529">
        <f t="shared" si="127"/>
        <v>0</v>
      </c>
    </row>
    <row r="594" spans="1:37" ht="14.1" customHeight="1" thickTop="1" thickBot="1">
      <c r="A594" s="2797"/>
      <c r="B594" s="2801"/>
      <c r="C594" s="2827"/>
      <c r="D594" s="2830"/>
      <c r="E594" s="2833"/>
      <c r="F594" s="2807"/>
      <c r="G594" s="2810"/>
      <c r="H594" s="2839"/>
      <c r="I594" s="2807"/>
      <c r="J594" s="2807"/>
      <c r="K594" s="273"/>
      <c r="L594" s="98"/>
      <c r="M594" s="1760"/>
      <c r="N594" s="89"/>
      <c r="O594" s="89"/>
      <c r="P594" s="98"/>
      <c r="Q594" s="98"/>
      <c r="R594" s="12"/>
      <c r="S594" s="12"/>
      <c r="T594" s="12"/>
      <c r="U594" s="12"/>
      <c r="V594" s="12"/>
      <c r="W594" s="1934"/>
      <c r="X594" s="1934"/>
      <c r="Y594" s="12"/>
      <c r="Z594" s="98"/>
      <c r="AA594" s="2813"/>
      <c r="AB594" s="2813"/>
      <c r="AC594" s="2816"/>
      <c r="AD594" s="2835"/>
      <c r="AE594" s="2821"/>
      <c r="AF594" s="2823"/>
      <c r="AG594" s="59">
        <f>IF(N594=N593,0,IF(N594=N592,0,IF(N594=N591,0,1)))</f>
        <v>0</v>
      </c>
      <c r="AH594" s="59" t="s">
        <v>224</v>
      </c>
      <c r="AI594" s="59" t="str">
        <f t="shared" si="128"/>
        <v>??</v>
      </c>
      <c r="AJ594" s="59">
        <f>IF(O594=O593,0,IF(O594=O592,0,IF(O594=O591,0,1)))</f>
        <v>0</v>
      </c>
      <c r="AK594" s="529">
        <f t="shared" si="127"/>
        <v>0</v>
      </c>
    </row>
    <row r="595" spans="1:37" ht="14.1" customHeight="1" thickTop="1" thickBot="1">
      <c r="A595" s="2797"/>
      <c r="B595" s="2801"/>
      <c r="C595" s="2827"/>
      <c r="D595" s="2830"/>
      <c r="E595" s="2833"/>
      <c r="F595" s="2807"/>
      <c r="G595" s="2810"/>
      <c r="H595" s="2839"/>
      <c r="I595" s="2807"/>
      <c r="J595" s="2807"/>
      <c r="K595" s="277"/>
      <c r="L595" s="98"/>
      <c r="M595" s="1760"/>
      <c r="N595" s="89"/>
      <c r="O595" s="89"/>
      <c r="P595" s="98"/>
      <c r="Q595" s="98"/>
      <c r="R595" s="12"/>
      <c r="S595" s="12"/>
      <c r="T595" s="12"/>
      <c r="U595" s="12"/>
      <c r="V595" s="12"/>
      <c r="W595" s="1934"/>
      <c r="X595" s="1934"/>
      <c r="Y595" s="12"/>
      <c r="Z595" s="98"/>
      <c r="AA595" s="2813"/>
      <c r="AB595" s="2813"/>
      <c r="AC595" s="2816"/>
      <c r="AD595" s="2835"/>
      <c r="AE595" s="2821"/>
      <c r="AF595" s="2823"/>
      <c r="AG595" s="59">
        <f>IF(N595=N594,0,IF(N595=N593,0,IF(N595=N592,0,IF(N595=N591,0,1))))</f>
        <v>0</v>
      </c>
      <c r="AH595" s="59" t="s">
        <v>224</v>
      </c>
      <c r="AI595" s="59" t="str">
        <f t="shared" si="128"/>
        <v>??</v>
      </c>
      <c r="AJ595" s="59">
        <f>IF(O595=O594,0,IF(O595=O593,0,IF(O595=O592,0,IF(O595=O591,0,1))))</f>
        <v>0</v>
      </c>
      <c r="AK595" s="529">
        <f t="shared" si="127"/>
        <v>0</v>
      </c>
    </row>
    <row r="596" spans="1:37" ht="14.1" customHeight="1" thickTop="1" thickBot="1">
      <c r="A596" s="2797"/>
      <c r="B596" s="2801"/>
      <c r="C596" s="2827"/>
      <c r="D596" s="2830"/>
      <c r="E596" s="2833"/>
      <c r="F596" s="2807"/>
      <c r="G596" s="2810"/>
      <c r="H596" s="2839"/>
      <c r="I596" s="2807"/>
      <c r="J596" s="2807"/>
      <c r="K596" s="277"/>
      <c r="L596" s="98"/>
      <c r="M596" s="1760"/>
      <c r="N596" s="89"/>
      <c r="O596" s="89"/>
      <c r="P596" s="98"/>
      <c r="Q596" s="98"/>
      <c r="R596" s="12"/>
      <c r="S596" s="12"/>
      <c r="T596" s="12"/>
      <c r="U596" s="12"/>
      <c r="V596" s="12"/>
      <c r="W596" s="1934"/>
      <c r="X596" s="1934"/>
      <c r="Y596" s="12"/>
      <c r="Z596" s="98"/>
      <c r="AA596" s="2813"/>
      <c r="AB596" s="2813"/>
      <c r="AC596" s="2816"/>
      <c r="AD596" s="2835"/>
      <c r="AE596" s="2821"/>
      <c r="AF596" s="2823"/>
      <c r="AG596" s="59">
        <f>IF(N596=N595,0,IF(N596=N594,0,IF(N596=N593,0,IF(N596=N592,0,IF(N596=N591,0,1)))))</f>
        <v>0</v>
      </c>
      <c r="AH596" s="59" t="s">
        <v>224</v>
      </c>
      <c r="AI596" s="59" t="str">
        <f t="shared" si="128"/>
        <v>??</v>
      </c>
      <c r="AJ596" s="59">
        <f>IF(O596=O595,0,IF(O596=O594,0,IF(O596=O593,0,IF(O596=O592,0,IF(O596=O591,0,1)))))</f>
        <v>0</v>
      </c>
      <c r="AK596" s="529">
        <f t="shared" si="127"/>
        <v>0</v>
      </c>
    </row>
    <row r="597" spans="1:37" ht="14.1" customHeight="1" thickTop="1" thickBot="1">
      <c r="A597" s="2797"/>
      <c r="B597" s="2801"/>
      <c r="C597" s="2827"/>
      <c r="D597" s="2830"/>
      <c r="E597" s="2833"/>
      <c r="F597" s="2807"/>
      <c r="G597" s="2810"/>
      <c r="H597" s="2839"/>
      <c r="I597" s="2807"/>
      <c r="J597" s="2807"/>
      <c r="K597" s="277"/>
      <c r="L597" s="98"/>
      <c r="M597" s="1760"/>
      <c r="N597" s="89"/>
      <c r="O597" s="89"/>
      <c r="P597" s="98"/>
      <c r="Q597" s="98"/>
      <c r="R597" s="12"/>
      <c r="S597" s="12"/>
      <c r="T597" s="12"/>
      <c r="U597" s="12"/>
      <c r="V597" s="12"/>
      <c r="W597" s="1934"/>
      <c r="X597" s="1934"/>
      <c r="Y597" s="12"/>
      <c r="Z597" s="98"/>
      <c r="AA597" s="2813"/>
      <c r="AB597" s="2813"/>
      <c r="AC597" s="2824" t="str">
        <f t="shared" ref="AC597" si="131">IF(AC591&gt;9,"błąd","")</f>
        <v/>
      </c>
      <c r="AD597" s="2835"/>
      <c r="AE597" s="2821"/>
      <c r="AF597" s="2823"/>
      <c r="AG597" s="59">
        <f>IF(N597=N596,0,IF(N597=N595,0,IF(N597=N594,0,IF(N597=N593,0,IF(N597=N592,0,IF(N597=N591,0,1))))))</f>
        <v>0</v>
      </c>
      <c r="AH597" s="59" t="s">
        <v>224</v>
      </c>
      <c r="AI597" s="59" t="str">
        <f t="shared" si="128"/>
        <v>??</v>
      </c>
      <c r="AJ597" s="59">
        <f>IF(O597=O596,0,IF(O597=O595,0,IF(O597=O594,0,IF(O597=O593,0,IF(O597=O592,0,IF(O597=O591,0,1))))))</f>
        <v>0</v>
      </c>
      <c r="AK597" s="529">
        <f t="shared" si="127"/>
        <v>0</v>
      </c>
    </row>
    <row r="598" spans="1:37" ht="14.1" customHeight="1" thickTop="1" thickBot="1">
      <c r="A598" s="2797"/>
      <c r="B598" s="2801"/>
      <c r="C598" s="2827"/>
      <c r="D598" s="2830"/>
      <c r="E598" s="2833"/>
      <c r="F598" s="2807"/>
      <c r="G598" s="2810"/>
      <c r="H598" s="2839"/>
      <c r="I598" s="2807"/>
      <c r="J598" s="2807"/>
      <c r="K598" s="277"/>
      <c r="L598" s="98"/>
      <c r="M598" s="1760"/>
      <c r="N598" s="89"/>
      <c r="O598" s="89"/>
      <c r="P598" s="98"/>
      <c r="Q598" s="98"/>
      <c r="R598" s="12"/>
      <c r="S598" s="12"/>
      <c r="T598" s="12"/>
      <c r="U598" s="12"/>
      <c r="V598" s="12"/>
      <c r="W598" s="1934"/>
      <c r="X598" s="1934"/>
      <c r="Y598" s="12"/>
      <c r="Z598" s="98"/>
      <c r="AA598" s="2813"/>
      <c r="AB598" s="2813"/>
      <c r="AC598" s="2824"/>
      <c r="AD598" s="2835"/>
      <c r="AE598" s="2821"/>
      <c r="AF598" s="2823"/>
      <c r="AG598" s="59">
        <f>IF(N598=N597,0,IF(N598=N596,0,IF(N598=N595,0,IF(N598=N594,0,IF(N598=N593,0,IF(N598=N592,0,IF(N598=N591,0,1)))))))</f>
        <v>0</v>
      </c>
      <c r="AH598" s="59" t="s">
        <v>224</v>
      </c>
      <c r="AI598" s="59" t="str">
        <f t="shared" si="128"/>
        <v>??</v>
      </c>
      <c r="AJ598" s="59">
        <f>IF(O598=O597,0,IF(O598=O596,0,IF(O598=O595,0,IF(O598=O594,0,IF(O598=O593,0,IF(O598=O592,0,IF(O598=O591,0,1)))))))</f>
        <v>0</v>
      </c>
      <c r="AK598" s="529">
        <f t="shared" si="127"/>
        <v>0</v>
      </c>
    </row>
    <row r="599" spans="1:37" ht="14.1" customHeight="1" thickTop="1" thickBot="1">
      <c r="A599" s="2797"/>
      <c r="B599" s="2801"/>
      <c r="C599" s="2827"/>
      <c r="D599" s="2830"/>
      <c r="E599" s="2833"/>
      <c r="F599" s="2807"/>
      <c r="G599" s="2810"/>
      <c r="H599" s="2839"/>
      <c r="I599" s="2807"/>
      <c r="J599" s="2807"/>
      <c r="K599" s="277"/>
      <c r="L599" s="98"/>
      <c r="M599" s="1760"/>
      <c r="N599" s="89"/>
      <c r="O599" s="89"/>
      <c r="P599" s="98"/>
      <c r="Q599" s="98"/>
      <c r="R599" s="12"/>
      <c r="S599" s="12"/>
      <c r="T599" s="12"/>
      <c r="U599" s="12"/>
      <c r="V599" s="12"/>
      <c r="W599" s="1934"/>
      <c r="X599" s="1934"/>
      <c r="Y599" s="12"/>
      <c r="Z599" s="98"/>
      <c r="AA599" s="2813"/>
      <c r="AB599" s="2813"/>
      <c r="AC599" s="2824"/>
      <c r="AD599" s="2835"/>
      <c r="AE599" s="2821"/>
      <c r="AF599" s="2823"/>
      <c r="AG599" s="59">
        <f>IF(N599=N598,0,IF(N599=N597,0,IF(N599=N596,0,IF(N599=N595,0,IF(N599=N594,0,IF(N599=N593,0,IF(N599=N592,0,IF(N599=N591,0,1))))))))</f>
        <v>0</v>
      </c>
      <c r="AH599" s="59" t="s">
        <v>224</v>
      </c>
      <c r="AI599" s="59" t="str">
        <f t="shared" si="128"/>
        <v>??</v>
      </c>
      <c r="AJ599" s="59">
        <f>IF(O599=O598,0,IF(O599=O597,0,IF(O599=O596,0,IF(O599=O595,0,IF(O599=O594,0,IF(O599=O593,0,IF(O599=O592,0,IF(O599=O591,0,1))))))))</f>
        <v>0</v>
      </c>
      <c r="AK599" s="529">
        <f t="shared" si="127"/>
        <v>0</v>
      </c>
    </row>
    <row r="600" spans="1:37" ht="14.1" customHeight="1" thickTop="1" thickBot="1">
      <c r="A600" s="2797"/>
      <c r="B600" s="2802"/>
      <c r="C600" s="2828"/>
      <c r="D600" s="2831"/>
      <c r="E600" s="2834"/>
      <c r="F600" s="2808"/>
      <c r="G600" s="2811"/>
      <c r="H600" s="2840"/>
      <c r="I600" s="2808"/>
      <c r="J600" s="2808"/>
      <c r="K600" s="274"/>
      <c r="L600" s="96"/>
      <c r="M600" s="96"/>
      <c r="N600" s="89"/>
      <c r="O600" s="93"/>
      <c r="P600" s="96"/>
      <c r="Q600" s="96"/>
      <c r="R600" s="13"/>
      <c r="S600" s="13"/>
      <c r="T600" s="13"/>
      <c r="U600" s="13"/>
      <c r="V600" s="13"/>
      <c r="W600" s="13"/>
      <c r="X600" s="13"/>
      <c r="Y600" s="13"/>
      <c r="Z600" s="96"/>
      <c r="AA600" s="2814"/>
      <c r="AB600" s="2814"/>
      <c r="AC600" s="2825"/>
      <c r="AD600" s="2835"/>
      <c r="AE600" s="2822"/>
      <c r="AF600" s="2823"/>
      <c r="AG600" s="59">
        <f>IF(N600=N599,0,IF(N600=N598,0,IF(N600=N597,0,IF(N600=N596,0,IF(N600=N595,0,IF(N600=N594,0,IF(N600=N593,0,IF(N600=N592,0,IF(N600=N591,0,1)))))))))</f>
        <v>0</v>
      </c>
      <c r="AH600" s="59" t="s">
        <v>224</v>
      </c>
      <c r="AI600" s="59" t="str">
        <f t="shared" si="128"/>
        <v>??</v>
      </c>
      <c r="AJ600" s="59">
        <f>IF(O600=O599,0,IF(O600=O598,0,IF(O600=O597,0,IF(O600=O596,0,IF(O600=O595,0,IF(O600=O594,0,IF(O600=O593,0,IF(O600=O592,0,IF(O600=O591,0,1)))))))))</f>
        <v>0</v>
      </c>
      <c r="AK600" s="529">
        <f t="shared" si="127"/>
        <v>0</v>
      </c>
    </row>
    <row r="601" spans="1:37" ht="14.1" customHeight="1" thickTop="1" thickBot="1">
      <c r="A601" s="2797"/>
      <c r="B601" s="2800"/>
      <c r="C601" s="2826"/>
      <c r="D601" s="2829"/>
      <c r="E601" s="2832"/>
      <c r="F601" s="2806"/>
      <c r="G601" s="2809"/>
      <c r="H601" s="2836" t="s">
        <v>970</v>
      </c>
      <c r="I601" s="2806"/>
      <c r="J601" s="2806"/>
      <c r="K601" s="275"/>
      <c r="L601" s="97"/>
      <c r="M601" s="97"/>
      <c r="N601" s="79"/>
      <c r="O601" s="79"/>
      <c r="P601" s="97"/>
      <c r="Q601" s="97"/>
      <c r="R601" s="14"/>
      <c r="S601" s="14"/>
      <c r="T601" s="14"/>
      <c r="U601" s="14"/>
      <c r="V601" s="14"/>
      <c r="W601" s="14"/>
      <c r="X601" s="14"/>
      <c r="Y601" s="14"/>
      <c r="Z601" s="97"/>
      <c r="AA601" s="2812">
        <f>SUM(R601:Z610)</f>
        <v>0</v>
      </c>
      <c r="AB601" s="2812">
        <f>IF(AA601&gt;0,18,0)</f>
        <v>0</v>
      </c>
      <c r="AC601" s="2815">
        <f t="shared" ref="AC601" si="132">IF((AA601-AB601)&gt;=0,AA601-AB601,0)</f>
        <v>0</v>
      </c>
      <c r="AD601" s="2835">
        <f>IF(AA601&lt;AB601,AA601,AB601)/IF(AB601=0,1,AB601)</f>
        <v>0</v>
      </c>
      <c r="AE601" s="2820" t="str">
        <f>IF(AD601=1,"pe",IF(AD601&gt;0,"ne",""))</f>
        <v/>
      </c>
      <c r="AF601" s="2823"/>
      <c r="AG601" s="59">
        <v>1</v>
      </c>
      <c r="AH601" s="59" t="s">
        <v>224</v>
      </c>
      <c r="AI601" s="59" t="str">
        <f t="shared" si="128"/>
        <v>??</v>
      </c>
      <c r="AJ601" s="59">
        <v>1</v>
      </c>
      <c r="AK601" s="529">
        <f>C601</f>
        <v>0</v>
      </c>
    </row>
    <row r="602" spans="1:37" ht="14.1" customHeight="1" thickTop="1" thickBot="1">
      <c r="A602" s="2797"/>
      <c r="B602" s="2801"/>
      <c r="C602" s="2827"/>
      <c r="D602" s="2830"/>
      <c r="E602" s="2833"/>
      <c r="F602" s="2807"/>
      <c r="G602" s="2810"/>
      <c r="H602" s="2837"/>
      <c r="I602" s="2807"/>
      <c r="J602" s="2807"/>
      <c r="K602" s="273"/>
      <c r="L602" s="98"/>
      <c r="M602" s="1760"/>
      <c r="N602" s="89"/>
      <c r="O602" s="89"/>
      <c r="P602" s="98"/>
      <c r="Q602" s="98"/>
      <c r="R602" s="12"/>
      <c r="S602" s="12"/>
      <c r="T602" s="12"/>
      <c r="U602" s="12"/>
      <c r="V602" s="12"/>
      <c r="W602" s="1934"/>
      <c r="X602" s="1934"/>
      <c r="Y602" s="12"/>
      <c r="Z602" s="98"/>
      <c r="AA602" s="2813"/>
      <c r="AB602" s="2813"/>
      <c r="AC602" s="2816"/>
      <c r="AD602" s="2835"/>
      <c r="AE602" s="2821"/>
      <c r="AF602" s="2823"/>
      <c r="AG602" s="59">
        <f>IF(N602=N601,0,1)</f>
        <v>0</v>
      </c>
      <c r="AH602" s="59" t="s">
        <v>224</v>
      </c>
      <c r="AI602" s="59" t="str">
        <f t="shared" si="128"/>
        <v>??</v>
      </c>
      <c r="AJ602" s="59">
        <f>IF(O602=O601,0,1)</f>
        <v>0</v>
      </c>
      <c r="AK602" s="529">
        <f t="shared" si="127"/>
        <v>0</v>
      </c>
    </row>
    <row r="603" spans="1:37" ht="14.1" customHeight="1" thickTop="1" thickBot="1">
      <c r="A603" s="2797"/>
      <c r="B603" s="2801"/>
      <c r="C603" s="2827"/>
      <c r="D603" s="2830"/>
      <c r="E603" s="2833"/>
      <c r="F603" s="2807"/>
      <c r="G603" s="2810"/>
      <c r="H603" s="2838"/>
      <c r="I603" s="2807"/>
      <c r="J603" s="2807"/>
      <c r="K603" s="273"/>
      <c r="L603" s="98"/>
      <c r="M603" s="1760"/>
      <c r="N603" s="89"/>
      <c r="O603" s="89"/>
      <c r="P603" s="98"/>
      <c r="Q603" s="98"/>
      <c r="R603" s="12"/>
      <c r="S603" s="12"/>
      <c r="T603" s="12"/>
      <c r="U603" s="12"/>
      <c r="V603" s="12"/>
      <c r="W603" s="1934"/>
      <c r="X603" s="1934"/>
      <c r="Y603" s="12"/>
      <c r="Z603" s="98"/>
      <c r="AA603" s="2813"/>
      <c r="AB603" s="2813"/>
      <c r="AC603" s="2816"/>
      <c r="AD603" s="2835"/>
      <c r="AE603" s="2821"/>
      <c r="AF603" s="2823"/>
      <c r="AG603" s="59">
        <f>IF(N603=N602,0,IF(N603=N601,0,1))</f>
        <v>0</v>
      </c>
      <c r="AH603" s="59" t="s">
        <v>224</v>
      </c>
      <c r="AI603" s="59" t="str">
        <f t="shared" si="128"/>
        <v>??</v>
      </c>
      <c r="AJ603" s="59">
        <f>IF(O603=O602,0,IF(O603=O601,0,1))</f>
        <v>0</v>
      </c>
      <c r="AK603" s="529">
        <f t="shared" si="127"/>
        <v>0</v>
      </c>
    </row>
    <row r="604" spans="1:37" ht="14.1" customHeight="1" thickTop="1" thickBot="1">
      <c r="A604" s="2797"/>
      <c r="B604" s="2801"/>
      <c r="C604" s="2827"/>
      <c r="D604" s="2830"/>
      <c r="E604" s="2833"/>
      <c r="F604" s="2807"/>
      <c r="G604" s="2810"/>
      <c r="H604" s="2839"/>
      <c r="I604" s="2807"/>
      <c r="J604" s="2807"/>
      <c r="K604" s="273"/>
      <c r="L604" s="98"/>
      <c r="M604" s="1760"/>
      <c r="N604" s="89"/>
      <c r="O604" s="89"/>
      <c r="P604" s="98"/>
      <c r="Q604" s="98"/>
      <c r="R604" s="12"/>
      <c r="S604" s="12"/>
      <c r="T604" s="12"/>
      <c r="U604" s="12"/>
      <c r="V604" s="12"/>
      <c r="W604" s="1934"/>
      <c r="X604" s="1934"/>
      <c r="Y604" s="12"/>
      <c r="Z604" s="98"/>
      <c r="AA604" s="2813"/>
      <c r="AB604" s="2813"/>
      <c r="AC604" s="2816"/>
      <c r="AD604" s="2835"/>
      <c r="AE604" s="2821"/>
      <c r="AF604" s="2823"/>
      <c r="AG604" s="59">
        <f>IF(N604=N603,0,IF(N604=N602,0,IF(N604=N601,0,1)))</f>
        <v>0</v>
      </c>
      <c r="AH604" s="59" t="s">
        <v>224</v>
      </c>
      <c r="AI604" s="59" t="str">
        <f t="shared" si="128"/>
        <v>??</v>
      </c>
      <c r="AJ604" s="59">
        <f>IF(O604=O603,0,IF(O604=O602,0,IF(O604=O601,0,1)))</f>
        <v>0</v>
      </c>
      <c r="AK604" s="529">
        <f t="shared" si="127"/>
        <v>0</v>
      </c>
    </row>
    <row r="605" spans="1:37" ht="14.1" customHeight="1" thickTop="1" thickBot="1">
      <c r="A605" s="2797"/>
      <c r="B605" s="2801"/>
      <c r="C605" s="2827"/>
      <c r="D605" s="2830"/>
      <c r="E605" s="2833"/>
      <c r="F605" s="2807"/>
      <c r="G605" s="2810"/>
      <c r="H605" s="2839"/>
      <c r="I605" s="2807"/>
      <c r="J605" s="2807"/>
      <c r="K605" s="277"/>
      <c r="L605" s="98"/>
      <c r="M605" s="1760"/>
      <c r="N605" s="89"/>
      <c r="O605" s="89"/>
      <c r="P605" s="98"/>
      <c r="Q605" s="98"/>
      <c r="R605" s="12"/>
      <c r="S605" s="12"/>
      <c r="T605" s="12"/>
      <c r="U605" s="12"/>
      <c r="V605" s="12"/>
      <c r="W605" s="1934"/>
      <c r="X605" s="1934"/>
      <c r="Y605" s="12"/>
      <c r="Z605" s="98"/>
      <c r="AA605" s="2813"/>
      <c r="AB605" s="2813"/>
      <c r="AC605" s="2816"/>
      <c r="AD605" s="2835"/>
      <c r="AE605" s="2821"/>
      <c r="AF605" s="2823"/>
      <c r="AG605" s="59">
        <f>IF(N605=N604,0,IF(N605=N603,0,IF(N605=N602,0,IF(N605=N601,0,1))))</f>
        <v>0</v>
      </c>
      <c r="AH605" s="59" t="s">
        <v>224</v>
      </c>
      <c r="AI605" s="59" t="str">
        <f t="shared" si="128"/>
        <v>??</v>
      </c>
      <c r="AJ605" s="59">
        <f>IF(O605=O604,0,IF(O605=O603,0,IF(O605=O602,0,IF(O605=O601,0,1))))</f>
        <v>0</v>
      </c>
      <c r="AK605" s="529">
        <f t="shared" si="127"/>
        <v>0</v>
      </c>
    </row>
    <row r="606" spans="1:37" ht="14.1" customHeight="1" thickTop="1" thickBot="1">
      <c r="A606" s="2797"/>
      <c r="B606" s="2801"/>
      <c r="C606" s="2827"/>
      <c r="D606" s="2830"/>
      <c r="E606" s="2833"/>
      <c r="F606" s="2807"/>
      <c r="G606" s="2810"/>
      <c r="H606" s="2839"/>
      <c r="I606" s="2807"/>
      <c r="J606" s="2807"/>
      <c r="K606" s="277"/>
      <c r="L606" s="98"/>
      <c r="M606" s="1760"/>
      <c r="N606" s="89"/>
      <c r="O606" s="89"/>
      <c r="P606" s="98"/>
      <c r="Q606" s="98"/>
      <c r="R606" s="12"/>
      <c r="S606" s="12"/>
      <c r="T606" s="12"/>
      <c r="U606" s="12"/>
      <c r="V606" s="12"/>
      <c r="W606" s="1934"/>
      <c r="X606" s="1934"/>
      <c r="Y606" s="12"/>
      <c r="Z606" s="98"/>
      <c r="AA606" s="2813"/>
      <c r="AB606" s="2813"/>
      <c r="AC606" s="2816"/>
      <c r="AD606" s="2835"/>
      <c r="AE606" s="2821"/>
      <c r="AF606" s="2823"/>
      <c r="AG606" s="59">
        <f>IF(N606=N605,0,IF(N606=N604,0,IF(N606=N603,0,IF(N606=N602,0,IF(N606=N601,0,1)))))</f>
        <v>0</v>
      </c>
      <c r="AH606" s="59" t="s">
        <v>224</v>
      </c>
      <c r="AI606" s="59" t="str">
        <f t="shared" si="128"/>
        <v>??</v>
      </c>
      <c r="AJ606" s="59">
        <f>IF(O606=O605,0,IF(O606=O604,0,IF(O606=O603,0,IF(O606=O602,0,IF(O606=O601,0,1)))))</f>
        <v>0</v>
      </c>
      <c r="AK606" s="529">
        <f t="shared" si="127"/>
        <v>0</v>
      </c>
    </row>
    <row r="607" spans="1:37" ht="14.1" customHeight="1" thickTop="1" thickBot="1">
      <c r="A607" s="2797"/>
      <c r="B607" s="2801"/>
      <c r="C607" s="2827"/>
      <c r="D607" s="2830"/>
      <c r="E607" s="2833"/>
      <c r="F607" s="2807"/>
      <c r="G607" s="2810"/>
      <c r="H607" s="2839"/>
      <c r="I607" s="2807"/>
      <c r="J607" s="2807"/>
      <c r="K607" s="277"/>
      <c r="L607" s="98"/>
      <c r="M607" s="1760"/>
      <c r="N607" s="89"/>
      <c r="O607" s="89"/>
      <c r="P607" s="98"/>
      <c r="Q607" s="98"/>
      <c r="R607" s="12"/>
      <c r="S607" s="12"/>
      <c r="T607" s="12"/>
      <c r="U607" s="12"/>
      <c r="V607" s="12"/>
      <c r="W607" s="1934"/>
      <c r="X607" s="1934"/>
      <c r="Y607" s="12"/>
      <c r="Z607" s="98"/>
      <c r="AA607" s="2813"/>
      <c r="AB607" s="2813"/>
      <c r="AC607" s="2824" t="str">
        <f t="shared" ref="AC607" si="133">IF(AC601&gt;9,"błąd","")</f>
        <v/>
      </c>
      <c r="AD607" s="2835"/>
      <c r="AE607" s="2821"/>
      <c r="AF607" s="2823"/>
      <c r="AG607" s="59">
        <f>IF(N607=N606,0,IF(N607=N605,0,IF(N607=N604,0,IF(N607=N603,0,IF(N607=N602,0,IF(N607=N601,0,1))))))</f>
        <v>0</v>
      </c>
      <c r="AH607" s="59" t="s">
        <v>224</v>
      </c>
      <c r="AI607" s="59" t="str">
        <f t="shared" si="128"/>
        <v>??</v>
      </c>
      <c r="AJ607" s="59">
        <f>IF(O607=O606,0,IF(O607=O605,0,IF(O607=O604,0,IF(O607=O603,0,IF(O607=O602,0,IF(O607=O601,0,1))))))</f>
        <v>0</v>
      </c>
      <c r="AK607" s="529">
        <f t="shared" si="127"/>
        <v>0</v>
      </c>
    </row>
    <row r="608" spans="1:37" ht="14.1" customHeight="1" thickTop="1" thickBot="1">
      <c r="A608" s="2797"/>
      <c r="B608" s="2801"/>
      <c r="C608" s="2827"/>
      <c r="D608" s="2830"/>
      <c r="E608" s="2833"/>
      <c r="F608" s="2807"/>
      <c r="G608" s="2810"/>
      <c r="H608" s="2839"/>
      <c r="I608" s="2807"/>
      <c r="J608" s="2807"/>
      <c r="K608" s="277"/>
      <c r="L608" s="98"/>
      <c r="M608" s="1760"/>
      <c r="N608" s="89"/>
      <c r="O608" s="89"/>
      <c r="P608" s="98"/>
      <c r="Q608" s="98"/>
      <c r="R608" s="12"/>
      <c r="S608" s="12"/>
      <c r="T608" s="12"/>
      <c r="U608" s="12"/>
      <c r="V608" s="12"/>
      <c r="W608" s="1934"/>
      <c r="X608" s="1934"/>
      <c r="Y608" s="12"/>
      <c r="Z608" s="98"/>
      <c r="AA608" s="2813"/>
      <c r="AB608" s="2813"/>
      <c r="AC608" s="2824"/>
      <c r="AD608" s="2835"/>
      <c r="AE608" s="2821"/>
      <c r="AF608" s="2823"/>
      <c r="AG608" s="59">
        <f>IF(N608=N607,0,IF(N608=N606,0,IF(N608=N605,0,IF(N608=N604,0,IF(N608=N603,0,IF(N608=N602,0,IF(N608=N601,0,1)))))))</f>
        <v>0</v>
      </c>
      <c r="AH608" s="59" t="s">
        <v>224</v>
      </c>
      <c r="AI608" s="59" t="str">
        <f t="shared" si="128"/>
        <v>??</v>
      </c>
      <c r="AJ608" s="59">
        <f>IF(O608=O607,0,IF(O608=O606,0,IF(O608=O605,0,IF(O608=O604,0,IF(O608=O603,0,IF(O608=O602,0,IF(O608=O601,0,1)))))))</f>
        <v>0</v>
      </c>
      <c r="AK608" s="529">
        <f t="shared" si="127"/>
        <v>0</v>
      </c>
    </row>
    <row r="609" spans="1:37" ht="14.1" customHeight="1" thickTop="1" thickBot="1">
      <c r="A609" s="2797"/>
      <c r="B609" s="2801"/>
      <c r="C609" s="2827"/>
      <c r="D609" s="2830"/>
      <c r="E609" s="2833"/>
      <c r="F609" s="2807"/>
      <c r="G609" s="2810"/>
      <c r="H609" s="2839"/>
      <c r="I609" s="2807"/>
      <c r="J609" s="2807"/>
      <c r="K609" s="277"/>
      <c r="L609" s="98"/>
      <c r="M609" s="1760"/>
      <c r="N609" s="89"/>
      <c r="O609" s="89"/>
      <c r="P609" s="98"/>
      <c r="Q609" s="98"/>
      <c r="R609" s="12"/>
      <c r="S609" s="12"/>
      <c r="T609" s="12"/>
      <c r="U609" s="12"/>
      <c r="V609" s="12"/>
      <c r="W609" s="1934"/>
      <c r="X609" s="1934"/>
      <c r="Y609" s="12"/>
      <c r="Z609" s="98"/>
      <c r="AA609" s="2813"/>
      <c r="AB609" s="2813"/>
      <c r="AC609" s="2824"/>
      <c r="AD609" s="2835"/>
      <c r="AE609" s="2821"/>
      <c r="AF609" s="2823"/>
      <c r="AG609" s="59">
        <f>IF(N609=N608,0,IF(N609=N607,0,IF(N609=N606,0,IF(N609=N605,0,IF(N609=N604,0,IF(N609=N603,0,IF(N609=N602,0,IF(N609=N601,0,1))))))))</f>
        <v>0</v>
      </c>
      <c r="AH609" s="59" t="s">
        <v>224</v>
      </c>
      <c r="AI609" s="59" t="str">
        <f t="shared" si="128"/>
        <v>??</v>
      </c>
      <c r="AJ609" s="59">
        <f>IF(O609=O608,0,IF(O609=O607,0,IF(O609=O606,0,IF(O609=O605,0,IF(O609=O604,0,IF(O609=O603,0,IF(O609=O602,0,IF(O609=O601,0,1))))))))</f>
        <v>0</v>
      </c>
      <c r="AK609" s="529">
        <f t="shared" si="127"/>
        <v>0</v>
      </c>
    </row>
    <row r="610" spans="1:37" ht="14.1" customHeight="1" thickTop="1" thickBot="1">
      <c r="A610" s="2797"/>
      <c r="B610" s="2802"/>
      <c r="C610" s="2828"/>
      <c r="D610" s="2831"/>
      <c r="E610" s="2834"/>
      <c r="F610" s="2808"/>
      <c r="G610" s="2811"/>
      <c r="H610" s="2840"/>
      <c r="I610" s="2808"/>
      <c r="J610" s="2808"/>
      <c r="K610" s="274"/>
      <c r="L610" s="96"/>
      <c r="M610" s="96"/>
      <c r="N610" s="89"/>
      <c r="O610" s="93"/>
      <c r="P610" s="96"/>
      <c r="Q610" s="96"/>
      <c r="R610" s="13"/>
      <c r="S610" s="13"/>
      <c r="T610" s="13"/>
      <c r="U610" s="13"/>
      <c r="V610" s="13"/>
      <c r="W610" s="13"/>
      <c r="X610" s="13"/>
      <c r="Y610" s="13"/>
      <c r="Z610" s="96"/>
      <c r="AA610" s="2814"/>
      <c r="AB610" s="2814"/>
      <c r="AC610" s="2825"/>
      <c r="AD610" s="2835"/>
      <c r="AE610" s="2822"/>
      <c r="AF610" s="2823"/>
      <c r="AG610" s="59">
        <f>IF(N610=N609,0,IF(N610=N608,0,IF(N610=N607,0,IF(N610=N606,0,IF(N610=N605,0,IF(N610=N604,0,IF(N610=N603,0,IF(N610=N602,0,IF(N610=N601,0,1)))))))))</f>
        <v>0</v>
      </c>
      <c r="AH610" s="59" t="s">
        <v>224</v>
      </c>
      <c r="AI610" s="59" t="str">
        <f t="shared" si="128"/>
        <v>??</v>
      </c>
      <c r="AJ610" s="59">
        <f>IF(O610=O609,0,IF(O610=O608,0,IF(O610=O607,0,IF(O610=O606,0,IF(O610=O605,0,IF(O610=O604,0,IF(O610=O603,0,IF(O610=O602,0,IF(O610=O601,0,1)))))))))</f>
        <v>0</v>
      </c>
      <c r="AK610" s="529">
        <f t="shared" si="127"/>
        <v>0</v>
      </c>
    </row>
    <row r="611" spans="1:37" ht="14.1" customHeight="1" thickTop="1" thickBot="1">
      <c r="A611" s="2797"/>
      <c r="B611" s="2800"/>
      <c r="C611" s="2826"/>
      <c r="D611" s="2829"/>
      <c r="E611" s="2832"/>
      <c r="F611" s="2806"/>
      <c r="G611" s="2809"/>
      <c r="H611" s="2836" t="s">
        <v>970</v>
      </c>
      <c r="I611" s="2806"/>
      <c r="J611" s="2806"/>
      <c r="K611" s="275"/>
      <c r="L611" s="97"/>
      <c r="M611" s="97"/>
      <c r="N611" s="79"/>
      <c r="O611" s="79"/>
      <c r="P611" s="97"/>
      <c r="Q611" s="97"/>
      <c r="R611" s="14"/>
      <c r="S611" s="14"/>
      <c r="T611" s="14"/>
      <c r="U611" s="14"/>
      <c r="V611" s="14"/>
      <c r="W611" s="14"/>
      <c r="X611" s="14"/>
      <c r="Y611" s="14"/>
      <c r="Z611" s="97"/>
      <c r="AA611" s="2812">
        <f>SUM(R611:Z620)</f>
        <v>0</v>
      </c>
      <c r="AB611" s="2812">
        <f>IF(AA611&gt;0,18,0)</f>
        <v>0</v>
      </c>
      <c r="AC611" s="2815">
        <f t="shared" ref="AC611" si="134">IF((AA611-AB611)&gt;=0,AA611-AB611,0)</f>
        <v>0</v>
      </c>
      <c r="AD611" s="2835">
        <f>IF(AA611&lt;AB611,AA611,AB611)/IF(AB611=0,1,AB611)</f>
        <v>0</v>
      </c>
      <c r="AE611" s="2820" t="str">
        <f>IF(AD611=1,"pe",IF(AD611&gt;0,"ne",""))</f>
        <v/>
      </c>
      <c r="AF611" s="2823"/>
      <c r="AG611" s="59">
        <v>1</v>
      </c>
      <c r="AH611" s="59" t="s">
        <v>224</v>
      </c>
      <c r="AI611" s="59" t="str">
        <f t="shared" si="128"/>
        <v>??</v>
      </c>
      <c r="AJ611" s="59">
        <v>1</v>
      </c>
      <c r="AK611" s="529">
        <f>C611</f>
        <v>0</v>
      </c>
    </row>
    <row r="612" spans="1:37" ht="14.1" customHeight="1" thickTop="1" thickBot="1">
      <c r="A612" s="2797"/>
      <c r="B612" s="2801"/>
      <c r="C612" s="2827"/>
      <c r="D612" s="2830"/>
      <c r="E612" s="2833"/>
      <c r="F612" s="2807"/>
      <c r="G612" s="2810"/>
      <c r="H612" s="2837"/>
      <c r="I612" s="2807"/>
      <c r="J612" s="2807"/>
      <c r="K612" s="273"/>
      <c r="L612" s="98"/>
      <c r="M612" s="1760"/>
      <c r="N612" s="89"/>
      <c r="O612" s="89"/>
      <c r="P612" s="98"/>
      <c r="Q612" s="98"/>
      <c r="R612" s="12"/>
      <c r="S612" s="12"/>
      <c r="T612" s="12"/>
      <c r="U612" s="12"/>
      <c r="V612" s="12"/>
      <c r="W612" s="1934"/>
      <c r="X612" s="1934"/>
      <c r="Y612" s="12"/>
      <c r="Z612" s="98"/>
      <c r="AA612" s="2813"/>
      <c r="AB612" s="2813"/>
      <c r="AC612" s="2816"/>
      <c r="AD612" s="2835"/>
      <c r="AE612" s="2821"/>
      <c r="AF612" s="2823"/>
      <c r="AG612" s="59">
        <f>IF(N612=N611,0,1)</f>
        <v>0</v>
      </c>
      <c r="AH612" s="59" t="s">
        <v>224</v>
      </c>
      <c r="AI612" s="59" t="str">
        <f t="shared" si="128"/>
        <v>??</v>
      </c>
      <c r="AJ612" s="59">
        <f>IF(O612=O611,0,1)</f>
        <v>0</v>
      </c>
      <c r="AK612" s="529">
        <f t="shared" ref="AK612:AK660" si="135">AK611</f>
        <v>0</v>
      </c>
    </row>
    <row r="613" spans="1:37" ht="14.1" customHeight="1" thickTop="1" thickBot="1">
      <c r="A613" s="2797"/>
      <c r="B613" s="2801"/>
      <c r="C613" s="2827"/>
      <c r="D613" s="2830"/>
      <c r="E613" s="2833"/>
      <c r="F613" s="2807"/>
      <c r="G613" s="2810"/>
      <c r="H613" s="2838"/>
      <c r="I613" s="2807"/>
      <c r="J613" s="2807"/>
      <c r="K613" s="273"/>
      <c r="L613" s="98"/>
      <c r="M613" s="1760"/>
      <c r="N613" s="89"/>
      <c r="O613" s="89"/>
      <c r="P613" s="98"/>
      <c r="Q613" s="98"/>
      <c r="R613" s="12"/>
      <c r="S613" s="12"/>
      <c r="T613" s="12"/>
      <c r="U613" s="12"/>
      <c r="V613" s="12"/>
      <c r="W613" s="1934"/>
      <c r="X613" s="1934"/>
      <c r="Y613" s="12"/>
      <c r="Z613" s="98"/>
      <c r="AA613" s="2813"/>
      <c r="AB613" s="2813"/>
      <c r="AC613" s="2816"/>
      <c r="AD613" s="2835"/>
      <c r="AE613" s="2821"/>
      <c r="AF613" s="2823"/>
      <c r="AG613" s="59">
        <f>IF(N613=N612,0,IF(N613=N611,0,1))</f>
        <v>0</v>
      </c>
      <c r="AH613" s="59" t="s">
        <v>224</v>
      </c>
      <c r="AI613" s="59" t="str">
        <f t="shared" si="128"/>
        <v>??</v>
      </c>
      <c r="AJ613" s="59">
        <f>IF(O613=O612,0,IF(O613=O611,0,1))</f>
        <v>0</v>
      </c>
      <c r="AK613" s="529">
        <f t="shared" si="135"/>
        <v>0</v>
      </c>
    </row>
    <row r="614" spans="1:37" ht="14.1" customHeight="1" thickTop="1" thickBot="1">
      <c r="A614" s="2797"/>
      <c r="B614" s="2801"/>
      <c r="C614" s="2827"/>
      <c r="D614" s="2830"/>
      <c r="E614" s="2833"/>
      <c r="F614" s="2807"/>
      <c r="G614" s="2810"/>
      <c r="H614" s="2839"/>
      <c r="I614" s="2807"/>
      <c r="J614" s="2807"/>
      <c r="K614" s="273"/>
      <c r="L614" s="98"/>
      <c r="M614" s="1760"/>
      <c r="N614" s="89"/>
      <c r="O614" s="89"/>
      <c r="P614" s="98"/>
      <c r="Q614" s="98"/>
      <c r="R614" s="12"/>
      <c r="S614" s="12"/>
      <c r="T614" s="12"/>
      <c r="U614" s="12"/>
      <c r="V614" s="12"/>
      <c r="W614" s="1934"/>
      <c r="X614" s="1934"/>
      <c r="Y614" s="12"/>
      <c r="Z614" s="98"/>
      <c r="AA614" s="2813"/>
      <c r="AB614" s="2813"/>
      <c r="AC614" s="2816"/>
      <c r="AD614" s="2835"/>
      <c r="AE614" s="2821"/>
      <c r="AF614" s="2823"/>
      <c r="AG614" s="59">
        <f>IF(N614=N613,0,IF(N614=N612,0,IF(N614=N611,0,1)))</f>
        <v>0</v>
      </c>
      <c r="AH614" s="59" t="s">
        <v>224</v>
      </c>
      <c r="AI614" s="59" t="str">
        <f t="shared" si="128"/>
        <v>??</v>
      </c>
      <c r="AJ614" s="59">
        <f>IF(O614=O613,0,IF(O614=O612,0,IF(O614=O611,0,1)))</f>
        <v>0</v>
      </c>
      <c r="AK614" s="529">
        <f t="shared" si="135"/>
        <v>0</v>
      </c>
    </row>
    <row r="615" spans="1:37" ht="14.1" customHeight="1" thickTop="1" thickBot="1">
      <c r="A615" s="2797"/>
      <c r="B615" s="2801"/>
      <c r="C615" s="2827"/>
      <c r="D615" s="2830"/>
      <c r="E615" s="2833"/>
      <c r="F615" s="2807"/>
      <c r="G615" s="2810"/>
      <c r="H615" s="2839"/>
      <c r="I615" s="2807"/>
      <c r="J615" s="2807"/>
      <c r="K615" s="277"/>
      <c r="L615" s="98"/>
      <c r="M615" s="1760"/>
      <c r="N615" s="89"/>
      <c r="O615" s="89"/>
      <c r="P615" s="98"/>
      <c r="Q615" s="98"/>
      <c r="R615" s="12"/>
      <c r="S615" s="12"/>
      <c r="T615" s="12"/>
      <c r="U615" s="12"/>
      <c r="V615" s="12"/>
      <c r="W615" s="1934"/>
      <c r="X615" s="1934"/>
      <c r="Y615" s="12"/>
      <c r="Z615" s="98"/>
      <c r="AA615" s="2813"/>
      <c r="AB615" s="2813"/>
      <c r="AC615" s="2816"/>
      <c r="AD615" s="2835"/>
      <c r="AE615" s="2821"/>
      <c r="AF615" s="2823"/>
      <c r="AG615" s="59">
        <f>IF(N615=N614,0,IF(N615=N613,0,IF(N615=N612,0,IF(N615=N611,0,1))))</f>
        <v>0</v>
      </c>
      <c r="AH615" s="59" t="s">
        <v>224</v>
      </c>
      <c r="AI615" s="59" t="str">
        <f t="shared" si="128"/>
        <v>??</v>
      </c>
      <c r="AJ615" s="59">
        <f>IF(O615=O614,0,IF(O615=O613,0,IF(O615=O612,0,IF(O615=O611,0,1))))</f>
        <v>0</v>
      </c>
      <c r="AK615" s="529">
        <f t="shared" si="135"/>
        <v>0</v>
      </c>
    </row>
    <row r="616" spans="1:37" ht="14.1" customHeight="1" thickTop="1" thickBot="1">
      <c r="A616" s="2797"/>
      <c r="B616" s="2801"/>
      <c r="C616" s="2827"/>
      <c r="D616" s="2830"/>
      <c r="E616" s="2833"/>
      <c r="F616" s="2807"/>
      <c r="G616" s="2810"/>
      <c r="H616" s="2839"/>
      <c r="I616" s="2807"/>
      <c r="J616" s="2807"/>
      <c r="K616" s="277"/>
      <c r="L616" s="98"/>
      <c r="M616" s="1760"/>
      <c r="N616" s="89"/>
      <c r="O616" s="89"/>
      <c r="P616" s="98"/>
      <c r="Q616" s="98"/>
      <c r="R616" s="12"/>
      <c r="S616" s="12"/>
      <c r="T616" s="12"/>
      <c r="U616" s="12"/>
      <c r="V616" s="12"/>
      <c r="W616" s="1934"/>
      <c r="X616" s="1934"/>
      <c r="Y616" s="12"/>
      <c r="Z616" s="98"/>
      <c r="AA616" s="2813"/>
      <c r="AB616" s="2813"/>
      <c r="AC616" s="2816"/>
      <c r="AD616" s="2835"/>
      <c r="AE616" s="2821"/>
      <c r="AF616" s="2823"/>
      <c r="AG616" s="59">
        <f>IF(N616=N615,0,IF(N616=N614,0,IF(N616=N613,0,IF(N616=N612,0,IF(N616=N611,0,1)))))</f>
        <v>0</v>
      </c>
      <c r="AH616" s="59" t="s">
        <v>224</v>
      </c>
      <c r="AI616" s="59" t="str">
        <f t="shared" si="128"/>
        <v>??</v>
      </c>
      <c r="AJ616" s="59">
        <f>IF(O616=O615,0,IF(O616=O614,0,IF(O616=O613,0,IF(O616=O612,0,IF(O616=O611,0,1)))))</f>
        <v>0</v>
      </c>
      <c r="AK616" s="529">
        <f t="shared" si="135"/>
        <v>0</v>
      </c>
    </row>
    <row r="617" spans="1:37" ht="14.1" customHeight="1" thickTop="1" thickBot="1">
      <c r="A617" s="2797"/>
      <c r="B617" s="2801"/>
      <c r="C617" s="2827"/>
      <c r="D617" s="2830"/>
      <c r="E617" s="2833"/>
      <c r="F617" s="2807"/>
      <c r="G617" s="2810"/>
      <c r="H617" s="2839"/>
      <c r="I617" s="2807"/>
      <c r="J617" s="2807"/>
      <c r="K617" s="277"/>
      <c r="L617" s="98"/>
      <c r="M617" s="1760"/>
      <c r="N617" s="89"/>
      <c r="O617" s="89"/>
      <c r="P617" s="98"/>
      <c r="Q617" s="98"/>
      <c r="R617" s="12"/>
      <c r="S617" s="12"/>
      <c r="T617" s="12"/>
      <c r="U617" s="12"/>
      <c r="V617" s="12"/>
      <c r="W617" s="1934"/>
      <c r="X617" s="1934"/>
      <c r="Y617" s="12"/>
      <c r="Z617" s="98"/>
      <c r="AA617" s="2813"/>
      <c r="AB617" s="2813"/>
      <c r="AC617" s="2824" t="str">
        <f t="shared" ref="AC617" si="136">IF(AC611&gt;9,"błąd","")</f>
        <v/>
      </c>
      <c r="AD617" s="2835"/>
      <c r="AE617" s="2821"/>
      <c r="AF617" s="2823"/>
      <c r="AG617" s="59">
        <f>IF(N617=N616,0,IF(N617=N615,0,IF(N617=N614,0,IF(N617=N613,0,IF(N617=N612,0,IF(N617=N611,0,1))))))</f>
        <v>0</v>
      </c>
      <c r="AH617" s="59" t="s">
        <v>224</v>
      </c>
      <c r="AI617" s="59" t="str">
        <f t="shared" si="128"/>
        <v>??</v>
      </c>
      <c r="AJ617" s="59">
        <f>IF(O617=O616,0,IF(O617=O615,0,IF(O617=O614,0,IF(O617=O613,0,IF(O617=O612,0,IF(O617=O611,0,1))))))</f>
        <v>0</v>
      </c>
      <c r="AK617" s="529">
        <f t="shared" si="135"/>
        <v>0</v>
      </c>
    </row>
    <row r="618" spans="1:37" ht="14.1" customHeight="1" thickTop="1" thickBot="1">
      <c r="A618" s="2797"/>
      <c r="B618" s="2801"/>
      <c r="C618" s="2827"/>
      <c r="D618" s="2830"/>
      <c r="E618" s="2833"/>
      <c r="F618" s="2807"/>
      <c r="G618" s="2810"/>
      <c r="H618" s="2839"/>
      <c r="I618" s="2807"/>
      <c r="J618" s="2807"/>
      <c r="K618" s="277"/>
      <c r="L618" s="98"/>
      <c r="M618" s="1760"/>
      <c r="N618" s="89"/>
      <c r="O618" s="89"/>
      <c r="P618" s="98"/>
      <c r="Q618" s="98"/>
      <c r="R618" s="12"/>
      <c r="S618" s="12"/>
      <c r="T618" s="12"/>
      <c r="U618" s="12"/>
      <c r="V618" s="12"/>
      <c r="W618" s="1934"/>
      <c r="X618" s="1934"/>
      <c r="Y618" s="12"/>
      <c r="Z618" s="98"/>
      <c r="AA618" s="2813"/>
      <c r="AB618" s="2813"/>
      <c r="AC618" s="2824"/>
      <c r="AD618" s="2835"/>
      <c r="AE618" s="2821"/>
      <c r="AF618" s="2823"/>
      <c r="AG618" s="59">
        <f>IF(N618=N617,0,IF(N618=N616,0,IF(N618=N615,0,IF(N618=N614,0,IF(N618=N613,0,IF(N618=N612,0,IF(N618=N611,0,1)))))))</f>
        <v>0</v>
      </c>
      <c r="AH618" s="59" t="s">
        <v>224</v>
      </c>
      <c r="AI618" s="59" t="str">
        <f t="shared" si="128"/>
        <v>??</v>
      </c>
      <c r="AJ618" s="59">
        <f>IF(O618=O617,0,IF(O618=O616,0,IF(O618=O615,0,IF(O618=O614,0,IF(O618=O613,0,IF(O618=O612,0,IF(O618=O611,0,1)))))))</f>
        <v>0</v>
      </c>
      <c r="AK618" s="529">
        <f t="shared" si="135"/>
        <v>0</v>
      </c>
    </row>
    <row r="619" spans="1:37" ht="14.1" customHeight="1" thickTop="1" thickBot="1">
      <c r="A619" s="2797"/>
      <c r="B619" s="2801"/>
      <c r="C619" s="2827"/>
      <c r="D619" s="2830"/>
      <c r="E619" s="2833"/>
      <c r="F619" s="2807"/>
      <c r="G619" s="2810"/>
      <c r="H619" s="2839"/>
      <c r="I619" s="2807"/>
      <c r="J619" s="2807"/>
      <c r="K619" s="277"/>
      <c r="L619" s="98"/>
      <c r="M619" s="1760"/>
      <c r="N619" s="89"/>
      <c r="O619" s="89"/>
      <c r="P619" s="98"/>
      <c r="Q619" s="98"/>
      <c r="R619" s="12"/>
      <c r="S619" s="12"/>
      <c r="T619" s="12"/>
      <c r="U619" s="12"/>
      <c r="V619" s="12"/>
      <c r="W619" s="1934"/>
      <c r="X619" s="1934"/>
      <c r="Y619" s="12"/>
      <c r="Z619" s="98"/>
      <c r="AA619" s="2813"/>
      <c r="AB619" s="2813"/>
      <c r="AC619" s="2824"/>
      <c r="AD619" s="2835"/>
      <c r="AE619" s="2821"/>
      <c r="AF619" s="2823"/>
      <c r="AG619" s="59">
        <f>IF(N619=N618,0,IF(N619=N617,0,IF(N619=N616,0,IF(N619=N615,0,IF(N619=N614,0,IF(N619=N613,0,IF(N619=N612,0,IF(N619=N611,0,1))))))))</f>
        <v>0</v>
      </c>
      <c r="AH619" s="59" t="s">
        <v>224</v>
      </c>
      <c r="AI619" s="59" t="str">
        <f t="shared" si="128"/>
        <v>??</v>
      </c>
      <c r="AJ619" s="59">
        <f>IF(O619=O618,0,IF(O619=O617,0,IF(O619=O616,0,IF(O619=O615,0,IF(O619=O614,0,IF(O619=O613,0,IF(O619=O612,0,IF(O619=O611,0,1))))))))</f>
        <v>0</v>
      </c>
      <c r="AK619" s="529">
        <f t="shared" si="135"/>
        <v>0</v>
      </c>
    </row>
    <row r="620" spans="1:37" ht="14.1" customHeight="1" thickTop="1" thickBot="1">
      <c r="A620" s="2797"/>
      <c r="B620" s="2802"/>
      <c r="C620" s="2828"/>
      <c r="D620" s="2831"/>
      <c r="E620" s="2834"/>
      <c r="F620" s="2808"/>
      <c r="G620" s="2811"/>
      <c r="H620" s="2840"/>
      <c r="I620" s="2808"/>
      <c r="J620" s="2808"/>
      <c r="K620" s="274"/>
      <c r="L620" s="96"/>
      <c r="M620" s="96"/>
      <c r="N620" s="89"/>
      <c r="O620" s="93"/>
      <c r="P620" s="96"/>
      <c r="Q620" s="96"/>
      <c r="R620" s="13"/>
      <c r="S620" s="13"/>
      <c r="T620" s="13"/>
      <c r="U620" s="13"/>
      <c r="V620" s="13"/>
      <c r="W620" s="13"/>
      <c r="X620" s="13"/>
      <c r="Y620" s="13"/>
      <c r="Z620" s="96"/>
      <c r="AA620" s="2814"/>
      <c r="AB620" s="2814"/>
      <c r="AC620" s="2825"/>
      <c r="AD620" s="2835"/>
      <c r="AE620" s="2822"/>
      <c r="AF620" s="2823"/>
      <c r="AG620" s="59">
        <f>IF(N620=N619,0,IF(N620=N618,0,IF(N620=N617,0,IF(N620=N616,0,IF(N620=N615,0,IF(N620=N614,0,IF(N620=N613,0,IF(N620=N612,0,IF(N620=N611,0,1)))))))))</f>
        <v>0</v>
      </c>
      <c r="AH620" s="59" t="s">
        <v>224</v>
      </c>
      <c r="AI620" s="59" t="str">
        <f t="shared" si="128"/>
        <v>??</v>
      </c>
      <c r="AJ620" s="59">
        <f>IF(O620=O619,0,IF(O620=O618,0,IF(O620=O617,0,IF(O620=O616,0,IF(O620=O615,0,IF(O620=O614,0,IF(O620=O613,0,IF(O620=O612,0,IF(O620=O611,0,1)))))))))</f>
        <v>0</v>
      </c>
      <c r="AK620" s="529">
        <f t="shared" si="135"/>
        <v>0</v>
      </c>
    </row>
    <row r="621" spans="1:37" ht="14.1" customHeight="1" thickTop="1" thickBot="1">
      <c r="A621" s="2797"/>
      <c r="B621" s="2800"/>
      <c r="C621" s="2826"/>
      <c r="D621" s="2829"/>
      <c r="E621" s="2832"/>
      <c r="F621" s="2806"/>
      <c r="G621" s="2809"/>
      <c r="H621" s="2836" t="s">
        <v>970</v>
      </c>
      <c r="I621" s="2806"/>
      <c r="J621" s="2806"/>
      <c r="K621" s="275"/>
      <c r="L621" s="97"/>
      <c r="M621" s="97"/>
      <c r="N621" s="79"/>
      <c r="O621" s="79"/>
      <c r="P621" s="97"/>
      <c r="Q621" s="97"/>
      <c r="R621" s="14"/>
      <c r="S621" s="14"/>
      <c r="T621" s="14"/>
      <c r="U621" s="14"/>
      <c r="V621" s="14"/>
      <c r="W621" s="14"/>
      <c r="X621" s="14"/>
      <c r="Y621" s="14"/>
      <c r="Z621" s="97"/>
      <c r="AA621" s="2812">
        <f>SUM(R621:Z630)</f>
        <v>0</v>
      </c>
      <c r="AB621" s="2812">
        <f>IF(AA621&gt;0,18,0)</f>
        <v>0</v>
      </c>
      <c r="AC621" s="2815">
        <f t="shared" ref="AC621" si="137">IF((AA621-AB621)&gt;=0,AA621-AB621,0)</f>
        <v>0</v>
      </c>
      <c r="AD621" s="2835">
        <f>IF(AA621&lt;AB621,AA621,AB621)/IF(AB621=0,1,AB621)</f>
        <v>0</v>
      </c>
      <c r="AE621" s="2820" t="str">
        <f>IF(AD621=1,"pe",IF(AD621&gt;0,"ne",""))</f>
        <v/>
      </c>
      <c r="AF621" s="2823"/>
      <c r="AG621" s="59">
        <v>1</v>
      </c>
      <c r="AH621" s="59" t="s">
        <v>224</v>
      </c>
      <c r="AI621" s="59" t="str">
        <f t="shared" si="128"/>
        <v>??</v>
      </c>
      <c r="AJ621" s="59">
        <v>1</v>
      </c>
      <c r="AK621" s="529">
        <f>C621</f>
        <v>0</v>
      </c>
    </row>
    <row r="622" spans="1:37" ht="14.1" customHeight="1" thickTop="1" thickBot="1">
      <c r="A622" s="2797"/>
      <c r="B622" s="2801"/>
      <c r="C622" s="2827"/>
      <c r="D622" s="2830"/>
      <c r="E622" s="2833"/>
      <c r="F622" s="2807"/>
      <c r="G622" s="2810"/>
      <c r="H622" s="2837"/>
      <c r="I622" s="2807"/>
      <c r="J622" s="2807"/>
      <c r="K622" s="273"/>
      <c r="L622" s="98"/>
      <c r="M622" s="1760"/>
      <c r="N622" s="89"/>
      <c r="O622" s="89"/>
      <c r="P622" s="98"/>
      <c r="Q622" s="98"/>
      <c r="R622" s="12"/>
      <c r="S622" s="12"/>
      <c r="T622" s="12"/>
      <c r="U622" s="12"/>
      <c r="V622" s="12"/>
      <c r="W622" s="1934"/>
      <c r="X622" s="1934"/>
      <c r="Y622" s="12"/>
      <c r="Z622" s="98"/>
      <c r="AA622" s="2813"/>
      <c r="AB622" s="2813"/>
      <c r="AC622" s="2816"/>
      <c r="AD622" s="2835"/>
      <c r="AE622" s="2821"/>
      <c r="AF622" s="2823"/>
      <c r="AG622" s="59">
        <f>IF(N622=N621,0,1)</f>
        <v>0</v>
      </c>
      <c r="AH622" s="59" t="s">
        <v>224</v>
      </c>
      <c r="AI622" s="59" t="str">
        <f t="shared" si="128"/>
        <v>??</v>
      </c>
      <c r="AJ622" s="59">
        <f>IF(O622=O621,0,1)</f>
        <v>0</v>
      </c>
      <c r="AK622" s="529">
        <f t="shared" ref="AK622:AK650" si="138">AK621</f>
        <v>0</v>
      </c>
    </row>
    <row r="623" spans="1:37" ht="14.1" customHeight="1" thickTop="1" thickBot="1">
      <c r="A623" s="2797"/>
      <c r="B623" s="2801"/>
      <c r="C623" s="2827"/>
      <c r="D623" s="2830"/>
      <c r="E623" s="2833"/>
      <c r="F623" s="2807"/>
      <c r="G623" s="2810"/>
      <c r="H623" s="2838"/>
      <c r="I623" s="2807"/>
      <c r="J623" s="2807"/>
      <c r="K623" s="273"/>
      <c r="L623" s="98"/>
      <c r="M623" s="1760"/>
      <c r="N623" s="89"/>
      <c r="O623" s="89"/>
      <c r="P623" s="98"/>
      <c r="Q623" s="98"/>
      <c r="R623" s="12"/>
      <c r="S623" s="12"/>
      <c r="T623" s="12"/>
      <c r="U623" s="12"/>
      <c r="V623" s="12"/>
      <c r="W623" s="1934"/>
      <c r="X623" s="1934"/>
      <c r="Y623" s="12"/>
      <c r="Z623" s="98"/>
      <c r="AA623" s="2813"/>
      <c r="AB623" s="2813"/>
      <c r="AC623" s="2816"/>
      <c r="AD623" s="2835"/>
      <c r="AE623" s="2821"/>
      <c r="AF623" s="2823"/>
      <c r="AG623" s="59">
        <f>IF(N623=N622,0,IF(N623=N621,0,1))</f>
        <v>0</v>
      </c>
      <c r="AH623" s="59" t="s">
        <v>224</v>
      </c>
      <c r="AI623" s="59" t="str">
        <f t="shared" si="128"/>
        <v>??</v>
      </c>
      <c r="AJ623" s="59">
        <f>IF(O623=O622,0,IF(O623=O621,0,1))</f>
        <v>0</v>
      </c>
      <c r="AK623" s="529">
        <f t="shared" si="138"/>
        <v>0</v>
      </c>
    </row>
    <row r="624" spans="1:37" ht="14.1" customHeight="1" thickTop="1" thickBot="1">
      <c r="A624" s="2797"/>
      <c r="B624" s="2801"/>
      <c r="C624" s="2827"/>
      <c r="D624" s="2830"/>
      <c r="E624" s="2833"/>
      <c r="F624" s="2807"/>
      <c r="G624" s="2810"/>
      <c r="H624" s="2839"/>
      <c r="I624" s="2807"/>
      <c r="J624" s="2807"/>
      <c r="K624" s="273"/>
      <c r="L624" s="98"/>
      <c r="M624" s="1760"/>
      <c r="N624" s="89"/>
      <c r="O624" s="89"/>
      <c r="P624" s="98"/>
      <c r="Q624" s="98"/>
      <c r="R624" s="12"/>
      <c r="S624" s="12"/>
      <c r="T624" s="12"/>
      <c r="U624" s="12"/>
      <c r="V624" s="12"/>
      <c r="W624" s="1934"/>
      <c r="X624" s="1934"/>
      <c r="Y624" s="12"/>
      <c r="Z624" s="98"/>
      <c r="AA624" s="2813"/>
      <c r="AB624" s="2813"/>
      <c r="AC624" s="2816"/>
      <c r="AD624" s="2835"/>
      <c r="AE624" s="2821"/>
      <c r="AF624" s="2823"/>
      <c r="AG624" s="59">
        <f>IF(N624=N623,0,IF(N624=N622,0,IF(N624=N621,0,1)))</f>
        <v>0</v>
      </c>
      <c r="AH624" s="59" t="s">
        <v>224</v>
      </c>
      <c r="AI624" s="59" t="str">
        <f t="shared" si="128"/>
        <v>??</v>
      </c>
      <c r="AJ624" s="59">
        <f>IF(O624=O623,0,IF(O624=O622,0,IF(O624=O621,0,1)))</f>
        <v>0</v>
      </c>
      <c r="AK624" s="529">
        <f t="shared" si="138"/>
        <v>0</v>
      </c>
    </row>
    <row r="625" spans="1:37" ht="14.1" customHeight="1" thickTop="1" thickBot="1">
      <c r="A625" s="2797"/>
      <c r="B625" s="2801"/>
      <c r="C625" s="2827"/>
      <c r="D625" s="2830"/>
      <c r="E625" s="2833"/>
      <c r="F625" s="2807"/>
      <c r="G625" s="2810"/>
      <c r="H625" s="2839"/>
      <c r="I625" s="2807"/>
      <c r="J625" s="2807"/>
      <c r="K625" s="277"/>
      <c r="L625" s="98"/>
      <c r="M625" s="1760"/>
      <c r="N625" s="89"/>
      <c r="O625" s="89"/>
      <c r="P625" s="98"/>
      <c r="Q625" s="98"/>
      <c r="R625" s="12"/>
      <c r="S625" s="12"/>
      <c r="T625" s="12"/>
      <c r="U625" s="12"/>
      <c r="V625" s="12"/>
      <c r="W625" s="1934"/>
      <c r="X625" s="1934"/>
      <c r="Y625" s="12"/>
      <c r="Z625" s="98"/>
      <c r="AA625" s="2813"/>
      <c r="AB625" s="2813"/>
      <c r="AC625" s="2816"/>
      <c r="AD625" s="2835"/>
      <c r="AE625" s="2821"/>
      <c r="AF625" s="2823"/>
      <c r="AG625" s="59">
        <f>IF(N625=N624,0,IF(N625=N623,0,IF(N625=N622,0,IF(N625=N621,0,1))))</f>
        <v>0</v>
      </c>
      <c r="AH625" s="59" t="s">
        <v>224</v>
      </c>
      <c r="AI625" s="59" t="str">
        <f t="shared" si="128"/>
        <v>??</v>
      </c>
      <c r="AJ625" s="59">
        <f>IF(O625=O624,0,IF(O625=O623,0,IF(O625=O622,0,IF(O625=O621,0,1))))</f>
        <v>0</v>
      </c>
      <c r="AK625" s="529">
        <f t="shared" si="138"/>
        <v>0</v>
      </c>
    </row>
    <row r="626" spans="1:37" ht="14.1" customHeight="1" thickTop="1" thickBot="1">
      <c r="A626" s="2797"/>
      <c r="B626" s="2801"/>
      <c r="C626" s="2827"/>
      <c r="D626" s="2830"/>
      <c r="E626" s="2833"/>
      <c r="F626" s="2807"/>
      <c r="G626" s="2810"/>
      <c r="H626" s="2839"/>
      <c r="I626" s="2807"/>
      <c r="J626" s="2807"/>
      <c r="K626" s="277"/>
      <c r="L626" s="98"/>
      <c r="M626" s="1760"/>
      <c r="N626" s="89"/>
      <c r="O626" s="89"/>
      <c r="P626" s="98"/>
      <c r="Q626" s="98"/>
      <c r="R626" s="12"/>
      <c r="S626" s="12"/>
      <c r="T626" s="12"/>
      <c r="U626" s="12"/>
      <c r="V626" s="12"/>
      <c r="W626" s="1934"/>
      <c r="X626" s="1934"/>
      <c r="Y626" s="12"/>
      <c r="Z626" s="98"/>
      <c r="AA626" s="2813"/>
      <c r="AB626" s="2813"/>
      <c r="AC626" s="2816"/>
      <c r="AD626" s="2835"/>
      <c r="AE626" s="2821"/>
      <c r="AF626" s="2823"/>
      <c r="AG626" s="59">
        <f>IF(N626=N625,0,IF(N626=N624,0,IF(N626=N623,0,IF(N626=N622,0,IF(N626=N621,0,1)))))</f>
        <v>0</v>
      </c>
      <c r="AH626" s="59" t="s">
        <v>224</v>
      </c>
      <c r="AI626" s="59" t="str">
        <f t="shared" si="128"/>
        <v>??</v>
      </c>
      <c r="AJ626" s="59">
        <f>IF(O626=O625,0,IF(O626=O624,0,IF(O626=O623,0,IF(O626=O622,0,IF(O626=O621,0,1)))))</f>
        <v>0</v>
      </c>
      <c r="AK626" s="529">
        <f t="shared" si="138"/>
        <v>0</v>
      </c>
    </row>
    <row r="627" spans="1:37" ht="14.1" customHeight="1" thickTop="1" thickBot="1">
      <c r="A627" s="2797"/>
      <c r="B627" s="2801"/>
      <c r="C627" s="2827"/>
      <c r="D627" s="2830"/>
      <c r="E627" s="2833"/>
      <c r="F627" s="2807"/>
      <c r="G627" s="2810"/>
      <c r="H627" s="2839"/>
      <c r="I627" s="2807"/>
      <c r="J627" s="2807"/>
      <c r="K627" s="277"/>
      <c r="L627" s="98"/>
      <c r="M627" s="1760"/>
      <c r="N627" s="89"/>
      <c r="O627" s="89"/>
      <c r="P627" s="98"/>
      <c r="Q627" s="98"/>
      <c r="R627" s="12"/>
      <c r="S627" s="12"/>
      <c r="T627" s="12"/>
      <c r="U627" s="12"/>
      <c r="V627" s="12"/>
      <c r="W627" s="1934"/>
      <c r="X627" s="1934"/>
      <c r="Y627" s="12"/>
      <c r="Z627" s="98"/>
      <c r="AA627" s="2813"/>
      <c r="AB627" s="2813"/>
      <c r="AC627" s="2824" t="str">
        <f t="shared" ref="AC627" si="139">IF(AC621&gt;9,"błąd","")</f>
        <v/>
      </c>
      <c r="AD627" s="2835"/>
      <c r="AE627" s="2821"/>
      <c r="AF627" s="2823"/>
      <c r="AG627" s="59">
        <f>IF(N627=N626,0,IF(N627=N625,0,IF(N627=N624,0,IF(N627=N623,0,IF(N627=N622,0,IF(N627=N621,0,1))))))</f>
        <v>0</v>
      </c>
      <c r="AH627" s="59" t="s">
        <v>224</v>
      </c>
      <c r="AI627" s="59" t="str">
        <f t="shared" si="128"/>
        <v>??</v>
      </c>
      <c r="AJ627" s="59">
        <f>IF(O627=O626,0,IF(O627=O625,0,IF(O627=O624,0,IF(O627=O623,0,IF(O627=O622,0,IF(O627=O621,0,1))))))</f>
        <v>0</v>
      </c>
      <c r="AK627" s="529">
        <f t="shared" si="138"/>
        <v>0</v>
      </c>
    </row>
    <row r="628" spans="1:37" ht="14.1" customHeight="1" thickTop="1" thickBot="1">
      <c r="A628" s="2797"/>
      <c r="B628" s="2801"/>
      <c r="C628" s="2827"/>
      <c r="D628" s="2830"/>
      <c r="E628" s="2833"/>
      <c r="F628" s="2807"/>
      <c r="G628" s="2810"/>
      <c r="H628" s="2839"/>
      <c r="I628" s="2807"/>
      <c r="J628" s="2807"/>
      <c r="K628" s="277"/>
      <c r="L628" s="98"/>
      <c r="M628" s="1760"/>
      <c r="N628" s="89"/>
      <c r="O628" s="89"/>
      <c r="P628" s="98"/>
      <c r="Q628" s="98"/>
      <c r="R628" s="12"/>
      <c r="S628" s="12"/>
      <c r="T628" s="12"/>
      <c r="U628" s="12"/>
      <c r="V628" s="12"/>
      <c r="W628" s="1934"/>
      <c r="X628" s="1934"/>
      <c r="Y628" s="12"/>
      <c r="Z628" s="98"/>
      <c r="AA628" s="2813"/>
      <c r="AB628" s="2813"/>
      <c r="AC628" s="2824"/>
      <c r="AD628" s="2835"/>
      <c r="AE628" s="2821"/>
      <c r="AF628" s="2823"/>
      <c r="AG628" s="59">
        <f>IF(N628=N627,0,IF(N628=N626,0,IF(N628=N625,0,IF(N628=N624,0,IF(N628=N623,0,IF(N628=N622,0,IF(N628=N621,0,1)))))))</f>
        <v>0</v>
      </c>
      <c r="AH628" s="59" t="s">
        <v>224</v>
      </c>
      <c r="AI628" s="59" t="str">
        <f t="shared" si="128"/>
        <v>??</v>
      </c>
      <c r="AJ628" s="59">
        <f>IF(O628=O627,0,IF(O628=O626,0,IF(O628=O625,0,IF(O628=O624,0,IF(O628=O623,0,IF(O628=O622,0,IF(O628=O621,0,1)))))))</f>
        <v>0</v>
      </c>
      <c r="AK628" s="529">
        <f t="shared" si="138"/>
        <v>0</v>
      </c>
    </row>
    <row r="629" spans="1:37" ht="14.1" customHeight="1" thickTop="1" thickBot="1">
      <c r="A629" s="2797"/>
      <c r="B629" s="2801"/>
      <c r="C629" s="2827"/>
      <c r="D629" s="2830"/>
      <c r="E629" s="2833"/>
      <c r="F629" s="2807"/>
      <c r="G629" s="2810"/>
      <c r="H629" s="2839"/>
      <c r="I629" s="2807"/>
      <c r="J629" s="2807"/>
      <c r="K629" s="277"/>
      <c r="L629" s="98"/>
      <c r="M629" s="1760"/>
      <c r="N629" s="89"/>
      <c r="O629" s="89"/>
      <c r="P629" s="98"/>
      <c r="Q629" s="98"/>
      <c r="R629" s="12"/>
      <c r="S629" s="12"/>
      <c r="T629" s="12"/>
      <c r="U629" s="12"/>
      <c r="V629" s="12"/>
      <c r="W629" s="1934"/>
      <c r="X629" s="1934"/>
      <c r="Y629" s="12"/>
      <c r="Z629" s="98"/>
      <c r="AA629" s="2813"/>
      <c r="AB629" s="2813"/>
      <c r="AC629" s="2824"/>
      <c r="AD629" s="2835"/>
      <c r="AE629" s="2821"/>
      <c r="AF629" s="2823"/>
      <c r="AG629" s="59">
        <f>IF(N629=N628,0,IF(N629=N627,0,IF(N629=N626,0,IF(N629=N625,0,IF(N629=N624,0,IF(N629=N623,0,IF(N629=N622,0,IF(N629=N621,0,1))))))))</f>
        <v>0</v>
      </c>
      <c r="AH629" s="59" t="s">
        <v>224</v>
      </c>
      <c r="AI629" s="59" t="str">
        <f t="shared" si="128"/>
        <v>??</v>
      </c>
      <c r="AJ629" s="59">
        <f>IF(O629=O628,0,IF(O629=O627,0,IF(O629=O626,0,IF(O629=O625,0,IF(O629=O624,0,IF(O629=O623,0,IF(O629=O622,0,IF(O629=O621,0,1))))))))</f>
        <v>0</v>
      </c>
      <c r="AK629" s="529">
        <f t="shared" si="138"/>
        <v>0</v>
      </c>
    </row>
    <row r="630" spans="1:37" ht="14.1" customHeight="1" thickTop="1" thickBot="1">
      <c r="A630" s="2797"/>
      <c r="B630" s="2802"/>
      <c r="C630" s="2828"/>
      <c r="D630" s="2831"/>
      <c r="E630" s="2834"/>
      <c r="F630" s="2808"/>
      <c r="G630" s="2811"/>
      <c r="H630" s="2840"/>
      <c r="I630" s="2808"/>
      <c r="J630" s="2808"/>
      <c r="K630" s="274"/>
      <c r="L630" s="96"/>
      <c r="M630" s="96"/>
      <c r="N630" s="89"/>
      <c r="O630" s="93"/>
      <c r="P630" s="96"/>
      <c r="Q630" s="96"/>
      <c r="R630" s="13"/>
      <c r="S630" s="13"/>
      <c r="T630" s="13"/>
      <c r="U630" s="13"/>
      <c r="V630" s="13"/>
      <c r="W630" s="13"/>
      <c r="X630" s="13"/>
      <c r="Y630" s="13"/>
      <c r="Z630" s="96"/>
      <c r="AA630" s="2814"/>
      <c r="AB630" s="2814"/>
      <c r="AC630" s="2825"/>
      <c r="AD630" s="2835"/>
      <c r="AE630" s="2822"/>
      <c r="AF630" s="2823"/>
      <c r="AG630" s="59">
        <f>IF(N630=N629,0,IF(N630=N628,0,IF(N630=N627,0,IF(N630=N626,0,IF(N630=N625,0,IF(N630=N624,0,IF(N630=N623,0,IF(N630=N622,0,IF(N630=N621,0,1)))))))))</f>
        <v>0</v>
      </c>
      <c r="AH630" s="59" t="s">
        <v>224</v>
      </c>
      <c r="AI630" s="59" t="str">
        <f t="shared" si="128"/>
        <v>??</v>
      </c>
      <c r="AJ630" s="59">
        <f>IF(O630=O629,0,IF(O630=O628,0,IF(O630=O627,0,IF(O630=O626,0,IF(O630=O625,0,IF(O630=O624,0,IF(O630=O623,0,IF(O630=O622,0,IF(O630=O621,0,1)))))))))</f>
        <v>0</v>
      </c>
      <c r="AK630" s="529">
        <f t="shared" si="138"/>
        <v>0</v>
      </c>
    </row>
    <row r="631" spans="1:37" ht="14.1" customHeight="1" thickTop="1" thickBot="1">
      <c r="A631" s="2797"/>
      <c r="B631" s="2800"/>
      <c r="C631" s="2826"/>
      <c r="D631" s="2829"/>
      <c r="E631" s="2832"/>
      <c r="F631" s="2806"/>
      <c r="G631" s="2809"/>
      <c r="H631" s="2836" t="s">
        <v>970</v>
      </c>
      <c r="I631" s="2806"/>
      <c r="J631" s="2806"/>
      <c r="K631" s="275"/>
      <c r="L631" s="97"/>
      <c r="M631" s="97"/>
      <c r="N631" s="79"/>
      <c r="O631" s="79"/>
      <c r="P631" s="97"/>
      <c r="Q631" s="97"/>
      <c r="R631" s="14"/>
      <c r="S631" s="14"/>
      <c r="T631" s="14"/>
      <c r="U631" s="14"/>
      <c r="V631" s="14"/>
      <c r="W631" s="14"/>
      <c r="X631" s="14"/>
      <c r="Y631" s="14"/>
      <c r="Z631" s="97"/>
      <c r="AA631" s="2812">
        <f>SUM(R631:Z640)</f>
        <v>0</v>
      </c>
      <c r="AB631" s="2812">
        <f>IF(AA631&gt;0,18,0)</f>
        <v>0</v>
      </c>
      <c r="AC631" s="2815">
        <f t="shared" ref="AC631" si="140">IF((AA631-AB631)&gt;=0,AA631-AB631,0)</f>
        <v>0</v>
      </c>
      <c r="AD631" s="2835">
        <f>IF(AA631&lt;AB631,AA631,AB631)/IF(AB631=0,1,AB631)</f>
        <v>0</v>
      </c>
      <c r="AE631" s="2820" t="str">
        <f>IF(AD631=1,"pe",IF(AD631&gt;0,"ne",""))</f>
        <v/>
      </c>
      <c r="AF631" s="2823"/>
      <c r="AG631" s="59">
        <v>1</v>
      </c>
      <c r="AH631" s="59" t="s">
        <v>224</v>
      </c>
      <c r="AI631" s="59" t="str">
        <f t="shared" si="128"/>
        <v>??</v>
      </c>
      <c r="AJ631" s="59">
        <v>1</v>
      </c>
      <c r="AK631" s="529">
        <f>C631</f>
        <v>0</v>
      </c>
    </row>
    <row r="632" spans="1:37" ht="14.1" customHeight="1" thickTop="1" thickBot="1">
      <c r="A632" s="2797"/>
      <c r="B632" s="2801"/>
      <c r="C632" s="2827"/>
      <c r="D632" s="2830"/>
      <c r="E632" s="2833"/>
      <c r="F632" s="2807"/>
      <c r="G632" s="2810"/>
      <c r="H632" s="2837"/>
      <c r="I632" s="2807"/>
      <c r="J632" s="2807"/>
      <c r="K632" s="273"/>
      <c r="L632" s="98"/>
      <c r="M632" s="1760"/>
      <c r="N632" s="89"/>
      <c r="O632" s="89"/>
      <c r="P632" s="98"/>
      <c r="Q632" s="98"/>
      <c r="R632" s="12"/>
      <c r="S632" s="12"/>
      <c r="T632" s="12"/>
      <c r="U632" s="12"/>
      <c r="V632" s="12"/>
      <c r="W632" s="1934"/>
      <c r="X632" s="1934"/>
      <c r="Y632" s="12"/>
      <c r="Z632" s="98"/>
      <c r="AA632" s="2813"/>
      <c r="AB632" s="2813"/>
      <c r="AC632" s="2816"/>
      <c r="AD632" s="2835"/>
      <c r="AE632" s="2821"/>
      <c r="AF632" s="2823"/>
      <c r="AG632" s="59">
        <f>IF(N632=N631,0,1)</f>
        <v>0</v>
      </c>
      <c r="AH632" s="59" t="s">
        <v>224</v>
      </c>
      <c r="AI632" s="59" t="str">
        <f t="shared" si="128"/>
        <v>??</v>
      </c>
      <c r="AJ632" s="59">
        <f>IF(O632=O631,0,1)</f>
        <v>0</v>
      </c>
      <c r="AK632" s="529">
        <f t="shared" si="138"/>
        <v>0</v>
      </c>
    </row>
    <row r="633" spans="1:37" ht="14.1" customHeight="1" thickTop="1" thickBot="1">
      <c r="A633" s="2797"/>
      <c r="B633" s="2801"/>
      <c r="C633" s="2827"/>
      <c r="D633" s="2830"/>
      <c r="E633" s="2833"/>
      <c r="F633" s="2807"/>
      <c r="G633" s="2810"/>
      <c r="H633" s="2838"/>
      <c r="I633" s="2807"/>
      <c r="J633" s="2807"/>
      <c r="K633" s="273"/>
      <c r="L633" s="98"/>
      <c r="M633" s="1760"/>
      <c r="N633" s="89"/>
      <c r="O633" s="89"/>
      <c r="P633" s="98"/>
      <c r="Q633" s="98"/>
      <c r="R633" s="12"/>
      <c r="S633" s="12"/>
      <c r="T633" s="12"/>
      <c r="U633" s="12"/>
      <c r="V633" s="12"/>
      <c r="W633" s="1934"/>
      <c r="X633" s="1934"/>
      <c r="Y633" s="12"/>
      <c r="Z633" s="98"/>
      <c r="AA633" s="2813"/>
      <c r="AB633" s="2813"/>
      <c r="AC633" s="2816"/>
      <c r="AD633" s="2835"/>
      <c r="AE633" s="2821"/>
      <c r="AF633" s="2823"/>
      <c r="AG633" s="59">
        <f>IF(N633=N632,0,IF(N633=N631,0,1))</f>
        <v>0</v>
      </c>
      <c r="AH633" s="59" t="s">
        <v>224</v>
      </c>
      <c r="AI633" s="59" t="str">
        <f t="shared" si="128"/>
        <v>??</v>
      </c>
      <c r="AJ633" s="59">
        <f>IF(O633=O632,0,IF(O633=O631,0,1))</f>
        <v>0</v>
      </c>
      <c r="AK633" s="529">
        <f t="shared" si="138"/>
        <v>0</v>
      </c>
    </row>
    <row r="634" spans="1:37" ht="14.1" customHeight="1" thickTop="1" thickBot="1">
      <c r="A634" s="2797"/>
      <c r="B634" s="2801"/>
      <c r="C634" s="2827"/>
      <c r="D634" s="2830"/>
      <c r="E634" s="2833"/>
      <c r="F634" s="2807"/>
      <c r="G634" s="2810"/>
      <c r="H634" s="2839"/>
      <c r="I634" s="2807"/>
      <c r="J634" s="2807"/>
      <c r="K634" s="273"/>
      <c r="L634" s="98"/>
      <c r="M634" s="1760"/>
      <c r="N634" s="89"/>
      <c r="O634" s="89"/>
      <c r="P634" s="98"/>
      <c r="Q634" s="98"/>
      <c r="R634" s="12"/>
      <c r="S634" s="12"/>
      <c r="T634" s="12"/>
      <c r="U634" s="12"/>
      <c r="V634" s="12"/>
      <c r="W634" s="1934"/>
      <c r="X634" s="1934"/>
      <c r="Y634" s="12"/>
      <c r="Z634" s="98"/>
      <c r="AA634" s="2813"/>
      <c r="AB634" s="2813"/>
      <c r="AC634" s="2816"/>
      <c r="AD634" s="2835"/>
      <c r="AE634" s="2821"/>
      <c r="AF634" s="2823"/>
      <c r="AG634" s="59">
        <f>IF(N634=N633,0,IF(N634=N632,0,IF(N634=N631,0,1)))</f>
        <v>0</v>
      </c>
      <c r="AH634" s="59" t="s">
        <v>224</v>
      </c>
      <c r="AI634" s="59" t="str">
        <f t="shared" si="128"/>
        <v>??</v>
      </c>
      <c r="AJ634" s="59">
        <f>IF(O634=O633,0,IF(O634=O632,0,IF(O634=O631,0,1)))</f>
        <v>0</v>
      </c>
      <c r="AK634" s="529">
        <f t="shared" si="138"/>
        <v>0</v>
      </c>
    </row>
    <row r="635" spans="1:37" ht="14.1" customHeight="1" thickTop="1" thickBot="1">
      <c r="A635" s="2797"/>
      <c r="B635" s="2801"/>
      <c r="C635" s="2827"/>
      <c r="D635" s="2830"/>
      <c r="E635" s="2833"/>
      <c r="F635" s="2807"/>
      <c r="G635" s="2810"/>
      <c r="H635" s="2839"/>
      <c r="I635" s="2807"/>
      <c r="J635" s="2807"/>
      <c r="K635" s="277"/>
      <c r="L635" s="98"/>
      <c r="M635" s="1760"/>
      <c r="N635" s="89"/>
      <c r="O635" s="89"/>
      <c r="P635" s="98"/>
      <c r="Q635" s="98"/>
      <c r="R635" s="12"/>
      <c r="S635" s="12"/>
      <c r="T635" s="12"/>
      <c r="U635" s="12"/>
      <c r="V635" s="12"/>
      <c r="W635" s="1934"/>
      <c r="X635" s="1934"/>
      <c r="Y635" s="12"/>
      <c r="Z635" s="98"/>
      <c r="AA635" s="2813"/>
      <c r="AB635" s="2813"/>
      <c r="AC635" s="2816"/>
      <c r="AD635" s="2835"/>
      <c r="AE635" s="2821"/>
      <c r="AF635" s="2823"/>
      <c r="AG635" s="59">
        <f>IF(N635=N634,0,IF(N635=N633,0,IF(N635=N632,0,IF(N635=N631,0,1))))</f>
        <v>0</v>
      </c>
      <c r="AH635" s="59" t="s">
        <v>224</v>
      </c>
      <c r="AI635" s="59" t="str">
        <f t="shared" si="128"/>
        <v>??</v>
      </c>
      <c r="AJ635" s="59">
        <f>IF(O635=O634,0,IF(O635=O633,0,IF(O635=O632,0,IF(O635=O631,0,1))))</f>
        <v>0</v>
      </c>
      <c r="AK635" s="529">
        <f t="shared" si="138"/>
        <v>0</v>
      </c>
    </row>
    <row r="636" spans="1:37" ht="14.1" customHeight="1" thickTop="1" thickBot="1">
      <c r="A636" s="2797"/>
      <c r="B636" s="2801"/>
      <c r="C636" s="2827"/>
      <c r="D636" s="2830"/>
      <c r="E636" s="2833"/>
      <c r="F636" s="2807"/>
      <c r="G636" s="2810"/>
      <c r="H636" s="2839"/>
      <c r="I636" s="2807"/>
      <c r="J636" s="2807"/>
      <c r="K636" s="277"/>
      <c r="L636" s="98"/>
      <c r="M636" s="1760"/>
      <c r="N636" s="89"/>
      <c r="O636" s="89"/>
      <c r="P636" s="98"/>
      <c r="Q636" s="98"/>
      <c r="R636" s="12"/>
      <c r="S636" s="12"/>
      <c r="T636" s="12"/>
      <c r="U636" s="12"/>
      <c r="V636" s="12"/>
      <c r="W636" s="1934"/>
      <c r="X636" s="1934"/>
      <c r="Y636" s="12"/>
      <c r="Z636" s="98"/>
      <c r="AA636" s="2813"/>
      <c r="AB636" s="2813"/>
      <c r="AC636" s="2816"/>
      <c r="AD636" s="2835"/>
      <c r="AE636" s="2821"/>
      <c r="AF636" s="2823"/>
      <c r="AG636" s="59">
        <f>IF(N636=N635,0,IF(N636=N634,0,IF(N636=N633,0,IF(N636=N632,0,IF(N636=N631,0,1)))))</f>
        <v>0</v>
      </c>
      <c r="AH636" s="59" t="s">
        <v>224</v>
      </c>
      <c r="AI636" s="59" t="str">
        <f t="shared" si="128"/>
        <v>??</v>
      </c>
      <c r="AJ636" s="59">
        <f>IF(O636=O635,0,IF(O636=O634,0,IF(O636=O633,0,IF(O636=O632,0,IF(O636=O631,0,1)))))</f>
        <v>0</v>
      </c>
      <c r="AK636" s="529">
        <f t="shared" si="138"/>
        <v>0</v>
      </c>
    </row>
    <row r="637" spans="1:37" ht="14.1" customHeight="1" thickTop="1" thickBot="1">
      <c r="A637" s="2797"/>
      <c r="B637" s="2801"/>
      <c r="C637" s="2827"/>
      <c r="D637" s="2830"/>
      <c r="E637" s="2833"/>
      <c r="F637" s="2807"/>
      <c r="G637" s="2810"/>
      <c r="H637" s="2839"/>
      <c r="I637" s="2807"/>
      <c r="J637" s="2807"/>
      <c r="K637" s="277"/>
      <c r="L637" s="98"/>
      <c r="M637" s="1760"/>
      <c r="N637" s="89"/>
      <c r="O637" s="89"/>
      <c r="P637" s="98"/>
      <c r="Q637" s="98"/>
      <c r="R637" s="12"/>
      <c r="S637" s="12"/>
      <c r="T637" s="12"/>
      <c r="U637" s="12"/>
      <c r="V637" s="12"/>
      <c r="W637" s="1934"/>
      <c r="X637" s="1934"/>
      <c r="Y637" s="12"/>
      <c r="Z637" s="98"/>
      <c r="AA637" s="2813"/>
      <c r="AB637" s="2813"/>
      <c r="AC637" s="2824" t="str">
        <f t="shared" ref="AC637" si="141">IF(AC631&gt;9,"błąd","")</f>
        <v/>
      </c>
      <c r="AD637" s="2835"/>
      <c r="AE637" s="2821"/>
      <c r="AF637" s="2823"/>
      <c r="AG637" s="59">
        <f>IF(N637=N636,0,IF(N637=N635,0,IF(N637=N634,0,IF(N637=N633,0,IF(N637=N632,0,IF(N637=N631,0,1))))))</f>
        <v>0</v>
      </c>
      <c r="AH637" s="59" t="s">
        <v>224</v>
      </c>
      <c r="AI637" s="59" t="str">
        <f t="shared" si="128"/>
        <v>??</v>
      </c>
      <c r="AJ637" s="59">
        <f>IF(O637=O636,0,IF(O637=O635,0,IF(O637=O634,0,IF(O637=O633,0,IF(O637=O632,0,IF(O637=O631,0,1))))))</f>
        <v>0</v>
      </c>
      <c r="AK637" s="529">
        <f t="shared" si="138"/>
        <v>0</v>
      </c>
    </row>
    <row r="638" spans="1:37" ht="14.1" customHeight="1" thickTop="1" thickBot="1">
      <c r="A638" s="2797"/>
      <c r="B638" s="2801"/>
      <c r="C638" s="2827"/>
      <c r="D638" s="2830"/>
      <c r="E638" s="2833"/>
      <c r="F638" s="2807"/>
      <c r="G638" s="2810"/>
      <c r="H638" s="2839"/>
      <c r="I638" s="2807"/>
      <c r="J638" s="2807"/>
      <c r="K638" s="277"/>
      <c r="L638" s="98"/>
      <c r="M638" s="1760"/>
      <c r="N638" s="89"/>
      <c r="O638" s="89"/>
      <c r="P638" s="98"/>
      <c r="Q638" s="98"/>
      <c r="R638" s="12"/>
      <c r="S638" s="12"/>
      <c r="T638" s="12"/>
      <c r="U638" s="12"/>
      <c r="V638" s="12"/>
      <c r="W638" s="1934"/>
      <c r="X638" s="1934"/>
      <c r="Y638" s="12"/>
      <c r="Z638" s="98"/>
      <c r="AA638" s="2813"/>
      <c r="AB638" s="2813"/>
      <c r="AC638" s="2824"/>
      <c r="AD638" s="2835"/>
      <c r="AE638" s="2821"/>
      <c r="AF638" s="2823"/>
      <c r="AG638" s="59">
        <f>IF(N638=N637,0,IF(N638=N636,0,IF(N638=N635,0,IF(N638=N634,0,IF(N638=N633,0,IF(N638=N632,0,IF(N638=N631,0,1)))))))</f>
        <v>0</v>
      </c>
      <c r="AH638" s="59" t="s">
        <v>224</v>
      </c>
      <c r="AI638" s="59" t="str">
        <f t="shared" si="128"/>
        <v>??</v>
      </c>
      <c r="AJ638" s="59">
        <f>IF(O638=O637,0,IF(O638=O636,0,IF(O638=O635,0,IF(O638=O634,0,IF(O638=O633,0,IF(O638=O632,0,IF(O638=O631,0,1)))))))</f>
        <v>0</v>
      </c>
      <c r="AK638" s="529">
        <f t="shared" si="138"/>
        <v>0</v>
      </c>
    </row>
    <row r="639" spans="1:37" ht="14.1" customHeight="1" thickTop="1" thickBot="1">
      <c r="A639" s="2797"/>
      <c r="B639" s="2801"/>
      <c r="C639" s="2827"/>
      <c r="D639" s="2830"/>
      <c r="E639" s="2833"/>
      <c r="F639" s="2807"/>
      <c r="G639" s="2810"/>
      <c r="H639" s="2839"/>
      <c r="I639" s="2807"/>
      <c r="J639" s="2807"/>
      <c r="K639" s="277"/>
      <c r="L639" s="98"/>
      <c r="M639" s="1760"/>
      <c r="N639" s="89"/>
      <c r="O639" s="89"/>
      <c r="P639" s="98"/>
      <c r="Q639" s="98"/>
      <c r="R639" s="12"/>
      <c r="S639" s="12"/>
      <c r="T639" s="12"/>
      <c r="U639" s="12"/>
      <c r="V639" s="12"/>
      <c r="W639" s="1934"/>
      <c r="X639" s="1934"/>
      <c r="Y639" s="12"/>
      <c r="Z639" s="98"/>
      <c r="AA639" s="2813"/>
      <c r="AB639" s="2813"/>
      <c r="AC639" s="2824"/>
      <c r="AD639" s="2835"/>
      <c r="AE639" s="2821"/>
      <c r="AF639" s="2823"/>
      <c r="AG639" s="59">
        <f>IF(N639=N638,0,IF(N639=N637,0,IF(N639=N636,0,IF(N639=N635,0,IF(N639=N634,0,IF(N639=N633,0,IF(N639=N632,0,IF(N639=N631,0,1))))))))</f>
        <v>0</v>
      </c>
      <c r="AH639" s="59" t="s">
        <v>224</v>
      </c>
      <c r="AI639" s="59" t="str">
        <f t="shared" si="128"/>
        <v>??</v>
      </c>
      <c r="AJ639" s="59">
        <f>IF(O639=O638,0,IF(O639=O637,0,IF(O639=O636,0,IF(O639=O635,0,IF(O639=O634,0,IF(O639=O633,0,IF(O639=O632,0,IF(O639=O631,0,1))))))))</f>
        <v>0</v>
      </c>
      <c r="AK639" s="529">
        <f t="shared" si="138"/>
        <v>0</v>
      </c>
    </row>
    <row r="640" spans="1:37" ht="14.1" customHeight="1" thickTop="1" thickBot="1">
      <c r="A640" s="2797"/>
      <c r="B640" s="2802"/>
      <c r="C640" s="2828"/>
      <c r="D640" s="2831"/>
      <c r="E640" s="2834"/>
      <c r="F640" s="2808"/>
      <c r="G640" s="2811"/>
      <c r="H640" s="2840"/>
      <c r="I640" s="2808"/>
      <c r="J640" s="2808"/>
      <c r="K640" s="274"/>
      <c r="L640" s="96"/>
      <c r="M640" s="96"/>
      <c r="N640" s="89"/>
      <c r="O640" s="93"/>
      <c r="P640" s="96"/>
      <c r="Q640" s="96"/>
      <c r="R640" s="13"/>
      <c r="S640" s="13"/>
      <c r="T640" s="13"/>
      <c r="U640" s="13"/>
      <c r="V640" s="13"/>
      <c r="W640" s="13"/>
      <c r="X640" s="13"/>
      <c r="Y640" s="13"/>
      <c r="Z640" s="96"/>
      <c r="AA640" s="2814"/>
      <c r="AB640" s="2814"/>
      <c r="AC640" s="2825"/>
      <c r="AD640" s="2835"/>
      <c r="AE640" s="2822"/>
      <c r="AF640" s="2823"/>
      <c r="AG640" s="59">
        <f>IF(N640=N639,0,IF(N640=N638,0,IF(N640=N637,0,IF(N640=N636,0,IF(N640=N635,0,IF(N640=N634,0,IF(N640=N633,0,IF(N640=N632,0,IF(N640=N631,0,1)))))))))</f>
        <v>0</v>
      </c>
      <c r="AH640" s="59" t="s">
        <v>224</v>
      </c>
      <c r="AI640" s="59" t="str">
        <f t="shared" si="128"/>
        <v>??</v>
      </c>
      <c r="AJ640" s="59">
        <f>IF(O640=O639,0,IF(O640=O638,0,IF(O640=O637,0,IF(O640=O636,0,IF(O640=O635,0,IF(O640=O634,0,IF(O640=O633,0,IF(O640=O632,0,IF(O640=O631,0,1)))))))))</f>
        <v>0</v>
      </c>
      <c r="AK640" s="529">
        <f t="shared" si="138"/>
        <v>0</v>
      </c>
    </row>
    <row r="641" spans="1:37" ht="14.1" customHeight="1" thickTop="1" thickBot="1">
      <c r="A641" s="2797"/>
      <c r="B641" s="2800"/>
      <c r="C641" s="2826"/>
      <c r="D641" s="2829"/>
      <c r="E641" s="2832"/>
      <c r="F641" s="2806"/>
      <c r="G641" s="2809"/>
      <c r="H641" s="2836" t="s">
        <v>970</v>
      </c>
      <c r="I641" s="2806"/>
      <c r="J641" s="2806"/>
      <c r="K641" s="275"/>
      <c r="L641" s="97"/>
      <c r="M641" s="97"/>
      <c r="N641" s="79"/>
      <c r="O641" s="79"/>
      <c r="P641" s="97"/>
      <c r="Q641" s="97"/>
      <c r="R641" s="14"/>
      <c r="S641" s="14"/>
      <c r="T641" s="14"/>
      <c r="U641" s="14"/>
      <c r="V641" s="14"/>
      <c r="W641" s="14"/>
      <c r="X641" s="14"/>
      <c r="Y641" s="14"/>
      <c r="Z641" s="97"/>
      <c r="AA641" s="2812">
        <f>SUM(R641:Z650)</f>
        <v>0</v>
      </c>
      <c r="AB641" s="2812">
        <f>IF(AA641&gt;0,18,0)</f>
        <v>0</v>
      </c>
      <c r="AC641" s="2815">
        <f t="shared" ref="AC641" si="142">IF((AA641-AB641)&gt;=0,AA641-AB641,0)</f>
        <v>0</v>
      </c>
      <c r="AD641" s="2835">
        <f>IF(AA641&lt;AB641,AA641,AB641)/IF(AB641=0,1,AB641)</f>
        <v>0</v>
      </c>
      <c r="AE641" s="2820" t="str">
        <f>IF(AD641=1,"pe",IF(AD641&gt;0,"ne",""))</f>
        <v/>
      </c>
      <c r="AF641" s="2823"/>
      <c r="AG641" s="59">
        <v>1</v>
      </c>
      <c r="AH641" s="59" t="s">
        <v>224</v>
      </c>
      <c r="AI641" s="59" t="str">
        <f t="shared" si="128"/>
        <v>??</v>
      </c>
      <c r="AJ641" s="59">
        <v>1</v>
      </c>
      <c r="AK641" s="529">
        <f>C641</f>
        <v>0</v>
      </c>
    </row>
    <row r="642" spans="1:37" ht="14.1" customHeight="1" thickTop="1" thickBot="1">
      <c r="A642" s="2797"/>
      <c r="B642" s="2801"/>
      <c r="C642" s="2827"/>
      <c r="D642" s="2830"/>
      <c r="E642" s="2833"/>
      <c r="F642" s="2807"/>
      <c r="G642" s="2810"/>
      <c r="H642" s="2837"/>
      <c r="I642" s="2807"/>
      <c r="J642" s="2807"/>
      <c r="K642" s="273"/>
      <c r="L642" s="98"/>
      <c r="M642" s="1760"/>
      <c r="N642" s="89"/>
      <c r="O642" s="89"/>
      <c r="P642" s="98"/>
      <c r="Q642" s="98"/>
      <c r="R642" s="12"/>
      <c r="S642" s="12"/>
      <c r="T642" s="12"/>
      <c r="U642" s="12"/>
      <c r="V642" s="12"/>
      <c r="W642" s="1934"/>
      <c r="X642" s="1934"/>
      <c r="Y642" s="12"/>
      <c r="Z642" s="98"/>
      <c r="AA642" s="2813"/>
      <c r="AB642" s="2813"/>
      <c r="AC642" s="2816"/>
      <c r="AD642" s="2835"/>
      <c r="AE642" s="2821"/>
      <c r="AF642" s="2823"/>
      <c r="AG642" s="59">
        <f>IF(N642=N641,0,1)</f>
        <v>0</v>
      </c>
      <c r="AH642" s="59" t="s">
        <v>224</v>
      </c>
      <c r="AI642" s="59" t="str">
        <f t="shared" si="128"/>
        <v>??</v>
      </c>
      <c r="AJ642" s="59">
        <f>IF(O642=O641,0,1)</f>
        <v>0</v>
      </c>
      <c r="AK642" s="529">
        <f t="shared" si="138"/>
        <v>0</v>
      </c>
    </row>
    <row r="643" spans="1:37" ht="14.1" customHeight="1" thickTop="1" thickBot="1">
      <c r="A643" s="2797"/>
      <c r="B643" s="2801"/>
      <c r="C643" s="2827"/>
      <c r="D643" s="2830"/>
      <c r="E643" s="2833"/>
      <c r="F643" s="2807"/>
      <c r="G643" s="2810"/>
      <c r="H643" s="2838"/>
      <c r="I643" s="2807"/>
      <c r="J643" s="2807"/>
      <c r="K643" s="273"/>
      <c r="L643" s="98"/>
      <c r="M643" s="1760"/>
      <c r="N643" s="89"/>
      <c r="O643" s="89"/>
      <c r="P643" s="98"/>
      <c r="Q643" s="98"/>
      <c r="R643" s="12"/>
      <c r="S643" s="12"/>
      <c r="T643" s="12"/>
      <c r="U643" s="12"/>
      <c r="V643" s="12"/>
      <c r="W643" s="1934"/>
      <c r="X643" s="1934"/>
      <c r="Y643" s="12"/>
      <c r="Z643" s="98"/>
      <c r="AA643" s="2813"/>
      <c r="AB643" s="2813"/>
      <c r="AC643" s="2816"/>
      <c r="AD643" s="2835"/>
      <c r="AE643" s="2821"/>
      <c r="AF643" s="2823"/>
      <c r="AG643" s="59">
        <f>IF(N643=N642,0,IF(N643=N641,0,1))</f>
        <v>0</v>
      </c>
      <c r="AH643" s="59" t="s">
        <v>224</v>
      </c>
      <c r="AI643" s="59" t="str">
        <f t="shared" si="128"/>
        <v>??</v>
      </c>
      <c r="AJ643" s="59">
        <f>IF(O643=O642,0,IF(O643=O641,0,1))</f>
        <v>0</v>
      </c>
      <c r="AK643" s="529">
        <f t="shared" si="138"/>
        <v>0</v>
      </c>
    </row>
    <row r="644" spans="1:37" ht="14.1" customHeight="1" thickTop="1" thickBot="1">
      <c r="A644" s="2797"/>
      <c r="B644" s="2801"/>
      <c r="C644" s="2827"/>
      <c r="D644" s="2830"/>
      <c r="E644" s="2833"/>
      <c r="F644" s="2807"/>
      <c r="G644" s="2810"/>
      <c r="H644" s="2839"/>
      <c r="I644" s="2807"/>
      <c r="J644" s="2807"/>
      <c r="K644" s="273"/>
      <c r="L644" s="98"/>
      <c r="M644" s="1760"/>
      <c r="N644" s="89"/>
      <c r="O644" s="89"/>
      <c r="P644" s="98"/>
      <c r="Q644" s="98"/>
      <c r="R644" s="12"/>
      <c r="S644" s="12"/>
      <c r="T644" s="12"/>
      <c r="U644" s="12"/>
      <c r="V644" s="12"/>
      <c r="W644" s="1934"/>
      <c r="X644" s="1934"/>
      <c r="Y644" s="12"/>
      <c r="Z644" s="98"/>
      <c r="AA644" s="2813"/>
      <c r="AB644" s="2813"/>
      <c r="AC644" s="2816"/>
      <c r="AD644" s="2835"/>
      <c r="AE644" s="2821"/>
      <c r="AF644" s="2823"/>
      <c r="AG644" s="59">
        <f>IF(N644=N643,0,IF(N644=N642,0,IF(N644=N641,0,1)))</f>
        <v>0</v>
      </c>
      <c r="AH644" s="59" t="s">
        <v>224</v>
      </c>
      <c r="AI644" s="59" t="str">
        <f t="shared" si="128"/>
        <v>??</v>
      </c>
      <c r="AJ644" s="59">
        <f>IF(O644=O643,0,IF(O644=O642,0,IF(O644=O641,0,1)))</f>
        <v>0</v>
      </c>
      <c r="AK644" s="529">
        <f t="shared" si="138"/>
        <v>0</v>
      </c>
    </row>
    <row r="645" spans="1:37" ht="14.1" customHeight="1" thickTop="1" thickBot="1">
      <c r="A645" s="2797"/>
      <c r="B645" s="2801"/>
      <c r="C645" s="2827"/>
      <c r="D645" s="2830"/>
      <c r="E645" s="2833"/>
      <c r="F645" s="2807"/>
      <c r="G645" s="2810"/>
      <c r="H645" s="2839"/>
      <c r="I645" s="2807"/>
      <c r="J645" s="2807"/>
      <c r="K645" s="277"/>
      <c r="L645" s="98"/>
      <c r="M645" s="1760"/>
      <c r="N645" s="89"/>
      <c r="O645" s="89"/>
      <c r="P645" s="98"/>
      <c r="Q645" s="98"/>
      <c r="R645" s="12"/>
      <c r="S645" s="12"/>
      <c r="T645" s="12"/>
      <c r="U645" s="12"/>
      <c r="V645" s="12"/>
      <c r="W645" s="1934"/>
      <c r="X645" s="1934"/>
      <c r="Y645" s="12"/>
      <c r="Z645" s="98"/>
      <c r="AA645" s="2813"/>
      <c r="AB645" s="2813"/>
      <c r="AC645" s="2816"/>
      <c r="AD645" s="2835"/>
      <c r="AE645" s="2821"/>
      <c r="AF645" s="2823"/>
      <c r="AG645" s="59">
        <f>IF(N645=N644,0,IF(N645=N643,0,IF(N645=N642,0,IF(N645=N641,0,1))))</f>
        <v>0</v>
      </c>
      <c r="AH645" s="59" t="s">
        <v>224</v>
      </c>
      <c r="AI645" s="59" t="str">
        <f t="shared" si="128"/>
        <v>??</v>
      </c>
      <c r="AJ645" s="59">
        <f>IF(O645=O644,0,IF(O645=O643,0,IF(O645=O642,0,IF(O645=O641,0,1))))</f>
        <v>0</v>
      </c>
      <c r="AK645" s="529">
        <f t="shared" si="138"/>
        <v>0</v>
      </c>
    </row>
    <row r="646" spans="1:37" ht="14.1" customHeight="1" thickTop="1" thickBot="1">
      <c r="A646" s="2797"/>
      <c r="B646" s="2801"/>
      <c r="C646" s="2827"/>
      <c r="D646" s="2830"/>
      <c r="E646" s="2833"/>
      <c r="F646" s="2807"/>
      <c r="G646" s="2810"/>
      <c r="H646" s="2839"/>
      <c r="I646" s="2807"/>
      <c r="J646" s="2807"/>
      <c r="K646" s="277"/>
      <c r="L646" s="98"/>
      <c r="M646" s="1760"/>
      <c r="N646" s="89"/>
      <c r="O646" s="89"/>
      <c r="P646" s="98"/>
      <c r="Q646" s="98"/>
      <c r="R646" s="12"/>
      <c r="S646" s="12"/>
      <c r="T646" s="12"/>
      <c r="U646" s="12"/>
      <c r="V646" s="12"/>
      <c r="W646" s="1934"/>
      <c r="X646" s="1934"/>
      <c r="Y646" s="12"/>
      <c r="Z646" s="98"/>
      <c r="AA646" s="2813"/>
      <c r="AB646" s="2813"/>
      <c r="AC646" s="2816"/>
      <c r="AD646" s="2835"/>
      <c r="AE646" s="2821"/>
      <c r="AF646" s="2823"/>
      <c r="AG646" s="59">
        <f>IF(N646=N645,0,IF(N646=N644,0,IF(N646=N643,0,IF(N646=N642,0,IF(N646=N641,0,1)))))</f>
        <v>0</v>
      </c>
      <c r="AH646" s="59" t="s">
        <v>224</v>
      </c>
      <c r="AI646" s="59" t="str">
        <f t="shared" si="128"/>
        <v>??</v>
      </c>
      <c r="AJ646" s="59">
        <f>IF(O646=O645,0,IF(O646=O644,0,IF(O646=O643,0,IF(O646=O642,0,IF(O646=O641,0,1)))))</f>
        <v>0</v>
      </c>
      <c r="AK646" s="529">
        <f t="shared" si="138"/>
        <v>0</v>
      </c>
    </row>
    <row r="647" spans="1:37" ht="14.1" customHeight="1" thickTop="1" thickBot="1">
      <c r="A647" s="2797"/>
      <c r="B647" s="2801"/>
      <c r="C647" s="2827"/>
      <c r="D647" s="2830"/>
      <c r="E647" s="2833"/>
      <c r="F647" s="2807"/>
      <c r="G647" s="2810"/>
      <c r="H647" s="2839"/>
      <c r="I647" s="2807"/>
      <c r="J647" s="2807"/>
      <c r="K647" s="277"/>
      <c r="L647" s="98"/>
      <c r="M647" s="1760"/>
      <c r="N647" s="89"/>
      <c r="O647" s="89"/>
      <c r="P647" s="98"/>
      <c r="Q647" s="98"/>
      <c r="R647" s="12"/>
      <c r="S647" s="12"/>
      <c r="T647" s="12"/>
      <c r="U647" s="12"/>
      <c r="V647" s="12"/>
      <c r="W647" s="1934"/>
      <c r="X647" s="1934"/>
      <c r="Y647" s="12"/>
      <c r="Z647" s="98"/>
      <c r="AA647" s="2813"/>
      <c r="AB647" s="2813"/>
      <c r="AC647" s="2824" t="str">
        <f t="shared" ref="AC647" si="143">IF(AC641&gt;9,"błąd","")</f>
        <v/>
      </c>
      <c r="AD647" s="2835"/>
      <c r="AE647" s="2821"/>
      <c r="AF647" s="2823"/>
      <c r="AG647" s="59">
        <f>IF(N647=N646,0,IF(N647=N645,0,IF(N647=N644,0,IF(N647=N643,0,IF(N647=N642,0,IF(N647=N641,0,1))))))</f>
        <v>0</v>
      </c>
      <c r="AH647" s="59" t="s">
        <v>224</v>
      </c>
      <c r="AI647" s="59" t="str">
        <f t="shared" si="128"/>
        <v>??</v>
      </c>
      <c r="AJ647" s="59">
        <f>IF(O647=O646,0,IF(O647=O645,0,IF(O647=O644,0,IF(O647=O643,0,IF(O647=O642,0,IF(O647=O641,0,1))))))</f>
        <v>0</v>
      </c>
      <c r="AK647" s="529">
        <f t="shared" si="138"/>
        <v>0</v>
      </c>
    </row>
    <row r="648" spans="1:37" ht="14.1" customHeight="1" thickTop="1" thickBot="1">
      <c r="A648" s="2797"/>
      <c r="B648" s="2801"/>
      <c r="C648" s="2827"/>
      <c r="D648" s="2830"/>
      <c r="E648" s="2833"/>
      <c r="F648" s="2807"/>
      <c r="G648" s="2810"/>
      <c r="H648" s="2839"/>
      <c r="I648" s="2807"/>
      <c r="J648" s="2807"/>
      <c r="K648" s="277"/>
      <c r="L648" s="98"/>
      <c r="M648" s="1760"/>
      <c r="N648" s="89"/>
      <c r="O648" s="89"/>
      <c r="P648" s="98"/>
      <c r="Q648" s="98"/>
      <c r="R648" s="12"/>
      <c r="S648" s="12"/>
      <c r="T648" s="12"/>
      <c r="U648" s="12"/>
      <c r="V648" s="12"/>
      <c r="W648" s="1934"/>
      <c r="X648" s="1934"/>
      <c r="Y648" s="12"/>
      <c r="Z648" s="98"/>
      <c r="AA648" s="2813"/>
      <c r="AB648" s="2813"/>
      <c r="AC648" s="2824"/>
      <c r="AD648" s="2835"/>
      <c r="AE648" s="2821"/>
      <c r="AF648" s="2823"/>
      <c r="AG648" s="59">
        <f>IF(N648=N647,0,IF(N648=N646,0,IF(N648=N645,0,IF(N648=N644,0,IF(N648=N643,0,IF(N648=N642,0,IF(N648=N641,0,1)))))))</f>
        <v>0</v>
      </c>
      <c r="AH648" s="59" t="s">
        <v>224</v>
      </c>
      <c r="AI648" s="59" t="str">
        <f t="shared" si="128"/>
        <v>??</v>
      </c>
      <c r="AJ648" s="59">
        <f>IF(O648=O647,0,IF(O648=O646,0,IF(O648=O645,0,IF(O648=O644,0,IF(O648=O643,0,IF(O648=O642,0,IF(O648=O641,0,1)))))))</f>
        <v>0</v>
      </c>
      <c r="AK648" s="529">
        <f t="shared" si="138"/>
        <v>0</v>
      </c>
    </row>
    <row r="649" spans="1:37" ht="14.1" customHeight="1" thickTop="1" thickBot="1">
      <c r="A649" s="2797"/>
      <c r="B649" s="2801"/>
      <c r="C649" s="2827"/>
      <c r="D649" s="2830"/>
      <c r="E649" s="2833"/>
      <c r="F649" s="2807"/>
      <c r="G649" s="2810"/>
      <c r="H649" s="2839"/>
      <c r="I649" s="2807"/>
      <c r="J649" s="2807"/>
      <c r="K649" s="277"/>
      <c r="L649" s="98"/>
      <c r="M649" s="1760"/>
      <c r="N649" s="89"/>
      <c r="O649" s="89"/>
      <c r="P649" s="98"/>
      <c r="Q649" s="98"/>
      <c r="R649" s="12"/>
      <c r="S649" s="12"/>
      <c r="T649" s="12"/>
      <c r="U649" s="12"/>
      <c r="V649" s="12"/>
      <c r="W649" s="1934"/>
      <c r="X649" s="1934"/>
      <c r="Y649" s="12"/>
      <c r="Z649" s="98"/>
      <c r="AA649" s="2813"/>
      <c r="AB649" s="2813"/>
      <c r="AC649" s="2824"/>
      <c r="AD649" s="2835"/>
      <c r="AE649" s="2821"/>
      <c r="AF649" s="2823"/>
      <c r="AG649" s="59">
        <f>IF(N649=N648,0,IF(N649=N647,0,IF(N649=N646,0,IF(N649=N645,0,IF(N649=N644,0,IF(N649=N643,0,IF(N649=N642,0,IF(N649=N641,0,1))))))))</f>
        <v>0</v>
      </c>
      <c r="AH649" s="59" t="s">
        <v>224</v>
      </c>
      <c r="AI649" s="59" t="str">
        <f t="shared" si="128"/>
        <v>??</v>
      </c>
      <c r="AJ649" s="59">
        <f>IF(O649=O648,0,IF(O649=O647,0,IF(O649=O646,0,IF(O649=O645,0,IF(O649=O644,0,IF(O649=O643,0,IF(O649=O642,0,IF(O649=O641,0,1))))))))</f>
        <v>0</v>
      </c>
      <c r="AK649" s="529">
        <f t="shared" si="138"/>
        <v>0</v>
      </c>
    </row>
    <row r="650" spans="1:37" ht="14.1" customHeight="1" thickTop="1" thickBot="1">
      <c r="A650" s="2797"/>
      <c r="B650" s="2802"/>
      <c r="C650" s="2828"/>
      <c r="D650" s="2831"/>
      <c r="E650" s="2834"/>
      <c r="F650" s="2808"/>
      <c r="G650" s="2811"/>
      <c r="H650" s="2840"/>
      <c r="I650" s="2808"/>
      <c r="J650" s="2808"/>
      <c r="K650" s="274"/>
      <c r="L650" s="96"/>
      <c r="M650" s="96"/>
      <c r="N650" s="89"/>
      <c r="O650" s="93"/>
      <c r="P650" s="96"/>
      <c r="Q650" s="96"/>
      <c r="R650" s="13"/>
      <c r="S650" s="13"/>
      <c r="T650" s="13"/>
      <c r="U650" s="13"/>
      <c r="V650" s="13"/>
      <c r="W650" s="13"/>
      <c r="X650" s="13"/>
      <c r="Y650" s="13"/>
      <c r="Z650" s="96"/>
      <c r="AA650" s="2814"/>
      <c r="AB650" s="2814"/>
      <c r="AC650" s="2825"/>
      <c r="AD650" s="2835"/>
      <c r="AE650" s="2822"/>
      <c r="AF650" s="2823"/>
      <c r="AG650" s="59">
        <f>IF(N650=N649,0,IF(N650=N648,0,IF(N650=N647,0,IF(N650=N646,0,IF(N650=N645,0,IF(N650=N644,0,IF(N650=N643,0,IF(N650=N642,0,IF(N650=N641,0,1)))))))))</f>
        <v>0</v>
      </c>
      <c r="AH650" s="59" t="s">
        <v>224</v>
      </c>
      <c r="AI650" s="59" t="str">
        <f t="shared" si="128"/>
        <v>??</v>
      </c>
      <c r="AJ650" s="59">
        <f>IF(O650=O649,0,IF(O650=O648,0,IF(O650=O647,0,IF(O650=O646,0,IF(O650=O645,0,IF(O650=O644,0,IF(O650=O643,0,IF(O650=O642,0,IF(O650=O641,0,1)))))))))</f>
        <v>0</v>
      </c>
      <c r="AK650" s="529">
        <f t="shared" si="138"/>
        <v>0</v>
      </c>
    </row>
    <row r="651" spans="1:37" ht="14.1" customHeight="1" thickTop="1" thickBot="1">
      <c r="A651" s="2797"/>
      <c r="B651" s="2800"/>
      <c r="C651" s="2826"/>
      <c r="D651" s="2829"/>
      <c r="E651" s="2832"/>
      <c r="F651" s="2806"/>
      <c r="G651" s="2809"/>
      <c r="H651" s="2836" t="s">
        <v>970</v>
      </c>
      <c r="I651" s="2806"/>
      <c r="J651" s="2806"/>
      <c r="K651" s="275"/>
      <c r="L651" s="97"/>
      <c r="M651" s="97"/>
      <c r="N651" s="79"/>
      <c r="O651" s="79"/>
      <c r="P651" s="97"/>
      <c r="Q651" s="97"/>
      <c r="R651" s="14"/>
      <c r="S651" s="14"/>
      <c r="T651" s="14"/>
      <c r="U651" s="14"/>
      <c r="V651" s="14"/>
      <c r="W651" s="14"/>
      <c r="X651" s="14"/>
      <c r="Y651" s="14"/>
      <c r="Z651" s="97"/>
      <c r="AA651" s="2812">
        <f>SUM(R651:Z660)</f>
        <v>0</v>
      </c>
      <c r="AB651" s="2812">
        <f>IF(AA651&gt;0,18,0)</f>
        <v>0</v>
      </c>
      <c r="AC651" s="2815">
        <f t="shared" ref="AC651" si="144">IF((AA651-AB651)&gt;=0,AA651-AB651,0)</f>
        <v>0</v>
      </c>
      <c r="AD651" s="2835">
        <f>IF(AA651&lt;AB651,AA651,AB651)/IF(AB651=0,1,AB651)</f>
        <v>0</v>
      </c>
      <c r="AE651" s="2820" t="str">
        <f>IF(AD651=1,"pe",IF(AD651&gt;0,"ne",""))</f>
        <v/>
      </c>
      <c r="AF651" s="2823"/>
      <c r="AG651" s="59">
        <v>1</v>
      </c>
      <c r="AH651" s="59" t="s">
        <v>224</v>
      </c>
      <c r="AI651" s="59" t="str">
        <f t="shared" si="128"/>
        <v>??</v>
      </c>
      <c r="AJ651" s="59">
        <v>1</v>
      </c>
      <c r="AK651" s="529">
        <f>C651</f>
        <v>0</v>
      </c>
    </row>
    <row r="652" spans="1:37" ht="14.1" customHeight="1" thickTop="1" thickBot="1">
      <c r="A652" s="2797"/>
      <c r="B652" s="2801"/>
      <c r="C652" s="2827"/>
      <c r="D652" s="2830"/>
      <c r="E652" s="2833"/>
      <c r="F652" s="2807"/>
      <c r="G652" s="2810"/>
      <c r="H652" s="2837"/>
      <c r="I652" s="2807"/>
      <c r="J652" s="2807"/>
      <c r="K652" s="273"/>
      <c r="L652" s="98"/>
      <c r="M652" s="1760"/>
      <c r="N652" s="89"/>
      <c r="O652" s="89"/>
      <c r="P652" s="98"/>
      <c r="Q652" s="98"/>
      <c r="R652" s="12"/>
      <c r="S652" s="12"/>
      <c r="T652" s="12"/>
      <c r="U652" s="12"/>
      <c r="V652" s="12"/>
      <c r="W652" s="1934"/>
      <c r="X652" s="1934"/>
      <c r="Y652" s="12"/>
      <c r="Z652" s="98"/>
      <c r="AA652" s="2813"/>
      <c r="AB652" s="2813"/>
      <c r="AC652" s="2816"/>
      <c r="AD652" s="2835"/>
      <c r="AE652" s="2821"/>
      <c r="AF652" s="2823"/>
      <c r="AG652" s="59">
        <f>IF(N652=N651,0,1)</f>
        <v>0</v>
      </c>
      <c r="AH652" s="59" t="s">
        <v>224</v>
      </c>
      <c r="AI652" s="59" t="str">
        <f t="shared" si="128"/>
        <v>??</v>
      </c>
      <c r="AJ652" s="59">
        <f>IF(O652=O651,0,1)</f>
        <v>0</v>
      </c>
      <c r="AK652" s="529">
        <f t="shared" si="135"/>
        <v>0</v>
      </c>
    </row>
    <row r="653" spans="1:37" ht="14.1" customHeight="1" thickTop="1" thickBot="1">
      <c r="A653" s="2797"/>
      <c r="B653" s="2801"/>
      <c r="C653" s="2827"/>
      <c r="D653" s="2830"/>
      <c r="E653" s="2833"/>
      <c r="F653" s="2807"/>
      <c r="G653" s="2810"/>
      <c r="H653" s="2838"/>
      <c r="I653" s="2807"/>
      <c r="J653" s="2807"/>
      <c r="K653" s="273"/>
      <c r="L653" s="98"/>
      <c r="M653" s="1760"/>
      <c r="N653" s="89"/>
      <c r="O653" s="89"/>
      <c r="P653" s="98"/>
      <c r="Q653" s="98"/>
      <c r="R653" s="12"/>
      <c r="S653" s="12"/>
      <c r="T653" s="12"/>
      <c r="U653" s="12"/>
      <c r="V653" s="12"/>
      <c r="W653" s="1934"/>
      <c r="X653" s="1934"/>
      <c r="Y653" s="12"/>
      <c r="Z653" s="98"/>
      <c r="AA653" s="2813"/>
      <c r="AB653" s="2813"/>
      <c r="AC653" s="2816"/>
      <c r="AD653" s="2835"/>
      <c r="AE653" s="2821"/>
      <c r="AF653" s="2823"/>
      <c r="AG653" s="59">
        <f>IF(N653=N652,0,IF(N653=N651,0,1))</f>
        <v>0</v>
      </c>
      <c r="AH653" s="59" t="s">
        <v>224</v>
      </c>
      <c r="AI653" s="59" t="str">
        <f t="shared" si="128"/>
        <v>??</v>
      </c>
      <c r="AJ653" s="59">
        <f>IF(O653=O652,0,IF(O653=O651,0,1))</f>
        <v>0</v>
      </c>
      <c r="AK653" s="529">
        <f t="shared" si="135"/>
        <v>0</v>
      </c>
    </row>
    <row r="654" spans="1:37" ht="14.1" customHeight="1" thickTop="1" thickBot="1">
      <c r="A654" s="2797"/>
      <c r="B654" s="2801"/>
      <c r="C654" s="2827"/>
      <c r="D654" s="2830"/>
      <c r="E654" s="2833"/>
      <c r="F654" s="2807"/>
      <c r="G654" s="2810"/>
      <c r="H654" s="2839"/>
      <c r="I654" s="2807"/>
      <c r="J654" s="2807"/>
      <c r="K654" s="273"/>
      <c r="L654" s="98"/>
      <c r="M654" s="1760"/>
      <c r="N654" s="89"/>
      <c r="O654" s="89"/>
      <c r="P654" s="98"/>
      <c r="Q654" s="98"/>
      <c r="R654" s="12"/>
      <c r="S654" s="12"/>
      <c r="T654" s="12"/>
      <c r="U654" s="12"/>
      <c r="V654" s="12"/>
      <c r="W654" s="1934"/>
      <c r="X654" s="1934"/>
      <c r="Y654" s="12"/>
      <c r="Z654" s="98"/>
      <c r="AA654" s="2813"/>
      <c r="AB654" s="2813"/>
      <c r="AC654" s="2816"/>
      <c r="AD654" s="2835"/>
      <c r="AE654" s="2821"/>
      <c r="AF654" s="2823"/>
      <c r="AG654" s="59">
        <f>IF(N654=N653,0,IF(N654=N652,0,IF(N654=N651,0,1)))</f>
        <v>0</v>
      </c>
      <c r="AH654" s="59" t="s">
        <v>224</v>
      </c>
      <c r="AI654" s="59" t="str">
        <f t="shared" si="128"/>
        <v>??</v>
      </c>
      <c r="AJ654" s="59">
        <f>IF(O654=O653,0,IF(O654=O652,0,IF(O654=O651,0,1)))</f>
        <v>0</v>
      </c>
      <c r="AK654" s="529">
        <f t="shared" si="135"/>
        <v>0</v>
      </c>
    </row>
    <row r="655" spans="1:37" ht="14.1" customHeight="1" thickTop="1" thickBot="1">
      <c r="A655" s="2797"/>
      <c r="B655" s="2801"/>
      <c r="C655" s="2827"/>
      <c r="D655" s="2830"/>
      <c r="E655" s="2833"/>
      <c r="F655" s="2807"/>
      <c r="G655" s="2810"/>
      <c r="H655" s="2839"/>
      <c r="I655" s="2807"/>
      <c r="J655" s="2807"/>
      <c r="K655" s="277"/>
      <c r="L655" s="98"/>
      <c r="M655" s="1760"/>
      <c r="N655" s="89"/>
      <c r="O655" s="89"/>
      <c r="P655" s="98"/>
      <c r="Q655" s="98"/>
      <c r="R655" s="12"/>
      <c r="S655" s="12"/>
      <c r="T655" s="12"/>
      <c r="U655" s="12"/>
      <c r="V655" s="12"/>
      <c r="W655" s="1934"/>
      <c r="X655" s="1934"/>
      <c r="Y655" s="12"/>
      <c r="Z655" s="98"/>
      <c r="AA655" s="2813"/>
      <c r="AB655" s="2813"/>
      <c r="AC655" s="2816"/>
      <c r="AD655" s="2835"/>
      <c r="AE655" s="2821"/>
      <c r="AF655" s="2823"/>
      <c r="AG655" s="59">
        <f>IF(N655=N654,0,IF(N655=N653,0,IF(N655=N652,0,IF(N655=N651,0,1))))</f>
        <v>0</v>
      </c>
      <c r="AH655" s="59" t="s">
        <v>224</v>
      </c>
      <c r="AI655" s="59" t="str">
        <f t="shared" si="128"/>
        <v>??</v>
      </c>
      <c r="AJ655" s="59">
        <f>IF(O655=O654,0,IF(O655=O653,0,IF(O655=O652,0,IF(O655=O651,0,1))))</f>
        <v>0</v>
      </c>
      <c r="AK655" s="529">
        <f t="shared" si="135"/>
        <v>0</v>
      </c>
    </row>
    <row r="656" spans="1:37" ht="14.1" customHeight="1" thickTop="1" thickBot="1">
      <c r="A656" s="2797"/>
      <c r="B656" s="2801"/>
      <c r="C656" s="2827"/>
      <c r="D656" s="2830"/>
      <c r="E656" s="2833"/>
      <c r="F656" s="2807"/>
      <c r="G656" s="2810"/>
      <c r="H656" s="2839"/>
      <c r="I656" s="2807"/>
      <c r="J656" s="2807"/>
      <c r="K656" s="277"/>
      <c r="L656" s="98"/>
      <c r="M656" s="1760"/>
      <c r="N656" s="89"/>
      <c r="O656" s="89"/>
      <c r="P656" s="98"/>
      <c r="Q656" s="98"/>
      <c r="R656" s="12"/>
      <c r="S656" s="12"/>
      <c r="T656" s="12"/>
      <c r="U656" s="12"/>
      <c r="V656" s="12"/>
      <c r="W656" s="1934"/>
      <c r="X656" s="1934"/>
      <c r="Y656" s="12"/>
      <c r="Z656" s="98"/>
      <c r="AA656" s="2813"/>
      <c r="AB656" s="2813"/>
      <c r="AC656" s="2816"/>
      <c r="AD656" s="2835"/>
      <c r="AE656" s="2821"/>
      <c r="AF656" s="2823"/>
      <c r="AG656" s="59">
        <f>IF(N656=N655,0,IF(N656=N654,0,IF(N656=N653,0,IF(N656=N652,0,IF(N656=N651,0,1)))))</f>
        <v>0</v>
      </c>
      <c r="AH656" s="59" t="s">
        <v>224</v>
      </c>
      <c r="AI656" s="59" t="str">
        <f t="shared" si="128"/>
        <v>??</v>
      </c>
      <c r="AJ656" s="59">
        <f>IF(O656=O655,0,IF(O656=O654,0,IF(O656=O653,0,IF(O656=O652,0,IF(O656=O651,0,1)))))</f>
        <v>0</v>
      </c>
      <c r="AK656" s="529">
        <f t="shared" si="135"/>
        <v>0</v>
      </c>
    </row>
    <row r="657" spans="1:37" ht="14.1" customHeight="1" thickTop="1" thickBot="1">
      <c r="A657" s="2797"/>
      <c r="B657" s="2801"/>
      <c r="C657" s="2827"/>
      <c r="D657" s="2830"/>
      <c r="E657" s="2833"/>
      <c r="F657" s="2807"/>
      <c r="G657" s="2810"/>
      <c r="H657" s="2839"/>
      <c r="I657" s="2807"/>
      <c r="J657" s="2807"/>
      <c r="K657" s="277"/>
      <c r="L657" s="98"/>
      <c r="M657" s="1760"/>
      <c r="N657" s="89"/>
      <c r="O657" s="89"/>
      <c r="P657" s="98"/>
      <c r="Q657" s="98"/>
      <c r="R657" s="12"/>
      <c r="S657" s="12"/>
      <c r="T657" s="12"/>
      <c r="U657" s="12"/>
      <c r="V657" s="12"/>
      <c r="W657" s="1934"/>
      <c r="X657" s="1934"/>
      <c r="Y657" s="12"/>
      <c r="Z657" s="98"/>
      <c r="AA657" s="2813"/>
      <c r="AB657" s="2813"/>
      <c r="AC657" s="2824" t="str">
        <f t="shared" ref="AC657" si="145">IF(AC651&gt;9,"błąd","")</f>
        <v/>
      </c>
      <c r="AD657" s="2835"/>
      <c r="AE657" s="2821"/>
      <c r="AF657" s="2823"/>
      <c r="AG657" s="59">
        <f>IF(N657=N656,0,IF(N657=N655,0,IF(N657=N654,0,IF(N657=N653,0,IF(N657=N652,0,IF(N657=N651,0,1))))))</f>
        <v>0</v>
      </c>
      <c r="AH657" s="59" t="s">
        <v>224</v>
      </c>
      <c r="AI657" s="59" t="str">
        <f t="shared" si="128"/>
        <v>??</v>
      </c>
      <c r="AJ657" s="59">
        <f>IF(O657=O656,0,IF(O657=O655,0,IF(O657=O654,0,IF(O657=O653,0,IF(O657=O652,0,IF(O657=O651,0,1))))))</f>
        <v>0</v>
      </c>
      <c r="AK657" s="529">
        <f t="shared" si="135"/>
        <v>0</v>
      </c>
    </row>
    <row r="658" spans="1:37" ht="14.1" customHeight="1" thickTop="1" thickBot="1">
      <c r="A658" s="2797"/>
      <c r="B658" s="2801"/>
      <c r="C658" s="2827"/>
      <c r="D658" s="2830"/>
      <c r="E658" s="2833"/>
      <c r="F658" s="2807"/>
      <c r="G658" s="2810"/>
      <c r="H658" s="2839"/>
      <c r="I658" s="2807"/>
      <c r="J658" s="2807"/>
      <c r="K658" s="277"/>
      <c r="L658" s="98"/>
      <c r="M658" s="1760"/>
      <c r="N658" s="89"/>
      <c r="O658" s="89"/>
      <c r="P658" s="98"/>
      <c r="Q658" s="98"/>
      <c r="R658" s="12"/>
      <c r="S658" s="12"/>
      <c r="T658" s="12"/>
      <c r="U658" s="12"/>
      <c r="V658" s="12"/>
      <c r="W658" s="1934"/>
      <c r="X658" s="1934"/>
      <c r="Y658" s="12"/>
      <c r="Z658" s="98"/>
      <c r="AA658" s="2813"/>
      <c r="AB658" s="2813"/>
      <c r="AC658" s="2824"/>
      <c r="AD658" s="2835"/>
      <c r="AE658" s="2821"/>
      <c r="AF658" s="2823"/>
      <c r="AG658" s="59">
        <f>IF(N658=N657,0,IF(N658=N656,0,IF(N658=N655,0,IF(N658=N654,0,IF(N658=N653,0,IF(N658=N652,0,IF(N658=N651,0,1)))))))</f>
        <v>0</v>
      </c>
      <c r="AH658" s="59" t="s">
        <v>224</v>
      </c>
      <c r="AI658" s="59" t="str">
        <f t="shared" si="128"/>
        <v>??</v>
      </c>
      <c r="AJ658" s="59">
        <f>IF(O658=O657,0,IF(O658=O656,0,IF(O658=O655,0,IF(O658=O654,0,IF(O658=O653,0,IF(O658=O652,0,IF(O658=O651,0,1)))))))</f>
        <v>0</v>
      </c>
      <c r="AK658" s="529">
        <f t="shared" si="135"/>
        <v>0</v>
      </c>
    </row>
    <row r="659" spans="1:37" ht="14.1" customHeight="1" thickTop="1" thickBot="1">
      <c r="A659" s="2797"/>
      <c r="B659" s="2801"/>
      <c r="C659" s="2827"/>
      <c r="D659" s="2830"/>
      <c r="E659" s="2833"/>
      <c r="F659" s="2807"/>
      <c r="G659" s="2810"/>
      <c r="H659" s="2839"/>
      <c r="I659" s="2807"/>
      <c r="J659" s="2807"/>
      <c r="K659" s="277"/>
      <c r="L659" s="98"/>
      <c r="M659" s="1760"/>
      <c r="N659" s="89"/>
      <c r="O659" s="89"/>
      <c r="P659" s="98"/>
      <c r="Q659" s="98"/>
      <c r="R659" s="12"/>
      <c r="S659" s="12"/>
      <c r="T659" s="12"/>
      <c r="U659" s="12"/>
      <c r="V659" s="12"/>
      <c r="W659" s="1934"/>
      <c r="X659" s="1934"/>
      <c r="Y659" s="12"/>
      <c r="Z659" s="98"/>
      <c r="AA659" s="2813"/>
      <c r="AB659" s="2813"/>
      <c r="AC659" s="2824"/>
      <c r="AD659" s="2835"/>
      <c r="AE659" s="2821"/>
      <c r="AF659" s="2823"/>
      <c r="AG659" s="59">
        <f>IF(N659=N658,0,IF(N659=N657,0,IF(N659=N656,0,IF(N659=N655,0,IF(N659=N654,0,IF(N659=N653,0,IF(N659=N652,0,IF(N659=N651,0,1))))))))</f>
        <v>0</v>
      </c>
      <c r="AH659" s="59" t="s">
        <v>224</v>
      </c>
      <c r="AI659" s="59" t="str">
        <f t="shared" si="128"/>
        <v>??</v>
      </c>
      <c r="AJ659" s="59">
        <f>IF(O659=O658,0,IF(O659=O657,0,IF(O659=O656,0,IF(O659=O655,0,IF(O659=O654,0,IF(O659=O653,0,IF(O659=O652,0,IF(O659=O651,0,1))))))))</f>
        <v>0</v>
      </c>
      <c r="AK659" s="529">
        <f t="shared" si="135"/>
        <v>0</v>
      </c>
    </row>
    <row r="660" spans="1:37" ht="14.1" customHeight="1" thickTop="1" thickBot="1">
      <c r="A660" s="2797"/>
      <c r="B660" s="2802"/>
      <c r="C660" s="2828"/>
      <c r="D660" s="2831"/>
      <c r="E660" s="2834"/>
      <c r="F660" s="2808"/>
      <c r="G660" s="2811"/>
      <c r="H660" s="2840"/>
      <c r="I660" s="2808"/>
      <c r="J660" s="2808"/>
      <c r="K660" s="274"/>
      <c r="L660" s="96"/>
      <c r="M660" s="96"/>
      <c r="N660" s="89"/>
      <c r="O660" s="93"/>
      <c r="P660" s="96"/>
      <c r="Q660" s="96"/>
      <c r="R660" s="13"/>
      <c r="S660" s="13"/>
      <c r="T660" s="13"/>
      <c r="U660" s="13"/>
      <c r="V660" s="13"/>
      <c r="W660" s="13"/>
      <c r="X660" s="13"/>
      <c r="Y660" s="13"/>
      <c r="Z660" s="96"/>
      <c r="AA660" s="2814"/>
      <c r="AB660" s="2814"/>
      <c r="AC660" s="2825"/>
      <c r="AD660" s="2835"/>
      <c r="AE660" s="2822"/>
      <c r="AF660" s="2823"/>
      <c r="AG660" s="59">
        <f>IF(N660=N659,0,IF(N660=N658,0,IF(N660=N657,0,IF(N660=N656,0,IF(N660=N655,0,IF(N660=N654,0,IF(N660=N653,0,IF(N660=N652,0,IF(N660=N651,0,1)))))))))</f>
        <v>0</v>
      </c>
      <c r="AH660" s="59" t="s">
        <v>224</v>
      </c>
      <c r="AI660" s="59" t="str">
        <f t="shared" si="128"/>
        <v>??</v>
      </c>
      <c r="AJ660" s="59">
        <f>IF(O660=O659,0,IF(O660=O658,0,IF(O660=O657,0,IF(O660=O656,0,IF(O660=O655,0,IF(O660=O654,0,IF(O660=O653,0,IF(O660=O652,0,IF(O660=O651,0,1)))))))))</f>
        <v>0</v>
      </c>
      <c r="AK660" s="529">
        <f t="shared" si="135"/>
        <v>0</v>
      </c>
    </row>
    <row r="661" spans="1:37" ht="14.1" customHeight="1" thickTop="1" thickBot="1">
      <c r="A661" s="2797"/>
      <c r="B661" s="2800"/>
      <c r="C661" s="2826"/>
      <c r="D661" s="2829"/>
      <c r="E661" s="2832"/>
      <c r="F661" s="2806"/>
      <c r="G661" s="2809"/>
      <c r="H661" s="2836" t="s">
        <v>970</v>
      </c>
      <c r="I661" s="2806"/>
      <c r="J661" s="2806"/>
      <c r="K661" s="275"/>
      <c r="L661" s="97"/>
      <c r="M661" s="97"/>
      <c r="N661" s="79"/>
      <c r="O661" s="79"/>
      <c r="P661" s="97"/>
      <c r="Q661" s="97"/>
      <c r="R661" s="14"/>
      <c r="S661" s="14"/>
      <c r="T661" s="14"/>
      <c r="U661" s="14"/>
      <c r="V661" s="14"/>
      <c r="W661" s="14"/>
      <c r="X661" s="14"/>
      <c r="Y661" s="14"/>
      <c r="Z661" s="97"/>
      <c r="AA661" s="2812">
        <f>SUM(R661:Z670)</f>
        <v>0</v>
      </c>
      <c r="AB661" s="2812">
        <f>IF(AA661&gt;0,18,0)</f>
        <v>0</v>
      </c>
      <c r="AC661" s="2815">
        <f t="shared" ref="AC661" si="146">IF((AA661-AB661)&gt;=0,AA661-AB661,0)</f>
        <v>0</v>
      </c>
      <c r="AD661" s="2835">
        <f>IF(AA661&lt;AB661,AA661,AB661)/IF(AB661=0,1,AB661)</f>
        <v>0</v>
      </c>
      <c r="AE661" s="2820" t="str">
        <f>IF(AD661=1,"pe",IF(AD661&gt;0,"ne",""))</f>
        <v/>
      </c>
      <c r="AF661" s="2823"/>
      <c r="AG661" s="59">
        <v>1</v>
      </c>
      <c r="AH661" s="59" t="s">
        <v>224</v>
      </c>
      <c r="AI661" s="59" t="str">
        <f t="shared" si="128"/>
        <v>??</v>
      </c>
      <c r="AJ661" s="59">
        <v>1</v>
      </c>
      <c r="AK661" s="529">
        <f>C661</f>
        <v>0</v>
      </c>
    </row>
    <row r="662" spans="1:37" ht="14.1" customHeight="1" thickTop="1" thickBot="1">
      <c r="A662" s="2797"/>
      <c r="B662" s="2801"/>
      <c r="C662" s="2827"/>
      <c r="D662" s="2830"/>
      <c r="E662" s="2833"/>
      <c r="F662" s="2807"/>
      <c r="G662" s="2810"/>
      <c r="H662" s="2837"/>
      <c r="I662" s="2807"/>
      <c r="J662" s="2807"/>
      <c r="K662" s="273"/>
      <c r="L662" s="98"/>
      <c r="M662" s="1760"/>
      <c r="N662" s="89"/>
      <c r="O662" s="89"/>
      <c r="P662" s="98"/>
      <c r="Q662" s="98"/>
      <c r="R662" s="12"/>
      <c r="S662" s="12"/>
      <c r="T662" s="12"/>
      <c r="U662" s="12"/>
      <c r="V662" s="12"/>
      <c r="W662" s="1934"/>
      <c r="X662" s="1934"/>
      <c r="Y662" s="12"/>
      <c r="Z662" s="98"/>
      <c r="AA662" s="2813"/>
      <c r="AB662" s="2813"/>
      <c r="AC662" s="2816"/>
      <c r="AD662" s="2835"/>
      <c r="AE662" s="2821"/>
      <c r="AF662" s="2823"/>
      <c r="AG662" s="59">
        <f>IF(N662=N661,0,1)</f>
        <v>0</v>
      </c>
      <c r="AH662" s="59" t="s">
        <v>224</v>
      </c>
      <c r="AI662" s="59" t="str">
        <f t="shared" si="128"/>
        <v>??</v>
      </c>
      <c r="AJ662" s="59">
        <f>IF(O662=O661,0,1)</f>
        <v>0</v>
      </c>
      <c r="AK662" s="529">
        <f t="shared" ref="AK662:AK690" si="147">AK661</f>
        <v>0</v>
      </c>
    </row>
    <row r="663" spans="1:37" ht="14.1" customHeight="1" thickTop="1" thickBot="1">
      <c r="A663" s="2797"/>
      <c r="B663" s="2801"/>
      <c r="C663" s="2827"/>
      <c r="D663" s="2830"/>
      <c r="E663" s="2833"/>
      <c r="F663" s="2807"/>
      <c r="G663" s="2810"/>
      <c r="H663" s="2838"/>
      <c r="I663" s="2807"/>
      <c r="J663" s="2807"/>
      <c r="K663" s="273"/>
      <c r="L663" s="98"/>
      <c r="M663" s="1760"/>
      <c r="N663" s="89"/>
      <c r="O663" s="89"/>
      <c r="P663" s="98"/>
      <c r="Q663" s="98"/>
      <c r="R663" s="12"/>
      <c r="S663" s="12"/>
      <c r="T663" s="12"/>
      <c r="U663" s="12"/>
      <c r="V663" s="12"/>
      <c r="W663" s="1934"/>
      <c r="X663" s="1934"/>
      <c r="Y663" s="12"/>
      <c r="Z663" s="98"/>
      <c r="AA663" s="2813"/>
      <c r="AB663" s="2813"/>
      <c r="AC663" s="2816"/>
      <c r="AD663" s="2835"/>
      <c r="AE663" s="2821"/>
      <c r="AF663" s="2823"/>
      <c r="AG663" s="59">
        <f>IF(N663=N662,0,IF(N663=N661,0,1))</f>
        <v>0</v>
      </c>
      <c r="AH663" s="59" t="s">
        <v>224</v>
      </c>
      <c r="AI663" s="59" t="str">
        <f t="shared" si="128"/>
        <v>??</v>
      </c>
      <c r="AJ663" s="59">
        <f>IF(O663=O662,0,IF(O663=O661,0,1))</f>
        <v>0</v>
      </c>
      <c r="AK663" s="529">
        <f t="shared" si="147"/>
        <v>0</v>
      </c>
    </row>
    <row r="664" spans="1:37" ht="14.1" customHeight="1" thickTop="1" thickBot="1">
      <c r="A664" s="2797"/>
      <c r="B664" s="2801"/>
      <c r="C664" s="2827"/>
      <c r="D664" s="2830"/>
      <c r="E664" s="2833"/>
      <c r="F664" s="2807"/>
      <c r="G664" s="2810"/>
      <c r="H664" s="2839"/>
      <c r="I664" s="2807"/>
      <c r="J664" s="2807"/>
      <c r="K664" s="273"/>
      <c r="L664" s="98"/>
      <c r="M664" s="1760"/>
      <c r="N664" s="89"/>
      <c r="O664" s="89"/>
      <c r="P664" s="98"/>
      <c r="Q664" s="98"/>
      <c r="R664" s="12"/>
      <c r="S664" s="12"/>
      <c r="T664" s="12"/>
      <c r="U664" s="12"/>
      <c r="V664" s="12"/>
      <c r="W664" s="1934"/>
      <c r="X664" s="1934"/>
      <c r="Y664" s="12"/>
      <c r="Z664" s="98"/>
      <c r="AA664" s="2813"/>
      <c r="AB664" s="2813"/>
      <c r="AC664" s="2816"/>
      <c r="AD664" s="2835"/>
      <c r="AE664" s="2821"/>
      <c r="AF664" s="2823"/>
      <c r="AG664" s="59">
        <f>IF(N664=N663,0,IF(N664=N662,0,IF(N664=N661,0,1)))</f>
        <v>0</v>
      </c>
      <c r="AH664" s="59" t="s">
        <v>224</v>
      </c>
      <c r="AI664" s="59" t="str">
        <f t="shared" si="128"/>
        <v>??</v>
      </c>
      <c r="AJ664" s="59">
        <f>IF(O664=O663,0,IF(O664=O662,0,IF(O664=O661,0,1)))</f>
        <v>0</v>
      </c>
      <c r="AK664" s="529">
        <f t="shared" si="147"/>
        <v>0</v>
      </c>
    </row>
    <row r="665" spans="1:37" ht="14.1" customHeight="1" thickTop="1" thickBot="1">
      <c r="A665" s="2797"/>
      <c r="B665" s="2801"/>
      <c r="C665" s="2827"/>
      <c r="D665" s="2830"/>
      <c r="E665" s="2833"/>
      <c r="F665" s="2807"/>
      <c r="G665" s="2810"/>
      <c r="H665" s="2839"/>
      <c r="I665" s="2807"/>
      <c r="J665" s="2807"/>
      <c r="K665" s="277"/>
      <c r="L665" s="98"/>
      <c r="M665" s="1760"/>
      <c r="N665" s="89"/>
      <c r="O665" s="89"/>
      <c r="P665" s="98"/>
      <c r="Q665" s="98"/>
      <c r="R665" s="12"/>
      <c r="S665" s="12"/>
      <c r="T665" s="12"/>
      <c r="U665" s="12"/>
      <c r="V665" s="12"/>
      <c r="W665" s="1934"/>
      <c r="X665" s="1934"/>
      <c r="Y665" s="12"/>
      <c r="Z665" s="98"/>
      <c r="AA665" s="2813"/>
      <c r="AB665" s="2813"/>
      <c r="AC665" s="2816"/>
      <c r="AD665" s="2835"/>
      <c r="AE665" s="2821"/>
      <c r="AF665" s="2823"/>
      <c r="AG665" s="59">
        <f>IF(N665=N664,0,IF(N665=N663,0,IF(N665=N662,0,IF(N665=N661,0,1))))</f>
        <v>0</v>
      </c>
      <c r="AH665" s="59" t="s">
        <v>224</v>
      </c>
      <c r="AI665" s="59" t="str">
        <f t="shared" si="128"/>
        <v>??</v>
      </c>
      <c r="AJ665" s="59">
        <f>IF(O665=O664,0,IF(O665=O663,0,IF(O665=O662,0,IF(O665=O661,0,1))))</f>
        <v>0</v>
      </c>
      <c r="AK665" s="529">
        <f t="shared" si="147"/>
        <v>0</v>
      </c>
    </row>
    <row r="666" spans="1:37" ht="14.1" customHeight="1" thickTop="1" thickBot="1">
      <c r="A666" s="2797"/>
      <c r="B666" s="2801"/>
      <c r="C666" s="2827"/>
      <c r="D666" s="2830"/>
      <c r="E666" s="2833"/>
      <c r="F666" s="2807"/>
      <c r="G666" s="2810"/>
      <c r="H666" s="2839"/>
      <c r="I666" s="2807"/>
      <c r="J666" s="2807"/>
      <c r="K666" s="277"/>
      <c r="L666" s="98"/>
      <c r="M666" s="1760"/>
      <c r="N666" s="89"/>
      <c r="O666" s="89"/>
      <c r="P666" s="98"/>
      <c r="Q666" s="98"/>
      <c r="R666" s="12"/>
      <c r="S666" s="12"/>
      <c r="T666" s="12"/>
      <c r="U666" s="12"/>
      <c r="V666" s="12"/>
      <c r="W666" s="1934"/>
      <c r="X666" s="1934"/>
      <c r="Y666" s="12"/>
      <c r="Z666" s="98"/>
      <c r="AA666" s="2813"/>
      <c r="AB666" s="2813"/>
      <c r="AC666" s="2816"/>
      <c r="AD666" s="2835"/>
      <c r="AE666" s="2821"/>
      <c r="AF666" s="2823"/>
      <c r="AG666" s="59">
        <f>IF(N666=N665,0,IF(N666=N664,0,IF(N666=N663,0,IF(N666=N662,0,IF(N666=N661,0,1)))))</f>
        <v>0</v>
      </c>
      <c r="AH666" s="59" t="s">
        <v>224</v>
      </c>
      <c r="AI666" s="59" t="str">
        <f t="shared" si="128"/>
        <v>??</v>
      </c>
      <c r="AJ666" s="59">
        <f>IF(O666=O665,0,IF(O666=O664,0,IF(O666=O663,0,IF(O666=O662,0,IF(O666=O661,0,1)))))</f>
        <v>0</v>
      </c>
      <c r="AK666" s="529">
        <f t="shared" si="147"/>
        <v>0</v>
      </c>
    </row>
    <row r="667" spans="1:37" ht="14.1" customHeight="1" thickTop="1" thickBot="1">
      <c r="A667" s="2797"/>
      <c r="B667" s="2801"/>
      <c r="C667" s="2827"/>
      <c r="D667" s="2830"/>
      <c r="E667" s="2833"/>
      <c r="F667" s="2807"/>
      <c r="G667" s="2810"/>
      <c r="H667" s="2839"/>
      <c r="I667" s="2807"/>
      <c r="J667" s="2807"/>
      <c r="K667" s="277"/>
      <c r="L667" s="98"/>
      <c r="M667" s="1760"/>
      <c r="N667" s="89"/>
      <c r="O667" s="89"/>
      <c r="P667" s="98"/>
      <c r="Q667" s="98"/>
      <c r="R667" s="12"/>
      <c r="S667" s="12"/>
      <c r="T667" s="12"/>
      <c r="U667" s="12"/>
      <c r="V667" s="12"/>
      <c r="W667" s="1934"/>
      <c r="X667" s="1934"/>
      <c r="Y667" s="12"/>
      <c r="Z667" s="98"/>
      <c r="AA667" s="2813"/>
      <c r="AB667" s="2813"/>
      <c r="AC667" s="2824" t="str">
        <f t="shared" ref="AC667" si="148">IF(AC661&gt;9,"błąd","")</f>
        <v/>
      </c>
      <c r="AD667" s="2835"/>
      <c r="AE667" s="2821"/>
      <c r="AF667" s="2823"/>
      <c r="AG667" s="59">
        <f>IF(N667=N666,0,IF(N667=N665,0,IF(N667=N664,0,IF(N667=N663,0,IF(N667=N662,0,IF(N667=N661,0,1))))))</f>
        <v>0</v>
      </c>
      <c r="AH667" s="59" t="s">
        <v>224</v>
      </c>
      <c r="AI667" s="59" t="str">
        <f t="shared" si="128"/>
        <v>??</v>
      </c>
      <c r="AJ667" s="59">
        <f>IF(O667=O666,0,IF(O667=O665,0,IF(O667=O664,0,IF(O667=O663,0,IF(O667=O662,0,IF(O667=O661,0,1))))))</f>
        <v>0</v>
      </c>
      <c r="AK667" s="529">
        <f t="shared" si="147"/>
        <v>0</v>
      </c>
    </row>
    <row r="668" spans="1:37" ht="14.1" customHeight="1" thickTop="1" thickBot="1">
      <c r="A668" s="2797"/>
      <c r="B668" s="2801"/>
      <c r="C668" s="2827"/>
      <c r="D668" s="2830"/>
      <c r="E668" s="2833"/>
      <c r="F668" s="2807"/>
      <c r="G668" s="2810"/>
      <c r="H668" s="2839"/>
      <c r="I668" s="2807"/>
      <c r="J668" s="2807"/>
      <c r="K668" s="277"/>
      <c r="L668" s="98"/>
      <c r="M668" s="1760"/>
      <c r="N668" s="89"/>
      <c r="O668" s="89"/>
      <c r="P668" s="98"/>
      <c r="Q668" s="98"/>
      <c r="R668" s="12"/>
      <c r="S668" s="12"/>
      <c r="T668" s="12"/>
      <c r="U668" s="12"/>
      <c r="V668" s="12"/>
      <c r="W668" s="1934"/>
      <c r="X668" s="1934"/>
      <c r="Y668" s="12"/>
      <c r="Z668" s="98"/>
      <c r="AA668" s="2813"/>
      <c r="AB668" s="2813"/>
      <c r="AC668" s="2824"/>
      <c r="AD668" s="2835"/>
      <c r="AE668" s="2821"/>
      <c r="AF668" s="2823"/>
      <c r="AG668" s="59">
        <f>IF(N668=N667,0,IF(N668=N666,0,IF(N668=N665,0,IF(N668=N664,0,IF(N668=N663,0,IF(N668=N662,0,IF(N668=N661,0,1)))))))</f>
        <v>0</v>
      </c>
      <c r="AH668" s="59" t="s">
        <v>224</v>
      </c>
      <c r="AI668" s="59" t="str">
        <f t="shared" si="128"/>
        <v>??</v>
      </c>
      <c r="AJ668" s="59">
        <f>IF(O668=O667,0,IF(O668=O666,0,IF(O668=O665,0,IF(O668=O664,0,IF(O668=O663,0,IF(O668=O662,0,IF(O668=O661,0,1)))))))</f>
        <v>0</v>
      </c>
      <c r="AK668" s="529">
        <f t="shared" si="147"/>
        <v>0</v>
      </c>
    </row>
    <row r="669" spans="1:37" ht="14.1" customHeight="1" thickTop="1" thickBot="1">
      <c r="A669" s="2797"/>
      <c r="B669" s="2801"/>
      <c r="C669" s="2827"/>
      <c r="D669" s="2830"/>
      <c r="E669" s="2833"/>
      <c r="F669" s="2807"/>
      <c r="G669" s="2810"/>
      <c r="H669" s="2839"/>
      <c r="I669" s="2807"/>
      <c r="J669" s="2807"/>
      <c r="K669" s="277"/>
      <c r="L669" s="98"/>
      <c r="M669" s="1760"/>
      <c r="N669" s="89"/>
      <c r="O669" s="89"/>
      <c r="P669" s="98"/>
      <c r="Q669" s="98"/>
      <c r="R669" s="12"/>
      <c r="S669" s="12"/>
      <c r="T669" s="12"/>
      <c r="U669" s="12"/>
      <c r="V669" s="12"/>
      <c r="W669" s="1934"/>
      <c r="X669" s="1934"/>
      <c r="Y669" s="12"/>
      <c r="Z669" s="98"/>
      <c r="AA669" s="2813"/>
      <c r="AB669" s="2813"/>
      <c r="AC669" s="2824"/>
      <c r="AD669" s="2835"/>
      <c r="AE669" s="2821"/>
      <c r="AF669" s="2823"/>
      <c r="AG669" s="59">
        <f>IF(N669=N668,0,IF(N669=N667,0,IF(N669=N666,0,IF(N669=N665,0,IF(N669=N664,0,IF(N669=N663,0,IF(N669=N662,0,IF(N669=N661,0,1))))))))</f>
        <v>0</v>
      </c>
      <c r="AH669" s="59" t="s">
        <v>224</v>
      </c>
      <c r="AI669" s="59" t="str">
        <f t="shared" si="128"/>
        <v>??</v>
      </c>
      <c r="AJ669" s="59">
        <f>IF(O669=O668,0,IF(O669=O667,0,IF(O669=O666,0,IF(O669=O665,0,IF(O669=O664,0,IF(O669=O663,0,IF(O669=O662,0,IF(O669=O661,0,1))))))))</f>
        <v>0</v>
      </c>
      <c r="AK669" s="529">
        <f t="shared" si="147"/>
        <v>0</v>
      </c>
    </row>
    <row r="670" spans="1:37" ht="14.1" customHeight="1" thickTop="1" thickBot="1">
      <c r="A670" s="2797"/>
      <c r="B670" s="2802"/>
      <c r="C670" s="2828"/>
      <c r="D670" s="2831"/>
      <c r="E670" s="2834"/>
      <c r="F670" s="2808"/>
      <c r="G670" s="2811"/>
      <c r="H670" s="2840"/>
      <c r="I670" s="2808"/>
      <c r="J670" s="2808"/>
      <c r="K670" s="274"/>
      <c r="L670" s="96"/>
      <c r="M670" s="96"/>
      <c r="N670" s="89"/>
      <c r="O670" s="93"/>
      <c r="P670" s="96"/>
      <c r="Q670" s="96"/>
      <c r="R670" s="13"/>
      <c r="S670" s="13"/>
      <c r="T670" s="13"/>
      <c r="U670" s="13"/>
      <c r="V670" s="13"/>
      <c r="W670" s="13"/>
      <c r="X670" s="13"/>
      <c r="Y670" s="13"/>
      <c r="Z670" s="96"/>
      <c r="AA670" s="2814"/>
      <c r="AB670" s="2814"/>
      <c r="AC670" s="2825"/>
      <c r="AD670" s="2835"/>
      <c r="AE670" s="2822"/>
      <c r="AF670" s="2823"/>
      <c r="AG670" s="59">
        <f>IF(N670=N669,0,IF(N670=N668,0,IF(N670=N667,0,IF(N670=N666,0,IF(N670=N665,0,IF(N670=N664,0,IF(N670=N663,0,IF(N670=N662,0,IF(N670=N661,0,1)))))))))</f>
        <v>0</v>
      </c>
      <c r="AH670" s="59" t="s">
        <v>224</v>
      </c>
      <c r="AI670" s="59" t="str">
        <f t="shared" si="128"/>
        <v>??</v>
      </c>
      <c r="AJ670" s="59">
        <f>IF(O670=O669,0,IF(O670=O668,0,IF(O670=O667,0,IF(O670=O666,0,IF(O670=O665,0,IF(O670=O664,0,IF(O670=O663,0,IF(O670=O662,0,IF(O670=O661,0,1)))))))))</f>
        <v>0</v>
      </c>
      <c r="AK670" s="529">
        <f t="shared" si="147"/>
        <v>0</v>
      </c>
    </row>
    <row r="671" spans="1:37" ht="14.1" customHeight="1" thickTop="1" thickBot="1">
      <c r="A671" s="2797"/>
      <c r="B671" s="2800"/>
      <c r="C671" s="2826"/>
      <c r="D671" s="2829"/>
      <c r="E671" s="2832"/>
      <c r="F671" s="2806"/>
      <c r="G671" s="2809"/>
      <c r="H671" s="2836" t="s">
        <v>970</v>
      </c>
      <c r="I671" s="2806"/>
      <c r="J671" s="2806"/>
      <c r="K671" s="275"/>
      <c r="L671" s="97"/>
      <c r="M671" s="97"/>
      <c r="N671" s="79"/>
      <c r="O671" s="79"/>
      <c r="P671" s="97"/>
      <c r="Q671" s="97"/>
      <c r="R671" s="14"/>
      <c r="S671" s="14"/>
      <c r="T671" s="14"/>
      <c r="U671" s="14"/>
      <c r="V671" s="14"/>
      <c r="W671" s="14"/>
      <c r="X671" s="14"/>
      <c r="Y671" s="14"/>
      <c r="Z671" s="97"/>
      <c r="AA671" s="2812">
        <f>SUM(R671:Z680)</f>
        <v>0</v>
      </c>
      <c r="AB671" s="2812">
        <f>IF(AA671&gt;0,18,0)</f>
        <v>0</v>
      </c>
      <c r="AC671" s="2815">
        <f t="shared" ref="AC671" si="149">IF((AA671-AB671)&gt;=0,AA671-AB671,0)</f>
        <v>0</v>
      </c>
      <c r="AD671" s="2835">
        <f>IF(AA671&lt;AB671,AA671,AB671)/IF(AB671=0,1,AB671)</f>
        <v>0</v>
      </c>
      <c r="AE671" s="2820" t="str">
        <f>IF(AD671=1,"pe",IF(AD671&gt;0,"ne",""))</f>
        <v/>
      </c>
      <c r="AF671" s="2823"/>
      <c r="AG671" s="59">
        <v>1</v>
      </c>
      <c r="AH671" s="59" t="s">
        <v>224</v>
      </c>
      <c r="AI671" s="59" t="str">
        <f t="shared" si="128"/>
        <v>??</v>
      </c>
      <c r="AJ671" s="59">
        <v>1</v>
      </c>
      <c r="AK671" s="529">
        <f>C671</f>
        <v>0</v>
      </c>
    </row>
    <row r="672" spans="1:37" ht="14.1" customHeight="1" thickTop="1" thickBot="1">
      <c r="A672" s="2797"/>
      <c r="B672" s="2801"/>
      <c r="C672" s="2827"/>
      <c r="D672" s="2830"/>
      <c r="E672" s="2833"/>
      <c r="F672" s="2807"/>
      <c r="G672" s="2810"/>
      <c r="H672" s="2837"/>
      <c r="I672" s="2807"/>
      <c r="J672" s="2807"/>
      <c r="K672" s="273"/>
      <c r="L672" s="98"/>
      <c r="M672" s="1760"/>
      <c r="N672" s="89"/>
      <c r="O672" s="89"/>
      <c r="P672" s="98"/>
      <c r="Q672" s="98"/>
      <c r="R672" s="12"/>
      <c r="S672" s="12"/>
      <c r="T672" s="12"/>
      <c r="U672" s="12"/>
      <c r="V672" s="12"/>
      <c r="W672" s="1934"/>
      <c r="X672" s="1934"/>
      <c r="Y672" s="12"/>
      <c r="Z672" s="98"/>
      <c r="AA672" s="2813"/>
      <c r="AB672" s="2813"/>
      <c r="AC672" s="2816"/>
      <c r="AD672" s="2835"/>
      <c r="AE672" s="2821"/>
      <c r="AF672" s="2823"/>
      <c r="AG672" s="59">
        <f>IF(N672=N671,0,1)</f>
        <v>0</v>
      </c>
      <c r="AH672" s="59" t="s">
        <v>224</v>
      </c>
      <c r="AI672" s="59" t="str">
        <f t="shared" si="128"/>
        <v>??</v>
      </c>
      <c r="AJ672" s="59">
        <f>IF(O672=O671,0,1)</f>
        <v>0</v>
      </c>
      <c r="AK672" s="529">
        <f t="shared" si="147"/>
        <v>0</v>
      </c>
    </row>
    <row r="673" spans="1:37" ht="14.1" customHeight="1" thickTop="1" thickBot="1">
      <c r="A673" s="2797"/>
      <c r="B673" s="2801"/>
      <c r="C673" s="2827"/>
      <c r="D673" s="2830"/>
      <c r="E673" s="2833"/>
      <c r="F673" s="2807"/>
      <c r="G673" s="2810"/>
      <c r="H673" s="2838"/>
      <c r="I673" s="2807"/>
      <c r="J673" s="2807"/>
      <c r="K673" s="273"/>
      <c r="L673" s="98"/>
      <c r="M673" s="1760"/>
      <c r="N673" s="89"/>
      <c r="O673" s="89"/>
      <c r="P673" s="98"/>
      <c r="Q673" s="98"/>
      <c r="R673" s="12"/>
      <c r="S673" s="12"/>
      <c r="T673" s="12"/>
      <c r="U673" s="12"/>
      <c r="V673" s="12"/>
      <c r="W673" s="1934"/>
      <c r="X673" s="1934"/>
      <c r="Y673" s="12"/>
      <c r="Z673" s="98"/>
      <c r="AA673" s="2813"/>
      <c r="AB673" s="2813"/>
      <c r="AC673" s="2816"/>
      <c r="AD673" s="2835"/>
      <c r="AE673" s="2821"/>
      <c r="AF673" s="2823"/>
      <c r="AG673" s="59">
        <f>IF(N673=N672,0,IF(N673=N671,0,1))</f>
        <v>0</v>
      </c>
      <c r="AH673" s="59" t="s">
        <v>224</v>
      </c>
      <c r="AI673" s="59" t="str">
        <f t="shared" si="128"/>
        <v>??</v>
      </c>
      <c r="AJ673" s="59">
        <f>IF(O673=O672,0,IF(O673=O671,0,1))</f>
        <v>0</v>
      </c>
      <c r="AK673" s="529">
        <f t="shared" si="147"/>
        <v>0</v>
      </c>
    </row>
    <row r="674" spans="1:37" ht="14.1" customHeight="1" thickTop="1" thickBot="1">
      <c r="A674" s="2797"/>
      <c r="B674" s="2801"/>
      <c r="C674" s="2827"/>
      <c r="D674" s="2830"/>
      <c r="E674" s="2833"/>
      <c r="F674" s="2807"/>
      <c r="G674" s="2810"/>
      <c r="H674" s="2839"/>
      <c r="I674" s="2807"/>
      <c r="J674" s="2807"/>
      <c r="K674" s="273"/>
      <c r="L674" s="98"/>
      <c r="M674" s="1760"/>
      <c r="N674" s="89"/>
      <c r="O674" s="89"/>
      <c r="P674" s="98"/>
      <c r="Q674" s="98"/>
      <c r="R674" s="12"/>
      <c r="S674" s="12"/>
      <c r="T674" s="12"/>
      <c r="U674" s="12"/>
      <c r="V674" s="12"/>
      <c r="W674" s="1934"/>
      <c r="X674" s="1934"/>
      <c r="Y674" s="12"/>
      <c r="Z674" s="98"/>
      <c r="AA674" s="2813"/>
      <c r="AB674" s="2813"/>
      <c r="AC674" s="2816"/>
      <c r="AD674" s="2835"/>
      <c r="AE674" s="2821"/>
      <c r="AF674" s="2823"/>
      <c r="AG674" s="59">
        <f>IF(N674=N673,0,IF(N674=N672,0,IF(N674=N671,0,1)))</f>
        <v>0</v>
      </c>
      <c r="AH674" s="59" t="s">
        <v>224</v>
      </c>
      <c r="AI674" s="59" t="str">
        <f t="shared" si="128"/>
        <v>??</v>
      </c>
      <c r="AJ674" s="59">
        <f>IF(O674=O673,0,IF(O674=O672,0,IF(O674=O671,0,1)))</f>
        <v>0</v>
      </c>
      <c r="AK674" s="529">
        <f t="shared" si="147"/>
        <v>0</v>
      </c>
    </row>
    <row r="675" spans="1:37" ht="14.1" customHeight="1" thickTop="1" thickBot="1">
      <c r="A675" s="2797"/>
      <c r="B675" s="2801"/>
      <c r="C675" s="2827"/>
      <c r="D675" s="2830"/>
      <c r="E675" s="2833"/>
      <c r="F675" s="2807"/>
      <c r="G675" s="2810"/>
      <c r="H675" s="2839"/>
      <c r="I675" s="2807"/>
      <c r="J675" s="2807"/>
      <c r="K675" s="277"/>
      <c r="L675" s="98"/>
      <c r="M675" s="1760"/>
      <c r="N675" s="89"/>
      <c r="O675" s="89"/>
      <c r="P675" s="98"/>
      <c r="Q675" s="98"/>
      <c r="R675" s="12"/>
      <c r="S675" s="12"/>
      <c r="T675" s="12"/>
      <c r="U675" s="12"/>
      <c r="V675" s="12"/>
      <c r="W675" s="1934"/>
      <c r="X675" s="1934"/>
      <c r="Y675" s="12"/>
      <c r="Z675" s="98"/>
      <c r="AA675" s="2813"/>
      <c r="AB675" s="2813"/>
      <c r="AC675" s="2816"/>
      <c r="AD675" s="2835"/>
      <c r="AE675" s="2821"/>
      <c r="AF675" s="2823"/>
      <c r="AG675" s="59">
        <f>IF(N675=N674,0,IF(N675=N673,0,IF(N675=N672,0,IF(N675=N671,0,1))))</f>
        <v>0</v>
      </c>
      <c r="AH675" s="59" t="s">
        <v>224</v>
      </c>
      <c r="AI675" s="59" t="str">
        <f t="shared" ref="AI675:AI764" si="150">$C$2</f>
        <v>??</v>
      </c>
      <c r="AJ675" s="59">
        <f>IF(O675=O674,0,IF(O675=O673,0,IF(O675=O672,0,IF(O675=O671,0,1))))</f>
        <v>0</v>
      </c>
      <c r="AK675" s="529">
        <f t="shared" si="147"/>
        <v>0</v>
      </c>
    </row>
    <row r="676" spans="1:37" ht="14.1" customHeight="1" thickTop="1" thickBot="1">
      <c r="A676" s="2797"/>
      <c r="B676" s="2801"/>
      <c r="C676" s="2827"/>
      <c r="D676" s="2830"/>
      <c r="E676" s="2833"/>
      <c r="F676" s="2807"/>
      <c r="G676" s="2810"/>
      <c r="H676" s="2839"/>
      <c r="I676" s="2807"/>
      <c r="J676" s="2807"/>
      <c r="K676" s="277"/>
      <c r="L676" s="98"/>
      <c r="M676" s="1760"/>
      <c r="N676" s="89"/>
      <c r="O676" s="89"/>
      <c r="P676" s="98"/>
      <c r="Q676" s="98"/>
      <c r="R676" s="12"/>
      <c r="S676" s="12"/>
      <c r="T676" s="12"/>
      <c r="U676" s="12"/>
      <c r="V676" s="12"/>
      <c r="W676" s="1934"/>
      <c r="X676" s="1934"/>
      <c r="Y676" s="12"/>
      <c r="Z676" s="98"/>
      <c r="AA676" s="2813"/>
      <c r="AB676" s="2813"/>
      <c r="AC676" s="2816"/>
      <c r="AD676" s="2835"/>
      <c r="AE676" s="2821"/>
      <c r="AF676" s="2823"/>
      <c r="AG676" s="59">
        <f>IF(N676=N675,0,IF(N676=N674,0,IF(N676=N673,0,IF(N676=N672,0,IF(N676=N671,0,1)))))</f>
        <v>0</v>
      </c>
      <c r="AH676" s="59" t="s">
        <v>224</v>
      </c>
      <c r="AI676" s="59" t="str">
        <f t="shared" si="150"/>
        <v>??</v>
      </c>
      <c r="AJ676" s="59">
        <f>IF(O676=O675,0,IF(O676=O674,0,IF(O676=O673,0,IF(O676=O672,0,IF(O676=O671,0,1)))))</f>
        <v>0</v>
      </c>
      <c r="AK676" s="529">
        <f t="shared" si="147"/>
        <v>0</v>
      </c>
    </row>
    <row r="677" spans="1:37" ht="14.1" customHeight="1" thickTop="1" thickBot="1">
      <c r="A677" s="2797"/>
      <c r="B677" s="2801"/>
      <c r="C677" s="2827"/>
      <c r="D677" s="2830"/>
      <c r="E677" s="2833"/>
      <c r="F677" s="2807"/>
      <c r="G677" s="2810"/>
      <c r="H677" s="2839"/>
      <c r="I677" s="2807"/>
      <c r="J677" s="2807"/>
      <c r="K677" s="277"/>
      <c r="L677" s="98"/>
      <c r="M677" s="1760"/>
      <c r="N677" s="89"/>
      <c r="O677" s="89"/>
      <c r="P677" s="98"/>
      <c r="Q677" s="98"/>
      <c r="R677" s="12"/>
      <c r="S677" s="12"/>
      <c r="T677" s="12"/>
      <c r="U677" s="12"/>
      <c r="V677" s="12"/>
      <c r="W677" s="1934"/>
      <c r="X677" s="1934"/>
      <c r="Y677" s="12"/>
      <c r="Z677" s="98"/>
      <c r="AA677" s="2813"/>
      <c r="AB677" s="2813"/>
      <c r="AC677" s="2824" t="str">
        <f t="shared" ref="AC677" si="151">IF(AC671&gt;9,"błąd","")</f>
        <v/>
      </c>
      <c r="AD677" s="2835"/>
      <c r="AE677" s="2821"/>
      <c r="AF677" s="2823"/>
      <c r="AG677" s="59">
        <f>IF(N677=N676,0,IF(N677=N675,0,IF(N677=N674,0,IF(N677=N673,0,IF(N677=N672,0,IF(N677=N671,0,1))))))</f>
        <v>0</v>
      </c>
      <c r="AH677" s="59" t="s">
        <v>224</v>
      </c>
      <c r="AI677" s="59" t="str">
        <f t="shared" si="150"/>
        <v>??</v>
      </c>
      <c r="AJ677" s="59">
        <f>IF(O677=O676,0,IF(O677=O675,0,IF(O677=O674,0,IF(O677=O673,0,IF(O677=O672,0,IF(O677=O671,0,1))))))</f>
        <v>0</v>
      </c>
      <c r="AK677" s="529">
        <f t="shared" si="147"/>
        <v>0</v>
      </c>
    </row>
    <row r="678" spans="1:37" ht="14.1" customHeight="1" thickTop="1" thickBot="1">
      <c r="A678" s="2797"/>
      <c r="B678" s="2801"/>
      <c r="C678" s="2827"/>
      <c r="D678" s="2830"/>
      <c r="E678" s="2833"/>
      <c r="F678" s="2807"/>
      <c r="G678" s="2810"/>
      <c r="H678" s="2839"/>
      <c r="I678" s="2807"/>
      <c r="J678" s="2807"/>
      <c r="K678" s="277"/>
      <c r="L678" s="98"/>
      <c r="M678" s="1760"/>
      <c r="N678" s="89"/>
      <c r="O678" s="89"/>
      <c r="P678" s="98"/>
      <c r="Q678" s="98"/>
      <c r="R678" s="12"/>
      <c r="S678" s="12"/>
      <c r="T678" s="12"/>
      <c r="U678" s="12"/>
      <c r="V678" s="12"/>
      <c r="W678" s="1934"/>
      <c r="X678" s="1934"/>
      <c r="Y678" s="12"/>
      <c r="Z678" s="98"/>
      <c r="AA678" s="2813"/>
      <c r="AB678" s="2813"/>
      <c r="AC678" s="2824"/>
      <c r="AD678" s="2835"/>
      <c r="AE678" s="2821"/>
      <c r="AF678" s="2823"/>
      <c r="AG678" s="59">
        <f>IF(N678=N677,0,IF(N678=N676,0,IF(N678=N675,0,IF(N678=N674,0,IF(N678=N673,0,IF(N678=N672,0,IF(N678=N671,0,1)))))))</f>
        <v>0</v>
      </c>
      <c r="AH678" s="59" t="s">
        <v>224</v>
      </c>
      <c r="AI678" s="59" t="str">
        <f t="shared" si="150"/>
        <v>??</v>
      </c>
      <c r="AJ678" s="59">
        <f>IF(O678=O677,0,IF(O678=O676,0,IF(O678=O675,0,IF(O678=O674,0,IF(O678=O673,0,IF(O678=O672,0,IF(O678=O671,0,1)))))))</f>
        <v>0</v>
      </c>
      <c r="AK678" s="529">
        <f t="shared" si="147"/>
        <v>0</v>
      </c>
    </row>
    <row r="679" spans="1:37" ht="14.1" customHeight="1" thickTop="1" thickBot="1">
      <c r="A679" s="2797"/>
      <c r="B679" s="2801"/>
      <c r="C679" s="2827"/>
      <c r="D679" s="2830"/>
      <c r="E679" s="2833"/>
      <c r="F679" s="2807"/>
      <c r="G679" s="2810"/>
      <c r="H679" s="2839"/>
      <c r="I679" s="2807"/>
      <c r="J679" s="2807"/>
      <c r="K679" s="277"/>
      <c r="L679" s="98"/>
      <c r="M679" s="1760"/>
      <c r="N679" s="89"/>
      <c r="O679" s="89"/>
      <c r="P679" s="98"/>
      <c r="Q679" s="98"/>
      <c r="R679" s="12"/>
      <c r="S679" s="12"/>
      <c r="T679" s="12"/>
      <c r="U679" s="12"/>
      <c r="V679" s="12"/>
      <c r="W679" s="1934"/>
      <c r="X679" s="1934"/>
      <c r="Y679" s="12"/>
      <c r="Z679" s="98"/>
      <c r="AA679" s="2813"/>
      <c r="AB679" s="2813"/>
      <c r="AC679" s="2824"/>
      <c r="AD679" s="2835"/>
      <c r="AE679" s="2821"/>
      <c r="AF679" s="2823"/>
      <c r="AG679" s="59">
        <f>IF(N679=N678,0,IF(N679=N677,0,IF(N679=N676,0,IF(N679=N675,0,IF(N679=N674,0,IF(N679=N673,0,IF(N679=N672,0,IF(N679=N671,0,1))))))))</f>
        <v>0</v>
      </c>
      <c r="AH679" s="59" t="s">
        <v>224</v>
      </c>
      <c r="AI679" s="59" t="str">
        <f t="shared" si="150"/>
        <v>??</v>
      </c>
      <c r="AJ679" s="59">
        <f>IF(O679=O678,0,IF(O679=O677,0,IF(O679=O676,0,IF(O679=O675,0,IF(O679=O674,0,IF(O679=O673,0,IF(O679=O672,0,IF(O679=O671,0,1))))))))</f>
        <v>0</v>
      </c>
      <c r="AK679" s="529">
        <f t="shared" si="147"/>
        <v>0</v>
      </c>
    </row>
    <row r="680" spans="1:37" ht="14.1" customHeight="1" thickTop="1" thickBot="1">
      <c r="A680" s="2797"/>
      <c r="B680" s="2802"/>
      <c r="C680" s="2828"/>
      <c r="D680" s="2831"/>
      <c r="E680" s="2834"/>
      <c r="F680" s="2808"/>
      <c r="G680" s="2811"/>
      <c r="H680" s="2840"/>
      <c r="I680" s="2808"/>
      <c r="J680" s="2808"/>
      <c r="K680" s="274"/>
      <c r="L680" s="96"/>
      <c r="M680" s="96"/>
      <c r="N680" s="89"/>
      <c r="O680" s="93"/>
      <c r="P680" s="96"/>
      <c r="Q680" s="96"/>
      <c r="R680" s="13"/>
      <c r="S680" s="13"/>
      <c r="T680" s="13"/>
      <c r="U680" s="13"/>
      <c r="V680" s="13"/>
      <c r="W680" s="13"/>
      <c r="X680" s="13"/>
      <c r="Y680" s="13"/>
      <c r="Z680" s="96"/>
      <c r="AA680" s="2814"/>
      <c r="AB680" s="2814"/>
      <c r="AC680" s="2825"/>
      <c r="AD680" s="2835"/>
      <c r="AE680" s="2822"/>
      <c r="AF680" s="2823"/>
      <c r="AG680" s="59">
        <f>IF(N680=N679,0,IF(N680=N678,0,IF(N680=N677,0,IF(N680=N676,0,IF(N680=N675,0,IF(N680=N674,0,IF(N680=N673,0,IF(N680=N672,0,IF(N680=N671,0,1)))))))))</f>
        <v>0</v>
      </c>
      <c r="AH680" s="59" t="s">
        <v>224</v>
      </c>
      <c r="AI680" s="59" t="str">
        <f t="shared" si="150"/>
        <v>??</v>
      </c>
      <c r="AJ680" s="59">
        <f>IF(O680=O679,0,IF(O680=O678,0,IF(O680=O677,0,IF(O680=O676,0,IF(O680=O675,0,IF(O680=O674,0,IF(O680=O673,0,IF(O680=O672,0,IF(O680=O671,0,1)))))))))</f>
        <v>0</v>
      </c>
      <c r="AK680" s="529">
        <f t="shared" si="147"/>
        <v>0</v>
      </c>
    </row>
    <row r="681" spans="1:37" ht="14.1" customHeight="1" thickTop="1" thickBot="1">
      <c r="A681" s="2797"/>
      <c r="B681" s="2800"/>
      <c r="C681" s="2826"/>
      <c r="D681" s="2829"/>
      <c r="E681" s="2832"/>
      <c r="F681" s="2806"/>
      <c r="G681" s="2809"/>
      <c r="H681" s="2836" t="s">
        <v>970</v>
      </c>
      <c r="I681" s="2806"/>
      <c r="J681" s="2806"/>
      <c r="K681" s="275"/>
      <c r="L681" s="97"/>
      <c r="M681" s="97"/>
      <c r="N681" s="79"/>
      <c r="O681" s="79"/>
      <c r="P681" s="97"/>
      <c r="Q681" s="97"/>
      <c r="R681" s="14"/>
      <c r="S681" s="14"/>
      <c r="T681" s="14"/>
      <c r="U681" s="14"/>
      <c r="V681" s="14"/>
      <c r="W681" s="14"/>
      <c r="X681" s="14"/>
      <c r="Y681" s="14"/>
      <c r="Z681" s="97"/>
      <c r="AA681" s="2812">
        <f>SUM(R681:Z690)</f>
        <v>0</v>
      </c>
      <c r="AB681" s="2812">
        <f>IF(AA681&gt;0,18,0)</f>
        <v>0</v>
      </c>
      <c r="AC681" s="2815">
        <f t="shared" ref="AC681" si="152">IF((AA681-AB681)&gt;=0,AA681-AB681,0)</f>
        <v>0</v>
      </c>
      <c r="AD681" s="2835">
        <f>IF(AA681&lt;AB681,AA681,AB681)/IF(AB681=0,1,AB681)</f>
        <v>0</v>
      </c>
      <c r="AE681" s="2820" t="str">
        <f>IF(AD681=1,"pe",IF(AD681&gt;0,"ne",""))</f>
        <v/>
      </c>
      <c r="AF681" s="2823"/>
      <c r="AG681" s="59">
        <v>1</v>
      </c>
      <c r="AH681" s="59" t="s">
        <v>224</v>
      </c>
      <c r="AI681" s="59" t="str">
        <f t="shared" si="150"/>
        <v>??</v>
      </c>
      <c r="AJ681" s="59">
        <v>1</v>
      </c>
      <c r="AK681" s="529">
        <f>C681</f>
        <v>0</v>
      </c>
    </row>
    <row r="682" spans="1:37" ht="14.1" customHeight="1" thickTop="1" thickBot="1">
      <c r="A682" s="2797"/>
      <c r="B682" s="2801"/>
      <c r="C682" s="2827"/>
      <c r="D682" s="2830"/>
      <c r="E682" s="2833"/>
      <c r="F682" s="2807"/>
      <c r="G682" s="2810"/>
      <c r="H682" s="2837"/>
      <c r="I682" s="2807"/>
      <c r="J682" s="2807"/>
      <c r="K682" s="273"/>
      <c r="L682" s="98"/>
      <c r="M682" s="1760"/>
      <c r="N682" s="89"/>
      <c r="O682" s="89"/>
      <c r="P682" s="98"/>
      <c r="Q682" s="98"/>
      <c r="R682" s="12"/>
      <c r="S682" s="12"/>
      <c r="T682" s="12"/>
      <c r="U682" s="12"/>
      <c r="V682" s="12"/>
      <c r="W682" s="1934"/>
      <c r="X682" s="1934"/>
      <c r="Y682" s="12"/>
      <c r="Z682" s="98"/>
      <c r="AA682" s="2813"/>
      <c r="AB682" s="2813"/>
      <c r="AC682" s="2816"/>
      <c r="AD682" s="2835"/>
      <c r="AE682" s="2821"/>
      <c r="AF682" s="2823"/>
      <c r="AG682" s="59">
        <f>IF(N682=N681,0,1)</f>
        <v>0</v>
      </c>
      <c r="AH682" s="59" t="s">
        <v>224</v>
      </c>
      <c r="AI682" s="59" t="str">
        <f t="shared" si="150"/>
        <v>??</v>
      </c>
      <c r="AJ682" s="59">
        <f>IF(O682=O681,0,1)</f>
        <v>0</v>
      </c>
      <c r="AK682" s="529">
        <f t="shared" si="147"/>
        <v>0</v>
      </c>
    </row>
    <row r="683" spans="1:37" ht="14.1" customHeight="1" thickTop="1" thickBot="1">
      <c r="A683" s="2797"/>
      <c r="B683" s="2801"/>
      <c r="C683" s="2827"/>
      <c r="D683" s="2830"/>
      <c r="E683" s="2833"/>
      <c r="F683" s="2807"/>
      <c r="G683" s="2810"/>
      <c r="H683" s="2838"/>
      <c r="I683" s="2807"/>
      <c r="J683" s="2807"/>
      <c r="K683" s="273"/>
      <c r="L683" s="98"/>
      <c r="M683" s="1760"/>
      <c r="N683" s="89"/>
      <c r="O683" s="89"/>
      <c r="P683" s="98"/>
      <c r="Q683" s="98"/>
      <c r="R683" s="12"/>
      <c r="S683" s="12"/>
      <c r="T683" s="12"/>
      <c r="U683" s="12"/>
      <c r="V683" s="12"/>
      <c r="W683" s="1934"/>
      <c r="X683" s="1934"/>
      <c r="Y683" s="12"/>
      <c r="Z683" s="98"/>
      <c r="AA683" s="2813"/>
      <c r="AB683" s="2813"/>
      <c r="AC683" s="2816"/>
      <c r="AD683" s="2835"/>
      <c r="AE683" s="2821"/>
      <c r="AF683" s="2823"/>
      <c r="AG683" s="59">
        <f>IF(N683=N682,0,IF(N683=N681,0,1))</f>
        <v>0</v>
      </c>
      <c r="AH683" s="59" t="s">
        <v>224</v>
      </c>
      <c r="AI683" s="59" t="str">
        <f t="shared" si="150"/>
        <v>??</v>
      </c>
      <c r="AJ683" s="59">
        <f>IF(O683=O682,0,IF(O683=O681,0,1))</f>
        <v>0</v>
      </c>
      <c r="AK683" s="529">
        <f t="shared" si="147"/>
        <v>0</v>
      </c>
    </row>
    <row r="684" spans="1:37" ht="14.1" customHeight="1" thickTop="1" thickBot="1">
      <c r="A684" s="2797"/>
      <c r="B684" s="2801"/>
      <c r="C684" s="2827"/>
      <c r="D684" s="2830"/>
      <c r="E684" s="2833"/>
      <c r="F684" s="2807"/>
      <c r="G684" s="2810"/>
      <c r="H684" s="2839"/>
      <c r="I684" s="2807"/>
      <c r="J684" s="2807"/>
      <c r="K684" s="273"/>
      <c r="L684" s="98"/>
      <c r="M684" s="1760"/>
      <c r="N684" s="89"/>
      <c r="O684" s="89"/>
      <c r="P684" s="98"/>
      <c r="Q684" s="98"/>
      <c r="R684" s="12"/>
      <c r="S684" s="12"/>
      <c r="T684" s="12"/>
      <c r="U684" s="12"/>
      <c r="V684" s="12"/>
      <c r="W684" s="1934"/>
      <c r="X684" s="1934"/>
      <c r="Y684" s="12"/>
      <c r="Z684" s="98"/>
      <c r="AA684" s="2813"/>
      <c r="AB684" s="2813"/>
      <c r="AC684" s="2816"/>
      <c r="AD684" s="2835"/>
      <c r="AE684" s="2821"/>
      <c r="AF684" s="2823"/>
      <c r="AG684" s="59">
        <f>IF(N684=N683,0,IF(N684=N682,0,IF(N684=N681,0,1)))</f>
        <v>0</v>
      </c>
      <c r="AH684" s="59" t="s">
        <v>224</v>
      </c>
      <c r="AI684" s="59" t="str">
        <f t="shared" si="150"/>
        <v>??</v>
      </c>
      <c r="AJ684" s="59">
        <f>IF(O684=O683,0,IF(O684=O682,0,IF(O684=O681,0,1)))</f>
        <v>0</v>
      </c>
      <c r="AK684" s="529">
        <f t="shared" si="147"/>
        <v>0</v>
      </c>
    </row>
    <row r="685" spans="1:37" ht="14.1" customHeight="1" thickTop="1" thickBot="1">
      <c r="A685" s="2797"/>
      <c r="B685" s="2801"/>
      <c r="C685" s="2827"/>
      <c r="D685" s="2830"/>
      <c r="E685" s="2833"/>
      <c r="F685" s="2807"/>
      <c r="G685" s="2810"/>
      <c r="H685" s="2839"/>
      <c r="I685" s="2807"/>
      <c r="J685" s="2807"/>
      <c r="K685" s="277"/>
      <c r="L685" s="98"/>
      <c r="M685" s="1760"/>
      <c r="N685" s="89"/>
      <c r="O685" s="89"/>
      <c r="P685" s="98"/>
      <c r="Q685" s="98"/>
      <c r="R685" s="12"/>
      <c r="S685" s="12"/>
      <c r="T685" s="12"/>
      <c r="U685" s="12"/>
      <c r="V685" s="12"/>
      <c r="W685" s="1934"/>
      <c r="X685" s="1934"/>
      <c r="Y685" s="12"/>
      <c r="Z685" s="98"/>
      <c r="AA685" s="2813"/>
      <c r="AB685" s="2813"/>
      <c r="AC685" s="2816"/>
      <c r="AD685" s="2835"/>
      <c r="AE685" s="2821"/>
      <c r="AF685" s="2823"/>
      <c r="AG685" s="59">
        <f>IF(N685=N684,0,IF(N685=N683,0,IF(N685=N682,0,IF(N685=N681,0,1))))</f>
        <v>0</v>
      </c>
      <c r="AH685" s="59" t="s">
        <v>224</v>
      </c>
      <c r="AI685" s="59" t="str">
        <f t="shared" si="150"/>
        <v>??</v>
      </c>
      <c r="AJ685" s="59">
        <f>IF(O685=O684,0,IF(O685=O683,0,IF(O685=O682,0,IF(O685=O681,0,1))))</f>
        <v>0</v>
      </c>
      <c r="AK685" s="529">
        <f t="shared" si="147"/>
        <v>0</v>
      </c>
    </row>
    <row r="686" spans="1:37" ht="14.1" customHeight="1" thickTop="1" thickBot="1">
      <c r="A686" s="2797"/>
      <c r="B686" s="2801"/>
      <c r="C686" s="2827"/>
      <c r="D686" s="2830"/>
      <c r="E686" s="2833"/>
      <c r="F686" s="2807"/>
      <c r="G686" s="2810"/>
      <c r="H686" s="2839"/>
      <c r="I686" s="2807"/>
      <c r="J686" s="2807"/>
      <c r="K686" s="277"/>
      <c r="L686" s="98"/>
      <c r="M686" s="1760"/>
      <c r="N686" s="89"/>
      <c r="O686" s="89"/>
      <c r="P686" s="98"/>
      <c r="Q686" s="98"/>
      <c r="R686" s="12"/>
      <c r="S686" s="12"/>
      <c r="T686" s="12"/>
      <c r="U686" s="12"/>
      <c r="V686" s="12"/>
      <c r="W686" s="1934"/>
      <c r="X686" s="1934"/>
      <c r="Y686" s="12"/>
      <c r="Z686" s="98"/>
      <c r="AA686" s="2813"/>
      <c r="AB686" s="2813"/>
      <c r="AC686" s="2816"/>
      <c r="AD686" s="2835"/>
      <c r="AE686" s="2821"/>
      <c r="AF686" s="2823"/>
      <c r="AG686" s="59">
        <f>IF(N686=N685,0,IF(N686=N684,0,IF(N686=N683,0,IF(N686=N682,0,IF(N686=N681,0,1)))))</f>
        <v>0</v>
      </c>
      <c r="AH686" s="59" t="s">
        <v>224</v>
      </c>
      <c r="AI686" s="59" t="str">
        <f t="shared" si="150"/>
        <v>??</v>
      </c>
      <c r="AJ686" s="59">
        <f>IF(O686=O685,0,IF(O686=O684,0,IF(O686=O683,0,IF(O686=O682,0,IF(O686=O681,0,1)))))</f>
        <v>0</v>
      </c>
      <c r="AK686" s="529">
        <f t="shared" si="147"/>
        <v>0</v>
      </c>
    </row>
    <row r="687" spans="1:37" ht="14.1" customHeight="1" thickTop="1" thickBot="1">
      <c r="A687" s="2797"/>
      <c r="B687" s="2801"/>
      <c r="C687" s="2827"/>
      <c r="D687" s="2830"/>
      <c r="E687" s="2833"/>
      <c r="F687" s="2807"/>
      <c r="G687" s="2810"/>
      <c r="H687" s="2839"/>
      <c r="I687" s="2807"/>
      <c r="J687" s="2807"/>
      <c r="K687" s="277"/>
      <c r="L687" s="98"/>
      <c r="M687" s="1760"/>
      <c r="N687" s="89"/>
      <c r="O687" s="89"/>
      <c r="P687" s="98"/>
      <c r="Q687" s="98"/>
      <c r="R687" s="12"/>
      <c r="S687" s="12"/>
      <c r="T687" s="12"/>
      <c r="U687" s="12"/>
      <c r="V687" s="12"/>
      <c r="W687" s="1934"/>
      <c r="X687" s="1934"/>
      <c r="Y687" s="12"/>
      <c r="Z687" s="98"/>
      <c r="AA687" s="2813"/>
      <c r="AB687" s="2813"/>
      <c r="AC687" s="2824" t="str">
        <f t="shared" ref="AC687" si="153">IF(AC681&gt;9,"błąd","")</f>
        <v/>
      </c>
      <c r="AD687" s="2835"/>
      <c r="AE687" s="2821"/>
      <c r="AF687" s="2823"/>
      <c r="AG687" s="59">
        <f>IF(N687=N686,0,IF(N687=N685,0,IF(N687=N684,0,IF(N687=N683,0,IF(N687=N682,0,IF(N687=N681,0,1))))))</f>
        <v>0</v>
      </c>
      <c r="AH687" s="59" t="s">
        <v>224</v>
      </c>
      <c r="AI687" s="59" t="str">
        <f t="shared" si="150"/>
        <v>??</v>
      </c>
      <c r="AJ687" s="59">
        <f>IF(O687=O686,0,IF(O687=O685,0,IF(O687=O684,0,IF(O687=O683,0,IF(O687=O682,0,IF(O687=O681,0,1))))))</f>
        <v>0</v>
      </c>
      <c r="AK687" s="529">
        <f t="shared" si="147"/>
        <v>0</v>
      </c>
    </row>
    <row r="688" spans="1:37" ht="14.1" customHeight="1" thickTop="1" thickBot="1">
      <c r="A688" s="2797"/>
      <c r="B688" s="2801"/>
      <c r="C688" s="2827"/>
      <c r="D688" s="2830"/>
      <c r="E688" s="2833"/>
      <c r="F688" s="2807"/>
      <c r="G688" s="2810"/>
      <c r="H688" s="2839"/>
      <c r="I688" s="2807"/>
      <c r="J688" s="2807"/>
      <c r="K688" s="277"/>
      <c r="L688" s="98"/>
      <c r="M688" s="1760"/>
      <c r="N688" s="89"/>
      <c r="O688" s="89"/>
      <c r="P688" s="98"/>
      <c r="Q688" s="98"/>
      <c r="R688" s="12"/>
      <c r="S688" s="12"/>
      <c r="T688" s="12"/>
      <c r="U688" s="12"/>
      <c r="V688" s="12"/>
      <c r="W688" s="1934"/>
      <c r="X688" s="1934"/>
      <c r="Y688" s="12"/>
      <c r="Z688" s="98"/>
      <c r="AA688" s="2813"/>
      <c r="AB688" s="2813"/>
      <c r="AC688" s="2824"/>
      <c r="AD688" s="2835"/>
      <c r="AE688" s="2821"/>
      <c r="AF688" s="2823"/>
      <c r="AG688" s="59">
        <f>IF(N688=N687,0,IF(N688=N686,0,IF(N688=N685,0,IF(N688=N684,0,IF(N688=N683,0,IF(N688=N682,0,IF(N688=N681,0,1)))))))</f>
        <v>0</v>
      </c>
      <c r="AH688" s="59" t="s">
        <v>224</v>
      </c>
      <c r="AI688" s="59" t="str">
        <f t="shared" si="150"/>
        <v>??</v>
      </c>
      <c r="AJ688" s="59">
        <f>IF(O688=O687,0,IF(O688=O686,0,IF(O688=O685,0,IF(O688=O684,0,IF(O688=O683,0,IF(O688=O682,0,IF(O688=O681,0,1)))))))</f>
        <v>0</v>
      </c>
      <c r="AK688" s="529">
        <f t="shared" si="147"/>
        <v>0</v>
      </c>
    </row>
    <row r="689" spans="1:37" ht="14.1" customHeight="1" thickTop="1" thickBot="1">
      <c r="A689" s="2797"/>
      <c r="B689" s="2801"/>
      <c r="C689" s="2827"/>
      <c r="D689" s="2830"/>
      <c r="E689" s="2833"/>
      <c r="F689" s="2807"/>
      <c r="G689" s="2810"/>
      <c r="H689" s="2839"/>
      <c r="I689" s="2807"/>
      <c r="J689" s="2807"/>
      <c r="K689" s="277"/>
      <c r="L689" s="98"/>
      <c r="M689" s="1760"/>
      <c r="N689" s="89"/>
      <c r="O689" s="89"/>
      <c r="P689" s="98"/>
      <c r="Q689" s="98"/>
      <c r="R689" s="12"/>
      <c r="S689" s="12"/>
      <c r="T689" s="12"/>
      <c r="U689" s="12"/>
      <c r="V689" s="12"/>
      <c r="W689" s="1934"/>
      <c r="X689" s="1934"/>
      <c r="Y689" s="12"/>
      <c r="Z689" s="98"/>
      <c r="AA689" s="2813"/>
      <c r="AB689" s="2813"/>
      <c r="AC689" s="2824"/>
      <c r="AD689" s="2835"/>
      <c r="AE689" s="2821"/>
      <c r="AF689" s="2823"/>
      <c r="AG689" s="59">
        <f>IF(N689=N688,0,IF(N689=N687,0,IF(N689=N686,0,IF(N689=N685,0,IF(N689=N684,0,IF(N689=N683,0,IF(N689=N682,0,IF(N689=N681,0,1))))))))</f>
        <v>0</v>
      </c>
      <c r="AH689" s="59" t="s">
        <v>224</v>
      </c>
      <c r="AI689" s="59" t="str">
        <f t="shared" si="150"/>
        <v>??</v>
      </c>
      <c r="AJ689" s="59">
        <f>IF(O689=O688,0,IF(O689=O687,0,IF(O689=O686,0,IF(O689=O685,0,IF(O689=O684,0,IF(O689=O683,0,IF(O689=O682,0,IF(O689=O681,0,1))))))))</f>
        <v>0</v>
      </c>
      <c r="AK689" s="529">
        <f t="shared" si="147"/>
        <v>0</v>
      </c>
    </row>
    <row r="690" spans="1:37" ht="14.1" customHeight="1" thickTop="1" thickBot="1">
      <c r="A690" s="2797"/>
      <c r="B690" s="2802"/>
      <c r="C690" s="2828"/>
      <c r="D690" s="2831"/>
      <c r="E690" s="2834"/>
      <c r="F690" s="2808"/>
      <c r="G690" s="2811"/>
      <c r="H690" s="2840"/>
      <c r="I690" s="2808"/>
      <c r="J690" s="2808"/>
      <c r="K690" s="274"/>
      <c r="L690" s="96"/>
      <c r="M690" s="96"/>
      <c r="N690" s="89"/>
      <c r="O690" s="93"/>
      <c r="P690" s="96"/>
      <c r="Q690" s="96"/>
      <c r="R690" s="13"/>
      <c r="S690" s="13"/>
      <c r="T690" s="13"/>
      <c r="U690" s="13"/>
      <c r="V690" s="13"/>
      <c r="W690" s="13"/>
      <c r="X690" s="13"/>
      <c r="Y690" s="13"/>
      <c r="Z690" s="96"/>
      <c r="AA690" s="2814"/>
      <c r="AB690" s="2814"/>
      <c r="AC690" s="2825"/>
      <c r="AD690" s="2835"/>
      <c r="AE690" s="2822"/>
      <c r="AF690" s="2823"/>
      <c r="AG690" s="59">
        <f>IF(N690=N689,0,IF(N690=N688,0,IF(N690=N687,0,IF(N690=N686,0,IF(N690=N685,0,IF(N690=N684,0,IF(N690=N683,0,IF(N690=N682,0,IF(N690=N681,0,1)))))))))</f>
        <v>0</v>
      </c>
      <c r="AH690" s="59" t="s">
        <v>224</v>
      </c>
      <c r="AI690" s="59" t="str">
        <f t="shared" si="150"/>
        <v>??</v>
      </c>
      <c r="AJ690" s="59">
        <f>IF(O690=O689,0,IF(O690=O688,0,IF(O690=O687,0,IF(O690=O686,0,IF(O690=O685,0,IF(O690=O684,0,IF(O690=O683,0,IF(O690=O682,0,IF(O690=O681,0,1)))))))))</f>
        <v>0</v>
      </c>
      <c r="AK690" s="529">
        <f t="shared" si="147"/>
        <v>0</v>
      </c>
    </row>
    <row r="691" spans="1:37" ht="14.1" customHeight="1" thickTop="1" thickBot="1">
      <c r="A691" s="2797"/>
      <c r="B691" s="2800"/>
      <c r="C691" s="2826"/>
      <c r="D691" s="2829"/>
      <c r="E691" s="2832"/>
      <c r="F691" s="2806"/>
      <c r="G691" s="2809"/>
      <c r="H691" s="2836" t="s">
        <v>970</v>
      </c>
      <c r="I691" s="2806"/>
      <c r="J691" s="2806"/>
      <c r="K691" s="275"/>
      <c r="L691" s="97"/>
      <c r="M691" s="97"/>
      <c r="N691" s="79"/>
      <c r="O691" s="79"/>
      <c r="P691" s="97"/>
      <c r="Q691" s="97"/>
      <c r="R691" s="14"/>
      <c r="S691" s="14"/>
      <c r="T691" s="14"/>
      <c r="U691" s="14"/>
      <c r="V691" s="14"/>
      <c r="W691" s="14"/>
      <c r="X691" s="14"/>
      <c r="Y691" s="14"/>
      <c r="Z691" s="97"/>
      <c r="AA691" s="2812">
        <f>SUM(R691:Z700)</f>
        <v>0</v>
      </c>
      <c r="AB691" s="2812">
        <f>IF(AA691&gt;0,18,0)</f>
        <v>0</v>
      </c>
      <c r="AC691" s="2815">
        <f t="shared" ref="AC691" si="154">IF((AA691-AB691)&gt;=0,AA691-AB691,0)</f>
        <v>0</v>
      </c>
      <c r="AD691" s="2835">
        <f>IF(AA691&lt;AB691,AA691,AB691)/IF(AB691=0,1,AB691)</f>
        <v>0</v>
      </c>
      <c r="AE691" s="2820" t="str">
        <f>IF(AD691=1,"pe",IF(AD691&gt;0,"ne",""))</f>
        <v/>
      </c>
      <c r="AF691" s="2823"/>
      <c r="AG691" s="59">
        <v>1</v>
      </c>
      <c r="AH691" s="59" t="s">
        <v>224</v>
      </c>
      <c r="AI691" s="59" t="str">
        <f t="shared" si="150"/>
        <v>??</v>
      </c>
      <c r="AJ691" s="59">
        <v>1</v>
      </c>
      <c r="AK691" s="529">
        <f>C691</f>
        <v>0</v>
      </c>
    </row>
    <row r="692" spans="1:37" ht="14.1" customHeight="1" thickTop="1" thickBot="1">
      <c r="A692" s="2797"/>
      <c r="B692" s="2801"/>
      <c r="C692" s="2827"/>
      <c r="D692" s="2830"/>
      <c r="E692" s="2833"/>
      <c r="F692" s="2807"/>
      <c r="G692" s="2810"/>
      <c r="H692" s="2837"/>
      <c r="I692" s="2807"/>
      <c r="J692" s="2807"/>
      <c r="K692" s="273"/>
      <c r="L692" s="98"/>
      <c r="M692" s="1760"/>
      <c r="N692" s="89"/>
      <c r="O692" s="89"/>
      <c r="P692" s="98"/>
      <c r="Q692" s="98"/>
      <c r="R692" s="12"/>
      <c r="S692" s="12"/>
      <c r="T692" s="12"/>
      <c r="U692" s="12"/>
      <c r="V692" s="12"/>
      <c r="W692" s="1934"/>
      <c r="X692" s="1934"/>
      <c r="Y692" s="12"/>
      <c r="Z692" s="98"/>
      <c r="AA692" s="2813"/>
      <c r="AB692" s="2813"/>
      <c r="AC692" s="2816"/>
      <c r="AD692" s="2835"/>
      <c r="AE692" s="2821"/>
      <c r="AF692" s="2823"/>
      <c r="AG692" s="59">
        <f>IF(N692=N691,0,1)</f>
        <v>0</v>
      </c>
      <c r="AH692" s="59" t="s">
        <v>224</v>
      </c>
      <c r="AI692" s="59" t="str">
        <f t="shared" si="150"/>
        <v>??</v>
      </c>
      <c r="AJ692" s="59">
        <f>IF(O692=O691,0,1)</f>
        <v>0</v>
      </c>
      <c r="AK692" s="529">
        <f t="shared" ref="AK692:AK750" si="155">AK691</f>
        <v>0</v>
      </c>
    </row>
    <row r="693" spans="1:37" ht="14.1" customHeight="1" thickTop="1" thickBot="1">
      <c r="A693" s="2797"/>
      <c r="B693" s="2801"/>
      <c r="C693" s="2827"/>
      <c r="D693" s="2830"/>
      <c r="E693" s="2833"/>
      <c r="F693" s="2807"/>
      <c r="G693" s="2810"/>
      <c r="H693" s="2838"/>
      <c r="I693" s="2807"/>
      <c r="J693" s="2807"/>
      <c r="K693" s="273"/>
      <c r="L693" s="98"/>
      <c r="M693" s="1760"/>
      <c r="N693" s="89"/>
      <c r="O693" s="89"/>
      <c r="P693" s="98"/>
      <c r="Q693" s="98"/>
      <c r="R693" s="12"/>
      <c r="S693" s="12"/>
      <c r="T693" s="12"/>
      <c r="U693" s="12"/>
      <c r="V693" s="12"/>
      <c r="W693" s="1934"/>
      <c r="X693" s="1934"/>
      <c r="Y693" s="12"/>
      <c r="Z693" s="98"/>
      <c r="AA693" s="2813"/>
      <c r="AB693" s="2813"/>
      <c r="AC693" s="2816"/>
      <c r="AD693" s="2835"/>
      <c r="AE693" s="2821"/>
      <c r="AF693" s="2823"/>
      <c r="AG693" s="59">
        <f>IF(N693=N692,0,IF(N693=N691,0,1))</f>
        <v>0</v>
      </c>
      <c r="AH693" s="59" t="s">
        <v>224</v>
      </c>
      <c r="AI693" s="59" t="str">
        <f t="shared" si="150"/>
        <v>??</v>
      </c>
      <c r="AJ693" s="59">
        <f>IF(O693=O692,0,IF(O693=O691,0,1))</f>
        <v>0</v>
      </c>
      <c r="AK693" s="529">
        <f t="shared" si="155"/>
        <v>0</v>
      </c>
    </row>
    <row r="694" spans="1:37" ht="14.1" customHeight="1" thickTop="1" thickBot="1">
      <c r="A694" s="2797"/>
      <c r="B694" s="2801"/>
      <c r="C694" s="2827"/>
      <c r="D694" s="2830"/>
      <c r="E694" s="2833"/>
      <c r="F694" s="2807"/>
      <c r="G694" s="2810"/>
      <c r="H694" s="2839"/>
      <c r="I694" s="2807"/>
      <c r="J694" s="2807"/>
      <c r="K694" s="273"/>
      <c r="L694" s="98"/>
      <c r="M694" s="1760"/>
      <c r="N694" s="89"/>
      <c r="O694" s="89"/>
      <c r="P694" s="98"/>
      <c r="Q694" s="98"/>
      <c r="R694" s="12"/>
      <c r="S694" s="12"/>
      <c r="T694" s="12"/>
      <c r="U694" s="12"/>
      <c r="V694" s="12"/>
      <c r="W694" s="1934"/>
      <c r="X694" s="1934"/>
      <c r="Y694" s="12"/>
      <c r="Z694" s="98"/>
      <c r="AA694" s="2813"/>
      <c r="AB694" s="2813"/>
      <c r="AC694" s="2816"/>
      <c r="AD694" s="2835"/>
      <c r="AE694" s="2821"/>
      <c r="AF694" s="2823"/>
      <c r="AG694" s="59">
        <f>IF(N694=N693,0,IF(N694=N692,0,IF(N694=N691,0,1)))</f>
        <v>0</v>
      </c>
      <c r="AH694" s="59" t="s">
        <v>224</v>
      </c>
      <c r="AI694" s="59" t="str">
        <f t="shared" si="150"/>
        <v>??</v>
      </c>
      <c r="AJ694" s="59">
        <f>IF(O694=O693,0,IF(O694=O692,0,IF(O694=O691,0,1)))</f>
        <v>0</v>
      </c>
      <c r="AK694" s="529">
        <f t="shared" si="155"/>
        <v>0</v>
      </c>
    </row>
    <row r="695" spans="1:37" ht="14.1" customHeight="1" thickTop="1" thickBot="1">
      <c r="A695" s="2797"/>
      <c r="B695" s="2801"/>
      <c r="C695" s="2827"/>
      <c r="D695" s="2830"/>
      <c r="E695" s="2833"/>
      <c r="F695" s="2807"/>
      <c r="G695" s="2810"/>
      <c r="H695" s="2839"/>
      <c r="I695" s="2807"/>
      <c r="J695" s="2807"/>
      <c r="K695" s="277"/>
      <c r="L695" s="98"/>
      <c r="M695" s="1760"/>
      <c r="N695" s="89"/>
      <c r="O695" s="89"/>
      <c r="P695" s="98"/>
      <c r="Q695" s="98"/>
      <c r="R695" s="12"/>
      <c r="S695" s="12"/>
      <c r="T695" s="12"/>
      <c r="U695" s="12"/>
      <c r="V695" s="12"/>
      <c r="W695" s="1934"/>
      <c r="X695" s="1934"/>
      <c r="Y695" s="12"/>
      <c r="Z695" s="98"/>
      <c r="AA695" s="2813"/>
      <c r="AB695" s="2813"/>
      <c r="AC695" s="2816"/>
      <c r="AD695" s="2835"/>
      <c r="AE695" s="2821"/>
      <c r="AF695" s="2823"/>
      <c r="AG695" s="59">
        <f>IF(N695=N694,0,IF(N695=N693,0,IF(N695=N692,0,IF(N695=N691,0,1))))</f>
        <v>0</v>
      </c>
      <c r="AH695" s="59" t="s">
        <v>224</v>
      </c>
      <c r="AI695" s="59" t="str">
        <f t="shared" si="150"/>
        <v>??</v>
      </c>
      <c r="AJ695" s="59">
        <f>IF(O695=O694,0,IF(O695=O693,0,IF(O695=O692,0,IF(O695=O691,0,1))))</f>
        <v>0</v>
      </c>
      <c r="AK695" s="529">
        <f t="shared" si="155"/>
        <v>0</v>
      </c>
    </row>
    <row r="696" spans="1:37" ht="14.1" customHeight="1" thickTop="1" thickBot="1">
      <c r="A696" s="2797"/>
      <c r="B696" s="2801"/>
      <c r="C696" s="2827"/>
      <c r="D696" s="2830"/>
      <c r="E696" s="2833"/>
      <c r="F696" s="2807"/>
      <c r="G696" s="2810"/>
      <c r="H696" s="2839"/>
      <c r="I696" s="2807"/>
      <c r="J696" s="2807"/>
      <c r="K696" s="277"/>
      <c r="L696" s="98"/>
      <c r="M696" s="1760"/>
      <c r="N696" s="89"/>
      <c r="O696" s="89"/>
      <c r="P696" s="98"/>
      <c r="Q696" s="98"/>
      <c r="R696" s="12"/>
      <c r="S696" s="12"/>
      <c r="T696" s="12"/>
      <c r="U696" s="12"/>
      <c r="V696" s="12"/>
      <c r="W696" s="1934"/>
      <c r="X696" s="1934"/>
      <c r="Y696" s="12"/>
      <c r="Z696" s="98"/>
      <c r="AA696" s="2813"/>
      <c r="AB696" s="2813"/>
      <c r="AC696" s="2816"/>
      <c r="AD696" s="2835"/>
      <c r="AE696" s="2821"/>
      <c r="AF696" s="2823"/>
      <c r="AG696" s="59">
        <f>IF(N696=N695,0,IF(N696=N694,0,IF(N696=N693,0,IF(N696=N692,0,IF(N696=N691,0,1)))))</f>
        <v>0</v>
      </c>
      <c r="AH696" s="59" t="s">
        <v>224</v>
      </c>
      <c r="AI696" s="59" t="str">
        <f t="shared" si="150"/>
        <v>??</v>
      </c>
      <c r="AJ696" s="59">
        <f>IF(O696=O695,0,IF(O696=O694,0,IF(O696=O693,0,IF(O696=O692,0,IF(O696=O691,0,1)))))</f>
        <v>0</v>
      </c>
      <c r="AK696" s="529">
        <f t="shared" si="155"/>
        <v>0</v>
      </c>
    </row>
    <row r="697" spans="1:37" ht="14.1" customHeight="1" thickTop="1" thickBot="1">
      <c r="A697" s="2797"/>
      <c r="B697" s="2801"/>
      <c r="C697" s="2827"/>
      <c r="D697" s="2830"/>
      <c r="E697" s="2833"/>
      <c r="F697" s="2807"/>
      <c r="G697" s="2810"/>
      <c r="H697" s="2839"/>
      <c r="I697" s="2807"/>
      <c r="J697" s="2807"/>
      <c r="K697" s="277"/>
      <c r="L697" s="98"/>
      <c r="M697" s="1760"/>
      <c r="N697" s="89"/>
      <c r="O697" s="89"/>
      <c r="P697" s="98"/>
      <c r="Q697" s="98"/>
      <c r="R697" s="12"/>
      <c r="S697" s="12"/>
      <c r="T697" s="12"/>
      <c r="U697" s="12"/>
      <c r="V697" s="12"/>
      <c r="W697" s="1934"/>
      <c r="X697" s="1934"/>
      <c r="Y697" s="12"/>
      <c r="Z697" s="98"/>
      <c r="AA697" s="2813"/>
      <c r="AB697" s="2813"/>
      <c r="AC697" s="2824" t="str">
        <f t="shared" ref="AC697" si="156">IF(AC691&gt;9,"błąd","")</f>
        <v/>
      </c>
      <c r="AD697" s="2835"/>
      <c r="AE697" s="2821"/>
      <c r="AF697" s="2823"/>
      <c r="AG697" s="59">
        <f>IF(N697=N696,0,IF(N697=N695,0,IF(N697=N694,0,IF(N697=N693,0,IF(N697=N692,0,IF(N697=N691,0,1))))))</f>
        <v>0</v>
      </c>
      <c r="AH697" s="59" t="s">
        <v>224</v>
      </c>
      <c r="AI697" s="59" t="str">
        <f t="shared" si="150"/>
        <v>??</v>
      </c>
      <c r="AJ697" s="59">
        <f>IF(O697=O696,0,IF(O697=O695,0,IF(O697=O694,0,IF(O697=O693,0,IF(O697=O692,0,IF(O697=O691,0,1))))))</f>
        <v>0</v>
      </c>
      <c r="AK697" s="529">
        <f t="shared" si="155"/>
        <v>0</v>
      </c>
    </row>
    <row r="698" spans="1:37" ht="14.1" customHeight="1" thickTop="1" thickBot="1">
      <c r="A698" s="2797"/>
      <c r="B698" s="2801"/>
      <c r="C698" s="2827"/>
      <c r="D698" s="2830"/>
      <c r="E698" s="2833"/>
      <c r="F698" s="2807"/>
      <c r="G698" s="2810"/>
      <c r="H698" s="2839"/>
      <c r="I698" s="2807"/>
      <c r="J698" s="2807"/>
      <c r="K698" s="277"/>
      <c r="L698" s="98"/>
      <c r="M698" s="1760"/>
      <c r="N698" s="89"/>
      <c r="O698" s="89"/>
      <c r="P698" s="98"/>
      <c r="Q698" s="98"/>
      <c r="R698" s="12"/>
      <c r="S698" s="12"/>
      <c r="T698" s="12"/>
      <c r="U698" s="12"/>
      <c r="V698" s="12"/>
      <c r="W698" s="1934"/>
      <c r="X698" s="1934"/>
      <c r="Y698" s="12"/>
      <c r="Z698" s="98"/>
      <c r="AA698" s="2813"/>
      <c r="AB698" s="2813"/>
      <c r="AC698" s="2824"/>
      <c r="AD698" s="2835"/>
      <c r="AE698" s="2821"/>
      <c r="AF698" s="2823"/>
      <c r="AG698" s="59">
        <f>IF(N698=N697,0,IF(N698=N696,0,IF(N698=N695,0,IF(N698=N694,0,IF(N698=N693,0,IF(N698=N692,0,IF(N698=N691,0,1)))))))</f>
        <v>0</v>
      </c>
      <c r="AH698" s="59" t="s">
        <v>224</v>
      </c>
      <c r="AI698" s="59" t="str">
        <f t="shared" si="150"/>
        <v>??</v>
      </c>
      <c r="AJ698" s="59">
        <f>IF(O698=O697,0,IF(O698=O696,0,IF(O698=O695,0,IF(O698=O694,0,IF(O698=O693,0,IF(O698=O692,0,IF(O698=O691,0,1)))))))</f>
        <v>0</v>
      </c>
      <c r="AK698" s="529">
        <f t="shared" si="155"/>
        <v>0</v>
      </c>
    </row>
    <row r="699" spans="1:37" ht="14.1" customHeight="1" thickTop="1" thickBot="1">
      <c r="A699" s="2797"/>
      <c r="B699" s="2801"/>
      <c r="C699" s="2827"/>
      <c r="D699" s="2830"/>
      <c r="E699" s="2833"/>
      <c r="F699" s="2807"/>
      <c r="G699" s="2810"/>
      <c r="H699" s="2839"/>
      <c r="I699" s="2807"/>
      <c r="J699" s="2807"/>
      <c r="K699" s="277"/>
      <c r="L699" s="98"/>
      <c r="M699" s="1760"/>
      <c r="N699" s="89"/>
      <c r="O699" s="89"/>
      <c r="P699" s="98"/>
      <c r="Q699" s="98"/>
      <c r="R699" s="12"/>
      <c r="S699" s="12"/>
      <c r="T699" s="12"/>
      <c r="U699" s="12"/>
      <c r="V699" s="12"/>
      <c r="W699" s="1934"/>
      <c r="X699" s="1934"/>
      <c r="Y699" s="12"/>
      <c r="Z699" s="98"/>
      <c r="AA699" s="2813"/>
      <c r="AB699" s="2813"/>
      <c r="AC699" s="2824"/>
      <c r="AD699" s="2835"/>
      <c r="AE699" s="2821"/>
      <c r="AF699" s="2823"/>
      <c r="AG699" s="59">
        <f>IF(N699=N698,0,IF(N699=N697,0,IF(N699=N696,0,IF(N699=N695,0,IF(N699=N694,0,IF(N699=N693,0,IF(N699=N692,0,IF(N699=N691,0,1))))))))</f>
        <v>0</v>
      </c>
      <c r="AH699" s="59" t="s">
        <v>224</v>
      </c>
      <c r="AI699" s="59" t="str">
        <f t="shared" si="150"/>
        <v>??</v>
      </c>
      <c r="AJ699" s="59">
        <f>IF(O699=O698,0,IF(O699=O697,0,IF(O699=O696,0,IF(O699=O695,0,IF(O699=O694,0,IF(O699=O693,0,IF(O699=O692,0,IF(O699=O691,0,1))))))))</f>
        <v>0</v>
      </c>
      <c r="AK699" s="529">
        <f t="shared" si="155"/>
        <v>0</v>
      </c>
    </row>
    <row r="700" spans="1:37" ht="14.1" customHeight="1" thickTop="1" thickBot="1">
      <c r="A700" s="2797"/>
      <c r="B700" s="2802"/>
      <c r="C700" s="2828"/>
      <c r="D700" s="2831"/>
      <c r="E700" s="2834"/>
      <c r="F700" s="2808"/>
      <c r="G700" s="2811"/>
      <c r="H700" s="2840"/>
      <c r="I700" s="2808"/>
      <c r="J700" s="2808"/>
      <c r="K700" s="274"/>
      <c r="L700" s="96"/>
      <c r="M700" s="96"/>
      <c r="N700" s="89"/>
      <c r="O700" s="93"/>
      <c r="P700" s="96"/>
      <c r="Q700" s="96"/>
      <c r="R700" s="13"/>
      <c r="S700" s="13"/>
      <c r="T700" s="13"/>
      <c r="U700" s="13"/>
      <c r="V700" s="13"/>
      <c r="W700" s="13"/>
      <c r="X700" s="13"/>
      <c r="Y700" s="13"/>
      <c r="Z700" s="96"/>
      <c r="AA700" s="2814"/>
      <c r="AB700" s="2814"/>
      <c r="AC700" s="2825"/>
      <c r="AD700" s="2835"/>
      <c r="AE700" s="2822"/>
      <c r="AF700" s="2823"/>
      <c r="AG700" s="59">
        <f>IF(N700=N699,0,IF(N700=N698,0,IF(N700=N697,0,IF(N700=N696,0,IF(N700=N695,0,IF(N700=N694,0,IF(N700=N693,0,IF(N700=N692,0,IF(N700=N691,0,1)))))))))</f>
        <v>0</v>
      </c>
      <c r="AH700" s="59" t="s">
        <v>224</v>
      </c>
      <c r="AI700" s="59" t="str">
        <f t="shared" si="150"/>
        <v>??</v>
      </c>
      <c r="AJ700" s="59">
        <f>IF(O700=O699,0,IF(O700=O698,0,IF(O700=O697,0,IF(O700=O696,0,IF(O700=O695,0,IF(O700=O694,0,IF(O700=O693,0,IF(O700=O692,0,IF(O700=O691,0,1)))))))))</f>
        <v>0</v>
      </c>
      <c r="AK700" s="529">
        <f t="shared" si="155"/>
        <v>0</v>
      </c>
    </row>
    <row r="701" spans="1:37" ht="14.1" customHeight="1" thickTop="1" thickBot="1">
      <c r="A701" s="2797"/>
      <c r="B701" s="2800"/>
      <c r="C701" s="2826"/>
      <c r="D701" s="2829"/>
      <c r="E701" s="2832"/>
      <c r="F701" s="2806"/>
      <c r="G701" s="2809"/>
      <c r="H701" s="2836" t="s">
        <v>970</v>
      </c>
      <c r="I701" s="2806"/>
      <c r="J701" s="2806"/>
      <c r="K701" s="275"/>
      <c r="L701" s="97"/>
      <c r="M701" s="97"/>
      <c r="N701" s="79"/>
      <c r="O701" s="79"/>
      <c r="P701" s="97"/>
      <c r="Q701" s="97"/>
      <c r="R701" s="14"/>
      <c r="S701" s="14"/>
      <c r="T701" s="14"/>
      <c r="U701" s="14"/>
      <c r="V701" s="14"/>
      <c r="W701" s="14"/>
      <c r="X701" s="14"/>
      <c r="Y701" s="14"/>
      <c r="Z701" s="97"/>
      <c r="AA701" s="2812">
        <f>SUM(R701:Z710)</f>
        <v>0</v>
      </c>
      <c r="AB701" s="2812">
        <f>IF(AA701&gt;0,18,0)</f>
        <v>0</v>
      </c>
      <c r="AC701" s="2815">
        <f t="shared" ref="AC701" si="157">IF((AA701-AB701)&gt;=0,AA701-AB701,0)</f>
        <v>0</v>
      </c>
      <c r="AD701" s="2835">
        <f>IF(AA701&lt;AB701,AA701,AB701)/IF(AB701=0,1,AB701)</f>
        <v>0</v>
      </c>
      <c r="AE701" s="2820" t="str">
        <f>IF(AD701=1,"pe",IF(AD701&gt;0,"ne",""))</f>
        <v/>
      </c>
      <c r="AF701" s="2823"/>
      <c r="AG701" s="59">
        <v>1</v>
      </c>
      <c r="AH701" s="59" t="s">
        <v>224</v>
      </c>
      <c r="AI701" s="59" t="str">
        <f t="shared" si="150"/>
        <v>??</v>
      </c>
      <c r="AJ701" s="59">
        <v>1</v>
      </c>
      <c r="AK701" s="529">
        <f>C701</f>
        <v>0</v>
      </c>
    </row>
    <row r="702" spans="1:37" ht="14.1" customHeight="1" thickTop="1" thickBot="1">
      <c r="A702" s="2797"/>
      <c r="B702" s="2801"/>
      <c r="C702" s="2827"/>
      <c r="D702" s="2830"/>
      <c r="E702" s="2833"/>
      <c r="F702" s="2807"/>
      <c r="G702" s="2810"/>
      <c r="H702" s="2837"/>
      <c r="I702" s="2807"/>
      <c r="J702" s="2807"/>
      <c r="K702" s="273"/>
      <c r="L702" s="98"/>
      <c r="M702" s="1760"/>
      <c r="N702" s="89"/>
      <c r="O702" s="89"/>
      <c r="P702" s="98"/>
      <c r="Q702" s="98"/>
      <c r="R702" s="12"/>
      <c r="S702" s="12"/>
      <c r="T702" s="12"/>
      <c r="U702" s="12"/>
      <c r="V702" s="12"/>
      <c r="W702" s="1934"/>
      <c r="X702" s="1934"/>
      <c r="Y702" s="12"/>
      <c r="Z702" s="98"/>
      <c r="AA702" s="2813"/>
      <c r="AB702" s="2813"/>
      <c r="AC702" s="2816"/>
      <c r="AD702" s="2835"/>
      <c r="AE702" s="2821"/>
      <c r="AF702" s="2823"/>
      <c r="AG702" s="59">
        <f>IF(N702=N701,0,1)</f>
        <v>0</v>
      </c>
      <c r="AH702" s="59" t="s">
        <v>224</v>
      </c>
      <c r="AI702" s="59" t="str">
        <f t="shared" si="150"/>
        <v>??</v>
      </c>
      <c r="AJ702" s="59">
        <f>IF(O702=O701,0,1)</f>
        <v>0</v>
      </c>
      <c r="AK702" s="529">
        <f t="shared" si="155"/>
        <v>0</v>
      </c>
    </row>
    <row r="703" spans="1:37" ht="14.1" customHeight="1" thickTop="1" thickBot="1">
      <c r="A703" s="2797"/>
      <c r="B703" s="2801"/>
      <c r="C703" s="2827"/>
      <c r="D703" s="2830"/>
      <c r="E703" s="2833"/>
      <c r="F703" s="2807"/>
      <c r="G703" s="2810"/>
      <c r="H703" s="2838"/>
      <c r="I703" s="2807"/>
      <c r="J703" s="2807"/>
      <c r="K703" s="273"/>
      <c r="L703" s="98"/>
      <c r="M703" s="1760"/>
      <c r="N703" s="89"/>
      <c r="O703" s="89"/>
      <c r="P703" s="98"/>
      <c r="Q703" s="98"/>
      <c r="R703" s="12"/>
      <c r="S703" s="12"/>
      <c r="T703" s="12"/>
      <c r="U703" s="12"/>
      <c r="V703" s="12"/>
      <c r="W703" s="1934"/>
      <c r="X703" s="1934"/>
      <c r="Y703" s="12"/>
      <c r="Z703" s="98"/>
      <c r="AA703" s="2813"/>
      <c r="AB703" s="2813"/>
      <c r="AC703" s="2816"/>
      <c r="AD703" s="2835"/>
      <c r="AE703" s="2821"/>
      <c r="AF703" s="2823"/>
      <c r="AG703" s="59">
        <f>IF(N703=N702,0,IF(N703=N701,0,1))</f>
        <v>0</v>
      </c>
      <c r="AH703" s="59" t="s">
        <v>224</v>
      </c>
      <c r="AI703" s="59" t="str">
        <f t="shared" si="150"/>
        <v>??</v>
      </c>
      <c r="AJ703" s="59">
        <f>IF(O703=O702,0,IF(O703=O701,0,1))</f>
        <v>0</v>
      </c>
      <c r="AK703" s="529">
        <f t="shared" si="155"/>
        <v>0</v>
      </c>
    </row>
    <row r="704" spans="1:37" ht="14.1" customHeight="1" thickTop="1" thickBot="1">
      <c r="A704" s="2797"/>
      <c r="B704" s="2801"/>
      <c r="C704" s="2827"/>
      <c r="D704" s="2830"/>
      <c r="E704" s="2833"/>
      <c r="F704" s="2807"/>
      <c r="G704" s="2810"/>
      <c r="H704" s="2839"/>
      <c r="I704" s="2807"/>
      <c r="J704" s="2807"/>
      <c r="K704" s="273"/>
      <c r="L704" s="98"/>
      <c r="M704" s="1760"/>
      <c r="N704" s="89"/>
      <c r="O704" s="89"/>
      <c r="P704" s="98"/>
      <c r="Q704" s="98"/>
      <c r="R704" s="12"/>
      <c r="S704" s="12"/>
      <c r="T704" s="12"/>
      <c r="U704" s="12"/>
      <c r="V704" s="12"/>
      <c r="W704" s="1934"/>
      <c r="X704" s="1934"/>
      <c r="Y704" s="12"/>
      <c r="Z704" s="98"/>
      <c r="AA704" s="2813"/>
      <c r="AB704" s="2813"/>
      <c r="AC704" s="2816"/>
      <c r="AD704" s="2835"/>
      <c r="AE704" s="2821"/>
      <c r="AF704" s="2823"/>
      <c r="AG704" s="59">
        <f>IF(N704=N703,0,IF(N704=N702,0,IF(N704=N701,0,1)))</f>
        <v>0</v>
      </c>
      <c r="AH704" s="59" t="s">
        <v>224</v>
      </c>
      <c r="AI704" s="59" t="str">
        <f t="shared" si="150"/>
        <v>??</v>
      </c>
      <c r="AJ704" s="59">
        <f>IF(O704=O703,0,IF(O704=O702,0,IF(O704=O701,0,1)))</f>
        <v>0</v>
      </c>
      <c r="AK704" s="529">
        <f t="shared" si="155"/>
        <v>0</v>
      </c>
    </row>
    <row r="705" spans="1:37" ht="14.1" customHeight="1" thickTop="1" thickBot="1">
      <c r="A705" s="2797"/>
      <c r="B705" s="2801"/>
      <c r="C705" s="2827"/>
      <c r="D705" s="2830"/>
      <c r="E705" s="2833"/>
      <c r="F705" s="2807"/>
      <c r="G705" s="2810"/>
      <c r="H705" s="2839"/>
      <c r="I705" s="2807"/>
      <c r="J705" s="2807"/>
      <c r="K705" s="277"/>
      <c r="L705" s="98"/>
      <c r="M705" s="1760"/>
      <c r="N705" s="89"/>
      <c r="O705" s="89"/>
      <c r="P705" s="98"/>
      <c r="Q705" s="98"/>
      <c r="R705" s="12"/>
      <c r="S705" s="12"/>
      <c r="T705" s="12"/>
      <c r="U705" s="12"/>
      <c r="V705" s="12"/>
      <c r="W705" s="1934"/>
      <c r="X705" s="1934"/>
      <c r="Y705" s="12"/>
      <c r="Z705" s="98"/>
      <c r="AA705" s="2813"/>
      <c r="AB705" s="2813"/>
      <c r="AC705" s="2816"/>
      <c r="AD705" s="2835"/>
      <c r="AE705" s="2821"/>
      <c r="AF705" s="2823"/>
      <c r="AG705" s="59">
        <f>IF(N705=N704,0,IF(N705=N703,0,IF(N705=N702,0,IF(N705=N701,0,1))))</f>
        <v>0</v>
      </c>
      <c r="AH705" s="59" t="s">
        <v>224</v>
      </c>
      <c r="AI705" s="59" t="str">
        <f t="shared" si="150"/>
        <v>??</v>
      </c>
      <c r="AJ705" s="59">
        <f>IF(O705=O704,0,IF(O705=O703,0,IF(O705=O702,0,IF(O705=O701,0,1))))</f>
        <v>0</v>
      </c>
      <c r="AK705" s="529">
        <f t="shared" si="155"/>
        <v>0</v>
      </c>
    </row>
    <row r="706" spans="1:37" ht="14.1" customHeight="1" thickTop="1" thickBot="1">
      <c r="A706" s="2797"/>
      <c r="B706" s="2801"/>
      <c r="C706" s="2827"/>
      <c r="D706" s="2830"/>
      <c r="E706" s="2833"/>
      <c r="F706" s="2807"/>
      <c r="G706" s="2810"/>
      <c r="H706" s="2839"/>
      <c r="I706" s="2807"/>
      <c r="J706" s="2807"/>
      <c r="K706" s="277"/>
      <c r="L706" s="98"/>
      <c r="M706" s="1760"/>
      <c r="N706" s="89"/>
      <c r="O706" s="89"/>
      <c r="P706" s="98"/>
      <c r="Q706" s="98"/>
      <c r="R706" s="12"/>
      <c r="S706" s="12"/>
      <c r="T706" s="12"/>
      <c r="U706" s="12"/>
      <c r="V706" s="12"/>
      <c r="W706" s="1934"/>
      <c r="X706" s="1934"/>
      <c r="Y706" s="12"/>
      <c r="Z706" s="98"/>
      <c r="AA706" s="2813"/>
      <c r="AB706" s="2813"/>
      <c r="AC706" s="2816"/>
      <c r="AD706" s="2835"/>
      <c r="AE706" s="2821"/>
      <c r="AF706" s="2823"/>
      <c r="AG706" s="59">
        <f>IF(N706=N705,0,IF(N706=N704,0,IF(N706=N703,0,IF(N706=N702,0,IF(N706=N701,0,1)))))</f>
        <v>0</v>
      </c>
      <c r="AH706" s="59" t="s">
        <v>224</v>
      </c>
      <c r="AI706" s="59" t="str">
        <f t="shared" si="150"/>
        <v>??</v>
      </c>
      <c r="AJ706" s="59">
        <f>IF(O706=O705,0,IF(O706=O704,0,IF(O706=O703,0,IF(O706=O702,0,IF(O706=O701,0,1)))))</f>
        <v>0</v>
      </c>
      <c r="AK706" s="529">
        <f t="shared" si="155"/>
        <v>0</v>
      </c>
    </row>
    <row r="707" spans="1:37" ht="14.1" customHeight="1" thickTop="1" thickBot="1">
      <c r="A707" s="2797"/>
      <c r="B707" s="2801"/>
      <c r="C707" s="2827"/>
      <c r="D707" s="2830"/>
      <c r="E707" s="2833"/>
      <c r="F707" s="2807"/>
      <c r="G707" s="2810"/>
      <c r="H707" s="2839"/>
      <c r="I707" s="2807"/>
      <c r="J707" s="2807"/>
      <c r="K707" s="277"/>
      <c r="L707" s="98"/>
      <c r="M707" s="1760"/>
      <c r="N707" s="89"/>
      <c r="O707" s="89"/>
      <c r="P707" s="98"/>
      <c r="Q707" s="98"/>
      <c r="R707" s="12"/>
      <c r="S707" s="12"/>
      <c r="T707" s="12"/>
      <c r="U707" s="12"/>
      <c r="V707" s="12"/>
      <c r="W707" s="1934"/>
      <c r="X707" s="1934"/>
      <c r="Y707" s="12"/>
      <c r="Z707" s="98"/>
      <c r="AA707" s="2813"/>
      <c r="AB707" s="2813"/>
      <c r="AC707" s="2824" t="str">
        <f t="shared" ref="AC707" si="158">IF(AC701&gt;9,"błąd","")</f>
        <v/>
      </c>
      <c r="AD707" s="2835"/>
      <c r="AE707" s="2821"/>
      <c r="AF707" s="2823"/>
      <c r="AG707" s="59">
        <f>IF(N707=N706,0,IF(N707=N705,0,IF(N707=N704,0,IF(N707=N703,0,IF(N707=N702,0,IF(N707=N701,0,1))))))</f>
        <v>0</v>
      </c>
      <c r="AH707" s="59" t="s">
        <v>224</v>
      </c>
      <c r="AI707" s="59" t="str">
        <f t="shared" si="150"/>
        <v>??</v>
      </c>
      <c r="AJ707" s="59">
        <f>IF(O707=O706,0,IF(O707=O705,0,IF(O707=O704,0,IF(O707=O703,0,IF(O707=O702,0,IF(O707=O701,0,1))))))</f>
        <v>0</v>
      </c>
      <c r="AK707" s="529">
        <f t="shared" si="155"/>
        <v>0</v>
      </c>
    </row>
    <row r="708" spans="1:37" ht="14.1" customHeight="1" thickTop="1" thickBot="1">
      <c r="A708" s="2797"/>
      <c r="B708" s="2801"/>
      <c r="C708" s="2827"/>
      <c r="D708" s="2830"/>
      <c r="E708" s="2833"/>
      <c r="F708" s="2807"/>
      <c r="G708" s="2810"/>
      <c r="H708" s="2839"/>
      <c r="I708" s="2807"/>
      <c r="J708" s="2807"/>
      <c r="K708" s="277"/>
      <c r="L708" s="98"/>
      <c r="M708" s="1760"/>
      <c r="N708" s="89"/>
      <c r="O708" s="89"/>
      <c r="P708" s="98"/>
      <c r="Q708" s="98"/>
      <c r="R708" s="12"/>
      <c r="S708" s="12"/>
      <c r="T708" s="12"/>
      <c r="U708" s="12"/>
      <c r="V708" s="12"/>
      <c r="W708" s="1934"/>
      <c r="X708" s="1934"/>
      <c r="Y708" s="12"/>
      <c r="Z708" s="98"/>
      <c r="AA708" s="2813"/>
      <c r="AB708" s="2813"/>
      <c r="AC708" s="2824"/>
      <c r="AD708" s="2835"/>
      <c r="AE708" s="2821"/>
      <c r="AF708" s="2823"/>
      <c r="AG708" s="59">
        <f>IF(N708=N707,0,IF(N708=N706,0,IF(N708=N705,0,IF(N708=N704,0,IF(N708=N703,0,IF(N708=N702,0,IF(N708=N701,0,1)))))))</f>
        <v>0</v>
      </c>
      <c r="AH708" s="59" t="s">
        <v>224</v>
      </c>
      <c r="AI708" s="59" t="str">
        <f t="shared" si="150"/>
        <v>??</v>
      </c>
      <c r="AJ708" s="59">
        <f>IF(O708=O707,0,IF(O708=O706,0,IF(O708=O705,0,IF(O708=O704,0,IF(O708=O703,0,IF(O708=O702,0,IF(O708=O701,0,1)))))))</f>
        <v>0</v>
      </c>
      <c r="AK708" s="529">
        <f t="shared" si="155"/>
        <v>0</v>
      </c>
    </row>
    <row r="709" spans="1:37" ht="14.1" customHeight="1" thickTop="1" thickBot="1">
      <c r="A709" s="2797"/>
      <c r="B709" s="2801"/>
      <c r="C709" s="2827"/>
      <c r="D709" s="2830"/>
      <c r="E709" s="2833"/>
      <c r="F709" s="2807"/>
      <c r="G709" s="2810"/>
      <c r="H709" s="2839"/>
      <c r="I709" s="2807"/>
      <c r="J709" s="2807"/>
      <c r="K709" s="277"/>
      <c r="L709" s="98"/>
      <c r="M709" s="1760"/>
      <c r="N709" s="89"/>
      <c r="O709" s="89"/>
      <c r="P709" s="98"/>
      <c r="Q709" s="98"/>
      <c r="R709" s="12"/>
      <c r="S709" s="12"/>
      <c r="T709" s="12"/>
      <c r="U709" s="12"/>
      <c r="V709" s="12"/>
      <c r="W709" s="1934"/>
      <c r="X709" s="1934"/>
      <c r="Y709" s="12"/>
      <c r="Z709" s="98"/>
      <c r="AA709" s="2813"/>
      <c r="AB709" s="2813"/>
      <c r="AC709" s="2824"/>
      <c r="AD709" s="2835"/>
      <c r="AE709" s="2821"/>
      <c r="AF709" s="2823"/>
      <c r="AG709" s="59">
        <f>IF(N709=N708,0,IF(N709=N707,0,IF(N709=N706,0,IF(N709=N705,0,IF(N709=N704,0,IF(N709=N703,0,IF(N709=N702,0,IF(N709=N701,0,1))))))))</f>
        <v>0</v>
      </c>
      <c r="AH709" s="59" t="s">
        <v>224</v>
      </c>
      <c r="AI709" s="59" t="str">
        <f t="shared" si="150"/>
        <v>??</v>
      </c>
      <c r="AJ709" s="59">
        <f>IF(O709=O708,0,IF(O709=O707,0,IF(O709=O706,0,IF(O709=O705,0,IF(O709=O704,0,IF(O709=O703,0,IF(O709=O702,0,IF(O709=O701,0,1))))))))</f>
        <v>0</v>
      </c>
      <c r="AK709" s="529">
        <f t="shared" si="155"/>
        <v>0</v>
      </c>
    </row>
    <row r="710" spans="1:37" ht="14.1" customHeight="1" thickTop="1" thickBot="1">
      <c r="A710" s="2797"/>
      <c r="B710" s="2802"/>
      <c r="C710" s="2828"/>
      <c r="D710" s="2831"/>
      <c r="E710" s="2834"/>
      <c r="F710" s="2808"/>
      <c r="G710" s="2811"/>
      <c r="H710" s="2840"/>
      <c r="I710" s="2808"/>
      <c r="J710" s="2808"/>
      <c r="K710" s="274"/>
      <c r="L710" s="96"/>
      <c r="M710" s="96"/>
      <c r="N710" s="89"/>
      <c r="O710" s="93"/>
      <c r="P710" s="96"/>
      <c r="Q710" s="96"/>
      <c r="R710" s="13"/>
      <c r="S710" s="13"/>
      <c r="T710" s="13"/>
      <c r="U710" s="13"/>
      <c r="V710" s="13"/>
      <c r="W710" s="13"/>
      <c r="X710" s="13"/>
      <c r="Y710" s="13"/>
      <c r="Z710" s="96"/>
      <c r="AA710" s="2814"/>
      <c r="AB710" s="2814"/>
      <c r="AC710" s="2825"/>
      <c r="AD710" s="2835"/>
      <c r="AE710" s="2822"/>
      <c r="AF710" s="2823"/>
      <c r="AG710" s="59">
        <f>IF(N710=N709,0,IF(N710=N708,0,IF(N710=N707,0,IF(N710=N706,0,IF(N710=N705,0,IF(N710=N704,0,IF(N710=N703,0,IF(N710=N702,0,IF(N710=N701,0,1)))))))))</f>
        <v>0</v>
      </c>
      <c r="AH710" s="59" t="s">
        <v>224</v>
      </c>
      <c r="AI710" s="59" t="str">
        <f t="shared" si="150"/>
        <v>??</v>
      </c>
      <c r="AJ710" s="59">
        <f>IF(O710=O709,0,IF(O710=O708,0,IF(O710=O707,0,IF(O710=O706,0,IF(O710=O705,0,IF(O710=O704,0,IF(O710=O703,0,IF(O710=O702,0,IF(O710=O701,0,1)))))))))</f>
        <v>0</v>
      </c>
      <c r="AK710" s="529">
        <f t="shared" si="155"/>
        <v>0</v>
      </c>
    </row>
    <row r="711" spans="1:37" ht="14.1" customHeight="1" thickTop="1" thickBot="1">
      <c r="A711" s="2797"/>
      <c r="B711" s="2800"/>
      <c r="C711" s="2826"/>
      <c r="D711" s="2829"/>
      <c r="E711" s="2832"/>
      <c r="F711" s="2806"/>
      <c r="G711" s="2809"/>
      <c r="H711" s="2836" t="s">
        <v>970</v>
      </c>
      <c r="I711" s="2806"/>
      <c r="J711" s="2806"/>
      <c r="K711" s="275"/>
      <c r="L711" s="97"/>
      <c r="M711" s="97"/>
      <c r="N711" s="79"/>
      <c r="O711" s="79"/>
      <c r="P711" s="97"/>
      <c r="Q711" s="97"/>
      <c r="R711" s="14"/>
      <c r="S711" s="14"/>
      <c r="T711" s="14"/>
      <c r="U711" s="14"/>
      <c r="V711" s="14"/>
      <c r="W711" s="14"/>
      <c r="X711" s="14"/>
      <c r="Y711" s="14"/>
      <c r="Z711" s="97"/>
      <c r="AA711" s="2812">
        <f>SUM(R711:Z720)</f>
        <v>0</v>
      </c>
      <c r="AB711" s="2812">
        <f>IF(AA711&gt;0,18,0)</f>
        <v>0</v>
      </c>
      <c r="AC711" s="2815">
        <f t="shared" ref="AC711" si="159">IF((AA711-AB711)&gt;=0,AA711-AB711,0)</f>
        <v>0</v>
      </c>
      <c r="AD711" s="2835">
        <f>IF(AA711&lt;AB711,AA711,AB711)/IF(AB711=0,1,AB711)</f>
        <v>0</v>
      </c>
      <c r="AE711" s="2820" t="str">
        <f>IF(AD711=1,"pe",IF(AD711&gt;0,"ne",""))</f>
        <v/>
      </c>
      <c r="AF711" s="2823"/>
      <c r="AG711" s="59">
        <v>1</v>
      </c>
      <c r="AH711" s="59" t="s">
        <v>224</v>
      </c>
      <c r="AI711" s="59" t="str">
        <f t="shared" si="150"/>
        <v>??</v>
      </c>
      <c r="AJ711" s="59">
        <v>1</v>
      </c>
      <c r="AK711" s="529">
        <f>C711</f>
        <v>0</v>
      </c>
    </row>
    <row r="712" spans="1:37" ht="14.1" customHeight="1" thickTop="1" thickBot="1">
      <c r="A712" s="2797"/>
      <c r="B712" s="2801"/>
      <c r="C712" s="2827"/>
      <c r="D712" s="2830"/>
      <c r="E712" s="2833"/>
      <c r="F712" s="2807"/>
      <c r="G712" s="2810"/>
      <c r="H712" s="2837"/>
      <c r="I712" s="2807"/>
      <c r="J712" s="2807"/>
      <c r="K712" s="273"/>
      <c r="L712" s="98"/>
      <c r="M712" s="1760"/>
      <c r="N712" s="89"/>
      <c r="O712" s="89"/>
      <c r="P712" s="98"/>
      <c r="Q712" s="98"/>
      <c r="R712" s="12"/>
      <c r="S712" s="12"/>
      <c r="T712" s="12"/>
      <c r="U712" s="12"/>
      <c r="V712" s="12"/>
      <c r="W712" s="1934"/>
      <c r="X712" s="1934"/>
      <c r="Y712" s="12"/>
      <c r="Z712" s="98"/>
      <c r="AA712" s="2813"/>
      <c r="AB712" s="2813"/>
      <c r="AC712" s="2816"/>
      <c r="AD712" s="2835"/>
      <c r="AE712" s="2821"/>
      <c r="AF712" s="2823"/>
      <c r="AG712" s="59">
        <f>IF(N712=N711,0,1)</f>
        <v>0</v>
      </c>
      <c r="AH712" s="59" t="s">
        <v>224</v>
      </c>
      <c r="AI712" s="59" t="str">
        <f t="shared" si="150"/>
        <v>??</v>
      </c>
      <c r="AJ712" s="59">
        <f>IF(O712=O711,0,1)</f>
        <v>0</v>
      </c>
      <c r="AK712" s="529">
        <f t="shared" ref="AK712:AK740" si="160">AK711</f>
        <v>0</v>
      </c>
    </row>
    <row r="713" spans="1:37" ht="14.1" customHeight="1" thickTop="1" thickBot="1">
      <c r="A713" s="2797"/>
      <c r="B713" s="2801"/>
      <c r="C713" s="2827"/>
      <c r="D713" s="2830"/>
      <c r="E713" s="2833"/>
      <c r="F713" s="2807"/>
      <c r="G713" s="2810"/>
      <c r="H713" s="2838"/>
      <c r="I713" s="2807"/>
      <c r="J713" s="2807"/>
      <c r="K713" s="273"/>
      <c r="L713" s="98"/>
      <c r="M713" s="1760"/>
      <c r="N713" s="89"/>
      <c r="O713" s="89"/>
      <c r="P713" s="98"/>
      <c r="Q713" s="98"/>
      <c r="R713" s="12"/>
      <c r="S713" s="12"/>
      <c r="T713" s="12"/>
      <c r="U713" s="12"/>
      <c r="V713" s="12"/>
      <c r="W713" s="1934"/>
      <c r="X713" s="1934"/>
      <c r="Y713" s="12"/>
      <c r="Z713" s="98"/>
      <c r="AA713" s="2813"/>
      <c r="AB713" s="2813"/>
      <c r="AC713" s="2816"/>
      <c r="AD713" s="2835"/>
      <c r="AE713" s="2821"/>
      <c r="AF713" s="2823"/>
      <c r="AG713" s="59">
        <f>IF(N713=N712,0,IF(N713=N711,0,1))</f>
        <v>0</v>
      </c>
      <c r="AH713" s="59" t="s">
        <v>224</v>
      </c>
      <c r="AI713" s="59" t="str">
        <f t="shared" si="150"/>
        <v>??</v>
      </c>
      <c r="AJ713" s="59">
        <f>IF(O713=O712,0,IF(O713=O711,0,1))</f>
        <v>0</v>
      </c>
      <c r="AK713" s="529">
        <f t="shared" si="160"/>
        <v>0</v>
      </c>
    </row>
    <row r="714" spans="1:37" ht="14.1" customHeight="1" thickTop="1" thickBot="1">
      <c r="A714" s="2797"/>
      <c r="B714" s="2801"/>
      <c r="C714" s="2827"/>
      <c r="D714" s="2830"/>
      <c r="E714" s="2833"/>
      <c r="F714" s="2807"/>
      <c r="G714" s="2810"/>
      <c r="H714" s="2839"/>
      <c r="I714" s="2807"/>
      <c r="J714" s="2807"/>
      <c r="K714" s="273"/>
      <c r="L714" s="98"/>
      <c r="M714" s="1760"/>
      <c r="N714" s="89"/>
      <c r="O714" s="89"/>
      <c r="P714" s="98"/>
      <c r="Q714" s="98"/>
      <c r="R714" s="12"/>
      <c r="S714" s="12"/>
      <c r="T714" s="12"/>
      <c r="U714" s="12"/>
      <c r="V714" s="12"/>
      <c r="W714" s="1934"/>
      <c r="X714" s="1934"/>
      <c r="Y714" s="12"/>
      <c r="Z714" s="98"/>
      <c r="AA714" s="2813"/>
      <c r="AB714" s="2813"/>
      <c r="AC714" s="2816"/>
      <c r="AD714" s="2835"/>
      <c r="AE714" s="2821"/>
      <c r="AF714" s="2823"/>
      <c r="AG714" s="59">
        <f>IF(N714=N713,0,IF(N714=N712,0,IF(N714=N711,0,1)))</f>
        <v>0</v>
      </c>
      <c r="AH714" s="59" t="s">
        <v>224</v>
      </c>
      <c r="AI714" s="59" t="str">
        <f t="shared" si="150"/>
        <v>??</v>
      </c>
      <c r="AJ714" s="59">
        <f>IF(O714=O713,0,IF(O714=O712,0,IF(O714=O711,0,1)))</f>
        <v>0</v>
      </c>
      <c r="AK714" s="529">
        <f t="shared" si="160"/>
        <v>0</v>
      </c>
    </row>
    <row r="715" spans="1:37" ht="14.1" customHeight="1" thickTop="1" thickBot="1">
      <c r="A715" s="2797"/>
      <c r="B715" s="2801"/>
      <c r="C715" s="2827"/>
      <c r="D715" s="2830"/>
      <c r="E715" s="2833"/>
      <c r="F715" s="2807"/>
      <c r="G715" s="2810"/>
      <c r="H715" s="2839"/>
      <c r="I715" s="2807"/>
      <c r="J715" s="2807"/>
      <c r="K715" s="277"/>
      <c r="L715" s="98"/>
      <c r="M715" s="1760"/>
      <c r="N715" s="89"/>
      <c r="O715" s="89"/>
      <c r="P715" s="98"/>
      <c r="Q715" s="98"/>
      <c r="R715" s="12"/>
      <c r="S715" s="12"/>
      <c r="T715" s="12"/>
      <c r="U715" s="12"/>
      <c r="V715" s="12"/>
      <c r="W715" s="1934"/>
      <c r="X715" s="1934"/>
      <c r="Y715" s="12"/>
      <c r="Z715" s="98"/>
      <c r="AA715" s="2813"/>
      <c r="AB715" s="2813"/>
      <c r="AC715" s="2816"/>
      <c r="AD715" s="2835"/>
      <c r="AE715" s="2821"/>
      <c r="AF715" s="2823"/>
      <c r="AG715" s="59">
        <f>IF(N715=N714,0,IF(N715=N713,0,IF(N715=N712,0,IF(N715=N711,0,1))))</f>
        <v>0</v>
      </c>
      <c r="AH715" s="59" t="s">
        <v>224</v>
      </c>
      <c r="AI715" s="59" t="str">
        <f t="shared" si="150"/>
        <v>??</v>
      </c>
      <c r="AJ715" s="59">
        <f>IF(O715=O714,0,IF(O715=O713,0,IF(O715=O712,0,IF(O715=O711,0,1))))</f>
        <v>0</v>
      </c>
      <c r="AK715" s="529">
        <f t="shared" si="160"/>
        <v>0</v>
      </c>
    </row>
    <row r="716" spans="1:37" ht="14.1" customHeight="1" thickTop="1" thickBot="1">
      <c r="A716" s="2797"/>
      <c r="B716" s="2801"/>
      <c r="C716" s="2827"/>
      <c r="D716" s="2830"/>
      <c r="E716" s="2833"/>
      <c r="F716" s="2807"/>
      <c r="G716" s="2810"/>
      <c r="H716" s="2839"/>
      <c r="I716" s="2807"/>
      <c r="J716" s="2807"/>
      <c r="K716" s="277"/>
      <c r="L716" s="98"/>
      <c r="M716" s="1760"/>
      <c r="N716" s="89"/>
      <c r="O716" s="89"/>
      <c r="P716" s="98"/>
      <c r="Q716" s="98"/>
      <c r="R716" s="12"/>
      <c r="S716" s="12"/>
      <c r="T716" s="12"/>
      <c r="U716" s="12"/>
      <c r="V716" s="12"/>
      <c r="W716" s="1934"/>
      <c r="X716" s="1934"/>
      <c r="Y716" s="12"/>
      <c r="Z716" s="98"/>
      <c r="AA716" s="2813"/>
      <c r="AB716" s="2813"/>
      <c r="AC716" s="2816"/>
      <c r="AD716" s="2835"/>
      <c r="AE716" s="2821"/>
      <c r="AF716" s="2823"/>
      <c r="AG716" s="59">
        <f>IF(N716=N715,0,IF(N716=N714,0,IF(N716=N713,0,IF(N716=N712,0,IF(N716=N711,0,1)))))</f>
        <v>0</v>
      </c>
      <c r="AH716" s="59" t="s">
        <v>224</v>
      </c>
      <c r="AI716" s="59" t="str">
        <f t="shared" si="150"/>
        <v>??</v>
      </c>
      <c r="AJ716" s="59">
        <f>IF(O716=O715,0,IF(O716=O714,0,IF(O716=O713,0,IF(O716=O712,0,IF(O716=O711,0,1)))))</f>
        <v>0</v>
      </c>
      <c r="AK716" s="529">
        <f t="shared" si="160"/>
        <v>0</v>
      </c>
    </row>
    <row r="717" spans="1:37" ht="14.1" customHeight="1" thickTop="1" thickBot="1">
      <c r="A717" s="2797"/>
      <c r="B717" s="2801"/>
      <c r="C717" s="2827"/>
      <c r="D717" s="2830"/>
      <c r="E717" s="2833"/>
      <c r="F717" s="2807"/>
      <c r="G717" s="2810"/>
      <c r="H717" s="2839"/>
      <c r="I717" s="2807"/>
      <c r="J717" s="2807"/>
      <c r="K717" s="277"/>
      <c r="L717" s="98"/>
      <c r="M717" s="1760"/>
      <c r="N717" s="89"/>
      <c r="O717" s="89"/>
      <c r="P717" s="98"/>
      <c r="Q717" s="98"/>
      <c r="R717" s="12"/>
      <c r="S717" s="12"/>
      <c r="T717" s="12"/>
      <c r="U717" s="12"/>
      <c r="V717" s="12"/>
      <c r="W717" s="1934"/>
      <c r="X717" s="1934"/>
      <c r="Y717" s="12"/>
      <c r="Z717" s="98"/>
      <c r="AA717" s="2813"/>
      <c r="AB717" s="2813"/>
      <c r="AC717" s="2824" t="str">
        <f t="shared" ref="AC717" si="161">IF(AC711&gt;9,"błąd","")</f>
        <v/>
      </c>
      <c r="AD717" s="2835"/>
      <c r="AE717" s="2821"/>
      <c r="AF717" s="2823"/>
      <c r="AG717" s="59">
        <f>IF(N717=N716,0,IF(N717=N715,0,IF(N717=N714,0,IF(N717=N713,0,IF(N717=N712,0,IF(N717=N711,0,1))))))</f>
        <v>0</v>
      </c>
      <c r="AH717" s="59" t="s">
        <v>224</v>
      </c>
      <c r="AI717" s="59" t="str">
        <f t="shared" si="150"/>
        <v>??</v>
      </c>
      <c r="AJ717" s="59">
        <f>IF(O717=O716,0,IF(O717=O715,0,IF(O717=O714,0,IF(O717=O713,0,IF(O717=O712,0,IF(O717=O711,0,1))))))</f>
        <v>0</v>
      </c>
      <c r="AK717" s="529">
        <f t="shared" si="160"/>
        <v>0</v>
      </c>
    </row>
    <row r="718" spans="1:37" ht="14.1" customHeight="1" thickTop="1" thickBot="1">
      <c r="A718" s="2797"/>
      <c r="B718" s="2801"/>
      <c r="C718" s="2827"/>
      <c r="D718" s="2830"/>
      <c r="E718" s="2833"/>
      <c r="F718" s="2807"/>
      <c r="G718" s="2810"/>
      <c r="H718" s="2839"/>
      <c r="I718" s="2807"/>
      <c r="J718" s="2807"/>
      <c r="K718" s="277"/>
      <c r="L718" s="98"/>
      <c r="M718" s="1760"/>
      <c r="N718" s="89"/>
      <c r="O718" s="89"/>
      <c r="P718" s="98"/>
      <c r="Q718" s="98"/>
      <c r="R718" s="12"/>
      <c r="S718" s="12"/>
      <c r="T718" s="12"/>
      <c r="U718" s="12"/>
      <c r="V718" s="12"/>
      <c r="W718" s="1934"/>
      <c r="X718" s="1934"/>
      <c r="Y718" s="12"/>
      <c r="Z718" s="98"/>
      <c r="AA718" s="2813"/>
      <c r="AB718" s="2813"/>
      <c r="AC718" s="2824"/>
      <c r="AD718" s="2835"/>
      <c r="AE718" s="2821"/>
      <c r="AF718" s="2823"/>
      <c r="AG718" s="59">
        <f>IF(N718=N717,0,IF(N718=N716,0,IF(N718=N715,0,IF(N718=N714,0,IF(N718=N713,0,IF(N718=N712,0,IF(N718=N711,0,1)))))))</f>
        <v>0</v>
      </c>
      <c r="AH718" s="59" t="s">
        <v>224</v>
      </c>
      <c r="AI718" s="59" t="str">
        <f t="shared" si="150"/>
        <v>??</v>
      </c>
      <c r="AJ718" s="59">
        <f>IF(O718=O717,0,IF(O718=O716,0,IF(O718=O715,0,IF(O718=O714,0,IF(O718=O713,0,IF(O718=O712,0,IF(O718=O711,0,1)))))))</f>
        <v>0</v>
      </c>
      <c r="AK718" s="529">
        <f t="shared" si="160"/>
        <v>0</v>
      </c>
    </row>
    <row r="719" spans="1:37" ht="14.1" customHeight="1" thickTop="1" thickBot="1">
      <c r="A719" s="2797"/>
      <c r="B719" s="2801"/>
      <c r="C719" s="2827"/>
      <c r="D719" s="2830"/>
      <c r="E719" s="2833"/>
      <c r="F719" s="2807"/>
      <c r="G719" s="2810"/>
      <c r="H719" s="2839"/>
      <c r="I719" s="2807"/>
      <c r="J719" s="2807"/>
      <c r="K719" s="277"/>
      <c r="L719" s="98"/>
      <c r="M719" s="1760"/>
      <c r="N719" s="89"/>
      <c r="O719" s="89"/>
      <c r="P719" s="98"/>
      <c r="Q719" s="98"/>
      <c r="R719" s="12"/>
      <c r="S719" s="12"/>
      <c r="T719" s="12"/>
      <c r="U719" s="12"/>
      <c r="V719" s="12"/>
      <c r="W719" s="1934"/>
      <c r="X719" s="1934"/>
      <c r="Y719" s="12"/>
      <c r="Z719" s="98"/>
      <c r="AA719" s="2813"/>
      <c r="AB719" s="2813"/>
      <c r="AC719" s="2824"/>
      <c r="AD719" s="2835"/>
      <c r="AE719" s="2821"/>
      <c r="AF719" s="2823"/>
      <c r="AG719" s="59">
        <f>IF(N719=N718,0,IF(N719=N717,0,IF(N719=N716,0,IF(N719=N715,0,IF(N719=N714,0,IF(N719=N713,0,IF(N719=N712,0,IF(N719=N711,0,1))))))))</f>
        <v>0</v>
      </c>
      <c r="AH719" s="59" t="s">
        <v>224</v>
      </c>
      <c r="AI719" s="59" t="str">
        <f t="shared" si="150"/>
        <v>??</v>
      </c>
      <c r="AJ719" s="59">
        <f>IF(O719=O718,0,IF(O719=O717,0,IF(O719=O716,0,IF(O719=O715,0,IF(O719=O714,0,IF(O719=O713,0,IF(O719=O712,0,IF(O719=O711,0,1))))))))</f>
        <v>0</v>
      </c>
      <c r="AK719" s="529">
        <f t="shared" si="160"/>
        <v>0</v>
      </c>
    </row>
    <row r="720" spans="1:37" ht="14.1" customHeight="1" thickTop="1" thickBot="1">
      <c r="A720" s="2797"/>
      <c r="B720" s="2802"/>
      <c r="C720" s="2828"/>
      <c r="D720" s="2831"/>
      <c r="E720" s="2834"/>
      <c r="F720" s="2808"/>
      <c r="G720" s="2811"/>
      <c r="H720" s="2840"/>
      <c r="I720" s="2808"/>
      <c r="J720" s="2808"/>
      <c r="K720" s="274"/>
      <c r="L720" s="96"/>
      <c r="M720" s="96"/>
      <c r="N720" s="89"/>
      <c r="O720" s="93"/>
      <c r="P720" s="96"/>
      <c r="Q720" s="96"/>
      <c r="R720" s="13"/>
      <c r="S720" s="13"/>
      <c r="T720" s="13"/>
      <c r="U720" s="13"/>
      <c r="V720" s="13"/>
      <c r="W720" s="13"/>
      <c r="X720" s="13"/>
      <c r="Y720" s="13"/>
      <c r="Z720" s="96"/>
      <c r="AA720" s="2814"/>
      <c r="AB720" s="2814"/>
      <c r="AC720" s="2825"/>
      <c r="AD720" s="2835"/>
      <c r="AE720" s="2822"/>
      <c r="AF720" s="2823"/>
      <c r="AG720" s="59">
        <f>IF(N720=N719,0,IF(N720=N718,0,IF(N720=N717,0,IF(N720=N716,0,IF(N720=N715,0,IF(N720=N714,0,IF(N720=N713,0,IF(N720=N712,0,IF(N720=N711,0,1)))))))))</f>
        <v>0</v>
      </c>
      <c r="AH720" s="59" t="s">
        <v>224</v>
      </c>
      <c r="AI720" s="59" t="str">
        <f t="shared" si="150"/>
        <v>??</v>
      </c>
      <c r="AJ720" s="59">
        <f>IF(O720=O719,0,IF(O720=O718,0,IF(O720=O717,0,IF(O720=O716,0,IF(O720=O715,0,IF(O720=O714,0,IF(O720=O713,0,IF(O720=O712,0,IF(O720=O711,0,1)))))))))</f>
        <v>0</v>
      </c>
      <c r="AK720" s="529">
        <f t="shared" si="160"/>
        <v>0</v>
      </c>
    </row>
    <row r="721" spans="1:37" ht="14.1" customHeight="1" thickTop="1" thickBot="1">
      <c r="A721" s="2797"/>
      <c r="B721" s="2800"/>
      <c r="C721" s="2826"/>
      <c r="D721" s="2829"/>
      <c r="E721" s="2832"/>
      <c r="F721" s="2806"/>
      <c r="G721" s="2809"/>
      <c r="H721" s="2836" t="s">
        <v>970</v>
      </c>
      <c r="I721" s="2806"/>
      <c r="J721" s="2806"/>
      <c r="K721" s="275"/>
      <c r="L721" s="97"/>
      <c r="M721" s="97"/>
      <c r="N721" s="79"/>
      <c r="O721" s="79"/>
      <c r="P721" s="97"/>
      <c r="Q721" s="97"/>
      <c r="R721" s="14"/>
      <c r="S721" s="14"/>
      <c r="T721" s="14"/>
      <c r="U721" s="14"/>
      <c r="V721" s="14"/>
      <c r="W721" s="14"/>
      <c r="X721" s="14"/>
      <c r="Y721" s="14"/>
      <c r="Z721" s="97"/>
      <c r="AA721" s="2812">
        <f>SUM(R721:Z730)</f>
        <v>0</v>
      </c>
      <c r="AB721" s="2812">
        <f>IF(AA721&gt;0,18,0)</f>
        <v>0</v>
      </c>
      <c r="AC721" s="2815">
        <f t="shared" ref="AC721" si="162">IF((AA721-AB721)&gt;=0,AA721-AB721,0)</f>
        <v>0</v>
      </c>
      <c r="AD721" s="2835">
        <f>IF(AA721&lt;AB721,AA721,AB721)/IF(AB721=0,1,AB721)</f>
        <v>0</v>
      </c>
      <c r="AE721" s="2820" t="str">
        <f>IF(AD721=1,"pe",IF(AD721&gt;0,"ne",""))</f>
        <v/>
      </c>
      <c r="AF721" s="2823"/>
      <c r="AG721" s="59">
        <v>1</v>
      </c>
      <c r="AH721" s="59" t="s">
        <v>224</v>
      </c>
      <c r="AI721" s="59" t="str">
        <f t="shared" si="150"/>
        <v>??</v>
      </c>
      <c r="AJ721" s="59">
        <v>1</v>
      </c>
      <c r="AK721" s="529">
        <f>C721</f>
        <v>0</v>
      </c>
    </row>
    <row r="722" spans="1:37" ht="14.1" customHeight="1" thickTop="1" thickBot="1">
      <c r="A722" s="2797"/>
      <c r="B722" s="2801"/>
      <c r="C722" s="2827"/>
      <c r="D722" s="2830"/>
      <c r="E722" s="2833"/>
      <c r="F722" s="2807"/>
      <c r="G722" s="2810"/>
      <c r="H722" s="2837"/>
      <c r="I722" s="2807"/>
      <c r="J722" s="2807"/>
      <c r="K722" s="273"/>
      <c r="L722" s="98"/>
      <c r="M722" s="1760"/>
      <c r="N722" s="89"/>
      <c r="O722" s="89"/>
      <c r="P722" s="98"/>
      <c r="Q722" s="98"/>
      <c r="R722" s="12"/>
      <c r="S722" s="12"/>
      <c r="T722" s="12"/>
      <c r="U722" s="12"/>
      <c r="V722" s="12"/>
      <c r="W722" s="1934"/>
      <c r="X722" s="1934"/>
      <c r="Y722" s="12"/>
      <c r="Z722" s="98"/>
      <c r="AA722" s="2813"/>
      <c r="AB722" s="2813"/>
      <c r="AC722" s="2816"/>
      <c r="AD722" s="2835"/>
      <c r="AE722" s="2821"/>
      <c r="AF722" s="2823"/>
      <c r="AG722" s="59">
        <f>IF(N722=N721,0,1)</f>
        <v>0</v>
      </c>
      <c r="AH722" s="59" t="s">
        <v>224</v>
      </c>
      <c r="AI722" s="59" t="str">
        <f t="shared" si="150"/>
        <v>??</v>
      </c>
      <c r="AJ722" s="59">
        <f>IF(O722=O721,0,1)</f>
        <v>0</v>
      </c>
      <c r="AK722" s="529">
        <f t="shared" si="160"/>
        <v>0</v>
      </c>
    </row>
    <row r="723" spans="1:37" ht="14.1" customHeight="1" thickTop="1" thickBot="1">
      <c r="A723" s="2797"/>
      <c r="B723" s="2801"/>
      <c r="C723" s="2827"/>
      <c r="D723" s="2830"/>
      <c r="E723" s="2833"/>
      <c r="F723" s="2807"/>
      <c r="G723" s="2810"/>
      <c r="H723" s="2838"/>
      <c r="I723" s="2807"/>
      <c r="J723" s="2807"/>
      <c r="K723" s="273"/>
      <c r="L723" s="98"/>
      <c r="M723" s="1760"/>
      <c r="N723" s="89"/>
      <c r="O723" s="89"/>
      <c r="P723" s="98"/>
      <c r="Q723" s="98"/>
      <c r="R723" s="12"/>
      <c r="S723" s="12"/>
      <c r="T723" s="12"/>
      <c r="U723" s="12"/>
      <c r="V723" s="12"/>
      <c r="W723" s="1934"/>
      <c r="X723" s="1934"/>
      <c r="Y723" s="12"/>
      <c r="Z723" s="98"/>
      <c r="AA723" s="2813"/>
      <c r="AB723" s="2813"/>
      <c r="AC723" s="2816"/>
      <c r="AD723" s="2835"/>
      <c r="AE723" s="2821"/>
      <c r="AF723" s="2823"/>
      <c r="AG723" s="59">
        <f>IF(N723=N722,0,IF(N723=N721,0,1))</f>
        <v>0</v>
      </c>
      <c r="AH723" s="59" t="s">
        <v>224</v>
      </c>
      <c r="AI723" s="59" t="str">
        <f t="shared" si="150"/>
        <v>??</v>
      </c>
      <c r="AJ723" s="59">
        <f>IF(O723=O722,0,IF(O723=O721,0,1))</f>
        <v>0</v>
      </c>
      <c r="AK723" s="529">
        <f t="shared" si="160"/>
        <v>0</v>
      </c>
    </row>
    <row r="724" spans="1:37" ht="14.1" customHeight="1" thickTop="1" thickBot="1">
      <c r="A724" s="2797"/>
      <c r="B724" s="2801"/>
      <c r="C724" s="2827"/>
      <c r="D724" s="2830"/>
      <c r="E724" s="2833"/>
      <c r="F724" s="2807"/>
      <c r="G724" s="2810"/>
      <c r="H724" s="2839"/>
      <c r="I724" s="2807"/>
      <c r="J724" s="2807"/>
      <c r="K724" s="273"/>
      <c r="L724" s="98"/>
      <c r="M724" s="1760"/>
      <c r="N724" s="89"/>
      <c r="O724" s="89"/>
      <c r="P724" s="98"/>
      <c r="Q724" s="98"/>
      <c r="R724" s="12"/>
      <c r="S724" s="12"/>
      <c r="T724" s="12"/>
      <c r="U724" s="12"/>
      <c r="V724" s="12"/>
      <c r="W724" s="1934"/>
      <c r="X724" s="1934"/>
      <c r="Y724" s="12"/>
      <c r="Z724" s="98"/>
      <c r="AA724" s="2813"/>
      <c r="AB724" s="2813"/>
      <c r="AC724" s="2816"/>
      <c r="AD724" s="2835"/>
      <c r="AE724" s="2821"/>
      <c r="AF724" s="2823"/>
      <c r="AG724" s="59">
        <f>IF(N724=N723,0,IF(N724=N722,0,IF(N724=N721,0,1)))</f>
        <v>0</v>
      </c>
      <c r="AH724" s="59" t="s">
        <v>224</v>
      </c>
      <c r="AI724" s="59" t="str">
        <f t="shared" si="150"/>
        <v>??</v>
      </c>
      <c r="AJ724" s="59">
        <f>IF(O724=O723,0,IF(O724=O722,0,IF(O724=O721,0,1)))</f>
        <v>0</v>
      </c>
      <c r="AK724" s="529">
        <f t="shared" si="160"/>
        <v>0</v>
      </c>
    </row>
    <row r="725" spans="1:37" ht="14.1" customHeight="1" thickTop="1" thickBot="1">
      <c r="A725" s="2797"/>
      <c r="B725" s="2801"/>
      <c r="C725" s="2827"/>
      <c r="D725" s="2830"/>
      <c r="E725" s="2833"/>
      <c r="F725" s="2807"/>
      <c r="G725" s="2810"/>
      <c r="H725" s="2839"/>
      <c r="I725" s="2807"/>
      <c r="J725" s="2807"/>
      <c r="K725" s="277"/>
      <c r="L725" s="98"/>
      <c r="M725" s="1760"/>
      <c r="N725" s="89"/>
      <c r="O725" s="89"/>
      <c r="P725" s="98"/>
      <c r="Q725" s="98"/>
      <c r="R725" s="12"/>
      <c r="S725" s="12"/>
      <c r="T725" s="12"/>
      <c r="U725" s="12"/>
      <c r="V725" s="12"/>
      <c r="W725" s="1934"/>
      <c r="X725" s="1934"/>
      <c r="Y725" s="12"/>
      <c r="Z725" s="98"/>
      <c r="AA725" s="2813"/>
      <c r="AB725" s="2813"/>
      <c r="AC725" s="2816"/>
      <c r="AD725" s="2835"/>
      <c r="AE725" s="2821"/>
      <c r="AF725" s="2823"/>
      <c r="AG725" s="59">
        <f>IF(N725=N724,0,IF(N725=N723,0,IF(N725=N722,0,IF(N725=N721,0,1))))</f>
        <v>0</v>
      </c>
      <c r="AH725" s="59" t="s">
        <v>224</v>
      </c>
      <c r="AI725" s="59" t="str">
        <f t="shared" si="150"/>
        <v>??</v>
      </c>
      <c r="AJ725" s="59">
        <f>IF(O725=O724,0,IF(O725=O723,0,IF(O725=O722,0,IF(O725=O721,0,1))))</f>
        <v>0</v>
      </c>
      <c r="AK725" s="529">
        <f t="shared" si="160"/>
        <v>0</v>
      </c>
    </row>
    <row r="726" spans="1:37" ht="14.1" customHeight="1" thickTop="1" thickBot="1">
      <c r="A726" s="2797"/>
      <c r="B726" s="2801"/>
      <c r="C726" s="2827"/>
      <c r="D726" s="2830"/>
      <c r="E726" s="2833"/>
      <c r="F726" s="2807"/>
      <c r="G726" s="2810"/>
      <c r="H726" s="2839"/>
      <c r="I726" s="2807"/>
      <c r="J726" s="2807"/>
      <c r="K726" s="277"/>
      <c r="L726" s="98"/>
      <c r="M726" s="1760"/>
      <c r="N726" s="89"/>
      <c r="O726" s="89"/>
      <c r="P726" s="98"/>
      <c r="Q726" s="98"/>
      <c r="R726" s="12"/>
      <c r="S726" s="12"/>
      <c r="T726" s="12"/>
      <c r="U726" s="12"/>
      <c r="V726" s="12"/>
      <c r="W726" s="1934"/>
      <c r="X726" s="1934"/>
      <c r="Y726" s="12"/>
      <c r="Z726" s="98"/>
      <c r="AA726" s="2813"/>
      <c r="AB726" s="2813"/>
      <c r="AC726" s="2816"/>
      <c r="AD726" s="2835"/>
      <c r="AE726" s="2821"/>
      <c r="AF726" s="2823"/>
      <c r="AG726" s="59">
        <f>IF(N726=N725,0,IF(N726=N724,0,IF(N726=N723,0,IF(N726=N722,0,IF(N726=N721,0,1)))))</f>
        <v>0</v>
      </c>
      <c r="AH726" s="59" t="s">
        <v>224</v>
      </c>
      <c r="AI726" s="59" t="str">
        <f t="shared" si="150"/>
        <v>??</v>
      </c>
      <c r="AJ726" s="59">
        <f>IF(O726=O725,0,IF(O726=O724,0,IF(O726=O723,0,IF(O726=O722,0,IF(O726=O721,0,1)))))</f>
        <v>0</v>
      </c>
      <c r="AK726" s="529">
        <f t="shared" si="160"/>
        <v>0</v>
      </c>
    </row>
    <row r="727" spans="1:37" ht="14.1" customHeight="1" thickTop="1" thickBot="1">
      <c r="A727" s="2797"/>
      <c r="B727" s="2801"/>
      <c r="C727" s="2827"/>
      <c r="D727" s="2830"/>
      <c r="E727" s="2833"/>
      <c r="F727" s="2807"/>
      <c r="G727" s="2810"/>
      <c r="H727" s="2839"/>
      <c r="I727" s="2807"/>
      <c r="J727" s="2807"/>
      <c r="K727" s="277"/>
      <c r="L727" s="98"/>
      <c r="M727" s="1760"/>
      <c r="N727" s="89"/>
      <c r="O727" s="89"/>
      <c r="P727" s="98"/>
      <c r="Q727" s="98"/>
      <c r="R727" s="12"/>
      <c r="S727" s="12"/>
      <c r="T727" s="12"/>
      <c r="U727" s="12"/>
      <c r="V727" s="12"/>
      <c r="W727" s="1934"/>
      <c r="X727" s="1934"/>
      <c r="Y727" s="12"/>
      <c r="Z727" s="98"/>
      <c r="AA727" s="2813"/>
      <c r="AB727" s="2813"/>
      <c r="AC727" s="2824" t="str">
        <f t="shared" ref="AC727" si="163">IF(AC721&gt;9,"błąd","")</f>
        <v/>
      </c>
      <c r="AD727" s="2835"/>
      <c r="AE727" s="2821"/>
      <c r="AF727" s="2823"/>
      <c r="AG727" s="59">
        <f>IF(N727=N726,0,IF(N727=N725,0,IF(N727=N724,0,IF(N727=N723,0,IF(N727=N722,0,IF(N727=N721,0,1))))))</f>
        <v>0</v>
      </c>
      <c r="AH727" s="59" t="s">
        <v>224</v>
      </c>
      <c r="AI727" s="59" t="str">
        <f t="shared" si="150"/>
        <v>??</v>
      </c>
      <c r="AJ727" s="59">
        <f>IF(O727=O726,0,IF(O727=O725,0,IF(O727=O724,0,IF(O727=O723,0,IF(O727=O722,0,IF(O727=O721,0,1))))))</f>
        <v>0</v>
      </c>
      <c r="AK727" s="529">
        <f t="shared" si="160"/>
        <v>0</v>
      </c>
    </row>
    <row r="728" spans="1:37" ht="14.1" customHeight="1" thickTop="1" thickBot="1">
      <c r="A728" s="2797"/>
      <c r="B728" s="2801"/>
      <c r="C728" s="2827"/>
      <c r="D728" s="2830"/>
      <c r="E728" s="2833"/>
      <c r="F728" s="2807"/>
      <c r="G728" s="2810"/>
      <c r="H728" s="2839"/>
      <c r="I728" s="2807"/>
      <c r="J728" s="2807"/>
      <c r="K728" s="277"/>
      <c r="L728" s="98"/>
      <c r="M728" s="1760"/>
      <c r="N728" s="89"/>
      <c r="O728" s="89"/>
      <c r="P728" s="98"/>
      <c r="Q728" s="98"/>
      <c r="R728" s="12"/>
      <c r="S728" s="12"/>
      <c r="T728" s="12"/>
      <c r="U728" s="12"/>
      <c r="V728" s="12"/>
      <c r="W728" s="1934"/>
      <c r="X728" s="1934"/>
      <c r="Y728" s="12"/>
      <c r="Z728" s="98"/>
      <c r="AA728" s="2813"/>
      <c r="AB728" s="2813"/>
      <c r="AC728" s="2824"/>
      <c r="AD728" s="2835"/>
      <c r="AE728" s="2821"/>
      <c r="AF728" s="2823"/>
      <c r="AG728" s="59">
        <f>IF(N728=N727,0,IF(N728=N726,0,IF(N728=N725,0,IF(N728=N724,0,IF(N728=N723,0,IF(N728=N722,0,IF(N728=N721,0,1)))))))</f>
        <v>0</v>
      </c>
      <c r="AH728" s="59" t="s">
        <v>224</v>
      </c>
      <c r="AI728" s="59" t="str">
        <f t="shared" si="150"/>
        <v>??</v>
      </c>
      <c r="AJ728" s="59">
        <f>IF(O728=O727,0,IF(O728=O726,0,IF(O728=O725,0,IF(O728=O724,0,IF(O728=O723,0,IF(O728=O722,0,IF(O728=O721,0,1)))))))</f>
        <v>0</v>
      </c>
      <c r="AK728" s="529">
        <f t="shared" si="160"/>
        <v>0</v>
      </c>
    </row>
    <row r="729" spans="1:37" ht="14.1" customHeight="1" thickTop="1" thickBot="1">
      <c r="A729" s="2797"/>
      <c r="B729" s="2801"/>
      <c r="C729" s="2827"/>
      <c r="D729" s="2830"/>
      <c r="E729" s="2833"/>
      <c r="F729" s="2807"/>
      <c r="G729" s="2810"/>
      <c r="H729" s="2839"/>
      <c r="I729" s="2807"/>
      <c r="J729" s="2807"/>
      <c r="K729" s="277"/>
      <c r="L729" s="98"/>
      <c r="M729" s="1760"/>
      <c r="N729" s="89"/>
      <c r="O729" s="89"/>
      <c r="P729" s="98"/>
      <c r="Q729" s="98"/>
      <c r="R729" s="12"/>
      <c r="S729" s="12"/>
      <c r="T729" s="12"/>
      <c r="U729" s="12"/>
      <c r="V729" s="12"/>
      <c r="W729" s="1934"/>
      <c r="X729" s="1934"/>
      <c r="Y729" s="12"/>
      <c r="Z729" s="98"/>
      <c r="AA729" s="2813"/>
      <c r="AB729" s="2813"/>
      <c r="AC729" s="2824"/>
      <c r="AD729" s="2835"/>
      <c r="AE729" s="2821"/>
      <c r="AF729" s="2823"/>
      <c r="AG729" s="59">
        <f>IF(N729=N728,0,IF(N729=N727,0,IF(N729=N726,0,IF(N729=N725,0,IF(N729=N724,0,IF(N729=N723,0,IF(N729=N722,0,IF(N729=N721,0,1))))))))</f>
        <v>0</v>
      </c>
      <c r="AH729" s="59" t="s">
        <v>224</v>
      </c>
      <c r="AI729" s="59" t="str">
        <f t="shared" si="150"/>
        <v>??</v>
      </c>
      <c r="AJ729" s="59">
        <f>IF(O729=O728,0,IF(O729=O727,0,IF(O729=O726,0,IF(O729=O725,0,IF(O729=O724,0,IF(O729=O723,0,IF(O729=O722,0,IF(O729=O721,0,1))))))))</f>
        <v>0</v>
      </c>
      <c r="AK729" s="529">
        <f t="shared" si="160"/>
        <v>0</v>
      </c>
    </row>
    <row r="730" spans="1:37" ht="14.1" customHeight="1" thickTop="1" thickBot="1">
      <c r="A730" s="2797"/>
      <c r="B730" s="2802"/>
      <c r="C730" s="2828"/>
      <c r="D730" s="2831"/>
      <c r="E730" s="2834"/>
      <c r="F730" s="2808"/>
      <c r="G730" s="2811"/>
      <c r="H730" s="2840"/>
      <c r="I730" s="2808"/>
      <c r="J730" s="2808"/>
      <c r="K730" s="274"/>
      <c r="L730" s="96"/>
      <c r="M730" s="96"/>
      <c r="N730" s="89"/>
      <c r="O730" s="93"/>
      <c r="P730" s="96"/>
      <c r="Q730" s="96"/>
      <c r="R730" s="13"/>
      <c r="S730" s="13"/>
      <c r="T730" s="13"/>
      <c r="U730" s="13"/>
      <c r="V730" s="13"/>
      <c r="W730" s="13"/>
      <c r="X730" s="13"/>
      <c r="Y730" s="13"/>
      <c r="Z730" s="96"/>
      <c r="AA730" s="2814"/>
      <c r="AB730" s="2814"/>
      <c r="AC730" s="2825"/>
      <c r="AD730" s="2835"/>
      <c r="AE730" s="2822"/>
      <c r="AF730" s="2823"/>
      <c r="AG730" s="59">
        <f>IF(N730=N729,0,IF(N730=N728,0,IF(N730=N727,0,IF(N730=N726,0,IF(N730=N725,0,IF(N730=N724,0,IF(N730=N723,0,IF(N730=N722,0,IF(N730=N721,0,1)))))))))</f>
        <v>0</v>
      </c>
      <c r="AH730" s="59" t="s">
        <v>224</v>
      </c>
      <c r="AI730" s="59" t="str">
        <f t="shared" si="150"/>
        <v>??</v>
      </c>
      <c r="AJ730" s="59">
        <f>IF(O730=O729,0,IF(O730=O728,0,IF(O730=O727,0,IF(O730=O726,0,IF(O730=O725,0,IF(O730=O724,0,IF(O730=O723,0,IF(O730=O722,0,IF(O730=O721,0,1)))))))))</f>
        <v>0</v>
      </c>
      <c r="AK730" s="529">
        <f t="shared" si="160"/>
        <v>0</v>
      </c>
    </row>
    <row r="731" spans="1:37" ht="14.1" customHeight="1" thickTop="1" thickBot="1">
      <c r="A731" s="2797"/>
      <c r="B731" s="2800"/>
      <c r="C731" s="2826"/>
      <c r="D731" s="2829"/>
      <c r="E731" s="2832"/>
      <c r="F731" s="2806"/>
      <c r="G731" s="2809"/>
      <c r="H731" s="2836" t="s">
        <v>970</v>
      </c>
      <c r="I731" s="2806"/>
      <c r="J731" s="2806"/>
      <c r="K731" s="275"/>
      <c r="L731" s="97"/>
      <c r="M731" s="97"/>
      <c r="N731" s="79"/>
      <c r="O731" s="79"/>
      <c r="P731" s="97"/>
      <c r="Q731" s="97"/>
      <c r="R731" s="14"/>
      <c r="S731" s="14"/>
      <c r="T731" s="14"/>
      <c r="U731" s="14"/>
      <c r="V731" s="14"/>
      <c r="W731" s="14"/>
      <c r="X731" s="14"/>
      <c r="Y731" s="14"/>
      <c r="Z731" s="97"/>
      <c r="AA731" s="2812">
        <f>SUM(R731:Z740)</f>
        <v>0</v>
      </c>
      <c r="AB731" s="2812">
        <f>IF(AA731&gt;0,18,0)</f>
        <v>0</v>
      </c>
      <c r="AC731" s="2815">
        <f t="shared" ref="AC731" si="164">IF((AA731-AB731)&gt;=0,AA731-AB731,0)</f>
        <v>0</v>
      </c>
      <c r="AD731" s="2835">
        <f>IF(AA731&lt;AB731,AA731,AB731)/IF(AB731=0,1,AB731)</f>
        <v>0</v>
      </c>
      <c r="AE731" s="2820" t="str">
        <f>IF(AD731=1,"pe",IF(AD731&gt;0,"ne",""))</f>
        <v/>
      </c>
      <c r="AF731" s="2823"/>
      <c r="AG731" s="59">
        <v>1</v>
      </c>
      <c r="AH731" s="59" t="s">
        <v>224</v>
      </c>
      <c r="AI731" s="59" t="str">
        <f t="shared" si="150"/>
        <v>??</v>
      </c>
      <c r="AJ731" s="59">
        <v>1</v>
      </c>
      <c r="AK731" s="529">
        <f>C731</f>
        <v>0</v>
      </c>
    </row>
    <row r="732" spans="1:37" ht="14.1" customHeight="1" thickTop="1" thickBot="1">
      <c r="A732" s="2797"/>
      <c r="B732" s="2801"/>
      <c r="C732" s="2827"/>
      <c r="D732" s="2830"/>
      <c r="E732" s="2833"/>
      <c r="F732" s="2807"/>
      <c r="G732" s="2810"/>
      <c r="H732" s="2837"/>
      <c r="I732" s="2807"/>
      <c r="J732" s="2807"/>
      <c r="K732" s="273"/>
      <c r="L732" s="98"/>
      <c r="M732" s="1760"/>
      <c r="N732" s="89"/>
      <c r="O732" s="89"/>
      <c r="P732" s="98"/>
      <c r="Q732" s="98"/>
      <c r="R732" s="12"/>
      <c r="S732" s="12"/>
      <c r="T732" s="12"/>
      <c r="U732" s="12"/>
      <c r="V732" s="12"/>
      <c r="W732" s="1934"/>
      <c r="X732" s="1934"/>
      <c r="Y732" s="12"/>
      <c r="Z732" s="98"/>
      <c r="AA732" s="2813"/>
      <c r="AB732" s="2813"/>
      <c r="AC732" s="2816"/>
      <c r="AD732" s="2835"/>
      <c r="AE732" s="2821"/>
      <c r="AF732" s="2823"/>
      <c r="AG732" s="59">
        <f>IF(N732=N731,0,1)</f>
        <v>0</v>
      </c>
      <c r="AH732" s="59" t="s">
        <v>224</v>
      </c>
      <c r="AI732" s="59" t="str">
        <f t="shared" si="150"/>
        <v>??</v>
      </c>
      <c r="AJ732" s="59">
        <f>IF(O732=O731,0,1)</f>
        <v>0</v>
      </c>
      <c r="AK732" s="529">
        <f t="shared" si="160"/>
        <v>0</v>
      </c>
    </row>
    <row r="733" spans="1:37" ht="14.1" customHeight="1" thickTop="1" thickBot="1">
      <c r="A733" s="2797"/>
      <c r="B733" s="2801"/>
      <c r="C733" s="2827"/>
      <c r="D733" s="2830"/>
      <c r="E733" s="2833"/>
      <c r="F733" s="2807"/>
      <c r="G733" s="2810"/>
      <c r="H733" s="2838"/>
      <c r="I733" s="2807"/>
      <c r="J733" s="2807"/>
      <c r="K733" s="273"/>
      <c r="L733" s="98"/>
      <c r="M733" s="1760"/>
      <c r="N733" s="89"/>
      <c r="O733" s="89"/>
      <c r="P733" s="98"/>
      <c r="Q733" s="98"/>
      <c r="R733" s="12"/>
      <c r="S733" s="12"/>
      <c r="T733" s="12"/>
      <c r="U733" s="12"/>
      <c r="V733" s="12"/>
      <c r="W733" s="1934"/>
      <c r="X733" s="1934"/>
      <c r="Y733" s="12"/>
      <c r="Z733" s="98"/>
      <c r="AA733" s="2813"/>
      <c r="AB733" s="2813"/>
      <c r="AC733" s="2816"/>
      <c r="AD733" s="2835"/>
      <c r="AE733" s="2821"/>
      <c r="AF733" s="2823"/>
      <c r="AG733" s="59">
        <f>IF(N733=N732,0,IF(N733=N731,0,1))</f>
        <v>0</v>
      </c>
      <c r="AH733" s="59" t="s">
        <v>224</v>
      </c>
      <c r="AI733" s="59" t="str">
        <f t="shared" si="150"/>
        <v>??</v>
      </c>
      <c r="AJ733" s="59">
        <f>IF(O733=O732,0,IF(O733=O731,0,1))</f>
        <v>0</v>
      </c>
      <c r="AK733" s="529">
        <f t="shared" si="160"/>
        <v>0</v>
      </c>
    </row>
    <row r="734" spans="1:37" ht="14.1" customHeight="1" thickTop="1" thickBot="1">
      <c r="A734" s="2797"/>
      <c r="B734" s="2801"/>
      <c r="C734" s="2827"/>
      <c r="D734" s="2830"/>
      <c r="E734" s="2833"/>
      <c r="F734" s="2807"/>
      <c r="G734" s="2810"/>
      <c r="H734" s="2839"/>
      <c r="I734" s="2807"/>
      <c r="J734" s="2807"/>
      <c r="K734" s="273"/>
      <c r="L734" s="98"/>
      <c r="M734" s="1760"/>
      <c r="N734" s="89"/>
      <c r="O734" s="89"/>
      <c r="P734" s="98"/>
      <c r="Q734" s="98"/>
      <c r="R734" s="12"/>
      <c r="S734" s="12"/>
      <c r="T734" s="12"/>
      <c r="U734" s="12"/>
      <c r="V734" s="12"/>
      <c r="W734" s="1934"/>
      <c r="X734" s="1934"/>
      <c r="Y734" s="12"/>
      <c r="Z734" s="98"/>
      <c r="AA734" s="2813"/>
      <c r="AB734" s="2813"/>
      <c r="AC734" s="2816"/>
      <c r="AD734" s="2835"/>
      <c r="AE734" s="2821"/>
      <c r="AF734" s="2823"/>
      <c r="AG734" s="59">
        <f>IF(N734=N733,0,IF(N734=N732,0,IF(N734=N731,0,1)))</f>
        <v>0</v>
      </c>
      <c r="AH734" s="59" t="s">
        <v>224</v>
      </c>
      <c r="AI734" s="59" t="str">
        <f t="shared" si="150"/>
        <v>??</v>
      </c>
      <c r="AJ734" s="59">
        <f>IF(O734=O733,0,IF(O734=O732,0,IF(O734=O731,0,1)))</f>
        <v>0</v>
      </c>
      <c r="AK734" s="529">
        <f t="shared" si="160"/>
        <v>0</v>
      </c>
    </row>
    <row r="735" spans="1:37" ht="14.1" customHeight="1" thickTop="1" thickBot="1">
      <c r="A735" s="2797"/>
      <c r="B735" s="2801"/>
      <c r="C735" s="2827"/>
      <c r="D735" s="2830"/>
      <c r="E735" s="2833"/>
      <c r="F735" s="2807"/>
      <c r="G735" s="2810"/>
      <c r="H735" s="2839"/>
      <c r="I735" s="2807"/>
      <c r="J735" s="2807"/>
      <c r="K735" s="277"/>
      <c r="L735" s="98"/>
      <c r="M735" s="1760"/>
      <c r="N735" s="89"/>
      <c r="O735" s="89"/>
      <c r="P735" s="98"/>
      <c r="Q735" s="98"/>
      <c r="R735" s="12"/>
      <c r="S735" s="12"/>
      <c r="T735" s="12"/>
      <c r="U735" s="12"/>
      <c r="V735" s="12"/>
      <c r="W735" s="1934"/>
      <c r="X735" s="1934"/>
      <c r="Y735" s="12"/>
      <c r="Z735" s="98"/>
      <c r="AA735" s="2813"/>
      <c r="AB735" s="2813"/>
      <c r="AC735" s="2816"/>
      <c r="AD735" s="2835"/>
      <c r="AE735" s="2821"/>
      <c r="AF735" s="2823"/>
      <c r="AG735" s="59">
        <f>IF(N735=N734,0,IF(N735=N733,0,IF(N735=N732,0,IF(N735=N731,0,1))))</f>
        <v>0</v>
      </c>
      <c r="AH735" s="59" t="s">
        <v>224</v>
      </c>
      <c r="AI735" s="59" t="str">
        <f t="shared" si="150"/>
        <v>??</v>
      </c>
      <c r="AJ735" s="59">
        <f>IF(O735=O734,0,IF(O735=O733,0,IF(O735=O732,0,IF(O735=O731,0,1))))</f>
        <v>0</v>
      </c>
      <c r="AK735" s="529">
        <f t="shared" si="160"/>
        <v>0</v>
      </c>
    </row>
    <row r="736" spans="1:37" ht="14.1" customHeight="1" thickTop="1" thickBot="1">
      <c r="A736" s="2797"/>
      <c r="B736" s="2801"/>
      <c r="C736" s="2827"/>
      <c r="D736" s="2830"/>
      <c r="E736" s="2833"/>
      <c r="F736" s="2807"/>
      <c r="G736" s="2810"/>
      <c r="H736" s="2839"/>
      <c r="I736" s="2807"/>
      <c r="J736" s="2807"/>
      <c r="K736" s="277"/>
      <c r="L736" s="98"/>
      <c r="M736" s="1760"/>
      <c r="N736" s="89"/>
      <c r="O736" s="89"/>
      <c r="P736" s="98"/>
      <c r="Q736" s="98"/>
      <c r="R736" s="12"/>
      <c r="S736" s="12"/>
      <c r="T736" s="12"/>
      <c r="U736" s="12"/>
      <c r="V736" s="12"/>
      <c r="W736" s="1934"/>
      <c r="X736" s="1934"/>
      <c r="Y736" s="12"/>
      <c r="Z736" s="98"/>
      <c r="AA736" s="2813"/>
      <c r="AB736" s="2813"/>
      <c r="AC736" s="2816"/>
      <c r="AD736" s="2835"/>
      <c r="AE736" s="2821"/>
      <c r="AF736" s="2823"/>
      <c r="AG736" s="59">
        <f>IF(N736=N735,0,IF(N736=N734,0,IF(N736=N733,0,IF(N736=N732,0,IF(N736=N731,0,1)))))</f>
        <v>0</v>
      </c>
      <c r="AH736" s="59" t="s">
        <v>224</v>
      </c>
      <c r="AI736" s="59" t="str">
        <f t="shared" si="150"/>
        <v>??</v>
      </c>
      <c r="AJ736" s="59">
        <f>IF(O736=O735,0,IF(O736=O734,0,IF(O736=O733,0,IF(O736=O732,0,IF(O736=O731,0,1)))))</f>
        <v>0</v>
      </c>
      <c r="AK736" s="529">
        <f t="shared" si="160"/>
        <v>0</v>
      </c>
    </row>
    <row r="737" spans="1:37" ht="14.1" customHeight="1" thickTop="1" thickBot="1">
      <c r="A737" s="2797"/>
      <c r="B737" s="2801"/>
      <c r="C737" s="2827"/>
      <c r="D737" s="2830"/>
      <c r="E737" s="2833"/>
      <c r="F737" s="2807"/>
      <c r="G737" s="2810"/>
      <c r="H737" s="2839"/>
      <c r="I737" s="2807"/>
      <c r="J737" s="2807"/>
      <c r="K737" s="277"/>
      <c r="L737" s="98"/>
      <c r="M737" s="1760"/>
      <c r="N737" s="89"/>
      <c r="O737" s="89"/>
      <c r="P737" s="98"/>
      <c r="Q737" s="98"/>
      <c r="R737" s="12"/>
      <c r="S737" s="12"/>
      <c r="T737" s="12"/>
      <c r="U737" s="12"/>
      <c r="V737" s="12"/>
      <c r="W737" s="1934"/>
      <c r="X737" s="1934"/>
      <c r="Y737" s="12"/>
      <c r="Z737" s="98"/>
      <c r="AA737" s="2813"/>
      <c r="AB737" s="2813"/>
      <c r="AC737" s="2824" t="str">
        <f t="shared" ref="AC737" si="165">IF(AC731&gt;9,"błąd","")</f>
        <v/>
      </c>
      <c r="AD737" s="2835"/>
      <c r="AE737" s="2821"/>
      <c r="AF737" s="2823"/>
      <c r="AG737" s="59">
        <f>IF(N737=N736,0,IF(N737=N735,0,IF(N737=N734,0,IF(N737=N733,0,IF(N737=N732,0,IF(N737=N731,0,1))))))</f>
        <v>0</v>
      </c>
      <c r="AH737" s="59" t="s">
        <v>224</v>
      </c>
      <c r="AI737" s="59" t="str">
        <f t="shared" si="150"/>
        <v>??</v>
      </c>
      <c r="AJ737" s="59">
        <f>IF(O737=O736,0,IF(O737=O735,0,IF(O737=O734,0,IF(O737=O733,0,IF(O737=O732,0,IF(O737=O731,0,1))))))</f>
        <v>0</v>
      </c>
      <c r="AK737" s="529">
        <f t="shared" si="160"/>
        <v>0</v>
      </c>
    </row>
    <row r="738" spans="1:37" ht="14.1" customHeight="1" thickTop="1" thickBot="1">
      <c r="A738" s="2797"/>
      <c r="B738" s="2801"/>
      <c r="C738" s="2827"/>
      <c r="D738" s="2830"/>
      <c r="E738" s="2833"/>
      <c r="F738" s="2807"/>
      <c r="G738" s="2810"/>
      <c r="H738" s="2839"/>
      <c r="I738" s="2807"/>
      <c r="J738" s="2807"/>
      <c r="K738" s="277"/>
      <c r="L738" s="98"/>
      <c r="M738" s="1760"/>
      <c r="N738" s="89"/>
      <c r="O738" s="89"/>
      <c r="P738" s="98"/>
      <c r="Q738" s="98"/>
      <c r="R738" s="12"/>
      <c r="S738" s="12"/>
      <c r="T738" s="12"/>
      <c r="U738" s="12"/>
      <c r="V738" s="12"/>
      <c r="W738" s="1934"/>
      <c r="X738" s="1934"/>
      <c r="Y738" s="12"/>
      <c r="Z738" s="98"/>
      <c r="AA738" s="2813"/>
      <c r="AB738" s="2813"/>
      <c r="AC738" s="2824"/>
      <c r="AD738" s="2835"/>
      <c r="AE738" s="2821"/>
      <c r="AF738" s="2823"/>
      <c r="AG738" s="59">
        <f>IF(N738=N737,0,IF(N738=N736,0,IF(N738=N735,0,IF(N738=N734,0,IF(N738=N733,0,IF(N738=N732,0,IF(N738=N731,0,1)))))))</f>
        <v>0</v>
      </c>
      <c r="AH738" s="59" t="s">
        <v>224</v>
      </c>
      <c r="AI738" s="59" t="str">
        <f t="shared" si="150"/>
        <v>??</v>
      </c>
      <c r="AJ738" s="59">
        <f>IF(O738=O737,0,IF(O738=O736,0,IF(O738=O735,0,IF(O738=O734,0,IF(O738=O733,0,IF(O738=O732,0,IF(O738=O731,0,1)))))))</f>
        <v>0</v>
      </c>
      <c r="AK738" s="529">
        <f t="shared" si="160"/>
        <v>0</v>
      </c>
    </row>
    <row r="739" spans="1:37" ht="14.1" customHeight="1" thickTop="1" thickBot="1">
      <c r="A739" s="2797"/>
      <c r="B739" s="2801"/>
      <c r="C739" s="2827"/>
      <c r="D739" s="2830"/>
      <c r="E739" s="2833"/>
      <c r="F739" s="2807"/>
      <c r="G739" s="2810"/>
      <c r="H739" s="2839"/>
      <c r="I739" s="2807"/>
      <c r="J739" s="2807"/>
      <c r="K739" s="277"/>
      <c r="L739" s="98"/>
      <c r="M739" s="1760"/>
      <c r="N739" s="89"/>
      <c r="O739" s="89"/>
      <c r="P739" s="98"/>
      <c r="Q739" s="98"/>
      <c r="R739" s="12"/>
      <c r="S739" s="12"/>
      <c r="T739" s="12"/>
      <c r="U739" s="12"/>
      <c r="V739" s="12"/>
      <c r="W739" s="1934"/>
      <c r="X739" s="1934"/>
      <c r="Y739" s="12"/>
      <c r="Z739" s="98"/>
      <c r="AA739" s="2813"/>
      <c r="AB739" s="2813"/>
      <c r="AC739" s="2824"/>
      <c r="AD739" s="2835"/>
      <c r="AE739" s="2821"/>
      <c r="AF739" s="2823"/>
      <c r="AG739" s="59">
        <f>IF(N739=N738,0,IF(N739=N737,0,IF(N739=N736,0,IF(N739=N735,0,IF(N739=N734,0,IF(N739=N733,0,IF(N739=N732,0,IF(N739=N731,0,1))))))))</f>
        <v>0</v>
      </c>
      <c r="AH739" s="59" t="s">
        <v>224</v>
      </c>
      <c r="AI739" s="59" t="str">
        <f t="shared" si="150"/>
        <v>??</v>
      </c>
      <c r="AJ739" s="59">
        <f>IF(O739=O738,0,IF(O739=O737,0,IF(O739=O736,0,IF(O739=O735,0,IF(O739=O734,0,IF(O739=O733,0,IF(O739=O732,0,IF(O739=O731,0,1))))))))</f>
        <v>0</v>
      </c>
      <c r="AK739" s="529">
        <f t="shared" si="160"/>
        <v>0</v>
      </c>
    </row>
    <row r="740" spans="1:37" ht="14.1" customHeight="1" thickTop="1" thickBot="1">
      <c r="A740" s="2797"/>
      <c r="B740" s="2802"/>
      <c r="C740" s="2828"/>
      <c r="D740" s="2831"/>
      <c r="E740" s="2834"/>
      <c r="F740" s="2808"/>
      <c r="G740" s="2811"/>
      <c r="H740" s="2840"/>
      <c r="I740" s="2808"/>
      <c r="J740" s="2808"/>
      <c r="K740" s="274"/>
      <c r="L740" s="96"/>
      <c r="M740" s="96"/>
      <c r="N740" s="89"/>
      <c r="O740" s="93"/>
      <c r="P740" s="96"/>
      <c r="Q740" s="96"/>
      <c r="R740" s="13"/>
      <c r="S740" s="13"/>
      <c r="T740" s="13"/>
      <c r="U740" s="13"/>
      <c r="V740" s="13"/>
      <c r="W740" s="13"/>
      <c r="X740" s="13"/>
      <c r="Y740" s="13"/>
      <c r="Z740" s="96"/>
      <c r="AA740" s="2814"/>
      <c r="AB740" s="2814"/>
      <c r="AC740" s="2825"/>
      <c r="AD740" s="2835"/>
      <c r="AE740" s="2822"/>
      <c r="AF740" s="2823"/>
      <c r="AG740" s="59">
        <f>IF(N740=N739,0,IF(N740=N738,0,IF(N740=N737,0,IF(N740=N736,0,IF(N740=N735,0,IF(N740=N734,0,IF(N740=N733,0,IF(N740=N732,0,IF(N740=N731,0,1)))))))))</f>
        <v>0</v>
      </c>
      <c r="AH740" s="59" t="s">
        <v>224</v>
      </c>
      <c r="AI740" s="59" t="str">
        <f t="shared" si="150"/>
        <v>??</v>
      </c>
      <c r="AJ740" s="59">
        <f>IF(O740=O739,0,IF(O740=O738,0,IF(O740=O737,0,IF(O740=O736,0,IF(O740=O735,0,IF(O740=O734,0,IF(O740=O733,0,IF(O740=O732,0,IF(O740=O731,0,1)))))))))</f>
        <v>0</v>
      </c>
      <c r="AK740" s="529">
        <f t="shared" si="160"/>
        <v>0</v>
      </c>
    </row>
    <row r="741" spans="1:37" ht="14.1" customHeight="1" thickTop="1" thickBot="1">
      <c r="A741" s="2797"/>
      <c r="B741" s="2800"/>
      <c r="C741" s="2826"/>
      <c r="D741" s="2829"/>
      <c r="E741" s="2832"/>
      <c r="F741" s="2806"/>
      <c r="G741" s="2809"/>
      <c r="H741" s="2836" t="s">
        <v>970</v>
      </c>
      <c r="I741" s="2806"/>
      <c r="J741" s="2806"/>
      <c r="K741" s="275"/>
      <c r="L741" s="97"/>
      <c r="M741" s="97"/>
      <c r="N741" s="79"/>
      <c r="O741" s="79"/>
      <c r="P741" s="97"/>
      <c r="Q741" s="97"/>
      <c r="R741" s="14"/>
      <c r="S741" s="14"/>
      <c r="T741" s="14"/>
      <c r="U741" s="14"/>
      <c r="V741" s="14"/>
      <c r="W741" s="14"/>
      <c r="X741" s="14"/>
      <c r="Y741" s="14"/>
      <c r="Z741" s="97"/>
      <c r="AA741" s="2812">
        <f>SUM(R741:Z750)</f>
        <v>0</v>
      </c>
      <c r="AB741" s="2812">
        <f>IF(AA741&gt;0,18,0)</f>
        <v>0</v>
      </c>
      <c r="AC741" s="2815">
        <f t="shared" ref="AC741" si="166">IF((AA741-AB741)&gt;=0,AA741-AB741,0)</f>
        <v>0</v>
      </c>
      <c r="AD741" s="2835">
        <f>IF(AA741&lt;AB741,AA741,AB741)/IF(AB741=0,1,AB741)</f>
        <v>0</v>
      </c>
      <c r="AE741" s="2820" t="str">
        <f>IF(AD741=1,"pe",IF(AD741&gt;0,"ne",""))</f>
        <v/>
      </c>
      <c r="AF741" s="2823"/>
      <c r="AG741" s="59">
        <v>1</v>
      </c>
      <c r="AH741" s="59" t="s">
        <v>224</v>
      </c>
      <c r="AI741" s="59" t="str">
        <f t="shared" si="150"/>
        <v>??</v>
      </c>
      <c r="AJ741" s="59">
        <v>1</v>
      </c>
      <c r="AK741" s="529">
        <f>C741</f>
        <v>0</v>
      </c>
    </row>
    <row r="742" spans="1:37" ht="14.1" customHeight="1" thickTop="1" thickBot="1">
      <c r="A742" s="2797"/>
      <c r="B742" s="2801"/>
      <c r="C742" s="2827"/>
      <c r="D742" s="2830"/>
      <c r="E742" s="2833"/>
      <c r="F742" s="2807"/>
      <c r="G742" s="2810"/>
      <c r="H742" s="2837"/>
      <c r="I742" s="2807"/>
      <c r="J742" s="2807"/>
      <c r="K742" s="273"/>
      <c r="L742" s="98"/>
      <c r="M742" s="1760"/>
      <c r="N742" s="89"/>
      <c r="O742" s="89"/>
      <c r="P742" s="98"/>
      <c r="Q742" s="98"/>
      <c r="R742" s="12"/>
      <c r="S742" s="12"/>
      <c r="T742" s="12"/>
      <c r="U742" s="12"/>
      <c r="V742" s="12"/>
      <c r="W742" s="1934"/>
      <c r="X742" s="1934"/>
      <c r="Y742" s="12"/>
      <c r="Z742" s="98"/>
      <c r="AA742" s="2813"/>
      <c r="AB742" s="2813"/>
      <c r="AC742" s="2816"/>
      <c r="AD742" s="2835"/>
      <c r="AE742" s="2821"/>
      <c r="AF742" s="2823"/>
      <c r="AG742" s="59">
        <f>IF(N742=N741,0,1)</f>
        <v>0</v>
      </c>
      <c r="AH742" s="59" t="s">
        <v>224</v>
      </c>
      <c r="AI742" s="59" t="str">
        <f t="shared" si="150"/>
        <v>??</v>
      </c>
      <c r="AJ742" s="59">
        <f>IF(O742=O741,0,1)</f>
        <v>0</v>
      </c>
      <c r="AK742" s="529">
        <f t="shared" si="155"/>
        <v>0</v>
      </c>
    </row>
    <row r="743" spans="1:37" ht="14.1" customHeight="1" thickTop="1" thickBot="1">
      <c r="A743" s="2797"/>
      <c r="B743" s="2801"/>
      <c r="C743" s="2827"/>
      <c r="D743" s="2830"/>
      <c r="E743" s="2833"/>
      <c r="F743" s="2807"/>
      <c r="G743" s="2810"/>
      <c r="H743" s="2838"/>
      <c r="I743" s="2807"/>
      <c r="J743" s="2807"/>
      <c r="K743" s="273"/>
      <c r="L743" s="98"/>
      <c r="M743" s="1760"/>
      <c r="N743" s="89"/>
      <c r="O743" s="89"/>
      <c r="P743" s="98"/>
      <c r="Q743" s="98"/>
      <c r="R743" s="12"/>
      <c r="S743" s="12"/>
      <c r="T743" s="12"/>
      <c r="U743" s="12"/>
      <c r="V743" s="12"/>
      <c r="W743" s="1934"/>
      <c r="X743" s="1934"/>
      <c r="Y743" s="12"/>
      <c r="Z743" s="98"/>
      <c r="AA743" s="2813"/>
      <c r="AB743" s="2813"/>
      <c r="AC743" s="2816"/>
      <c r="AD743" s="2835"/>
      <c r="AE743" s="2821"/>
      <c r="AF743" s="2823"/>
      <c r="AG743" s="59">
        <f>IF(N743=N742,0,IF(N743=N741,0,1))</f>
        <v>0</v>
      </c>
      <c r="AH743" s="59" t="s">
        <v>224</v>
      </c>
      <c r="AI743" s="59" t="str">
        <f t="shared" si="150"/>
        <v>??</v>
      </c>
      <c r="AJ743" s="59">
        <f>IF(O743=O742,0,IF(O743=O741,0,1))</f>
        <v>0</v>
      </c>
      <c r="AK743" s="529">
        <f t="shared" si="155"/>
        <v>0</v>
      </c>
    </row>
    <row r="744" spans="1:37" ht="14.1" customHeight="1" thickTop="1" thickBot="1">
      <c r="A744" s="2797"/>
      <c r="B744" s="2801"/>
      <c r="C744" s="2827"/>
      <c r="D744" s="2830"/>
      <c r="E744" s="2833"/>
      <c r="F744" s="2807"/>
      <c r="G744" s="2810"/>
      <c r="H744" s="2839"/>
      <c r="I744" s="2807"/>
      <c r="J744" s="2807"/>
      <c r="K744" s="273"/>
      <c r="L744" s="98"/>
      <c r="M744" s="1760"/>
      <c r="N744" s="89"/>
      <c r="O744" s="89"/>
      <c r="P744" s="98"/>
      <c r="Q744" s="98"/>
      <c r="R744" s="12"/>
      <c r="S744" s="12"/>
      <c r="T744" s="12"/>
      <c r="U744" s="12"/>
      <c r="V744" s="12"/>
      <c r="W744" s="1934"/>
      <c r="X744" s="1934"/>
      <c r="Y744" s="12"/>
      <c r="Z744" s="98"/>
      <c r="AA744" s="2813"/>
      <c r="AB744" s="2813"/>
      <c r="AC744" s="2816"/>
      <c r="AD744" s="2835"/>
      <c r="AE744" s="2821"/>
      <c r="AF744" s="2823"/>
      <c r="AG744" s="59">
        <f>IF(N744=N743,0,IF(N744=N742,0,IF(N744=N741,0,1)))</f>
        <v>0</v>
      </c>
      <c r="AH744" s="59" t="s">
        <v>224</v>
      </c>
      <c r="AI744" s="59" t="str">
        <f t="shared" si="150"/>
        <v>??</v>
      </c>
      <c r="AJ744" s="59">
        <f>IF(O744=O743,0,IF(O744=O742,0,IF(O744=O741,0,1)))</f>
        <v>0</v>
      </c>
      <c r="AK744" s="529">
        <f t="shared" si="155"/>
        <v>0</v>
      </c>
    </row>
    <row r="745" spans="1:37" ht="14.1" customHeight="1" thickTop="1" thickBot="1">
      <c r="A745" s="2797"/>
      <c r="B745" s="2801"/>
      <c r="C745" s="2827"/>
      <c r="D745" s="2830"/>
      <c r="E745" s="2833"/>
      <c r="F745" s="2807"/>
      <c r="G745" s="2810"/>
      <c r="H745" s="2839"/>
      <c r="I745" s="2807"/>
      <c r="J745" s="2807"/>
      <c r="K745" s="277"/>
      <c r="L745" s="98"/>
      <c r="M745" s="1760"/>
      <c r="N745" s="89"/>
      <c r="O745" s="89"/>
      <c r="P745" s="98"/>
      <c r="Q745" s="98"/>
      <c r="R745" s="12"/>
      <c r="S745" s="12"/>
      <c r="T745" s="12"/>
      <c r="U745" s="12"/>
      <c r="V745" s="12"/>
      <c r="W745" s="1934"/>
      <c r="X745" s="1934"/>
      <c r="Y745" s="12"/>
      <c r="Z745" s="98"/>
      <c r="AA745" s="2813"/>
      <c r="AB745" s="2813"/>
      <c r="AC745" s="2816"/>
      <c r="AD745" s="2835"/>
      <c r="AE745" s="2821"/>
      <c r="AF745" s="2823"/>
      <c r="AG745" s="59">
        <f>IF(N745=N744,0,IF(N745=N743,0,IF(N745=N742,0,IF(N745=N741,0,1))))</f>
        <v>0</v>
      </c>
      <c r="AH745" s="59" t="s">
        <v>224</v>
      </c>
      <c r="AI745" s="59" t="str">
        <f t="shared" si="150"/>
        <v>??</v>
      </c>
      <c r="AJ745" s="59">
        <f>IF(O745=O744,0,IF(O745=O743,0,IF(O745=O742,0,IF(O745=O741,0,1))))</f>
        <v>0</v>
      </c>
      <c r="AK745" s="529">
        <f t="shared" si="155"/>
        <v>0</v>
      </c>
    </row>
    <row r="746" spans="1:37" ht="14.1" customHeight="1" thickTop="1" thickBot="1">
      <c r="A746" s="2797"/>
      <c r="B746" s="2801"/>
      <c r="C746" s="2827"/>
      <c r="D746" s="2830"/>
      <c r="E746" s="2833"/>
      <c r="F746" s="2807"/>
      <c r="G746" s="2810"/>
      <c r="H746" s="2839"/>
      <c r="I746" s="2807"/>
      <c r="J746" s="2807"/>
      <c r="K746" s="277"/>
      <c r="L746" s="98"/>
      <c r="M746" s="1760"/>
      <c r="N746" s="89"/>
      <c r="O746" s="89"/>
      <c r="P746" s="98"/>
      <c r="Q746" s="98"/>
      <c r="R746" s="12"/>
      <c r="S746" s="12"/>
      <c r="T746" s="12"/>
      <c r="U746" s="12"/>
      <c r="V746" s="12"/>
      <c r="W746" s="1934"/>
      <c r="X746" s="1934"/>
      <c r="Y746" s="12"/>
      <c r="Z746" s="98"/>
      <c r="AA746" s="2813"/>
      <c r="AB746" s="2813"/>
      <c r="AC746" s="2816"/>
      <c r="AD746" s="2835"/>
      <c r="AE746" s="2821"/>
      <c r="AF746" s="2823"/>
      <c r="AG746" s="59">
        <f>IF(N746=N745,0,IF(N746=N744,0,IF(N746=N743,0,IF(N746=N742,0,IF(N746=N741,0,1)))))</f>
        <v>0</v>
      </c>
      <c r="AH746" s="59" t="s">
        <v>224</v>
      </c>
      <c r="AI746" s="59" t="str">
        <f t="shared" si="150"/>
        <v>??</v>
      </c>
      <c r="AJ746" s="59">
        <f>IF(O746=O745,0,IF(O746=O744,0,IF(O746=O743,0,IF(O746=O742,0,IF(O746=O741,0,1)))))</f>
        <v>0</v>
      </c>
      <c r="AK746" s="529">
        <f t="shared" si="155"/>
        <v>0</v>
      </c>
    </row>
    <row r="747" spans="1:37" ht="14.1" customHeight="1" thickTop="1" thickBot="1">
      <c r="A747" s="2797"/>
      <c r="B747" s="2801"/>
      <c r="C747" s="2827"/>
      <c r="D747" s="2830"/>
      <c r="E747" s="2833"/>
      <c r="F747" s="2807"/>
      <c r="G747" s="2810"/>
      <c r="H747" s="2839"/>
      <c r="I747" s="2807"/>
      <c r="J747" s="2807"/>
      <c r="K747" s="277"/>
      <c r="L747" s="98"/>
      <c r="M747" s="1760"/>
      <c r="N747" s="89"/>
      <c r="O747" s="89"/>
      <c r="P747" s="98"/>
      <c r="Q747" s="98"/>
      <c r="R747" s="12"/>
      <c r="S747" s="12"/>
      <c r="T747" s="12"/>
      <c r="U747" s="12"/>
      <c r="V747" s="12"/>
      <c r="W747" s="1934"/>
      <c r="X747" s="1934"/>
      <c r="Y747" s="12"/>
      <c r="Z747" s="98"/>
      <c r="AA747" s="2813"/>
      <c r="AB747" s="2813"/>
      <c r="AC747" s="2824" t="str">
        <f t="shared" ref="AC747" si="167">IF(AC741&gt;9,"błąd","")</f>
        <v/>
      </c>
      <c r="AD747" s="2835"/>
      <c r="AE747" s="2821"/>
      <c r="AF747" s="2823"/>
      <c r="AG747" s="59">
        <f>IF(N747=N746,0,IF(N747=N745,0,IF(N747=N744,0,IF(N747=N743,0,IF(N747=N742,0,IF(N747=N741,0,1))))))</f>
        <v>0</v>
      </c>
      <c r="AH747" s="59" t="s">
        <v>224</v>
      </c>
      <c r="AI747" s="59" t="str">
        <f t="shared" si="150"/>
        <v>??</v>
      </c>
      <c r="AJ747" s="59">
        <f>IF(O747=O746,0,IF(O747=O745,0,IF(O747=O744,0,IF(O747=O743,0,IF(O747=O742,0,IF(O747=O741,0,1))))))</f>
        <v>0</v>
      </c>
      <c r="AK747" s="529">
        <f t="shared" si="155"/>
        <v>0</v>
      </c>
    </row>
    <row r="748" spans="1:37" ht="14.1" customHeight="1" thickTop="1" thickBot="1">
      <c r="A748" s="2797"/>
      <c r="B748" s="2801"/>
      <c r="C748" s="2827"/>
      <c r="D748" s="2830"/>
      <c r="E748" s="2833"/>
      <c r="F748" s="2807"/>
      <c r="G748" s="2810"/>
      <c r="H748" s="2839"/>
      <c r="I748" s="2807"/>
      <c r="J748" s="2807"/>
      <c r="K748" s="277"/>
      <c r="L748" s="98"/>
      <c r="M748" s="1760"/>
      <c r="N748" s="89"/>
      <c r="O748" s="89"/>
      <c r="P748" s="98"/>
      <c r="Q748" s="98"/>
      <c r="R748" s="12"/>
      <c r="S748" s="12"/>
      <c r="T748" s="12"/>
      <c r="U748" s="12"/>
      <c r="V748" s="12"/>
      <c r="W748" s="1934"/>
      <c r="X748" s="1934"/>
      <c r="Y748" s="12"/>
      <c r="Z748" s="98"/>
      <c r="AA748" s="2813"/>
      <c r="AB748" s="2813"/>
      <c r="AC748" s="2824"/>
      <c r="AD748" s="2835"/>
      <c r="AE748" s="2821"/>
      <c r="AF748" s="2823"/>
      <c r="AG748" s="59">
        <f>IF(N748=N747,0,IF(N748=N746,0,IF(N748=N745,0,IF(N748=N744,0,IF(N748=N743,0,IF(N748=N742,0,IF(N748=N741,0,1)))))))</f>
        <v>0</v>
      </c>
      <c r="AH748" s="59" t="s">
        <v>224</v>
      </c>
      <c r="AI748" s="59" t="str">
        <f t="shared" si="150"/>
        <v>??</v>
      </c>
      <c r="AJ748" s="59">
        <f>IF(O748=O747,0,IF(O748=O746,0,IF(O748=O745,0,IF(O748=O744,0,IF(O748=O743,0,IF(O748=O742,0,IF(O748=O741,0,1)))))))</f>
        <v>0</v>
      </c>
      <c r="AK748" s="529">
        <f t="shared" si="155"/>
        <v>0</v>
      </c>
    </row>
    <row r="749" spans="1:37" ht="14.1" customHeight="1" thickTop="1" thickBot="1">
      <c r="A749" s="2797"/>
      <c r="B749" s="2801"/>
      <c r="C749" s="2827"/>
      <c r="D749" s="2830"/>
      <c r="E749" s="2833"/>
      <c r="F749" s="2807"/>
      <c r="G749" s="2810"/>
      <c r="H749" s="2839"/>
      <c r="I749" s="2807"/>
      <c r="J749" s="2807"/>
      <c r="K749" s="277"/>
      <c r="L749" s="98"/>
      <c r="M749" s="1760"/>
      <c r="N749" s="89"/>
      <c r="O749" s="89"/>
      <c r="P749" s="98"/>
      <c r="Q749" s="98"/>
      <c r="R749" s="12"/>
      <c r="S749" s="12"/>
      <c r="T749" s="12"/>
      <c r="U749" s="12"/>
      <c r="V749" s="12"/>
      <c r="W749" s="1934"/>
      <c r="X749" s="1934"/>
      <c r="Y749" s="12"/>
      <c r="Z749" s="98"/>
      <c r="AA749" s="2813"/>
      <c r="AB749" s="2813"/>
      <c r="AC749" s="2824"/>
      <c r="AD749" s="2835"/>
      <c r="AE749" s="2821"/>
      <c r="AF749" s="2823"/>
      <c r="AG749" s="59">
        <f>IF(N749=N748,0,IF(N749=N747,0,IF(N749=N746,0,IF(N749=N745,0,IF(N749=N744,0,IF(N749=N743,0,IF(N749=N742,0,IF(N749=N741,0,1))))))))</f>
        <v>0</v>
      </c>
      <c r="AH749" s="59" t="s">
        <v>224</v>
      </c>
      <c r="AI749" s="59" t="str">
        <f t="shared" si="150"/>
        <v>??</v>
      </c>
      <c r="AJ749" s="59">
        <f>IF(O749=O748,0,IF(O749=O747,0,IF(O749=O746,0,IF(O749=O745,0,IF(O749=O744,0,IF(O749=O743,0,IF(O749=O742,0,IF(O749=O741,0,1))))))))</f>
        <v>0</v>
      </c>
      <c r="AK749" s="529">
        <f t="shared" si="155"/>
        <v>0</v>
      </c>
    </row>
    <row r="750" spans="1:37" ht="14.1" customHeight="1" thickTop="1" thickBot="1">
      <c r="A750" s="2797"/>
      <c r="B750" s="2802"/>
      <c r="C750" s="2828"/>
      <c r="D750" s="2831"/>
      <c r="E750" s="2834"/>
      <c r="F750" s="2808"/>
      <c r="G750" s="2811"/>
      <c r="H750" s="2840"/>
      <c r="I750" s="2808"/>
      <c r="J750" s="2808"/>
      <c r="K750" s="274"/>
      <c r="L750" s="96"/>
      <c r="M750" s="96"/>
      <c r="N750" s="89"/>
      <c r="O750" s="93"/>
      <c r="P750" s="96"/>
      <c r="Q750" s="96"/>
      <c r="R750" s="13"/>
      <c r="S750" s="13"/>
      <c r="T750" s="13"/>
      <c r="U750" s="13"/>
      <c r="V750" s="13"/>
      <c r="W750" s="13"/>
      <c r="X750" s="13"/>
      <c r="Y750" s="13"/>
      <c r="Z750" s="96"/>
      <c r="AA750" s="2814"/>
      <c r="AB750" s="2814"/>
      <c r="AC750" s="2825"/>
      <c r="AD750" s="2835"/>
      <c r="AE750" s="2822"/>
      <c r="AF750" s="2823"/>
      <c r="AG750" s="59">
        <f>IF(N750=N749,0,IF(N750=N748,0,IF(N750=N747,0,IF(N750=N746,0,IF(N750=N745,0,IF(N750=N744,0,IF(N750=N743,0,IF(N750=N742,0,IF(N750=N741,0,1)))))))))</f>
        <v>0</v>
      </c>
      <c r="AH750" s="59" t="s">
        <v>224</v>
      </c>
      <c r="AI750" s="59" t="str">
        <f t="shared" si="150"/>
        <v>??</v>
      </c>
      <c r="AJ750" s="59">
        <f>IF(O750=O749,0,IF(O750=O748,0,IF(O750=O747,0,IF(O750=O746,0,IF(O750=O745,0,IF(O750=O744,0,IF(O750=O743,0,IF(O750=O742,0,IF(O750=O741,0,1)))))))))</f>
        <v>0</v>
      </c>
      <c r="AK750" s="529">
        <f t="shared" si="155"/>
        <v>0</v>
      </c>
    </row>
    <row r="751" spans="1:37" ht="14.1" customHeight="1" thickTop="1" thickBot="1">
      <c r="A751" s="2797"/>
      <c r="B751" s="2800"/>
      <c r="C751" s="2826"/>
      <c r="D751" s="2829"/>
      <c r="E751" s="2832"/>
      <c r="F751" s="2806"/>
      <c r="G751" s="2809"/>
      <c r="H751" s="2836" t="s">
        <v>970</v>
      </c>
      <c r="I751" s="2806"/>
      <c r="J751" s="2806"/>
      <c r="K751" s="275"/>
      <c r="L751" s="97"/>
      <c r="M751" s="97"/>
      <c r="N751" s="79"/>
      <c r="O751" s="79"/>
      <c r="P751" s="97"/>
      <c r="Q751" s="97"/>
      <c r="R751" s="14"/>
      <c r="S751" s="14"/>
      <c r="T751" s="14"/>
      <c r="U751" s="14"/>
      <c r="V751" s="14"/>
      <c r="W751" s="14"/>
      <c r="X751" s="14"/>
      <c r="Y751" s="14"/>
      <c r="Z751" s="97"/>
      <c r="AA751" s="2812">
        <f>SUM(R751:Z760)</f>
        <v>0</v>
      </c>
      <c r="AB751" s="2812">
        <f>IF(AA751&gt;0,18,0)</f>
        <v>0</v>
      </c>
      <c r="AC751" s="2815">
        <f t="shared" ref="AC751" si="168">IF((AA751-AB751)&gt;=0,AA751-AB751,0)</f>
        <v>0</v>
      </c>
      <c r="AD751" s="2835">
        <f>IF(AA751&lt;AB751,AA751,AB751)/IF(AB751=0,1,AB751)</f>
        <v>0</v>
      </c>
      <c r="AE751" s="2820" t="str">
        <f>IF(AD751=1,"pe",IF(AD751&gt;0,"ne",""))</f>
        <v/>
      </c>
      <c r="AF751" s="2823"/>
      <c r="AG751" s="59">
        <v>1</v>
      </c>
      <c r="AH751" s="59" t="s">
        <v>224</v>
      </c>
      <c r="AI751" s="59" t="str">
        <f t="shared" si="150"/>
        <v>??</v>
      </c>
      <c r="AJ751" s="59">
        <v>1</v>
      </c>
      <c r="AK751" s="529">
        <f>C751</f>
        <v>0</v>
      </c>
    </row>
    <row r="752" spans="1:37" ht="14.1" customHeight="1" thickTop="1" thickBot="1">
      <c r="A752" s="2797"/>
      <c r="B752" s="2801"/>
      <c r="C752" s="2827"/>
      <c r="D752" s="2830"/>
      <c r="E752" s="2833"/>
      <c r="F752" s="2807"/>
      <c r="G752" s="2810"/>
      <c r="H752" s="2837"/>
      <c r="I752" s="2807"/>
      <c r="J752" s="2807"/>
      <c r="K752" s="273"/>
      <c r="L752" s="98"/>
      <c r="M752" s="1760"/>
      <c r="N752" s="89"/>
      <c r="O752" s="89"/>
      <c r="P752" s="98"/>
      <c r="Q752" s="98"/>
      <c r="R752" s="12"/>
      <c r="S752" s="12"/>
      <c r="T752" s="12"/>
      <c r="U752" s="12"/>
      <c r="V752" s="12"/>
      <c r="W752" s="1934"/>
      <c r="X752" s="1934"/>
      <c r="Y752" s="12"/>
      <c r="Z752" s="98"/>
      <c r="AA752" s="2813"/>
      <c r="AB752" s="2813"/>
      <c r="AC752" s="2816"/>
      <c r="AD752" s="2835"/>
      <c r="AE752" s="2821"/>
      <c r="AF752" s="2823"/>
      <c r="AG752" s="59">
        <f>IF(N752=N751,0,1)</f>
        <v>0</v>
      </c>
      <c r="AH752" s="59" t="s">
        <v>224</v>
      </c>
      <c r="AI752" s="59" t="str">
        <f t="shared" si="150"/>
        <v>??</v>
      </c>
      <c r="AJ752" s="59">
        <f>IF(O752=O751,0,1)</f>
        <v>0</v>
      </c>
      <c r="AK752" s="529">
        <f t="shared" ref="AK752:AK780" si="169">AK751</f>
        <v>0</v>
      </c>
    </row>
    <row r="753" spans="1:37" ht="14.1" customHeight="1" thickTop="1" thickBot="1">
      <c r="A753" s="2797"/>
      <c r="B753" s="2801"/>
      <c r="C753" s="2827"/>
      <c r="D753" s="2830"/>
      <c r="E753" s="2833"/>
      <c r="F753" s="2807"/>
      <c r="G753" s="2810"/>
      <c r="H753" s="2838"/>
      <c r="I753" s="2807"/>
      <c r="J753" s="2807"/>
      <c r="K753" s="273"/>
      <c r="L753" s="98"/>
      <c r="M753" s="1760"/>
      <c r="N753" s="89"/>
      <c r="O753" s="89"/>
      <c r="P753" s="98"/>
      <c r="Q753" s="98"/>
      <c r="R753" s="12"/>
      <c r="S753" s="12"/>
      <c r="T753" s="12"/>
      <c r="U753" s="12"/>
      <c r="V753" s="12"/>
      <c r="W753" s="1934"/>
      <c r="X753" s="1934"/>
      <c r="Y753" s="12"/>
      <c r="Z753" s="98"/>
      <c r="AA753" s="2813"/>
      <c r="AB753" s="2813"/>
      <c r="AC753" s="2816"/>
      <c r="AD753" s="2835"/>
      <c r="AE753" s="2821"/>
      <c r="AF753" s="2823"/>
      <c r="AG753" s="59">
        <f>IF(N753=N752,0,IF(N753=N751,0,1))</f>
        <v>0</v>
      </c>
      <c r="AH753" s="59" t="s">
        <v>224</v>
      </c>
      <c r="AI753" s="59" t="str">
        <f t="shared" si="150"/>
        <v>??</v>
      </c>
      <c r="AJ753" s="59">
        <f>IF(O753=O752,0,IF(O753=O751,0,1))</f>
        <v>0</v>
      </c>
      <c r="AK753" s="529">
        <f t="shared" si="169"/>
        <v>0</v>
      </c>
    </row>
    <row r="754" spans="1:37" ht="14.1" customHeight="1" thickTop="1" thickBot="1">
      <c r="A754" s="2797"/>
      <c r="B754" s="2801"/>
      <c r="C754" s="2827"/>
      <c r="D754" s="2830"/>
      <c r="E754" s="2833"/>
      <c r="F754" s="2807"/>
      <c r="G754" s="2810"/>
      <c r="H754" s="2839"/>
      <c r="I754" s="2807"/>
      <c r="J754" s="2807"/>
      <c r="K754" s="273"/>
      <c r="L754" s="98"/>
      <c r="M754" s="1760"/>
      <c r="N754" s="89"/>
      <c r="O754" s="89"/>
      <c r="P754" s="98"/>
      <c r="Q754" s="98"/>
      <c r="R754" s="12"/>
      <c r="S754" s="12"/>
      <c r="T754" s="12"/>
      <c r="U754" s="12"/>
      <c r="V754" s="12"/>
      <c r="W754" s="1934"/>
      <c r="X754" s="1934"/>
      <c r="Y754" s="12"/>
      <c r="Z754" s="98"/>
      <c r="AA754" s="2813"/>
      <c r="AB754" s="2813"/>
      <c r="AC754" s="2816"/>
      <c r="AD754" s="2835"/>
      <c r="AE754" s="2821"/>
      <c r="AF754" s="2823"/>
      <c r="AG754" s="59">
        <f>IF(N754=N753,0,IF(N754=N752,0,IF(N754=N751,0,1)))</f>
        <v>0</v>
      </c>
      <c r="AH754" s="59" t="s">
        <v>224</v>
      </c>
      <c r="AI754" s="59" t="str">
        <f t="shared" si="150"/>
        <v>??</v>
      </c>
      <c r="AJ754" s="59">
        <f>IF(O754=O753,0,IF(O754=O752,0,IF(O754=O751,0,1)))</f>
        <v>0</v>
      </c>
      <c r="AK754" s="529">
        <f t="shared" si="169"/>
        <v>0</v>
      </c>
    </row>
    <row r="755" spans="1:37" ht="14.1" customHeight="1" thickTop="1" thickBot="1">
      <c r="A755" s="2797"/>
      <c r="B755" s="2801"/>
      <c r="C755" s="2827"/>
      <c r="D755" s="2830"/>
      <c r="E755" s="2833"/>
      <c r="F755" s="2807"/>
      <c r="G755" s="2810"/>
      <c r="H755" s="2839"/>
      <c r="I755" s="2807"/>
      <c r="J755" s="2807"/>
      <c r="K755" s="277"/>
      <c r="L755" s="98"/>
      <c r="M755" s="1760"/>
      <c r="N755" s="89"/>
      <c r="O755" s="89"/>
      <c r="P755" s="98"/>
      <c r="Q755" s="98"/>
      <c r="R755" s="12"/>
      <c r="S755" s="12"/>
      <c r="T755" s="12"/>
      <c r="U755" s="12"/>
      <c r="V755" s="12"/>
      <c r="W755" s="1934"/>
      <c r="X755" s="1934"/>
      <c r="Y755" s="12"/>
      <c r="Z755" s="98"/>
      <c r="AA755" s="2813"/>
      <c r="AB755" s="2813"/>
      <c r="AC755" s="2816"/>
      <c r="AD755" s="2835"/>
      <c r="AE755" s="2821"/>
      <c r="AF755" s="2823"/>
      <c r="AG755" s="59">
        <f>IF(N755=N754,0,IF(N755=N753,0,IF(N755=N752,0,IF(N755=N751,0,1))))</f>
        <v>0</v>
      </c>
      <c r="AH755" s="59" t="s">
        <v>224</v>
      </c>
      <c r="AI755" s="59" t="str">
        <f t="shared" si="150"/>
        <v>??</v>
      </c>
      <c r="AJ755" s="59">
        <f>IF(O755=O754,0,IF(O755=O753,0,IF(O755=O752,0,IF(O755=O751,0,1))))</f>
        <v>0</v>
      </c>
      <c r="AK755" s="529">
        <f t="shared" si="169"/>
        <v>0</v>
      </c>
    </row>
    <row r="756" spans="1:37" ht="14.1" customHeight="1" thickTop="1" thickBot="1">
      <c r="A756" s="2797"/>
      <c r="B756" s="2801"/>
      <c r="C756" s="2827"/>
      <c r="D756" s="2830"/>
      <c r="E756" s="2833"/>
      <c r="F756" s="2807"/>
      <c r="G756" s="2810"/>
      <c r="H756" s="2839"/>
      <c r="I756" s="2807"/>
      <c r="J756" s="2807"/>
      <c r="K756" s="277"/>
      <c r="L756" s="98"/>
      <c r="M756" s="1760"/>
      <c r="N756" s="89"/>
      <c r="O756" s="89"/>
      <c r="P756" s="98"/>
      <c r="Q756" s="98"/>
      <c r="R756" s="12"/>
      <c r="S756" s="12"/>
      <c r="T756" s="12"/>
      <c r="U756" s="12"/>
      <c r="V756" s="12"/>
      <c r="W756" s="1934"/>
      <c r="X756" s="1934"/>
      <c r="Y756" s="12"/>
      <c r="Z756" s="98"/>
      <c r="AA756" s="2813"/>
      <c r="AB756" s="2813"/>
      <c r="AC756" s="2816"/>
      <c r="AD756" s="2835"/>
      <c r="AE756" s="2821"/>
      <c r="AF756" s="2823"/>
      <c r="AG756" s="59">
        <f>IF(N756=N755,0,IF(N756=N754,0,IF(N756=N753,0,IF(N756=N752,0,IF(N756=N751,0,1)))))</f>
        <v>0</v>
      </c>
      <c r="AH756" s="59" t="s">
        <v>224</v>
      </c>
      <c r="AI756" s="59" t="str">
        <f t="shared" si="150"/>
        <v>??</v>
      </c>
      <c r="AJ756" s="59">
        <f>IF(O756=O755,0,IF(O756=O754,0,IF(O756=O753,0,IF(O756=O752,0,IF(O756=O751,0,1)))))</f>
        <v>0</v>
      </c>
      <c r="AK756" s="529">
        <f t="shared" si="169"/>
        <v>0</v>
      </c>
    </row>
    <row r="757" spans="1:37" ht="14.1" customHeight="1" thickTop="1" thickBot="1">
      <c r="A757" s="2797"/>
      <c r="B757" s="2801"/>
      <c r="C757" s="2827"/>
      <c r="D757" s="2830"/>
      <c r="E757" s="2833"/>
      <c r="F757" s="2807"/>
      <c r="G757" s="2810"/>
      <c r="H757" s="2839"/>
      <c r="I757" s="2807"/>
      <c r="J757" s="2807"/>
      <c r="K757" s="277"/>
      <c r="L757" s="98"/>
      <c r="M757" s="1760"/>
      <c r="N757" s="89"/>
      <c r="O757" s="89"/>
      <c r="P757" s="98"/>
      <c r="Q757" s="98"/>
      <c r="R757" s="12"/>
      <c r="S757" s="12"/>
      <c r="T757" s="12"/>
      <c r="U757" s="12"/>
      <c r="V757" s="12"/>
      <c r="W757" s="1934"/>
      <c r="X757" s="1934"/>
      <c r="Y757" s="12"/>
      <c r="Z757" s="98"/>
      <c r="AA757" s="2813"/>
      <c r="AB757" s="2813"/>
      <c r="AC757" s="2824" t="str">
        <f t="shared" ref="AC757" si="170">IF(AC751&gt;9,"błąd","")</f>
        <v/>
      </c>
      <c r="AD757" s="2835"/>
      <c r="AE757" s="2821"/>
      <c r="AF757" s="2823"/>
      <c r="AG757" s="59">
        <f>IF(N757=N756,0,IF(N757=N755,0,IF(N757=N754,0,IF(N757=N753,0,IF(N757=N752,0,IF(N757=N751,0,1))))))</f>
        <v>0</v>
      </c>
      <c r="AH757" s="59" t="s">
        <v>224</v>
      </c>
      <c r="AI757" s="59" t="str">
        <f t="shared" si="150"/>
        <v>??</v>
      </c>
      <c r="AJ757" s="59">
        <f>IF(O757=O756,0,IF(O757=O755,0,IF(O757=O754,0,IF(O757=O753,0,IF(O757=O752,0,IF(O757=O751,0,1))))))</f>
        <v>0</v>
      </c>
      <c r="AK757" s="529">
        <f t="shared" si="169"/>
        <v>0</v>
      </c>
    </row>
    <row r="758" spans="1:37" ht="14.1" customHeight="1" thickTop="1" thickBot="1">
      <c r="A758" s="2797"/>
      <c r="B758" s="2801"/>
      <c r="C758" s="2827"/>
      <c r="D758" s="2830"/>
      <c r="E758" s="2833"/>
      <c r="F758" s="2807"/>
      <c r="G758" s="2810"/>
      <c r="H758" s="2839"/>
      <c r="I758" s="2807"/>
      <c r="J758" s="2807"/>
      <c r="K758" s="277"/>
      <c r="L758" s="98"/>
      <c r="M758" s="1760"/>
      <c r="N758" s="89"/>
      <c r="O758" s="89"/>
      <c r="P758" s="98"/>
      <c r="Q758" s="98"/>
      <c r="R758" s="12"/>
      <c r="S758" s="12"/>
      <c r="T758" s="12"/>
      <c r="U758" s="12"/>
      <c r="V758" s="12"/>
      <c r="W758" s="1934"/>
      <c r="X758" s="1934"/>
      <c r="Y758" s="12"/>
      <c r="Z758" s="98"/>
      <c r="AA758" s="2813"/>
      <c r="AB758" s="2813"/>
      <c r="AC758" s="2824"/>
      <c r="AD758" s="2835"/>
      <c r="AE758" s="2821"/>
      <c r="AF758" s="2823"/>
      <c r="AG758" s="59">
        <f>IF(N758=N757,0,IF(N758=N756,0,IF(N758=N755,0,IF(N758=N754,0,IF(N758=N753,0,IF(N758=N752,0,IF(N758=N751,0,1)))))))</f>
        <v>0</v>
      </c>
      <c r="AH758" s="59" t="s">
        <v>224</v>
      </c>
      <c r="AI758" s="59" t="str">
        <f t="shared" si="150"/>
        <v>??</v>
      </c>
      <c r="AJ758" s="59">
        <f>IF(O758=O757,0,IF(O758=O756,0,IF(O758=O755,0,IF(O758=O754,0,IF(O758=O753,0,IF(O758=O752,0,IF(O758=O751,0,1)))))))</f>
        <v>0</v>
      </c>
      <c r="AK758" s="529">
        <f t="shared" si="169"/>
        <v>0</v>
      </c>
    </row>
    <row r="759" spans="1:37" ht="14.1" customHeight="1" thickTop="1" thickBot="1">
      <c r="A759" s="2797"/>
      <c r="B759" s="2801"/>
      <c r="C759" s="2827"/>
      <c r="D759" s="2830"/>
      <c r="E759" s="2833"/>
      <c r="F759" s="2807"/>
      <c r="G759" s="2810"/>
      <c r="H759" s="2839"/>
      <c r="I759" s="2807"/>
      <c r="J759" s="2807"/>
      <c r="K759" s="277"/>
      <c r="L759" s="98"/>
      <c r="M759" s="1760"/>
      <c r="N759" s="89"/>
      <c r="O759" s="89"/>
      <c r="P759" s="98"/>
      <c r="Q759" s="98"/>
      <c r="R759" s="12"/>
      <c r="S759" s="12"/>
      <c r="T759" s="12"/>
      <c r="U759" s="12"/>
      <c r="V759" s="12"/>
      <c r="W759" s="1934"/>
      <c r="X759" s="1934"/>
      <c r="Y759" s="12"/>
      <c r="Z759" s="98"/>
      <c r="AA759" s="2813"/>
      <c r="AB759" s="2813"/>
      <c r="AC759" s="2824"/>
      <c r="AD759" s="2835"/>
      <c r="AE759" s="2821"/>
      <c r="AF759" s="2823"/>
      <c r="AG759" s="59">
        <f>IF(N759=N758,0,IF(N759=N757,0,IF(N759=N756,0,IF(N759=N755,0,IF(N759=N754,0,IF(N759=N753,0,IF(N759=N752,0,IF(N759=N751,0,1))))))))</f>
        <v>0</v>
      </c>
      <c r="AH759" s="59" t="s">
        <v>224</v>
      </c>
      <c r="AI759" s="59" t="str">
        <f t="shared" si="150"/>
        <v>??</v>
      </c>
      <c r="AJ759" s="59">
        <f>IF(O759=O758,0,IF(O759=O757,0,IF(O759=O756,0,IF(O759=O755,0,IF(O759=O754,0,IF(O759=O753,0,IF(O759=O752,0,IF(O759=O751,0,1))))))))</f>
        <v>0</v>
      </c>
      <c r="AK759" s="529">
        <f t="shared" si="169"/>
        <v>0</v>
      </c>
    </row>
    <row r="760" spans="1:37" ht="14.1" customHeight="1" thickTop="1" thickBot="1">
      <c r="A760" s="2797"/>
      <c r="B760" s="2802"/>
      <c r="C760" s="2828"/>
      <c r="D760" s="2831"/>
      <c r="E760" s="2834"/>
      <c r="F760" s="2808"/>
      <c r="G760" s="2811"/>
      <c r="H760" s="2840"/>
      <c r="I760" s="2808"/>
      <c r="J760" s="2808"/>
      <c r="K760" s="274"/>
      <c r="L760" s="96"/>
      <c r="M760" s="96"/>
      <c r="N760" s="89"/>
      <c r="O760" s="93"/>
      <c r="P760" s="96"/>
      <c r="Q760" s="96"/>
      <c r="R760" s="13"/>
      <c r="S760" s="13"/>
      <c r="T760" s="13"/>
      <c r="U760" s="13"/>
      <c r="V760" s="13"/>
      <c r="W760" s="13"/>
      <c r="X760" s="13"/>
      <c r="Y760" s="13"/>
      <c r="Z760" s="96"/>
      <c r="AA760" s="2814"/>
      <c r="AB760" s="2814"/>
      <c r="AC760" s="2825"/>
      <c r="AD760" s="2835"/>
      <c r="AE760" s="2822"/>
      <c r="AF760" s="2823"/>
      <c r="AG760" s="59">
        <f>IF(N760=N759,0,IF(N760=N758,0,IF(N760=N757,0,IF(N760=N756,0,IF(N760=N755,0,IF(N760=N754,0,IF(N760=N753,0,IF(N760=N752,0,IF(N760=N751,0,1)))))))))</f>
        <v>0</v>
      </c>
      <c r="AH760" s="59" t="s">
        <v>224</v>
      </c>
      <c r="AI760" s="59" t="str">
        <f t="shared" si="150"/>
        <v>??</v>
      </c>
      <c r="AJ760" s="59">
        <f>IF(O760=O759,0,IF(O760=O758,0,IF(O760=O757,0,IF(O760=O756,0,IF(O760=O755,0,IF(O760=O754,0,IF(O760=O753,0,IF(O760=O752,0,IF(O760=O751,0,1)))))))))</f>
        <v>0</v>
      </c>
      <c r="AK760" s="529">
        <f t="shared" si="169"/>
        <v>0</v>
      </c>
    </row>
    <row r="761" spans="1:37" ht="14.1" customHeight="1" thickTop="1" thickBot="1">
      <c r="A761" s="2797"/>
      <c r="B761" s="2800"/>
      <c r="C761" s="2826"/>
      <c r="D761" s="2829"/>
      <c r="E761" s="2832"/>
      <c r="F761" s="2806"/>
      <c r="G761" s="2809"/>
      <c r="H761" s="2836" t="s">
        <v>970</v>
      </c>
      <c r="I761" s="2806"/>
      <c r="J761" s="2806"/>
      <c r="K761" s="275"/>
      <c r="L761" s="97"/>
      <c r="M761" s="97"/>
      <c r="N761" s="79"/>
      <c r="O761" s="79"/>
      <c r="P761" s="97"/>
      <c r="Q761" s="97"/>
      <c r="R761" s="14"/>
      <c r="S761" s="14"/>
      <c r="T761" s="14"/>
      <c r="U761" s="14"/>
      <c r="V761" s="14"/>
      <c r="W761" s="14"/>
      <c r="X761" s="14"/>
      <c r="Y761" s="14"/>
      <c r="Z761" s="97"/>
      <c r="AA761" s="2812">
        <f>SUM(R761:Z770)</f>
        <v>0</v>
      </c>
      <c r="AB761" s="2812">
        <f>IF(AA761&gt;0,18,0)</f>
        <v>0</v>
      </c>
      <c r="AC761" s="2815">
        <f t="shared" ref="AC761" si="171">IF((AA761-AB761)&gt;=0,AA761-AB761,0)</f>
        <v>0</v>
      </c>
      <c r="AD761" s="2835">
        <f>IF(AA761&lt;AB761,AA761,AB761)/IF(AB761=0,1,AB761)</f>
        <v>0</v>
      </c>
      <c r="AE761" s="2820" t="str">
        <f>IF(AD761=1,"pe",IF(AD761&gt;0,"ne",""))</f>
        <v/>
      </c>
      <c r="AF761" s="2823"/>
      <c r="AG761" s="59">
        <v>1</v>
      </c>
      <c r="AH761" s="59" t="s">
        <v>224</v>
      </c>
      <c r="AI761" s="59" t="str">
        <f t="shared" si="150"/>
        <v>??</v>
      </c>
      <c r="AJ761" s="59">
        <v>1</v>
      </c>
      <c r="AK761" s="529">
        <f>C761</f>
        <v>0</v>
      </c>
    </row>
    <row r="762" spans="1:37" ht="14.1" customHeight="1" thickTop="1" thickBot="1">
      <c r="A762" s="2797"/>
      <c r="B762" s="2801"/>
      <c r="C762" s="2827"/>
      <c r="D762" s="2830"/>
      <c r="E762" s="2833"/>
      <c r="F762" s="2807"/>
      <c r="G762" s="2810"/>
      <c r="H762" s="2837"/>
      <c r="I762" s="2807"/>
      <c r="J762" s="2807"/>
      <c r="K762" s="273"/>
      <c r="L762" s="98"/>
      <c r="M762" s="1760"/>
      <c r="N762" s="89"/>
      <c r="O762" s="89"/>
      <c r="P762" s="98"/>
      <c r="Q762" s="98"/>
      <c r="R762" s="12"/>
      <c r="S762" s="12"/>
      <c r="T762" s="12"/>
      <c r="U762" s="12"/>
      <c r="V762" s="12"/>
      <c r="W762" s="1934"/>
      <c r="X762" s="1934"/>
      <c r="Y762" s="12"/>
      <c r="Z762" s="98"/>
      <c r="AA762" s="2813"/>
      <c r="AB762" s="2813"/>
      <c r="AC762" s="2816"/>
      <c r="AD762" s="2835"/>
      <c r="AE762" s="2821"/>
      <c r="AF762" s="2823"/>
      <c r="AG762" s="59">
        <f>IF(N762=N761,0,1)</f>
        <v>0</v>
      </c>
      <c r="AH762" s="59" t="s">
        <v>224</v>
      </c>
      <c r="AI762" s="59" t="str">
        <f t="shared" si="150"/>
        <v>??</v>
      </c>
      <c r="AJ762" s="59">
        <f>IF(O762=O761,0,1)</f>
        <v>0</v>
      </c>
      <c r="AK762" s="529">
        <f t="shared" si="169"/>
        <v>0</v>
      </c>
    </row>
    <row r="763" spans="1:37" ht="14.1" customHeight="1" thickTop="1" thickBot="1">
      <c r="A763" s="2797"/>
      <c r="B763" s="2801"/>
      <c r="C763" s="2827"/>
      <c r="D763" s="2830"/>
      <c r="E763" s="2833"/>
      <c r="F763" s="2807"/>
      <c r="G763" s="2810"/>
      <c r="H763" s="2838"/>
      <c r="I763" s="2807"/>
      <c r="J763" s="2807"/>
      <c r="K763" s="273"/>
      <c r="L763" s="98"/>
      <c r="M763" s="1760"/>
      <c r="N763" s="89"/>
      <c r="O763" s="89"/>
      <c r="P763" s="98"/>
      <c r="Q763" s="98"/>
      <c r="R763" s="12"/>
      <c r="S763" s="12"/>
      <c r="T763" s="12"/>
      <c r="U763" s="12"/>
      <c r="V763" s="12"/>
      <c r="W763" s="1934"/>
      <c r="X763" s="1934"/>
      <c r="Y763" s="12"/>
      <c r="Z763" s="98"/>
      <c r="AA763" s="2813"/>
      <c r="AB763" s="2813"/>
      <c r="AC763" s="2816"/>
      <c r="AD763" s="2835"/>
      <c r="AE763" s="2821"/>
      <c r="AF763" s="2823"/>
      <c r="AG763" s="59">
        <f>IF(N763=N762,0,IF(N763=N761,0,1))</f>
        <v>0</v>
      </c>
      <c r="AH763" s="59" t="s">
        <v>224</v>
      </c>
      <c r="AI763" s="59" t="str">
        <f t="shared" si="150"/>
        <v>??</v>
      </c>
      <c r="AJ763" s="59">
        <f>IF(O763=O762,0,IF(O763=O761,0,1))</f>
        <v>0</v>
      </c>
      <c r="AK763" s="529">
        <f t="shared" si="169"/>
        <v>0</v>
      </c>
    </row>
    <row r="764" spans="1:37" ht="14.1" customHeight="1" thickTop="1" thickBot="1">
      <c r="A764" s="2797"/>
      <c r="B764" s="2801"/>
      <c r="C764" s="2827"/>
      <c r="D764" s="2830"/>
      <c r="E764" s="2833"/>
      <c r="F764" s="2807"/>
      <c r="G764" s="2810"/>
      <c r="H764" s="2839"/>
      <c r="I764" s="2807"/>
      <c r="J764" s="2807"/>
      <c r="K764" s="273"/>
      <c r="L764" s="98"/>
      <c r="M764" s="1760"/>
      <c r="N764" s="89"/>
      <c r="O764" s="89"/>
      <c r="P764" s="98"/>
      <c r="Q764" s="98"/>
      <c r="R764" s="12"/>
      <c r="S764" s="12"/>
      <c r="T764" s="12"/>
      <c r="U764" s="12"/>
      <c r="V764" s="12"/>
      <c r="W764" s="1934"/>
      <c r="X764" s="1934"/>
      <c r="Y764" s="12"/>
      <c r="Z764" s="98"/>
      <c r="AA764" s="2813"/>
      <c r="AB764" s="2813"/>
      <c r="AC764" s="2816"/>
      <c r="AD764" s="2835"/>
      <c r="AE764" s="2821"/>
      <c r="AF764" s="2823"/>
      <c r="AG764" s="59">
        <f>IF(N764=N763,0,IF(N764=N762,0,IF(N764=N761,0,1)))</f>
        <v>0</v>
      </c>
      <c r="AH764" s="59" t="s">
        <v>224</v>
      </c>
      <c r="AI764" s="59" t="str">
        <f t="shared" si="150"/>
        <v>??</v>
      </c>
      <c r="AJ764" s="59">
        <f>IF(O764=O763,0,IF(O764=O762,0,IF(O764=O761,0,1)))</f>
        <v>0</v>
      </c>
      <c r="AK764" s="529">
        <f t="shared" si="169"/>
        <v>0</v>
      </c>
    </row>
    <row r="765" spans="1:37" ht="14.1" customHeight="1" thickTop="1" thickBot="1">
      <c r="A765" s="2797"/>
      <c r="B765" s="2801"/>
      <c r="C765" s="2827"/>
      <c r="D765" s="2830"/>
      <c r="E765" s="2833"/>
      <c r="F765" s="2807"/>
      <c r="G765" s="2810"/>
      <c r="H765" s="2839"/>
      <c r="I765" s="2807"/>
      <c r="J765" s="2807"/>
      <c r="K765" s="277"/>
      <c r="L765" s="98"/>
      <c r="M765" s="1760"/>
      <c r="N765" s="89"/>
      <c r="O765" s="89"/>
      <c r="P765" s="98"/>
      <c r="Q765" s="98"/>
      <c r="R765" s="12"/>
      <c r="S765" s="12"/>
      <c r="T765" s="12"/>
      <c r="U765" s="12"/>
      <c r="V765" s="12"/>
      <c r="W765" s="1934"/>
      <c r="X765" s="1934"/>
      <c r="Y765" s="12"/>
      <c r="Z765" s="98"/>
      <c r="AA765" s="2813"/>
      <c r="AB765" s="2813"/>
      <c r="AC765" s="2816"/>
      <c r="AD765" s="2835"/>
      <c r="AE765" s="2821"/>
      <c r="AF765" s="2823"/>
      <c r="AG765" s="59">
        <f>IF(N765=N764,0,IF(N765=N763,0,IF(N765=N762,0,IF(N765=N761,0,1))))</f>
        <v>0</v>
      </c>
      <c r="AH765" s="59" t="s">
        <v>224</v>
      </c>
      <c r="AI765" s="59" t="str">
        <f t="shared" ref="AI765:AI854" si="172">$C$2</f>
        <v>??</v>
      </c>
      <c r="AJ765" s="59">
        <f>IF(O765=O764,0,IF(O765=O763,0,IF(O765=O762,0,IF(O765=O761,0,1))))</f>
        <v>0</v>
      </c>
      <c r="AK765" s="529">
        <f t="shared" si="169"/>
        <v>0</v>
      </c>
    </row>
    <row r="766" spans="1:37" ht="14.1" customHeight="1" thickTop="1" thickBot="1">
      <c r="A766" s="2797"/>
      <c r="B766" s="2801"/>
      <c r="C766" s="2827"/>
      <c r="D766" s="2830"/>
      <c r="E766" s="2833"/>
      <c r="F766" s="2807"/>
      <c r="G766" s="2810"/>
      <c r="H766" s="2839"/>
      <c r="I766" s="2807"/>
      <c r="J766" s="2807"/>
      <c r="K766" s="277"/>
      <c r="L766" s="98"/>
      <c r="M766" s="1760"/>
      <c r="N766" s="89"/>
      <c r="O766" s="89"/>
      <c r="P766" s="98"/>
      <c r="Q766" s="98"/>
      <c r="R766" s="12"/>
      <c r="S766" s="12"/>
      <c r="T766" s="12"/>
      <c r="U766" s="12"/>
      <c r="V766" s="12"/>
      <c r="W766" s="1934"/>
      <c r="X766" s="1934"/>
      <c r="Y766" s="12"/>
      <c r="Z766" s="98"/>
      <c r="AA766" s="2813"/>
      <c r="AB766" s="2813"/>
      <c r="AC766" s="2816"/>
      <c r="AD766" s="2835"/>
      <c r="AE766" s="2821"/>
      <c r="AF766" s="2823"/>
      <c r="AG766" s="59">
        <f>IF(N766=N765,0,IF(N766=N764,0,IF(N766=N763,0,IF(N766=N762,0,IF(N766=N761,0,1)))))</f>
        <v>0</v>
      </c>
      <c r="AH766" s="59" t="s">
        <v>224</v>
      </c>
      <c r="AI766" s="59" t="str">
        <f t="shared" si="172"/>
        <v>??</v>
      </c>
      <c r="AJ766" s="59">
        <f>IF(O766=O765,0,IF(O766=O764,0,IF(O766=O763,0,IF(O766=O762,0,IF(O766=O761,0,1)))))</f>
        <v>0</v>
      </c>
      <c r="AK766" s="529">
        <f t="shared" si="169"/>
        <v>0</v>
      </c>
    </row>
    <row r="767" spans="1:37" ht="14.1" customHeight="1" thickTop="1" thickBot="1">
      <c r="A767" s="2797"/>
      <c r="B767" s="2801"/>
      <c r="C767" s="2827"/>
      <c r="D767" s="2830"/>
      <c r="E767" s="2833"/>
      <c r="F767" s="2807"/>
      <c r="G767" s="2810"/>
      <c r="H767" s="2839"/>
      <c r="I767" s="2807"/>
      <c r="J767" s="2807"/>
      <c r="K767" s="277"/>
      <c r="L767" s="98"/>
      <c r="M767" s="1760"/>
      <c r="N767" s="89"/>
      <c r="O767" s="89"/>
      <c r="P767" s="98"/>
      <c r="Q767" s="98"/>
      <c r="R767" s="12"/>
      <c r="S767" s="12"/>
      <c r="T767" s="12"/>
      <c r="U767" s="12"/>
      <c r="V767" s="12"/>
      <c r="W767" s="1934"/>
      <c r="X767" s="1934"/>
      <c r="Y767" s="12"/>
      <c r="Z767" s="98"/>
      <c r="AA767" s="2813"/>
      <c r="AB767" s="2813"/>
      <c r="AC767" s="2824" t="str">
        <f t="shared" ref="AC767" si="173">IF(AC761&gt;9,"błąd","")</f>
        <v/>
      </c>
      <c r="AD767" s="2835"/>
      <c r="AE767" s="2821"/>
      <c r="AF767" s="2823"/>
      <c r="AG767" s="59">
        <f>IF(N767=N766,0,IF(N767=N765,0,IF(N767=N764,0,IF(N767=N763,0,IF(N767=N762,0,IF(N767=N761,0,1))))))</f>
        <v>0</v>
      </c>
      <c r="AH767" s="59" t="s">
        <v>224</v>
      </c>
      <c r="AI767" s="59" t="str">
        <f t="shared" si="172"/>
        <v>??</v>
      </c>
      <c r="AJ767" s="59">
        <f>IF(O767=O766,0,IF(O767=O765,0,IF(O767=O764,0,IF(O767=O763,0,IF(O767=O762,0,IF(O767=O761,0,1))))))</f>
        <v>0</v>
      </c>
      <c r="AK767" s="529">
        <f t="shared" si="169"/>
        <v>0</v>
      </c>
    </row>
    <row r="768" spans="1:37" ht="14.1" customHeight="1" thickTop="1" thickBot="1">
      <c r="A768" s="2797"/>
      <c r="B768" s="2801"/>
      <c r="C768" s="2827"/>
      <c r="D768" s="2830"/>
      <c r="E768" s="2833"/>
      <c r="F768" s="2807"/>
      <c r="G768" s="2810"/>
      <c r="H768" s="2839"/>
      <c r="I768" s="2807"/>
      <c r="J768" s="2807"/>
      <c r="K768" s="277"/>
      <c r="L768" s="98"/>
      <c r="M768" s="1760"/>
      <c r="N768" s="89"/>
      <c r="O768" s="89"/>
      <c r="P768" s="98"/>
      <c r="Q768" s="98"/>
      <c r="R768" s="12"/>
      <c r="S768" s="12"/>
      <c r="T768" s="12"/>
      <c r="U768" s="12"/>
      <c r="V768" s="12"/>
      <c r="W768" s="1934"/>
      <c r="X768" s="1934"/>
      <c r="Y768" s="12"/>
      <c r="Z768" s="98"/>
      <c r="AA768" s="2813"/>
      <c r="AB768" s="2813"/>
      <c r="AC768" s="2824"/>
      <c r="AD768" s="2835"/>
      <c r="AE768" s="2821"/>
      <c r="AF768" s="2823"/>
      <c r="AG768" s="59">
        <f>IF(N768=N767,0,IF(N768=N766,0,IF(N768=N765,0,IF(N768=N764,0,IF(N768=N763,0,IF(N768=N762,0,IF(N768=N761,0,1)))))))</f>
        <v>0</v>
      </c>
      <c r="AH768" s="59" t="s">
        <v>224</v>
      </c>
      <c r="AI768" s="59" t="str">
        <f t="shared" si="172"/>
        <v>??</v>
      </c>
      <c r="AJ768" s="59">
        <f>IF(O768=O767,0,IF(O768=O766,0,IF(O768=O765,0,IF(O768=O764,0,IF(O768=O763,0,IF(O768=O762,0,IF(O768=O761,0,1)))))))</f>
        <v>0</v>
      </c>
      <c r="AK768" s="529">
        <f t="shared" si="169"/>
        <v>0</v>
      </c>
    </row>
    <row r="769" spans="1:37" ht="14.1" customHeight="1" thickTop="1" thickBot="1">
      <c r="A769" s="2797"/>
      <c r="B769" s="2801"/>
      <c r="C769" s="2827"/>
      <c r="D769" s="2830"/>
      <c r="E769" s="2833"/>
      <c r="F769" s="2807"/>
      <c r="G769" s="2810"/>
      <c r="H769" s="2839"/>
      <c r="I769" s="2807"/>
      <c r="J769" s="2807"/>
      <c r="K769" s="277"/>
      <c r="L769" s="98"/>
      <c r="M769" s="1760"/>
      <c r="N769" s="89"/>
      <c r="O769" s="89"/>
      <c r="P769" s="98"/>
      <c r="Q769" s="98"/>
      <c r="R769" s="12"/>
      <c r="S769" s="12"/>
      <c r="T769" s="12"/>
      <c r="U769" s="12"/>
      <c r="V769" s="12"/>
      <c r="W769" s="1934"/>
      <c r="X769" s="1934"/>
      <c r="Y769" s="12"/>
      <c r="Z769" s="98"/>
      <c r="AA769" s="2813"/>
      <c r="AB769" s="2813"/>
      <c r="AC769" s="2824"/>
      <c r="AD769" s="2835"/>
      <c r="AE769" s="2821"/>
      <c r="AF769" s="2823"/>
      <c r="AG769" s="59">
        <f>IF(N769=N768,0,IF(N769=N767,0,IF(N769=N766,0,IF(N769=N765,0,IF(N769=N764,0,IF(N769=N763,0,IF(N769=N762,0,IF(N769=N761,0,1))))))))</f>
        <v>0</v>
      </c>
      <c r="AH769" s="59" t="s">
        <v>224</v>
      </c>
      <c r="AI769" s="59" t="str">
        <f t="shared" si="172"/>
        <v>??</v>
      </c>
      <c r="AJ769" s="59">
        <f>IF(O769=O768,0,IF(O769=O767,0,IF(O769=O766,0,IF(O769=O765,0,IF(O769=O764,0,IF(O769=O763,0,IF(O769=O762,0,IF(O769=O761,0,1))))))))</f>
        <v>0</v>
      </c>
      <c r="AK769" s="529">
        <f t="shared" si="169"/>
        <v>0</v>
      </c>
    </row>
    <row r="770" spans="1:37" ht="14.1" customHeight="1" thickTop="1" thickBot="1">
      <c r="A770" s="2797"/>
      <c r="B770" s="2802"/>
      <c r="C770" s="2828"/>
      <c r="D770" s="2831"/>
      <c r="E770" s="2834"/>
      <c r="F770" s="2808"/>
      <c r="G770" s="2811"/>
      <c r="H770" s="2840"/>
      <c r="I770" s="2808"/>
      <c r="J770" s="2808"/>
      <c r="K770" s="274"/>
      <c r="L770" s="96"/>
      <c r="M770" s="96"/>
      <c r="N770" s="89"/>
      <c r="O770" s="93"/>
      <c r="P770" s="96"/>
      <c r="Q770" s="96"/>
      <c r="R770" s="13"/>
      <c r="S770" s="13"/>
      <c r="T770" s="13"/>
      <c r="U770" s="13"/>
      <c r="V770" s="13"/>
      <c r="W770" s="13"/>
      <c r="X770" s="13"/>
      <c r="Y770" s="13"/>
      <c r="Z770" s="96"/>
      <c r="AA770" s="2814"/>
      <c r="AB770" s="2814"/>
      <c r="AC770" s="2825"/>
      <c r="AD770" s="2835"/>
      <c r="AE770" s="2822"/>
      <c r="AF770" s="2823"/>
      <c r="AG770" s="59">
        <f>IF(N770=N769,0,IF(N770=N768,0,IF(N770=N767,0,IF(N770=N766,0,IF(N770=N765,0,IF(N770=N764,0,IF(N770=N763,0,IF(N770=N762,0,IF(N770=N761,0,1)))))))))</f>
        <v>0</v>
      </c>
      <c r="AH770" s="59" t="s">
        <v>224</v>
      </c>
      <c r="AI770" s="59" t="str">
        <f t="shared" si="172"/>
        <v>??</v>
      </c>
      <c r="AJ770" s="59">
        <f>IF(O770=O769,0,IF(O770=O768,0,IF(O770=O767,0,IF(O770=O766,0,IF(O770=O765,0,IF(O770=O764,0,IF(O770=O763,0,IF(O770=O762,0,IF(O770=O761,0,1)))))))))</f>
        <v>0</v>
      </c>
      <c r="AK770" s="529">
        <f t="shared" si="169"/>
        <v>0</v>
      </c>
    </row>
    <row r="771" spans="1:37" ht="14.1" customHeight="1" thickTop="1" thickBot="1">
      <c r="A771" s="2797"/>
      <c r="B771" s="2800"/>
      <c r="C771" s="2826"/>
      <c r="D771" s="2829"/>
      <c r="E771" s="2832"/>
      <c r="F771" s="2806"/>
      <c r="G771" s="2809"/>
      <c r="H771" s="2836" t="s">
        <v>970</v>
      </c>
      <c r="I771" s="2806"/>
      <c r="J771" s="2806"/>
      <c r="K771" s="275"/>
      <c r="L771" s="97"/>
      <c r="M771" s="97"/>
      <c r="N771" s="79"/>
      <c r="O771" s="79"/>
      <c r="P771" s="97"/>
      <c r="Q771" s="97"/>
      <c r="R771" s="14"/>
      <c r="S771" s="14"/>
      <c r="T771" s="14"/>
      <c r="U771" s="14"/>
      <c r="V771" s="14"/>
      <c r="W771" s="14"/>
      <c r="X771" s="14"/>
      <c r="Y771" s="14"/>
      <c r="Z771" s="97"/>
      <c r="AA771" s="2812">
        <f>SUM(R771:Z780)</f>
        <v>0</v>
      </c>
      <c r="AB771" s="2812">
        <f>IF(AA771&gt;0,18,0)</f>
        <v>0</v>
      </c>
      <c r="AC771" s="2815">
        <f t="shared" ref="AC771" si="174">IF((AA771-AB771)&gt;=0,AA771-AB771,0)</f>
        <v>0</v>
      </c>
      <c r="AD771" s="2835">
        <f>IF(AA771&lt;AB771,AA771,AB771)/IF(AB771=0,1,AB771)</f>
        <v>0</v>
      </c>
      <c r="AE771" s="2820" t="str">
        <f>IF(AD771=1,"pe",IF(AD771&gt;0,"ne",""))</f>
        <v/>
      </c>
      <c r="AF771" s="2823"/>
      <c r="AG771" s="59">
        <v>1</v>
      </c>
      <c r="AH771" s="59" t="s">
        <v>224</v>
      </c>
      <c r="AI771" s="59" t="str">
        <f t="shared" si="172"/>
        <v>??</v>
      </c>
      <c r="AJ771" s="59">
        <v>1</v>
      </c>
      <c r="AK771" s="529">
        <f>C771</f>
        <v>0</v>
      </c>
    </row>
    <row r="772" spans="1:37" ht="14.1" customHeight="1" thickTop="1" thickBot="1">
      <c r="A772" s="2797"/>
      <c r="B772" s="2801"/>
      <c r="C772" s="2827"/>
      <c r="D772" s="2830"/>
      <c r="E772" s="2833"/>
      <c r="F772" s="2807"/>
      <c r="G772" s="2810"/>
      <c r="H772" s="2837"/>
      <c r="I772" s="2807"/>
      <c r="J772" s="2807"/>
      <c r="K772" s="273"/>
      <c r="L772" s="98"/>
      <c r="M772" s="1760"/>
      <c r="N772" s="89"/>
      <c r="O772" s="89"/>
      <c r="P772" s="98"/>
      <c r="Q772" s="98"/>
      <c r="R772" s="12"/>
      <c r="S772" s="12"/>
      <c r="T772" s="12"/>
      <c r="U772" s="12"/>
      <c r="V772" s="12"/>
      <c r="W772" s="1934"/>
      <c r="X772" s="1934"/>
      <c r="Y772" s="12"/>
      <c r="Z772" s="98"/>
      <c r="AA772" s="2813"/>
      <c r="AB772" s="2813"/>
      <c r="AC772" s="2816"/>
      <c r="AD772" s="2835"/>
      <c r="AE772" s="2821"/>
      <c r="AF772" s="2823"/>
      <c r="AG772" s="59">
        <f>IF(N772=N771,0,1)</f>
        <v>0</v>
      </c>
      <c r="AH772" s="59" t="s">
        <v>224</v>
      </c>
      <c r="AI772" s="59" t="str">
        <f t="shared" si="172"/>
        <v>??</v>
      </c>
      <c r="AJ772" s="59">
        <f>IF(O772=O771,0,1)</f>
        <v>0</v>
      </c>
      <c r="AK772" s="529">
        <f t="shared" si="169"/>
        <v>0</v>
      </c>
    </row>
    <row r="773" spans="1:37" ht="14.1" customHeight="1" thickTop="1" thickBot="1">
      <c r="A773" s="2797"/>
      <c r="B773" s="2801"/>
      <c r="C773" s="2827"/>
      <c r="D773" s="2830"/>
      <c r="E773" s="2833"/>
      <c r="F773" s="2807"/>
      <c r="G773" s="2810"/>
      <c r="H773" s="2838"/>
      <c r="I773" s="2807"/>
      <c r="J773" s="2807"/>
      <c r="K773" s="273"/>
      <c r="L773" s="98"/>
      <c r="M773" s="1760"/>
      <c r="N773" s="89"/>
      <c r="O773" s="89"/>
      <c r="P773" s="98"/>
      <c r="Q773" s="98"/>
      <c r="R773" s="12"/>
      <c r="S773" s="12"/>
      <c r="T773" s="12"/>
      <c r="U773" s="12"/>
      <c r="V773" s="12"/>
      <c r="W773" s="1934"/>
      <c r="X773" s="1934"/>
      <c r="Y773" s="12"/>
      <c r="Z773" s="98"/>
      <c r="AA773" s="2813"/>
      <c r="AB773" s="2813"/>
      <c r="AC773" s="2816"/>
      <c r="AD773" s="2835"/>
      <c r="AE773" s="2821"/>
      <c r="AF773" s="2823"/>
      <c r="AG773" s="59">
        <f>IF(N773=N772,0,IF(N773=N771,0,1))</f>
        <v>0</v>
      </c>
      <c r="AH773" s="59" t="s">
        <v>224</v>
      </c>
      <c r="AI773" s="59" t="str">
        <f t="shared" si="172"/>
        <v>??</v>
      </c>
      <c r="AJ773" s="59">
        <f>IF(O773=O772,0,IF(O773=O771,0,1))</f>
        <v>0</v>
      </c>
      <c r="AK773" s="529">
        <f t="shared" si="169"/>
        <v>0</v>
      </c>
    </row>
    <row r="774" spans="1:37" ht="14.1" customHeight="1" thickTop="1" thickBot="1">
      <c r="A774" s="2797"/>
      <c r="B774" s="2801"/>
      <c r="C774" s="2827"/>
      <c r="D774" s="2830"/>
      <c r="E774" s="2833"/>
      <c r="F774" s="2807"/>
      <c r="G774" s="2810"/>
      <c r="H774" s="2839"/>
      <c r="I774" s="2807"/>
      <c r="J774" s="2807"/>
      <c r="K774" s="273"/>
      <c r="L774" s="98"/>
      <c r="M774" s="1760"/>
      <c r="N774" s="89"/>
      <c r="O774" s="89"/>
      <c r="P774" s="98"/>
      <c r="Q774" s="98"/>
      <c r="R774" s="12"/>
      <c r="S774" s="12"/>
      <c r="T774" s="12"/>
      <c r="U774" s="12"/>
      <c r="V774" s="12"/>
      <c r="W774" s="1934"/>
      <c r="X774" s="1934"/>
      <c r="Y774" s="12"/>
      <c r="Z774" s="98"/>
      <c r="AA774" s="2813"/>
      <c r="AB774" s="2813"/>
      <c r="AC774" s="2816"/>
      <c r="AD774" s="2835"/>
      <c r="AE774" s="2821"/>
      <c r="AF774" s="2823"/>
      <c r="AG774" s="59">
        <f>IF(N774=N773,0,IF(N774=N772,0,IF(N774=N771,0,1)))</f>
        <v>0</v>
      </c>
      <c r="AH774" s="59" t="s">
        <v>224</v>
      </c>
      <c r="AI774" s="59" t="str">
        <f t="shared" si="172"/>
        <v>??</v>
      </c>
      <c r="AJ774" s="59">
        <f>IF(O774=O773,0,IF(O774=O772,0,IF(O774=O771,0,1)))</f>
        <v>0</v>
      </c>
      <c r="AK774" s="529">
        <f t="shared" si="169"/>
        <v>0</v>
      </c>
    </row>
    <row r="775" spans="1:37" ht="14.1" customHeight="1" thickTop="1" thickBot="1">
      <c r="A775" s="2797"/>
      <c r="B775" s="2801"/>
      <c r="C775" s="2827"/>
      <c r="D775" s="2830"/>
      <c r="E775" s="2833"/>
      <c r="F775" s="2807"/>
      <c r="G775" s="2810"/>
      <c r="H775" s="2839"/>
      <c r="I775" s="2807"/>
      <c r="J775" s="2807"/>
      <c r="K775" s="277"/>
      <c r="L775" s="98"/>
      <c r="M775" s="1760"/>
      <c r="N775" s="89"/>
      <c r="O775" s="89"/>
      <c r="P775" s="98"/>
      <c r="Q775" s="98"/>
      <c r="R775" s="12"/>
      <c r="S775" s="12"/>
      <c r="T775" s="12"/>
      <c r="U775" s="12"/>
      <c r="V775" s="12"/>
      <c r="W775" s="1934"/>
      <c r="X775" s="1934"/>
      <c r="Y775" s="12"/>
      <c r="Z775" s="98"/>
      <c r="AA775" s="2813"/>
      <c r="AB775" s="2813"/>
      <c r="AC775" s="2816"/>
      <c r="AD775" s="2835"/>
      <c r="AE775" s="2821"/>
      <c r="AF775" s="2823"/>
      <c r="AG775" s="59">
        <f>IF(N775=N774,0,IF(N775=N773,0,IF(N775=N772,0,IF(N775=N771,0,1))))</f>
        <v>0</v>
      </c>
      <c r="AH775" s="59" t="s">
        <v>224</v>
      </c>
      <c r="AI775" s="59" t="str">
        <f t="shared" si="172"/>
        <v>??</v>
      </c>
      <c r="AJ775" s="59">
        <f>IF(O775=O774,0,IF(O775=O773,0,IF(O775=O772,0,IF(O775=O771,0,1))))</f>
        <v>0</v>
      </c>
      <c r="AK775" s="529">
        <f t="shared" si="169"/>
        <v>0</v>
      </c>
    </row>
    <row r="776" spans="1:37" ht="14.1" customHeight="1" thickTop="1" thickBot="1">
      <c r="A776" s="2797"/>
      <c r="B776" s="2801"/>
      <c r="C776" s="2827"/>
      <c r="D776" s="2830"/>
      <c r="E776" s="2833"/>
      <c r="F776" s="2807"/>
      <c r="G776" s="2810"/>
      <c r="H776" s="2839"/>
      <c r="I776" s="2807"/>
      <c r="J776" s="2807"/>
      <c r="K776" s="277"/>
      <c r="L776" s="98"/>
      <c r="M776" s="1760"/>
      <c r="N776" s="89"/>
      <c r="O776" s="89"/>
      <c r="P776" s="98"/>
      <c r="Q776" s="98"/>
      <c r="R776" s="12"/>
      <c r="S776" s="12"/>
      <c r="T776" s="12"/>
      <c r="U776" s="12"/>
      <c r="V776" s="12"/>
      <c r="W776" s="1934"/>
      <c r="X776" s="1934"/>
      <c r="Y776" s="12"/>
      <c r="Z776" s="98"/>
      <c r="AA776" s="2813"/>
      <c r="AB776" s="2813"/>
      <c r="AC776" s="2816"/>
      <c r="AD776" s="2835"/>
      <c r="AE776" s="2821"/>
      <c r="AF776" s="2823"/>
      <c r="AG776" s="59">
        <f>IF(N776=N775,0,IF(N776=N774,0,IF(N776=N773,0,IF(N776=N772,0,IF(N776=N771,0,1)))))</f>
        <v>0</v>
      </c>
      <c r="AH776" s="59" t="s">
        <v>224</v>
      </c>
      <c r="AI776" s="59" t="str">
        <f t="shared" si="172"/>
        <v>??</v>
      </c>
      <c r="AJ776" s="59">
        <f>IF(O776=O775,0,IF(O776=O774,0,IF(O776=O773,0,IF(O776=O772,0,IF(O776=O771,0,1)))))</f>
        <v>0</v>
      </c>
      <c r="AK776" s="529">
        <f t="shared" si="169"/>
        <v>0</v>
      </c>
    </row>
    <row r="777" spans="1:37" ht="14.1" customHeight="1" thickTop="1" thickBot="1">
      <c r="A777" s="2797"/>
      <c r="B777" s="2801"/>
      <c r="C777" s="2827"/>
      <c r="D777" s="2830"/>
      <c r="E777" s="2833"/>
      <c r="F777" s="2807"/>
      <c r="G777" s="2810"/>
      <c r="H777" s="2839"/>
      <c r="I777" s="2807"/>
      <c r="J777" s="2807"/>
      <c r="K777" s="277"/>
      <c r="L777" s="98"/>
      <c r="M777" s="1760"/>
      <c r="N777" s="89"/>
      <c r="O777" s="89"/>
      <c r="P777" s="98"/>
      <c r="Q777" s="98"/>
      <c r="R777" s="12"/>
      <c r="S777" s="12"/>
      <c r="T777" s="12"/>
      <c r="U777" s="12"/>
      <c r="V777" s="12"/>
      <c r="W777" s="1934"/>
      <c r="X777" s="1934"/>
      <c r="Y777" s="12"/>
      <c r="Z777" s="98"/>
      <c r="AA777" s="2813"/>
      <c r="AB777" s="2813"/>
      <c r="AC777" s="2824" t="str">
        <f t="shared" ref="AC777" si="175">IF(AC771&gt;9,"błąd","")</f>
        <v/>
      </c>
      <c r="AD777" s="2835"/>
      <c r="AE777" s="2821"/>
      <c r="AF777" s="2823"/>
      <c r="AG777" s="59">
        <f>IF(N777=N776,0,IF(N777=N775,0,IF(N777=N774,0,IF(N777=N773,0,IF(N777=N772,0,IF(N777=N771,0,1))))))</f>
        <v>0</v>
      </c>
      <c r="AH777" s="59" t="s">
        <v>224</v>
      </c>
      <c r="AI777" s="59" t="str">
        <f t="shared" si="172"/>
        <v>??</v>
      </c>
      <c r="AJ777" s="59">
        <f>IF(O777=O776,0,IF(O777=O775,0,IF(O777=O774,0,IF(O777=O773,0,IF(O777=O772,0,IF(O777=O771,0,1))))))</f>
        <v>0</v>
      </c>
      <c r="AK777" s="529">
        <f t="shared" si="169"/>
        <v>0</v>
      </c>
    </row>
    <row r="778" spans="1:37" ht="14.1" customHeight="1" thickTop="1" thickBot="1">
      <c r="A778" s="2797"/>
      <c r="B778" s="2801"/>
      <c r="C778" s="2827"/>
      <c r="D778" s="2830"/>
      <c r="E778" s="2833"/>
      <c r="F778" s="2807"/>
      <c r="G778" s="2810"/>
      <c r="H778" s="2839"/>
      <c r="I778" s="2807"/>
      <c r="J778" s="2807"/>
      <c r="K778" s="277"/>
      <c r="L778" s="98"/>
      <c r="M778" s="1760"/>
      <c r="N778" s="89"/>
      <c r="O778" s="89"/>
      <c r="P778" s="98"/>
      <c r="Q778" s="98"/>
      <c r="R778" s="12"/>
      <c r="S778" s="12"/>
      <c r="T778" s="12"/>
      <c r="U778" s="12"/>
      <c r="V778" s="12"/>
      <c r="W778" s="1934"/>
      <c r="X778" s="1934"/>
      <c r="Y778" s="12"/>
      <c r="Z778" s="98"/>
      <c r="AA778" s="2813"/>
      <c r="AB778" s="2813"/>
      <c r="AC778" s="2824"/>
      <c r="AD778" s="2835"/>
      <c r="AE778" s="2821"/>
      <c r="AF778" s="2823"/>
      <c r="AG778" s="59">
        <f>IF(N778=N777,0,IF(N778=N776,0,IF(N778=N775,0,IF(N778=N774,0,IF(N778=N773,0,IF(N778=N772,0,IF(N778=N771,0,1)))))))</f>
        <v>0</v>
      </c>
      <c r="AH778" s="59" t="s">
        <v>224</v>
      </c>
      <c r="AI778" s="59" t="str">
        <f t="shared" si="172"/>
        <v>??</v>
      </c>
      <c r="AJ778" s="59">
        <f>IF(O778=O777,0,IF(O778=O776,0,IF(O778=O775,0,IF(O778=O774,0,IF(O778=O773,0,IF(O778=O772,0,IF(O778=O771,0,1)))))))</f>
        <v>0</v>
      </c>
      <c r="AK778" s="529">
        <f t="shared" si="169"/>
        <v>0</v>
      </c>
    </row>
    <row r="779" spans="1:37" ht="14.1" customHeight="1" thickTop="1" thickBot="1">
      <c r="A779" s="2797"/>
      <c r="B779" s="2801"/>
      <c r="C779" s="2827"/>
      <c r="D779" s="2830"/>
      <c r="E779" s="2833"/>
      <c r="F779" s="2807"/>
      <c r="G779" s="2810"/>
      <c r="H779" s="2839"/>
      <c r="I779" s="2807"/>
      <c r="J779" s="2807"/>
      <c r="K779" s="277"/>
      <c r="L779" s="98"/>
      <c r="M779" s="1760"/>
      <c r="N779" s="89"/>
      <c r="O779" s="89"/>
      <c r="P779" s="98"/>
      <c r="Q779" s="98"/>
      <c r="R779" s="12"/>
      <c r="S779" s="12"/>
      <c r="T779" s="12"/>
      <c r="U779" s="12"/>
      <c r="V779" s="12"/>
      <c r="W779" s="1934"/>
      <c r="X779" s="1934"/>
      <c r="Y779" s="12"/>
      <c r="Z779" s="98"/>
      <c r="AA779" s="2813"/>
      <c r="AB779" s="2813"/>
      <c r="AC779" s="2824"/>
      <c r="AD779" s="2835"/>
      <c r="AE779" s="2821"/>
      <c r="AF779" s="2823"/>
      <c r="AG779" s="59">
        <f>IF(N779=N778,0,IF(N779=N777,0,IF(N779=N776,0,IF(N779=N775,0,IF(N779=N774,0,IF(N779=N773,0,IF(N779=N772,0,IF(N779=N771,0,1))))))))</f>
        <v>0</v>
      </c>
      <c r="AH779" s="59" t="s">
        <v>224</v>
      </c>
      <c r="AI779" s="59" t="str">
        <f t="shared" si="172"/>
        <v>??</v>
      </c>
      <c r="AJ779" s="59">
        <f>IF(O779=O778,0,IF(O779=O777,0,IF(O779=O776,0,IF(O779=O775,0,IF(O779=O774,0,IF(O779=O773,0,IF(O779=O772,0,IF(O779=O771,0,1))))))))</f>
        <v>0</v>
      </c>
      <c r="AK779" s="529">
        <f t="shared" si="169"/>
        <v>0</v>
      </c>
    </row>
    <row r="780" spans="1:37" ht="14.1" customHeight="1" thickTop="1" thickBot="1">
      <c r="A780" s="2797"/>
      <c r="B780" s="2802"/>
      <c r="C780" s="2828"/>
      <c r="D780" s="2831"/>
      <c r="E780" s="2834"/>
      <c r="F780" s="2808"/>
      <c r="G780" s="2811"/>
      <c r="H780" s="2840"/>
      <c r="I780" s="2808"/>
      <c r="J780" s="2808"/>
      <c r="K780" s="274"/>
      <c r="L780" s="96"/>
      <c r="M780" s="96"/>
      <c r="N780" s="89"/>
      <c r="O780" s="93"/>
      <c r="P780" s="96"/>
      <c r="Q780" s="96"/>
      <c r="R780" s="13"/>
      <c r="S780" s="13"/>
      <c r="T780" s="13"/>
      <c r="U780" s="13"/>
      <c r="V780" s="13"/>
      <c r="W780" s="13"/>
      <c r="X780" s="13"/>
      <c r="Y780" s="13"/>
      <c r="Z780" s="96"/>
      <c r="AA780" s="2814"/>
      <c r="AB780" s="2814"/>
      <c r="AC780" s="2825"/>
      <c r="AD780" s="2835"/>
      <c r="AE780" s="2822"/>
      <c r="AF780" s="2823"/>
      <c r="AG780" s="59">
        <f>IF(N780=N779,0,IF(N780=N778,0,IF(N780=N777,0,IF(N780=N776,0,IF(N780=N775,0,IF(N780=N774,0,IF(N780=N773,0,IF(N780=N772,0,IF(N780=N771,0,1)))))))))</f>
        <v>0</v>
      </c>
      <c r="AH780" s="59" t="s">
        <v>224</v>
      </c>
      <c r="AI780" s="59" t="str">
        <f t="shared" si="172"/>
        <v>??</v>
      </c>
      <c r="AJ780" s="59">
        <f>IF(O780=O779,0,IF(O780=O778,0,IF(O780=O777,0,IF(O780=O776,0,IF(O780=O775,0,IF(O780=O774,0,IF(O780=O773,0,IF(O780=O772,0,IF(O780=O771,0,1)))))))))</f>
        <v>0</v>
      </c>
      <c r="AK780" s="529">
        <f t="shared" si="169"/>
        <v>0</v>
      </c>
    </row>
    <row r="781" spans="1:37" ht="14.1" customHeight="1" thickTop="1" thickBot="1">
      <c r="A781" s="2797"/>
      <c r="B781" s="2800"/>
      <c r="C781" s="2826"/>
      <c r="D781" s="2829"/>
      <c r="E781" s="2832"/>
      <c r="F781" s="2806"/>
      <c r="G781" s="2809"/>
      <c r="H781" s="2836" t="s">
        <v>970</v>
      </c>
      <c r="I781" s="2806"/>
      <c r="J781" s="2806"/>
      <c r="K781" s="275"/>
      <c r="L781" s="97"/>
      <c r="M781" s="97"/>
      <c r="N781" s="79"/>
      <c r="O781" s="79"/>
      <c r="P781" s="97"/>
      <c r="Q781" s="97"/>
      <c r="R781" s="14"/>
      <c r="S781" s="14"/>
      <c r="T781" s="14"/>
      <c r="U781" s="14"/>
      <c r="V781" s="14"/>
      <c r="W781" s="14"/>
      <c r="X781" s="14"/>
      <c r="Y781" s="14"/>
      <c r="Z781" s="97"/>
      <c r="AA781" s="2812">
        <f>SUM(R781:Z790)</f>
        <v>0</v>
      </c>
      <c r="AB781" s="2812">
        <f>IF(AA781&gt;0,18,0)</f>
        <v>0</v>
      </c>
      <c r="AC781" s="2815">
        <f t="shared" ref="AC781" si="176">IF((AA781-AB781)&gt;=0,AA781-AB781,0)</f>
        <v>0</v>
      </c>
      <c r="AD781" s="2835">
        <f>IF(AA781&lt;AB781,AA781,AB781)/IF(AB781=0,1,AB781)</f>
        <v>0</v>
      </c>
      <c r="AE781" s="2820" t="str">
        <f>IF(AD781=1,"pe",IF(AD781&gt;0,"ne",""))</f>
        <v/>
      </c>
      <c r="AF781" s="2823"/>
      <c r="AG781" s="59">
        <v>1</v>
      </c>
      <c r="AH781" s="59" t="s">
        <v>224</v>
      </c>
      <c r="AI781" s="59" t="str">
        <f t="shared" si="172"/>
        <v>??</v>
      </c>
      <c r="AJ781" s="59">
        <v>1</v>
      </c>
      <c r="AK781" s="529">
        <f>C781</f>
        <v>0</v>
      </c>
    </row>
    <row r="782" spans="1:37" ht="14.1" customHeight="1" thickTop="1" thickBot="1">
      <c r="A782" s="2797"/>
      <c r="B782" s="2801"/>
      <c r="C782" s="2827"/>
      <c r="D782" s="2830"/>
      <c r="E782" s="2833"/>
      <c r="F782" s="2807"/>
      <c r="G782" s="2810"/>
      <c r="H782" s="2837"/>
      <c r="I782" s="2807"/>
      <c r="J782" s="2807"/>
      <c r="K782" s="273"/>
      <c r="L782" s="98"/>
      <c r="M782" s="1760"/>
      <c r="N782" s="89"/>
      <c r="O782" s="89"/>
      <c r="P782" s="98"/>
      <c r="Q782" s="98"/>
      <c r="R782" s="12"/>
      <c r="S782" s="12"/>
      <c r="T782" s="12"/>
      <c r="U782" s="12"/>
      <c r="V782" s="12"/>
      <c r="W782" s="1934"/>
      <c r="X782" s="1934"/>
      <c r="Y782" s="12"/>
      <c r="Z782" s="98"/>
      <c r="AA782" s="2813"/>
      <c r="AB782" s="2813"/>
      <c r="AC782" s="2816"/>
      <c r="AD782" s="2835"/>
      <c r="AE782" s="2821"/>
      <c r="AF782" s="2823"/>
      <c r="AG782" s="59">
        <f>IF(N782=N781,0,1)</f>
        <v>0</v>
      </c>
      <c r="AH782" s="59" t="s">
        <v>224</v>
      </c>
      <c r="AI782" s="59" t="str">
        <f t="shared" si="172"/>
        <v>??</v>
      </c>
      <c r="AJ782" s="59">
        <f>IF(O782=O781,0,1)</f>
        <v>0</v>
      </c>
      <c r="AK782" s="529">
        <f t="shared" ref="AK782:AK830" si="177">AK781</f>
        <v>0</v>
      </c>
    </row>
    <row r="783" spans="1:37" ht="14.1" customHeight="1" thickTop="1" thickBot="1">
      <c r="A783" s="2797"/>
      <c r="B783" s="2801"/>
      <c r="C783" s="2827"/>
      <c r="D783" s="2830"/>
      <c r="E783" s="2833"/>
      <c r="F783" s="2807"/>
      <c r="G783" s="2810"/>
      <c r="H783" s="2838"/>
      <c r="I783" s="2807"/>
      <c r="J783" s="2807"/>
      <c r="K783" s="273"/>
      <c r="L783" s="98"/>
      <c r="M783" s="1760"/>
      <c r="N783" s="89"/>
      <c r="O783" s="89"/>
      <c r="P783" s="98"/>
      <c r="Q783" s="98"/>
      <c r="R783" s="12"/>
      <c r="S783" s="12"/>
      <c r="T783" s="12"/>
      <c r="U783" s="12"/>
      <c r="V783" s="12"/>
      <c r="W783" s="1934"/>
      <c r="X783" s="1934"/>
      <c r="Y783" s="12"/>
      <c r="Z783" s="98"/>
      <c r="AA783" s="2813"/>
      <c r="AB783" s="2813"/>
      <c r="AC783" s="2816"/>
      <c r="AD783" s="2835"/>
      <c r="AE783" s="2821"/>
      <c r="AF783" s="2823"/>
      <c r="AG783" s="59">
        <f>IF(N783=N782,0,IF(N783=N781,0,1))</f>
        <v>0</v>
      </c>
      <c r="AH783" s="59" t="s">
        <v>224</v>
      </c>
      <c r="AI783" s="59" t="str">
        <f t="shared" si="172"/>
        <v>??</v>
      </c>
      <c r="AJ783" s="59">
        <f>IF(O783=O782,0,IF(O783=O781,0,1))</f>
        <v>0</v>
      </c>
      <c r="AK783" s="529">
        <f t="shared" si="177"/>
        <v>0</v>
      </c>
    </row>
    <row r="784" spans="1:37" ht="14.1" customHeight="1" thickTop="1" thickBot="1">
      <c r="A784" s="2797"/>
      <c r="B784" s="2801"/>
      <c r="C784" s="2827"/>
      <c r="D784" s="2830"/>
      <c r="E784" s="2833"/>
      <c r="F784" s="2807"/>
      <c r="G784" s="2810"/>
      <c r="H784" s="2839"/>
      <c r="I784" s="2807"/>
      <c r="J784" s="2807"/>
      <c r="K784" s="273"/>
      <c r="L784" s="98"/>
      <c r="M784" s="1760"/>
      <c r="N784" s="89"/>
      <c r="O784" s="89"/>
      <c r="P784" s="98"/>
      <c r="Q784" s="98"/>
      <c r="R784" s="12"/>
      <c r="S784" s="12"/>
      <c r="T784" s="12"/>
      <c r="U784" s="12"/>
      <c r="V784" s="12"/>
      <c r="W784" s="1934"/>
      <c r="X784" s="1934"/>
      <c r="Y784" s="12"/>
      <c r="Z784" s="98"/>
      <c r="AA784" s="2813"/>
      <c r="AB784" s="2813"/>
      <c r="AC784" s="2816"/>
      <c r="AD784" s="2835"/>
      <c r="AE784" s="2821"/>
      <c r="AF784" s="2823"/>
      <c r="AG784" s="59">
        <f>IF(N784=N783,0,IF(N784=N782,0,IF(N784=N781,0,1)))</f>
        <v>0</v>
      </c>
      <c r="AH784" s="59" t="s">
        <v>224</v>
      </c>
      <c r="AI784" s="59" t="str">
        <f t="shared" si="172"/>
        <v>??</v>
      </c>
      <c r="AJ784" s="59">
        <f>IF(O784=O783,0,IF(O784=O782,0,IF(O784=O781,0,1)))</f>
        <v>0</v>
      </c>
      <c r="AK784" s="529">
        <f t="shared" si="177"/>
        <v>0</v>
      </c>
    </row>
    <row r="785" spans="1:37" ht="14.1" customHeight="1" thickTop="1" thickBot="1">
      <c r="A785" s="2797"/>
      <c r="B785" s="2801"/>
      <c r="C785" s="2827"/>
      <c r="D785" s="2830"/>
      <c r="E785" s="2833"/>
      <c r="F785" s="2807"/>
      <c r="G785" s="2810"/>
      <c r="H785" s="2839"/>
      <c r="I785" s="2807"/>
      <c r="J785" s="2807"/>
      <c r="K785" s="277"/>
      <c r="L785" s="98"/>
      <c r="M785" s="1760"/>
      <c r="N785" s="89"/>
      <c r="O785" s="89"/>
      <c r="P785" s="98"/>
      <c r="Q785" s="98"/>
      <c r="R785" s="12"/>
      <c r="S785" s="12"/>
      <c r="T785" s="12"/>
      <c r="U785" s="12"/>
      <c r="V785" s="12"/>
      <c r="W785" s="1934"/>
      <c r="X785" s="1934"/>
      <c r="Y785" s="12"/>
      <c r="Z785" s="98"/>
      <c r="AA785" s="2813"/>
      <c r="AB785" s="2813"/>
      <c r="AC785" s="2816"/>
      <c r="AD785" s="2835"/>
      <c r="AE785" s="2821"/>
      <c r="AF785" s="2823"/>
      <c r="AG785" s="59">
        <f>IF(N785=N784,0,IF(N785=N783,0,IF(N785=N782,0,IF(N785=N781,0,1))))</f>
        <v>0</v>
      </c>
      <c r="AH785" s="59" t="s">
        <v>224</v>
      </c>
      <c r="AI785" s="59" t="str">
        <f t="shared" si="172"/>
        <v>??</v>
      </c>
      <c r="AJ785" s="59">
        <f>IF(O785=O784,0,IF(O785=O783,0,IF(O785=O782,0,IF(O785=O781,0,1))))</f>
        <v>0</v>
      </c>
      <c r="AK785" s="529">
        <f t="shared" si="177"/>
        <v>0</v>
      </c>
    </row>
    <row r="786" spans="1:37" ht="14.1" customHeight="1" thickTop="1" thickBot="1">
      <c r="A786" s="2797"/>
      <c r="B786" s="2801"/>
      <c r="C786" s="2827"/>
      <c r="D786" s="2830"/>
      <c r="E786" s="2833"/>
      <c r="F786" s="2807"/>
      <c r="G786" s="2810"/>
      <c r="H786" s="2839"/>
      <c r="I786" s="2807"/>
      <c r="J786" s="2807"/>
      <c r="K786" s="277"/>
      <c r="L786" s="98"/>
      <c r="M786" s="1760"/>
      <c r="N786" s="89"/>
      <c r="O786" s="89"/>
      <c r="P786" s="98"/>
      <c r="Q786" s="98"/>
      <c r="R786" s="12"/>
      <c r="S786" s="12"/>
      <c r="T786" s="12"/>
      <c r="U786" s="12"/>
      <c r="V786" s="12"/>
      <c r="W786" s="1934"/>
      <c r="X786" s="1934"/>
      <c r="Y786" s="12"/>
      <c r="Z786" s="98"/>
      <c r="AA786" s="2813"/>
      <c r="AB786" s="2813"/>
      <c r="AC786" s="2816"/>
      <c r="AD786" s="2835"/>
      <c r="AE786" s="2821"/>
      <c r="AF786" s="2823"/>
      <c r="AG786" s="59">
        <f>IF(N786=N785,0,IF(N786=N784,0,IF(N786=N783,0,IF(N786=N782,0,IF(N786=N781,0,1)))))</f>
        <v>0</v>
      </c>
      <c r="AH786" s="59" t="s">
        <v>224</v>
      </c>
      <c r="AI786" s="59" t="str">
        <f t="shared" si="172"/>
        <v>??</v>
      </c>
      <c r="AJ786" s="59">
        <f>IF(O786=O785,0,IF(O786=O784,0,IF(O786=O783,0,IF(O786=O782,0,IF(O786=O781,0,1)))))</f>
        <v>0</v>
      </c>
      <c r="AK786" s="529">
        <f t="shared" si="177"/>
        <v>0</v>
      </c>
    </row>
    <row r="787" spans="1:37" ht="14.1" customHeight="1" thickTop="1" thickBot="1">
      <c r="A787" s="2797"/>
      <c r="B787" s="2801"/>
      <c r="C787" s="2827"/>
      <c r="D787" s="2830"/>
      <c r="E787" s="2833"/>
      <c r="F787" s="2807"/>
      <c r="G787" s="2810"/>
      <c r="H787" s="2839"/>
      <c r="I787" s="2807"/>
      <c r="J787" s="2807"/>
      <c r="K787" s="277"/>
      <c r="L787" s="98"/>
      <c r="M787" s="1760"/>
      <c r="N787" s="89"/>
      <c r="O787" s="89"/>
      <c r="P787" s="98"/>
      <c r="Q787" s="98"/>
      <c r="R787" s="12"/>
      <c r="S787" s="12"/>
      <c r="T787" s="12"/>
      <c r="U787" s="12"/>
      <c r="V787" s="12"/>
      <c r="W787" s="1934"/>
      <c r="X787" s="1934"/>
      <c r="Y787" s="12"/>
      <c r="Z787" s="98"/>
      <c r="AA787" s="2813"/>
      <c r="AB787" s="2813"/>
      <c r="AC787" s="2824" t="str">
        <f t="shared" ref="AC787" si="178">IF(AC781&gt;9,"błąd","")</f>
        <v/>
      </c>
      <c r="AD787" s="2835"/>
      <c r="AE787" s="2821"/>
      <c r="AF787" s="2823"/>
      <c r="AG787" s="59">
        <f>IF(N787=N786,0,IF(N787=N785,0,IF(N787=N784,0,IF(N787=N783,0,IF(N787=N782,0,IF(N787=N781,0,1))))))</f>
        <v>0</v>
      </c>
      <c r="AH787" s="59" t="s">
        <v>224</v>
      </c>
      <c r="AI787" s="59" t="str">
        <f t="shared" si="172"/>
        <v>??</v>
      </c>
      <c r="AJ787" s="59">
        <f>IF(O787=O786,0,IF(O787=O785,0,IF(O787=O784,0,IF(O787=O783,0,IF(O787=O782,0,IF(O787=O781,0,1))))))</f>
        <v>0</v>
      </c>
      <c r="AK787" s="529">
        <f t="shared" si="177"/>
        <v>0</v>
      </c>
    </row>
    <row r="788" spans="1:37" ht="14.1" customHeight="1" thickTop="1" thickBot="1">
      <c r="A788" s="2797"/>
      <c r="B788" s="2801"/>
      <c r="C788" s="2827"/>
      <c r="D788" s="2830"/>
      <c r="E788" s="2833"/>
      <c r="F788" s="2807"/>
      <c r="G788" s="2810"/>
      <c r="H788" s="2839"/>
      <c r="I788" s="2807"/>
      <c r="J788" s="2807"/>
      <c r="K788" s="277"/>
      <c r="L788" s="98"/>
      <c r="M788" s="1760"/>
      <c r="N788" s="89"/>
      <c r="O788" s="89"/>
      <c r="P788" s="98"/>
      <c r="Q788" s="98"/>
      <c r="R788" s="12"/>
      <c r="S788" s="12"/>
      <c r="T788" s="12"/>
      <c r="U788" s="12"/>
      <c r="V788" s="12"/>
      <c r="W788" s="1934"/>
      <c r="X788" s="1934"/>
      <c r="Y788" s="12"/>
      <c r="Z788" s="98"/>
      <c r="AA788" s="2813"/>
      <c r="AB788" s="2813"/>
      <c r="AC788" s="2824"/>
      <c r="AD788" s="2835"/>
      <c r="AE788" s="2821"/>
      <c r="AF788" s="2823"/>
      <c r="AG788" s="59">
        <f>IF(N788=N787,0,IF(N788=N786,0,IF(N788=N785,0,IF(N788=N784,0,IF(N788=N783,0,IF(N788=N782,0,IF(N788=N781,0,1)))))))</f>
        <v>0</v>
      </c>
      <c r="AH788" s="59" t="s">
        <v>224</v>
      </c>
      <c r="AI788" s="59" t="str">
        <f t="shared" si="172"/>
        <v>??</v>
      </c>
      <c r="AJ788" s="59">
        <f>IF(O788=O787,0,IF(O788=O786,0,IF(O788=O785,0,IF(O788=O784,0,IF(O788=O783,0,IF(O788=O782,0,IF(O788=O781,0,1)))))))</f>
        <v>0</v>
      </c>
      <c r="AK788" s="529">
        <f t="shared" si="177"/>
        <v>0</v>
      </c>
    </row>
    <row r="789" spans="1:37" ht="14.1" customHeight="1" thickTop="1" thickBot="1">
      <c r="A789" s="2797"/>
      <c r="B789" s="2801"/>
      <c r="C789" s="2827"/>
      <c r="D789" s="2830"/>
      <c r="E789" s="2833"/>
      <c r="F789" s="2807"/>
      <c r="G789" s="2810"/>
      <c r="H789" s="2839"/>
      <c r="I789" s="2807"/>
      <c r="J789" s="2807"/>
      <c r="K789" s="277"/>
      <c r="L789" s="98"/>
      <c r="M789" s="1760"/>
      <c r="N789" s="89"/>
      <c r="O789" s="89"/>
      <c r="P789" s="98"/>
      <c r="Q789" s="98"/>
      <c r="R789" s="12"/>
      <c r="S789" s="12"/>
      <c r="T789" s="12"/>
      <c r="U789" s="12"/>
      <c r="V789" s="12"/>
      <c r="W789" s="1934"/>
      <c r="X789" s="1934"/>
      <c r="Y789" s="12"/>
      <c r="Z789" s="98"/>
      <c r="AA789" s="2813"/>
      <c r="AB789" s="2813"/>
      <c r="AC789" s="2824"/>
      <c r="AD789" s="2835"/>
      <c r="AE789" s="2821"/>
      <c r="AF789" s="2823"/>
      <c r="AG789" s="59">
        <f>IF(N789=N788,0,IF(N789=N787,0,IF(N789=N786,0,IF(N789=N785,0,IF(N789=N784,0,IF(N789=N783,0,IF(N789=N782,0,IF(N789=N781,0,1))))))))</f>
        <v>0</v>
      </c>
      <c r="AH789" s="59" t="s">
        <v>224</v>
      </c>
      <c r="AI789" s="59" t="str">
        <f t="shared" si="172"/>
        <v>??</v>
      </c>
      <c r="AJ789" s="59">
        <f>IF(O789=O788,0,IF(O789=O787,0,IF(O789=O786,0,IF(O789=O785,0,IF(O789=O784,0,IF(O789=O783,0,IF(O789=O782,0,IF(O789=O781,0,1))))))))</f>
        <v>0</v>
      </c>
      <c r="AK789" s="529">
        <f t="shared" si="177"/>
        <v>0</v>
      </c>
    </row>
    <row r="790" spans="1:37" ht="14.1" customHeight="1" thickTop="1" thickBot="1">
      <c r="A790" s="2797"/>
      <c r="B790" s="2802"/>
      <c r="C790" s="2828"/>
      <c r="D790" s="2831"/>
      <c r="E790" s="2834"/>
      <c r="F790" s="2808"/>
      <c r="G790" s="2811"/>
      <c r="H790" s="2840"/>
      <c r="I790" s="2808"/>
      <c r="J790" s="2808"/>
      <c r="K790" s="274"/>
      <c r="L790" s="96"/>
      <c r="M790" s="96"/>
      <c r="N790" s="89"/>
      <c r="O790" s="93"/>
      <c r="P790" s="96"/>
      <c r="Q790" s="96"/>
      <c r="R790" s="13"/>
      <c r="S790" s="13"/>
      <c r="T790" s="13"/>
      <c r="U790" s="13"/>
      <c r="V790" s="13"/>
      <c r="W790" s="13"/>
      <c r="X790" s="13"/>
      <c r="Y790" s="13"/>
      <c r="Z790" s="96"/>
      <c r="AA790" s="2814"/>
      <c r="AB790" s="2814"/>
      <c r="AC790" s="2825"/>
      <c r="AD790" s="2835"/>
      <c r="AE790" s="2822"/>
      <c r="AF790" s="2823"/>
      <c r="AG790" s="59">
        <f>IF(N790=N789,0,IF(N790=N788,0,IF(N790=N787,0,IF(N790=N786,0,IF(N790=N785,0,IF(N790=N784,0,IF(N790=N783,0,IF(N790=N782,0,IF(N790=N781,0,1)))))))))</f>
        <v>0</v>
      </c>
      <c r="AH790" s="59" t="s">
        <v>224</v>
      </c>
      <c r="AI790" s="59" t="str">
        <f t="shared" si="172"/>
        <v>??</v>
      </c>
      <c r="AJ790" s="59">
        <f>IF(O790=O789,0,IF(O790=O788,0,IF(O790=O787,0,IF(O790=O786,0,IF(O790=O785,0,IF(O790=O784,0,IF(O790=O783,0,IF(O790=O782,0,IF(O790=O781,0,1)))))))))</f>
        <v>0</v>
      </c>
      <c r="AK790" s="529">
        <f t="shared" si="177"/>
        <v>0</v>
      </c>
    </row>
    <row r="791" spans="1:37" ht="14.1" customHeight="1" thickTop="1" thickBot="1">
      <c r="A791" s="2797"/>
      <c r="B791" s="2800"/>
      <c r="C791" s="2826"/>
      <c r="D791" s="2829"/>
      <c r="E791" s="2832"/>
      <c r="F791" s="2806"/>
      <c r="G791" s="2809"/>
      <c r="H791" s="2836" t="s">
        <v>970</v>
      </c>
      <c r="I791" s="2806"/>
      <c r="J791" s="2806"/>
      <c r="K791" s="275"/>
      <c r="L791" s="97"/>
      <c r="M791" s="97"/>
      <c r="N791" s="79"/>
      <c r="O791" s="79"/>
      <c r="P791" s="97"/>
      <c r="Q791" s="97"/>
      <c r="R791" s="14"/>
      <c r="S791" s="14"/>
      <c r="T791" s="14"/>
      <c r="U791" s="14"/>
      <c r="V791" s="14"/>
      <c r="W791" s="14"/>
      <c r="X791" s="14"/>
      <c r="Y791" s="14"/>
      <c r="Z791" s="97"/>
      <c r="AA791" s="2812">
        <f>SUM(R791:Z800)</f>
        <v>0</v>
      </c>
      <c r="AB791" s="2812">
        <f>IF(AA791&gt;0,18,0)</f>
        <v>0</v>
      </c>
      <c r="AC791" s="2815">
        <f t="shared" ref="AC791" si="179">IF((AA791-AB791)&gt;=0,AA791-AB791,0)</f>
        <v>0</v>
      </c>
      <c r="AD791" s="2835">
        <f>IF(AA791&lt;AB791,AA791,AB791)/IF(AB791=0,1,AB791)</f>
        <v>0</v>
      </c>
      <c r="AE791" s="2820" t="str">
        <f>IF(AD791=1,"pe",IF(AD791&gt;0,"ne",""))</f>
        <v/>
      </c>
      <c r="AF791" s="2823"/>
      <c r="AG791" s="59">
        <v>1</v>
      </c>
      <c r="AH791" s="59" t="s">
        <v>224</v>
      </c>
      <c r="AI791" s="59" t="str">
        <f t="shared" si="172"/>
        <v>??</v>
      </c>
      <c r="AJ791" s="59">
        <v>1</v>
      </c>
      <c r="AK791" s="529">
        <f>C791</f>
        <v>0</v>
      </c>
    </row>
    <row r="792" spans="1:37" ht="14.1" customHeight="1" thickTop="1" thickBot="1">
      <c r="A792" s="2797"/>
      <c r="B792" s="2801"/>
      <c r="C792" s="2827"/>
      <c r="D792" s="2830"/>
      <c r="E792" s="2833"/>
      <c r="F792" s="2807"/>
      <c r="G792" s="2810"/>
      <c r="H792" s="2837"/>
      <c r="I792" s="2807"/>
      <c r="J792" s="2807"/>
      <c r="K792" s="273"/>
      <c r="L792" s="98"/>
      <c r="M792" s="1760"/>
      <c r="N792" s="89"/>
      <c r="O792" s="89"/>
      <c r="P792" s="98"/>
      <c r="Q792" s="98"/>
      <c r="R792" s="12"/>
      <c r="S792" s="12"/>
      <c r="T792" s="12"/>
      <c r="U792" s="12"/>
      <c r="V792" s="12"/>
      <c r="W792" s="1934"/>
      <c r="X792" s="1934"/>
      <c r="Y792" s="12"/>
      <c r="Z792" s="98"/>
      <c r="AA792" s="2813"/>
      <c r="AB792" s="2813"/>
      <c r="AC792" s="2816"/>
      <c r="AD792" s="2835"/>
      <c r="AE792" s="2821"/>
      <c r="AF792" s="2823"/>
      <c r="AG792" s="59">
        <f>IF(N792=N791,0,1)</f>
        <v>0</v>
      </c>
      <c r="AH792" s="59" t="s">
        <v>224</v>
      </c>
      <c r="AI792" s="59" t="str">
        <f t="shared" si="172"/>
        <v>??</v>
      </c>
      <c r="AJ792" s="59">
        <f>IF(O792=O791,0,1)</f>
        <v>0</v>
      </c>
      <c r="AK792" s="529">
        <f t="shared" ref="AK792:AK820" si="180">AK791</f>
        <v>0</v>
      </c>
    </row>
    <row r="793" spans="1:37" ht="14.1" customHeight="1" thickTop="1" thickBot="1">
      <c r="A793" s="2797"/>
      <c r="B793" s="2801"/>
      <c r="C793" s="2827"/>
      <c r="D793" s="2830"/>
      <c r="E793" s="2833"/>
      <c r="F793" s="2807"/>
      <c r="G793" s="2810"/>
      <c r="H793" s="2838"/>
      <c r="I793" s="2807"/>
      <c r="J793" s="2807"/>
      <c r="K793" s="273"/>
      <c r="L793" s="98"/>
      <c r="M793" s="1760"/>
      <c r="N793" s="89"/>
      <c r="O793" s="89"/>
      <c r="P793" s="98"/>
      <c r="Q793" s="98"/>
      <c r="R793" s="12"/>
      <c r="S793" s="12"/>
      <c r="T793" s="12"/>
      <c r="U793" s="12"/>
      <c r="V793" s="12"/>
      <c r="W793" s="1934"/>
      <c r="X793" s="1934"/>
      <c r="Y793" s="12"/>
      <c r="Z793" s="98"/>
      <c r="AA793" s="2813"/>
      <c r="AB793" s="2813"/>
      <c r="AC793" s="2816"/>
      <c r="AD793" s="2835"/>
      <c r="AE793" s="2821"/>
      <c r="AF793" s="2823"/>
      <c r="AG793" s="59">
        <f>IF(N793=N792,0,IF(N793=N791,0,1))</f>
        <v>0</v>
      </c>
      <c r="AH793" s="59" t="s">
        <v>224</v>
      </c>
      <c r="AI793" s="59" t="str">
        <f t="shared" si="172"/>
        <v>??</v>
      </c>
      <c r="AJ793" s="59">
        <f>IF(O793=O792,0,IF(O793=O791,0,1))</f>
        <v>0</v>
      </c>
      <c r="AK793" s="529">
        <f t="shared" si="180"/>
        <v>0</v>
      </c>
    </row>
    <row r="794" spans="1:37" ht="14.1" customHeight="1" thickTop="1" thickBot="1">
      <c r="A794" s="2797"/>
      <c r="B794" s="2801"/>
      <c r="C794" s="2827"/>
      <c r="D794" s="2830"/>
      <c r="E794" s="2833"/>
      <c r="F794" s="2807"/>
      <c r="G794" s="2810"/>
      <c r="H794" s="2839"/>
      <c r="I794" s="2807"/>
      <c r="J794" s="2807"/>
      <c r="K794" s="273"/>
      <c r="L794" s="98"/>
      <c r="M794" s="1760"/>
      <c r="N794" s="89"/>
      <c r="O794" s="89"/>
      <c r="P794" s="98"/>
      <c r="Q794" s="98"/>
      <c r="R794" s="12"/>
      <c r="S794" s="12"/>
      <c r="T794" s="12"/>
      <c r="U794" s="12"/>
      <c r="V794" s="12"/>
      <c r="W794" s="1934"/>
      <c r="X794" s="1934"/>
      <c r="Y794" s="12"/>
      <c r="Z794" s="98"/>
      <c r="AA794" s="2813"/>
      <c r="AB794" s="2813"/>
      <c r="AC794" s="2816"/>
      <c r="AD794" s="2835"/>
      <c r="AE794" s="2821"/>
      <c r="AF794" s="2823"/>
      <c r="AG794" s="59">
        <f>IF(N794=N793,0,IF(N794=N792,0,IF(N794=N791,0,1)))</f>
        <v>0</v>
      </c>
      <c r="AH794" s="59" t="s">
        <v>224</v>
      </c>
      <c r="AI794" s="59" t="str">
        <f t="shared" si="172"/>
        <v>??</v>
      </c>
      <c r="AJ794" s="59">
        <f>IF(O794=O793,0,IF(O794=O792,0,IF(O794=O791,0,1)))</f>
        <v>0</v>
      </c>
      <c r="AK794" s="529">
        <f t="shared" si="180"/>
        <v>0</v>
      </c>
    </row>
    <row r="795" spans="1:37" ht="14.1" customHeight="1" thickTop="1" thickBot="1">
      <c r="A795" s="2797"/>
      <c r="B795" s="2801"/>
      <c r="C795" s="2827"/>
      <c r="D795" s="2830"/>
      <c r="E795" s="2833"/>
      <c r="F795" s="2807"/>
      <c r="G795" s="2810"/>
      <c r="H795" s="2839"/>
      <c r="I795" s="2807"/>
      <c r="J795" s="2807"/>
      <c r="K795" s="277"/>
      <c r="L795" s="98"/>
      <c r="M795" s="1760"/>
      <c r="N795" s="89"/>
      <c r="O795" s="89"/>
      <c r="P795" s="98"/>
      <c r="Q795" s="98"/>
      <c r="R795" s="12"/>
      <c r="S795" s="12"/>
      <c r="T795" s="12"/>
      <c r="U795" s="12"/>
      <c r="V795" s="12"/>
      <c r="W795" s="1934"/>
      <c r="X795" s="1934"/>
      <c r="Y795" s="12"/>
      <c r="Z795" s="98"/>
      <c r="AA795" s="2813"/>
      <c r="AB795" s="2813"/>
      <c r="AC795" s="2816"/>
      <c r="AD795" s="2835"/>
      <c r="AE795" s="2821"/>
      <c r="AF795" s="2823"/>
      <c r="AG795" s="59">
        <f>IF(N795=N794,0,IF(N795=N793,0,IF(N795=N792,0,IF(N795=N791,0,1))))</f>
        <v>0</v>
      </c>
      <c r="AH795" s="59" t="s">
        <v>224</v>
      </c>
      <c r="AI795" s="59" t="str">
        <f t="shared" si="172"/>
        <v>??</v>
      </c>
      <c r="AJ795" s="59">
        <f>IF(O795=O794,0,IF(O795=O793,0,IF(O795=O792,0,IF(O795=O791,0,1))))</f>
        <v>0</v>
      </c>
      <c r="AK795" s="529">
        <f t="shared" si="180"/>
        <v>0</v>
      </c>
    </row>
    <row r="796" spans="1:37" ht="14.1" customHeight="1" thickTop="1" thickBot="1">
      <c r="A796" s="2797"/>
      <c r="B796" s="2801"/>
      <c r="C796" s="2827"/>
      <c r="D796" s="2830"/>
      <c r="E796" s="2833"/>
      <c r="F796" s="2807"/>
      <c r="G796" s="2810"/>
      <c r="H796" s="2839"/>
      <c r="I796" s="2807"/>
      <c r="J796" s="2807"/>
      <c r="K796" s="277"/>
      <c r="L796" s="98"/>
      <c r="M796" s="1760"/>
      <c r="N796" s="89"/>
      <c r="O796" s="89"/>
      <c r="P796" s="98"/>
      <c r="Q796" s="98"/>
      <c r="R796" s="12"/>
      <c r="S796" s="12"/>
      <c r="T796" s="12"/>
      <c r="U796" s="12"/>
      <c r="V796" s="12"/>
      <c r="W796" s="1934"/>
      <c r="X796" s="1934"/>
      <c r="Y796" s="12"/>
      <c r="Z796" s="98"/>
      <c r="AA796" s="2813"/>
      <c r="AB796" s="2813"/>
      <c r="AC796" s="2816"/>
      <c r="AD796" s="2835"/>
      <c r="AE796" s="2821"/>
      <c r="AF796" s="2823"/>
      <c r="AG796" s="59">
        <f>IF(N796=N795,0,IF(N796=N794,0,IF(N796=N793,0,IF(N796=N792,0,IF(N796=N791,0,1)))))</f>
        <v>0</v>
      </c>
      <c r="AH796" s="59" t="s">
        <v>224</v>
      </c>
      <c r="AI796" s="59" t="str">
        <f t="shared" si="172"/>
        <v>??</v>
      </c>
      <c r="AJ796" s="59">
        <f>IF(O796=O795,0,IF(O796=O794,0,IF(O796=O793,0,IF(O796=O792,0,IF(O796=O791,0,1)))))</f>
        <v>0</v>
      </c>
      <c r="AK796" s="529">
        <f t="shared" si="180"/>
        <v>0</v>
      </c>
    </row>
    <row r="797" spans="1:37" ht="14.1" customHeight="1" thickTop="1" thickBot="1">
      <c r="A797" s="2797"/>
      <c r="B797" s="2801"/>
      <c r="C797" s="2827"/>
      <c r="D797" s="2830"/>
      <c r="E797" s="2833"/>
      <c r="F797" s="2807"/>
      <c r="G797" s="2810"/>
      <c r="H797" s="2839"/>
      <c r="I797" s="2807"/>
      <c r="J797" s="2807"/>
      <c r="K797" s="277"/>
      <c r="L797" s="98"/>
      <c r="M797" s="1760"/>
      <c r="N797" s="89"/>
      <c r="O797" s="89"/>
      <c r="P797" s="98"/>
      <c r="Q797" s="98"/>
      <c r="R797" s="12"/>
      <c r="S797" s="12"/>
      <c r="T797" s="12"/>
      <c r="U797" s="12"/>
      <c r="V797" s="12"/>
      <c r="W797" s="1934"/>
      <c r="X797" s="1934"/>
      <c r="Y797" s="12"/>
      <c r="Z797" s="98"/>
      <c r="AA797" s="2813"/>
      <c r="AB797" s="2813"/>
      <c r="AC797" s="2824" t="str">
        <f t="shared" ref="AC797" si="181">IF(AC791&gt;9,"błąd","")</f>
        <v/>
      </c>
      <c r="AD797" s="2835"/>
      <c r="AE797" s="2821"/>
      <c r="AF797" s="2823"/>
      <c r="AG797" s="59">
        <f>IF(N797=N796,0,IF(N797=N795,0,IF(N797=N794,0,IF(N797=N793,0,IF(N797=N792,0,IF(N797=N791,0,1))))))</f>
        <v>0</v>
      </c>
      <c r="AH797" s="59" t="s">
        <v>224</v>
      </c>
      <c r="AI797" s="59" t="str">
        <f t="shared" si="172"/>
        <v>??</v>
      </c>
      <c r="AJ797" s="59">
        <f>IF(O797=O796,0,IF(O797=O795,0,IF(O797=O794,0,IF(O797=O793,0,IF(O797=O792,0,IF(O797=O791,0,1))))))</f>
        <v>0</v>
      </c>
      <c r="AK797" s="529">
        <f t="shared" si="180"/>
        <v>0</v>
      </c>
    </row>
    <row r="798" spans="1:37" ht="14.1" customHeight="1" thickTop="1" thickBot="1">
      <c r="A798" s="2797"/>
      <c r="B798" s="2801"/>
      <c r="C798" s="2827"/>
      <c r="D798" s="2830"/>
      <c r="E798" s="2833"/>
      <c r="F798" s="2807"/>
      <c r="G798" s="2810"/>
      <c r="H798" s="2839"/>
      <c r="I798" s="2807"/>
      <c r="J798" s="2807"/>
      <c r="K798" s="277"/>
      <c r="L798" s="98"/>
      <c r="M798" s="1760"/>
      <c r="N798" s="89"/>
      <c r="O798" s="89"/>
      <c r="P798" s="98"/>
      <c r="Q798" s="98"/>
      <c r="R798" s="12"/>
      <c r="S798" s="12"/>
      <c r="T798" s="12"/>
      <c r="U798" s="12"/>
      <c r="V798" s="12"/>
      <c r="W798" s="1934"/>
      <c r="X798" s="1934"/>
      <c r="Y798" s="12"/>
      <c r="Z798" s="98"/>
      <c r="AA798" s="2813"/>
      <c r="AB798" s="2813"/>
      <c r="AC798" s="2824"/>
      <c r="AD798" s="2835"/>
      <c r="AE798" s="2821"/>
      <c r="AF798" s="2823"/>
      <c r="AG798" s="59">
        <f>IF(N798=N797,0,IF(N798=N796,0,IF(N798=N795,0,IF(N798=N794,0,IF(N798=N793,0,IF(N798=N792,0,IF(N798=N791,0,1)))))))</f>
        <v>0</v>
      </c>
      <c r="AH798" s="59" t="s">
        <v>224</v>
      </c>
      <c r="AI798" s="59" t="str">
        <f t="shared" si="172"/>
        <v>??</v>
      </c>
      <c r="AJ798" s="59">
        <f>IF(O798=O797,0,IF(O798=O796,0,IF(O798=O795,0,IF(O798=O794,0,IF(O798=O793,0,IF(O798=O792,0,IF(O798=O791,0,1)))))))</f>
        <v>0</v>
      </c>
      <c r="AK798" s="529">
        <f t="shared" si="180"/>
        <v>0</v>
      </c>
    </row>
    <row r="799" spans="1:37" ht="14.1" customHeight="1" thickTop="1" thickBot="1">
      <c r="A799" s="2797"/>
      <c r="B799" s="2801"/>
      <c r="C799" s="2827"/>
      <c r="D799" s="2830"/>
      <c r="E799" s="2833"/>
      <c r="F799" s="2807"/>
      <c r="G799" s="2810"/>
      <c r="H799" s="2839"/>
      <c r="I799" s="2807"/>
      <c r="J799" s="2807"/>
      <c r="K799" s="277"/>
      <c r="L799" s="98"/>
      <c r="M799" s="1760"/>
      <c r="N799" s="89"/>
      <c r="O799" s="89"/>
      <c r="P799" s="98"/>
      <c r="Q799" s="98"/>
      <c r="R799" s="12"/>
      <c r="S799" s="12"/>
      <c r="T799" s="12"/>
      <c r="U799" s="12"/>
      <c r="V799" s="12"/>
      <c r="W799" s="1934"/>
      <c r="X799" s="1934"/>
      <c r="Y799" s="12"/>
      <c r="Z799" s="98"/>
      <c r="AA799" s="2813"/>
      <c r="AB799" s="2813"/>
      <c r="AC799" s="2824"/>
      <c r="AD799" s="2835"/>
      <c r="AE799" s="2821"/>
      <c r="AF799" s="2823"/>
      <c r="AG799" s="59">
        <f>IF(N799=N798,0,IF(N799=N797,0,IF(N799=N796,0,IF(N799=N795,0,IF(N799=N794,0,IF(N799=N793,0,IF(N799=N792,0,IF(N799=N791,0,1))))))))</f>
        <v>0</v>
      </c>
      <c r="AH799" s="59" t="s">
        <v>224</v>
      </c>
      <c r="AI799" s="59" t="str">
        <f t="shared" si="172"/>
        <v>??</v>
      </c>
      <c r="AJ799" s="59">
        <f>IF(O799=O798,0,IF(O799=O797,0,IF(O799=O796,0,IF(O799=O795,0,IF(O799=O794,0,IF(O799=O793,0,IF(O799=O792,0,IF(O799=O791,0,1))))))))</f>
        <v>0</v>
      </c>
      <c r="AK799" s="529">
        <f t="shared" si="180"/>
        <v>0</v>
      </c>
    </row>
    <row r="800" spans="1:37" ht="14.1" customHeight="1" thickTop="1" thickBot="1">
      <c r="A800" s="2797"/>
      <c r="B800" s="2802"/>
      <c r="C800" s="2828"/>
      <c r="D800" s="2831"/>
      <c r="E800" s="2834"/>
      <c r="F800" s="2808"/>
      <c r="G800" s="2811"/>
      <c r="H800" s="2840"/>
      <c r="I800" s="2808"/>
      <c r="J800" s="2808"/>
      <c r="K800" s="274"/>
      <c r="L800" s="96"/>
      <c r="M800" s="96"/>
      <c r="N800" s="89"/>
      <c r="O800" s="93"/>
      <c r="P800" s="96"/>
      <c r="Q800" s="96"/>
      <c r="R800" s="13"/>
      <c r="S800" s="13"/>
      <c r="T800" s="13"/>
      <c r="U800" s="13"/>
      <c r="V800" s="13"/>
      <c r="W800" s="13"/>
      <c r="X800" s="13"/>
      <c r="Y800" s="13"/>
      <c r="Z800" s="96"/>
      <c r="AA800" s="2814"/>
      <c r="AB800" s="2814"/>
      <c r="AC800" s="2825"/>
      <c r="AD800" s="2835"/>
      <c r="AE800" s="2822"/>
      <c r="AF800" s="2823"/>
      <c r="AG800" s="59">
        <f>IF(N800=N799,0,IF(N800=N798,0,IF(N800=N797,0,IF(N800=N796,0,IF(N800=N795,0,IF(N800=N794,0,IF(N800=N793,0,IF(N800=N792,0,IF(N800=N791,0,1)))))))))</f>
        <v>0</v>
      </c>
      <c r="AH800" s="59" t="s">
        <v>224</v>
      </c>
      <c r="AI800" s="59" t="str">
        <f t="shared" si="172"/>
        <v>??</v>
      </c>
      <c r="AJ800" s="59">
        <f>IF(O800=O799,0,IF(O800=O798,0,IF(O800=O797,0,IF(O800=O796,0,IF(O800=O795,0,IF(O800=O794,0,IF(O800=O793,0,IF(O800=O792,0,IF(O800=O791,0,1)))))))))</f>
        <v>0</v>
      </c>
      <c r="AK800" s="529">
        <f t="shared" si="180"/>
        <v>0</v>
      </c>
    </row>
    <row r="801" spans="1:37" ht="14.1" customHeight="1" thickTop="1" thickBot="1">
      <c r="A801" s="2797"/>
      <c r="B801" s="2800"/>
      <c r="C801" s="2826"/>
      <c r="D801" s="2829"/>
      <c r="E801" s="2832"/>
      <c r="F801" s="2806"/>
      <c r="G801" s="2809"/>
      <c r="H801" s="2836" t="s">
        <v>970</v>
      </c>
      <c r="I801" s="2806"/>
      <c r="J801" s="2806"/>
      <c r="K801" s="275"/>
      <c r="L801" s="97"/>
      <c r="M801" s="97"/>
      <c r="N801" s="79"/>
      <c r="O801" s="79"/>
      <c r="P801" s="97"/>
      <c r="Q801" s="97"/>
      <c r="R801" s="14"/>
      <c r="S801" s="14"/>
      <c r="T801" s="14"/>
      <c r="U801" s="14"/>
      <c r="V801" s="14"/>
      <c r="W801" s="14"/>
      <c r="X801" s="14"/>
      <c r="Y801" s="14"/>
      <c r="Z801" s="97"/>
      <c r="AA801" s="2812">
        <f>SUM(R801:Z810)</f>
        <v>0</v>
      </c>
      <c r="AB801" s="2812">
        <f>IF(AA801&gt;0,18,0)</f>
        <v>0</v>
      </c>
      <c r="AC801" s="2815">
        <f t="shared" ref="AC801" si="182">IF((AA801-AB801)&gt;=0,AA801-AB801,0)</f>
        <v>0</v>
      </c>
      <c r="AD801" s="2835">
        <f>IF(AA801&lt;AB801,AA801,AB801)/IF(AB801=0,1,AB801)</f>
        <v>0</v>
      </c>
      <c r="AE801" s="2820" t="str">
        <f>IF(AD801=1,"pe",IF(AD801&gt;0,"ne",""))</f>
        <v/>
      </c>
      <c r="AF801" s="2823"/>
      <c r="AG801" s="59">
        <v>1</v>
      </c>
      <c r="AH801" s="59" t="s">
        <v>224</v>
      </c>
      <c r="AI801" s="59" t="str">
        <f t="shared" si="172"/>
        <v>??</v>
      </c>
      <c r="AJ801" s="59">
        <v>1</v>
      </c>
      <c r="AK801" s="529">
        <f>C801</f>
        <v>0</v>
      </c>
    </row>
    <row r="802" spans="1:37" ht="14.1" customHeight="1" thickTop="1" thickBot="1">
      <c r="A802" s="2797"/>
      <c r="B802" s="2801"/>
      <c r="C802" s="2827"/>
      <c r="D802" s="2830"/>
      <c r="E802" s="2833"/>
      <c r="F802" s="2807"/>
      <c r="G802" s="2810"/>
      <c r="H802" s="2837"/>
      <c r="I802" s="2807"/>
      <c r="J802" s="2807"/>
      <c r="K802" s="273"/>
      <c r="L802" s="98"/>
      <c r="M802" s="1760"/>
      <c r="N802" s="89"/>
      <c r="O802" s="89"/>
      <c r="P802" s="98"/>
      <c r="Q802" s="98"/>
      <c r="R802" s="12"/>
      <c r="S802" s="12"/>
      <c r="T802" s="12"/>
      <c r="U802" s="12"/>
      <c r="V802" s="12"/>
      <c r="W802" s="1934"/>
      <c r="X802" s="1934"/>
      <c r="Y802" s="12"/>
      <c r="Z802" s="98"/>
      <c r="AA802" s="2813"/>
      <c r="AB802" s="2813"/>
      <c r="AC802" s="2816"/>
      <c r="AD802" s="2835"/>
      <c r="AE802" s="2821"/>
      <c r="AF802" s="2823"/>
      <c r="AG802" s="59">
        <f>IF(N802=N801,0,1)</f>
        <v>0</v>
      </c>
      <c r="AH802" s="59" t="s">
        <v>224</v>
      </c>
      <c r="AI802" s="59" t="str">
        <f t="shared" si="172"/>
        <v>??</v>
      </c>
      <c r="AJ802" s="59">
        <f>IF(O802=O801,0,1)</f>
        <v>0</v>
      </c>
      <c r="AK802" s="529">
        <f t="shared" si="180"/>
        <v>0</v>
      </c>
    </row>
    <row r="803" spans="1:37" ht="14.1" customHeight="1" thickTop="1" thickBot="1">
      <c r="A803" s="2797"/>
      <c r="B803" s="2801"/>
      <c r="C803" s="2827"/>
      <c r="D803" s="2830"/>
      <c r="E803" s="2833"/>
      <c r="F803" s="2807"/>
      <c r="G803" s="2810"/>
      <c r="H803" s="2838"/>
      <c r="I803" s="2807"/>
      <c r="J803" s="2807"/>
      <c r="K803" s="273"/>
      <c r="L803" s="98"/>
      <c r="M803" s="1760"/>
      <c r="N803" s="89"/>
      <c r="O803" s="89"/>
      <c r="P803" s="98"/>
      <c r="Q803" s="98"/>
      <c r="R803" s="12"/>
      <c r="S803" s="12"/>
      <c r="T803" s="12"/>
      <c r="U803" s="12"/>
      <c r="V803" s="12"/>
      <c r="W803" s="1934"/>
      <c r="X803" s="1934"/>
      <c r="Y803" s="12"/>
      <c r="Z803" s="98"/>
      <c r="AA803" s="2813"/>
      <c r="AB803" s="2813"/>
      <c r="AC803" s="2816"/>
      <c r="AD803" s="2835"/>
      <c r="AE803" s="2821"/>
      <c r="AF803" s="2823"/>
      <c r="AG803" s="59">
        <f>IF(N803=N802,0,IF(N803=N801,0,1))</f>
        <v>0</v>
      </c>
      <c r="AH803" s="59" t="s">
        <v>224</v>
      </c>
      <c r="AI803" s="59" t="str">
        <f t="shared" si="172"/>
        <v>??</v>
      </c>
      <c r="AJ803" s="59">
        <f>IF(O803=O802,0,IF(O803=O801,0,1))</f>
        <v>0</v>
      </c>
      <c r="AK803" s="529">
        <f t="shared" si="180"/>
        <v>0</v>
      </c>
    </row>
    <row r="804" spans="1:37" ht="14.1" customHeight="1" thickTop="1" thickBot="1">
      <c r="A804" s="2797"/>
      <c r="B804" s="2801"/>
      <c r="C804" s="2827"/>
      <c r="D804" s="2830"/>
      <c r="E804" s="2833"/>
      <c r="F804" s="2807"/>
      <c r="G804" s="2810"/>
      <c r="H804" s="2839"/>
      <c r="I804" s="2807"/>
      <c r="J804" s="2807"/>
      <c r="K804" s="273"/>
      <c r="L804" s="98"/>
      <c r="M804" s="1760"/>
      <c r="N804" s="89"/>
      <c r="O804" s="89"/>
      <c r="P804" s="98"/>
      <c r="Q804" s="98"/>
      <c r="R804" s="12"/>
      <c r="S804" s="12"/>
      <c r="T804" s="12"/>
      <c r="U804" s="12"/>
      <c r="V804" s="12"/>
      <c r="W804" s="1934"/>
      <c r="X804" s="1934"/>
      <c r="Y804" s="12"/>
      <c r="Z804" s="98"/>
      <c r="AA804" s="2813"/>
      <c r="AB804" s="2813"/>
      <c r="AC804" s="2816"/>
      <c r="AD804" s="2835"/>
      <c r="AE804" s="2821"/>
      <c r="AF804" s="2823"/>
      <c r="AG804" s="59">
        <f>IF(N804=N803,0,IF(N804=N802,0,IF(N804=N801,0,1)))</f>
        <v>0</v>
      </c>
      <c r="AH804" s="59" t="s">
        <v>224</v>
      </c>
      <c r="AI804" s="59" t="str">
        <f t="shared" si="172"/>
        <v>??</v>
      </c>
      <c r="AJ804" s="59">
        <f>IF(O804=O803,0,IF(O804=O802,0,IF(O804=O801,0,1)))</f>
        <v>0</v>
      </c>
      <c r="AK804" s="529">
        <f t="shared" si="180"/>
        <v>0</v>
      </c>
    </row>
    <row r="805" spans="1:37" ht="14.1" customHeight="1" thickTop="1" thickBot="1">
      <c r="A805" s="2797"/>
      <c r="B805" s="2801"/>
      <c r="C805" s="2827"/>
      <c r="D805" s="2830"/>
      <c r="E805" s="2833"/>
      <c r="F805" s="2807"/>
      <c r="G805" s="2810"/>
      <c r="H805" s="2839"/>
      <c r="I805" s="2807"/>
      <c r="J805" s="2807"/>
      <c r="K805" s="277"/>
      <c r="L805" s="98"/>
      <c r="M805" s="1760"/>
      <c r="N805" s="89"/>
      <c r="O805" s="89"/>
      <c r="P805" s="98"/>
      <c r="Q805" s="98"/>
      <c r="R805" s="12"/>
      <c r="S805" s="12"/>
      <c r="T805" s="12"/>
      <c r="U805" s="12"/>
      <c r="V805" s="12"/>
      <c r="W805" s="1934"/>
      <c r="X805" s="1934"/>
      <c r="Y805" s="12"/>
      <c r="Z805" s="98"/>
      <c r="AA805" s="2813"/>
      <c r="AB805" s="2813"/>
      <c r="AC805" s="2816"/>
      <c r="AD805" s="2835"/>
      <c r="AE805" s="2821"/>
      <c r="AF805" s="2823"/>
      <c r="AG805" s="59">
        <f>IF(N805=N804,0,IF(N805=N803,0,IF(N805=N802,0,IF(N805=N801,0,1))))</f>
        <v>0</v>
      </c>
      <c r="AH805" s="59" t="s">
        <v>224</v>
      </c>
      <c r="AI805" s="59" t="str">
        <f t="shared" si="172"/>
        <v>??</v>
      </c>
      <c r="AJ805" s="59">
        <f>IF(O805=O804,0,IF(O805=O803,0,IF(O805=O802,0,IF(O805=O801,0,1))))</f>
        <v>0</v>
      </c>
      <c r="AK805" s="529">
        <f t="shared" si="180"/>
        <v>0</v>
      </c>
    </row>
    <row r="806" spans="1:37" ht="14.1" customHeight="1" thickTop="1" thickBot="1">
      <c r="A806" s="2797"/>
      <c r="B806" s="2801"/>
      <c r="C806" s="2827"/>
      <c r="D806" s="2830"/>
      <c r="E806" s="2833"/>
      <c r="F806" s="2807"/>
      <c r="G806" s="2810"/>
      <c r="H806" s="2839"/>
      <c r="I806" s="2807"/>
      <c r="J806" s="2807"/>
      <c r="K806" s="277"/>
      <c r="L806" s="98"/>
      <c r="M806" s="1760"/>
      <c r="N806" s="89"/>
      <c r="O806" s="89"/>
      <c r="P806" s="98"/>
      <c r="Q806" s="98"/>
      <c r="R806" s="12"/>
      <c r="S806" s="12"/>
      <c r="T806" s="12"/>
      <c r="U806" s="12"/>
      <c r="V806" s="12"/>
      <c r="W806" s="1934"/>
      <c r="X806" s="1934"/>
      <c r="Y806" s="12"/>
      <c r="Z806" s="98"/>
      <c r="AA806" s="2813"/>
      <c r="AB806" s="2813"/>
      <c r="AC806" s="2816"/>
      <c r="AD806" s="2835"/>
      <c r="AE806" s="2821"/>
      <c r="AF806" s="2823"/>
      <c r="AG806" s="59">
        <f>IF(N806=N805,0,IF(N806=N804,0,IF(N806=N803,0,IF(N806=N802,0,IF(N806=N801,0,1)))))</f>
        <v>0</v>
      </c>
      <c r="AH806" s="59" t="s">
        <v>224</v>
      </c>
      <c r="AI806" s="59" t="str">
        <f t="shared" si="172"/>
        <v>??</v>
      </c>
      <c r="AJ806" s="59">
        <f>IF(O806=O805,0,IF(O806=O804,0,IF(O806=O803,0,IF(O806=O802,0,IF(O806=O801,0,1)))))</f>
        <v>0</v>
      </c>
      <c r="AK806" s="529">
        <f t="shared" si="180"/>
        <v>0</v>
      </c>
    </row>
    <row r="807" spans="1:37" ht="14.1" customHeight="1" thickTop="1" thickBot="1">
      <c r="A807" s="2797"/>
      <c r="B807" s="2801"/>
      <c r="C807" s="2827"/>
      <c r="D807" s="2830"/>
      <c r="E807" s="2833"/>
      <c r="F807" s="2807"/>
      <c r="G807" s="2810"/>
      <c r="H807" s="2839"/>
      <c r="I807" s="2807"/>
      <c r="J807" s="2807"/>
      <c r="K807" s="277"/>
      <c r="L807" s="98"/>
      <c r="M807" s="1760"/>
      <c r="N807" s="89"/>
      <c r="O807" s="89"/>
      <c r="P807" s="98"/>
      <c r="Q807" s="98"/>
      <c r="R807" s="12"/>
      <c r="S807" s="12"/>
      <c r="T807" s="12"/>
      <c r="U807" s="12"/>
      <c r="V807" s="12"/>
      <c r="W807" s="1934"/>
      <c r="X807" s="1934"/>
      <c r="Y807" s="12"/>
      <c r="Z807" s="98"/>
      <c r="AA807" s="2813"/>
      <c r="AB807" s="2813"/>
      <c r="AC807" s="2824" t="str">
        <f t="shared" ref="AC807" si="183">IF(AC801&gt;9,"błąd","")</f>
        <v/>
      </c>
      <c r="AD807" s="2835"/>
      <c r="AE807" s="2821"/>
      <c r="AF807" s="2823"/>
      <c r="AG807" s="59">
        <f>IF(N807=N806,0,IF(N807=N805,0,IF(N807=N804,0,IF(N807=N803,0,IF(N807=N802,0,IF(N807=N801,0,1))))))</f>
        <v>0</v>
      </c>
      <c r="AH807" s="59" t="s">
        <v>224</v>
      </c>
      <c r="AI807" s="59" t="str">
        <f t="shared" si="172"/>
        <v>??</v>
      </c>
      <c r="AJ807" s="59">
        <f>IF(O807=O806,0,IF(O807=O805,0,IF(O807=O804,0,IF(O807=O803,0,IF(O807=O802,0,IF(O807=O801,0,1))))))</f>
        <v>0</v>
      </c>
      <c r="AK807" s="529">
        <f t="shared" si="180"/>
        <v>0</v>
      </c>
    </row>
    <row r="808" spans="1:37" ht="14.1" customHeight="1" thickTop="1" thickBot="1">
      <c r="A808" s="2797"/>
      <c r="B808" s="2801"/>
      <c r="C808" s="2827"/>
      <c r="D808" s="2830"/>
      <c r="E808" s="2833"/>
      <c r="F808" s="2807"/>
      <c r="G808" s="2810"/>
      <c r="H808" s="2839"/>
      <c r="I808" s="2807"/>
      <c r="J808" s="2807"/>
      <c r="K808" s="277"/>
      <c r="L808" s="98"/>
      <c r="M808" s="1760"/>
      <c r="N808" s="89"/>
      <c r="O808" s="89"/>
      <c r="P808" s="98"/>
      <c r="Q808" s="98"/>
      <c r="R808" s="12"/>
      <c r="S808" s="12"/>
      <c r="T808" s="12"/>
      <c r="U808" s="12"/>
      <c r="V808" s="12"/>
      <c r="W808" s="1934"/>
      <c r="X808" s="1934"/>
      <c r="Y808" s="12"/>
      <c r="Z808" s="98"/>
      <c r="AA808" s="2813"/>
      <c r="AB808" s="2813"/>
      <c r="AC808" s="2824"/>
      <c r="AD808" s="2835"/>
      <c r="AE808" s="2821"/>
      <c r="AF808" s="2823"/>
      <c r="AG808" s="59">
        <f>IF(N808=N807,0,IF(N808=N806,0,IF(N808=N805,0,IF(N808=N804,0,IF(N808=N803,0,IF(N808=N802,0,IF(N808=N801,0,1)))))))</f>
        <v>0</v>
      </c>
      <c r="AH808" s="59" t="s">
        <v>224</v>
      </c>
      <c r="AI808" s="59" t="str">
        <f t="shared" si="172"/>
        <v>??</v>
      </c>
      <c r="AJ808" s="59">
        <f>IF(O808=O807,0,IF(O808=O806,0,IF(O808=O805,0,IF(O808=O804,0,IF(O808=O803,0,IF(O808=O802,0,IF(O808=O801,0,1)))))))</f>
        <v>0</v>
      </c>
      <c r="AK808" s="529">
        <f t="shared" si="180"/>
        <v>0</v>
      </c>
    </row>
    <row r="809" spans="1:37" ht="14.1" customHeight="1" thickTop="1" thickBot="1">
      <c r="A809" s="2797"/>
      <c r="B809" s="2801"/>
      <c r="C809" s="2827"/>
      <c r="D809" s="2830"/>
      <c r="E809" s="2833"/>
      <c r="F809" s="2807"/>
      <c r="G809" s="2810"/>
      <c r="H809" s="2839"/>
      <c r="I809" s="2807"/>
      <c r="J809" s="2807"/>
      <c r="K809" s="277"/>
      <c r="L809" s="98"/>
      <c r="M809" s="1760"/>
      <c r="N809" s="89"/>
      <c r="O809" s="89"/>
      <c r="P809" s="98"/>
      <c r="Q809" s="98"/>
      <c r="R809" s="12"/>
      <c r="S809" s="12"/>
      <c r="T809" s="12"/>
      <c r="U809" s="12"/>
      <c r="V809" s="12"/>
      <c r="W809" s="1934"/>
      <c r="X809" s="1934"/>
      <c r="Y809" s="12"/>
      <c r="Z809" s="98"/>
      <c r="AA809" s="2813"/>
      <c r="AB809" s="2813"/>
      <c r="AC809" s="2824"/>
      <c r="AD809" s="2835"/>
      <c r="AE809" s="2821"/>
      <c r="AF809" s="2823"/>
      <c r="AG809" s="59">
        <f>IF(N809=N808,0,IF(N809=N807,0,IF(N809=N806,0,IF(N809=N805,0,IF(N809=N804,0,IF(N809=N803,0,IF(N809=N802,0,IF(N809=N801,0,1))))))))</f>
        <v>0</v>
      </c>
      <c r="AH809" s="59" t="s">
        <v>224</v>
      </c>
      <c r="AI809" s="59" t="str">
        <f t="shared" si="172"/>
        <v>??</v>
      </c>
      <c r="AJ809" s="59">
        <f>IF(O809=O808,0,IF(O809=O807,0,IF(O809=O806,0,IF(O809=O805,0,IF(O809=O804,0,IF(O809=O803,0,IF(O809=O802,0,IF(O809=O801,0,1))))))))</f>
        <v>0</v>
      </c>
      <c r="AK809" s="529">
        <f t="shared" si="180"/>
        <v>0</v>
      </c>
    </row>
    <row r="810" spans="1:37" ht="14.1" customHeight="1" thickTop="1" thickBot="1">
      <c r="A810" s="2797"/>
      <c r="B810" s="2802"/>
      <c r="C810" s="2828"/>
      <c r="D810" s="2831"/>
      <c r="E810" s="2834"/>
      <c r="F810" s="2808"/>
      <c r="G810" s="2811"/>
      <c r="H810" s="2840"/>
      <c r="I810" s="2808"/>
      <c r="J810" s="2808"/>
      <c r="K810" s="274"/>
      <c r="L810" s="96"/>
      <c r="M810" s="96"/>
      <c r="N810" s="89"/>
      <c r="O810" s="93"/>
      <c r="P810" s="96"/>
      <c r="Q810" s="96"/>
      <c r="R810" s="13"/>
      <c r="S810" s="13"/>
      <c r="T810" s="13"/>
      <c r="U810" s="13"/>
      <c r="V810" s="13"/>
      <c r="W810" s="13"/>
      <c r="X810" s="13"/>
      <c r="Y810" s="13"/>
      <c r="Z810" s="96"/>
      <c r="AA810" s="2814"/>
      <c r="AB810" s="2814"/>
      <c r="AC810" s="2825"/>
      <c r="AD810" s="2835"/>
      <c r="AE810" s="2822"/>
      <c r="AF810" s="2823"/>
      <c r="AG810" s="59">
        <f>IF(N810=N809,0,IF(N810=N808,0,IF(N810=N807,0,IF(N810=N806,0,IF(N810=N805,0,IF(N810=N804,0,IF(N810=N803,0,IF(N810=N802,0,IF(N810=N801,0,1)))))))))</f>
        <v>0</v>
      </c>
      <c r="AH810" s="59" t="s">
        <v>224</v>
      </c>
      <c r="AI810" s="59" t="str">
        <f t="shared" si="172"/>
        <v>??</v>
      </c>
      <c r="AJ810" s="59">
        <f>IF(O810=O809,0,IF(O810=O808,0,IF(O810=O807,0,IF(O810=O806,0,IF(O810=O805,0,IF(O810=O804,0,IF(O810=O803,0,IF(O810=O802,0,IF(O810=O801,0,1)))))))))</f>
        <v>0</v>
      </c>
      <c r="AK810" s="529">
        <f t="shared" si="180"/>
        <v>0</v>
      </c>
    </row>
    <row r="811" spans="1:37" ht="14.1" customHeight="1" thickTop="1" thickBot="1">
      <c r="A811" s="2797"/>
      <c r="B811" s="2800"/>
      <c r="C811" s="2826"/>
      <c r="D811" s="2829"/>
      <c r="E811" s="2832"/>
      <c r="F811" s="2806"/>
      <c r="G811" s="2809"/>
      <c r="H811" s="2836" t="s">
        <v>970</v>
      </c>
      <c r="I811" s="2806"/>
      <c r="J811" s="2806"/>
      <c r="K811" s="275"/>
      <c r="L811" s="97"/>
      <c r="M811" s="97"/>
      <c r="N811" s="79"/>
      <c r="O811" s="79"/>
      <c r="P811" s="97"/>
      <c r="Q811" s="97"/>
      <c r="R811" s="14"/>
      <c r="S811" s="14"/>
      <c r="T811" s="14"/>
      <c r="U811" s="14"/>
      <c r="V811" s="14"/>
      <c r="W811" s="14"/>
      <c r="X811" s="14"/>
      <c r="Y811" s="14"/>
      <c r="Z811" s="97"/>
      <c r="AA811" s="2812">
        <f>SUM(R811:Z820)</f>
        <v>0</v>
      </c>
      <c r="AB811" s="2812">
        <f>IF(AA811&gt;0,18,0)</f>
        <v>0</v>
      </c>
      <c r="AC811" s="2815">
        <f t="shared" ref="AC811" si="184">IF((AA811-AB811)&gt;=0,AA811-AB811,0)</f>
        <v>0</v>
      </c>
      <c r="AD811" s="2835">
        <f>IF(AA811&lt;AB811,AA811,AB811)/IF(AB811=0,1,AB811)</f>
        <v>0</v>
      </c>
      <c r="AE811" s="2820" t="str">
        <f>IF(AD811=1,"pe",IF(AD811&gt;0,"ne",""))</f>
        <v/>
      </c>
      <c r="AF811" s="2823"/>
      <c r="AG811" s="59">
        <v>1</v>
      </c>
      <c r="AH811" s="59" t="s">
        <v>224</v>
      </c>
      <c r="AI811" s="59" t="str">
        <f t="shared" si="172"/>
        <v>??</v>
      </c>
      <c r="AJ811" s="59">
        <v>1</v>
      </c>
      <c r="AK811" s="529">
        <f>C811</f>
        <v>0</v>
      </c>
    </row>
    <row r="812" spans="1:37" ht="14.1" customHeight="1" thickTop="1" thickBot="1">
      <c r="A812" s="2797"/>
      <c r="B812" s="2801"/>
      <c r="C812" s="2827"/>
      <c r="D812" s="2830"/>
      <c r="E812" s="2833"/>
      <c r="F812" s="2807"/>
      <c r="G812" s="2810"/>
      <c r="H812" s="2837"/>
      <c r="I812" s="2807"/>
      <c r="J812" s="2807"/>
      <c r="K812" s="273"/>
      <c r="L812" s="98"/>
      <c r="M812" s="1760"/>
      <c r="N812" s="89"/>
      <c r="O812" s="89"/>
      <c r="P812" s="98"/>
      <c r="Q812" s="98"/>
      <c r="R812" s="12"/>
      <c r="S812" s="12"/>
      <c r="T812" s="12"/>
      <c r="U812" s="12"/>
      <c r="V812" s="12"/>
      <c r="W812" s="1934"/>
      <c r="X812" s="1934"/>
      <c r="Y812" s="12"/>
      <c r="Z812" s="98"/>
      <c r="AA812" s="2813"/>
      <c r="AB812" s="2813"/>
      <c r="AC812" s="2816"/>
      <c r="AD812" s="2835"/>
      <c r="AE812" s="2821"/>
      <c r="AF812" s="2823"/>
      <c r="AG812" s="59">
        <f>IF(N812=N811,0,1)</f>
        <v>0</v>
      </c>
      <c r="AH812" s="59" t="s">
        <v>224</v>
      </c>
      <c r="AI812" s="59" t="str">
        <f t="shared" si="172"/>
        <v>??</v>
      </c>
      <c r="AJ812" s="59">
        <f>IF(O812=O811,0,1)</f>
        <v>0</v>
      </c>
      <c r="AK812" s="529">
        <f t="shared" si="180"/>
        <v>0</v>
      </c>
    </row>
    <row r="813" spans="1:37" ht="14.1" customHeight="1" thickTop="1" thickBot="1">
      <c r="A813" s="2797"/>
      <c r="B813" s="2801"/>
      <c r="C813" s="2827"/>
      <c r="D813" s="2830"/>
      <c r="E813" s="2833"/>
      <c r="F813" s="2807"/>
      <c r="G813" s="2810"/>
      <c r="H813" s="2838"/>
      <c r="I813" s="2807"/>
      <c r="J813" s="2807"/>
      <c r="K813" s="273"/>
      <c r="L813" s="98"/>
      <c r="M813" s="1760"/>
      <c r="N813" s="89"/>
      <c r="O813" s="89"/>
      <c r="P813" s="98"/>
      <c r="Q813" s="98"/>
      <c r="R813" s="12"/>
      <c r="S813" s="12"/>
      <c r="T813" s="12"/>
      <c r="U813" s="12"/>
      <c r="V813" s="12"/>
      <c r="W813" s="1934"/>
      <c r="X813" s="1934"/>
      <c r="Y813" s="12"/>
      <c r="Z813" s="98"/>
      <c r="AA813" s="2813"/>
      <c r="AB813" s="2813"/>
      <c r="AC813" s="2816"/>
      <c r="AD813" s="2835"/>
      <c r="AE813" s="2821"/>
      <c r="AF813" s="2823"/>
      <c r="AG813" s="59">
        <f>IF(N813=N812,0,IF(N813=N811,0,1))</f>
        <v>0</v>
      </c>
      <c r="AH813" s="59" t="s">
        <v>224</v>
      </c>
      <c r="AI813" s="59" t="str">
        <f t="shared" si="172"/>
        <v>??</v>
      </c>
      <c r="AJ813" s="59">
        <f>IF(O813=O812,0,IF(O813=O811,0,1))</f>
        <v>0</v>
      </c>
      <c r="AK813" s="529">
        <f t="shared" si="180"/>
        <v>0</v>
      </c>
    </row>
    <row r="814" spans="1:37" ht="14.1" customHeight="1" thickTop="1" thickBot="1">
      <c r="A814" s="2797"/>
      <c r="B814" s="2801"/>
      <c r="C814" s="2827"/>
      <c r="D814" s="2830"/>
      <c r="E814" s="2833"/>
      <c r="F814" s="2807"/>
      <c r="G814" s="2810"/>
      <c r="H814" s="2839"/>
      <c r="I814" s="2807"/>
      <c r="J814" s="2807"/>
      <c r="K814" s="273"/>
      <c r="L814" s="98"/>
      <c r="M814" s="1760"/>
      <c r="N814" s="89"/>
      <c r="O814" s="89"/>
      <c r="P814" s="98"/>
      <c r="Q814" s="98"/>
      <c r="R814" s="12"/>
      <c r="S814" s="12"/>
      <c r="T814" s="12"/>
      <c r="U814" s="12"/>
      <c r="V814" s="12"/>
      <c r="W814" s="1934"/>
      <c r="X814" s="1934"/>
      <c r="Y814" s="12"/>
      <c r="Z814" s="98"/>
      <c r="AA814" s="2813"/>
      <c r="AB814" s="2813"/>
      <c r="AC814" s="2816"/>
      <c r="AD814" s="2835"/>
      <c r="AE814" s="2821"/>
      <c r="AF814" s="2823"/>
      <c r="AG814" s="59">
        <f>IF(N814=N813,0,IF(N814=N812,0,IF(N814=N811,0,1)))</f>
        <v>0</v>
      </c>
      <c r="AH814" s="59" t="s">
        <v>224</v>
      </c>
      <c r="AI814" s="59" t="str">
        <f t="shared" si="172"/>
        <v>??</v>
      </c>
      <c r="AJ814" s="59">
        <f>IF(O814=O813,0,IF(O814=O812,0,IF(O814=O811,0,1)))</f>
        <v>0</v>
      </c>
      <c r="AK814" s="529">
        <f t="shared" si="180"/>
        <v>0</v>
      </c>
    </row>
    <row r="815" spans="1:37" ht="14.1" customHeight="1" thickTop="1" thickBot="1">
      <c r="A815" s="2797"/>
      <c r="B815" s="2801"/>
      <c r="C815" s="2827"/>
      <c r="D815" s="2830"/>
      <c r="E815" s="2833"/>
      <c r="F815" s="2807"/>
      <c r="G815" s="2810"/>
      <c r="H815" s="2839"/>
      <c r="I815" s="2807"/>
      <c r="J815" s="2807"/>
      <c r="K815" s="277"/>
      <c r="L815" s="98"/>
      <c r="M815" s="1760"/>
      <c r="N815" s="89"/>
      <c r="O815" s="89"/>
      <c r="P815" s="98"/>
      <c r="Q815" s="98"/>
      <c r="R815" s="12"/>
      <c r="S815" s="12"/>
      <c r="T815" s="12"/>
      <c r="U815" s="12"/>
      <c r="V815" s="12"/>
      <c r="W815" s="1934"/>
      <c r="X815" s="1934"/>
      <c r="Y815" s="12"/>
      <c r="Z815" s="98"/>
      <c r="AA815" s="2813"/>
      <c r="AB815" s="2813"/>
      <c r="AC815" s="2816"/>
      <c r="AD815" s="2835"/>
      <c r="AE815" s="2821"/>
      <c r="AF815" s="2823"/>
      <c r="AG815" s="59">
        <f>IF(N815=N814,0,IF(N815=N813,0,IF(N815=N812,0,IF(N815=N811,0,1))))</f>
        <v>0</v>
      </c>
      <c r="AH815" s="59" t="s">
        <v>224</v>
      </c>
      <c r="AI815" s="59" t="str">
        <f t="shared" si="172"/>
        <v>??</v>
      </c>
      <c r="AJ815" s="59">
        <f>IF(O815=O814,0,IF(O815=O813,0,IF(O815=O812,0,IF(O815=O811,0,1))))</f>
        <v>0</v>
      </c>
      <c r="AK815" s="529">
        <f t="shared" si="180"/>
        <v>0</v>
      </c>
    </row>
    <row r="816" spans="1:37" ht="14.1" customHeight="1" thickTop="1" thickBot="1">
      <c r="A816" s="2797"/>
      <c r="B816" s="2801"/>
      <c r="C816" s="2827"/>
      <c r="D816" s="2830"/>
      <c r="E816" s="2833"/>
      <c r="F816" s="2807"/>
      <c r="G816" s="2810"/>
      <c r="H816" s="2839"/>
      <c r="I816" s="2807"/>
      <c r="J816" s="2807"/>
      <c r="K816" s="277"/>
      <c r="L816" s="98"/>
      <c r="M816" s="1760"/>
      <c r="N816" s="89"/>
      <c r="O816" s="89"/>
      <c r="P816" s="98"/>
      <c r="Q816" s="98"/>
      <c r="R816" s="12"/>
      <c r="S816" s="12"/>
      <c r="T816" s="12"/>
      <c r="U816" s="12"/>
      <c r="V816" s="12"/>
      <c r="W816" s="1934"/>
      <c r="X816" s="1934"/>
      <c r="Y816" s="12"/>
      <c r="Z816" s="98"/>
      <c r="AA816" s="2813"/>
      <c r="AB816" s="2813"/>
      <c r="AC816" s="2816"/>
      <c r="AD816" s="2835"/>
      <c r="AE816" s="2821"/>
      <c r="AF816" s="2823"/>
      <c r="AG816" s="59">
        <f>IF(N816=N815,0,IF(N816=N814,0,IF(N816=N813,0,IF(N816=N812,0,IF(N816=N811,0,1)))))</f>
        <v>0</v>
      </c>
      <c r="AH816" s="59" t="s">
        <v>224</v>
      </c>
      <c r="AI816" s="59" t="str">
        <f t="shared" si="172"/>
        <v>??</v>
      </c>
      <c r="AJ816" s="59">
        <f>IF(O816=O815,0,IF(O816=O814,0,IF(O816=O813,0,IF(O816=O812,0,IF(O816=O811,0,1)))))</f>
        <v>0</v>
      </c>
      <c r="AK816" s="529">
        <f t="shared" si="180"/>
        <v>0</v>
      </c>
    </row>
    <row r="817" spans="1:37" ht="14.1" customHeight="1" thickTop="1" thickBot="1">
      <c r="A817" s="2797"/>
      <c r="B817" s="2801"/>
      <c r="C817" s="2827"/>
      <c r="D817" s="2830"/>
      <c r="E817" s="2833"/>
      <c r="F817" s="2807"/>
      <c r="G817" s="2810"/>
      <c r="H817" s="2839"/>
      <c r="I817" s="2807"/>
      <c r="J817" s="2807"/>
      <c r="K817" s="277"/>
      <c r="L817" s="98"/>
      <c r="M817" s="1760"/>
      <c r="N817" s="89"/>
      <c r="O817" s="89"/>
      <c r="P817" s="98"/>
      <c r="Q817" s="98"/>
      <c r="R817" s="12"/>
      <c r="S817" s="12"/>
      <c r="T817" s="12"/>
      <c r="U817" s="12"/>
      <c r="V817" s="12"/>
      <c r="W817" s="1934"/>
      <c r="X817" s="1934"/>
      <c r="Y817" s="12"/>
      <c r="Z817" s="98"/>
      <c r="AA817" s="2813"/>
      <c r="AB817" s="2813"/>
      <c r="AC817" s="2824" t="str">
        <f t="shared" ref="AC817" si="185">IF(AC811&gt;9,"błąd","")</f>
        <v/>
      </c>
      <c r="AD817" s="2835"/>
      <c r="AE817" s="2821"/>
      <c r="AF817" s="2823"/>
      <c r="AG817" s="59">
        <f>IF(N817=N816,0,IF(N817=N815,0,IF(N817=N814,0,IF(N817=N813,0,IF(N817=N812,0,IF(N817=N811,0,1))))))</f>
        <v>0</v>
      </c>
      <c r="AH817" s="59" t="s">
        <v>224</v>
      </c>
      <c r="AI817" s="59" t="str">
        <f t="shared" si="172"/>
        <v>??</v>
      </c>
      <c r="AJ817" s="59">
        <f>IF(O817=O816,0,IF(O817=O815,0,IF(O817=O814,0,IF(O817=O813,0,IF(O817=O812,0,IF(O817=O811,0,1))))))</f>
        <v>0</v>
      </c>
      <c r="AK817" s="529">
        <f t="shared" si="180"/>
        <v>0</v>
      </c>
    </row>
    <row r="818" spans="1:37" ht="14.1" customHeight="1" thickTop="1" thickBot="1">
      <c r="A818" s="2797"/>
      <c r="B818" s="2801"/>
      <c r="C818" s="2827"/>
      <c r="D818" s="2830"/>
      <c r="E818" s="2833"/>
      <c r="F818" s="2807"/>
      <c r="G818" s="2810"/>
      <c r="H818" s="2839"/>
      <c r="I818" s="2807"/>
      <c r="J818" s="2807"/>
      <c r="K818" s="277"/>
      <c r="L818" s="98"/>
      <c r="M818" s="1760"/>
      <c r="N818" s="89"/>
      <c r="O818" s="89"/>
      <c r="P818" s="98"/>
      <c r="Q818" s="98"/>
      <c r="R818" s="12"/>
      <c r="S818" s="12"/>
      <c r="T818" s="12"/>
      <c r="U818" s="12"/>
      <c r="V818" s="12"/>
      <c r="W818" s="1934"/>
      <c r="X818" s="1934"/>
      <c r="Y818" s="12"/>
      <c r="Z818" s="98"/>
      <c r="AA818" s="2813"/>
      <c r="AB818" s="2813"/>
      <c r="AC818" s="2824"/>
      <c r="AD818" s="2835"/>
      <c r="AE818" s="2821"/>
      <c r="AF818" s="2823"/>
      <c r="AG818" s="59">
        <f>IF(N818=N817,0,IF(N818=N816,0,IF(N818=N815,0,IF(N818=N814,0,IF(N818=N813,0,IF(N818=N812,0,IF(N818=N811,0,1)))))))</f>
        <v>0</v>
      </c>
      <c r="AH818" s="59" t="s">
        <v>224</v>
      </c>
      <c r="AI818" s="59" t="str">
        <f t="shared" si="172"/>
        <v>??</v>
      </c>
      <c r="AJ818" s="59">
        <f>IF(O818=O817,0,IF(O818=O816,0,IF(O818=O815,0,IF(O818=O814,0,IF(O818=O813,0,IF(O818=O812,0,IF(O818=O811,0,1)))))))</f>
        <v>0</v>
      </c>
      <c r="AK818" s="529">
        <f t="shared" si="180"/>
        <v>0</v>
      </c>
    </row>
    <row r="819" spans="1:37" ht="14.1" customHeight="1" thickTop="1" thickBot="1">
      <c r="A819" s="2797"/>
      <c r="B819" s="2801"/>
      <c r="C819" s="2827"/>
      <c r="D819" s="2830"/>
      <c r="E819" s="2833"/>
      <c r="F819" s="2807"/>
      <c r="G819" s="2810"/>
      <c r="H819" s="2839"/>
      <c r="I819" s="2807"/>
      <c r="J819" s="2807"/>
      <c r="K819" s="277"/>
      <c r="L819" s="98"/>
      <c r="M819" s="1760"/>
      <c r="N819" s="89"/>
      <c r="O819" s="89"/>
      <c r="P819" s="98"/>
      <c r="Q819" s="98"/>
      <c r="R819" s="12"/>
      <c r="S819" s="12"/>
      <c r="T819" s="12"/>
      <c r="U819" s="12"/>
      <c r="V819" s="12"/>
      <c r="W819" s="1934"/>
      <c r="X819" s="1934"/>
      <c r="Y819" s="12"/>
      <c r="Z819" s="98"/>
      <c r="AA819" s="2813"/>
      <c r="AB819" s="2813"/>
      <c r="AC819" s="2824"/>
      <c r="AD819" s="2835"/>
      <c r="AE819" s="2821"/>
      <c r="AF819" s="2823"/>
      <c r="AG819" s="59">
        <f>IF(N819=N818,0,IF(N819=N817,0,IF(N819=N816,0,IF(N819=N815,0,IF(N819=N814,0,IF(N819=N813,0,IF(N819=N812,0,IF(N819=N811,0,1))))))))</f>
        <v>0</v>
      </c>
      <c r="AH819" s="59" t="s">
        <v>224</v>
      </c>
      <c r="AI819" s="59" t="str">
        <f t="shared" si="172"/>
        <v>??</v>
      </c>
      <c r="AJ819" s="59">
        <f>IF(O819=O818,0,IF(O819=O817,0,IF(O819=O816,0,IF(O819=O815,0,IF(O819=O814,0,IF(O819=O813,0,IF(O819=O812,0,IF(O819=O811,0,1))))))))</f>
        <v>0</v>
      </c>
      <c r="AK819" s="529">
        <f t="shared" si="180"/>
        <v>0</v>
      </c>
    </row>
    <row r="820" spans="1:37" ht="14.1" customHeight="1" thickTop="1" thickBot="1">
      <c r="A820" s="2797"/>
      <c r="B820" s="2802"/>
      <c r="C820" s="2828"/>
      <c r="D820" s="2831"/>
      <c r="E820" s="2834"/>
      <c r="F820" s="2808"/>
      <c r="G820" s="2811"/>
      <c r="H820" s="2840"/>
      <c r="I820" s="2808"/>
      <c r="J820" s="2808"/>
      <c r="K820" s="274"/>
      <c r="L820" s="96"/>
      <c r="M820" s="96"/>
      <c r="N820" s="89"/>
      <c r="O820" s="93"/>
      <c r="P820" s="96"/>
      <c r="Q820" s="96"/>
      <c r="R820" s="13"/>
      <c r="S820" s="13"/>
      <c r="T820" s="13"/>
      <c r="U820" s="13"/>
      <c r="V820" s="13"/>
      <c r="W820" s="13"/>
      <c r="X820" s="13"/>
      <c r="Y820" s="13"/>
      <c r="Z820" s="96"/>
      <c r="AA820" s="2814"/>
      <c r="AB820" s="2814"/>
      <c r="AC820" s="2825"/>
      <c r="AD820" s="2835"/>
      <c r="AE820" s="2822"/>
      <c r="AF820" s="2823"/>
      <c r="AG820" s="59">
        <f>IF(N820=N819,0,IF(N820=N818,0,IF(N820=N817,0,IF(N820=N816,0,IF(N820=N815,0,IF(N820=N814,0,IF(N820=N813,0,IF(N820=N812,0,IF(N820=N811,0,1)))))))))</f>
        <v>0</v>
      </c>
      <c r="AH820" s="59" t="s">
        <v>224</v>
      </c>
      <c r="AI820" s="59" t="str">
        <f t="shared" si="172"/>
        <v>??</v>
      </c>
      <c r="AJ820" s="59">
        <f>IF(O820=O819,0,IF(O820=O818,0,IF(O820=O817,0,IF(O820=O816,0,IF(O820=O815,0,IF(O820=O814,0,IF(O820=O813,0,IF(O820=O812,0,IF(O820=O811,0,1)))))))))</f>
        <v>0</v>
      </c>
      <c r="AK820" s="529">
        <f t="shared" si="180"/>
        <v>0</v>
      </c>
    </row>
    <row r="821" spans="1:37" ht="14.1" customHeight="1" thickTop="1" thickBot="1">
      <c r="A821" s="2797"/>
      <c r="B821" s="2800"/>
      <c r="C821" s="2826"/>
      <c r="D821" s="2829"/>
      <c r="E821" s="2832"/>
      <c r="F821" s="2806"/>
      <c r="G821" s="2809"/>
      <c r="H821" s="2836" t="s">
        <v>970</v>
      </c>
      <c r="I821" s="2806"/>
      <c r="J821" s="2806"/>
      <c r="K821" s="275"/>
      <c r="L821" s="97"/>
      <c r="M821" s="97"/>
      <c r="N821" s="79"/>
      <c r="O821" s="79"/>
      <c r="P821" s="97"/>
      <c r="Q821" s="97"/>
      <c r="R821" s="14"/>
      <c r="S821" s="14"/>
      <c r="T821" s="14"/>
      <c r="U821" s="14"/>
      <c r="V821" s="14"/>
      <c r="W821" s="14"/>
      <c r="X821" s="14"/>
      <c r="Y821" s="14"/>
      <c r="Z821" s="97"/>
      <c r="AA821" s="2812">
        <f>SUM(R821:Z830)</f>
        <v>0</v>
      </c>
      <c r="AB821" s="2812">
        <f>IF(AA821&gt;0,18,0)</f>
        <v>0</v>
      </c>
      <c r="AC821" s="2815">
        <f t="shared" ref="AC821" si="186">IF((AA821-AB821)&gt;=0,AA821-AB821,0)</f>
        <v>0</v>
      </c>
      <c r="AD821" s="2835">
        <f>IF(AA821&lt;AB821,AA821,AB821)/IF(AB821=0,1,AB821)</f>
        <v>0</v>
      </c>
      <c r="AE821" s="2820" t="str">
        <f>IF(AD821=1,"pe",IF(AD821&gt;0,"ne",""))</f>
        <v/>
      </c>
      <c r="AF821" s="2823"/>
      <c r="AG821" s="59">
        <v>1</v>
      </c>
      <c r="AH821" s="59" t="s">
        <v>224</v>
      </c>
      <c r="AI821" s="59" t="str">
        <f t="shared" si="172"/>
        <v>??</v>
      </c>
      <c r="AJ821" s="59">
        <v>1</v>
      </c>
      <c r="AK821" s="529">
        <f>C821</f>
        <v>0</v>
      </c>
    </row>
    <row r="822" spans="1:37" ht="14.1" customHeight="1" thickTop="1" thickBot="1">
      <c r="A822" s="2797"/>
      <c r="B822" s="2801"/>
      <c r="C822" s="2827"/>
      <c r="D822" s="2830"/>
      <c r="E822" s="2833"/>
      <c r="F822" s="2807"/>
      <c r="G822" s="2810"/>
      <c r="H822" s="2837"/>
      <c r="I822" s="2807"/>
      <c r="J822" s="2807"/>
      <c r="K822" s="273"/>
      <c r="L822" s="98"/>
      <c r="M822" s="1760"/>
      <c r="N822" s="89"/>
      <c r="O822" s="89"/>
      <c r="P822" s="98"/>
      <c r="Q822" s="98"/>
      <c r="R822" s="12"/>
      <c r="S822" s="12"/>
      <c r="T822" s="12"/>
      <c r="U822" s="12"/>
      <c r="V822" s="12"/>
      <c r="W822" s="1934"/>
      <c r="X822" s="1934"/>
      <c r="Y822" s="12"/>
      <c r="Z822" s="98"/>
      <c r="AA822" s="2813"/>
      <c r="AB822" s="2813"/>
      <c r="AC822" s="2816"/>
      <c r="AD822" s="2835"/>
      <c r="AE822" s="2821"/>
      <c r="AF822" s="2823"/>
      <c r="AG822" s="59">
        <f>IF(N822=N821,0,1)</f>
        <v>0</v>
      </c>
      <c r="AH822" s="59" t="s">
        <v>224</v>
      </c>
      <c r="AI822" s="59" t="str">
        <f t="shared" si="172"/>
        <v>??</v>
      </c>
      <c r="AJ822" s="59">
        <f>IF(O822=O821,0,1)</f>
        <v>0</v>
      </c>
      <c r="AK822" s="529">
        <f t="shared" si="177"/>
        <v>0</v>
      </c>
    </row>
    <row r="823" spans="1:37" ht="14.1" customHeight="1" thickTop="1" thickBot="1">
      <c r="A823" s="2797"/>
      <c r="B823" s="2801"/>
      <c r="C823" s="2827"/>
      <c r="D823" s="2830"/>
      <c r="E823" s="2833"/>
      <c r="F823" s="2807"/>
      <c r="G823" s="2810"/>
      <c r="H823" s="2838"/>
      <c r="I823" s="2807"/>
      <c r="J823" s="2807"/>
      <c r="K823" s="273"/>
      <c r="L823" s="98"/>
      <c r="M823" s="1760"/>
      <c r="N823" s="89"/>
      <c r="O823" s="89"/>
      <c r="P823" s="98"/>
      <c r="Q823" s="98"/>
      <c r="R823" s="12"/>
      <c r="S823" s="12"/>
      <c r="T823" s="12"/>
      <c r="U823" s="12"/>
      <c r="V823" s="12"/>
      <c r="W823" s="1934"/>
      <c r="X823" s="1934"/>
      <c r="Y823" s="12"/>
      <c r="Z823" s="98"/>
      <c r="AA823" s="2813"/>
      <c r="AB823" s="2813"/>
      <c r="AC823" s="2816"/>
      <c r="AD823" s="2835"/>
      <c r="AE823" s="2821"/>
      <c r="AF823" s="2823"/>
      <c r="AG823" s="59">
        <f>IF(N823=N822,0,IF(N823=N821,0,1))</f>
        <v>0</v>
      </c>
      <c r="AH823" s="59" t="s">
        <v>224</v>
      </c>
      <c r="AI823" s="59" t="str">
        <f t="shared" si="172"/>
        <v>??</v>
      </c>
      <c r="AJ823" s="59">
        <f>IF(O823=O822,0,IF(O823=O821,0,1))</f>
        <v>0</v>
      </c>
      <c r="AK823" s="529">
        <f t="shared" si="177"/>
        <v>0</v>
      </c>
    </row>
    <row r="824" spans="1:37" ht="14.1" customHeight="1" thickTop="1" thickBot="1">
      <c r="A824" s="2797"/>
      <c r="B824" s="2801"/>
      <c r="C824" s="2827"/>
      <c r="D824" s="2830"/>
      <c r="E824" s="2833"/>
      <c r="F824" s="2807"/>
      <c r="G824" s="2810"/>
      <c r="H824" s="2839"/>
      <c r="I824" s="2807"/>
      <c r="J824" s="2807"/>
      <c r="K824" s="273"/>
      <c r="L824" s="98"/>
      <c r="M824" s="1760"/>
      <c r="N824" s="89"/>
      <c r="O824" s="89"/>
      <c r="P824" s="98"/>
      <c r="Q824" s="98"/>
      <c r="R824" s="12"/>
      <c r="S824" s="12"/>
      <c r="T824" s="12"/>
      <c r="U824" s="12"/>
      <c r="V824" s="12"/>
      <c r="W824" s="1934"/>
      <c r="X824" s="1934"/>
      <c r="Y824" s="12"/>
      <c r="Z824" s="98"/>
      <c r="AA824" s="2813"/>
      <c r="AB824" s="2813"/>
      <c r="AC824" s="2816"/>
      <c r="AD824" s="2835"/>
      <c r="AE824" s="2821"/>
      <c r="AF824" s="2823"/>
      <c r="AG824" s="59">
        <f>IF(N824=N823,0,IF(N824=N822,0,IF(N824=N821,0,1)))</f>
        <v>0</v>
      </c>
      <c r="AH824" s="59" t="s">
        <v>224</v>
      </c>
      <c r="AI824" s="59" t="str">
        <f t="shared" si="172"/>
        <v>??</v>
      </c>
      <c r="AJ824" s="59">
        <f>IF(O824=O823,0,IF(O824=O822,0,IF(O824=O821,0,1)))</f>
        <v>0</v>
      </c>
      <c r="AK824" s="529">
        <f t="shared" si="177"/>
        <v>0</v>
      </c>
    </row>
    <row r="825" spans="1:37" ht="14.1" customHeight="1" thickTop="1" thickBot="1">
      <c r="A825" s="2797"/>
      <c r="B825" s="2801"/>
      <c r="C825" s="2827"/>
      <c r="D825" s="2830"/>
      <c r="E825" s="2833"/>
      <c r="F825" s="2807"/>
      <c r="G825" s="2810"/>
      <c r="H825" s="2839"/>
      <c r="I825" s="2807"/>
      <c r="J825" s="2807"/>
      <c r="K825" s="277"/>
      <c r="L825" s="98"/>
      <c r="M825" s="1760"/>
      <c r="N825" s="89"/>
      <c r="O825" s="89"/>
      <c r="P825" s="98"/>
      <c r="Q825" s="98"/>
      <c r="R825" s="12"/>
      <c r="S825" s="12"/>
      <c r="T825" s="12"/>
      <c r="U825" s="12"/>
      <c r="V825" s="12"/>
      <c r="W825" s="1934"/>
      <c r="X825" s="1934"/>
      <c r="Y825" s="12"/>
      <c r="Z825" s="98"/>
      <c r="AA825" s="2813"/>
      <c r="AB825" s="2813"/>
      <c r="AC825" s="2816"/>
      <c r="AD825" s="2835"/>
      <c r="AE825" s="2821"/>
      <c r="AF825" s="2823"/>
      <c r="AG825" s="59">
        <f>IF(N825=N824,0,IF(N825=N823,0,IF(N825=N822,0,IF(N825=N821,0,1))))</f>
        <v>0</v>
      </c>
      <c r="AH825" s="59" t="s">
        <v>224</v>
      </c>
      <c r="AI825" s="59" t="str">
        <f t="shared" si="172"/>
        <v>??</v>
      </c>
      <c r="AJ825" s="59">
        <f>IF(O825=O824,0,IF(O825=O823,0,IF(O825=O822,0,IF(O825=O821,0,1))))</f>
        <v>0</v>
      </c>
      <c r="AK825" s="529">
        <f t="shared" si="177"/>
        <v>0</v>
      </c>
    </row>
    <row r="826" spans="1:37" ht="14.1" customHeight="1" thickTop="1" thickBot="1">
      <c r="A826" s="2797"/>
      <c r="B826" s="2801"/>
      <c r="C826" s="2827"/>
      <c r="D826" s="2830"/>
      <c r="E826" s="2833"/>
      <c r="F826" s="2807"/>
      <c r="G826" s="2810"/>
      <c r="H826" s="2839"/>
      <c r="I826" s="2807"/>
      <c r="J826" s="2807"/>
      <c r="K826" s="277"/>
      <c r="L826" s="98"/>
      <c r="M826" s="1760"/>
      <c r="N826" s="89"/>
      <c r="O826" s="89"/>
      <c r="P826" s="98"/>
      <c r="Q826" s="98"/>
      <c r="R826" s="12"/>
      <c r="S826" s="12"/>
      <c r="T826" s="12"/>
      <c r="U826" s="12"/>
      <c r="V826" s="12"/>
      <c r="W826" s="1934"/>
      <c r="X826" s="1934"/>
      <c r="Y826" s="12"/>
      <c r="Z826" s="98"/>
      <c r="AA826" s="2813"/>
      <c r="AB826" s="2813"/>
      <c r="AC826" s="2816"/>
      <c r="AD826" s="2835"/>
      <c r="AE826" s="2821"/>
      <c r="AF826" s="2823"/>
      <c r="AG826" s="59">
        <f>IF(N826=N825,0,IF(N826=N824,0,IF(N826=N823,0,IF(N826=N822,0,IF(N826=N821,0,1)))))</f>
        <v>0</v>
      </c>
      <c r="AH826" s="59" t="s">
        <v>224</v>
      </c>
      <c r="AI826" s="59" t="str">
        <f t="shared" si="172"/>
        <v>??</v>
      </c>
      <c r="AJ826" s="59">
        <f>IF(O826=O825,0,IF(O826=O824,0,IF(O826=O823,0,IF(O826=O822,0,IF(O826=O821,0,1)))))</f>
        <v>0</v>
      </c>
      <c r="AK826" s="529">
        <f t="shared" si="177"/>
        <v>0</v>
      </c>
    </row>
    <row r="827" spans="1:37" ht="14.1" customHeight="1" thickTop="1" thickBot="1">
      <c r="A827" s="2797"/>
      <c r="B827" s="2801"/>
      <c r="C827" s="2827"/>
      <c r="D827" s="2830"/>
      <c r="E827" s="2833"/>
      <c r="F827" s="2807"/>
      <c r="G827" s="2810"/>
      <c r="H827" s="2839"/>
      <c r="I827" s="2807"/>
      <c r="J827" s="2807"/>
      <c r="K827" s="277"/>
      <c r="L827" s="98"/>
      <c r="M827" s="1760"/>
      <c r="N827" s="89"/>
      <c r="O827" s="89"/>
      <c r="P827" s="98"/>
      <c r="Q827" s="98"/>
      <c r="R827" s="12"/>
      <c r="S827" s="12"/>
      <c r="T827" s="12"/>
      <c r="U827" s="12"/>
      <c r="V827" s="12"/>
      <c r="W827" s="1934"/>
      <c r="X827" s="1934"/>
      <c r="Y827" s="12"/>
      <c r="Z827" s="98"/>
      <c r="AA827" s="2813"/>
      <c r="AB827" s="2813"/>
      <c r="AC827" s="2824" t="str">
        <f t="shared" ref="AC827" si="187">IF(AC821&gt;9,"błąd","")</f>
        <v/>
      </c>
      <c r="AD827" s="2835"/>
      <c r="AE827" s="2821"/>
      <c r="AF827" s="2823"/>
      <c r="AG827" s="59">
        <f>IF(N827=N826,0,IF(N827=N825,0,IF(N827=N824,0,IF(N827=N823,0,IF(N827=N822,0,IF(N827=N821,0,1))))))</f>
        <v>0</v>
      </c>
      <c r="AH827" s="59" t="s">
        <v>224</v>
      </c>
      <c r="AI827" s="59" t="str">
        <f t="shared" si="172"/>
        <v>??</v>
      </c>
      <c r="AJ827" s="59">
        <f>IF(O827=O826,0,IF(O827=O825,0,IF(O827=O824,0,IF(O827=O823,0,IF(O827=O822,0,IF(O827=O821,0,1))))))</f>
        <v>0</v>
      </c>
      <c r="AK827" s="529">
        <f t="shared" si="177"/>
        <v>0</v>
      </c>
    </row>
    <row r="828" spans="1:37" ht="14.1" customHeight="1" thickTop="1" thickBot="1">
      <c r="A828" s="2797"/>
      <c r="B828" s="2801"/>
      <c r="C828" s="2827"/>
      <c r="D828" s="2830"/>
      <c r="E828" s="2833"/>
      <c r="F828" s="2807"/>
      <c r="G828" s="2810"/>
      <c r="H828" s="2839"/>
      <c r="I828" s="2807"/>
      <c r="J828" s="2807"/>
      <c r="K828" s="277"/>
      <c r="L828" s="98"/>
      <c r="M828" s="1760"/>
      <c r="N828" s="89"/>
      <c r="O828" s="89"/>
      <c r="P828" s="98"/>
      <c r="Q828" s="98"/>
      <c r="R828" s="12"/>
      <c r="S828" s="12"/>
      <c r="T828" s="12"/>
      <c r="U828" s="12"/>
      <c r="V828" s="12"/>
      <c r="W828" s="1934"/>
      <c r="X828" s="1934"/>
      <c r="Y828" s="12"/>
      <c r="Z828" s="98"/>
      <c r="AA828" s="2813"/>
      <c r="AB828" s="2813"/>
      <c r="AC828" s="2824"/>
      <c r="AD828" s="2835"/>
      <c r="AE828" s="2821"/>
      <c r="AF828" s="2823"/>
      <c r="AG828" s="59">
        <f>IF(N828=N827,0,IF(N828=N826,0,IF(N828=N825,0,IF(N828=N824,0,IF(N828=N823,0,IF(N828=N822,0,IF(N828=N821,0,1)))))))</f>
        <v>0</v>
      </c>
      <c r="AH828" s="59" t="s">
        <v>224</v>
      </c>
      <c r="AI828" s="59" t="str">
        <f t="shared" si="172"/>
        <v>??</v>
      </c>
      <c r="AJ828" s="59">
        <f>IF(O828=O827,0,IF(O828=O826,0,IF(O828=O825,0,IF(O828=O824,0,IF(O828=O823,0,IF(O828=O822,0,IF(O828=O821,0,1)))))))</f>
        <v>0</v>
      </c>
      <c r="AK828" s="529">
        <f t="shared" si="177"/>
        <v>0</v>
      </c>
    </row>
    <row r="829" spans="1:37" ht="14.1" customHeight="1" thickTop="1" thickBot="1">
      <c r="A829" s="2797"/>
      <c r="B829" s="2801"/>
      <c r="C829" s="2827"/>
      <c r="D829" s="2830"/>
      <c r="E829" s="2833"/>
      <c r="F829" s="2807"/>
      <c r="G829" s="2810"/>
      <c r="H829" s="2839"/>
      <c r="I829" s="2807"/>
      <c r="J829" s="2807"/>
      <c r="K829" s="277"/>
      <c r="L829" s="98"/>
      <c r="M829" s="1760"/>
      <c r="N829" s="89"/>
      <c r="O829" s="89"/>
      <c r="P829" s="98"/>
      <c r="Q829" s="98"/>
      <c r="R829" s="12"/>
      <c r="S829" s="12"/>
      <c r="T829" s="12"/>
      <c r="U829" s="12"/>
      <c r="V829" s="12"/>
      <c r="W829" s="1934"/>
      <c r="X829" s="1934"/>
      <c r="Y829" s="12"/>
      <c r="Z829" s="98"/>
      <c r="AA829" s="2813"/>
      <c r="AB829" s="2813"/>
      <c r="AC829" s="2824"/>
      <c r="AD829" s="2835"/>
      <c r="AE829" s="2821"/>
      <c r="AF829" s="2823"/>
      <c r="AG829" s="59">
        <f>IF(N829=N828,0,IF(N829=N827,0,IF(N829=N826,0,IF(N829=N825,0,IF(N829=N824,0,IF(N829=N823,0,IF(N829=N822,0,IF(N829=N821,0,1))))))))</f>
        <v>0</v>
      </c>
      <c r="AH829" s="59" t="s">
        <v>224</v>
      </c>
      <c r="AI829" s="59" t="str">
        <f t="shared" si="172"/>
        <v>??</v>
      </c>
      <c r="AJ829" s="59">
        <f>IF(O829=O828,0,IF(O829=O827,0,IF(O829=O826,0,IF(O829=O825,0,IF(O829=O824,0,IF(O829=O823,0,IF(O829=O822,0,IF(O829=O821,0,1))))))))</f>
        <v>0</v>
      </c>
      <c r="AK829" s="529">
        <f t="shared" si="177"/>
        <v>0</v>
      </c>
    </row>
    <row r="830" spans="1:37" ht="14.1" customHeight="1" thickTop="1" thickBot="1">
      <c r="A830" s="2797"/>
      <c r="B830" s="2802"/>
      <c r="C830" s="2828"/>
      <c r="D830" s="2831"/>
      <c r="E830" s="2834"/>
      <c r="F830" s="2808"/>
      <c r="G830" s="2811"/>
      <c r="H830" s="2840"/>
      <c r="I830" s="2808"/>
      <c r="J830" s="2808"/>
      <c r="K830" s="274"/>
      <c r="L830" s="96"/>
      <c r="M830" s="96"/>
      <c r="N830" s="89"/>
      <c r="O830" s="93"/>
      <c r="P830" s="96"/>
      <c r="Q830" s="96"/>
      <c r="R830" s="13"/>
      <c r="S830" s="13"/>
      <c r="T830" s="13"/>
      <c r="U830" s="13"/>
      <c r="V830" s="13"/>
      <c r="W830" s="13"/>
      <c r="X830" s="13"/>
      <c r="Y830" s="13"/>
      <c r="Z830" s="96"/>
      <c r="AA830" s="2814"/>
      <c r="AB830" s="2814"/>
      <c r="AC830" s="2825"/>
      <c r="AD830" s="2835"/>
      <c r="AE830" s="2822"/>
      <c r="AF830" s="2823"/>
      <c r="AG830" s="59">
        <f>IF(N830=N829,0,IF(N830=N828,0,IF(N830=N827,0,IF(N830=N826,0,IF(N830=N825,0,IF(N830=N824,0,IF(N830=N823,0,IF(N830=N822,0,IF(N830=N821,0,1)))))))))</f>
        <v>0</v>
      </c>
      <c r="AH830" s="59" t="s">
        <v>224</v>
      </c>
      <c r="AI830" s="59" t="str">
        <f t="shared" si="172"/>
        <v>??</v>
      </c>
      <c r="AJ830" s="59">
        <f>IF(O830=O829,0,IF(O830=O828,0,IF(O830=O827,0,IF(O830=O826,0,IF(O830=O825,0,IF(O830=O824,0,IF(O830=O823,0,IF(O830=O822,0,IF(O830=O821,0,1)))))))))</f>
        <v>0</v>
      </c>
      <c r="AK830" s="529">
        <f t="shared" si="177"/>
        <v>0</v>
      </c>
    </row>
    <row r="831" spans="1:37" ht="14.1" customHeight="1" thickTop="1" thickBot="1">
      <c r="A831" s="2797"/>
      <c r="B831" s="2800"/>
      <c r="C831" s="2826"/>
      <c r="D831" s="2829"/>
      <c r="E831" s="2832"/>
      <c r="F831" s="2806"/>
      <c r="G831" s="2809"/>
      <c r="H831" s="2836" t="s">
        <v>970</v>
      </c>
      <c r="I831" s="2806"/>
      <c r="J831" s="2806"/>
      <c r="K831" s="275"/>
      <c r="L831" s="97"/>
      <c r="M831" s="97"/>
      <c r="N831" s="79"/>
      <c r="O831" s="79"/>
      <c r="P831" s="97"/>
      <c r="Q831" s="97"/>
      <c r="R831" s="14"/>
      <c r="S831" s="14"/>
      <c r="T831" s="14"/>
      <c r="U831" s="14"/>
      <c r="V831" s="14"/>
      <c r="W831" s="14"/>
      <c r="X831" s="14"/>
      <c r="Y831" s="14"/>
      <c r="Z831" s="97"/>
      <c r="AA831" s="2812">
        <f>SUM(R831:Z840)</f>
        <v>0</v>
      </c>
      <c r="AB831" s="2812">
        <f>IF(AA831&gt;0,18,0)</f>
        <v>0</v>
      </c>
      <c r="AC831" s="2815">
        <f t="shared" ref="AC831" si="188">IF((AA831-AB831)&gt;=0,AA831-AB831,0)</f>
        <v>0</v>
      </c>
      <c r="AD831" s="2835">
        <f>IF(AA831&lt;AB831,AA831,AB831)/IF(AB831=0,1,AB831)</f>
        <v>0</v>
      </c>
      <c r="AE831" s="2820" t="str">
        <f>IF(AD831=1,"pe",IF(AD831&gt;0,"ne",""))</f>
        <v/>
      </c>
      <c r="AF831" s="2823"/>
      <c r="AG831" s="59">
        <v>1</v>
      </c>
      <c r="AH831" s="59" t="s">
        <v>224</v>
      </c>
      <c r="AI831" s="59" t="str">
        <f t="shared" si="172"/>
        <v>??</v>
      </c>
      <c r="AJ831" s="59">
        <v>1</v>
      </c>
      <c r="AK831" s="529">
        <f>C831</f>
        <v>0</v>
      </c>
    </row>
    <row r="832" spans="1:37" ht="14.1" customHeight="1" thickTop="1" thickBot="1">
      <c r="A832" s="2797"/>
      <c r="B832" s="2801"/>
      <c r="C832" s="2827"/>
      <c r="D832" s="2830"/>
      <c r="E832" s="2833"/>
      <c r="F832" s="2807"/>
      <c r="G832" s="2810"/>
      <c r="H832" s="2837"/>
      <c r="I832" s="2807"/>
      <c r="J832" s="2807"/>
      <c r="K832" s="273"/>
      <c r="L832" s="98"/>
      <c r="M832" s="1760"/>
      <c r="N832" s="89"/>
      <c r="O832" s="89"/>
      <c r="P832" s="98"/>
      <c r="Q832" s="98"/>
      <c r="R832" s="12"/>
      <c r="S832" s="12"/>
      <c r="T832" s="12"/>
      <c r="U832" s="12"/>
      <c r="V832" s="12"/>
      <c r="W832" s="1934"/>
      <c r="X832" s="1934"/>
      <c r="Y832" s="12"/>
      <c r="Z832" s="98"/>
      <c r="AA832" s="2813"/>
      <c r="AB832" s="2813"/>
      <c r="AC832" s="2816"/>
      <c r="AD832" s="2835"/>
      <c r="AE832" s="2821"/>
      <c r="AF832" s="2823"/>
      <c r="AG832" s="59">
        <f>IF(N832=N831,0,1)</f>
        <v>0</v>
      </c>
      <c r="AH832" s="59" t="s">
        <v>224</v>
      </c>
      <c r="AI832" s="59" t="str">
        <f t="shared" si="172"/>
        <v>??</v>
      </c>
      <c r="AJ832" s="59">
        <f>IF(O832=O831,0,1)</f>
        <v>0</v>
      </c>
      <c r="AK832" s="529">
        <f t="shared" ref="AK832:AK860" si="189">AK831</f>
        <v>0</v>
      </c>
    </row>
    <row r="833" spans="1:37" ht="14.1" customHeight="1" thickTop="1" thickBot="1">
      <c r="A833" s="2797"/>
      <c r="B833" s="2801"/>
      <c r="C833" s="2827"/>
      <c r="D833" s="2830"/>
      <c r="E833" s="2833"/>
      <c r="F833" s="2807"/>
      <c r="G833" s="2810"/>
      <c r="H833" s="2838"/>
      <c r="I833" s="2807"/>
      <c r="J833" s="2807"/>
      <c r="K833" s="273"/>
      <c r="L833" s="98"/>
      <c r="M833" s="1760"/>
      <c r="N833" s="89"/>
      <c r="O833" s="89"/>
      <c r="P833" s="98"/>
      <c r="Q833" s="98"/>
      <c r="R833" s="12"/>
      <c r="S833" s="12"/>
      <c r="T833" s="12"/>
      <c r="U833" s="12"/>
      <c r="V833" s="12"/>
      <c r="W833" s="1934"/>
      <c r="X833" s="1934"/>
      <c r="Y833" s="12"/>
      <c r="Z833" s="98"/>
      <c r="AA833" s="2813"/>
      <c r="AB833" s="2813"/>
      <c r="AC833" s="2816"/>
      <c r="AD833" s="2835"/>
      <c r="AE833" s="2821"/>
      <c r="AF833" s="2823"/>
      <c r="AG833" s="59">
        <f>IF(N833=N832,0,IF(N833=N831,0,1))</f>
        <v>0</v>
      </c>
      <c r="AH833" s="59" t="s">
        <v>224</v>
      </c>
      <c r="AI833" s="59" t="str">
        <f t="shared" si="172"/>
        <v>??</v>
      </c>
      <c r="AJ833" s="59">
        <f>IF(O833=O832,0,IF(O833=O831,0,1))</f>
        <v>0</v>
      </c>
      <c r="AK833" s="529">
        <f t="shared" si="189"/>
        <v>0</v>
      </c>
    </row>
    <row r="834" spans="1:37" ht="14.1" customHeight="1" thickTop="1" thickBot="1">
      <c r="A834" s="2797"/>
      <c r="B834" s="2801"/>
      <c r="C834" s="2827"/>
      <c r="D834" s="2830"/>
      <c r="E834" s="2833"/>
      <c r="F834" s="2807"/>
      <c r="G834" s="2810"/>
      <c r="H834" s="2839"/>
      <c r="I834" s="2807"/>
      <c r="J834" s="2807"/>
      <c r="K834" s="273"/>
      <c r="L834" s="98"/>
      <c r="M834" s="1760"/>
      <c r="N834" s="89"/>
      <c r="O834" s="89"/>
      <c r="P834" s="98"/>
      <c r="Q834" s="98"/>
      <c r="R834" s="12"/>
      <c r="S834" s="12"/>
      <c r="T834" s="12"/>
      <c r="U834" s="12"/>
      <c r="V834" s="12"/>
      <c r="W834" s="1934"/>
      <c r="X834" s="1934"/>
      <c r="Y834" s="12"/>
      <c r="Z834" s="98"/>
      <c r="AA834" s="2813"/>
      <c r="AB834" s="2813"/>
      <c r="AC834" s="2816"/>
      <c r="AD834" s="2835"/>
      <c r="AE834" s="2821"/>
      <c r="AF834" s="2823"/>
      <c r="AG834" s="59">
        <f>IF(N834=N833,0,IF(N834=N832,0,IF(N834=N831,0,1)))</f>
        <v>0</v>
      </c>
      <c r="AH834" s="59" t="s">
        <v>224</v>
      </c>
      <c r="AI834" s="59" t="str">
        <f t="shared" si="172"/>
        <v>??</v>
      </c>
      <c r="AJ834" s="59">
        <f>IF(O834=O833,0,IF(O834=O832,0,IF(O834=O831,0,1)))</f>
        <v>0</v>
      </c>
      <c r="AK834" s="529">
        <f t="shared" si="189"/>
        <v>0</v>
      </c>
    </row>
    <row r="835" spans="1:37" ht="14.1" customHeight="1" thickTop="1" thickBot="1">
      <c r="A835" s="2797"/>
      <c r="B835" s="2801"/>
      <c r="C835" s="2827"/>
      <c r="D835" s="2830"/>
      <c r="E835" s="2833"/>
      <c r="F835" s="2807"/>
      <c r="G835" s="2810"/>
      <c r="H835" s="2839"/>
      <c r="I835" s="2807"/>
      <c r="J835" s="2807"/>
      <c r="K835" s="277"/>
      <c r="L835" s="98"/>
      <c r="M835" s="1760"/>
      <c r="N835" s="89"/>
      <c r="O835" s="89"/>
      <c r="P835" s="98"/>
      <c r="Q835" s="98"/>
      <c r="R835" s="12"/>
      <c r="S835" s="12"/>
      <c r="T835" s="12"/>
      <c r="U835" s="12"/>
      <c r="V835" s="12"/>
      <c r="W835" s="1934"/>
      <c r="X835" s="1934"/>
      <c r="Y835" s="12"/>
      <c r="Z835" s="98"/>
      <c r="AA835" s="2813"/>
      <c r="AB835" s="2813"/>
      <c r="AC835" s="2816"/>
      <c r="AD835" s="2835"/>
      <c r="AE835" s="2821"/>
      <c r="AF835" s="2823"/>
      <c r="AG835" s="59">
        <f>IF(N835=N834,0,IF(N835=N833,0,IF(N835=N832,0,IF(N835=N831,0,1))))</f>
        <v>0</v>
      </c>
      <c r="AH835" s="59" t="s">
        <v>224</v>
      </c>
      <c r="AI835" s="59" t="str">
        <f t="shared" si="172"/>
        <v>??</v>
      </c>
      <c r="AJ835" s="59">
        <f>IF(O835=O834,0,IF(O835=O833,0,IF(O835=O832,0,IF(O835=O831,0,1))))</f>
        <v>0</v>
      </c>
      <c r="AK835" s="529">
        <f t="shared" si="189"/>
        <v>0</v>
      </c>
    </row>
    <row r="836" spans="1:37" ht="14.1" customHeight="1" thickTop="1" thickBot="1">
      <c r="A836" s="2797"/>
      <c r="B836" s="2801"/>
      <c r="C836" s="2827"/>
      <c r="D836" s="2830"/>
      <c r="E836" s="2833"/>
      <c r="F836" s="2807"/>
      <c r="G836" s="2810"/>
      <c r="H836" s="2839"/>
      <c r="I836" s="2807"/>
      <c r="J836" s="2807"/>
      <c r="K836" s="277"/>
      <c r="L836" s="98"/>
      <c r="M836" s="1760"/>
      <c r="N836" s="89"/>
      <c r="O836" s="89"/>
      <c r="P836" s="98"/>
      <c r="Q836" s="98"/>
      <c r="R836" s="12"/>
      <c r="S836" s="12"/>
      <c r="T836" s="12"/>
      <c r="U836" s="12"/>
      <c r="V836" s="12"/>
      <c r="W836" s="1934"/>
      <c r="X836" s="1934"/>
      <c r="Y836" s="12"/>
      <c r="Z836" s="98"/>
      <c r="AA836" s="2813"/>
      <c r="AB836" s="2813"/>
      <c r="AC836" s="2816"/>
      <c r="AD836" s="2835"/>
      <c r="AE836" s="2821"/>
      <c r="AF836" s="2823"/>
      <c r="AG836" s="59">
        <f>IF(N836=N835,0,IF(N836=N834,0,IF(N836=N833,0,IF(N836=N832,0,IF(N836=N831,0,1)))))</f>
        <v>0</v>
      </c>
      <c r="AH836" s="59" t="s">
        <v>224</v>
      </c>
      <c r="AI836" s="59" t="str">
        <f t="shared" si="172"/>
        <v>??</v>
      </c>
      <c r="AJ836" s="59">
        <f>IF(O836=O835,0,IF(O836=O834,0,IF(O836=O833,0,IF(O836=O832,0,IF(O836=O831,0,1)))))</f>
        <v>0</v>
      </c>
      <c r="AK836" s="529">
        <f t="shared" si="189"/>
        <v>0</v>
      </c>
    </row>
    <row r="837" spans="1:37" ht="14.1" customHeight="1" thickTop="1" thickBot="1">
      <c r="A837" s="2797"/>
      <c r="B837" s="2801"/>
      <c r="C837" s="2827"/>
      <c r="D837" s="2830"/>
      <c r="E837" s="2833"/>
      <c r="F837" s="2807"/>
      <c r="G837" s="2810"/>
      <c r="H837" s="2839"/>
      <c r="I837" s="2807"/>
      <c r="J837" s="2807"/>
      <c r="K837" s="277"/>
      <c r="L837" s="98"/>
      <c r="M837" s="1760"/>
      <c r="N837" s="89"/>
      <c r="O837" s="89"/>
      <c r="P837" s="98"/>
      <c r="Q837" s="98"/>
      <c r="R837" s="12"/>
      <c r="S837" s="12"/>
      <c r="T837" s="12"/>
      <c r="U837" s="12"/>
      <c r="V837" s="12"/>
      <c r="W837" s="1934"/>
      <c r="X837" s="1934"/>
      <c r="Y837" s="12"/>
      <c r="Z837" s="98"/>
      <c r="AA837" s="2813"/>
      <c r="AB837" s="2813"/>
      <c r="AC837" s="2824" t="str">
        <f t="shared" ref="AC837" si="190">IF(AC831&gt;9,"błąd","")</f>
        <v/>
      </c>
      <c r="AD837" s="2835"/>
      <c r="AE837" s="2821"/>
      <c r="AF837" s="2823"/>
      <c r="AG837" s="59">
        <f>IF(N837=N836,0,IF(N837=N835,0,IF(N837=N834,0,IF(N837=N833,0,IF(N837=N832,0,IF(N837=N831,0,1))))))</f>
        <v>0</v>
      </c>
      <c r="AH837" s="59" t="s">
        <v>224</v>
      </c>
      <c r="AI837" s="59" t="str">
        <f t="shared" si="172"/>
        <v>??</v>
      </c>
      <c r="AJ837" s="59">
        <f>IF(O837=O836,0,IF(O837=O835,0,IF(O837=O834,0,IF(O837=O833,0,IF(O837=O832,0,IF(O837=O831,0,1))))))</f>
        <v>0</v>
      </c>
      <c r="AK837" s="529">
        <f t="shared" si="189"/>
        <v>0</v>
      </c>
    </row>
    <row r="838" spans="1:37" ht="14.1" customHeight="1" thickTop="1" thickBot="1">
      <c r="A838" s="2797"/>
      <c r="B838" s="2801"/>
      <c r="C838" s="2827"/>
      <c r="D838" s="2830"/>
      <c r="E838" s="2833"/>
      <c r="F838" s="2807"/>
      <c r="G838" s="2810"/>
      <c r="H838" s="2839"/>
      <c r="I838" s="2807"/>
      <c r="J838" s="2807"/>
      <c r="K838" s="277"/>
      <c r="L838" s="98"/>
      <c r="M838" s="1760"/>
      <c r="N838" s="89"/>
      <c r="O838" s="89"/>
      <c r="P838" s="98"/>
      <c r="Q838" s="98"/>
      <c r="R838" s="12"/>
      <c r="S838" s="12"/>
      <c r="T838" s="12"/>
      <c r="U838" s="12"/>
      <c r="V838" s="12"/>
      <c r="W838" s="1934"/>
      <c r="X838" s="1934"/>
      <c r="Y838" s="12"/>
      <c r="Z838" s="98"/>
      <c r="AA838" s="2813"/>
      <c r="AB838" s="2813"/>
      <c r="AC838" s="2824"/>
      <c r="AD838" s="2835"/>
      <c r="AE838" s="2821"/>
      <c r="AF838" s="2823"/>
      <c r="AG838" s="59">
        <f>IF(N838=N837,0,IF(N838=N836,0,IF(N838=N835,0,IF(N838=N834,0,IF(N838=N833,0,IF(N838=N832,0,IF(N838=N831,0,1)))))))</f>
        <v>0</v>
      </c>
      <c r="AH838" s="59" t="s">
        <v>224</v>
      </c>
      <c r="AI838" s="59" t="str">
        <f t="shared" si="172"/>
        <v>??</v>
      </c>
      <c r="AJ838" s="59">
        <f>IF(O838=O837,0,IF(O838=O836,0,IF(O838=O835,0,IF(O838=O834,0,IF(O838=O833,0,IF(O838=O832,0,IF(O838=O831,0,1)))))))</f>
        <v>0</v>
      </c>
      <c r="AK838" s="529">
        <f t="shared" si="189"/>
        <v>0</v>
      </c>
    </row>
    <row r="839" spans="1:37" ht="14.1" customHeight="1" thickTop="1" thickBot="1">
      <c r="A839" s="2797"/>
      <c r="B839" s="2801"/>
      <c r="C839" s="2827"/>
      <c r="D839" s="2830"/>
      <c r="E839" s="2833"/>
      <c r="F839" s="2807"/>
      <c r="G839" s="2810"/>
      <c r="H839" s="2839"/>
      <c r="I839" s="2807"/>
      <c r="J839" s="2807"/>
      <c r="K839" s="277"/>
      <c r="L839" s="98"/>
      <c r="M839" s="1760"/>
      <c r="N839" s="89"/>
      <c r="O839" s="89"/>
      <c r="P839" s="98"/>
      <c r="Q839" s="98"/>
      <c r="R839" s="12"/>
      <c r="S839" s="12"/>
      <c r="T839" s="12"/>
      <c r="U839" s="12"/>
      <c r="V839" s="12"/>
      <c r="W839" s="1934"/>
      <c r="X839" s="1934"/>
      <c r="Y839" s="12"/>
      <c r="Z839" s="98"/>
      <c r="AA839" s="2813"/>
      <c r="AB839" s="2813"/>
      <c r="AC839" s="2824"/>
      <c r="AD839" s="2835"/>
      <c r="AE839" s="2821"/>
      <c r="AF839" s="2823"/>
      <c r="AG839" s="59">
        <f>IF(N839=N838,0,IF(N839=N837,0,IF(N839=N836,0,IF(N839=N835,0,IF(N839=N834,0,IF(N839=N833,0,IF(N839=N832,0,IF(N839=N831,0,1))))))))</f>
        <v>0</v>
      </c>
      <c r="AH839" s="59" t="s">
        <v>224</v>
      </c>
      <c r="AI839" s="59" t="str">
        <f t="shared" si="172"/>
        <v>??</v>
      </c>
      <c r="AJ839" s="59">
        <f>IF(O839=O838,0,IF(O839=O837,0,IF(O839=O836,0,IF(O839=O835,0,IF(O839=O834,0,IF(O839=O833,0,IF(O839=O832,0,IF(O839=O831,0,1))))))))</f>
        <v>0</v>
      </c>
      <c r="AK839" s="529">
        <f t="shared" si="189"/>
        <v>0</v>
      </c>
    </row>
    <row r="840" spans="1:37" ht="14.1" customHeight="1" thickTop="1" thickBot="1">
      <c r="A840" s="2797"/>
      <c r="B840" s="2802"/>
      <c r="C840" s="2828"/>
      <c r="D840" s="2831"/>
      <c r="E840" s="2834"/>
      <c r="F840" s="2808"/>
      <c r="G840" s="2811"/>
      <c r="H840" s="2840"/>
      <c r="I840" s="2808"/>
      <c r="J840" s="2808"/>
      <c r="K840" s="274"/>
      <c r="L840" s="96"/>
      <c r="M840" s="96"/>
      <c r="N840" s="89"/>
      <c r="O840" s="93"/>
      <c r="P840" s="96"/>
      <c r="Q840" s="96"/>
      <c r="R840" s="13"/>
      <c r="S840" s="13"/>
      <c r="T840" s="13"/>
      <c r="U840" s="13"/>
      <c r="V840" s="13"/>
      <c r="W840" s="13"/>
      <c r="X840" s="13"/>
      <c r="Y840" s="13"/>
      <c r="Z840" s="96"/>
      <c r="AA840" s="2814"/>
      <c r="AB840" s="2814"/>
      <c r="AC840" s="2825"/>
      <c r="AD840" s="2835"/>
      <c r="AE840" s="2822"/>
      <c r="AF840" s="2823"/>
      <c r="AG840" s="59">
        <f>IF(N840=N839,0,IF(N840=N838,0,IF(N840=N837,0,IF(N840=N836,0,IF(N840=N835,0,IF(N840=N834,0,IF(N840=N833,0,IF(N840=N832,0,IF(N840=N831,0,1)))))))))</f>
        <v>0</v>
      </c>
      <c r="AH840" s="59" t="s">
        <v>224</v>
      </c>
      <c r="AI840" s="59" t="str">
        <f t="shared" si="172"/>
        <v>??</v>
      </c>
      <c r="AJ840" s="59">
        <f>IF(O840=O839,0,IF(O840=O838,0,IF(O840=O837,0,IF(O840=O836,0,IF(O840=O835,0,IF(O840=O834,0,IF(O840=O833,0,IF(O840=O832,0,IF(O840=O831,0,1)))))))))</f>
        <v>0</v>
      </c>
      <c r="AK840" s="529">
        <f t="shared" si="189"/>
        <v>0</v>
      </c>
    </row>
    <row r="841" spans="1:37" ht="14.1" customHeight="1" thickTop="1" thickBot="1">
      <c r="A841" s="2797"/>
      <c r="B841" s="2800"/>
      <c r="C841" s="2826"/>
      <c r="D841" s="2829"/>
      <c r="E841" s="2832"/>
      <c r="F841" s="2806"/>
      <c r="G841" s="2809"/>
      <c r="H841" s="2836" t="s">
        <v>970</v>
      </c>
      <c r="I841" s="2806"/>
      <c r="J841" s="2806"/>
      <c r="K841" s="275"/>
      <c r="L841" s="97"/>
      <c r="M841" s="97"/>
      <c r="N841" s="79"/>
      <c r="O841" s="79"/>
      <c r="P841" s="97"/>
      <c r="Q841" s="97"/>
      <c r="R841" s="14"/>
      <c r="S841" s="14"/>
      <c r="T841" s="14"/>
      <c r="U841" s="14"/>
      <c r="V841" s="14"/>
      <c r="W841" s="14"/>
      <c r="X841" s="14"/>
      <c r="Y841" s="14"/>
      <c r="Z841" s="97"/>
      <c r="AA841" s="2812">
        <f>SUM(R841:Z850)</f>
        <v>0</v>
      </c>
      <c r="AB841" s="2812">
        <f>IF(AA841&gt;0,18,0)</f>
        <v>0</v>
      </c>
      <c r="AC841" s="2815">
        <f t="shared" ref="AC841" si="191">IF((AA841-AB841)&gt;=0,AA841-AB841,0)</f>
        <v>0</v>
      </c>
      <c r="AD841" s="2835">
        <f>IF(AA841&lt;AB841,AA841,AB841)/IF(AB841=0,1,AB841)</f>
        <v>0</v>
      </c>
      <c r="AE841" s="2820" t="str">
        <f>IF(AD841=1,"pe",IF(AD841&gt;0,"ne",""))</f>
        <v/>
      </c>
      <c r="AF841" s="2823"/>
      <c r="AG841" s="59">
        <v>1</v>
      </c>
      <c r="AH841" s="59" t="s">
        <v>224</v>
      </c>
      <c r="AI841" s="59" t="str">
        <f t="shared" si="172"/>
        <v>??</v>
      </c>
      <c r="AJ841" s="59">
        <v>1</v>
      </c>
      <c r="AK841" s="529">
        <f>C841</f>
        <v>0</v>
      </c>
    </row>
    <row r="842" spans="1:37" ht="14.1" customHeight="1" thickTop="1" thickBot="1">
      <c r="A842" s="2797"/>
      <c r="B842" s="2801"/>
      <c r="C842" s="2827"/>
      <c r="D842" s="2830"/>
      <c r="E842" s="2833"/>
      <c r="F842" s="2807"/>
      <c r="G842" s="2810"/>
      <c r="H842" s="2837"/>
      <c r="I842" s="2807"/>
      <c r="J842" s="2807"/>
      <c r="K842" s="273"/>
      <c r="L842" s="98"/>
      <c r="M842" s="1760"/>
      <c r="N842" s="89"/>
      <c r="O842" s="89"/>
      <c r="P842" s="98"/>
      <c r="Q842" s="98"/>
      <c r="R842" s="12"/>
      <c r="S842" s="12"/>
      <c r="T842" s="12"/>
      <c r="U842" s="12"/>
      <c r="V842" s="12"/>
      <c r="W842" s="1934"/>
      <c r="X842" s="1934"/>
      <c r="Y842" s="12"/>
      <c r="Z842" s="98"/>
      <c r="AA842" s="2813"/>
      <c r="AB842" s="2813"/>
      <c r="AC842" s="2816"/>
      <c r="AD842" s="2835"/>
      <c r="AE842" s="2821"/>
      <c r="AF842" s="2823"/>
      <c r="AG842" s="59">
        <f>IF(N842=N841,0,1)</f>
        <v>0</v>
      </c>
      <c r="AH842" s="59" t="s">
        <v>224</v>
      </c>
      <c r="AI842" s="59" t="str">
        <f t="shared" si="172"/>
        <v>??</v>
      </c>
      <c r="AJ842" s="59">
        <f>IF(O842=O841,0,1)</f>
        <v>0</v>
      </c>
      <c r="AK842" s="529">
        <f t="shared" si="189"/>
        <v>0</v>
      </c>
    </row>
    <row r="843" spans="1:37" ht="14.1" customHeight="1" thickTop="1" thickBot="1">
      <c r="A843" s="2797"/>
      <c r="B843" s="2801"/>
      <c r="C843" s="2827"/>
      <c r="D843" s="2830"/>
      <c r="E843" s="2833"/>
      <c r="F843" s="2807"/>
      <c r="G843" s="2810"/>
      <c r="H843" s="2838"/>
      <c r="I843" s="2807"/>
      <c r="J843" s="2807"/>
      <c r="K843" s="273"/>
      <c r="L843" s="98"/>
      <c r="M843" s="1760"/>
      <c r="N843" s="89"/>
      <c r="O843" s="89"/>
      <c r="P843" s="98"/>
      <c r="Q843" s="98"/>
      <c r="R843" s="12"/>
      <c r="S843" s="12"/>
      <c r="T843" s="12"/>
      <c r="U843" s="12"/>
      <c r="V843" s="12"/>
      <c r="W843" s="1934"/>
      <c r="X843" s="1934"/>
      <c r="Y843" s="12"/>
      <c r="Z843" s="98"/>
      <c r="AA843" s="2813"/>
      <c r="AB843" s="2813"/>
      <c r="AC843" s="2816"/>
      <c r="AD843" s="2835"/>
      <c r="AE843" s="2821"/>
      <c r="AF843" s="2823"/>
      <c r="AG843" s="59">
        <f>IF(N843=N842,0,IF(N843=N841,0,1))</f>
        <v>0</v>
      </c>
      <c r="AH843" s="59" t="s">
        <v>224</v>
      </c>
      <c r="AI843" s="59" t="str">
        <f t="shared" si="172"/>
        <v>??</v>
      </c>
      <c r="AJ843" s="59">
        <f>IF(O843=O842,0,IF(O843=O841,0,1))</f>
        <v>0</v>
      </c>
      <c r="AK843" s="529">
        <f t="shared" si="189"/>
        <v>0</v>
      </c>
    </row>
    <row r="844" spans="1:37" ht="14.1" customHeight="1" thickTop="1" thickBot="1">
      <c r="A844" s="2797"/>
      <c r="B844" s="2801"/>
      <c r="C844" s="2827"/>
      <c r="D844" s="2830"/>
      <c r="E844" s="2833"/>
      <c r="F844" s="2807"/>
      <c r="G844" s="2810"/>
      <c r="H844" s="2839"/>
      <c r="I844" s="2807"/>
      <c r="J844" s="2807"/>
      <c r="K844" s="273"/>
      <c r="L844" s="98"/>
      <c r="M844" s="1760"/>
      <c r="N844" s="89"/>
      <c r="O844" s="89"/>
      <c r="P844" s="98"/>
      <c r="Q844" s="98"/>
      <c r="R844" s="12"/>
      <c r="S844" s="12"/>
      <c r="T844" s="12"/>
      <c r="U844" s="12"/>
      <c r="V844" s="12"/>
      <c r="W844" s="1934"/>
      <c r="X844" s="1934"/>
      <c r="Y844" s="12"/>
      <c r="Z844" s="98"/>
      <c r="AA844" s="2813"/>
      <c r="AB844" s="2813"/>
      <c r="AC844" s="2816"/>
      <c r="AD844" s="2835"/>
      <c r="AE844" s="2821"/>
      <c r="AF844" s="2823"/>
      <c r="AG844" s="59">
        <f>IF(N844=N843,0,IF(N844=N842,0,IF(N844=N841,0,1)))</f>
        <v>0</v>
      </c>
      <c r="AH844" s="59" t="s">
        <v>224</v>
      </c>
      <c r="AI844" s="59" t="str">
        <f t="shared" si="172"/>
        <v>??</v>
      </c>
      <c r="AJ844" s="59">
        <f>IF(O844=O843,0,IF(O844=O842,0,IF(O844=O841,0,1)))</f>
        <v>0</v>
      </c>
      <c r="AK844" s="529">
        <f t="shared" si="189"/>
        <v>0</v>
      </c>
    </row>
    <row r="845" spans="1:37" ht="14.1" customHeight="1" thickTop="1" thickBot="1">
      <c r="A845" s="2797"/>
      <c r="B845" s="2801"/>
      <c r="C845" s="2827"/>
      <c r="D845" s="2830"/>
      <c r="E845" s="2833"/>
      <c r="F845" s="2807"/>
      <c r="G845" s="2810"/>
      <c r="H845" s="2839"/>
      <c r="I845" s="2807"/>
      <c r="J845" s="2807"/>
      <c r="K845" s="277"/>
      <c r="L845" s="98"/>
      <c r="M845" s="1760"/>
      <c r="N845" s="89"/>
      <c r="O845" s="89"/>
      <c r="P845" s="98"/>
      <c r="Q845" s="98"/>
      <c r="R845" s="12"/>
      <c r="S845" s="12"/>
      <c r="T845" s="12"/>
      <c r="U845" s="12"/>
      <c r="V845" s="12"/>
      <c r="W845" s="1934"/>
      <c r="X845" s="1934"/>
      <c r="Y845" s="12"/>
      <c r="Z845" s="98"/>
      <c r="AA845" s="2813"/>
      <c r="AB845" s="2813"/>
      <c r="AC845" s="2816"/>
      <c r="AD845" s="2835"/>
      <c r="AE845" s="2821"/>
      <c r="AF845" s="2823"/>
      <c r="AG845" s="59">
        <f>IF(N845=N844,0,IF(N845=N843,0,IF(N845=N842,0,IF(N845=N841,0,1))))</f>
        <v>0</v>
      </c>
      <c r="AH845" s="59" t="s">
        <v>224</v>
      </c>
      <c r="AI845" s="59" t="str">
        <f t="shared" si="172"/>
        <v>??</v>
      </c>
      <c r="AJ845" s="59">
        <f>IF(O845=O844,0,IF(O845=O843,0,IF(O845=O842,0,IF(O845=O841,0,1))))</f>
        <v>0</v>
      </c>
      <c r="AK845" s="529">
        <f t="shared" si="189"/>
        <v>0</v>
      </c>
    </row>
    <row r="846" spans="1:37" ht="14.1" customHeight="1" thickTop="1" thickBot="1">
      <c r="A846" s="2797"/>
      <c r="B846" s="2801"/>
      <c r="C846" s="2827"/>
      <c r="D846" s="2830"/>
      <c r="E846" s="2833"/>
      <c r="F846" s="2807"/>
      <c r="G846" s="2810"/>
      <c r="H846" s="2839"/>
      <c r="I846" s="2807"/>
      <c r="J846" s="2807"/>
      <c r="K846" s="277"/>
      <c r="L846" s="98"/>
      <c r="M846" s="1760"/>
      <c r="N846" s="89"/>
      <c r="O846" s="89"/>
      <c r="P846" s="98"/>
      <c r="Q846" s="98"/>
      <c r="R846" s="12"/>
      <c r="S846" s="12"/>
      <c r="T846" s="12"/>
      <c r="U846" s="12"/>
      <c r="V846" s="12"/>
      <c r="W846" s="1934"/>
      <c r="X846" s="1934"/>
      <c r="Y846" s="12"/>
      <c r="Z846" s="98"/>
      <c r="AA846" s="2813"/>
      <c r="AB846" s="2813"/>
      <c r="AC846" s="2816"/>
      <c r="AD846" s="2835"/>
      <c r="AE846" s="2821"/>
      <c r="AF846" s="2823"/>
      <c r="AG846" s="59">
        <f>IF(N846=N845,0,IF(N846=N844,0,IF(N846=N843,0,IF(N846=N842,0,IF(N846=N841,0,1)))))</f>
        <v>0</v>
      </c>
      <c r="AH846" s="59" t="s">
        <v>224</v>
      </c>
      <c r="AI846" s="59" t="str">
        <f t="shared" si="172"/>
        <v>??</v>
      </c>
      <c r="AJ846" s="59">
        <f>IF(O846=O845,0,IF(O846=O844,0,IF(O846=O843,0,IF(O846=O842,0,IF(O846=O841,0,1)))))</f>
        <v>0</v>
      </c>
      <c r="AK846" s="529">
        <f t="shared" si="189"/>
        <v>0</v>
      </c>
    </row>
    <row r="847" spans="1:37" ht="14.1" customHeight="1" thickTop="1" thickBot="1">
      <c r="A847" s="2797"/>
      <c r="B847" s="2801"/>
      <c r="C847" s="2827"/>
      <c r="D847" s="2830"/>
      <c r="E847" s="2833"/>
      <c r="F847" s="2807"/>
      <c r="G847" s="2810"/>
      <c r="H847" s="2839"/>
      <c r="I847" s="2807"/>
      <c r="J847" s="2807"/>
      <c r="K847" s="277"/>
      <c r="L847" s="98"/>
      <c r="M847" s="1760"/>
      <c r="N847" s="89"/>
      <c r="O847" s="89"/>
      <c r="P847" s="98"/>
      <c r="Q847" s="98"/>
      <c r="R847" s="12"/>
      <c r="S847" s="12"/>
      <c r="T847" s="12"/>
      <c r="U847" s="12"/>
      <c r="V847" s="12"/>
      <c r="W847" s="1934"/>
      <c r="X847" s="1934"/>
      <c r="Y847" s="12"/>
      <c r="Z847" s="98"/>
      <c r="AA847" s="2813"/>
      <c r="AB847" s="2813"/>
      <c r="AC847" s="2824" t="str">
        <f t="shared" ref="AC847" si="192">IF(AC841&gt;9,"błąd","")</f>
        <v/>
      </c>
      <c r="AD847" s="2835"/>
      <c r="AE847" s="2821"/>
      <c r="AF847" s="2823"/>
      <c r="AG847" s="59">
        <f>IF(N847=N846,0,IF(N847=N845,0,IF(N847=N844,0,IF(N847=N843,0,IF(N847=N842,0,IF(N847=N841,0,1))))))</f>
        <v>0</v>
      </c>
      <c r="AH847" s="59" t="s">
        <v>224</v>
      </c>
      <c r="AI847" s="59" t="str">
        <f t="shared" si="172"/>
        <v>??</v>
      </c>
      <c r="AJ847" s="59">
        <f>IF(O847=O846,0,IF(O847=O845,0,IF(O847=O844,0,IF(O847=O843,0,IF(O847=O842,0,IF(O847=O841,0,1))))))</f>
        <v>0</v>
      </c>
      <c r="AK847" s="529">
        <f t="shared" si="189"/>
        <v>0</v>
      </c>
    </row>
    <row r="848" spans="1:37" ht="14.1" customHeight="1" thickTop="1" thickBot="1">
      <c r="A848" s="2797"/>
      <c r="B848" s="2801"/>
      <c r="C848" s="2827"/>
      <c r="D848" s="2830"/>
      <c r="E848" s="2833"/>
      <c r="F848" s="2807"/>
      <c r="G848" s="2810"/>
      <c r="H848" s="2839"/>
      <c r="I848" s="2807"/>
      <c r="J848" s="2807"/>
      <c r="K848" s="277"/>
      <c r="L848" s="98"/>
      <c r="M848" s="1760"/>
      <c r="N848" s="89"/>
      <c r="O848" s="89"/>
      <c r="P848" s="98"/>
      <c r="Q848" s="98"/>
      <c r="R848" s="12"/>
      <c r="S848" s="12"/>
      <c r="T848" s="12"/>
      <c r="U848" s="12"/>
      <c r="V848" s="12"/>
      <c r="W848" s="1934"/>
      <c r="X848" s="1934"/>
      <c r="Y848" s="12"/>
      <c r="Z848" s="98"/>
      <c r="AA848" s="2813"/>
      <c r="AB848" s="2813"/>
      <c r="AC848" s="2824"/>
      <c r="AD848" s="2835"/>
      <c r="AE848" s="2821"/>
      <c r="AF848" s="2823"/>
      <c r="AG848" s="59">
        <f>IF(N848=N847,0,IF(N848=N846,0,IF(N848=N845,0,IF(N848=N844,0,IF(N848=N843,0,IF(N848=N842,0,IF(N848=N841,0,1)))))))</f>
        <v>0</v>
      </c>
      <c r="AH848" s="59" t="s">
        <v>224</v>
      </c>
      <c r="AI848" s="59" t="str">
        <f t="shared" si="172"/>
        <v>??</v>
      </c>
      <c r="AJ848" s="59">
        <f>IF(O848=O847,0,IF(O848=O846,0,IF(O848=O845,0,IF(O848=O844,0,IF(O848=O843,0,IF(O848=O842,0,IF(O848=O841,0,1)))))))</f>
        <v>0</v>
      </c>
      <c r="AK848" s="529">
        <f t="shared" si="189"/>
        <v>0</v>
      </c>
    </row>
    <row r="849" spans="1:37" ht="14.1" customHeight="1" thickTop="1" thickBot="1">
      <c r="A849" s="2797"/>
      <c r="B849" s="2801"/>
      <c r="C849" s="2827"/>
      <c r="D849" s="2830"/>
      <c r="E849" s="2833"/>
      <c r="F849" s="2807"/>
      <c r="G849" s="2810"/>
      <c r="H849" s="2839"/>
      <c r="I849" s="2807"/>
      <c r="J849" s="2807"/>
      <c r="K849" s="277"/>
      <c r="L849" s="98"/>
      <c r="M849" s="1760"/>
      <c r="N849" s="89"/>
      <c r="O849" s="89"/>
      <c r="P849" s="98"/>
      <c r="Q849" s="98"/>
      <c r="R849" s="12"/>
      <c r="S849" s="12"/>
      <c r="T849" s="12"/>
      <c r="U849" s="12"/>
      <c r="V849" s="12"/>
      <c r="W849" s="1934"/>
      <c r="X849" s="1934"/>
      <c r="Y849" s="12"/>
      <c r="Z849" s="98"/>
      <c r="AA849" s="2813"/>
      <c r="AB849" s="2813"/>
      <c r="AC849" s="2824"/>
      <c r="AD849" s="2835"/>
      <c r="AE849" s="2821"/>
      <c r="AF849" s="2823"/>
      <c r="AG849" s="59">
        <f>IF(N849=N848,0,IF(N849=N847,0,IF(N849=N846,0,IF(N849=N845,0,IF(N849=N844,0,IF(N849=N843,0,IF(N849=N842,0,IF(N849=N841,0,1))))))))</f>
        <v>0</v>
      </c>
      <c r="AH849" s="59" t="s">
        <v>224</v>
      </c>
      <c r="AI849" s="59" t="str">
        <f t="shared" si="172"/>
        <v>??</v>
      </c>
      <c r="AJ849" s="59">
        <f>IF(O849=O848,0,IF(O849=O847,0,IF(O849=O846,0,IF(O849=O845,0,IF(O849=O844,0,IF(O849=O843,0,IF(O849=O842,0,IF(O849=O841,0,1))))))))</f>
        <v>0</v>
      </c>
      <c r="AK849" s="529">
        <f t="shared" si="189"/>
        <v>0</v>
      </c>
    </row>
    <row r="850" spans="1:37" ht="14.1" customHeight="1" thickTop="1" thickBot="1">
      <c r="A850" s="2797"/>
      <c r="B850" s="2802"/>
      <c r="C850" s="2828"/>
      <c r="D850" s="2831"/>
      <c r="E850" s="2834"/>
      <c r="F850" s="2808"/>
      <c r="G850" s="2811"/>
      <c r="H850" s="2840"/>
      <c r="I850" s="2808"/>
      <c r="J850" s="2808"/>
      <c r="K850" s="274"/>
      <c r="L850" s="96"/>
      <c r="M850" s="96"/>
      <c r="N850" s="89"/>
      <c r="O850" s="93"/>
      <c r="P850" s="96"/>
      <c r="Q850" s="96"/>
      <c r="R850" s="13"/>
      <c r="S850" s="13"/>
      <c r="T850" s="13"/>
      <c r="U850" s="13"/>
      <c r="V850" s="13"/>
      <c r="W850" s="13"/>
      <c r="X850" s="13"/>
      <c r="Y850" s="13"/>
      <c r="Z850" s="96"/>
      <c r="AA850" s="2814"/>
      <c r="AB850" s="2814"/>
      <c r="AC850" s="2825"/>
      <c r="AD850" s="2835"/>
      <c r="AE850" s="2822"/>
      <c r="AF850" s="2823"/>
      <c r="AG850" s="59">
        <f>IF(N850=N849,0,IF(N850=N848,0,IF(N850=N847,0,IF(N850=N846,0,IF(N850=N845,0,IF(N850=N844,0,IF(N850=N843,0,IF(N850=N842,0,IF(N850=N841,0,1)))))))))</f>
        <v>0</v>
      </c>
      <c r="AH850" s="59" t="s">
        <v>224</v>
      </c>
      <c r="AI850" s="59" t="str">
        <f t="shared" si="172"/>
        <v>??</v>
      </c>
      <c r="AJ850" s="59">
        <f>IF(O850=O849,0,IF(O850=O848,0,IF(O850=O847,0,IF(O850=O846,0,IF(O850=O845,0,IF(O850=O844,0,IF(O850=O843,0,IF(O850=O842,0,IF(O850=O841,0,1)))))))))</f>
        <v>0</v>
      </c>
      <c r="AK850" s="529">
        <f t="shared" si="189"/>
        <v>0</v>
      </c>
    </row>
    <row r="851" spans="1:37" ht="14.1" customHeight="1" thickTop="1" thickBot="1">
      <c r="A851" s="2797"/>
      <c r="B851" s="2800"/>
      <c r="C851" s="2826"/>
      <c r="D851" s="2829"/>
      <c r="E851" s="2832"/>
      <c r="F851" s="2806"/>
      <c r="G851" s="2809"/>
      <c r="H851" s="2836" t="s">
        <v>970</v>
      </c>
      <c r="I851" s="2806"/>
      <c r="J851" s="2806"/>
      <c r="K851" s="275"/>
      <c r="L851" s="97"/>
      <c r="M851" s="97"/>
      <c r="N851" s="79"/>
      <c r="O851" s="79"/>
      <c r="P851" s="97"/>
      <c r="Q851" s="97"/>
      <c r="R851" s="14"/>
      <c r="S851" s="14"/>
      <c r="T851" s="14"/>
      <c r="U851" s="14"/>
      <c r="V851" s="14"/>
      <c r="W851" s="14"/>
      <c r="X851" s="14"/>
      <c r="Y851" s="14"/>
      <c r="Z851" s="97"/>
      <c r="AA851" s="2812">
        <f>SUM(R851:Z860)</f>
        <v>0</v>
      </c>
      <c r="AB851" s="2812">
        <f>IF(AA851&gt;0,18,0)</f>
        <v>0</v>
      </c>
      <c r="AC851" s="2815">
        <f t="shared" ref="AC851" si="193">IF((AA851-AB851)&gt;=0,AA851-AB851,0)</f>
        <v>0</v>
      </c>
      <c r="AD851" s="2835">
        <f>IF(AA851&lt;AB851,AA851,AB851)/IF(AB851=0,1,AB851)</f>
        <v>0</v>
      </c>
      <c r="AE851" s="2820" t="str">
        <f>IF(AD851=1,"pe",IF(AD851&gt;0,"ne",""))</f>
        <v/>
      </c>
      <c r="AF851" s="2823"/>
      <c r="AG851" s="59">
        <v>1</v>
      </c>
      <c r="AH851" s="59" t="s">
        <v>224</v>
      </c>
      <c r="AI851" s="59" t="str">
        <f t="shared" si="172"/>
        <v>??</v>
      </c>
      <c r="AJ851" s="59">
        <v>1</v>
      </c>
      <c r="AK851" s="529">
        <f>C851</f>
        <v>0</v>
      </c>
    </row>
    <row r="852" spans="1:37" ht="14.1" customHeight="1" thickTop="1" thickBot="1">
      <c r="A852" s="2797"/>
      <c r="B852" s="2801"/>
      <c r="C852" s="2827"/>
      <c r="D852" s="2830"/>
      <c r="E852" s="2833"/>
      <c r="F852" s="2807"/>
      <c r="G852" s="2810"/>
      <c r="H852" s="2837"/>
      <c r="I852" s="2807"/>
      <c r="J852" s="2807"/>
      <c r="K852" s="273"/>
      <c r="L852" s="98"/>
      <c r="M852" s="1760"/>
      <c r="N852" s="89"/>
      <c r="O852" s="89"/>
      <c r="P852" s="98"/>
      <c r="Q852" s="98"/>
      <c r="R852" s="12"/>
      <c r="S852" s="12"/>
      <c r="T852" s="12"/>
      <c r="U852" s="12"/>
      <c r="V852" s="12"/>
      <c r="W852" s="1934"/>
      <c r="X852" s="1934"/>
      <c r="Y852" s="12"/>
      <c r="Z852" s="98"/>
      <c r="AA852" s="2813"/>
      <c r="AB852" s="2813"/>
      <c r="AC852" s="2816"/>
      <c r="AD852" s="2835"/>
      <c r="AE852" s="2821"/>
      <c r="AF852" s="2823"/>
      <c r="AG852" s="59">
        <f>IF(N852=N851,0,1)</f>
        <v>0</v>
      </c>
      <c r="AH852" s="59" t="s">
        <v>224</v>
      </c>
      <c r="AI852" s="59" t="str">
        <f t="shared" si="172"/>
        <v>??</v>
      </c>
      <c r="AJ852" s="59">
        <f>IF(O852=O851,0,1)</f>
        <v>0</v>
      </c>
      <c r="AK852" s="529">
        <f t="shared" si="189"/>
        <v>0</v>
      </c>
    </row>
    <row r="853" spans="1:37" ht="14.1" customHeight="1" thickTop="1" thickBot="1">
      <c r="A853" s="2797"/>
      <c r="B853" s="2801"/>
      <c r="C853" s="2827"/>
      <c r="D853" s="2830"/>
      <c r="E853" s="2833"/>
      <c r="F853" s="2807"/>
      <c r="G853" s="2810"/>
      <c r="H853" s="2838"/>
      <c r="I853" s="2807"/>
      <c r="J853" s="2807"/>
      <c r="K853" s="273"/>
      <c r="L853" s="98"/>
      <c r="M853" s="1760"/>
      <c r="N853" s="89"/>
      <c r="O853" s="89"/>
      <c r="P853" s="98"/>
      <c r="Q853" s="98"/>
      <c r="R853" s="12"/>
      <c r="S853" s="12"/>
      <c r="T853" s="12"/>
      <c r="U853" s="12"/>
      <c r="V853" s="12"/>
      <c r="W853" s="1934"/>
      <c r="X853" s="1934"/>
      <c r="Y853" s="12"/>
      <c r="Z853" s="98"/>
      <c r="AA853" s="2813"/>
      <c r="AB853" s="2813"/>
      <c r="AC853" s="2816"/>
      <c r="AD853" s="2835"/>
      <c r="AE853" s="2821"/>
      <c r="AF853" s="2823"/>
      <c r="AG853" s="59">
        <f>IF(N853=N852,0,IF(N853=N851,0,1))</f>
        <v>0</v>
      </c>
      <c r="AH853" s="59" t="s">
        <v>224</v>
      </c>
      <c r="AI853" s="59" t="str">
        <f t="shared" si="172"/>
        <v>??</v>
      </c>
      <c r="AJ853" s="59">
        <f>IF(O853=O852,0,IF(O853=O851,0,1))</f>
        <v>0</v>
      </c>
      <c r="AK853" s="529">
        <f t="shared" si="189"/>
        <v>0</v>
      </c>
    </row>
    <row r="854" spans="1:37" ht="14.1" customHeight="1" thickTop="1" thickBot="1">
      <c r="A854" s="2797"/>
      <c r="B854" s="2801"/>
      <c r="C854" s="2827"/>
      <c r="D854" s="2830"/>
      <c r="E854" s="2833"/>
      <c r="F854" s="2807"/>
      <c r="G854" s="2810"/>
      <c r="H854" s="2839"/>
      <c r="I854" s="2807"/>
      <c r="J854" s="2807"/>
      <c r="K854" s="273"/>
      <c r="L854" s="98"/>
      <c r="M854" s="1760"/>
      <c r="N854" s="89"/>
      <c r="O854" s="89"/>
      <c r="P854" s="98"/>
      <c r="Q854" s="98"/>
      <c r="R854" s="12"/>
      <c r="S854" s="12"/>
      <c r="T854" s="12"/>
      <c r="U854" s="12"/>
      <c r="V854" s="12"/>
      <c r="W854" s="1934"/>
      <c r="X854" s="1934"/>
      <c r="Y854" s="12"/>
      <c r="Z854" s="98"/>
      <c r="AA854" s="2813"/>
      <c r="AB854" s="2813"/>
      <c r="AC854" s="2816"/>
      <c r="AD854" s="2835"/>
      <c r="AE854" s="2821"/>
      <c r="AF854" s="2823"/>
      <c r="AG854" s="59">
        <f>IF(N854=N853,0,IF(N854=N852,0,IF(N854=N851,0,1)))</f>
        <v>0</v>
      </c>
      <c r="AH854" s="59" t="s">
        <v>224</v>
      </c>
      <c r="AI854" s="59" t="str">
        <f t="shared" si="172"/>
        <v>??</v>
      </c>
      <c r="AJ854" s="59">
        <f>IF(O854=O853,0,IF(O854=O852,0,IF(O854=O851,0,1)))</f>
        <v>0</v>
      </c>
      <c r="AK854" s="529">
        <f t="shared" si="189"/>
        <v>0</v>
      </c>
    </row>
    <row r="855" spans="1:37" ht="14.1" customHeight="1" thickTop="1" thickBot="1">
      <c r="A855" s="2797"/>
      <c r="B855" s="2801"/>
      <c r="C855" s="2827"/>
      <c r="D855" s="2830"/>
      <c r="E855" s="2833"/>
      <c r="F855" s="2807"/>
      <c r="G855" s="2810"/>
      <c r="H855" s="2839"/>
      <c r="I855" s="2807"/>
      <c r="J855" s="2807"/>
      <c r="K855" s="277"/>
      <c r="L855" s="98"/>
      <c r="M855" s="1760"/>
      <c r="N855" s="89"/>
      <c r="O855" s="89"/>
      <c r="P855" s="98"/>
      <c r="Q855" s="98"/>
      <c r="R855" s="12"/>
      <c r="S855" s="12"/>
      <c r="T855" s="12"/>
      <c r="U855" s="12"/>
      <c r="V855" s="12"/>
      <c r="W855" s="1934"/>
      <c r="X855" s="1934"/>
      <c r="Y855" s="12"/>
      <c r="Z855" s="98"/>
      <c r="AA855" s="2813"/>
      <c r="AB855" s="2813"/>
      <c r="AC855" s="2816"/>
      <c r="AD855" s="2835"/>
      <c r="AE855" s="2821"/>
      <c r="AF855" s="2823"/>
      <c r="AG855" s="59">
        <f>IF(N855=N854,0,IF(N855=N853,0,IF(N855=N852,0,IF(N855=N851,0,1))))</f>
        <v>0</v>
      </c>
      <c r="AH855" s="59" t="s">
        <v>224</v>
      </c>
      <c r="AI855" s="59" t="str">
        <f t="shared" ref="AI855:AI944" si="194">$C$2</f>
        <v>??</v>
      </c>
      <c r="AJ855" s="59">
        <f>IF(O855=O854,0,IF(O855=O853,0,IF(O855=O852,0,IF(O855=O851,0,1))))</f>
        <v>0</v>
      </c>
      <c r="AK855" s="529">
        <f t="shared" si="189"/>
        <v>0</v>
      </c>
    </row>
    <row r="856" spans="1:37" ht="14.1" customHeight="1" thickTop="1" thickBot="1">
      <c r="A856" s="2797"/>
      <c r="B856" s="2801"/>
      <c r="C856" s="2827"/>
      <c r="D856" s="2830"/>
      <c r="E856" s="2833"/>
      <c r="F856" s="2807"/>
      <c r="G856" s="2810"/>
      <c r="H856" s="2839"/>
      <c r="I856" s="2807"/>
      <c r="J856" s="2807"/>
      <c r="K856" s="277"/>
      <c r="L856" s="98"/>
      <c r="M856" s="1760"/>
      <c r="N856" s="89"/>
      <c r="O856" s="89"/>
      <c r="P856" s="98"/>
      <c r="Q856" s="98"/>
      <c r="R856" s="12"/>
      <c r="S856" s="12"/>
      <c r="T856" s="12"/>
      <c r="U856" s="12"/>
      <c r="V856" s="12"/>
      <c r="W856" s="1934"/>
      <c r="X856" s="1934"/>
      <c r="Y856" s="12"/>
      <c r="Z856" s="98"/>
      <c r="AA856" s="2813"/>
      <c r="AB856" s="2813"/>
      <c r="AC856" s="2816"/>
      <c r="AD856" s="2835"/>
      <c r="AE856" s="2821"/>
      <c r="AF856" s="2823"/>
      <c r="AG856" s="59">
        <f>IF(N856=N855,0,IF(N856=N854,0,IF(N856=N853,0,IF(N856=N852,0,IF(N856=N851,0,1)))))</f>
        <v>0</v>
      </c>
      <c r="AH856" s="59" t="s">
        <v>224</v>
      </c>
      <c r="AI856" s="59" t="str">
        <f t="shared" si="194"/>
        <v>??</v>
      </c>
      <c r="AJ856" s="59">
        <f>IF(O856=O855,0,IF(O856=O854,0,IF(O856=O853,0,IF(O856=O852,0,IF(O856=O851,0,1)))))</f>
        <v>0</v>
      </c>
      <c r="AK856" s="529">
        <f t="shared" si="189"/>
        <v>0</v>
      </c>
    </row>
    <row r="857" spans="1:37" ht="14.1" customHeight="1" thickTop="1" thickBot="1">
      <c r="A857" s="2797"/>
      <c r="B857" s="2801"/>
      <c r="C857" s="2827"/>
      <c r="D857" s="2830"/>
      <c r="E857" s="2833"/>
      <c r="F857" s="2807"/>
      <c r="G857" s="2810"/>
      <c r="H857" s="2839"/>
      <c r="I857" s="2807"/>
      <c r="J857" s="2807"/>
      <c r="K857" s="277"/>
      <c r="L857" s="98"/>
      <c r="M857" s="1760"/>
      <c r="N857" s="89"/>
      <c r="O857" s="89"/>
      <c r="P857" s="98"/>
      <c r="Q857" s="98"/>
      <c r="R857" s="12"/>
      <c r="S857" s="12"/>
      <c r="T857" s="12"/>
      <c r="U857" s="12"/>
      <c r="V857" s="12"/>
      <c r="W857" s="1934"/>
      <c r="X857" s="1934"/>
      <c r="Y857" s="12"/>
      <c r="Z857" s="98"/>
      <c r="AA857" s="2813"/>
      <c r="AB857" s="2813"/>
      <c r="AC857" s="2824" t="str">
        <f t="shared" ref="AC857" si="195">IF(AC851&gt;9,"błąd","")</f>
        <v/>
      </c>
      <c r="AD857" s="2835"/>
      <c r="AE857" s="2821"/>
      <c r="AF857" s="2823"/>
      <c r="AG857" s="59">
        <f>IF(N857=N856,0,IF(N857=N855,0,IF(N857=N854,0,IF(N857=N853,0,IF(N857=N852,0,IF(N857=N851,0,1))))))</f>
        <v>0</v>
      </c>
      <c r="AH857" s="59" t="s">
        <v>224</v>
      </c>
      <c r="AI857" s="59" t="str">
        <f t="shared" si="194"/>
        <v>??</v>
      </c>
      <c r="AJ857" s="59">
        <f>IF(O857=O856,0,IF(O857=O855,0,IF(O857=O854,0,IF(O857=O853,0,IF(O857=O852,0,IF(O857=O851,0,1))))))</f>
        <v>0</v>
      </c>
      <c r="AK857" s="529">
        <f t="shared" si="189"/>
        <v>0</v>
      </c>
    </row>
    <row r="858" spans="1:37" ht="14.1" customHeight="1" thickTop="1" thickBot="1">
      <c r="A858" s="2797"/>
      <c r="B858" s="2801"/>
      <c r="C858" s="2827"/>
      <c r="D858" s="2830"/>
      <c r="E858" s="2833"/>
      <c r="F858" s="2807"/>
      <c r="G858" s="2810"/>
      <c r="H858" s="2839"/>
      <c r="I858" s="2807"/>
      <c r="J858" s="2807"/>
      <c r="K858" s="277"/>
      <c r="L858" s="98"/>
      <c r="M858" s="1760"/>
      <c r="N858" s="89"/>
      <c r="O858" s="89"/>
      <c r="P858" s="98"/>
      <c r="Q858" s="98"/>
      <c r="R858" s="12"/>
      <c r="S858" s="12"/>
      <c r="T858" s="12"/>
      <c r="U858" s="12"/>
      <c r="V858" s="12"/>
      <c r="W858" s="1934"/>
      <c r="X858" s="1934"/>
      <c r="Y858" s="12"/>
      <c r="Z858" s="98"/>
      <c r="AA858" s="2813"/>
      <c r="AB858" s="2813"/>
      <c r="AC858" s="2824"/>
      <c r="AD858" s="2835"/>
      <c r="AE858" s="2821"/>
      <c r="AF858" s="2823"/>
      <c r="AG858" s="59">
        <f>IF(N858=N857,0,IF(N858=N856,0,IF(N858=N855,0,IF(N858=N854,0,IF(N858=N853,0,IF(N858=N852,0,IF(N858=N851,0,1)))))))</f>
        <v>0</v>
      </c>
      <c r="AH858" s="59" t="s">
        <v>224</v>
      </c>
      <c r="AI858" s="59" t="str">
        <f t="shared" si="194"/>
        <v>??</v>
      </c>
      <c r="AJ858" s="59">
        <f>IF(O858=O857,0,IF(O858=O856,0,IF(O858=O855,0,IF(O858=O854,0,IF(O858=O853,0,IF(O858=O852,0,IF(O858=O851,0,1)))))))</f>
        <v>0</v>
      </c>
      <c r="AK858" s="529">
        <f t="shared" si="189"/>
        <v>0</v>
      </c>
    </row>
    <row r="859" spans="1:37" ht="14.1" customHeight="1" thickTop="1" thickBot="1">
      <c r="A859" s="2797"/>
      <c r="B859" s="2801"/>
      <c r="C859" s="2827"/>
      <c r="D859" s="2830"/>
      <c r="E859" s="2833"/>
      <c r="F859" s="2807"/>
      <c r="G859" s="2810"/>
      <c r="H859" s="2839"/>
      <c r="I859" s="2807"/>
      <c r="J859" s="2807"/>
      <c r="K859" s="277"/>
      <c r="L859" s="98"/>
      <c r="M859" s="1760"/>
      <c r="N859" s="89"/>
      <c r="O859" s="89"/>
      <c r="P859" s="98"/>
      <c r="Q859" s="98"/>
      <c r="R859" s="12"/>
      <c r="S859" s="12"/>
      <c r="T859" s="12"/>
      <c r="U859" s="12"/>
      <c r="V859" s="12"/>
      <c r="W859" s="1934"/>
      <c r="X859" s="1934"/>
      <c r="Y859" s="12"/>
      <c r="Z859" s="98"/>
      <c r="AA859" s="2813"/>
      <c r="AB859" s="2813"/>
      <c r="AC859" s="2824"/>
      <c r="AD859" s="2835"/>
      <c r="AE859" s="2821"/>
      <c r="AF859" s="2823"/>
      <c r="AG859" s="59">
        <f>IF(N859=N858,0,IF(N859=N857,0,IF(N859=N856,0,IF(N859=N855,0,IF(N859=N854,0,IF(N859=N853,0,IF(N859=N852,0,IF(N859=N851,0,1))))))))</f>
        <v>0</v>
      </c>
      <c r="AH859" s="59" t="s">
        <v>224</v>
      </c>
      <c r="AI859" s="59" t="str">
        <f t="shared" si="194"/>
        <v>??</v>
      </c>
      <c r="AJ859" s="59">
        <f>IF(O859=O858,0,IF(O859=O857,0,IF(O859=O856,0,IF(O859=O855,0,IF(O859=O854,0,IF(O859=O853,0,IF(O859=O852,0,IF(O859=O851,0,1))))))))</f>
        <v>0</v>
      </c>
      <c r="AK859" s="529">
        <f t="shared" si="189"/>
        <v>0</v>
      </c>
    </row>
    <row r="860" spans="1:37" ht="14.1" customHeight="1" thickTop="1" thickBot="1">
      <c r="A860" s="2797"/>
      <c r="B860" s="2802"/>
      <c r="C860" s="2828"/>
      <c r="D860" s="2831"/>
      <c r="E860" s="2834"/>
      <c r="F860" s="2808"/>
      <c r="G860" s="2811"/>
      <c r="H860" s="2840"/>
      <c r="I860" s="2808"/>
      <c r="J860" s="2808"/>
      <c r="K860" s="274"/>
      <c r="L860" s="96"/>
      <c r="M860" s="96"/>
      <c r="N860" s="89"/>
      <c r="O860" s="93"/>
      <c r="P860" s="96"/>
      <c r="Q860" s="96"/>
      <c r="R860" s="13"/>
      <c r="S860" s="13"/>
      <c r="T860" s="13"/>
      <c r="U860" s="13"/>
      <c r="V860" s="13"/>
      <c r="W860" s="13"/>
      <c r="X860" s="13"/>
      <c r="Y860" s="13"/>
      <c r="Z860" s="96"/>
      <c r="AA860" s="2814"/>
      <c r="AB860" s="2814"/>
      <c r="AC860" s="2825"/>
      <c r="AD860" s="2835"/>
      <c r="AE860" s="2822"/>
      <c r="AF860" s="2823"/>
      <c r="AG860" s="59">
        <f>IF(N860=N859,0,IF(N860=N858,0,IF(N860=N857,0,IF(N860=N856,0,IF(N860=N855,0,IF(N860=N854,0,IF(N860=N853,0,IF(N860=N852,0,IF(N860=N851,0,1)))))))))</f>
        <v>0</v>
      </c>
      <c r="AH860" s="59" t="s">
        <v>224</v>
      </c>
      <c r="AI860" s="59" t="str">
        <f t="shared" si="194"/>
        <v>??</v>
      </c>
      <c r="AJ860" s="59">
        <f>IF(O860=O859,0,IF(O860=O858,0,IF(O860=O857,0,IF(O860=O856,0,IF(O860=O855,0,IF(O860=O854,0,IF(O860=O853,0,IF(O860=O852,0,IF(O860=O851,0,1)))))))))</f>
        <v>0</v>
      </c>
      <c r="AK860" s="529">
        <f t="shared" si="189"/>
        <v>0</v>
      </c>
    </row>
    <row r="861" spans="1:37" ht="14.1" customHeight="1" thickTop="1" thickBot="1">
      <c r="A861" s="2797"/>
      <c r="B861" s="2800"/>
      <c r="C861" s="2826"/>
      <c r="D861" s="2829"/>
      <c r="E861" s="2832"/>
      <c r="F861" s="2806"/>
      <c r="G861" s="2809"/>
      <c r="H861" s="2836" t="s">
        <v>970</v>
      </c>
      <c r="I861" s="2806"/>
      <c r="J861" s="2806"/>
      <c r="K861" s="275"/>
      <c r="L861" s="97"/>
      <c r="M861" s="97"/>
      <c r="N861" s="79"/>
      <c r="O861" s="79"/>
      <c r="P861" s="97"/>
      <c r="Q861" s="97"/>
      <c r="R861" s="14"/>
      <c r="S861" s="14"/>
      <c r="T861" s="14"/>
      <c r="U861" s="14"/>
      <c r="V861" s="14"/>
      <c r="W861" s="14"/>
      <c r="X861" s="14"/>
      <c r="Y861" s="14"/>
      <c r="Z861" s="97"/>
      <c r="AA861" s="2812">
        <f>SUM(R861:Z870)</f>
        <v>0</v>
      </c>
      <c r="AB861" s="2812">
        <f>IF(AA861&gt;0,18,0)</f>
        <v>0</v>
      </c>
      <c r="AC861" s="2815">
        <f t="shared" ref="AC861" si="196">IF((AA861-AB861)&gt;=0,AA861-AB861,0)</f>
        <v>0</v>
      </c>
      <c r="AD861" s="2835">
        <f>IF(AA861&lt;AB861,AA861,AB861)/IF(AB861=0,1,AB861)</f>
        <v>0</v>
      </c>
      <c r="AE861" s="2820" t="str">
        <f>IF(AD861=1,"pe",IF(AD861&gt;0,"ne",""))</f>
        <v/>
      </c>
      <c r="AF861" s="2823"/>
      <c r="AG861" s="59">
        <v>1</v>
      </c>
      <c r="AH861" s="59" t="s">
        <v>224</v>
      </c>
      <c r="AI861" s="59" t="str">
        <f t="shared" si="194"/>
        <v>??</v>
      </c>
      <c r="AJ861" s="59">
        <v>1</v>
      </c>
      <c r="AK861" s="529">
        <f>C861</f>
        <v>0</v>
      </c>
    </row>
    <row r="862" spans="1:37" ht="14.1" customHeight="1" thickTop="1" thickBot="1">
      <c r="A862" s="2797"/>
      <c r="B862" s="2801"/>
      <c r="C862" s="2827"/>
      <c r="D862" s="2830"/>
      <c r="E862" s="2833"/>
      <c r="F862" s="2807"/>
      <c r="G862" s="2810"/>
      <c r="H862" s="2837"/>
      <c r="I862" s="2807"/>
      <c r="J862" s="2807"/>
      <c r="K862" s="273"/>
      <c r="L862" s="98"/>
      <c r="M862" s="1760"/>
      <c r="N862" s="89"/>
      <c r="O862" s="89"/>
      <c r="P862" s="98"/>
      <c r="Q862" s="98"/>
      <c r="R862" s="12"/>
      <c r="S862" s="12"/>
      <c r="T862" s="12"/>
      <c r="U862" s="12"/>
      <c r="V862" s="12"/>
      <c r="W862" s="1934"/>
      <c r="X862" s="1934"/>
      <c r="Y862" s="12"/>
      <c r="Z862" s="98"/>
      <c r="AA862" s="2813"/>
      <c r="AB862" s="2813"/>
      <c r="AC862" s="2816"/>
      <c r="AD862" s="2835"/>
      <c r="AE862" s="2821"/>
      <c r="AF862" s="2823"/>
      <c r="AG862" s="59">
        <f>IF(N862=N861,0,1)</f>
        <v>0</v>
      </c>
      <c r="AH862" s="59" t="s">
        <v>224</v>
      </c>
      <c r="AI862" s="59" t="str">
        <f t="shared" si="194"/>
        <v>??</v>
      </c>
      <c r="AJ862" s="59">
        <f>IF(O862=O861,0,1)</f>
        <v>0</v>
      </c>
      <c r="AK862" s="529">
        <f t="shared" ref="AK862:AK920" si="197">AK861</f>
        <v>0</v>
      </c>
    </row>
    <row r="863" spans="1:37" ht="14.1" customHeight="1" thickTop="1" thickBot="1">
      <c r="A863" s="2797"/>
      <c r="B863" s="2801"/>
      <c r="C863" s="2827"/>
      <c r="D863" s="2830"/>
      <c r="E863" s="2833"/>
      <c r="F863" s="2807"/>
      <c r="G863" s="2810"/>
      <c r="H863" s="2838"/>
      <c r="I863" s="2807"/>
      <c r="J863" s="2807"/>
      <c r="K863" s="273"/>
      <c r="L863" s="98"/>
      <c r="M863" s="1760"/>
      <c r="N863" s="89"/>
      <c r="O863" s="89"/>
      <c r="P863" s="98"/>
      <c r="Q863" s="98"/>
      <c r="R863" s="12"/>
      <c r="S863" s="12"/>
      <c r="T863" s="12"/>
      <c r="U863" s="12"/>
      <c r="V863" s="12"/>
      <c r="W863" s="1934"/>
      <c r="X863" s="1934"/>
      <c r="Y863" s="12"/>
      <c r="Z863" s="98"/>
      <c r="AA863" s="2813"/>
      <c r="AB863" s="2813"/>
      <c r="AC863" s="2816"/>
      <c r="AD863" s="2835"/>
      <c r="AE863" s="2821"/>
      <c r="AF863" s="2823"/>
      <c r="AG863" s="59">
        <f>IF(N863=N862,0,IF(N863=N861,0,1))</f>
        <v>0</v>
      </c>
      <c r="AH863" s="59" t="s">
        <v>224</v>
      </c>
      <c r="AI863" s="59" t="str">
        <f t="shared" si="194"/>
        <v>??</v>
      </c>
      <c r="AJ863" s="59">
        <f>IF(O863=O862,0,IF(O863=O861,0,1))</f>
        <v>0</v>
      </c>
      <c r="AK863" s="529">
        <f t="shared" si="197"/>
        <v>0</v>
      </c>
    </row>
    <row r="864" spans="1:37" ht="14.1" customHeight="1" thickTop="1" thickBot="1">
      <c r="A864" s="2797"/>
      <c r="B864" s="2801"/>
      <c r="C864" s="2827"/>
      <c r="D864" s="2830"/>
      <c r="E864" s="2833"/>
      <c r="F864" s="2807"/>
      <c r="G864" s="2810"/>
      <c r="H864" s="2839"/>
      <c r="I864" s="2807"/>
      <c r="J864" s="2807"/>
      <c r="K864" s="273"/>
      <c r="L864" s="98"/>
      <c r="M864" s="1760"/>
      <c r="N864" s="89"/>
      <c r="O864" s="89"/>
      <c r="P864" s="98"/>
      <c r="Q864" s="98"/>
      <c r="R864" s="12"/>
      <c r="S864" s="12"/>
      <c r="T864" s="12"/>
      <c r="U864" s="12"/>
      <c r="V864" s="12"/>
      <c r="W864" s="1934"/>
      <c r="X864" s="1934"/>
      <c r="Y864" s="12"/>
      <c r="Z864" s="98"/>
      <c r="AA864" s="2813"/>
      <c r="AB864" s="2813"/>
      <c r="AC864" s="2816"/>
      <c r="AD864" s="2835"/>
      <c r="AE864" s="2821"/>
      <c r="AF864" s="2823"/>
      <c r="AG864" s="59">
        <f>IF(N864=N863,0,IF(N864=N862,0,IF(N864=N861,0,1)))</f>
        <v>0</v>
      </c>
      <c r="AH864" s="59" t="s">
        <v>224</v>
      </c>
      <c r="AI864" s="59" t="str">
        <f t="shared" si="194"/>
        <v>??</v>
      </c>
      <c r="AJ864" s="59">
        <f>IF(O864=O863,0,IF(O864=O862,0,IF(O864=O861,0,1)))</f>
        <v>0</v>
      </c>
      <c r="AK864" s="529">
        <f t="shared" si="197"/>
        <v>0</v>
      </c>
    </row>
    <row r="865" spans="1:37" ht="14.1" customHeight="1" thickTop="1" thickBot="1">
      <c r="A865" s="2797"/>
      <c r="B865" s="2801"/>
      <c r="C865" s="2827"/>
      <c r="D865" s="2830"/>
      <c r="E865" s="2833"/>
      <c r="F865" s="2807"/>
      <c r="G865" s="2810"/>
      <c r="H865" s="2839"/>
      <c r="I865" s="2807"/>
      <c r="J865" s="2807"/>
      <c r="K865" s="277"/>
      <c r="L865" s="98"/>
      <c r="M865" s="1760"/>
      <c r="N865" s="89"/>
      <c r="O865" s="89"/>
      <c r="P865" s="98"/>
      <c r="Q865" s="98"/>
      <c r="R865" s="12"/>
      <c r="S865" s="12"/>
      <c r="T865" s="12"/>
      <c r="U865" s="12"/>
      <c r="V865" s="12"/>
      <c r="W865" s="1934"/>
      <c r="X865" s="1934"/>
      <c r="Y865" s="12"/>
      <c r="Z865" s="98"/>
      <c r="AA865" s="2813"/>
      <c r="AB865" s="2813"/>
      <c r="AC865" s="2816"/>
      <c r="AD865" s="2835"/>
      <c r="AE865" s="2821"/>
      <c r="AF865" s="2823"/>
      <c r="AG865" s="59">
        <f>IF(N865=N864,0,IF(N865=N863,0,IF(N865=N862,0,IF(N865=N861,0,1))))</f>
        <v>0</v>
      </c>
      <c r="AH865" s="59" t="s">
        <v>224</v>
      </c>
      <c r="AI865" s="59" t="str">
        <f t="shared" si="194"/>
        <v>??</v>
      </c>
      <c r="AJ865" s="59">
        <f>IF(O865=O864,0,IF(O865=O863,0,IF(O865=O862,0,IF(O865=O861,0,1))))</f>
        <v>0</v>
      </c>
      <c r="AK865" s="529">
        <f t="shared" si="197"/>
        <v>0</v>
      </c>
    </row>
    <row r="866" spans="1:37" ht="14.1" customHeight="1" thickTop="1" thickBot="1">
      <c r="A866" s="2797"/>
      <c r="B866" s="2801"/>
      <c r="C866" s="2827"/>
      <c r="D866" s="2830"/>
      <c r="E866" s="2833"/>
      <c r="F866" s="2807"/>
      <c r="G866" s="2810"/>
      <c r="H866" s="2839"/>
      <c r="I866" s="2807"/>
      <c r="J866" s="2807"/>
      <c r="K866" s="277"/>
      <c r="L866" s="98"/>
      <c r="M866" s="1760"/>
      <c r="N866" s="89"/>
      <c r="O866" s="89"/>
      <c r="P866" s="98"/>
      <c r="Q866" s="98"/>
      <c r="R866" s="12"/>
      <c r="S866" s="12"/>
      <c r="T866" s="12"/>
      <c r="U866" s="12"/>
      <c r="V866" s="12"/>
      <c r="W866" s="1934"/>
      <c r="X866" s="1934"/>
      <c r="Y866" s="12"/>
      <c r="Z866" s="98"/>
      <c r="AA866" s="2813"/>
      <c r="AB866" s="2813"/>
      <c r="AC866" s="2816"/>
      <c r="AD866" s="2835"/>
      <c r="AE866" s="2821"/>
      <c r="AF866" s="2823"/>
      <c r="AG866" s="59">
        <f>IF(N866=N865,0,IF(N866=N864,0,IF(N866=N863,0,IF(N866=N862,0,IF(N866=N861,0,1)))))</f>
        <v>0</v>
      </c>
      <c r="AH866" s="59" t="s">
        <v>224</v>
      </c>
      <c r="AI866" s="59" t="str">
        <f t="shared" si="194"/>
        <v>??</v>
      </c>
      <c r="AJ866" s="59">
        <f>IF(O866=O865,0,IF(O866=O864,0,IF(O866=O863,0,IF(O866=O862,0,IF(O866=O861,0,1)))))</f>
        <v>0</v>
      </c>
      <c r="AK866" s="529">
        <f t="shared" si="197"/>
        <v>0</v>
      </c>
    </row>
    <row r="867" spans="1:37" ht="14.1" customHeight="1" thickTop="1" thickBot="1">
      <c r="A867" s="2797"/>
      <c r="B867" s="2801"/>
      <c r="C867" s="2827"/>
      <c r="D867" s="2830"/>
      <c r="E867" s="2833"/>
      <c r="F867" s="2807"/>
      <c r="G867" s="2810"/>
      <c r="H867" s="2839"/>
      <c r="I867" s="2807"/>
      <c r="J867" s="2807"/>
      <c r="K867" s="277"/>
      <c r="L867" s="98"/>
      <c r="M867" s="1760"/>
      <c r="N867" s="89"/>
      <c r="O867" s="89"/>
      <c r="P867" s="98"/>
      <c r="Q867" s="98"/>
      <c r="R867" s="12"/>
      <c r="S867" s="12"/>
      <c r="T867" s="12"/>
      <c r="U867" s="12"/>
      <c r="V867" s="12"/>
      <c r="W867" s="1934"/>
      <c r="X867" s="1934"/>
      <c r="Y867" s="12"/>
      <c r="Z867" s="98"/>
      <c r="AA867" s="2813"/>
      <c r="AB867" s="2813"/>
      <c r="AC867" s="2824" t="str">
        <f t="shared" ref="AC867" si="198">IF(AC861&gt;9,"błąd","")</f>
        <v/>
      </c>
      <c r="AD867" s="2835"/>
      <c r="AE867" s="2821"/>
      <c r="AF867" s="2823"/>
      <c r="AG867" s="59">
        <f>IF(N867=N866,0,IF(N867=N865,0,IF(N867=N864,0,IF(N867=N863,0,IF(N867=N862,0,IF(N867=N861,0,1))))))</f>
        <v>0</v>
      </c>
      <c r="AH867" s="59" t="s">
        <v>224</v>
      </c>
      <c r="AI867" s="59" t="str">
        <f t="shared" si="194"/>
        <v>??</v>
      </c>
      <c r="AJ867" s="59">
        <f>IF(O867=O866,0,IF(O867=O865,0,IF(O867=O864,0,IF(O867=O863,0,IF(O867=O862,0,IF(O867=O861,0,1))))))</f>
        <v>0</v>
      </c>
      <c r="AK867" s="529">
        <f t="shared" si="197"/>
        <v>0</v>
      </c>
    </row>
    <row r="868" spans="1:37" ht="14.1" customHeight="1" thickTop="1" thickBot="1">
      <c r="A868" s="2797"/>
      <c r="B868" s="2801"/>
      <c r="C868" s="2827"/>
      <c r="D868" s="2830"/>
      <c r="E868" s="2833"/>
      <c r="F868" s="2807"/>
      <c r="G868" s="2810"/>
      <c r="H868" s="2839"/>
      <c r="I868" s="2807"/>
      <c r="J868" s="2807"/>
      <c r="K868" s="277"/>
      <c r="L868" s="98"/>
      <c r="M868" s="1760"/>
      <c r="N868" s="89"/>
      <c r="O868" s="89"/>
      <c r="P868" s="98"/>
      <c r="Q868" s="98"/>
      <c r="R868" s="12"/>
      <c r="S868" s="12"/>
      <c r="T868" s="12"/>
      <c r="U868" s="12"/>
      <c r="V868" s="12"/>
      <c r="W868" s="1934"/>
      <c r="X868" s="1934"/>
      <c r="Y868" s="12"/>
      <c r="Z868" s="98"/>
      <c r="AA868" s="2813"/>
      <c r="AB868" s="2813"/>
      <c r="AC868" s="2824"/>
      <c r="AD868" s="2835"/>
      <c r="AE868" s="2821"/>
      <c r="AF868" s="2823"/>
      <c r="AG868" s="59">
        <f>IF(N868=N867,0,IF(N868=N866,0,IF(N868=N865,0,IF(N868=N864,0,IF(N868=N863,0,IF(N868=N862,0,IF(N868=N861,0,1)))))))</f>
        <v>0</v>
      </c>
      <c r="AH868" s="59" t="s">
        <v>224</v>
      </c>
      <c r="AI868" s="59" t="str">
        <f t="shared" si="194"/>
        <v>??</v>
      </c>
      <c r="AJ868" s="59">
        <f>IF(O868=O867,0,IF(O868=O866,0,IF(O868=O865,0,IF(O868=O864,0,IF(O868=O863,0,IF(O868=O862,0,IF(O868=O861,0,1)))))))</f>
        <v>0</v>
      </c>
      <c r="AK868" s="529">
        <f t="shared" si="197"/>
        <v>0</v>
      </c>
    </row>
    <row r="869" spans="1:37" ht="14.1" customHeight="1" thickTop="1" thickBot="1">
      <c r="A869" s="2797"/>
      <c r="B869" s="2801"/>
      <c r="C869" s="2827"/>
      <c r="D869" s="2830"/>
      <c r="E869" s="2833"/>
      <c r="F869" s="2807"/>
      <c r="G869" s="2810"/>
      <c r="H869" s="2839"/>
      <c r="I869" s="2807"/>
      <c r="J869" s="2807"/>
      <c r="K869" s="277"/>
      <c r="L869" s="98"/>
      <c r="M869" s="1760"/>
      <c r="N869" s="89"/>
      <c r="O869" s="89"/>
      <c r="P869" s="98"/>
      <c r="Q869" s="98"/>
      <c r="R869" s="12"/>
      <c r="S869" s="12"/>
      <c r="T869" s="12"/>
      <c r="U869" s="12"/>
      <c r="V869" s="12"/>
      <c r="W869" s="1934"/>
      <c r="X869" s="1934"/>
      <c r="Y869" s="12"/>
      <c r="Z869" s="98"/>
      <c r="AA869" s="2813"/>
      <c r="AB869" s="2813"/>
      <c r="AC869" s="2824"/>
      <c r="AD869" s="2835"/>
      <c r="AE869" s="2821"/>
      <c r="AF869" s="2823"/>
      <c r="AG869" s="59">
        <f>IF(N869=N868,0,IF(N869=N867,0,IF(N869=N866,0,IF(N869=N865,0,IF(N869=N864,0,IF(N869=N863,0,IF(N869=N862,0,IF(N869=N861,0,1))))))))</f>
        <v>0</v>
      </c>
      <c r="AH869" s="59" t="s">
        <v>224</v>
      </c>
      <c r="AI869" s="59" t="str">
        <f t="shared" si="194"/>
        <v>??</v>
      </c>
      <c r="AJ869" s="59">
        <f>IF(O869=O868,0,IF(O869=O867,0,IF(O869=O866,0,IF(O869=O865,0,IF(O869=O864,0,IF(O869=O863,0,IF(O869=O862,0,IF(O869=O861,0,1))))))))</f>
        <v>0</v>
      </c>
      <c r="AK869" s="529">
        <f t="shared" si="197"/>
        <v>0</v>
      </c>
    </row>
    <row r="870" spans="1:37" ht="14.1" customHeight="1" thickTop="1" thickBot="1">
      <c r="A870" s="2797"/>
      <c r="B870" s="2802"/>
      <c r="C870" s="2828"/>
      <c r="D870" s="2831"/>
      <c r="E870" s="2834"/>
      <c r="F870" s="2808"/>
      <c r="G870" s="2811"/>
      <c r="H870" s="2840"/>
      <c r="I870" s="2808"/>
      <c r="J870" s="2808"/>
      <c r="K870" s="274"/>
      <c r="L870" s="96"/>
      <c r="M870" s="96"/>
      <c r="N870" s="89"/>
      <c r="O870" s="93"/>
      <c r="P870" s="96"/>
      <c r="Q870" s="96"/>
      <c r="R870" s="13"/>
      <c r="S870" s="13"/>
      <c r="T870" s="13"/>
      <c r="U870" s="13"/>
      <c r="V870" s="13"/>
      <c r="W870" s="13"/>
      <c r="X870" s="13"/>
      <c r="Y870" s="13"/>
      <c r="Z870" s="96"/>
      <c r="AA870" s="2814"/>
      <c r="AB870" s="2814"/>
      <c r="AC870" s="2825"/>
      <c r="AD870" s="2835"/>
      <c r="AE870" s="2822"/>
      <c r="AF870" s="2823"/>
      <c r="AG870" s="59">
        <f>IF(N870=N869,0,IF(N870=N868,0,IF(N870=N867,0,IF(N870=N866,0,IF(N870=N865,0,IF(N870=N864,0,IF(N870=N863,0,IF(N870=N862,0,IF(N870=N861,0,1)))))))))</f>
        <v>0</v>
      </c>
      <c r="AH870" s="59" t="s">
        <v>224</v>
      </c>
      <c r="AI870" s="59" t="str">
        <f t="shared" si="194"/>
        <v>??</v>
      </c>
      <c r="AJ870" s="59">
        <f>IF(O870=O869,0,IF(O870=O868,0,IF(O870=O867,0,IF(O870=O866,0,IF(O870=O865,0,IF(O870=O864,0,IF(O870=O863,0,IF(O870=O862,0,IF(O870=O861,0,1)))))))))</f>
        <v>0</v>
      </c>
      <c r="AK870" s="529">
        <f t="shared" si="197"/>
        <v>0</v>
      </c>
    </row>
    <row r="871" spans="1:37" ht="14.1" customHeight="1" thickTop="1" thickBot="1">
      <c r="A871" s="2797"/>
      <c r="B871" s="2800"/>
      <c r="C871" s="2826"/>
      <c r="D871" s="2829"/>
      <c r="E871" s="2832"/>
      <c r="F871" s="2806"/>
      <c r="G871" s="2809"/>
      <c r="H871" s="2836" t="s">
        <v>970</v>
      </c>
      <c r="I871" s="2806"/>
      <c r="J871" s="2806"/>
      <c r="K871" s="275"/>
      <c r="L871" s="97"/>
      <c r="M871" s="97"/>
      <c r="N871" s="79"/>
      <c r="O871" s="79"/>
      <c r="P871" s="97"/>
      <c r="Q871" s="97"/>
      <c r="R871" s="14"/>
      <c r="S871" s="14"/>
      <c r="T871" s="14"/>
      <c r="U871" s="14"/>
      <c r="V871" s="14"/>
      <c r="W871" s="14"/>
      <c r="X871" s="14"/>
      <c r="Y871" s="14"/>
      <c r="Z871" s="97"/>
      <c r="AA871" s="2812">
        <f>SUM(R871:Z880)</f>
        <v>0</v>
      </c>
      <c r="AB871" s="2812">
        <f>IF(AA871&gt;0,18,0)</f>
        <v>0</v>
      </c>
      <c r="AC871" s="2815">
        <f t="shared" ref="AC871" si="199">IF((AA871-AB871)&gt;=0,AA871-AB871,0)</f>
        <v>0</v>
      </c>
      <c r="AD871" s="2835">
        <f>IF(AA871&lt;AB871,AA871,AB871)/IF(AB871=0,1,AB871)</f>
        <v>0</v>
      </c>
      <c r="AE871" s="2820" t="str">
        <f>IF(AD871=1,"pe",IF(AD871&gt;0,"ne",""))</f>
        <v/>
      </c>
      <c r="AF871" s="2823"/>
      <c r="AG871" s="59">
        <v>1</v>
      </c>
      <c r="AH871" s="59" t="s">
        <v>224</v>
      </c>
      <c r="AI871" s="59" t="str">
        <f t="shared" si="194"/>
        <v>??</v>
      </c>
      <c r="AJ871" s="59">
        <v>1</v>
      </c>
      <c r="AK871" s="529">
        <f>C871</f>
        <v>0</v>
      </c>
    </row>
    <row r="872" spans="1:37" ht="14.1" customHeight="1" thickTop="1" thickBot="1">
      <c r="A872" s="2797"/>
      <c r="B872" s="2801"/>
      <c r="C872" s="2827"/>
      <c r="D872" s="2830"/>
      <c r="E872" s="2833"/>
      <c r="F872" s="2807"/>
      <c r="G872" s="2810"/>
      <c r="H872" s="2837"/>
      <c r="I872" s="2807"/>
      <c r="J872" s="2807"/>
      <c r="K872" s="273"/>
      <c r="L872" s="98"/>
      <c r="M872" s="1760"/>
      <c r="N872" s="89"/>
      <c r="O872" s="89"/>
      <c r="P872" s="98"/>
      <c r="Q872" s="98"/>
      <c r="R872" s="12"/>
      <c r="S872" s="12"/>
      <c r="T872" s="12"/>
      <c r="U872" s="12"/>
      <c r="V872" s="12"/>
      <c r="W872" s="1934"/>
      <c r="X872" s="1934"/>
      <c r="Y872" s="12"/>
      <c r="Z872" s="98"/>
      <c r="AA872" s="2813"/>
      <c r="AB872" s="2813"/>
      <c r="AC872" s="2816"/>
      <c r="AD872" s="2835"/>
      <c r="AE872" s="2821"/>
      <c r="AF872" s="2823"/>
      <c r="AG872" s="59">
        <f>IF(N872=N871,0,1)</f>
        <v>0</v>
      </c>
      <c r="AH872" s="59" t="s">
        <v>224</v>
      </c>
      <c r="AI872" s="59" t="str">
        <f t="shared" si="194"/>
        <v>??</v>
      </c>
      <c r="AJ872" s="59">
        <f>IF(O872=O871,0,1)</f>
        <v>0</v>
      </c>
      <c r="AK872" s="529">
        <f t="shared" si="197"/>
        <v>0</v>
      </c>
    </row>
    <row r="873" spans="1:37" ht="14.1" customHeight="1" thickTop="1" thickBot="1">
      <c r="A873" s="2797"/>
      <c r="B873" s="2801"/>
      <c r="C873" s="2827"/>
      <c r="D873" s="2830"/>
      <c r="E873" s="2833"/>
      <c r="F873" s="2807"/>
      <c r="G873" s="2810"/>
      <c r="H873" s="2838"/>
      <c r="I873" s="2807"/>
      <c r="J873" s="2807"/>
      <c r="K873" s="273"/>
      <c r="L873" s="98"/>
      <c r="M873" s="1760"/>
      <c r="N873" s="89"/>
      <c r="O873" s="89"/>
      <c r="P873" s="98"/>
      <c r="Q873" s="98"/>
      <c r="R873" s="12"/>
      <c r="S873" s="12"/>
      <c r="T873" s="12"/>
      <c r="U873" s="12"/>
      <c r="V873" s="12"/>
      <c r="W873" s="1934"/>
      <c r="X873" s="1934"/>
      <c r="Y873" s="12"/>
      <c r="Z873" s="98"/>
      <c r="AA873" s="2813"/>
      <c r="AB873" s="2813"/>
      <c r="AC873" s="2816"/>
      <c r="AD873" s="2835"/>
      <c r="AE873" s="2821"/>
      <c r="AF873" s="2823"/>
      <c r="AG873" s="59">
        <f>IF(N873=N872,0,IF(N873=N871,0,1))</f>
        <v>0</v>
      </c>
      <c r="AH873" s="59" t="s">
        <v>224</v>
      </c>
      <c r="AI873" s="59" t="str">
        <f t="shared" si="194"/>
        <v>??</v>
      </c>
      <c r="AJ873" s="59">
        <f>IF(O873=O872,0,IF(O873=O871,0,1))</f>
        <v>0</v>
      </c>
      <c r="AK873" s="529">
        <f t="shared" si="197"/>
        <v>0</v>
      </c>
    </row>
    <row r="874" spans="1:37" ht="14.1" customHeight="1" thickTop="1" thickBot="1">
      <c r="A874" s="2797"/>
      <c r="B874" s="2801"/>
      <c r="C874" s="2827"/>
      <c r="D874" s="2830"/>
      <c r="E874" s="2833"/>
      <c r="F874" s="2807"/>
      <c r="G874" s="2810"/>
      <c r="H874" s="2839"/>
      <c r="I874" s="2807"/>
      <c r="J874" s="2807"/>
      <c r="K874" s="273"/>
      <c r="L874" s="98"/>
      <c r="M874" s="1760"/>
      <c r="N874" s="89"/>
      <c r="O874" s="89"/>
      <c r="P874" s="98"/>
      <c r="Q874" s="98"/>
      <c r="R874" s="12"/>
      <c r="S874" s="12"/>
      <c r="T874" s="12"/>
      <c r="U874" s="12"/>
      <c r="V874" s="12"/>
      <c r="W874" s="1934"/>
      <c r="X874" s="1934"/>
      <c r="Y874" s="12"/>
      <c r="Z874" s="98"/>
      <c r="AA874" s="2813"/>
      <c r="AB874" s="2813"/>
      <c r="AC874" s="2816"/>
      <c r="AD874" s="2835"/>
      <c r="AE874" s="2821"/>
      <c r="AF874" s="2823"/>
      <c r="AG874" s="59">
        <f>IF(N874=N873,0,IF(N874=N872,0,IF(N874=N871,0,1)))</f>
        <v>0</v>
      </c>
      <c r="AH874" s="59" t="s">
        <v>224</v>
      </c>
      <c r="AI874" s="59" t="str">
        <f t="shared" si="194"/>
        <v>??</v>
      </c>
      <c r="AJ874" s="59">
        <f>IF(O874=O873,0,IF(O874=O872,0,IF(O874=O871,0,1)))</f>
        <v>0</v>
      </c>
      <c r="AK874" s="529">
        <f t="shared" si="197"/>
        <v>0</v>
      </c>
    </row>
    <row r="875" spans="1:37" ht="14.1" customHeight="1" thickTop="1" thickBot="1">
      <c r="A875" s="2797"/>
      <c r="B875" s="2801"/>
      <c r="C875" s="2827"/>
      <c r="D875" s="2830"/>
      <c r="E875" s="2833"/>
      <c r="F875" s="2807"/>
      <c r="G875" s="2810"/>
      <c r="H875" s="2839"/>
      <c r="I875" s="2807"/>
      <c r="J875" s="2807"/>
      <c r="K875" s="277"/>
      <c r="L875" s="98"/>
      <c r="M875" s="1760"/>
      <c r="N875" s="89"/>
      <c r="O875" s="89"/>
      <c r="P875" s="98"/>
      <c r="Q875" s="98"/>
      <c r="R875" s="12"/>
      <c r="S875" s="12"/>
      <c r="T875" s="12"/>
      <c r="U875" s="12"/>
      <c r="V875" s="12"/>
      <c r="W875" s="1934"/>
      <c r="X875" s="1934"/>
      <c r="Y875" s="12"/>
      <c r="Z875" s="98"/>
      <c r="AA875" s="2813"/>
      <c r="AB875" s="2813"/>
      <c r="AC875" s="2816"/>
      <c r="AD875" s="2835"/>
      <c r="AE875" s="2821"/>
      <c r="AF875" s="2823"/>
      <c r="AG875" s="59">
        <f>IF(N875=N874,0,IF(N875=N873,0,IF(N875=N872,0,IF(N875=N871,0,1))))</f>
        <v>0</v>
      </c>
      <c r="AH875" s="59" t="s">
        <v>224</v>
      </c>
      <c r="AI875" s="59" t="str">
        <f t="shared" si="194"/>
        <v>??</v>
      </c>
      <c r="AJ875" s="59">
        <f>IF(O875=O874,0,IF(O875=O873,0,IF(O875=O872,0,IF(O875=O871,0,1))))</f>
        <v>0</v>
      </c>
      <c r="AK875" s="529">
        <f t="shared" si="197"/>
        <v>0</v>
      </c>
    </row>
    <row r="876" spans="1:37" ht="14.1" customHeight="1" thickTop="1" thickBot="1">
      <c r="A876" s="2797"/>
      <c r="B876" s="2801"/>
      <c r="C876" s="2827"/>
      <c r="D876" s="2830"/>
      <c r="E876" s="2833"/>
      <c r="F876" s="2807"/>
      <c r="G876" s="2810"/>
      <c r="H876" s="2839"/>
      <c r="I876" s="2807"/>
      <c r="J876" s="2807"/>
      <c r="K876" s="277"/>
      <c r="L876" s="98"/>
      <c r="M876" s="1760"/>
      <c r="N876" s="89"/>
      <c r="O876" s="89"/>
      <c r="P876" s="98"/>
      <c r="Q876" s="98"/>
      <c r="R876" s="12"/>
      <c r="S876" s="12"/>
      <c r="T876" s="12"/>
      <c r="U876" s="12"/>
      <c r="V876" s="12"/>
      <c r="W876" s="1934"/>
      <c r="X876" s="1934"/>
      <c r="Y876" s="12"/>
      <c r="Z876" s="98"/>
      <c r="AA876" s="2813"/>
      <c r="AB876" s="2813"/>
      <c r="AC876" s="2816"/>
      <c r="AD876" s="2835"/>
      <c r="AE876" s="2821"/>
      <c r="AF876" s="2823"/>
      <c r="AG876" s="59">
        <f>IF(N876=N875,0,IF(N876=N874,0,IF(N876=N873,0,IF(N876=N872,0,IF(N876=N871,0,1)))))</f>
        <v>0</v>
      </c>
      <c r="AH876" s="59" t="s">
        <v>224</v>
      </c>
      <c r="AI876" s="59" t="str">
        <f t="shared" si="194"/>
        <v>??</v>
      </c>
      <c r="AJ876" s="59">
        <f>IF(O876=O875,0,IF(O876=O874,0,IF(O876=O873,0,IF(O876=O872,0,IF(O876=O871,0,1)))))</f>
        <v>0</v>
      </c>
      <c r="AK876" s="529">
        <f t="shared" si="197"/>
        <v>0</v>
      </c>
    </row>
    <row r="877" spans="1:37" ht="14.1" customHeight="1" thickTop="1" thickBot="1">
      <c r="A877" s="2797"/>
      <c r="B877" s="2801"/>
      <c r="C877" s="2827"/>
      <c r="D877" s="2830"/>
      <c r="E877" s="2833"/>
      <c r="F877" s="2807"/>
      <c r="G877" s="2810"/>
      <c r="H877" s="2839"/>
      <c r="I877" s="2807"/>
      <c r="J877" s="2807"/>
      <c r="K877" s="277"/>
      <c r="L877" s="98"/>
      <c r="M877" s="1760"/>
      <c r="N877" s="89"/>
      <c r="O877" s="89"/>
      <c r="P877" s="98"/>
      <c r="Q877" s="98"/>
      <c r="R877" s="12"/>
      <c r="S877" s="12"/>
      <c r="T877" s="12"/>
      <c r="U877" s="12"/>
      <c r="V877" s="12"/>
      <c r="W877" s="1934"/>
      <c r="X877" s="1934"/>
      <c r="Y877" s="12"/>
      <c r="Z877" s="98"/>
      <c r="AA877" s="2813"/>
      <c r="AB877" s="2813"/>
      <c r="AC877" s="2824" t="str">
        <f t="shared" ref="AC877" si="200">IF(AC871&gt;9,"błąd","")</f>
        <v/>
      </c>
      <c r="AD877" s="2835"/>
      <c r="AE877" s="2821"/>
      <c r="AF877" s="2823"/>
      <c r="AG877" s="59">
        <f>IF(N877=N876,0,IF(N877=N875,0,IF(N877=N874,0,IF(N877=N873,0,IF(N877=N872,0,IF(N877=N871,0,1))))))</f>
        <v>0</v>
      </c>
      <c r="AH877" s="59" t="s">
        <v>224</v>
      </c>
      <c r="AI877" s="59" t="str">
        <f t="shared" si="194"/>
        <v>??</v>
      </c>
      <c r="AJ877" s="59">
        <f>IF(O877=O876,0,IF(O877=O875,0,IF(O877=O874,0,IF(O877=O873,0,IF(O877=O872,0,IF(O877=O871,0,1))))))</f>
        <v>0</v>
      </c>
      <c r="AK877" s="529">
        <f t="shared" si="197"/>
        <v>0</v>
      </c>
    </row>
    <row r="878" spans="1:37" ht="14.1" customHeight="1" thickTop="1" thickBot="1">
      <c r="A878" s="2797"/>
      <c r="B878" s="2801"/>
      <c r="C878" s="2827"/>
      <c r="D878" s="2830"/>
      <c r="E878" s="2833"/>
      <c r="F878" s="2807"/>
      <c r="G878" s="2810"/>
      <c r="H878" s="2839"/>
      <c r="I878" s="2807"/>
      <c r="J878" s="2807"/>
      <c r="K878" s="277"/>
      <c r="L878" s="98"/>
      <c r="M878" s="1760"/>
      <c r="N878" s="89"/>
      <c r="O878" s="89"/>
      <c r="P878" s="98"/>
      <c r="Q878" s="98"/>
      <c r="R878" s="12"/>
      <c r="S878" s="12"/>
      <c r="T878" s="12"/>
      <c r="U878" s="12"/>
      <c r="V878" s="12"/>
      <c r="W878" s="1934"/>
      <c r="X878" s="1934"/>
      <c r="Y878" s="12"/>
      <c r="Z878" s="98"/>
      <c r="AA878" s="2813"/>
      <c r="AB878" s="2813"/>
      <c r="AC878" s="2824"/>
      <c r="AD878" s="2835"/>
      <c r="AE878" s="2821"/>
      <c r="AF878" s="2823"/>
      <c r="AG878" s="59">
        <f>IF(N878=N877,0,IF(N878=N876,0,IF(N878=N875,0,IF(N878=N874,0,IF(N878=N873,0,IF(N878=N872,0,IF(N878=N871,0,1)))))))</f>
        <v>0</v>
      </c>
      <c r="AH878" s="59" t="s">
        <v>224</v>
      </c>
      <c r="AI878" s="59" t="str">
        <f t="shared" si="194"/>
        <v>??</v>
      </c>
      <c r="AJ878" s="59">
        <f>IF(O878=O877,0,IF(O878=O876,0,IF(O878=O875,0,IF(O878=O874,0,IF(O878=O873,0,IF(O878=O872,0,IF(O878=O871,0,1)))))))</f>
        <v>0</v>
      </c>
      <c r="AK878" s="529">
        <f t="shared" si="197"/>
        <v>0</v>
      </c>
    </row>
    <row r="879" spans="1:37" ht="14.1" customHeight="1" thickTop="1" thickBot="1">
      <c r="A879" s="2797"/>
      <c r="B879" s="2801"/>
      <c r="C879" s="2827"/>
      <c r="D879" s="2830"/>
      <c r="E879" s="2833"/>
      <c r="F879" s="2807"/>
      <c r="G879" s="2810"/>
      <c r="H879" s="2839"/>
      <c r="I879" s="2807"/>
      <c r="J879" s="2807"/>
      <c r="K879" s="277"/>
      <c r="L879" s="98"/>
      <c r="M879" s="1760"/>
      <c r="N879" s="89"/>
      <c r="O879" s="89"/>
      <c r="P879" s="98"/>
      <c r="Q879" s="98"/>
      <c r="R879" s="12"/>
      <c r="S879" s="12"/>
      <c r="T879" s="12"/>
      <c r="U879" s="12"/>
      <c r="V879" s="12"/>
      <c r="W879" s="1934"/>
      <c r="X879" s="1934"/>
      <c r="Y879" s="12"/>
      <c r="Z879" s="98"/>
      <c r="AA879" s="2813"/>
      <c r="AB879" s="2813"/>
      <c r="AC879" s="2824"/>
      <c r="AD879" s="2835"/>
      <c r="AE879" s="2821"/>
      <c r="AF879" s="2823"/>
      <c r="AG879" s="59">
        <f>IF(N879=N878,0,IF(N879=N877,0,IF(N879=N876,0,IF(N879=N875,0,IF(N879=N874,0,IF(N879=N873,0,IF(N879=N872,0,IF(N879=N871,0,1))))))))</f>
        <v>0</v>
      </c>
      <c r="AH879" s="59" t="s">
        <v>224</v>
      </c>
      <c r="AI879" s="59" t="str">
        <f t="shared" si="194"/>
        <v>??</v>
      </c>
      <c r="AJ879" s="59">
        <f>IF(O879=O878,0,IF(O879=O877,0,IF(O879=O876,0,IF(O879=O875,0,IF(O879=O874,0,IF(O879=O873,0,IF(O879=O872,0,IF(O879=O871,0,1))))))))</f>
        <v>0</v>
      </c>
      <c r="AK879" s="529">
        <f t="shared" si="197"/>
        <v>0</v>
      </c>
    </row>
    <row r="880" spans="1:37" ht="14.1" customHeight="1" thickTop="1" thickBot="1">
      <c r="A880" s="2797"/>
      <c r="B880" s="2802"/>
      <c r="C880" s="2828"/>
      <c r="D880" s="2831"/>
      <c r="E880" s="2834"/>
      <c r="F880" s="2808"/>
      <c r="G880" s="2811"/>
      <c r="H880" s="2840"/>
      <c r="I880" s="2808"/>
      <c r="J880" s="2808"/>
      <c r="K880" s="274"/>
      <c r="L880" s="96"/>
      <c r="M880" s="96"/>
      <c r="N880" s="89"/>
      <c r="O880" s="93"/>
      <c r="P880" s="96"/>
      <c r="Q880" s="96"/>
      <c r="R880" s="13"/>
      <c r="S880" s="13"/>
      <c r="T880" s="13"/>
      <c r="U880" s="13"/>
      <c r="V880" s="13"/>
      <c r="W880" s="13"/>
      <c r="X880" s="13"/>
      <c r="Y880" s="13"/>
      <c r="Z880" s="96"/>
      <c r="AA880" s="2814"/>
      <c r="AB880" s="2814"/>
      <c r="AC880" s="2825"/>
      <c r="AD880" s="2835"/>
      <c r="AE880" s="2822"/>
      <c r="AF880" s="2823"/>
      <c r="AG880" s="59">
        <f>IF(N880=N879,0,IF(N880=N878,0,IF(N880=N877,0,IF(N880=N876,0,IF(N880=N875,0,IF(N880=N874,0,IF(N880=N873,0,IF(N880=N872,0,IF(N880=N871,0,1)))))))))</f>
        <v>0</v>
      </c>
      <c r="AH880" s="59" t="s">
        <v>224</v>
      </c>
      <c r="AI880" s="59" t="str">
        <f t="shared" si="194"/>
        <v>??</v>
      </c>
      <c r="AJ880" s="59">
        <f>IF(O880=O879,0,IF(O880=O878,0,IF(O880=O877,0,IF(O880=O876,0,IF(O880=O875,0,IF(O880=O874,0,IF(O880=O873,0,IF(O880=O872,0,IF(O880=O871,0,1)))))))))</f>
        <v>0</v>
      </c>
      <c r="AK880" s="529">
        <f t="shared" si="197"/>
        <v>0</v>
      </c>
    </row>
    <row r="881" spans="1:37" ht="14.1" customHeight="1" thickTop="1" thickBot="1">
      <c r="A881" s="2797"/>
      <c r="B881" s="2800"/>
      <c r="C881" s="2826"/>
      <c r="D881" s="2829"/>
      <c r="E881" s="2832"/>
      <c r="F881" s="2806"/>
      <c r="G881" s="2809"/>
      <c r="H881" s="2836" t="s">
        <v>970</v>
      </c>
      <c r="I881" s="2806"/>
      <c r="J881" s="2806"/>
      <c r="K881" s="275"/>
      <c r="L881" s="97"/>
      <c r="M881" s="97"/>
      <c r="N881" s="79"/>
      <c r="O881" s="79"/>
      <c r="P881" s="97"/>
      <c r="Q881" s="97"/>
      <c r="R881" s="14"/>
      <c r="S881" s="14"/>
      <c r="T881" s="14"/>
      <c r="U881" s="14"/>
      <c r="V881" s="14"/>
      <c r="W881" s="14"/>
      <c r="X881" s="14"/>
      <c r="Y881" s="14"/>
      <c r="Z881" s="97"/>
      <c r="AA881" s="2812">
        <f>SUM(R881:Z890)</f>
        <v>0</v>
      </c>
      <c r="AB881" s="2812">
        <f>IF(AA881&gt;0,18,0)</f>
        <v>0</v>
      </c>
      <c r="AC881" s="2815">
        <f t="shared" ref="AC881" si="201">IF((AA881-AB881)&gt;=0,AA881-AB881,0)</f>
        <v>0</v>
      </c>
      <c r="AD881" s="2835">
        <f>IF(AA881&lt;AB881,AA881,AB881)/IF(AB881=0,1,AB881)</f>
        <v>0</v>
      </c>
      <c r="AE881" s="2820" t="str">
        <f>IF(AD881=1,"pe",IF(AD881&gt;0,"ne",""))</f>
        <v/>
      </c>
      <c r="AF881" s="2823"/>
      <c r="AG881" s="59">
        <v>1</v>
      </c>
      <c r="AH881" s="59" t="s">
        <v>224</v>
      </c>
      <c r="AI881" s="59" t="str">
        <f t="shared" si="194"/>
        <v>??</v>
      </c>
      <c r="AJ881" s="59">
        <v>1</v>
      </c>
      <c r="AK881" s="529">
        <f>C881</f>
        <v>0</v>
      </c>
    </row>
    <row r="882" spans="1:37" ht="14.1" customHeight="1" thickTop="1" thickBot="1">
      <c r="A882" s="2797"/>
      <c r="B882" s="2801"/>
      <c r="C882" s="2827"/>
      <c r="D882" s="2830"/>
      <c r="E882" s="2833"/>
      <c r="F882" s="2807"/>
      <c r="G882" s="2810"/>
      <c r="H882" s="2837"/>
      <c r="I882" s="2807"/>
      <c r="J882" s="2807"/>
      <c r="K882" s="273"/>
      <c r="L882" s="98"/>
      <c r="M882" s="1760"/>
      <c r="N882" s="89"/>
      <c r="O882" s="89"/>
      <c r="P882" s="98"/>
      <c r="Q882" s="98"/>
      <c r="R882" s="12"/>
      <c r="S882" s="12"/>
      <c r="T882" s="12"/>
      <c r="U882" s="12"/>
      <c r="V882" s="12"/>
      <c r="W882" s="1934"/>
      <c r="X882" s="1934"/>
      <c r="Y882" s="12"/>
      <c r="Z882" s="98"/>
      <c r="AA882" s="2813"/>
      <c r="AB882" s="2813"/>
      <c r="AC882" s="2816"/>
      <c r="AD882" s="2835"/>
      <c r="AE882" s="2821"/>
      <c r="AF882" s="2823"/>
      <c r="AG882" s="59">
        <f>IF(N882=N881,0,1)</f>
        <v>0</v>
      </c>
      <c r="AH882" s="59" t="s">
        <v>224</v>
      </c>
      <c r="AI882" s="59" t="str">
        <f t="shared" si="194"/>
        <v>??</v>
      </c>
      <c r="AJ882" s="59">
        <f>IF(O882=O881,0,1)</f>
        <v>0</v>
      </c>
      <c r="AK882" s="529">
        <f t="shared" ref="AK882:AK910" si="202">AK881</f>
        <v>0</v>
      </c>
    </row>
    <row r="883" spans="1:37" ht="14.1" customHeight="1" thickTop="1" thickBot="1">
      <c r="A883" s="2797"/>
      <c r="B883" s="2801"/>
      <c r="C883" s="2827"/>
      <c r="D883" s="2830"/>
      <c r="E883" s="2833"/>
      <c r="F883" s="2807"/>
      <c r="G883" s="2810"/>
      <c r="H883" s="2838"/>
      <c r="I883" s="2807"/>
      <c r="J883" s="2807"/>
      <c r="K883" s="273"/>
      <c r="L883" s="98"/>
      <c r="M883" s="1760"/>
      <c r="N883" s="89"/>
      <c r="O883" s="89"/>
      <c r="P883" s="98"/>
      <c r="Q883" s="98"/>
      <c r="R883" s="12"/>
      <c r="S883" s="12"/>
      <c r="T883" s="12"/>
      <c r="U883" s="12"/>
      <c r="V883" s="12"/>
      <c r="W883" s="1934"/>
      <c r="X883" s="1934"/>
      <c r="Y883" s="12"/>
      <c r="Z883" s="98"/>
      <c r="AA883" s="2813"/>
      <c r="AB883" s="2813"/>
      <c r="AC883" s="2816"/>
      <c r="AD883" s="2835"/>
      <c r="AE883" s="2821"/>
      <c r="AF883" s="2823"/>
      <c r="AG883" s="59">
        <f>IF(N883=N882,0,IF(N883=N881,0,1))</f>
        <v>0</v>
      </c>
      <c r="AH883" s="59" t="s">
        <v>224</v>
      </c>
      <c r="AI883" s="59" t="str">
        <f t="shared" si="194"/>
        <v>??</v>
      </c>
      <c r="AJ883" s="59">
        <f>IF(O883=O882,0,IF(O883=O881,0,1))</f>
        <v>0</v>
      </c>
      <c r="AK883" s="529">
        <f t="shared" si="202"/>
        <v>0</v>
      </c>
    </row>
    <row r="884" spans="1:37" ht="14.1" customHeight="1" thickTop="1" thickBot="1">
      <c r="A884" s="2797"/>
      <c r="B884" s="2801"/>
      <c r="C884" s="2827"/>
      <c r="D884" s="2830"/>
      <c r="E884" s="2833"/>
      <c r="F884" s="2807"/>
      <c r="G884" s="2810"/>
      <c r="H884" s="2839"/>
      <c r="I884" s="2807"/>
      <c r="J884" s="2807"/>
      <c r="K884" s="273"/>
      <c r="L884" s="98"/>
      <c r="M884" s="1760"/>
      <c r="N884" s="89"/>
      <c r="O884" s="89"/>
      <c r="P884" s="98"/>
      <c r="Q884" s="98"/>
      <c r="R884" s="12"/>
      <c r="S884" s="12"/>
      <c r="T884" s="12"/>
      <c r="U884" s="12"/>
      <c r="V884" s="12"/>
      <c r="W884" s="1934"/>
      <c r="X884" s="1934"/>
      <c r="Y884" s="12"/>
      <c r="Z884" s="98"/>
      <c r="AA884" s="2813"/>
      <c r="AB884" s="2813"/>
      <c r="AC884" s="2816"/>
      <c r="AD884" s="2835"/>
      <c r="AE884" s="2821"/>
      <c r="AF884" s="2823"/>
      <c r="AG884" s="59">
        <f>IF(N884=N883,0,IF(N884=N882,0,IF(N884=N881,0,1)))</f>
        <v>0</v>
      </c>
      <c r="AH884" s="59" t="s">
        <v>224</v>
      </c>
      <c r="AI884" s="59" t="str">
        <f t="shared" si="194"/>
        <v>??</v>
      </c>
      <c r="AJ884" s="59">
        <f>IF(O884=O883,0,IF(O884=O882,0,IF(O884=O881,0,1)))</f>
        <v>0</v>
      </c>
      <c r="AK884" s="529">
        <f t="shared" si="202"/>
        <v>0</v>
      </c>
    </row>
    <row r="885" spans="1:37" ht="14.1" customHeight="1" thickTop="1" thickBot="1">
      <c r="A885" s="2797"/>
      <c r="B885" s="2801"/>
      <c r="C885" s="2827"/>
      <c r="D885" s="2830"/>
      <c r="E885" s="2833"/>
      <c r="F885" s="2807"/>
      <c r="G885" s="2810"/>
      <c r="H885" s="2839"/>
      <c r="I885" s="2807"/>
      <c r="J885" s="2807"/>
      <c r="K885" s="277"/>
      <c r="L885" s="98"/>
      <c r="M885" s="1760"/>
      <c r="N885" s="89"/>
      <c r="O885" s="89"/>
      <c r="P885" s="98"/>
      <c r="Q885" s="98"/>
      <c r="R885" s="12"/>
      <c r="S885" s="12"/>
      <c r="T885" s="12"/>
      <c r="U885" s="12"/>
      <c r="V885" s="12"/>
      <c r="W885" s="1934"/>
      <c r="X885" s="1934"/>
      <c r="Y885" s="12"/>
      <c r="Z885" s="98"/>
      <c r="AA885" s="2813"/>
      <c r="AB885" s="2813"/>
      <c r="AC885" s="2816"/>
      <c r="AD885" s="2835"/>
      <c r="AE885" s="2821"/>
      <c r="AF885" s="2823"/>
      <c r="AG885" s="59">
        <f>IF(N885=N884,0,IF(N885=N883,0,IF(N885=N882,0,IF(N885=N881,0,1))))</f>
        <v>0</v>
      </c>
      <c r="AH885" s="59" t="s">
        <v>224</v>
      </c>
      <c r="AI885" s="59" t="str">
        <f t="shared" si="194"/>
        <v>??</v>
      </c>
      <c r="AJ885" s="59">
        <f>IF(O885=O884,0,IF(O885=O883,0,IF(O885=O882,0,IF(O885=O881,0,1))))</f>
        <v>0</v>
      </c>
      <c r="AK885" s="529">
        <f t="shared" si="202"/>
        <v>0</v>
      </c>
    </row>
    <row r="886" spans="1:37" ht="14.1" customHeight="1" thickTop="1" thickBot="1">
      <c r="A886" s="2797"/>
      <c r="B886" s="2801"/>
      <c r="C886" s="2827"/>
      <c r="D886" s="2830"/>
      <c r="E886" s="2833"/>
      <c r="F886" s="2807"/>
      <c r="G886" s="2810"/>
      <c r="H886" s="2839"/>
      <c r="I886" s="2807"/>
      <c r="J886" s="2807"/>
      <c r="K886" s="277"/>
      <c r="L886" s="98"/>
      <c r="M886" s="1760"/>
      <c r="N886" s="89"/>
      <c r="O886" s="89"/>
      <c r="P886" s="98"/>
      <c r="Q886" s="98"/>
      <c r="R886" s="12"/>
      <c r="S886" s="12"/>
      <c r="T886" s="12"/>
      <c r="U886" s="12"/>
      <c r="V886" s="12"/>
      <c r="W886" s="1934"/>
      <c r="X886" s="1934"/>
      <c r="Y886" s="12"/>
      <c r="Z886" s="98"/>
      <c r="AA886" s="2813"/>
      <c r="AB886" s="2813"/>
      <c r="AC886" s="2816"/>
      <c r="AD886" s="2835"/>
      <c r="AE886" s="2821"/>
      <c r="AF886" s="2823"/>
      <c r="AG886" s="59">
        <f>IF(N886=N885,0,IF(N886=N884,0,IF(N886=N883,0,IF(N886=N882,0,IF(N886=N881,0,1)))))</f>
        <v>0</v>
      </c>
      <c r="AH886" s="59" t="s">
        <v>224</v>
      </c>
      <c r="AI886" s="59" t="str">
        <f t="shared" si="194"/>
        <v>??</v>
      </c>
      <c r="AJ886" s="59">
        <f>IF(O886=O885,0,IF(O886=O884,0,IF(O886=O883,0,IF(O886=O882,0,IF(O886=O881,0,1)))))</f>
        <v>0</v>
      </c>
      <c r="AK886" s="529">
        <f t="shared" si="202"/>
        <v>0</v>
      </c>
    </row>
    <row r="887" spans="1:37" ht="14.1" customHeight="1" thickTop="1" thickBot="1">
      <c r="A887" s="2797"/>
      <c r="B887" s="2801"/>
      <c r="C887" s="2827"/>
      <c r="D887" s="2830"/>
      <c r="E887" s="2833"/>
      <c r="F887" s="2807"/>
      <c r="G887" s="2810"/>
      <c r="H887" s="2839"/>
      <c r="I887" s="2807"/>
      <c r="J887" s="2807"/>
      <c r="K887" s="277"/>
      <c r="L887" s="98"/>
      <c r="M887" s="1760"/>
      <c r="N887" s="89"/>
      <c r="O887" s="89"/>
      <c r="P887" s="98"/>
      <c r="Q887" s="98"/>
      <c r="R887" s="12"/>
      <c r="S887" s="12"/>
      <c r="T887" s="12"/>
      <c r="U887" s="12"/>
      <c r="V887" s="12"/>
      <c r="W887" s="1934"/>
      <c r="X887" s="1934"/>
      <c r="Y887" s="12"/>
      <c r="Z887" s="98"/>
      <c r="AA887" s="2813"/>
      <c r="AB887" s="2813"/>
      <c r="AC887" s="2824" t="str">
        <f t="shared" ref="AC887" si="203">IF(AC881&gt;9,"błąd","")</f>
        <v/>
      </c>
      <c r="AD887" s="2835"/>
      <c r="AE887" s="2821"/>
      <c r="AF887" s="2823"/>
      <c r="AG887" s="59">
        <f>IF(N887=N886,0,IF(N887=N885,0,IF(N887=N884,0,IF(N887=N883,0,IF(N887=N882,0,IF(N887=N881,0,1))))))</f>
        <v>0</v>
      </c>
      <c r="AH887" s="59" t="s">
        <v>224</v>
      </c>
      <c r="AI887" s="59" t="str">
        <f t="shared" si="194"/>
        <v>??</v>
      </c>
      <c r="AJ887" s="59">
        <f>IF(O887=O886,0,IF(O887=O885,0,IF(O887=O884,0,IF(O887=O883,0,IF(O887=O882,0,IF(O887=O881,0,1))))))</f>
        <v>0</v>
      </c>
      <c r="AK887" s="529">
        <f t="shared" si="202"/>
        <v>0</v>
      </c>
    </row>
    <row r="888" spans="1:37" ht="14.1" customHeight="1" thickTop="1" thickBot="1">
      <c r="A888" s="2797"/>
      <c r="B888" s="2801"/>
      <c r="C888" s="2827"/>
      <c r="D888" s="2830"/>
      <c r="E888" s="2833"/>
      <c r="F888" s="2807"/>
      <c r="G888" s="2810"/>
      <c r="H888" s="2839"/>
      <c r="I888" s="2807"/>
      <c r="J888" s="2807"/>
      <c r="K888" s="277"/>
      <c r="L888" s="98"/>
      <c r="M888" s="1760"/>
      <c r="N888" s="89"/>
      <c r="O888" s="89"/>
      <c r="P888" s="98"/>
      <c r="Q888" s="98"/>
      <c r="R888" s="12"/>
      <c r="S888" s="12"/>
      <c r="T888" s="12"/>
      <c r="U888" s="12"/>
      <c r="V888" s="12"/>
      <c r="W888" s="1934"/>
      <c r="X888" s="1934"/>
      <c r="Y888" s="12"/>
      <c r="Z888" s="98"/>
      <c r="AA888" s="2813"/>
      <c r="AB888" s="2813"/>
      <c r="AC888" s="2824"/>
      <c r="AD888" s="2835"/>
      <c r="AE888" s="2821"/>
      <c r="AF888" s="2823"/>
      <c r="AG888" s="59">
        <f>IF(N888=N887,0,IF(N888=N886,0,IF(N888=N885,0,IF(N888=N884,0,IF(N888=N883,0,IF(N888=N882,0,IF(N888=N881,0,1)))))))</f>
        <v>0</v>
      </c>
      <c r="AH888" s="59" t="s">
        <v>224</v>
      </c>
      <c r="AI888" s="59" t="str">
        <f t="shared" si="194"/>
        <v>??</v>
      </c>
      <c r="AJ888" s="59">
        <f>IF(O888=O887,0,IF(O888=O886,0,IF(O888=O885,0,IF(O888=O884,0,IF(O888=O883,0,IF(O888=O882,0,IF(O888=O881,0,1)))))))</f>
        <v>0</v>
      </c>
      <c r="AK888" s="529">
        <f t="shared" si="202"/>
        <v>0</v>
      </c>
    </row>
    <row r="889" spans="1:37" ht="14.1" customHeight="1" thickTop="1" thickBot="1">
      <c r="A889" s="2797"/>
      <c r="B889" s="2801"/>
      <c r="C889" s="2827"/>
      <c r="D889" s="2830"/>
      <c r="E889" s="2833"/>
      <c r="F889" s="2807"/>
      <c r="G889" s="2810"/>
      <c r="H889" s="2839"/>
      <c r="I889" s="2807"/>
      <c r="J889" s="2807"/>
      <c r="K889" s="277"/>
      <c r="L889" s="98"/>
      <c r="M889" s="1760"/>
      <c r="N889" s="89"/>
      <c r="O889" s="89"/>
      <c r="P889" s="98"/>
      <c r="Q889" s="98"/>
      <c r="R889" s="12"/>
      <c r="S889" s="12"/>
      <c r="T889" s="12"/>
      <c r="U889" s="12"/>
      <c r="V889" s="12"/>
      <c r="W889" s="1934"/>
      <c r="X889" s="1934"/>
      <c r="Y889" s="12"/>
      <c r="Z889" s="98"/>
      <c r="AA889" s="2813"/>
      <c r="AB889" s="2813"/>
      <c r="AC889" s="2824"/>
      <c r="AD889" s="2835"/>
      <c r="AE889" s="2821"/>
      <c r="AF889" s="2823"/>
      <c r="AG889" s="59">
        <f>IF(N889=N888,0,IF(N889=N887,0,IF(N889=N886,0,IF(N889=N885,0,IF(N889=N884,0,IF(N889=N883,0,IF(N889=N882,0,IF(N889=N881,0,1))))))))</f>
        <v>0</v>
      </c>
      <c r="AH889" s="59" t="s">
        <v>224</v>
      </c>
      <c r="AI889" s="59" t="str">
        <f t="shared" si="194"/>
        <v>??</v>
      </c>
      <c r="AJ889" s="59">
        <f>IF(O889=O888,0,IF(O889=O887,0,IF(O889=O886,0,IF(O889=O885,0,IF(O889=O884,0,IF(O889=O883,0,IF(O889=O882,0,IF(O889=O881,0,1))))))))</f>
        <v>0</v>
      </c>
      <c r="AK889" s="529">
        <f t="shared" si="202"/>
        <v>0</v>
      </c>
    </row>
    <row r="890" spans="1:37" ht="14.1" customHeight="1" thickTop="1" thickBot="1">
      <c r="A890" s="2797"/>
      <c r="B890" s="2802"/>
      <c r="C890" s="2828"/>
      <c r="D890" s="2831"/>
      <c r="E890" s="2834"/>
      <c r="F890" s="2808"/>
      <c r="G890" s="2811"/>
      <c r="H890" s="2840"/>
      <c r="I890" s="2808"/>
      <c r="J890" s="2808"/>
      <c r="K890" s="274"/>
      <c r="L890" s="96"/>
      <c r="M890" s="96"/>
      <c r="N890" s="89"/>
      <c r="O890" s="93"/>
      <c r="P890" s="96"/>
      <c r="Q890" s="96"/>
      <c r="R890" s="13"/>
      <c r="S890" s="13"/>
      <c r="T890" s="13"/>
      <c r="U890" s="13"/>
      <c r="V890" s="13"/>
      <c r="W890" s="13"/>
      <c r="X890" s="13"/>
      <c r="Y890" s="13"/>
      <c r="Z890" s="96"/>
      <c r="AA890" s="2814"/>
      <c r="AB890" s="2814"/>
      <c r="AC890" s="2825"/>
      <c r="AD890" s="2835"/>
      <c r="AE890" s="2822"/>
      <c r="AF890" s="2823"/>
      <c r="AG890" s="59">
        <f>IF(N890=N889,0,IF(N890=N888,0,IF(N890=N887,0,IF(N890=N886,0,IF(N890=N885,0,IF(N890=N884,0,IF(N890=N883,0,IF(N890=N882,0,IF(N890=N881,0,1)))))))))</f>
        <v>0</v>
      </c>
      <c r="AH890" s="59" t="s">
        <v>224</v>
      </c>
      <c r="AI890" s="59" t="str">
        <f t="shared" si="194"/>
        <v>??</v>
      </c>
      <c r="AJ890" s="59">
        <f>IF(O890=O889,0,IF(O890=O888,0,IF(O890=O887,0,IF(O890=O886,0,IF(O890=O885,0,IF(O890=O884,0,IF(O890=O883,0,IF(O890=O882,0,IF(O890=O881,0,1)))))))))</f>
        <v>0</v>
      </c>
      <c r="AK890" s="529">
        <f t="shared" si="202"/>
        <v>0</v>
      </c>
    </row>
    <row r="891" spans="1:37" ht="14.1" customHeight="1" thickTop="1" thickBot="1">
      <c r="A891" s="2797"/>
      <c r="B891" s="2800"/>
      <c r="C891" s="2826"/>
      <c r="D891" s="2829"/>
      <c r="E891" s="2832"/>
      <c r="F891" s="2806"/>
      <c r="G891" s="2809"/>
      <c r="H891" s="2836" t="s">
        <v>970</v>
      </c>
      <c r="I891" s="2806"/>
      <c r="J891" s="2806"/>
      <c r="K891" s="275"/>
      <c r="L891" s="97"/>
      <c r="M891" s="97"/>
      <c r="N891" s="79"/>
      <c r="O891" s="79"/>
      <c r="P891" s="97"/>
      <c r="Q891" s="97"/>
      <c r="R891" s="14"/>
      <c r="S891" s="14"/>
      <c r="T891" s="14"/>
      <c r="U891" s="14"/>
      <c r="V891" s="14"/>
      <c r="W891" s="14"/>
      <c r="X891" s="14"/>
      <c r="Y891" s="14"/>
      <c r="Z891" s="97"/>
      <c r="AA891" s="2812">
        <f>SUM(R891:Z900)</f>
        <v>0</v>
      </c>
      <c r="AB891" s="2812">
        <f>IF(AA891&gt;0,18,0)</f>
        <v>0</v>
      </c>
      <c r="AC891" s="2815">
        <f t="shared" ref="AC891" si="204">IF((AA891-AB891)&gt;=0,AA891-AB891,0)</f>
        <v>0</v>
      </c>
      <c r="AD891" s="2835">
        <f>IF(AA891&lt;AB891,AA891,AB891)/IF(AB891=0,1,AB891)</f>
        <v>0</v>
      </c>
      <c r="AE891" s="2820" t="str">
        <f>IF(AD891=1,"pe",IF(AD891&gt;0,"ne",""))</f>
        <v/>
      </c>
      <c r="AF891" s="2823"/>
      <c r="AG891" s="59">
        <v>1</v>
      </c>
      <c r="AH891" s="59" t="s">
        <v>224</v>
      </c>
      <c r="AI891" s="59" t="str">
        <f t="shared" si="194"/>
        <v>??</v>
      </c>
      <c r="AJ891" s="59">
        <v>1</v>
      </c>
      <c r="AK891" s="529">
        <f>C891</f>
        <v>0</v>
      </c>
    </row>
    <row r="892" spans="1:37" ht="14.1" customHeight="1" thickTop="1" thickBot="1">
      <c r="A892" s="2797"/>
      <c r="B892" s="2801"/>
      <c r="C892" s="2827"/>
      <c r="D892" s="2830"/>
      <c r="E892" s="2833"/>
      <c r="F892" s="2807"/>
      <c r="G892" s="2810"/>
      <c r="H892" s="2837"/>
      <c r="I892" s="2807"/>
      <c r="J892" s="2807"/>
      <c r="K892" s="273"/>
      <c r="L892" s="98"/>
      <c r="M892" s="1760"/>
      <c r="N892" s="89"/>
      <c r="O892" s="89"/>
      <c r="P892" s="98"/>
      <c r="Q892" s="98"/>
      <c r="R892" s="12"/>
      <c r="S892" s="12"/>
      <c r="T892" s="12"/>
      <c r="U892" s="12"/>
      <c r="V892" s="12"/>
      <c r="W892" s="1934"/>
      <c r="X892" s="1934"/>
      <c r="Y892" s="12"/>
      <c r="Z892" s="98"/>
      <c r="AA892" s="2813"/>
      <c r="AB892" s="2813"/>
      <c r="AC892" s="2816"/>
      <c r="AD892" s="2835"/>
      <c r="AE892" s="2821"/>
      <c r="AF892" s="2823"/>
      <c r="AG892" s="59">
        <f>IF(N892=N891,0,1)</f>
        <v>0</v>
      </c>
      <c r="AH892" s="59" t="s">
        <v>224</v>
      </c>
      <c r="AI892" s="59" t="str">
        <f t="shared" si="194"/>
        <v>??</v>
      </c>
      <c r="AJ892" s="59">
        <f>IF(O892=O891,0,1)</f>
        <v>0</v>
      </c>
      <c r="AK892" s="529">
        <f t="shared" si="202"/>
        <v>0</v>
      </c>
    </row>
    <row r="893" spans="1:37" ht="14.1" customHeight="1" thickTop="1" thickBot="1">
      <c r="A893" s="2797"/>
      <c r="B893" s="2801"/>
      <c r="C893" s="2827"/>
      <c r="D893" s="2830"/>
      <c r="E893" s="2833"/>
      <c r="F893" s="2807"/>
      <c r="G893" s="2810"/>
      <c r="H893" s="2838"/>
      <c r="I893" s="2807"/>
      <c r="J893" s="2807"/>
      <c r="K893" s="273"/>
      <c r="L893" s="98"/>
      <c r="M893" s="1760"/>
      <c r="N893" s="89"/>
      <c r="O893" s="89"/>
      <c r="P893" s="98"/>
      <c r="Q893" s="98"/>
      <c r="R893" s="12"/>
      <c r="S893" s="12"/>
      <c r="T893" s="12"/>
      <c r="U893" s="12"/>
      <c r="V893" s="12"/>
      <c r="W893" s="1934"/>
      <c r="X893" s="1934"/>
      <c r="Y893" s="12"/>
      <c r="Z893" s="98"/>
      <c r="AA893" s="2813"/>
      <c r="AB893" s="2813"/>
      <c r="AC893" s="2816"/>
      <c r="AD893" s="2835"/>
      <c r="AE893" s="2821"/>
      <c r="AF893" s="2823"/>
      <c r="AG893" s="59">
        <f>IF(N893=N892,0,IF(N893=N891,0,1))</f>
        <v>0</v>
      </c>
      <c r="AH893" s="59" t="s">
        <v>224</v>
      </c>
      <c r="AI893" s="59" t="str">
        <f t="shared" si="194"/>
        <v>??</v>
      </c>
      <c r="AJ893" s="59">
        <f>IF(O893=O892,0,IF(O893=O891,0,1))</f>
        <v>0</v>
      </c>
      <c r="AK893" s="529">
        <f t="shared" si="202"/>
        <v>0</v>
      </c>
    </row>
    <row r="894" spans="1:37" ht="14.1" customHeight="1" thickTop="1" thickBot="1">
      <c r="A894" s="2797"/>
      <c r="B894" s="2801"/>
      <c r="C894" s="2827"/>
      <c r="D894" s="2830"/>
      <c r="E894" s="2833"/>
      <c r="F894" s="2807"/>
      <c r="G894" s="2810"/>
      <c r="H894" s="2839"/>
      <c r="I894" s="2807"/>
      <c r="J894" s="2807"/>
      <c r="K894" s="273"/>
      <c r="L894" s="98"/>
      <c r="M894" s="1760"/>
      <c r="N894" s="89"/>
      <c r="O894" s="89"/>
      <c r="P894" s="98"/>
      <c r="Q894" s="98"/>
      <c r="R894" s="12"/>
      <c r="S894" s="12"/>
      <c r="T894" s="12"/>
      <c r="U894" s="12"/>
      <c r="V894" s="12"/>
      <c r="W894" s="1934"/>
      <c r="X894" s="1934"/>
      <c r="Y894" s="12"/>
      <c r="Z894" s="98"/>
      <c r="AA894" s="2813"/>
      <c r="AB894" s="2813"/>
      <c r="AC894" s="2816"/>
      <c r="AD894" s="2835"/>
      <c r="AE894" s="2821"/>
      <c r="AF894" s="2823"/>
      <c r="AG894" s="59">
        <f>IF(N894=N893,0,IF(N894=N892,0,IF(N894=N891,0,1)))</f>
        <v>0</v>
      </c>
      <c r="AH894" s="59" t="s">
        <v>224</v>
      </c>
      <c r="AI894" s="59" t="str">
        <f t="shared" si="194"/>
        <v>??</v>
      </c>
      <c r="AJ894" s="59">
        <f>IF(O894=O893,0,IF(O894=O892,0,IF(O894=O891,0,1)))</f>
        <v>0</v>
      </c>
      <c r="AK894" s="529">
        <f t="shared" si="202"/>
        <v>0</v>
      </c>
    </row>
    <row r="895" spans="1:37" ht="14.1" customHeight="1" thickTop="1" thickBot="1">
      <c r="A895" s="2797"/>
      <c r="B895" s="2801"/>
      <c r="C895" s="2827"/>
      <c r="D895" s="2830"/>
      <c r="E895" s="2833"/>
      <c r="F895" s="2807"/>
      <c r="G895" s="2810"/>
      <c r="H895" s="2839"/>
      <c r="I895" s="2807"/>
      <c r="J895" s="2807"/>
      <c r="K895" s="277"/>
      <c r="L895" s="98"/>
      <c r="M895" s="1760"/>
      <c r="N895" s="89"/>
      <c r="O895" s="89"/>
      <c r="P895" s="98"/>
      <c r="Q895" s="98"/>
      <c r="R895" s="12"/>
      <c r="S895" s="12"/>
      <c r="T895" s="12"/>
      <c r="U895" s="12"/>
      <c r="V895" s="12"/>
      <c r="W895" s="1934"/>
      <c r="X895" s="1934"/>
      <c r="Y895" s="12"/>
      <c r="Z895" s="98"/>
      <c r="AA895" s="2813"/>
      <c r="AB895" s="2813"/>
      <c r="AC895" s="2816"/>
      <c r="AD895" s="2835"/>
      <c r="AE895" s="2821"/>
      <c r="AF895" s="2823"/>
      <c r="AG895" s="59">
        <f>IF(N895=N894,0,IF(N895=N893,0,IF(N895=N892,0,IF(N895=N891,0,1))))</f>
        <v>0</v>
      </c>
      <c r="AH895" s="59" t="s">
        <v>224</v>
      </c>
      <c r="AI895" s="59" t="str">
        <f t="shared" si="194"/>
        <v>??</v>
      </c>
      <c r="AJ895" s="59">
        <f>IF(O895=O894,0,IF(O895=O893,0,IF(O895=O892,0,IF(O895=O891,0,1))))</f>
        <v>0</v>
      </c>
      <c r="AK895" s="529">
        <f t="shared" si="202"/>
        <v>0</v>
      </c>
    </row>
    <row r="896" spans="1:37" ht="14.1" customHeight="1" thickTop="1" thickBot="1">
      <c r="A896" s="2797"/>
      <c r="B896" s="2801"/>
      <c r="C896" s="2827"/>
      <c r="D896" s="2830"/>
      <c r="E896" s="2833"/>
      <c r="F896" s="2807"/>
      <c r="G896" s="2810"/>
      <c r="H896" s="2839"/>
      <c r="I896" s="2807"/>
      <c r="J896" s="2807"/>
      <c r="K896" s="277"/>
      <c r="L896" s="98"/>
      <c r="M896" s="1760"/>
      <c r="N896" s="89"/>
      <c r="O896" s="89"/>
      <c r="P896" s="98"/>
      <c r="Q896" s="98"/>
      <c r="R896" s="12"/>
      <c r="S896" s="12"/>
      <c r="T896" s="12"/>
      <c r="U896" s="12"/>
      <c r="V896" s="12"/>
      <c r="W896" s="1934"/>
      <c r="X896" s="1934"/>
      <c r="Y896" s="12"/>
      <c r="Z896" s="98"/>
      <c r="AA896" s="2813"/>
      <c r="AB896" s="2813"/>
      <c r="AC896" s="2816"/>
      <c r="AD896" s="2835"/>
      <c r="AE896" s="2821"/>
      <c r="AF896" s="2823"/>
      <c r="AG896" s="59">
        <f>IF(N896=N895,0,IF(N896=N894,0,IF(N896=N893,0,IF(N896=N892,0,IF(N896=N891,0,1)))))</f>
        <v>0</v>
      </c>
      <c r="AH896" s="59" t="s">
        <v>224</v>
      </c>
      <c r="AI896" s="59" t="str">
        <f t="shared" si="194"/>
        <v>??</v>
      </c>
      <c r="AJ896" s="59">
        <f>IF(O896=O895,0,IF(O896=O894,0,IF(O896=O893,0,IF(O896=O892,0,IF(O896=O891,0,1)))))</f>
        <v>0</v>
      </c>
      <c r="AK896" s="529">
        <f t="shared" si="202"/>
        <v>0</v>
      </c>
    </row>
    <row r="897" spans="1:37" ht="14.1" customHeight="1" thickTop="1" thickBot="1">
      <c r="A897" s="2797"/>
      <c r="B897" s="2801"/>
      <c r="C897" s="2827"/>
      <c r="D897" s="2830"/>
      <c r="E897" s="2833"/>
      <c r="F897" s="2807"/>
      <c r="G897" s="2810"/>
      <c r="H897" s="2839"/>
      <c r="I897" s="2807"/>
      <c r="J897" s="2807"/>
      <c r="K897" s="277"/>
      <c r="L897" s="98"/>
      <c r="M897" s="1760"/>
      <c r="N897" s="89"/>
      <c r="O897" s="89"/>
      <c r="P897" s="98"/>
      <c r="Q897" s="98"/>
      <c r="R897" s="12"/>
      <c r="S897" s="12"/>
      <c r="T897" s="12"/>
      <c r="U897" s="12"/>
      <c r="V897" s="12"/>
      <c r="W897" s="1934"/>
      <c r="X897" s="1934"/>
      <c r="Y897" s="12"/>
      <c r="Z897" s="98"/>
      <c r="AA897" s="2813"/>
      <c r="AB897" s="2813"/>
      <c r="AC897" s="2824" t="str">
        <f t="shared" ref="AC897" si="205">IF(AC891&gt;9,"błąd","")</f>
        <v/>
      </c>
      <c r="AD897" s="2835"/>
      <c r="AE897" s="2821"/>
      <c r="AF897" s="2823"/>
      <c r="AG897" s="59">
        <f>IF(N897=N896,0,IF(N897=N895,0,IF(N897=N894,0,IF(N897=N893,0,IF(N897=N892,0,IF(N897=N891,0,1))))))</f>
        <v>0</v>
      </c>
      <c r="AH897" s="59" t="s">
        <v>224</v>
      </c>
      <c r="AI897" s="59" t="str">
        <f t="shared" si="194"/>
        <v>??</v>
      </c>
      <c r="AJ897" s="59">
        <f>IF(O897=O896,0,IF(O897=O895,0,IF(O897=O894,0,IF(O897=O893,0,IF(O897=O892,0,IF(O897=O891,0,1))))))</f>
        <v>0</v>
      </c>
      <c r="AK897" s="529">
        <f t="shared" si="202"/>
        <v>0</v>
      </c>
    </row>
    <row r="898" spans="1:37" ht="14.1" customHeight="1" thickTop="1" thickBot="1">
      <c r="A898" s="2797"/>
      <c r="B898" s="2801"/>
      <c r="C898" s="2827"/>
      <c r="D898" s="2830"/>
      <c r="E898" s="2833"/>
      <c r="F898" s="2807"/>
      <c r="G898" s="2810"/>
      <c r="H898" s="2839"/>
      <c r="I898" s="2807"/>
      <c r="J898" s="2807"/>
      <c r="K898" s="277"/>
      <c r="L898" s="98"/>
      <c r="M898" s="1760"/>
      <c r="N898" s="89"/>
      <c r="O898" s="89"/>
      <c r="P898" s="98"/>
      <c r="Q898" s="98"/>
      <c r="R898" s="12"/>
      <c r="S898" s="12"/>
      <c r="T898" s="12"/>
      <c r="U898" s="12"/>
      <c r="V898" s="12"/>
      <c r="W898" s="1934"/>
      <c r="X898" s="1934"/>
      <c r="Y898" s="12"/>
      <c r="Z898" s="98"/>
      <c r="AA898" s="2813"/>
      <c r="AB898" s="2813"/>
      <c r="AC898" s="2824"/>
      <c r="AD898" s="2835"/>
      <c r="AE898" s="2821"/>
      <c r="AF898" s="2823"/>
      <c r="AG898" s="59">
        <f>IF(N898=N897,0,IF(N898=N896,0,IF(N898=N895,0,IF(N898=N894,0,IF(N898=N893,0,IF(N898=N892,0,IF(N898=N891,0,1)))))))</f>
        <v>0</v>
      </c>
      <c r="AH898" s="59" t="s">
        <v>224</v>
      </c>
      <c r="AI898" s="59" t="str">
        <f t="shared" si="194"/>
        <v>??</v>
      </c>
      <c r="AJ898" s="59">
        <f>IF(O898=O897,0,IF(O898=O896,0,IF(O898=O895,0,IF(O898=O894,0,IF(O898=O893,0,IF(O898=O892,0,IF(O898=O891,0,1)))))))</f>
        <v>0</v>
      </c>
      <c r="AK898" s="529">
        <f t="shared" si="202"/>
        <v>0</v>
      </c>
    </row>
    <row r="899" spans="1:37" ht="14.1" customHeight="1" thickTop="1" thickBot="1">
      <c r="A899" s="2797"/>
      <c r="B899" s="2801"/>
      <c r="C899" s="2827"/>
      <c r="D899" s="2830"/>
      <c r="E899" s="2833"/>
      <c r="F899" s="2807"/>
      <c r="G899" s="2810"/>
      <c r="H899" s="2839"/>
      <c r="I899" s="2807"/>
      <c r="J899" s="2807"/>
      <c r="K899" s="277"/>
      <c r="L899" s="98"/>
      <c r="M899" s="1760"/>
      <c r="N899" s="89"/>
      <c r="O899" s="89"/>
      <c r="P899" s="98"/>
      <c r="Q899" s="98"/>
      <c r="R899" s="12"/>
      <c r="S899" s="12"/>
      <c r="T899" s="12"/>
      <c r="U899" s="12"/>
      <c r="V899" s="12"/>
      <c r="W899" s="1934"/>
      <c r="X899" s="1934"/>
      <c r="Y899" s="12"/>
      <c r="Z899" s="98"/>
      <c r="AA899" s="2813"/>
      <c r="AB899" s="2813"/>
      <c r="AC899" s="2824"/>
      <c r="AD899" s="2835"/>
      <c r="AE899" s="2821"/>
      <c r="AF899" s="2823"/>
      <c r="AG899" s="59">
        <f>IF(N899=N898,0,IF(N899=N897,0,IF(N899=N896,0,IF(N899=N895,0,IF(N899=N894,0,IF(N899=N893,0,IF(N899=N892,0,IF(N899=N891,0,1))))))))</f>
        <v>0</v>
      </c>
      <c r="AH899" s="59" t="s">
        <v>224</v>
      </c>
      <c r="AI899" s="59" t="str">
        <f t="shared" si="194"/>
        <v>??</v>
      </c>
      <c r="AJ899" s="59">
        <f>IF(O899=O898,0,IF(O899=O897,0,IF(O899=O896,0,IF(O899=O895,0,IF(O899=O894,0,IF(O899=O893,0,IF(O899=O892,0,IF(O899=O891,0,1))))))))</f>
        <v>0</v>
      </c>
      <c r="AK899" s="529">
        <f t="shared" si="202"/>
        <v>0</v>
      </c>
    </row>
    <row r="900" spans="1:37" ht="14.1" customHeight="1" thickTop="1" thickBot="1">
      <c r="A900" s="2797"/>
      <c r="B900" s="2802"/>
      <c r="C900" s="2828"/>
      <c r="D900" s="2831"/>
      <c r="E900" s="2834"/>
      <c r="F900" s="2808"/>
      <c r="G900" s="2811"/>
      <c r="H900" s="2840"/>
      <c r="I900" s="2808"/>
      <c r="J900" s="2808"/>
      <c r="K900" s="274"/>
      <c r="L900" s="96"/>
      <c r="M900" s="96"/>
      <c r="N900" s="89"/>
      <c r="O900" s="93"/>
      <c r="P900" s="96"/>
      <c r="Q900" s="96"/>
      <c r="R900" s="13"/>
      <c r="S900" s="13"/>
      <c r="T900" s="13"/>
      <c r="U900" s="13"/>
      <c r="V900" s="13"/>
      <c r="W900" s="13"/>
      <c r="X900" s="13"/>
      <c r="Y900" s="13"/>
      <c r="Z900" s="96"/>
      <c r="AA900" s="2814"/>
      <c r="AB900" s="2814"/>
      <c r="AC900" s="2825"/>
      <c r="AD900" s="2835"/>
      <c r="AE900" s="2822"/>
      <c r="AF900" s="2823"/>
      <c r="AG900" s="59">
        <f>IF(N900=N899,0,IF(N900=N898,0,IF(N900=N897,0,IF(N900=N896,0,IF(N900=N895,0,IF(N900=N894,0,IF(N900=N893,0,IF(N900=N892,0,IF(N900=N891,0,1)))))))))</f>
        <v>0</v>
      </c>
      <c r="AH900" s="59" t="s">
        <v>224</v>
      </c>
      <c r="AI900" s="59" t="str">
        <f t="shared" si="194"/>
        <v>??</v>
      </c>
      <c r="AJ900" s="59">
        <f>IF(O900=O899,0,IF(O900=O898,0,IF(O900=O897,0,IF(O900=O896,0,IF(O900=O895,0,IF(O900=O894,0,IF(O900=O893,0,IF(O900=O892,0,IF(O900=O891,0,1)))))))))</f>
        <v>0</v>
      </c>
      <c r="AK900" s="529">
        <f t="shared" si="202"/>
        <v>0</v>
      </c>
    </row>
    <row r="901" spans="1:37" ht="14.1" customHeight="1" thickTop="1" thickBot="1">
      <c r="A901" s="2797"/>
      <c r="B901" s="2800"/>
      <c r="C901" s="2826"/>
      <c r="D901" s="2829"/>
      <c r="E901" s="2832"/>
      <c r="F901" s="2806"/>
      <c r="G901" s="2809"/>
      <c r="H901" s="2836" t="s">
        <v>970</v>
      </c>
      <c r="I901" s="2806"/>
      <c r="J901" s="2806"/>
      <c r="K901" s="275"/>
      <c r="L901" s="97"/>
      <c r="M901" s="97"/>
      <c r="N901" s="79"/>
      <c r="O901" s="79"/>
      <c r="P901" s="97"/>
      <c r="Q901" s="97"/>
      <c r="R901" s="14"/>
      <c r="S901" s="14"/>
      <c r="T901" s="14"/>
      <c r="U901" s="14"/>
      <c r="V901" s="14"/>
      <c r="W901" s="14"/>
      <c r="X901" s="14"/>
      <c r="Y901" s="14"/>
      <c r="Z901" s="97"/>
      <c r="AA901" s="2812">
        <f>SUM(R901:Z910)</f>
        <v>0</v>
      </c>
      <c r="AB901" s="2812">
        <f>IF(AA901&gt;0,18,0)</f>
        <v>0</v>
      </c>
      <c r="AC901" s="2815">
        <f t="shared" ref="AC901" si="206">IF((AA901-AB901)&gt;=0,AA901-AB901,0)</f>
        <v>0</v>
      </c>
      <c r="AD901" s="2835">
        <f>IF(AA901&lt;AB901,AA901,AB901)/IF(AB901=0,1,AB901)</f>
        <v>0</v>
      </c>
      <c r="AE901" s="2820" t="str">
        <f>IF(AD901=1,"pe",IF(AD901&gt;0,"ne",""))</f>
        <v/>
      </c>
      <c r="AF901" s="2823"/>
      <c r="AG901" s="59">
        <v>1</v>
      </c>
      <c r="AH901" s="59" t="s">
        <v>224</v>
      </c>
      <c r="AI901" s="59" t="str">
        <f t="shared" si="194"/>
        <v>??</v>
      </c>
      <c r="AJ901" s="59">
        <v>1</v>
      </c>
      <c r="AK901" s="529">
        <f>C901</f>
        <v>0</v>
      </c>
    </row>
    <row r="902" spans="1:37" ht="14.1" customHeight="1" thickTop="1" thickBot="1">
      <c r="A902" s="2797"/>
      <c r="B902" s="2801"/>
      <c r="C902" s="2827"/>
      <c r="D902" s="2830"/>
      <c r="E902" s="2833"/>
      <c r="F902" s="2807"/>
      <c r="G902" s="2810"/>
      <c r="H902" s="2837"/>
      <c r="I902" s="2807"/>
      <c r="J902" s="2807"/>
      <c r="K902" s="273"/>
      <c r="L902" s="98"/>
      <c r="M902" s="1760"/>
      <c r="N902" s="89"/>
      <c r="O902" s="89"/>
      <c r="P902" s="98"/>
      <c r="Q902" s="98"/>
      <c r="R902" s="12"/>
      <c r="S902" s="12"/>
      <c r="T902" s="12"/>
      <c r="U902" s="12"/>
      <c r="V902" s="12"/>
      <c r="W902" s="1934"/>
      <c r="X902" s="1934"/>
      <c r="Y902" s="12"/>
      <c r="Z902" s="98"/>
      <c r="AA902" s="2813"/>
      <c r="AB902" s="2813"/>
      <c r="AC902" s="2816"/>
      <c r="AD902" s="2835"/>
      <c r="AE902" s="2821"/>
      <c r="AF902" s="2823"/>
      <c r="AG902" s="59">
        <f>IF(N902=N901,0,1)</f>
        <v>0</v>
      </c>
      <c r="AH902" s="59" t="s">
        <v>224</v>
      </c>
      <c r="AI902" s="59" t="str">
        <f t="shared" si="194"/>
        <v>??</v>
      </c>
      <c r="AJ902" s="59">
        <f>IF(O902=O901,0,1)</f>
        <v>0</v>
      </c>
      <c r="AK902" s="529">
        <f t="shared" si="202"/>
        <v>0</v>
      </c>
    </row>
    <row r="903" spans="1:37" ht="14.1" customHeight="1" thickTop="1" thickBot="1">
      <c r="A903" s="2797"/>
      <c r="B903" s="2801"/>
      <c r="C903" s="2827"/>
      <c r="D903" s="2830"/>
      <c r="E903" s="2833"/>
      <c r="F903" s="2807"/>
      <c r="G903" s="2810"/>
      <c r="H903" s="2838"/>
      <c r="I903" s="2807"/>
      <c r="J903" s="2807"/>
      <c r="K903" s="273"/>
      <c r="L903" s="98"/>
      <c r="M903" s="1760"/>
      <c r="N903" s="89"/>
      <c r="O903" s="89"/>
      <c r="P903" s="98"/>
      <c r="Q903" s="98"/>
      <c r="R903" s="12"/>
      <c r="S903" s="12"/>
      <c r="T903" s="12"/>
      <c r="U903" s="12"/>
      <c r="V903" s="12"/>
      <c r="W903" s="1934"/>
      <c r="X903" s="1934"/>
      <c r="Y903" s="12"/>
      <c r="Z903" s="98"/>
      <c r="AA903" s="2813"/>
      <c r="AB903" s="2813"/>
      <c r="AC903" s="2816"/>
      <c r="AD903" s="2835"/>
      <c r="AE903" s="2821"/>
      <c r="AF903" s="2823"/>
      <c r="AG903" s="59">
        <f>IF(N903=N902,0,IF(N903=N901,0,1))</f>
        <v>0</v>
      </c>
      <c r="AH903" s="59" t="s">
        <v>224</v>
      </c>
      <c r="AI903" s="59" t="str">
        <f t="shared" si="194"/>
        <v>??</v>
      </c>
      <c r="AJ903" s="59">
        <f>IF(O903=O902,0,IF(O903=O901,0,1))</f>
        <v>0</v>
      </c>
      <c r="AK903" s="529">
        <f t="shared" si="202"/>
        <v>0</v>
      </c>
    </row>
    <row r="904" spans="1:37" ht="14.1" customHeight="1" thickTop="1" thickBot="1">
      <c r="A904" s="2797"/>
      <c r="B904" s="2801"/>
      <c r="C904" s="2827"/>
      <c r="D904" s="2830"/>
      <c r="E904" s="2833"/>
      <c r="F904" s="2807"/>
      <c r="G904" s="2810"/>
      <c r="H904" s="2839"/>
      <c r="I904" s="2807"/>
      <c r="J904" s="2807"/>
      <c r="K904" s="273"/>
      <c r="L904" s="98"/>
      <c r="M904" s="1760"/>
      <c r="N904" s="89"/>
      <c r="O904" s="89"/>
      <c r="P904" s="98"/>
      <c r="Q904" s="98"/>
      <c r="R904" s="12"/>
      <c r="S904" s="12"/>
      <c r="T904" s="12"/>
      <c r="U904" s="12"/>
      <c r="V904" s="12"/>
      <c r="W904" s="1934"/>
      <c r="X904" s="1934"/>
      <c r="Y904" s="12"/>
      <c r="Z904" s="98"/>
      <c r="AA904" s="2813"/>
      <c r="AB904" s="2813"/>
      <c r="AC904" s="2816"/>
      <c r="AD904" s="2835"/>
      <c r="AE904" s="2821"/>
      <c r="AF904" s="2823"/>
      <c r="AG904" s="59">
        <f>IF(N904=N903,0,IF(N904=N902,0,IF(N904=N901,0,1)))</f>
        <v>0</v>
      </c>
      <c r="AH904" s="59" t="s">
        <v>224</v>
      </c>
      <c r="AI904" s="59" t="str">
        <f t="shared" si="194"/>
        <v>??</v>
      </c>
      <c r="AJ904" s="59">
        <f>IF(O904=O903,0,IF(O904=O902,0,IF(O904=O901,0,1)))</f>
        <v>0</v>
      </c>
      <c r="AK904" s="529">
        <f t="shared" si="202"/>
        <v>0</v>
      </c>
    </row>
    <row r="905" spans="1:37" ht="14.1" customHeight="1" thickTop="1" thickBot="1">
      <c r="A905" s="2797"/>
      <c r="B905" s="2801"/>
      <c r="C905" s="2827"/>
      <c r="D905" s="2830"/>
      <c r="E905" s="2833"/>
      <c r="F905" s="2807"/>
      <c r="G905" s="2810"/>
      <c r="H905" s="2839"/>
      <c r="I905" s="2807"/>
      <c r="J905" s="2807"/>
      <c r="K905" s="277"/>
      <c r="L905" s="98"/>
      <c r="M905" s="1760"/>
      <c r="N905" s="89"/>
      <c r="O905" s="89"/>
      <c r="P905" s="98"/>
      <c r="Q905" s="98"/>
      <c r="R905" s="12"/>
      <c r="S905" s="12"/>
      <c r="T905" s="12"/>
      <c r="U905" s="12"/>
      <c r="V905" s="12"/>
      <c r="W905" s="1934"/>
      <c r="X905" s="1934"/>
      <c r="Y905" s="12"/>
      <c r="Z905" s="98"/>
      <c r="AA905" s="2813"/>
      <c r="AB905" s="2813"/>
      <c r="AC905" s="2816"/>
      <c r="AD905" s="2835"/>
      <c r="AE905" s="2821"/>
      <c r="AF905" s="2823"/>
      <c r="AG905" s="59">
        <f>IF(N905=N904,0,IF(N905=N903,0,IF(N905=N902,0,IF(N905=N901,0,1))))</f>
        <v>0</v>
      </c>
      <c r="AH905" s="59" t="s">
        <v>224</v>
      </c>
      <c r="AI905" s="59" t="str">
        <f t="shared" si="194"/>
        <v>??</v>
      </c>
      <c r="AJ905" s="59">
        <f>IF(O905=O904,0,IF(O905=O903,0,IF(O905=O902,0,IF(O905=O901,0,1))))</f>
        <v>0</v>
      </c>
      <c r="AK905" s="529">
        <f t="shared" si="202"/>
        <v>0</v>
      </c>
    </row>
    <row r="906" spans="1:37" ht="14.1" customHeight="1" thickTop="1" thickBot="1">
      <c r="A906" s="2797"/>
      <c r="B906" s="2801"/>
      <c r="C906" s="2827"/>
      <c r="D906" s="2830"/>
      <c r="E906" s="2833"/>
      <c r="F906" s="2807"/>
      <c r="G906" s="2810"/>
      <c r="H906" s="2839"/>
      <c r="I906" s="2807"/>
      <c r="J906" s="2807"/>
      <c r="K906" s="277"/>
      <c r="L906" s="98"/>
      <c r="M906" s="1760"/>
      <c r="N906" s="89"/>
      <c r="O906" s="89"/>
      <c r="P906" s="98"/>
      <c r="Q906" s="98"/>
      <c r="R906" s="12"/>
      <c r="S906" s="12"/>
      <c r="T906" s="12"/>
      <c r="U906" s="12"/>
      <c r="V906" s="12"/>
      <c r="W906" s="1934"/>
      <c r="X906" s="1934"/>
      <c r="Y906" s="12"/>
      <c r="Z906" s="98"/>
      <c r="AA906" s="2813"/>
      <c r="AB906" s="2813"/>
      <c r="AC906" s="2816"/>
      <c r="AD906" s="2835"/>
      <c r="AE906" s="2821"/>
      <c r="AF906" s="2823"/>
      <c r="AG906" s="59">
        <f>IF(N906=N905,0,IF(N906=N904,0,IF(N906=N903,0,IF(N906=N902,0,IF(N906=N901,0,1)))))</f>
        <v>0</v>
      </c>
      <c r="AH906" s="59" t="s">
        <v>224</v>
      </c>
      <c r="AI906" s="59" t="str">
        <f t="shared" si="194"/>
        <v>??</v>
      </c>
      <c r="AJ906" s="59">
        <f>IF(O906=O905,0,IF(O906=O904,0,IF(O906=O903,0,IF(O906=O902,0,IF(O906=O901,0,1)))))</f>
        <v>0</v>
      </c>
      <c r="AK906" s="529">
        <f t="shared" si="202"/>
        <v>0</v>
      </c>
    </row>
    <row r="907" spans="1:37" ht="14.1" customHeight="1" thickTop="1" thickBot="1">
      <c r="A907" s="2797"/>
      <c r="B907" s="2801"/>
      <c r="C907" s="2827"/>
      <c r="D907" s="2830"/>
      <c r="E907" s="2833"/>
      <c r="F907" s="2807"/>
      <c r="G907" s="2810"/>
      <c r="H907" s="2839"/>
      <c r="I907" s="2807"/>
      <c r="J907" s="2807"/>
      <c r="K907" s="277"/>
      <c r="L907" s="98"/>
      <c r="M907" s="1760"/>
      <c r="N907" s="89"/>
      <c r="O907" s="89"/>
      <c r="P907" s="98"/>
      <c r="Q907" s="98"/>
      <c r="R907" s="12"/>
      <c r="S907" s="12"/>
      <c r="T907" s="12"/>
      <c r="U907" s="12"/>
      <c r="V907" s="12"/>
      <c r="W907" s="1934"/>
      <c r="X907" s="1934"/>
      <c r="Y907" s="12"/>
      <c r="Z907" s="98"/>
      <c r="AA907" s="2813"/>
      <c r="AB907" s="2813"/>
      <c r="AC907" s="2824" t="str">
        <f t="shared" ref="AC907" si="207">IF(AC901&gt;9,"błąd","")</f>
        <v/>
      </c>
      <c r="AD907" s="2835"/>
      <c r="AE907" s="2821"/>
      <c r="AF907" s="2823"/>
      <c r="AG907" s="59">
        <f>IF(N907=N906,0,IF(N907=N905,0,IF(N907=N904,0,IF(N907=N903,0,IF(N907=N902,0,IF(N907=N901,0,1))))))</f>
        <v>0</v>
      </c>
      <c r="AH907" s="59" t="s">
        <v>224</v>
      </c>
      <c r="AI907" s="59" t="str">
        <f t="shared" si="194"/>
        <v>??</v>
      </c>
      <c r="AJ907" s="59">
        <f>IF(O907=O906,0,IF(O907=O905,0,IF(O907=O904,0,IF(O907=O903,0,IF(O907=O902,0,IF(O907=O901,0,1))))))</f>
        <v>0</v>
      </c>
      <c r="AK907" s="529">
        <f t="shared" si="202"/>
        <v>0</v>
      </c>
    </row>
    <row r="908" spans="1:37" ht="14.1" customHeight="1" thickTop="1" thickBot="1">
      <c r="A908" s="2797"/>
      <c r="B908" s="2801"/>
      <c r="C908" s="2827"/>
      <c r="D908" s="2830"/>
      <c r="E908" s="2833"/>
      <c r="F908" s="2807"/>
      <c r="G908" s="2810"/>
      <c r="H908" s="2839"/>
      <c r="I908" s="2807"/>
      <c r="J908" s="2807"/>
      <c r="K908" s="277"/>
      <c r="L908" s="98"/>
      <c r="M908" s="1760"/>
      <c r="N908" s="89"/>
      <c r="O908" s="89"/>
      <c r="P908" s="98"/>
      <c r="Q908" s="98"/>
      <c r="R908" s="12"/>
      <c r="S908" s="12"/>
      <c r="T908" s="12"/>
      <c r="U908" s="12"/>
      <c r="V908" s="12"/>
      <c r="W908" s="1934"/>
      <c r="X908" s="1934"/>
      <c r="Y908" s="12"/>
      <c r="Z908" s="98"/>
      <c r="AA908" s="2813"/>
      <c r="AB908" s="2813"/>
      <c r="AC908" s="2824"/>
      <c r="AD908" s="2835"/>
      <c r="AE908" s="2821"/>
      <c r="AF908" s="2823"/>
      <c r="AG908" s="59">
        <f>IF(N908=N907,0,IF(N908=N906,0,IF(N908=N905,0,IF(N908=N904,0,IF(N908=N903,0,IF(N908=N902,0,IF(N908=N901,0,1)))))))</f>
        <v>0</v>
      </c>
      <c r="AH908" s="59" t="s">
        <v>224</v>
      </c>
      <c r="AI908" s="59" t="str">
        <f t="shared" si="194"/>
        <v>??</v>
      </c>
      <c r="AJ908" s="59">
        <f>IF(O908=O907,0,IF(O908=O906,0,IF(O908=O905,0,IF(O908=O904,0,IF(O908=O903,0,IF(O908=O902,0,IF(O908=O901,0,1)))))))</f>
        <v>0</v>
      </c>
      <c r="AK908" s="529">
        <f t="shared" si="202"/>
        <v>0</v>
      </c>
    </row>
    <row r="909" spans="1:37" ht="14.1" customHeight="1" thickTop="1" thickBot="1">
      <c r="A909" s="2797"/>
      <c r="B909" s="2801"/>
      <c r="C909" s="2827"/>
      <c r="D909" s="2830"/>
      <c r="E909" s="2833"/>
      <c r="F909" s="2807"/>
      <c r="G909" s="2810"/>
      <c r="H909" s="2839"/>
      <c r="I909" s="2807"/>
      <c r="J909" s="2807"/>
      <c r="K909" s="277"/>
      <c r="L909" s="98"/>
      <c r="M909" s="1760"/>
      <c r="N909" s="89"/>
      <c r="O909" s="89"/>
      <c r="P909" s="98"/>
      <c r="Q909" s="98"/>
      <c r="R909" s="12"/>
      <c r="S909" s="12"/>
      <c r="T909" s="12"/>
      <c r="U909" s="12"/>
      <c r="V909" s="12"/>
      <c r="W909" s="1934"/>
      <c r="X909" s="1934"/>
      <c r="Y909" s="12"/>
      <c r="Z909" s="98"/>
      <c r="AA909" s="2813"/>
      <c r="AB909" s="2813"/>
      <c r="AC909" s="2824"/>
      <c r="AD909" s="2835"/>
      <c r="AE909" s="2821"/>
      <c r="AF909" s="2823"/>
      <c r="AG909" s="59">
        <f>IF(N909=N908,0,IF(N909=N907,0,IF(N909=N906,0,IF(N909=N905,0,IF(N909=N904,0,IF(N909=N903,0,IF(N909=N902,0,IF(N909=N901,0,1))))))))</f>
        <v>0</v>
      </c>
      <c r="AH909" s="59" t="s">
        <v>224</v>
      </c>
      <c r="AI909" s="59" t="str">
        <f t="shared" si="194"/>
        <v>??</v>
      </c>
      <c r="AJ909" s="59">
        <f>IF(O909=O908,0,IF(O909=O907,0,IF(O909=O906,0,IF(O909=O905,0,IF(O909=O904,0,IF(O909=O903,0,IF(O909=O902,0,IF(O909=O901,0,1))))))))</f>
        <v>0</v>
      </c>
      <c r="AK909" s="529">
        <f t="shared" si="202"/>
        <v>0</v>
      </c>
    </row>
    <row r="910" spans="1:37" ht="14.1" customHeight="1" thickTop="1" thickBot="1">
      <c r="A910" s="2797"/>
      <c r="B910" s="2802"/>
      <c r="C910" s="2828"/>
      <c r="D910" s="2831"/>
      <c r="E910" s="2834"/>
      <c r="F910" s="2808"/>
      <c r="G910" s="2811"/>
      <c r="H910" s="2840"/>
      <c r="I910" s="2808"/>
      <c r="J910" s="2808"/>
      <c r="K910" s="274"/>
      <c r="L910" s="96"/>
      <c r="M910" s="96"/>
      <c r="N910" s="89"/>
      <c r="O910" s="93"/>
      <c r="P910" s="96"/>
      <c r="Q910" s="96"/>
      <c r="R910" s="13"/>
      <c r="S910" s="13"/>
      <c r="T910" s="13"/>
      <c r="U910" s="13"/>
      <c r="V910" s="13"/>
      <c r="W910" s="13"/>
      <c r="X910" s="13"/>
      <c r="Y910" s="13"/>
      <c r="Z910" s="96"/>
      <c r="AA910" s="2814"/>
      <c r="AB910" s="2814"/>
      <c r="AC910" s="2825"/>
      <c r="AD910" s="2835"/>
      <c r="AE910" s="2822"/>
      <c r="AF910" s="2823"/>
      <c r="AG910" s="59">
        <f>IF(N910=N909,0,IF(N910=N908,0,IF(N910=N907,0,IF(N910=N906,0,IF(N910=N905,0,IF(N910=N904,0,IF(N910=N903,0,IF(N910=N902,0,IF(N910=N901,0,1)))))))))</f>
        <v>0</v>
      </c>
      <c r="AH910" s="59" t="s">
        <v>224</v>
      </c>
      <c r="AI910" s="59" t="str">
        <f t="shared" si="194"/>
        <v>??</v>
      </c>
      <c r="AJ910" s="59">
        <f>IF(O910=O909,0,IF(O910=O908,0,IF(O910=O907,0,IF(O910=O906,0,IF(O910=O905,0,IF(O910=O904,0,IF(O910=O903,0,IF(O910=O902,0,IF(O910=O901,0,1)))))))))</f>
        <v>0</v>
      </c>
      <c r="AK910" s="529">
        <f t="shared" si="202"/>
        <v>0</v>
      </c>
    </row>
    <row r="911" spans="1:37" ht="14.1" customHeight="1" thickTop="1" thickBot="1">
      <c r="A911" s="2797"/>
      <c r="B911" s="2800"/>
      <c r="C911" s="2826"/>
      <c r="D911" s="2829"/>
      <c r="E911" s="2832"/>
      <c r="F911" s="2806"/>
      <c r="G911" s="2809"/>
      <c r="H911" s="2836" t="s">
        <v>970</v>
      </c>
      <c r="I911" s="2806"/>
      <c r="J911" s="2806"/>
      <c r="K911" s="275"/>
      <c r="L911" s="97"/>
      <c r="M911" s="97"/>
      <c r="N911" s="79"/>
      <c r="O911" s="79"/>
      <c r="P911" s="97"/>
      <c r="Q911" s="97"/>
      <c r="R911" s="14"/>
      <c r="S911" s="14"/>
      <c r="T911" s="14"/>
      <c r="U911" s="14"/>
      <c r="V911" s="14"/>
      <c r="W911" s="14"/>
      <c r="X911" s="14"/>
      <c r="Y911" s="14"/>
      <c r="Z911" s="97"/>
      <c r="AA911" s="2812">
        <f>SUM(R911:Z920)</f>
        <v>0</v>
      </c>
      <c r="AB911" s="2812">
        <f>IF(AA911&gt;0,18,0)</f>
        <v>0</v>
      </c>
      <c r="AC911" s="2815">
        <f t="shared" ref="AC911" si="208">IF((AA911-AB911)&gt;=0,AA911-AB911,0)</f>
        <v>0</v>
      </c>
      <c r="AD911" s="2835">
        <f>IF(AA911&lt;AB911,AA911,AB911)/IF(AB911=0,1,AB911)</f>
        <v>0</v>
      </c>
      <c r="AE911" s="2820" t="str">
        <f>IF(AD911=1,"pe",IF(AD911&gt;0,"ne",""))</f>
        <v/>
      </c>
      <c r="AF911" s="2823"/>
      <c r="AG911" s="59">
        <v>1</v>
      </c>
      <c r="AH911" s="59" t="s">
        <v>224</v>
      </c>
      <c r="AI911" s="59" t="str">
        <f t="shared" si="194"/>
        <v>??</v>
      </c>
      <c r="AJ911" s="59">
        <v>1</v>
      </c>
      <c r="AK911" s="529">
        <f>C911</f>
        <v>0</v>
      </c>
    </row>
    <row r="912" spans="1:37" ht="14.1" customHeight="1" thickTop="1" thickBot="1">
      <c r="A912" s="2797"/>
      <c r="B912" s="2801"/>
      <c r="C912" s="2827"/>
      <c r="D912" s="2830"/>
      <c r="E912" s="2833"/>
      <c r="F912" s="2807"/>
      <c r="G912" s="2810"/>
      <c r="H912" s="2837"/>
      <c r="I912" s="2807"/>
      <c r="J912" s="2807"/>
      <c r="K912" s="273"/>
      <c r="L912" s="98"/>
      <c r="M912" s="1760"/>
      <c r="N912" s="89"/>
      <c r="O912" s="89"/>
      <c r="P912" s="98"/>
      <c r="Q912" s="98"/>
      <c r="R912" s="12"/>
      <c r="S912" s="12"/>
      <c r="T912" s="12"/>
      <c r="U912" s="12"/>
      <c r="V912" s="12"/>
      <c r="W912" s="1934"/>
      <c r="X912" s="1934"/>
      <c r="Y912" s="12"/>
      <c r="Z912" s="98"/>
      <c r="AA912" s="2813"/>
      <c r="AB912" s="2813"/>
      <c r="AC912" s="2816"/>
      <c r="AD912" s="2835"/>
      <c r="AE912" s="2821"/>
      <c r="AF912" s="2823"/>
      <c r="AG912" s="59">
        <f>IF(N912=N911,0,1)</f>
        <v>0</v>
      </c>
      <c r="AH912" s="59" t="s">
        <v>224</v>
      </c>
      <c r="AI912" s="59" t="str">
        <f t="shared" si="194"/>
        <v>??</v>
      </c>
      <c r="AJ912" s="59">
        <f>IF(O912=O911,0,1)</f>
        <v>0</v>
      </c>
      <c r="AK912" s="529">
        <f t="shared" si="197"/>
        <v>0</v>
      </c>
    </row>
    <row r="913" spans="1:37" ht="14.1" customHeight="1" thickTop="1" thickBot="1">
      <c r="A913" s="2797"/>
      <c r="B913" s="2801"/>
      <c r="C913" s="2827"/>
      <c r="D913" s="2830"/>
      <c r="E913" s="2833"/>
      <c r="F913" s="2807"/>
      <c r="G913" s="2810"/>
      <c r="H913" s="2838"/>
      <c r="I913" s="2807"/>
      <c r="J913" s="2807"/>
      <c r="K913" s="273"/>
      <c r="L913" s="98"/>
      <c r="M913" s="1760"/>
      <c r="N913" s="89"/>
      <c r="O913" s="89"/>
      <c r="P913" s="98"/>
      <c r="Q913" s="98"/>
      <c r="R913" s="12"/>
      <c r="S913" s="12"/>
      <c r="T913" s="12"/>
      <c r="U913" s="12"/>
      <c r="V913" s="12"/>
      <c r="W913" s="1934"/>
      <c r="X913" s="1934"/>
      <c r="Y913" s="12"/>
      <c r="Z913" s="98"/>
      <c r="AA913" s="2813"/>
      <c r="AB913" s="2813"/>
      <c r="AC913" s="2816"/>
      <c r="AD913" s="2835"/>
      <c r="AE913" s="2821"/>
      <c r="AF913" s="2823"/>
      <c r="AG913" s="59">
        <f>IF(N913=N912,0,IF(N913=N911,0,1))</f>
        <v>0</v>
      </c>
      <c r="AH913" s="59" t="s">
        <v>224</v>
      </c>
      <c r="AI913" s="59" t="str">
        <f t="shared" si="194"/>
        <v>??</v>
      </c>
      <c r="AJ913" s="59">
        <f>IF(O913=O912,0,IF(O913=O911,0,1))</f>
        <v>0</v>
      </c>
      <c r="AK913" s="529">
        <f t="shared" si="197"/>
        <v>0</v>
      </c>
    </row>
    <row r="914" spans="1:37" ht="14.1" customHeight="1" thickTop="1" thickBot="1">
      <c r="A914" s="2797"/>
      <c r="B914" s="2801"/>
      <c r="C914" s="2827"/>
      <c r="D914" s="2830"/>
      <c r="E914" s="2833"/>
      <c r="F914" s="2807"/>
      <c r="G914" s="2810"/>
      <c r="H914" s="2839"/>
      <c r="I914" s="2807"/>
      <c r="J914" s="2807"/>
      <c r="K914" s="273"/>
      <c r="L914" s="98"/>
      <c r="M914" s="1760"/>
      <c r="N914" s="89"/>
      <c r="O914" s="89"/>
      <c r="P914" s="98"/>
      <c r="Q914" s="98"/>
      <c r="R914" s="12"/>
      <c r="S914" s="12"/>
      <c r="T914" s="12"/>
      <c r="U914" s="12"/>
      <c r="V914" s="12"/>
      <c r="W914" s="1934"/>
      <c r="X914" s="1934"/>
      <c r="Y914" s="12"/>
      <c r="Z914" s="98"/>
      <c r="AA914" s="2813"/>
      <c r="AB914" s="2813"/>
      <c r="AC914" s="2816"/>
      <c r="AD914" s="2835"/>
      <c r="AE914" s="2821"/>
      <c r="AF914" s="2823"/>
      <c r="AG914" s="59">
        <f>IF(N914=N913,0,IF(N914=N912,0,IF(N914=N911,0,1)))</f>
        <v>0</v>
      </c>
      <c r="AH914" s="59" t="s">
        <v>224</v>
      </c>
      <c r="AI914" s="59" t="str">
        <f t="shared" si="194"/>
        <v>??</v>
      </c>
      <c r="AJ914" s="59">
        <f>IF(O914=O913,0,IF(O914=O912,0,IF(O914=O911,0,1)))</f>
        <v>0</v>
      </c>
      <c r="AK914" s="529">
        <f t="shared" si="197"/>
        <v>0</v>
      </c>
    </row>
    <row r="915" spans="1:37" ht="14.1" customHeight="1" thickTop="1" thickBot="1">
      <c r="A915" s="2797"/>
      <c r="B915" s="2801"/>
      <c r="C915" s="2827"/>
      <c r="D915" s="2830"/>
      <c r="E915" s="2833"/>
      <c r="F915" s="2807"/>
      <c r="G915" s="2810"/>
      <c r="H915" s="2839"/>
      <c r="I915" s="2807"/>
      <c r="J915" s="2807"/>
      <c r="K915" s="277"/>
      <c r="L915" s="98"/>
      <c r="M915" s="1760"/>
      <c r="N915" s="89"/>
      <c r="O915" s="89"/>
      <c r="P915" s="98"/>
      <c r="Q915" s="98"/>
      <c r="R915" s="12"/>
      <c r="S915" s="12"/>
      <c r="T915" s="12"/>
      <c r="U915" s="12"/>
      <c r="V915" s="12"/>
      <c r="W915" s="1934"/>
      <c r="X915" s="1934"/>
      <c r="Y915" s="12"/>
      <c r="Z915" s="98"/>
      <c r="AA915" s="2813"/>
      <c r="AB915" s="2813"/>
      <c r="AC915" s="2816"/>
      <c r="AD915" s="2835"/>
      <c r="AE915" s="2821"/>
      <c r="AF915" s="2823"/>
      <c r="AG915" s="59">
        <f>IF(N915=N914,0,IF(N915=N913,0,IF(N915=N912,0,IF(N915=N911,0,1))))</f>
        <v>0</v>
      </c>
      <c r="AH915" s="59" t="s">
        <v>224</v>
      </c>
      <c r="AI915" s="59" t="str">
        <f t="shared" si="194"/>
        <v>??</v>
      </c>
      <c r="AJ915" s="59">
        <f>IF(O915=O914,0,IF(O915=O913,0,IF(O915=O912,0,IF(O915=O911,0,1))))</f>
        <v>0</v>
      </c>
      <c r="AK915" s="529">
        <f t="shared" si="197"/>
        <v>0</v>
      </c>
    </row>
    <row r="916" spans="1:37" ht="14.1" customHeight="1" thickTop="1" thickBot="1">
      <c r="A916" s="2797"/>
      <c r="B916" s="2801"/>
      <c r="C916" s="2827"/>
      <c r="D916" s="2830"/>
      <c r="E916" s="2833"/>
      <c r="F916" s="2807"/>
      <c r="G916" s="2810"/>
      <c r="H916" s="2839"/>
      <c r="I916" s="2807"/>
      <c r="J916" s="2807"/>
      <c r="K916" s="277"/>
      <c r="L916" s="98"/>
      <c r="M916" s="1760"/>
      <c r="N916" s="89"/>
      <c r="O916" s="89"/>
      <c r="P916" s="98"/>
      <c r="Q916" s="98"/>
      <c r="R916" s="12"/>
      <c r="S916" s="12"/>
      <c r="T916" s="12"/>
      <c r="U916" s="12"/>
      <c r="V916" s="12"/>
      <c r="W916" s="1934"/>
      <c r="X916" s="1934"/>
      <c r="Y916" s="12"/>
      <c r="Z916" s="98"/>
      <c r="AA916" s="2813"/>
      <c r="AB916" s="2813"/>
      <c r="AC916" s="2816"/>
      <c r="AD916" s="2835"/>
      <c r="AE916" s="2821"/>
      <c r="AF916" s="2823"/>
      <c r="AG916" s="59">
        <f>IF(N916=N915,0,IF(N916=N914,0,IF(N916=N913,0,IF(N916=N912,0,IF(N916=N911,0,1)))))</f>
        <v>0</v>
      </c>
      <c r="AH916" s="59" t="s">
        <v>224</v>
      </c>
      <c r="AI916" s="59" t="str">
        <f t="shared" si="194"/>
        <v>??</v>
      </c>
      <c r="AJ916" s="59">
        <f>IF(O916=O915,0,IF(O916=O914,0,IF(O916=O913,0,IF(O916=O912,0,IF(O916=O911,0,1)))))</f>
        <v>0</v>
      </c>
      <c r="AK916" s="529">
        <f t="shared" si="197"/>
        <v>0</v>
      </c>
    </row>
    <row r="917" spans="1:37" ht="14.1" customHeight="1" thickTop="1" thickBot="1">
      <c r="A917" s="2797"/>
      <c r="B917" s="2801"/>
      <c r="C917" s="2827"/>
      <c r="D917" s="2830"/>
      <c r="E917" s="2833"/>
      <c r="F917" s="2807"/>
      <c r="G917" s="2810"/>
      <c r="H917" s="2839"/>
      <c r="I917" s="2807"/>
      <c r="J917" s="2807"/>
      <c r="K917" s="277"/>
      <c r="L917" s="98"/>
      <c r="M917" s="1760"/>
      <c r="N917" s="89"/>
      <c r="O917" s="89"/>
      <c r="P917" s="98"/>
      <c r="Q917" s="98"/>
      <c r="R917" s="12"/>
      <c r="S917" s="12"/>
      <c r="T917" s="12"/>
      <c r="U917" s="12"/>
      <c r="V917" s="12"/>
      <c r="W917" s="1934"/>
      <c r="X917" s="1934"/>
      <c r="Y917" s="12"/>
      <c r="Z917" s="98"/>
      <c r="AA917" s="2813"/>
      <c r="AB917" s="2813"/>
      <c r="AC917" s="2824" t="str">
        <f t="shared" ref="AC917" si="209">IF(AC911&gt;9,"błąd","")</f>
        <v/>
      </c>
      <c r="AD917" s="2835"/>
      <c r="AE917" s="2821"/>
      <c r="AF917" s="2823"/>
      <c r="AG917" s="59">
        <f>IF(N917=N916,0,IF(N917=N915,0,IF(N917=N914,0,IF(N917=N913,0,IF(N917=N912,0,IF(N917=N911,0,1))))))</f>
        <v>0</v>
      </c>
      <c r="AH917" s="59" t="s">
        <v>224</v>
      </c>
      <c r="AI917" s="59" t="str">
        <f t="shared" si="194"/>
        <v>??</v>
      </c>
      <c r="AJ917" s="59">
        <f>IF(O917=O916,0,IF(O917=O915,0,IF(O917=O914,0,IF(O917=O913,0,IF(O917=O912,0,IF(O917=O911,0,1))))))</f>
        <v>0</v>
      </c>
      <c r="AK917" s="529">
        <f t="shared" si="197"/>
        <v>0</v>
      </c>
    </row>
    <row r="918" spans="1:37" ht="14.1" customHeight="1" thickTop="1" thickBot="1">
      <c r="A918" s="2797"/>
      <c r="B918" s="2801"/>
      <c r="C918" s="2827"/>
      <c r="D918" s="2830"/>
      <c r="E918" s="2833"/>
      <c r="F918" s="2807"/>
      <c r="G918" s="2810"/>
      <c r="H918" s="2839"/>
      <c r="I918" s="2807"/>
      <c r="J918" s="2807"/>
      <c r="K918" s="277"/>
      <c r="L918" s="98"/>
      <c r="M918" s="1760"/>
      <c r="N918" s="89"/>
      <c r="O918" s="89"/>
      <c r="P918" s="98"/>
      <c r="Q918" s="98"/>
      <c r="R918" s="12"/>
      <c r="S918" s="12"/>
      <c r="T918" s="12"/>
      <c r="U918" s="12"/>
      <c r="V918" s="12"/>
      <c r="W918" s="1934"/>
      <c r="X918" s="1934"/>
      <c r="Y918" s="12"/>
      <c r="Z918" s="98"/>
      <c r="AA918" s="2813"/>
      <c r="AB918" s="2813"/>
      <c r="AC918" s="2824"/>
      <c r="AD918" s="2835"/>
      <c r="AE918" s="2821"/>
      <c r="AF918" s="2823"/>
      <c r="AG918" s="59">
        <f>IF(N918=N917,0,IF(N918=N916,0,IF(N918=N915,0,IF(N918=N914,0,IF(N918=N913,0,IF(N918=N912,0,IF(N918=N911,0,1)))))))</f>
        <v>0</v>
      </c>
      <c r="AH918" s="59" t="s">
        <v>224</v>
      </c>
      <c r="AI918" s="59" t="str">
        <f t="shared" si="194"/>
        <v>??</v>
      </c>
      <c r="AJ918" s="59">
        <f>IF(O918=O917,0,IF(O918=O916,0,IF(O918=O915,0,IF(O918=O914,0,IF(O918=O913,0,IF(O918=O912,0,IF(O918=O911,0,1)))))))</f>
        <v>0</v>
      </c>
      <c r="AK918" s="529">
        <f t="shared" si="197"/>
        <v>0</v>
      </c>
    </row>
    <row r="919" spans="1:37" ht="14.1" customHeight="1" thickTop="1" thickBot="1">
      <c r="A919" s="2797"/>
      <c r="B919" s="2801"/>
      <c r="C919" s="2827"/>
      <c r="D919" s="2830"/>
      <c r="E919" s="2833"/>
      <c r="F919" s="2807"/>
      <c r="G919" s="2810"/>
      <c r="H919" s="2839"/>
      <c r="I919" s="2807"/>
      <c r="J919" s="2807"/>
      <c r="K919" s="277"/>
      <c r="L919" s="98"/>
      <c r="M919" s="1760"/>
      <c r="N919" s="89"/>
      <c r="O919" s="89"/>
      <c r="P919" s="98"/>
      <c r="Q919" s="98"/>
      <c r="R919" s="12"/>
      <c r="S919" s="12"/>
      <c r="T919" s="12"/>
      <c r="U919" s="12"/>
      <c r="V919" s="12"/>
      <c r="W919" s="1934"/>
      <c r="X919" s="1934"/>
      <c r="Y919" s="12"/>
      <c r="Z919" s="98"/>
      <c r="AA919" s="2813"/>
      <c r="AB919" s="2813"/>
      <c r="AC919" s="2824"/>
      <c r="AD919" s="2835"/>
      <c r="AE919" s="2821"/>
      <c r="AF919" s="2823"/>
      <c r="AG919" s="59">
        <f>IF(N919=N918,0,IF(N919=N917,0,IF(N919=N916,0,IF(N919=N915,0,IF(N919=N914,0,IF(N919=N913,0,IF(N919=N912,0,IF(N919=N911,0,1))))))))</f>
        <v>0</v>
      </c>
      <c r="AH919" s="59" t="s">
        <v>224</v>
      </c>
      <c r="AI919" s="59" t="str">
        <f t="shared" si="194"/>
        <v>??</v>
      </c>
      <c r="AJ919" s="59">
        <f>IF(O919=O918,0,IF(O919=O917,0,IF(O919=O916,0,IF(O919=O915,0,IF(O919=O914,0,IF(O919=O913,0,IF(O919=O912,0,IF(O919=O911,0,1))))))))</f>
        <v>0</v>
      </c>
      <c r="AK919" s="529">
        <f t="shared" si="197"/>
        <v>0</v>
      </c>
    </row>
    <row r="920" spans="1:37" ht="14.1" customHeight="1" thickTop="1" thickBot="1">
      <c r="A920" s="2797"/>
      <c r="B920" s="2802"/>
      <c r="C920" s="2828"/>
      <c r="D920" s="2831"/>
      <c r="E920" s="2834"/>
      <c r="F920" s="2808"/>
      <c r="G920" s="2811"/>
      <c r="H920" s="2840"/>
      <c r="I920" s="2808"/>
      <c r="J920" s="2808"/>
      <c r="K920" s="274"/>
      <c r="L920" s="96"/>
      <c r="M920" s="96"/>
      <c r="N920" s="89"/>
      <c r="O920" s="93"/>
      <c r="P920" s="96"/>
      <c r="Q920" s="96"/>
      <c r="R920" s="13"/>
      <c r="S920" s="13"/>
      <c r="T920" s="13"/>
      <c r="U920" s="13"/>
      <c r="V920" s="13"/>
      <c r="W920" s="13"/>
      <c r="X920" s="13"/>
      <c r="Y920" s="13"/>
      <c r="Z920" s="96"/>
      <c r="AA920" s="2814"/>
      <c r="AB920" s="2814"/>
      <c r="AC920" s="2825"/>
      <c r="AD920" s="2835"/>
      <c r="AE920" s="2822"/>
      <c r="AF920" s="2823"/>
      <c r="AG920" s="59">
        <f>IF(N920=N919,0,IF(N920=N918,0,IF(N920=N917,0,IF(N920=N916,0,IF(N920=N915,0,IF(N920=N914,0,IF(N920=N913,0,IF(N920=N912,0,IF(N920=N911,0,1)))))))))</f>
        <v>0</v>
      </c>
      <c r="AH920" s="59" t="s">
        <v>224</v>
      </c>
      <c r="AI920" s="59" t="str">
        <f t="shared" si="194"/>
        <v>??</v>
      </c>
      <c r="AJ920" s="59">
        <f>IF(O920=O919,0,IF(O920=O918,0,IF(O920=O917,0,IF(O920=O916,0,IF(O920=O915,0,IF(O920=O914,0,IF(O920=O913,0,IF(O920=O912,0,IF(O920=O911,0,1)))))))))</f>
        <v>0</v>
      </c>
      <c r="AK920" s="529">
        <f t="shared" si="197"/>
        <v>0</v>
      </c>
    </row>
    <row r="921" spans="1:37" ht="14.1" customHeight="1" thickTop="1" thickBot="1">
      <c r="A921" s="2797"/>
      <c r="B921" s="2800"/>
      <c r="C921" s="2826"/>
      <c r="D921" s="2829"/>
      <c r="E921" s="2832"/>
      <c r="F921" s="2806"/>
      <c r="G921" s="2809"/>
      <c r="H921" s="2836" t="s">
        <v>970</v>
      </c>
      <c r="I921" s="2806"/>
      <c r="J921" s="2806"/>
      <c r="K921" s="275"/>
      <c r="L921" s="97"/>
      <c r="M921" s="97"/>
      <c r="N921" s="79"/>
      <c r="O921" s="79"/>
      <c r="P921" s="97"/>
      <c r="Q921" s="97"/>
      <c r="R921" s="14"/>
      <c r="S921" s="14"/>
      <c r="T921" s="14"/>
      <c r="U921" s="14"/>
      <c r="V921" s="14"/>
      <c r="W921" s="14"/>
      <c r="X921" s="14"/>
      <c r="Y921" s="14"/>
      <c r="Z921" s="97"/>
      <c r="AA921" s="2812">
        <f>SUM(R921:Z930)</f>
        <v>0</v>
      </c>
      <c r="AB921" s="2812">
        <f>IF(AA921&gt;0,18,0)</f>
        <v>0</v>
      </c>
      <c r="AC921" s="2815">
        <f t="shared" ref="AC921" si="210">IF((AA921-AB921)&gt;=0,AA921-AB921,0)</f>
        <v>0</v>
      </c>
      <c r="AD921" s="2835">
        <f>IF(AA921&lt;AB921,AA921,AB921)/IF(AB921=0,1,AB921)</f>
        <v>0</v>
      </c>
      <c r="AE921" s="2820" t="str">
        <f>IF(AD921=1,"pe",IF(AD921&gt;0,"ne",""))</f>
        <v/>
      </c>
      <c r="AF921" s="2823"/>
      <c r="AG921" s="59">
        <v>1</v>
      </c>
      <c r="AH921" s="59" t="s">
        <v>224</v>
      </c>
      <c r="AI921" s="59" t="str">
        <f t="shared" si="194"/>
        <v>??</v>
      </c>
      <c r="AJ921" s="59">
        <v>1</v>
      </c>
      <c r="AK921" s="529">
        <f>C921</f>
        <v>0</v>
      </c>
    </row>
    <row r="922" spans="1:37" ht="14.1" customHeight="1" thickTop="1" thickBot="1">
      <c r="A922" s="2797"/>
      <c r="B922" s="2801"/>
      <c r="C922" s="2827"/>
      <c r="D922" s="2830"/>
      <c r="E922" s="2833"/>
      <c r="F922" s="2807"/>
      <c r="G922" s="2810"/>
      <c r="H922" s="2837"/>
      <c r="I922" s="2807"/>
      <c r="J922" s="2807"/>
      <c r="K922" s="273"/>
      <c r="L922" s="98"/>
      <c r="M922" s="1760"/>
      <c r="N922" s="89"/>
      <c r="O922" s="89"/>
      <c r="P922" s="98"/>
      <c r="Q922" s="98"/>
      <c r="R922" s="12"/>
      <c r="S922" s="12"/>
      <c r="T922" s="12"/>
      <c r="U922" s="12"/>
      <c r="V922" s="12"/>
      <c r="W922" s="1934"/>
      <c r="X922" s="1934"/>
      <c r="Y922" s="12"/>
      <c r="Z922" s="98"/>
      <c r="AA922" s="2813"/>
      <c r="AB922" s="2813"/>
      <c r="AC922" s="2816"/>
      <c r="AD922" s="2835"/>
      <c r="AE922" s="2821"/>
      <c r="AF922" s="2823"/>
      <c r="AG922" s="59">
        <f>IF(N922=N921,0,1)</f>
        <v>0</v>
      </c>
      <c r="AH922" s="59" t="s">
        <v>224</v>
      </c>
      <c r="AI922" s="59" t="str">
        <f t="shared" si="194"/>
        <v>??</v>
      </c>
      <c r="AJ922" s="59">
        <f>IF(O922=O921,0,1)</f>
        <v>0</v>
      </c>
      <c r="AK922" s="529">
        <f t="shared" ref="AK922:AK950" si="211">AK921</f>
        <v>0</v>
      </c>
    </row>
    <row r="923" spans="1:37" ht="14.1" customHeight="1" thickTop="1" thickBot="1">
      <c r="A923" s="2797"/>
      <c r="B923" s="2801"/>
      <c r="C923" s="2827"/>
      <c r="D923" s="2830"/>
      <c r="E923" s="2833"/>
      <c r="F923" s="2807"/>
      <c r="G923" s="2810"/>
      <c r="H923" s="2838"/>
      <c r="I923" s="2807"/>
      <c r="J923" s="2807"/>
      <c r="K923" s="273"/>
      <c r="L923" s="98"/>
      <c r="M923" s="1760"/>
      <c r="N923" s="89"/>
      <c r="O923" s="89"/>
      <c r="P923" s="98"/>
      <c r="Q923" s="98"/>
      <c r="R923" s="12"/>
      <c r="S923" s="12"/>
      <c r="T923" s="12"/>
      <c r="U923" s="12"/>
      <c r="V923" s="12"/>
      <c r="W923" s="1934"/>
      <c r="X923" s="1934"/>
      <c r="Y923" s="12"/>
      <c r="Z923" s="98"/>
      <c r="AA923" s="2813"/>
      <c r="AB923" s="2813"/>
      <c r="AC923" s="2816"/>
      <c r="AD923" s="2835"/>
      <c r="AE923" s="2821"/>
      <c r="AF923" s="2823"/>
      <c r="AG923" s="59">
        <f>IF(N923=N922,0,IF(N923=N921,0,1))</f>
        <v>0</v>
      </c>
      <c r="AH923" s="59" t="s">
        <v>224</v>
      </c>
      <c r="AI923" s="59" t="str">
        <f t="shared" si="194"/>
        <v>??</v>
      </c>
      <c r="AJ923" s="59">
        <f>IF(O923=O922,0,IF(O923=O921,0,1))</f>
        <v>0</v>
      </c>
      <c r="AK923" s="529">
        <f t="shared" si="211"/>
        <v>0</v>
      </c>
    </row>
    <row r="924" spans="1:37" ht="14.1" customHeight="1" thickTop="1" thickBot="1">
      <c r="A924" s="2797"/>
      <c r="B924" s="2801"/>
      <c r="C924" s="2827"/>
      <c r="D924" s="2830"/>
      <c r="E924" s="2833"/>
      <c r="F924" s="2807"/>
      <c r="G924" s="2810"/>
      <c r="H924" s="2839"/>
      <c r="I924" s="2807"/>
      <c r="J924" s="2807"/>
      <c r="K924" s="273"/>
      <c r="L924" s="98"/>
      <c r="M924" s="1760"/>
      <c r="N924" s="89"/>
      <c r="O924" s="89"/>
      <c r="P924" s="98"/>
      <c r="Q924" s="98"/>
      <c r="R924" s="12"/>
      <c r="S924" s="12"/>
      <c r="T924" s="12"/>
      <c r="U924" s="12"/>
      <c r="V924" s="12"/>
      <c r="W924" s="1934"/>
      <c r="X924" s="1934"/>
      <c r="Y924" s="12"/>
      <c r="Z924" s="98"/>
      <c r="AA924" s="2813"/>
      <c r="AB924" s="2813"/>
      <c r="AC924" s="2816"/>
      <c r="AD924" s="2835"/>
      <c r="AE924" s="2821"/>
      <c r="AF924" s="2823"/>
      <c r="AG924" s="59">
        <f>IF(N924=N923,0,IF(N924=N922,0,IF(N924=N921,0,1)))</f>
        <v>0</v>
      </c>
      <c r="AH924" s="59" t="s">
        <v>224</v>
      </c>
      <c r="AI924" s="59" t="str">
        <f t="shared" si="194"/>
        <v>??</v>
      </c>
      <c r="AJ924" s="59">
        <f>IF(O924=O923,0,IF(O924=O922,0,IF(O924=O921,0,1)))</f>
        <v>0</v>
      </c>
      <c r="AK924" s="529">
        <f t="shared" si="211"/>
        <v>0</v>
      </c>
    </row>
    <row r="925" spans="1:37" ht="14.1" customHeight="1" thickTop="1" thickBot="1">
      <c r="A925" s="2797"/>
      <c r="B925" s="2801"/>
      <c r="C925" s="2827"/>
      <c r="D925" s="2830"/>
      <c r="E925" s="2833"/>
      <c r="F925" s="2807"/>
      <c r="G925" s="2810"/>
      <c r="H925" s="2839"/>
      <c r="I925" s="2807"/>
      <c r="J925" s="2807"/>
      <c r="K925" s="277"/>
      <c r="L925" s="98"/>
      <c r="M925" s="1760"/>
      <c r="N925" s="89"/>
      <c r="O925" s="89"/>
      <c r="P925" s="98"/>
      <c r="Q925" s="98"/>
      <c r="R925" s="12"/>
      <c r="S925" s="12"/>
      <c r="T925" s="12"/>
      <c r="U925" s="12"/>
      <c r="V925" s="12"/>
      <c r="W925" s="1934"/>
      <c r="X925" s="1934"/>
      <c r="Y925" s="12"/>
      <c r="Z925" s="98"/>
      <c r="AA925" s="2813"/>
      <c r="AB925" s="2813"/>
      <c r="AC925" s="2816"/>
      <c r="AD925" s="2835"/>
      <c r="AE925" s="2821"/>
      <c r="AF925" s="2823"/>
      <c r="AG925" s="59">
        <f>IF(N925=N924,0,IF(N925=N923,0,IF(N925=N922,0,IF(N925=N921,0,1))))</f>
        <v>0</v>
      </c>
      <c r="AH925" s="59" t="s">
        <v>224</v>
      </c>
      <c r="AI925" s="59" t="str">
        <f t="shared" si="194"/>
        <v>??</v>
      </c>
      <c r="AJ925" s="59">
        <f>IF(O925=O924,0,IF(O925=O923,0,IF(O925=O922,0,IF(O925=O921,0,1))))</f>
        <v>0</v>
      </c>
      <c r="AK925" s="529">
        <f t="shared" si="211"/>
        <v>0</v>
      </c>
    </row>
    <row r="926" spans="1:37" ht="14.1" customHeight="1" thickTop="1" thickBot="1">
      <c r="A926" s="2797"/>
      <c r="B926" s="2801"/>
      <c r="C926" s="2827"/>
      <c r="D926" s="2830"/>
      <c r="E926" s="2833"/>
      <c r="F926" s="2807"/>
      <c r="G926" s="2810"/>
      <c r="H926" s="2839"/>
      <c r="I926" s="2807"/>
      <c r="J926" s="2807"/>
      <c r="K926" s="277"/>
      <c r="L926" s="98"/>
      <c r="M926" s="1760"/>
      <c r="N926" s="89"/>
      <c r="O926" s="89"/>
      <c r="P926" s="98"/>
      <c r="Q926" s="98"/>
      <c r="R926" s="12"/>
      <c r="S926" s="12"/>
      <c r="T926" s="12"/>
      <c r="U926" s="12"/>
      <c r="V926" s="12"/>
      <c r="W926" s="1934"/>
      <c r="X926" s="1934"/>
      <c r="Y926" s="12"/>
      <c r="Z926" s="98"/>
      <c r="AA926" s="2813"/>
      <c r="AB926" s="2813"/>
      <c r="AC926" s="2816"/>
      <c r="AD926" s="2835"/>
      <c r="AE926" s="2821"/>
      <c r="AF926" s="2823"/>
      <c r="AG926" s="59">
        <f>IF(N926=N925,0,IF(N926=N924,0,IF(N926=N923,0,IF(N926=N922,0,IF(N926=N921,0,1)))))</f>
        <v>0</v>
      </c>
      <c r="AH926" s="59" t="s">
        <v>224</v>
      </c>
      <c r="AI926" s="59" t="str">
        <f t="shared" si="194"/>
        <v>??</v>
      </c>
      <c r="AJ926" s="59">
        <f>IF(O926=O925,0,IF(O926=O924,0,IF(O926=O923,0,IF(O926=O922,0,IF(O926=O921,0,1)))))</f>
        <v>0</v>
      </c>
      <c r="AK926" s="529">
        <f t="shared" si="211"/>
        <v>0</v>
      </c>
    </row>
    <row r="927" spans="1:37" ht="14.1" customHeight="1" thickTop="1" thickBot="1">
      <c r="A927" s="2797"/>
      <c r="B927" s="2801"/>
      <c r="C927" s="2827"/>
      <c r="D927" s="2830"/>
      <c r="E927" s="2833"/>
      <c r="F927" s="2807"/>
      <c r="G927" s="2810"/>
      <c r="H927" s="2839"/>
      <c r="I927" s="2807"/>
      <c r="J927" s="2807"/>
      <c r="K927" s="277"/>
      <c r="L927" s="98"/>
      <c r="M927" s="1760"/>
      <c r="N927" s="89"/>
      <c r="O927" s="89"/>
      <c r="P927" s="98"/>
      <c r="Q927" s="98"/>
      <c r="R927" s="12"/>
      <c r="S927" s="12"/>
      <c r="T927" s="12"/>
      <c r="U927" s="12"/>
      <c r="V927" s="12"/>
      <c r="W927" s="1934"/>
      <c r="X927" s="1934"/>
      <c r="Y927" s="12"/>
      <c r="Z927" s="98"/>
      <c r="AA927" s="2813"/>
      <c r="AB927" s="2813"/>
      <c r="AC927" s="2824" t="str">
        <f t="shared" ref="AC927" si="212">IF(AC921&gt;9,"błąd","")</f>
        <v/>
      </c>
      <c r="AD927" s="2835"/>
      <c r="AE927" s="2821"/>
      <c r="AF927" s="2823"/>
      <c r="AG927" s="59">
        <f>IF(N927=N926,0,IF(N927=N925,0,IF(N927=N924,0,IF(N927=N923,0,IF(N927=N922,0,IF(N927=N921,0,1))))))</f>
        <v>0</v>
      </c>
      <c r="AH927" s="59" t="s">
        <v>224</v>
      </c>
      <c r="AI927" s="59" t="str">
        <f t="shared" si="194"/>
        <v>??</v>
      </c>
      <c r="AJ927" s="59">
        <f>IF(O927=O926,0,IF(O927=O925,0,IF(O927=O924,0,IF(O927=O923,0,IF(O927=O922,0,IF(O927=O921,0,1))))))</f>
        <v>0</v>
      </c>
      <c r="AK927" s="529">
        <f t="shared" si="211"/>
        <v>0</v>
      </c>
    </row>
    <row r="928" spans="1:37" ht="14.1" customHeight="1" thickTop="1" thickBot="1">
      <c r="A928" s="2797"/>
      <c r="B928" s="2801"/>
      <c r="C928" s="2827"/>
      <c r="D928" s="2830"/>
      <c r="E928" s="2833"/>
      <c r="F928" s="2807"/>
      <c r="G928" s="2810"/>
      <c r="H928" s="2839"/>
      <c r="I928" s="2807"/>
      <c r="J928" s="2807"/>
      <c r="K928" s="277"/>
      <c r="L928" s="98"/>
      <c r="M928" s="1760"/>
      <c r="N928" s="89"/>
      <c r="O928" s="89"/>
      <c r="P928" s="98"/>
      <c r="Q928" s="98"/>
      <c r="R928" s="12"/>
      <c r="S928" s="12"/>
      <c r="T928" s="12"/>
      <c r="U928" s="12"/>
      <c r="V928" s="12"/>
      <c r="W928" s="1934"/>
      <c r="X928" s="1934"/>
      <c r="Y928" s="12"/>
      <c r="Z928" s="98"/>
      <c r="AA928" s="2813"/>
      <c r="AB928" s="2813"/>
      <c r="AC928" s="2824"/>
      <c r="AD928" s="2835"/>
      <c r="AE928" s="2821"/>
      <c r="AF928" s="2823"/>
      <c r="AG928" s="59">
        <f>IF(N928=N927,0,IF(N928=N926,0,IF(N928=N925,0,IF(N928=N924,0,IF(N928=N923,0,IF(N928=N922,0,IF(N928=N921,0,1)))))))</f>
        <v>0</v>
      </c>
      <c r="AH928" s="59" t="s">
        <v>224</v>
      </c>
      <c r="AI928" s="59" t="str">
        <f t="shared" si="194"/>
        <v>??</v>
      </c>
      <c r="AJ928" s="59">
        <f>IF(O928=O927,0,IF(O928=O926,0,IF(O928=O925,0,IF(O928=O924,0,IF(O928=O923,0,IF(O928=O922,0,IF(O928=O921,0,1)))))))</f>
        <v>0</v>
      </c>
      <c r="AK928" s="529">
        <f t="shared" si="211"/>
        <v>0</v>
      </c>
    </row>
    <row r="929" spans="1:37" ht="14.1" customHeight="1" thickTop="1" thickBot="1">
      <c r="A929" s="2797"/>
      <c r="B929" s="2801"/>
      <c r="C929" s="2827"/>
      <c r="D929" s="2830"/>
      <c r="E929" s="2833"/>
      <c r="F929" s="2807"/>
      <c r="G929" s="2810"/>
      <c r="H929" s="2839"/>
      <c r="I929" s="2807"/>
      <c r="J929" s="2807"/>
      <c r="K929" s="277"/>
      <c r="L929" s="98"/>
      <c r="M929" s="1760"/>
      <c r="N929" s="89"/>
      <c r="O929" s="89"/>
      <c r="P929" s="98"/>
      <c r="Q929" s="98"/>
      <c r="R929" s="12"/>
      <c r="S929" s="12"/>
      <c r="T929" s="12"/>
      <c r="U929" s="12"/>
      <c r="V929" s="12"/>
      <c r="W929" s="1934"/>
      <c r="X929" s="1934"/>
      <c r="Y929" s="12"/>
      <c r="Z929" s="98"/>
      <c r="AA929" s="2813"/>
      <c r="AB929" s="2813"/>
      <c r="AC929" s="2824"/>
      <c r="AD929" s="2835"/>
      <c r="AE929" s="2821"/>
      <c r="AF929" s="2823"/>
      <c r="AG929" s="59">
        <f>IF(N929=N928,0,IF(N929=N927,0,IF(N929=N926,0,IF(N929=N925,0,IF(N929=N924,0,IF(N929=N923,0,IF(N929=N922,0,IF(N929=N921,0,1))))))))</f>
        <v>0</v>
      </c>
      <c r="AH929" s="59" t="s">
        <v>224</v>
      </c>
      <c r="AI929" s="59" t="str">
        <f t="shared" si="194"/>
        <v>??</v>
      </c>
      <c r="AJ929" s="59">
        <f>IF(O929=O928,0,IF(O929=O927,0,IF(O929=O926,0,IF(O929=O925,0,IF(O929=O924,0,IF(O929=O923,0,IF(O929=O922,0,IF(O929=O921,0,1))))))))</f>
        <v>0</v>
      </c>
      <c r="AK929" s="529">
        <f t="shared" si="211"/>
        <v>0</v>
      </c>
    </row>
    <row r="930" spans="1:37" ht="14.1" customHeight="1" thickTop="1" thickBot="1">
      <c r="A930" s="2797"/>
      <c r="B930" s="2802"/>
      <c r="C930" s="2828"/>
      <c r="D930" s="2831"/>
      <c r="E930" s="2834"/>
      <c r="F930" s="2808"/>
      <c r="G930" s="2811"/>
      <c r="H930" s="2840"/>
      <c r="I930" s="2808"/>
      <c r="J930" s="2808"/>
      <c r="K930" s="274"/>
      <c r="L930" s="96"/>
      <c r="M930" s="96"/>
      <c r="N930" s="89"/>
      <c r="O930" s="93"/>
      <c r="P930" s="96"/>
      <c r="Q930" s="96"/>
      <c r="R930" s="13"/>
      <c r="S930" s="13"/>
      <c r="T930" s="13"/>
      <c r="U930" s="13"/>
      <c r="V930" s="13"/>
      <c r="W930" s="13"/>
      <c r="X930" s="13"/>
      <c r="Y930" s="13"/>
      <c r="Z930" s="96"/>
      <c r="AA930" s="2814"/>
      <c r="AB930" s="2814"/>
      <c r="AC930" s="2825"/>
      <c r="AD930" s="2835"/>
      <c r="AE930" s="2822"/>
      <c r="AF930" s="2823"/>
      <c r="AG930" s="59">
        <f>IF(N930=N929,0,IF(N930=N928,0,IF(N930=N927,0,IF(N930=N926,0,IF(N930=N925,0,IF(N930=N924,0,IF(N930=N923,0,IF(N930=N922,0,IF(N930=N921,0,1)))))))))</f>
        <v>0</v>
      </c>
      <c r="AH930" s="59" t="s">
        <v>224</v>
      </c>
      <c r="AI930" s="59" t="str">
        <f t="shared" si="194"/>
        <v>??</v>
      </c>
      <c r="AJ930" s="59">
        <f>IF(O930=O929,0,IF(O930=O928,0,IF(O930=O927,0,IF(O930=O926,0,IF(O930=O925,0,IF(O930=O924,0,IF(O930=O923,0,IF(O930=O922,0,IF(O930=O921,0,1)))))))))</f>
        <v>0</v>
      </c>
      <c r="AK930" s="529">
        <f t="shared" si="211"/>
        <v>0</v>
      </c>
    </row>
    <row r="931" spans="1:37" ht="14.1" customHeight="1" thickTop="1" thickBot="1">
      <c r="A931" s="2797"/>
      <c r="B931" s="2800"/>
      <c r="C931" s="2826"/>
      <c r="D931" s="2829"/>
      <c r="E931" s="2832"/>
      <c r="F931" s="2806"/>
      <c r="G931" s="2809"/>
      <c r="H931" s="2836" t="s">
        <v>970</v>
      </c>
      <c r="I931" s="2806"/>
      <c r="J931" s="2806"/>
      <c r="K931" s="275"/>
      <c r="L931" s="97"/>
      <c r="M931" s="97"/>
      <c r="N931" s="79"/>
      <c r="O931" s="79"/>
      <c r="P931" s="97"/>
      <c r="Q931" s="97"/>
      <c r="R931" s="14"/>
      <c r="S931" s="14"/>
      <c r="T931" s="14"/>
      <c r="U931" s="14"/>
      <c r="V931" s="14"/>
      <c r="W931" s="14"/>
      <c r="X931" s="14"/>
      <c r="Y931" s="14"/>
      <c r="Z931" s="97"/>
      <c r="AA931" s="2812">
        <f>SUM(R931:Z940)</f>
        <v>0</v>
      </c>
      <c r="AB931" s="2812">
        <f>IF(AA931&gt;0,18,0)</f>
        <v>0</v>
      </c>
      <c r="AC931" s="2815">
        <f t="shared" ref="AC931" si="213">IF((AA931-AB931)&gt;=0,AA931-AB931,0)</f>
        <v>0</v>
      </c>
      <c r="AD931" s="2835">
        <f>IF(AA931&lt;AB931,AA931,AB931)/IF(AB931=0,1,AB931)</f>
        <v>0</v>
      </c>
      <c r="AE931" s="2820" t="str">
        <f>IF(AD931=1,"pe",IF(AD931&gt;0,"ne",""))</f>
        <v/>
      </c>
      <c r="AF931" s="2823"/>
      <c r="AG931" s="59">
        <v>1</v>
      </c>
      <c r="AH931" s="59" t="s">
        <v>224</v>
      </c>
      <c r="AI931" s="59" t="str">
        <f t="shared" si="194"/>
        <v>??</v>
      </c>
      <c r="AJ931" s="59">
        <v>1</v>
      </c>
      <c r="AK931" s="529">
        <f>C931</f>
        <v>0</v>
      </c>
    </row>
    <row r="932" spans="1:37" ht="14.1" customHeight="1" thickTop="1" thickBot="1">
      <c r="A932" s="2797"/>
      <c r="B932" s="2801"/>
      <c r="C932" s="2827"/>
      <c r="D932" s="2830"/>
      <c r="E932" s="2833"/>
      <c r="F932" s="2807"/>
      <c r="G932" s="2810"/>
      <c r="H932" s="2837"/>
      <c r="I932" s="2807"/>
      <c r="J932" s="2807"/>
      <c r="K932" s="273"/>
      <c r="L932" s="98"/>
      <c r="M932" s="1760"/>
      <c r="N932" s="89"/>
      <c r="O932" s="89"/>
      <c r="P932" s="98"/>
      <c r="Q932" s="98"/>
      <c r="R932" s="12"/>
      <c r="S932" s="12"/>
      <c r="T932" s="12"/>
      <c r="U932" s="12"/>
      <c r="V932" s="12"/>
      <c r="W932" s="1934"/>
      <c r="X932" s="1934"/>
      <c r="Y932" s="12"/>
      <c r="Z932" s="98"/>
      <c r="AA932" s="2813"/>
      <c r="AB932" s="2813"/>
      <c r="AC932" s="2816"/>
      <c r="AD932" s="2835"/>
      <c r="AE932" s="2821"/>
      <c r="AF932" s="2823"/>
      <c r="AG932" s="59">
        <f>IF(N932=N931,0,1)</f>
        <v>0</v>
      </c>
      <c r="AH932" s="59" t="s">
        <v>224</v>
      </c>
      <c r="AI932" s="59" t="str">
        <f t="shared" si="194"/>
        <v>??</v>
      </c>
      <c r="AJ932" s="59">
        <f>IF(O932=O931,0,1)</f>
        <v>0</v>
      </c>
      <c r="AK932" s="529">
        <f t="shared" si="211"/>
        <v>0</v>
      </c>
    </row>
    <row r="933" spans="1:37" ht="14.1" customHeight="1" thickTop="1" thickBot="1">
      <c r="A933" s="2797"/>
      <c r="B933" s="2801"/>
      <c r="C933" s="2827"/>
      <c r="D933" s="2830"/>
      <c r="E933" s="2833"/>
      <c r="F933" s="2807"/>
      <c r="G933" s="2810"/>
      <c r="H933" s="2838"/>
      <c r="I933" s="2807"/>
      <c r="J933" s="2807"/>
      <c r="K933" s="273"/>
      <c r="L933" s="98"/>
      <c r="M933" s="1760"/>
      <c r="N933" s="89"/>
      <c r="O933" s="89"/>
      <c r="P933" s="98"/>
      <c r="Q933" s="98"/>
      <c r="R933" s="12"/>
      <c r="S933" s="12"/>
      <c r="T933" s="12"/>
      <c r="U933" s="12"/>
      <c r="V933" s="12"/>
      <c r="W933" s="1934"/>
      <c r="X933" s="1934"/>
      <c r="Y933" s="12"/>
      <c r="Z933" s="98"/>
      <c r="AA933" s="2813"/>
      <c r="AB933" s="2813"/>
      <c r="AC933" s="2816"/>
      <c r="AD933" s="2835"/>
      <c r="AE933" s="2821"/>
      <c r="AF933" s="2823"/>
      <c r="AG933" s="59">
        <f>IF(N933=N932,0,IF(N933=N931,0,1))</f>
        <v>0</v>
      </c>
      <c r="AH933" s="59" t="s">
        <v>224</v>
      </c>
      <c r="AI933" s="59" t="str">
        <f t="shared" si="194"/>
        <v>??</v>
      </c>
      <c r="AJ933" s="59">
        <f>IF(O933=O932,0,IF(O933=O931,0,1))</f>
        <v>0</v>
      </c>
      <c r="AK933" s="529">
        <f t="shared" si="211"/>
        <v>0</v>
      </c>
    </row>
    <row r="934" spans="1:37" ht="14.1" customHeight="1" thickTop="1" thickBot="1">
      <c r="A934" s="2797"/>
      <c r="B934" s="2801"/>
      <c r="C934" s="2827"/>
      <c r="D934" s="2830"/>
      <c r="E934" s="2833"/>
      <c r="F934" s="2807"/>
      <c r="G934" s="2810"/>
      <c r="H934" s="2839"/>
      <c r="I934" s="2807"/>
      <c r="J934" s="2807"/>
      <c r="K934" s="273"/>
      <c r="L934" s="98"/>
      <c r="M934" s="1760"/>
      <c r="N934" s="89"/>
      <c r="O934" s="89"/>
      <c r="P934" s="98"/>
      <c r="Q934" s="98"/>
      <c r="R934" s="12"/>
      <c r="S934" s="12"/>
      <c r="T934" s="12"/>
      <c r="U934" s="12"/>
      <c r="V934" s="12"/>
      <c r="W934" s="1934"/>
      <c r="X934" s="1934"/>
      <c r="Y934" s="12"/>
      <c r="Z934" s="98"/>
      <c r="AA934" s="2813"/>
      <c r="AB934" s="2813"/>
      <c r="AC934" s="2816"/>
      <c r="AD934" s="2835"/>
      <c r="AE934" s="2821"/>
      <c r="AF934" s="2823"/>
      <c r="AG934" s="59">
        <f>IF(N934=N933,0,IF(N934=N932,0,IF(N934=N931,0,1)))</f>
        <v>0</v>
      </c>
      <c r="AH934" s="59" t="s">
        <v>224</v>
      </c>
      <c r="AI934" s="59" t="str">
        <f t="shared" si="194"/>
        <v>??</v>
      </c>
      <c r="AJ934" s="59">
        <f>IF(O934=O933,0,IF(O934=O932,0,IF(O934=O931,0,1)))</f>
        <v>0</v>
      </c>
      <c r="AK934" s="529">
        <f t="shared" si="211"/>
        <v>0</v>
      </c>
    </row>
    <row r="935" spans="1:37" ht="14.1" customHeight="1" thickTop="1" thickBot="1">
      <c r="A935" s="2797"/>
      <c r="B935" s="2801"/>
      <c r="C935" s="2827"/>
      <c r="D935" s="2830"/>
      <c r="E935" s="2833"/>
      <c r="F935" s="2807"/>
      <c r="G935" s="2810"/>
      <c r="H935" s="2839"/>
      <c r="I935" s="2807"/>
      <c r="J935" s="2807"/>
      <c r="K935" s="277"/>
      <c r="L935" s="98"/>
      <c r="M935" s="1760"/>
      <c r="N935" s="89"/>
      <c r="O935" s="89"/>
      <c r="P935" s="98"/>
      <c r="Q935" s="98"/>
      <c r="R935" s="12"/>
      <c r="S935" s="12"/>
      <c r="T935" s="12"/>
      <c r="U935" s="12"/>
      <c r="V935" s="12"/>
      <c r="W935" s="1934"/>
      <c r="X935" s="1934"/>
      <c r="Y935" s="12"/>
      <c r="Z935" s="98"/>
      <c r="AA935" s="2813"/>
      <c r="AB935" s="2813"/>
      <c r="AC935" s="2816"/>
      <c r="AD935" s="2835"/>
      <c r="AE935" s="2821"/>
      <c r="AF935" s="2823"/>
      <c r="AG935" s="59">
        <f>IF(N935=N934,0,IF(N935=N933,0,IF(N935=N932,0,IF(N935=N931,0,1))))</f>
        <v>0</v>
      </c>
      <c r="AH935" s="59" t="s">
        <v>224</v>
      </c>
      <c r="AI935" s="59" t="str">
        <f t="shared" si="194"/>
        <v>??</v>
      </c>
      <c r="AJ935" s="59">
        <f>IF(O935=O934,0,IF(O935=O933,0,IF(O935=O932,0,IF(O935=O931,0,1))))</f>
        <v>0</v>
      </c>
      <c r="AK935" s="529">
        <f t="shared" si="211"/>
        <v>0</v>
      </c>
    </row>
    <row r="936" spans="1:37" ht="14.1" customHeight="1" thickTop="1" thickBot="1">
      <c r="A936" s="2797"/>
      <c r="B936" s="2801"/>
      <c r="C936" s="2827"/>
      <c r="D936" s="2830"/>
      <c r="E936" s="2833"/>
      <c r="F936" s="2807"/>
      <c r="G936" s="2810"/>
      <c r="H936" s="2839"/>
      <c r="I936" s="2807"/>
      <c r="J936" s="2807"/>
      <c r="K936" s="277"/>
      <c r="L936" s="98"/>
      <c r="M936" s="1760"/>
      <c r="N936" s="89"/>
      <c r="O936" s="89"/>
      <c r="P936" s="98"/>
      <c r="Q936" s="98"/>
      <c r="R936" s="12"/>
      <c r="S936" s="12"/>
      <c r="T936" s="12"/>
      <c r="U936" s="12"/>
      <c r="V936" s="12"/>
      <c r="W936" s="1934"/>
      <c r="X936" s="1934"/>
      <c r="Y936" s="12"/>
      <c r="Z936" s="98"/>
      <c r="AA936" s="2813"/>
      <c r="AB936" s="2813"/>
      <c r="AC936" s="2816"/>
      <c r="AD936" s="2835"/>
      <c r="AE936" s="2821"/>
      <c r="AF936" s="2823"/>
      <c r="AG936" s="59">
        <f>IF(N936=N935,0,IF(N936=N934,0,IF(N936=N933,0,IF(N936=N932,0,IF(N936=N931,0,1)))))</f>
        <v>0</v>
      </c>
      <c r="AH936" s="59" t="s">
        <v>224</v>
      </c>
      <c r="AI936" s="59" t="str">
        <f t="shared" si="194"/>
        <v>??</v>
      </c>
      <c r="AJ936" s="59">
        <f>IF(O936=O935,0,IF(O936=O934,0,IF(O936=O933,0,IF(O936=O932,0,IF(O936=O931,0,1)))))</f>
        <v>0</v>
      </c>
      <c r="AK936" s="529">
        <f t="shared" si="211"/>
        <v>0</v>
      </c>
    </row>
    <row r="937" spans="1:37" ht="14.1" customHeight="1" thickTop="1" thickBot="1">
      <c r="A937" s="2797"/>
      <c r="B937" s="2801"/>
      <c r="C937" s="2827"/>
      <c r="D937" s="2830"/>
      <c r="E937" s="2833"/>
      <c r="F937" s="2807"/>
      <c r="G937" s="2810"/>
      <c r="H937" s="2839"/>
      <c r="I937" s="2807"/>
      <c r="J937" s="2807"/>
      <c r="K937" s="277"/>
      <c r="L937" s="98"/>
      <c r="M937" s="1760"/>
      <c r="N937" s="89"/>
      <c r="O937" s="89"/>
      <c r="P937" s="98"/>
      <c r="Q937" s="98"/>
      <c r="R937" s="12"/>
      <c r="S937" s="12"/>
      <c r="T937" s="12"/>
      <c r="U937" s="12"/>
      <c r="V937" s="12"/>
      <c r="W937" s="1934"/>
      <c r="X937" s="1934"/>
      <c r="Y937" s="12"/>
      <c r="Z937" s="98"/>
      <c r="AA937" s="2813"/>
      <c r="AB937" s="2813"/>
      <c r="AC937" s="2824" t="str">
        <f t="shared" ref="AC937" si="214">IF(AC931&gt;9,"błąd","")</f>
        <v/>
      </c>
      <c r="AD937" s="2835"/>
      <c r="AE937" s="2821"/>
      <c r="AF937" s="2823"/>
      <c r="AG937" s="59">
        <f>IF(N937=N936,0,IF(N937=N935,0,IF(N937=N934,0,IF(N937=N933,0,IF(N937=N932,0,IF(N937=N931,0,1))))))</f>
        <v>0</v>
      </c>
      <c r="AH937" s="59" t="s">
        <v>224</v>
      </c>
      <c r="AI937" s="59" t="str">
        <f t="shared" si="194"/>
        <v>??</v>
      </c>
      <c r="AJ937" s="59">
        <f>IF(O937=O936,0,IF(O937=O935,0,IF(O937=O934,0,IF(O937=O933,0,IF(O937=O932,0,IF(O937=O931,0,1))))))</f>
        <v>0</v>
      </c>
      <c r="AK937" s="529">
        <f t="shared" si="211"/>
        <v>0</v>
      </c>
    </row>
    <row r="938" spans="1:37" ht="14.1" customHeight="1" thickTop="1" thickBot="1">
      <c r="A938" s="2797"/>
      <c r="B938" s="2801"/>
      <c r="C938" s="2827"/>
      <c r="D938" s="2830"/>
      <c r="E938" s="2833"/>
      <c r="F938" s="2807"/>
      <c r="G938" s="2810"/>
      <c r="H938" s="2839"/>
      <c r="I938" s="2807"/>
      <c r="J938" s="2807"/>
      <c r="K938" s="277"/>
      <c r="L938" s="98"/>
      <c r="M938" s="1760"/>
      <c r="N938" s="89"/>
      <c r="O938" s="89"/>
      <c r="P938" s="98"/>
      <c r="Q938" s="98"/>
      <c r="R938" s="12"/>
      <c r="S938" s="12"/>
      <c r="T938" s="12"/>
      <c r="U938" s="12"/>
      <c r="V938" s="12"/>
      <c r="W938" s="1934"/>
      <c r="X938" s="1934"/>
      <c r="Y938" s="12"/>
      <c r="Z938" s="98"/>
      <c r="AA938" s="2813"/>
      <c r="AB938" s="2813"/>
      <c r="AC938" s="2824"/>
      <c r="AD938" s="2835"/>
      <c r="AE938" s="2821"/>
      <c r="AF938" s="2823"/>
      <c r="AG938" s="59">
        <f>IF(N938=N937,0,IF(N938=N936,0,IF(N938=N935,0,IF(N938=N934,0,IF(N938=N933,0,IF(N938=N932,0,IF(N938=N931,0,1)))))))</f>
        <v>0</v>
      </c>
      <c r="AH938" s="59" t="s">
        <v>224</v>
      </c>
      <c r="AI938" s="59" t="str">
        <f t="shared" si="194"/>
        <v>??</v>
      </c>
      <c r="AJ938" s="59">
        <f>IF(O938=O937,0,IF(O938=O936,0,IF(O938=O935,0,IF(O938=O934,0,IF(O938=O933,0,IF(O938=O932,0,IF(O938=O931,0,1)))))))</f>
        <v>0</v>
      </c>
      <c r="AK938" s="529">
        <f t="shared" si="211"/>
        <v>0</v>
      </c>
    </row>
    <row r="939" spans="1:37" ht="14.1" customHeight="1" thickTop="1" thickBot="1">
      <c r="A939" s="2797"/>
      <c r="B939" s="2801"/>
      <c r="C939" s="2827"/>
      <c r="D939" s="2830"/>
      <c r="E939" s="2833"/>
      <c r="F939" s="2807"/>
      <c r="G939" s="2810"/>
      <c r="H939" s="2839"/>
      <c r="I939" s="2807"/>
      <c r="J939" s="2807"/>
      <c r="K939" s="277"/>
      <c r="L939" s="98"/>
      <c r="M939" s="1760"/>
      <c r="N939" s="89"/>
      <c r="O939" s="89"/>
      <c r="P939" s="98"/>
      <c r="Q939" s="98"/>
      <c r="R939" s="12"/>
      <c r="S939" s="12"/>
      <c r="T939" s="12"/>
      <c r="U939" s="12"/>
      <c r="V939" s="12"/>
      <c r="W939" s="1934"/>
      <c r="X939" s="1934"/>
      <c r="Y939" s="12"/>
      <c r="Z939" s="98"/>
      <c r="AA939" s="2813"/>
      <c r="AB939" s="2813"/>
      <c r="AC939" s="2824"/>
      <c r="AD939" s="2835"/>
      <c r="AE939" s="2821"/>
      <c r="AF939" s="2823"/>
      <c r="AG939" s="59">
        <f>IF(N939=N938,0,IF(N939=N937,0,IF(N939=N936,0,IF(N939=N935,0,IF(N939=N934,0,IF(N939=N933,0,IF(N939=N932,0,IF(N939=N931,0,1))))))))</f>
        <v>0</v>
      </c>
      <c r="AH939" s="59" t="s">
        <v>224</v>
      </c>
      <c r="AI939" s="59" t="str">
        <f t="shared" si="194"/>
        <v>??</v>
      </c>
      <c r="AJ939" s="59">
        <f>IF(O939=O938,0,IF(O939=O937,0,IF(O939=O936,0,IF(O939=O935,0,IF(O939=O934,0,IF(O939=O933,0,IF(O939=O932,0,IF(O939=O931,0,1))))))))</f>
        <v>0</v>
      </c>
      <c r="AK939" s="529">
        <f t="shared" si="211"/>
        <v>0</v>
      </c>
    </row>
    <row r="940" spans="1:37" ht="14.1" customHeight="1" thickTop="1" thickBot="1">
      <c r="A940" s="2797"/>
      <c r="B940" s="2802"/>
      <c r="C940" s="2828"/>
      <c r="D940" s="2831"/>
      <c r="E940" s="2834"/>
      <c r="F940" s="2808"/>
      <c r="G940" s="2811"/>
      <c r="H940" s="2840"/>
      <c r="I940" s="2808"/>
      <c r="J940" s="2808"/>
      <c r="K940" s="274"/>
      <c r="L940" s="96"/>
      <c r="M940" s="96"/>
      <c r="N940" s="89"/>
      <c r="O940" s="93"/>
      <c r="P940" s="96"/>
      <c r="Q940" s="96"/>
      <c r="R940" s="13"/>
      <c r="S940" s="13"/>
      <c r="T940" s="13"/>
      <c r="U940" s="13"/>
      <c r="V940" s="13"/>
      <c r="W940" s="13"/>
      <c r="X940" s="13"/>
      <c r="Y940" s="13"/>
      <c r="Z940" s="96"/>
      <c r="AA940" s="2814"/>
      <c r="AB940" s="2814"/>
      <c r="AC940" s="2825"/>
      <c r="AD940" s="2835"/>
      <c r="AE940" s="2822"/>
      <c r="AF940" s="2823"/>
      <c r="AG940" s="59">
        <f>IF(N940=N939,0,IF(N940=N938,0,IF(N940=N937,0,IF(N940=N936,0,IF(N940=N935,0,IF(N940=N934,0,IF(N940=N933,0,IF(N940=N932,0,IF(N940=N931,0,1)))))))))</f>
        <v>0</v>
      </c>
      <c r="AH940" s="59" t="s">
        <v>224</v>
      </c>
      <c r="AI940" s="59" t="str">
        <f t="shared" si="194"/>
        <v>??</v>
      </c>
      <c r="AJ940" s="59">
        <f>IF(O940=O939,0,IF(O940=O938,0,IF(O940=O937,0,IF(O940=O936,0,IF(O940=O935,0,IF(O940=O934,0,IF(O940=O933,0,IF(O940=O932,0,IF(O940=O931,0,1)))))))))</f>
        <v>0</v>
      </c>
      <c r="AK940" s="529">
        <f t="shared" si="211"/>
        <v>0</v>
      </c>
    </row>
    <row r="941" spans="1:37" ht="14.1" customHeight="1" thickTop="1" thickBot="1">
      <c r="A941" s="2797"/>
      <c r="B941" s="2800"/>
      <c r="C941" s="2826"/>
      <c r="D941" s="2829"/>
      <c r="E941" s="2832"/>
      <c r="F941" s="2806"/>
      <c r="G941" s="2809"/>
      <c r="H941" s="2836" t="s">
        <v>970</v>
      </c>
      <c r="I941" s="2806"/>
      <c r="J941" s="2806"/>
      <c r="K941" s="275"/>
      <c r="L941" s="97"/>
      <c r="M941" s="97"/>
      <c r="N941" s="79"/>
      <c r="O941" s="79"/>
      <c r="P941" s="97"/>
      <c r="Q941" s="97"/>
      <c r="R941" s="14"/>
      <c r="S941" s="14"/>
      <c r="T941" s="14"/>
      <c r="U941" s="14"/>
      <c r="V941" s="14"/>
      <c r="W941" s="14"/>
      <c r="X941" s="14"/>
      <c r="Y941" s="14"/>
      <c r="Z941" s="97"/>
      <c r="AA941" s="2812">
        <f>SUM(R941:Z950)</f>
        <v>0</v>
      </c>
      <c r="AB941" s="2812">
        <f>IF(AA941&gt;0,18,0)</f>
        <v>0</v>
      </c>
      <c r="AC941" s="2815">
        <f t="shared" ref="AC941" si="215">IF((AA941-AB941)&gt;=0,AA941-AB941,0)</f>
        <v>0</v>
      </c>
      <c r="AD941" s="2835">
        <f>IF(AA941&lt;AB941,AA941,AB941)/IF(AB941=0,1,AB941)</f>
        <v>0</v>
      </c>
      <c r="AE941" s="2820" t="str">
        <f>IF(AD941=1,"pe",IF(AD941&gt;0,"ne",""))</f>
        <v/>
      </c>
      <c r="AF941" s="2823"/>
      <c r="AG941" s="59">
        <v>1</v>
      </c>
      <c r="AH941" s="59" t="s">
        <v>224</v>
      </c>
      <c r="AI941" s="59" t="str">
        <f t="shared" si="194"/>
        <v>??</v>
      </c>
      <c r="AJ941" s="59">
        <v>1</v>
      </c>
      <c r="AK941" s="529">
        <f>C941</f>
        <v>0</v>
      </c>
    </row>
    <row r="942" spans="1:37" ht="14.1" customHeight="1" thickTop="1" thickBot="1">
      <c r="A942" s="2797"/>
      <c r="B942" s="2801"/>
      <c r="C942" s="2827"/>
      <c r="D942" s="2830"/>
      <c r="E942" s="2833"/>
      <c r="F942" s="2807"/>
      <c r="G942" s="2810"/>
      <c r="H942" s="2837"/>
      <c r="I942" s="2807"/>
      <c r="J942" s="2807"/>
      <c r="K942" s="273"/>
      <c r="L942" s="98"/>
      <c r="M942" s="1760"/>
      <c r="N942" s="89"/>
      <c r="O942" s="89"/>
      <c r="P942" s="98"/>
      <c r="Q942" s="98"/>
      <c r="R942" s="12"/>
      <c r="S942" s="12"/>
      <c r="T942" s="12"/>
      <c r="U942" s="12"/>
      <c r="V942" s="12"/>
      <c r="W942" s="1934"/>
      <c r="X942" s="1934"/>
      <c r="Y942" s="12"/>
      <c r="Z942" s="98"/>
      <c r="AA942" s="2813"/>
      <c r="AB942" s="2813"/>
      <c r="AC942" s="2816"/>
      <c r="AD942" s="2835"/>
      <c r="AE942" s="2821"/>
      <c r="AF942" s="2823"/>
      <c r="AG942" s="59">
        <f>IF(N942=N941,0,1)</f>
        <v>0</v>
      </c>
      <c r="AH942" s="59" t="s">
        <v>224</v>
      </c>
      <c r="AI942" s="59" t="str">
        <f t="shared" si="194"/>
        <v>??</v>
      </c>
      <c r="AJ942" s="59">
        <f>IF(O942=O941,0,1)</f>
        <v>0</v>
      </c>
      <c r="AK942" s="529">
        <f t="shared" si="211"/>
        <v>0</v>
      </c>
    </row>
    <row r="943" spans="1:37" ht="14.1" customHeight="1" thickTop="1" thickBot="1">
      <c r="A943" s="2797"/>
      <c r="B943" s="2801"/>
      <c r="C943" s="2827"/>
      <c r="D943" s="2830"/>
      <c r="E943" s="2833"/>
      <c r="F943" s="2807"/>
      <c r="G943" s="2810"/>
      <c r="H943" s="2838"/>
      <c r="I943" s="2807"/>
      <c r="J943" s="2807"/>
      <c r="K943" s="273"/>
      <c r="L943" s="98"/>
      <c r="M943" s="1760"/>
      <c r="N943" s="89"/>
      <c r="O943" s="89"/>
      <c r="P943" s="98"/>
      <c r="Q943" s="98"/>
      <c r="R943" s="12"/>
      <c r="S943" s="12"/>
      <c r="T943" s="12"/>
      <c r="U943" s="12"/>
      <c r="V943" s="12"/>
      <c r="W943" s="1934"/>
      <c r="X943" s="1934"/>
      <c r="Y943" s="12"/>
      <c r="Z943" s="98"/>
      <c r="AA943" s="2813"/>
      <c r="AB943" s="2813"/>
      <c r="AC943" s="2816"/>
      <c r="AD943" s="2835"/>
      <c r="AE943" s="2821"/>
      <c r="AF943" s="2823"/>
      <c r="AG943" s="59">
        <f>IF(N943=N942,0,IF(N943=N941,0,1))</f>
        <v>0</v>
      </c>
      <c r="AH943" s="59" t="s">
        <v>224</v>
      </c>
      <c r="AI943" s="59" t="str">
        <f t="shared" si="194"/>
        <v>??</v>
      </c>
      <c r="AJ943" s="59">
        <f>IF(O943=O942,0,IF(O943=O941,0,1))</f>
        <v>0</v>
      </c>
      <c r="AK943" s="529">
        <f t="shared" si="211"/>
        <v>0</v>
      </c>
    </row>
    <row r="944" spans="1:37" ht="14.1" customHeight="1" thickTop="1" thickBot="1">
      <c r="A944" s="2797"/>
      <c r="B944" s="2801"/>
      <c r="C944" s="2827"/>
      <c r="D944" s="2830"/>
      <c r="E944" s="2833"/>
      <c r="F944" s="2807"/>
      <c r="G944" s="2810"/>
      <c r="H944" s="2839"/>
      <c r="I944" s="2807"/>
      <c r="J944" s="2807"/>
      <c r="K944" s="273"/>
      <c r="L944" s="98"/>
      <c r="M944" s="1760"/>
      <c r="N944" s="89"/>
      <c r="O944" s="89"/>
      <c r="P944" s="98"/>
      <c r="Q944" s="98"/>
      <c r="R944" s="12"/>
      <c r="S944" s="12"/>
      <c r="T944" s="12"/>
      <c r="U944" s="12"/>
      <c r="V944" s="12"/>
      <c r="W944" s="1934"/>
      <c r="X944" s="1934"/>
      <c r="Y944" s="12"/>
      <c r="Z944" s="98"/>
      <c r="AA944" s="2813"/>
      <c r="AB944" s="2813"/>
      <c r="AC944" s="2816"/>
      <c r="AD944" s="2835"/>
      <c r="AE944" s="2821"/>
      <c r="AF944" s="2823"/>
      <c r="AG944" s="59">
        <f>IF(N944=N943,0,IF(N944=N942,0,IF(N944=N941,0,1)))</f>
        <v>0</v>
      </c>
      <c r="AH944" s="59" t="s">
        <v>224</v>
      </c>
      <c r="AI944" s="59" t="str">
        <f t="shared" si="194"/>
        <v>??</v>
      </c>
      <c r="AJ944" s="59">
        <f>IF(O944=O943,0,IF(O944=O942,0,IF(O944=O941,0,1)))</f>
        <v>0</v>
      </c>
      <c r="AK944" s="529">
        <f t="shared" si="211"/>
        <v>0</v>
      </c>
    </row>
    <row r="945" spans="1:37" ht="14.1" customHeight="1" thickTop="1" thickBot="1">
      <c r="A945" s="2797"/>
      <c r="B945" s="2801"/>
      <c r="C945" s="2827"/>
      <c r="D945" s="2830"/>
      <c r="E945" s="2833"/>
      <c r="F945" s="2807"/>
      <c r="G945" s="2810"/>
      <c r="H945" s="2839"/>
      <c r="I945" s="2807"/>
      <c r="J945" s="2807"/>
      <c r="K945" s="277"/>
      <c r="L945" s="98"/>
      <c r="M945" s="1760"/>
      <c r="N945" s="89"/>
      <c r="O945" s="89"/>
      <c r="P945" s="98"/>
      <c r="Q945" s="98"/>
      <c r="R945" s="12"/>
      <c r="S945" s="12"/>
      <c r="T945" s="12"/>
      <c r="U945" s="12"/>
      <c r="V945" s="12"/>
      <c r="W945" s="1934"/>
      <c r="X945" s="1934"/>
      <c r="Y945" s="12"/>
      <c r="Z945" s="98"/>
      <c r="AA945" s="2813"/>
      <c r="AB945" s="2813"/>
      <c r="AC945" s="2816"/>
      <c r="AD945" s="2835"/>
      <c r="AE945" s="2821"/>
      <c r="AF945" s="2823"/>
      <c r="AG945" s="59">
        <f>IF(N945=N944,0,IF(N945=N943,0,IF(N945=N942,0,IF(N945=N941,0,1))))</f>
        <v>0</v>
      </c>
      <c r="AH945" s="59" t="s">
        <v>224</v>
      </c>
      <c r="AI945" s="59" t="str">
        <f t="shared" ref="AI945:AI1034" si="216">$C$2</f>
        <v>??</v>
      </c>
      <c r="AJ945" s="59">
        <f>IF(O945=O944,0,IF(O945=O943,0,IF(O945=O942,0,IF(O945=O941,0,1))))</f>
        <v>0</v>
      </c>
      <c r="AK945" s="529">
        <f t="shared" si="211"/>
        <v>0</v>
      </c>
    </row>
    <row r="946" spans="1:37" ht="14.1" customHeight="1" thickTop="1" thickBot="1">
      <c r="A946" s="2797"/>
      <c r="B946" s="2801"/>
      <c r="C946" s="2827"/>
      <c r="D946" s="2830"/>
      <c r="E946" s="2833"/>
      <c r="F946" s="2807"/>
      <c r="G946" s="2810"/>
      <c r="H946" s="2839"/>
      <c r="I946" s="2807"/>
      <c r="J946" s="2807"/>
      <c r="K946" s="277"/>
      <c r="L946" s="98"/>
      <c r="M946" s="1760"/>
      <c r="N946" s="89"/>
      <c r="O946" s="89"/>
      <c r="P946" s="98"/>
      <c r="Q946" s="98"/>
      <c r="R946" s="12"/>
      <c r="S946" s="12"/>
      <c r="T946" s="12"/>
      <c r="U946" s="12"/>
      <c r="V946" s="12"/>
      <c r="W946" s="1934"/>
      <c r="X946" s="1934"/>
      <c r="Y946" s="12"/>
      <c r="Z946" s="98"/>
      <c r="AA946" s="2813"/>
      <c r="AB946" s="2813"/>
      <c r="AC946" s="2816"/>
      <c r="AD946" s="2835"/>
      <c r="AE946" s="2821"/>
      <c r="AF946" s="2823"/>
      <c r="AG946" s="59">
        <f>IF(N946=N945,0,IF(N946=N944,0,IF(N946=N943,0,IF(N946=N942,0,IF(N946=N941,0,1)))))</f>
        <v>0</v>
      </c>
      <c r="AH946" s="59" t="s">
        <v>224</v>
      </c>
      <c r="AI946" s="59" t="str">
        <f t="shared" si="216"/>
        <v>??</v>
      </c>
      <c r="AJ946" s="59">
        <f>IF(O946=O945,0,IF(O946=O944,0,IF(O946=O943,0,IF(O946=O942,0,IF(O946=O941,0,1)))))</f>
        <v>0</v>
      </c>
      <c r="AK946" s="529">
        <f t="shared" si="211"/>
        <v>0</v>
      </c>
    </row>
    <row r="947" spans="1:37" ht="14.1" customHeight="1" thickTop="1" thickBot="1">
      <c r="A947" s="2797"/>
      <c r="B947" s="2801"/>
      <c r="C947" s="2827"/>
      <c r="D947" s="2830"/>
      <c r="E947" s="2833"/>
      <c r="F947" s="2807"/>
      <c r="G947" s="2810"/>
      <c r="H947" s="2839"/>
      <c r="I947" s="2807"/>
      <c r="J947" s="2807"/>
      <c r="K947" s="277"/>
      <c r="L947" s="98"/>
      <c r="M947" s="1760"/>
      <c r="N947" s="89"/>
      <c r="O947" s="89"/>
      <c r="P947" s="98"/>
      <c r="Q947" s="98"/>
      <c r="R947" s="12"/>
      <c r="S947" s="12"/>
      <c r="T947" s="12"/>
      <c r="U947" s="12"/>
      <c r="V947" s="12"/>
      <c r="W947" s="1934"/>
      <c r="X947" s="1934"/>
      <c r="Y947" s="12"/>
      <c r="Z947" s="98"/>
      <c r="AA947" s="2813"/>
      <c r="AB947" s="2813"/>
      <c r="AC947" s="2824" t="str">
        <f t="shared" ref="AC947" si="217">IF(AC941&gt;9,"błąd","")</f>
        <v/>
      </c>
      <c r="AD947" s="2835"/>
      <c r="AE947" s="2821"/>
      <c r="AF947" s="2823"/>
      <c r="AG947" s="59">
        <f>IF(N947=N946,0,IF(N947=N945,0,IF(N947=N944,0,IF(N947=N943,0,IF(N947=N942,0,IF(N947=N941,0,1))))))</f>
        <v>0</v>
      </c>
      <c r="AH947" s="59" t="s">
        <v>224</v>
      </c>
      <c r="AI947" s="59" t="str">
        <f t="shared" si="216"/>
        <v>??</v>
      </c>
      <c r="AJ947" s="59">
        <f>IF(O947=O946,0,IF(O947=O945,0,IF(O947=O944,0,IF(O947=O943,0,IF(O947=O942,0,IF(O947=O941,0,1))))))</f>
        <v>0</v>
      </c>
      <c r="AK947" s="529">
        <f t="shared" si="211"/>
        <v>0</v>
      </c>
    </row>
    <row r="948" spans="1:37" ht="14.1" customHeight="1" thickTop="1" thickBot="1">
      <c r="A948" s="2797"/>
      <c r="B948" s="2801"/>
      <c r="C948" s="2827"/>
      <c r="D948" s="2830"/>
      <c r="E948" s="2833"/>
      <c r="F948" s="2807"/>
      <c r="G948" s="2810"/>
      <c r="H948" s="2839"/>
      <c r="I948" s="2807"/>
      <c r="J948" s="2807"/>
      <c r="K948" s="277"/>
      <c r="L948" s="98"/>
      <c r="M948" s="1760"/>
      <c r="N948" s="89"/>
      <c r="O948" s="89"/>
      <c r="P948" s="98"/>
      <c r="Q948" s="98"/>
      <c r="R948" s="12"/>
      <c r="S948" s="12"/>
      <c r="T948" s="12"/>
      <c r="U948" s="12"/>
      <c r="V948" s="12"/>
      <c r="W948" s="1934"/>
      <c r="X948" s="1934"/>
      <c r="Y948" s="12"/>
      <c r="Z948" s="98"/>
      <c r="AA948" s="2813"/>
      <c r="AB948" s="2813"/>
      <c r="AC948" s="2824"/>
      <c r="AD948" s="2835"/>
      <c r="AE948" s="2821"/>
      <c r="AF948" s="2823"/>
      <c r="AG948" s="59">
        <f>IF(N948=N947,0,IF(N948=N946,0,IF(N948=N945,0,IF(N948=N944,0,IF(N948=N943,0,IF(N948=N942,0,IF(N948=N941,0,1)))))))</f>
        <v>0</v>
      </c>
      <c r="AH948" s="59" t="s">
        <v>224</v>
      </c>
      <c r="AI948" s="59" t="str">
        <f t="shared" si="216"/>
        <v>??</v>
      </c>
      <c r="AJ948" s="59">
        <f>IF(O948=O947,0,IF(O948=O946,0,IF(O948=O945,0,IF(O948=O944,0,IF(O948=O943,0,IF(O948=O942,0,IF(O948=O941,0,1)))))))</f>
        <v>0</v>
      </c>
      <c r="AK948" s="529">
        <f t="shared" si="211"/>
        <v>0</v>
      </c>
    </row>
    <row r="949" spans="1:37" ht="14.1" customHeight="1" thickTop="1" thickBot="1">
      <c r="A949" s="2797"/>
      <c r="B949" s="2801"/>
      <c r="C949" s="2827"/>
      <c r="D949" s="2830"/>
      <c r="E949" s="2833"/>
      <c r="F949" s="2807"/>
      <c r="G949" s="2810"/>
      <c r="H949" s="2839"/>
      <c r="I949" s="2807"/>
      <c r="J949" s="2807"/>
      <c r="K949" s="277"/>
      <c r="L949" s="98"/>
      <c r="M949" s="1760"/>
      <c r="N949" s="89"/>
      <c r="O949" s="89"/>
      <c r="P949" s="98"/>
      <c r="Q949" s="98"/>
      <c r="R949" s="12"/>
      <c r="S949" s="12"/>
      <c r="T949" s="12"/>
      <c r="U949" s="12"/>
      <c r="V949" s="12"/>
      <c r="W949" s="1934"/>
      <c r="X949" s="1934"/>
      <c r="Y949" s="12"/>
      <c r="Z949" s="98"/>
      <c r="AA949" s="2813"/>
      <c r="AB949" s="2813"/>
      <c r="AC949" s="2824"/>
      <c r="AD949" s="2835"/>
      <c r="AE949" s="2821"/>
      <c r="AF949" s="2823"/>
      <c r="AG949" s="59">
        <f>IF(N949=N948,0,IF(N949=N947,0,IF(N949=N946,0,IF(N949=N945,0,IF(N949=N944,0,IF(N949=N943,0,IF(N949=N942,0,IF(N949=N941,0,1))))))))</f>
        <v>0</v>
      </c>
      <c r="AH949" s="59" t="s">
        <v>224</v>
      </c>
      <c r="AI949" s="59" t="str">
        <f t="shared" si="216"/>
        <v>??</v>
      </c>
      <c r="AJ949" s="59">
        <f>IF(O949=O948,0,IF(O949=O947,0,IF(O949=O946,0,IF(O949=O945,0,IF(O949=O944,0,IF(O949=O943,0,IF(O949=O942,0,IF(O949=O941,0,1))))))))</f>
        <v>0</v>
      </c>
      <c r="AK949" s="529">
        <f t="shared" si="211"/>
        <v>0</v>
      </c>
    </row>
    <row r="950" spans="1:37" ht="14.1" customHeight="1" thickTop="1" thickBot="1">
      <c r="A950" s="2797"/>
      <c r="B950" s="2802"/>
      <c r="C950" s="2828"/>
      <c r="D950" s="2831"/>
      <c r="E950" s="2834"/>
      <c r="F950" s="2808"/>
      <c r="G950" s="2811"/>
      <c r="H950" s="2840"/>
      <c r="I950" s="2808"/>
      <c r="J950" s="2808"/>
      <c r="K950" s="274"/>
      <c r="L950" s="96"/>
      <c r="M950" s="96"/>
      <c r="N950" s="89"/>
      <c r="O950" s="93"/>
      <c r="P950" s="96"/>
      <c r="Q950" s="96"/>
      <c r="R950" s="13"/>
      <c r="S950" s="13"/>
      <c r="T950" s="13"/>
      <c r="U950" s="13"/>
      <c r="V950" s="13"/>
      <c r="W950" s="13"/>
      <c r="X950" s="13"/>
      <c r="Y950" s="13"/>
      <c r="Z950" s="96"/>
      <c r="AA950" s="2814"/>
      <c r="AB950" s="2814"/>
      <c r="AC950" s="2825"/>
      <c r="AD950" s="2835"/>
      <c r="AE950" s="2822"/>
      <c r="AF950" s="2823"/>
      <c r="AG950" s="59">
        <f>IF(N950=N949,0,IF(N950=N948,0,IF(N950=N947,0,IF(N950=N946,0,IF(N950=N945,0,IF(N950=N944,0,IF(N950=N943,0,IF(N950=N942,0,IF(N950=N941,0,1)))))))))</f>
        <v>0</v>
      </c>
      <c r="AH950" s="59" t="s">
        <v>224</v>
      </c>
      <c r="AI950" s="59" t="str">
        <f t="shared" si="216"/>
        <v>??</v>
      </c>
      <c r="AJ950" s="59">
        <f>IF(O950=O949,0,IF(O950=O948,0,IF(O950=O947,0,IF(O950=O946,0,IF(O950=O945,0,IF(O950=O944,0,IF(O950=O943,0,IF(O950=O942,0,IF(O950=O941,0,1)))))))))</f>
        <v>0</v>
      </c>
      <c r="AK950" s="529">
        <f t="shared" si="211"/>
        <v>0</v>
      </c>
    </row>
    <row r="951" spans="1:37" ht="14.1" customHeight="1" thickTop="1" thickBot="1">
      <c r="A951" s="2797"/>
      <c r="B951" s="2800"/>
      <c r="C951" s="2826"/>
      <c r="D951" s="2829"/>
      <c r="E951" s="2832"/>
      <c r="F951" s="2806"/>
      <c r="G951" s="2809"/>
      <c r="H951" s="2836" t="s">
        <v>970</v>
      </c>
      <c r="I951" s="2806"/>
      <c r="J951" s="2806"/>
      <c r="K951" s="275"/>
      <c r="L951" s="97"/>
      <c r="M951" s="97"/>
      <c r="N951" s="79"/>
      <c r="O951" s="79"/>
      <c r="P951" s="97"/>
      <c r="Q951" s="97"/>
      <c r="R951" s="14"/>
      <c r="S951" s="14"/>
      <c r="T951" s="14"/>
      <c r="U951" s="14"/>
      <c r="V951" s="14"/>
      <c r="W951" s="14"/>
      <c r="X951" s="14"/>
      <c r="Y951" s="14"/>
      <c r="Z951" s="97"/>
      <c r="AA951" s="2812">
        <f>SUM(R951:Z960)</f>
        <v>0</v>
      </c>
      <c r="AB951" s="2812">
        <f>IF(AA951&gt;0,18,0)</f>
        <v>0</v>
      </c>
      <c r="AC951" s="2815">
        <f t="shared" ref="AC951" si="218">IF((AA951-AB951)&gt;=0,AA951-AB951,0)</f>
        <v>0</v>
      </c>
      <c r="AD951" s="2835">
        <f>IF(AA951&lt;AB951,AA951,AB951)/IF(AB951=0,1,AB951)</f>
        <v>0</v>
      </c>
      <c r="AE951" s="2820" t="str">
        <f>IF(AD951=1,"pe",IF(AD951&gt;0,"ne",""))</f>
        <v/>
      </c>
      <c r="AF951" s="2823"/>
      <c r="AG951" s="59">
        <v>1</v>
      </c>
      <c r="AH951" s="59" t="s">
        <v>224</v>
      </c>
      <c r="AI951" s="59" t="str">
        <f t="shared" si="216"/>
        <v>??</v>
      </c>
      <c r="AJ951" s="59">
        <v>1</v>
      </c>
      <c r="AK951" s="529">
        <f>C951</f>
        <v>0</v>
      </c>
    </row>
    <row r="952" spans="1:37" ht="14.1" customHeight="1" thickTop="1" thickBot="1">
      <c r="A952" s="2797"/>
      <c r="B952" s="2801"/>
      <c r="C952" s="2827"/>
      <c r="D952" s="2830"/>
      <c r="E952" s="2833"/>
      <c r="F952" s="2807"/>
      <c r="G952" s="2810"/>
      <c r="H952" s="2837"/>
      <c r="I952" s="2807"/>
      <c r="J952" s="2807"/>
      <c r="K952" s="273"/>
      <c r="L952" s="98"/>
      <c r="M952" s="1760"/>
      <c r="N952" s="89"/>
      <c r="O952" s="89"/>
      <c r="P952" s="98"/>
      <c r="Q952" s="98"/>
      <c r="R952" s="12"/>
      <c r="S952" s="12"/>
      <c r="T952" s="12"/>
      <c r="U952" s="12"/>
      <c r="V952" s="12"/>
      <c r="W952" s="1934"/>
      <c r="X952" s="1934"/>
      <c r="Y952" s="12"/>
      <c r="Z952" s="98"/>
      <c r="AA952" s="2813"/>
      <c r="AB952" s="2813"/>
      <c r="AC952" s="2816"/>
      <c r="AD952" s="2835"/>
      <c r="AE952" s="2821"/>
      <c r="AF952" s="2823"/>
      <c r="AG952" s="59">
        <f>IF(N952=N951,0,1)</f>
        <v>0</v>
      </c>
      <c r="AH952" s="59" t="s">
        <v>224</v>
      </c>
      <c r="AI952" s="59" t="str">
        <f t="shared" si="216"/>
        <v>??</v>
      </c>
      <c r="AJ952" s="59">
        <f>IF(O952=O951,0,1)</f>
        <v>0</v>
      </c>
      <c r="AK952" s="529">
        <f t="shared" ref="AK952:AK1000" si="219">AK951</f>
        <v>0</v>
      </c>
    </row>
    <row r="953" spans="1:37" ht="14.1" customHeight="1" thickTop="1" thickBot="1">
      <c r="A953" s="2797"/>
      <c r="B953" s="2801"/>
      <c r="C953" s="2827"/>
      <c r="D953" s="2830"/>
      <c r="E953" s="2833"/>
      <c r="F953" s="2807"/>
      <c r="G953" s="2810"/>
      <c r="H953" s="2838"/>
      <c r="I953" s="2807"/>
      <c r="J953" s="2807"/>
      <c r="K953" s="273"/>
      <c r="L953" s="98"/>
      <c r="M953" s="1760"/>
      <c r="N953" s="89"/>
      <c r="O953" s="89"/>
      <c r="P953" s="98"/>
      <c r="Q953" s="98"/>
      <c r="R953" s="12"/>
      <c r="S953" s="12"/>
      <c r="T953" s="12"/>
      <c r="U953" s="12"/>
      <c r="V953" s="12"/>
      <c r="W953" s="1934"/>
      <c r="X953" s="1934"/>
      <c r="Y953" s="12"/>
      <c r="Z953" s="98"/>
      <c r="AA953" s="2813"/>
      <c r="AB953" s="2813"/>
      <c r="AC953" s="2816"/>
      <c r="AD953" s="2835"/>
      <c r="AE953" s="2821"/>
      <c r="AF953" s="2823"/>
      <c r="AG953" s="59">
        <f>IF(N953=N952,0,IF(N953=N951,0,1))</f>
        <v>0</v>
      </c>
      <c r="AH953" s="59" t="s">
        <v>224</v>
      </c>
      <c r="AI953" s="59" t="str">
        <f t="shared" si="216"/>
        <v>??</v>
      </c>
      <c r="AJ953" s="59">
        <f>IF(O953=O952,0,IF(O953=O951,0,1))</f>
        <v>0</v>
      </c>
      <c r="AK953" s="529">
        <f t="shared" si="219"/>
        <v>0</v>
      </c>
    </row>
    <row r="954" spans="1:37" ht="14.1" customHeight="1" thickTop="1" thickBot="1">
      <c r="A954" s="2797"/>
      <c r="B954" s="2801"/>
      <c r="C954" s="2827"/>
      <c r="D954" s="2830"/>
      <c r="E954" s="2833"/>
      <c r="F954" s="2807"/>
      <c r="G954" s="2810"/>
      <c r="H954" s="2839"/>
      <c r="I954" s="2807"/>
      <c r="J954" s="2807"/>
      <c r="K954" s="273"/>
      <c r="L954" s="98"/>
      <c r="M954" s="1760"/>
      <c r="N954" s="89"/>
      <c r="O954" s="89"/>
      <c r="P954" s="98"/>
      <c r="Q954" s="98"/>
      <c r="R954" s="12"/>
      <c r="S954" s="12"/>
      <c r="T954" s="12"/>
      <c r="U954" s="12"/>
      <c r="V954" s="12"/>
      <c r="W954" s="1934"/>
      <c r="X954" s="1934"/>
      <c r="Y954" s="12"/>
      <c r="Z954" s="98"/>
      <c r="AA954" s="2813"/>
      <c r="AB954" s="2813"/>
      <c r="AC954" s="2816"/>
      <c r="AD954" s="2835"/>
      <c r="AE954" s="2821"/>
      <c r="AF954" s="2823"/>
      <c r="AG954" s="59">
        <f>IF(N954=N953,0,IF(N954=N952,0,IF(N954=N951,0,1)))</f>
        <v>0</v>
      </c>
      <c r="AH954" s="59" t="s">
        <v>224</v>
      </c>
      <c r="AI954" s="59" t="str">
        <f t="shared" si="216"/>
        <v>??</v>
      </c>
      <c r="AJ954" s="59">
        <f>IF(O954=O953,0,IF(O954=O952,0,IF(O954=O951,0,1)))</f>
        <v>0</v>
      </c>
      <c r="AK954" s="529">
        <f t="shared" si="219"/>
        <v>0</v>
      </c>
    </row>
    <row r="955" spans="1:37" ht="14.1" customHeight="1" thickTop="1" thickBot="1">
      <c r="A955" s="2797"/>
      <c r="B955" s="2801"/>
      <c r="C955" s="2827"/>
      <c r="D955" s="2830"/>
      <c r="E955" s="2833"/>
      <c r="F955" s="2807"/>
      <c r="G955" s="2810"/>
      <c r="H955" s="2839"/>
      <c r="I955" s="2807"/>
      <c r="J955" s="2807"/>
      <c r="K955" s="277"/>
      <c r="L955" s="98"/>
      <c r="M955" s="1760"/>
      <c r="N955" s="89"/>
      <c r="O955" s="89"/>
      <c r="P955" s="98"/>
      <c r="Q955" s="98"/>
      <c r="R955" s="12"/>
      <c r="S955" s="12"/>
      <c r="T955" s="12"/>
      <c r="U955" s="12"/>
      <c r="V955" s="12"/>
      <c r="W955" s="1934"/>
      <c r="X955" s="1934"/>
      <c r="Y955" s="12"/>
      <c r="Z955" s="98"/>
      <c r="AA955" s="2813"/>
      <c r="AB955" s="2813"/>
      <c r="AC955" s="2816"/>
      <c r="AD955" s="2835"/>
      <c r="AE955" s="2821"/>
      <c r="AF955" s="2823"/>
      <c r="AG955" s="59">
        <f>IF(N955=N954,0,IF(N955=N953,0,IF(N955=N952,0,IF(N955=N951,0,1))))</f>
        <v>0</v>
      </c>
      <c r="AH955" s="59" t="s">
        <v>224</v>
      </c>
      <c r="AI955" s="59" t="str">
        <f t="shared" si="216"/>
        <v>??</v>
      </c>
      <c r="AJ955" s="59">
        <f>IF(O955=O954,0,IF(O955=O953,0,IF(O955=O952,0,IF(O955=O951,0,1))))</f>
        <v>0</v>
      </c>
      <c r="AK955" s="529">
        <f t="shared" si="219"/>
        <v>0</v>
      </c>
    </row>
    <row r="956" spans="1:37" ht="14.1" customHeight="1" thickTop="1" thickBot="1">
      <c r="A956" s="2797"/>
      <c r="B956" s="2801"/>
      <c r="C956" s="2827"/>
      <c r="D956" s="2830"/>
      <c r="E956" s="2833"/>
      <c r="F956" s="2807"/>
      <c r="G956" s="2810"/>
      <c r="H956" s="2839"/>
      <c r="I956" s="2807"/>
      <c r="J956" s="2807"/>
      <c r="K956" s="277"/>
      <c r="L956" s="98"/>
      <c r="M956" s="1760"/>
      <c r="N956" s="89"/>
      <c r="O956" s="89"/>
      <c r="P956" s="98"/>
      <c r="Q956" s="98"/>
      <c r="R956" s="12"/>
      <c r="S956" s="12"/>
      <c r="T956" s="12"/>
      <c r="U956" s="12"/>
      <c r="V956" s="12"/>
      <c r="W956" s="1934"/>
      <c r="X956" s="1934"/>
      <c r="Y956" s="12"/>
      <c r="Z956" s="98"/>
      <c r="AA956" s="2813"/>
      <c r="AB956" s="2813"/>
      <c r="AC956" s="2816"/>
      <c r="AD956" s="2835"/>
      <c r="AE956" s="2821"/>
      <c r="AF956" s="2823"/>
      <c r="AG956" s="59">
        <f>IF(N956=N955,0,IF(N956=N954,0,IF(N956=N953,0,IF(N956=N952,0,IF(N956=N951,0,1)))))</f>
        <v>0</v>
      </c>
      <c r="AH956" s="59" t="s">
        <v>224</v>
      </c>
      <c r="AI956" s="59" t="str">
        <f t="shared" si="216"/>
        <v>??</v>
      </c>
      <c r="AJ956" s="59">
        <f>IF(O956=O955,0,IF(O956=O954,0,IF(O956=O953,0,IF(O956=O952,0,IF(O956=O951,0,1)))))</f>
        <v>0</v>
      </c>
      <c r="AK956" s="529">
        <f t="shared" si="219"/>
        <v>0</v>
      </c>
    </row>
    <row r="957" spans="1:37" ht="14.1" customHeight="1" thickTop="1" thickBot="1">
      <c r="A957" s="2797"/>
      <c r="B957" s="2801"/>
      <c r="C957" s="2827"/>
      <c r="D957" s="2830"/>
      <c r="E957" s="2833"/>
      <c r="F957" s="2807"/>
      <c r="G957" s="2810"/>
      <c r="H957" s="2839"/>
      <c r="I957" s="2807"/>
      <c r="J957" s="2807"/>
      <c r="K957" s="277"/>
      <c r="L957" s="98"/>
      <c r="M957" s="1760"/>
      <c r="N957" s="89"/>
      <c r="O957" s="89"/>
      <c r="P957" s="98"/>
      <c r="Q957" s="98"/>
      <c r="R957" s="12"/>
      <c r="S957" s="12"/>
      <c r="T957" s="12"/>
      <c r="U957" s="12"/>
      <c r="V957" s="12"/>
      <c r="W957" s="1934"/>
      <c r="X957" s="1934"/>
      <c r="Y957" s="12"/>
      <c r="Z957" s="98"/>
      <c r="AA957" s="2813"/>
      <c r="AB957" s="2813"/>
      <c r="AC957" s="2824" t="str">
        <f t="shared" ref="AC957" si="220">IF(AC951&gt;9,"błąd","")</f>
        <v/>
      </c>
      <c r="AD957" s="2835"/>
      <c r="AE957" s="2821"/>
      <c r="AF957" s="2823"/>
      <c r="AG957" s="59">
        <f>IF(N957=N956,0,IF(N957=N955,0,IF(N957=N954,0,IF(N957=N953,0,IF(N957=N952,0,IF(N957=N951,0,1))))))</f>
        <v>0</v>
      </c>
      <c r="AH957" s="59" t="s">
        <v>224</v>
      </c>
      <c r="AI957" s="59" t="str">
        <f t="shared" si="216"/>
        <v>??</v>
      </c>
      <c r="AJ957" s="59">
        <f>IF(O957=O956,0,IF(O957=O955,0,IF(O957=O954,0,IF(O957=O953,0,IF(O957=O952,0,IF(O957=O951,0,1))))))</f>
        <v>0</v>
      </c>
      <c r="AK957" s="529">
        <f t="shared" si="219"/>
        <v>0</v>
      </c>
    </row>
    <row r="958" spans="1:37" ht="14.1" customHeight="1" thickTop="1" thickBot="1">
      <c r="A958" s="2797"/>
      <c r="B958" s="2801"/>
      <c r="C958" s="2827"/>
      <c r="D958" s="2830"/>
      <c r="E958" s="2833"/>
      <c r="F958" s="2807"/>
      <c r="G958" s="2810"/>
      <c r="H958" s="2839"/>
      <c r="I958" s="2807"/>
      <c r="J958" s="2807"/>
      <c r="K958" s="277"/>
      <c r="L958" s="98"/>
      <c r="M958" s="1760"/>
      <c r="N958" s="89"/>
      <c r="O958" s="89"/>
      <c r="P958" s="98"/>
      <c r="Q958" s="98"/>
      <c r="R958" s="12"/>
      <c r="S958" s="12"/>
      <c r="T958" s="12"/>
      <c r="U958" s="12"/>
      <c r="V958" s="12"/>
      <c r="W958" s="1934"/>
      <c r="X958" s="1934"/>
      <c r="Y958" s="12"/>
      <c r="Z958" s="98"/>
      <c r="AA958" s="2813"/>
      <c r="AB958" s="2813"/>
      <c r="AC958" s="2824"/>
      <c r="AD958" s="2835"/>
      <c r="AE958" s="2821"/>
      <c r="AF958" s="2823"/>
      <c r="AG958" s="59">
        <f>IF(N958=N957,0,IF(N958=N956,0,IF(N958=N955,0,IF(N958=N954,0,IF(N958=N953,0,IF(N958=N952,0,IF(N958=N951,0,1)))))))</f>
        <v>0</v>
      </c>
      <c r="AH958" s="59" t="s">
        <v>224</v>
      </c>
      <c r="AI958" s="59" t="str">
        <f t="shared" si="216"/>
        <v>??</v>
      </c>
      <c r="AJ958" s="59">
        <f>IF(O958=O957,0,IF(O958=O956,0,IF(O958=O955,0,IF(O958=O954,0,IF(O958=O953,0,IF(O958=O952,0,IF(O958=O951,0,1)))))))</f>
        <v>0</v>
      </c>
      <c r="AK958" s="529">
        <f t="shared" si="219"/>
        <v>0</v>
      </c>
    </row>
    <row r="959" spans="1:37" ht="14.1" customHeight="1" thickTop="1" thickBot="1">
      <c r="A959" s="2797"/>
      <c r="B959" s="2801"/>
      <c r="C959" s="2827"/>
      <c r="D959" s="2830"/>
      <c r="E959" s="2833"/>
      <c r="F959" s="2807"/>
      <c r="G959" s="2810"/>
      <c r="H959" s="2839"/>
      <c r="I959" s="2807"/>
      <c r="J959" s="2807"/>
      <c r="K959" s="277"/>
      <c r="L959" s="98"/>
      <c r="M959" s="1760"/>
      <c r="N959" s="89"/>
      <c r="O959" s="89"/>
      <c r="P959" s="98"/>
      <c r="Q959" s="98"/>
      <c r="R959" s="12"/>
      <c r="S959" s="12"/>
      <c r="T959" s="12"/>
      <c r="U959" s="12"/>
      <c r="V959" s="12"/>
      <c r="W959" s="1934"/>
      <c r="X959" s="1934"/>
      <c r="Y959" s="12"/>
      <c r="Z959" s="98"/>
      <c r="AA959" s="2813"/>
      <c r="AB959" s="2813"/>
      <c r="AC959" s="2824"/>
      <c r="AD959" s="2835"/>
      <c r="AE959" s="2821"/>
      <c r="AF959" s="2823"/>
      <c r="AG959" s="59">
        <f>IF(N959=N958,0,IF(N959=N957,0,IF(N959=N956,0,IF(N959=N955,0,IF(N959=N954,0,IF(N959=N953,0,IF(N959=N952,0,IF(N959=N951,0,1))))))))</f>
        <v>0</v>
      </c>
      <c r="AH959" s="59" t="s">
        <v>224</v>
      </c>
      <c r="AI959" s="59" t="str">
        <f t="shared" si="216"/>
        <v>??</v>
      </c>
      <c r="AJ959" s="59">
        <f>IF(O959=O958,0,IF(O959=O957,0,IF(O959=O956,0,IF(O959=O955,0,IF(O959=O954,0,IF(O959=O953,0,IF(O959=O952,0,IF(O959=O951,0,1))))))))</f>
        <v>0</v>
      </c>
      <c r="AK959" s="529">
        <f t="shared" si="219"/>
        <v>0</v>
      </c>
    </row>
    <row r="960" spans="1:37" ht="14.1" customHeight="1" thickTop="1" thickBot="1">
      <c r="A960" s="2797"/>
      <c r="B960" s="2802"/>
      <c r="C960" s="2828"/>
      <c r="D960" s="2831"/>
      <c r="E960" s="2834"/>
      <c r="F960" s="2808"/>
      <c r="G960" s="2811"/>
      <c r="H960" s="2840"/>
      <c r="I960" s="2808"/>
      <c r="J960" s="2808"/>
      <c r="K960" s="274"/>
      <c r="L960" s="96"/>
      <c r="M960" s="96"/>
      <c r="N960" s="89"/>
      <c r="O960" s="93"/>
      <c r="P960" s="96"/>
      <c r="Q960" s="96"/>
      <c r="R960" s="13"/>
      <c r="S960" s="13"/>
      <c r="T960" s="13"/>
      <c r="U960" s="13"/>
      <c r="V960" s="13"/>
      <c r="W960" s="13"/>
      <c r="X960" s="13"/>
      <c r="Y960" s="13"/>
      <c r="Z960" s="96"/>
      <c r="AA960" s="2814"/>
      <c r="AB960" s="2814"/>
      <c r="AC960" s="2825"/>
      <c r="AD960" s="2835"/>
      <c r="AE960" s="2822"/>
      <c r="AF960" s="2823"/>
      <c r="AG960" s="59">
        <f>IF(N960=N959,0,IF(N960=N958,0,IF(N960=N957,0,IF(N960=N956,0,IF(N960=N955,0,IF(N960=N954,0,IF(N960=N953,0,IF(N960=N952,0,IF(N960=N951,0,1)))))))))</f>
        <v>0</v>
      </c>
      <c r="AH960" s="59" t="s">
        <v>224</v>
      </c>
      <c r="AI960" s="59" t="str">
        <f t="shared" si="216"/>
        <v>??</v>
      </c>
      <c r="AJ960" s="59">
        <f>IF(O960=O959,0,IF(O960=O958,0,IF(O960=O957,0,IF(O960=O956,0,IF(O960=O955,0,IF(O960=O954,0,IF(O960=O953,0,IF(O960=O952,0,IF(O960=O951,0,1)))))))))</f>
        <v>0</v>
      </c>
      <c r="AK960" s="529">
        <f t="shared" si="219"/>
        <v>0</v>
      </c>
    </row>
    <row r="961" spans="1:38" ht="14.1" customHeight="1" thickTop="1" thickBot="1">
      <c r="A961" s="2797"/>
      <c r="B961" s="2800"/>
      <c r="C961" s="2826"/>
      <c r="D961" s="2829"/>
      <c r="E961" s="2832"/>
      <c r="F961" s="2806"/>
      <c r="G961" s="2809"/>
      <c r="H961" s="2836" t="s">
        <v>970</v>
      </c>
      <c r="I961" s="2806"/>
      <c r="J961" s="2806"/>
      <c r="K961" s="275"/>
      <c r="L961" s="97"/>
      <c r="M961" s="97"/>
      <c r="N961" s="79"/>
      <c r="O961" s="79"/>
      <c r="P961" s="97"/>
      <c r="Q961" s="97"/>
      <c r="R961" s="14"/>
      <c r="S961" s="14"/>
      <c r="T961" s="14"/>
      <c r="U961" s="14"/>
      <c r="V961" s="14"/>
      <c r="W961" s="14"/>
      <c r="X961" s="14"/>
      <c r="Y961" s="14"/>
      <c r="Z961" s="97"/>
      <c r="AA961" s="2812">
        <f>SUM(R961:Z970)</f>
        <v>0</v>
      </c>
      <c r="AB961" s="2812">
        <f>IF(AA961&gt;0,18,0)</f>
        <v>0</v>
      </c>
      <c r="AC961" s="2815">
        <f t="shared" ref="AC961" si="221">IF((AA961-AB961)&gt;=0,AA961-AB961,0)</f>
        <v>0</v>
      </c>
      <c r="AD961" s="2835">
        <f>IF(AA961&lt;AB961,AA961,AB961)/IF(AB961=0,1,AB961)</f>
        <v>0</v>
      </c>
      <c r="AE961" s="2820" t="str">
        <f>IF(AD961=1,"pe",IF(AD961&gt;0,"ne",""))</f>
        <v/>
      </c>
      <c r="AF961" s="2823"/>
      <c r="AG961" s="59">
        <v>1</v>
      </c>
      <c r="AH961" s="59" t="s">
        <v>224</v>
      </c>
      <c r="AI961" s="59" t="str">
        <f t="shared" si="216"/>
        <v>??</v>
      </c>
      <c r="AJ961" s="59">
        <v>1</v>
      </c>
      <c r="AK961" s="529">
        <f>C961</f>
        <v>0</v>
      </c>
    </row>
    <row r="962" spans="1:38" ht="14.1" customHeight="1" thickTop="1" thickBot="1">
      <c r="A962" s="2797"/>
      <c r="B962" s="2801"/>
      <c r="C962" s="2827"/>
      <c r="D962" s="2830"/>
      <c r="E962" s="2833"/>
      <c r="F962" s="2807"/>
      <c r="G962" s="2810"/>
      <c r="H962" s="2837"/>
      <c r="I962" s="2807"/>
      <c r="J962" s="2807"/>
      <c r="K962" s="273"/>
      <c r="L962" s="98"/>
      <c r="M962" s="1760"/>
      <c r="N962" s="89"/>
      <c r="O962" s="89"/>
      <c r="P962" s="98"/>
      <c r="Q962" s="98"/>
      <c r="R962" s="12"/>
      <c r="S962" s="12"/>
      <c r="T962" s="12"/>
      <c r="U962" s="12"/>
      <c r="V962" s="12"/>
      <c r="W962" s="1934"/>
      <c r="X962" s="1934"/>
      <c r="Y962" s="12"/>
      <c r="Z962" s="98"/>
      <c r="AA962" s="2813"/>
      <c r="AB962" s="2813"/>
      <c r="AC962" s="2816"/>
      <c r="AD962" s="2835"/>
      <c r="AE962" s="2821"/>
      <c r="AF962" s="2823"/>
      <c r="AG962" s="59">
        <f>IF(N962=N961,0,1)</f>
        <v>0</v>
      </c>
      <c r="AH962" s="59" t="s">
        <v>224</v>
      </c>
      <c r="AI962" s="59" t="str">
        <f t="shared" si="216"/>
        <v>??</v>
      </c>
      <c r="AJ962" s="59">
        <f>IF(O962=O961,0,1)</f>
        <v>0</v>
      </c>
      <c r="AK962" s="529">
        <f t="shared" ref="AK962:AK990" si="222">AK961</f>
        <v>0</v>
      </c>
    </row>
    <row r="963" spans="1:38" ht="14.1" customHeight="1" thickTop="1" thickBot="1">
      <c r="A963" s="2797"/>
      <c r="B963" s="2801"/>
      <c r="C963" s="2827"/>
      <c r="D963" s="2830"/>
      <c r="E963" s="2833"/>
      <c r="F963" s="2807"/>
      <c r="G963" s="2810"/>
      <c r="H963" s="2838"/>
      <c r="I963" s="2807"/>
      <c r="J963" s="2807"/>
      <c r="K963" s="273"/>
      <c r="L963" s="98"/>
      <c r="M963" s="1760"/>
      <c r="N963" s="89"/>
      <c r="O963" s="89"/>
      <c r="P963" s="98"/>
      <c r="Q963" s="98"/>
      <c r="R963" s="12"/>
      <c r="S963" s="12"/>
      <c r="T963" s="12"/>
      <c r="U963" s="12"/>
      <c r="V963" s="12"/>
      <c r="W963" s="1934"/>
      <c r="X963" s="1934"/>
      <c r="Y963" s="12"/>
      <c r="Z963" s="98"/>
      <c r="AA963" s="2813"/>
      <c r="AB963" s="2813"/>
      <c r="AC963" s="2816"/>
      <c r="AD963" s="2835"/>
      <c r="AE963" s="2821"/>
      <c r="AF963" s="2823"/>
      <c r="AG963" s="59">
        <f>IF(N963=N962,0,IF(N963=N961,0,1))</f>
        <v>0</v>
      </c>
      <c r="AH963" s="59" t="s">
        <v>224</v>
      </c>
      <c r="AI963" s="59" t="str">
        <f t="shared" si="216"/>
        <v>??</v>
      </c>
      <c r="AJ963" s="59">
        <f>IF(O963=O962,0,IF(O963=O961,0,1))</f>
        <v>0</v>
      </c>
      <c r="AK963" s="529">
        <f t="shared" si="222"/>
        <v>0</v>
      </c>
    </row>
    <row r="964" spans="1:38" ht="14.1" customHeight="1" thickTop="1" thickBot="1">
      <c r="A964" s="2797"/>
      <c r="B964" s="2801"/>
      <c r="C964" s="2827"/>
      <c r="D964" s="2830"/>
      <c r="E964" s="2833"/>
      <c r="F964" s="2807"/>
      <c r="G964" s="2810"/>
      <c r="H964" s="2839"/>
      <c r="I964" s="2807"/>
      <c r="J964" s="2807"/>
      <c r="K964" s="273"/>
      <c r="L964" s="98"/>
      <c r="M964" s="1760"/>
      <c r="N964" s="89"/>
      <c r="O964" s="89"/>
      <c r="P964" s="98"/>
      <c r="Q964" s="98"/>
      <c r="R964" s="12"/>
      <c r="S964" s="12"/>
      <c r="T964" s="12"/>
      <c r="U964" s="12"/>
      <c r="V964" s="12"/>
      <c r="W964" s="1934"/>
      <c r="X964" s="1934"/>
      <c r="Y964" s="12"/>
      <c r="Z964" s="98"/>
      <c r="AA964" s="2813"/>
      <c r="AB964" s="2813"/>
      <c r="AC964" s="2816"/>
      <c r="AD964" s="2835"/>
      <c r="AE964" s="2821"/>
      <c r="AF964" s="2823"/>
      <c r="AG964" s="59">
        <f>IF(N964=N963,0,IF(N964=N962,0,IF(N964=N961,0,1)))</f>
        <v>0</v>
      </c>
      <c r="AH964" s="59" t="s">
        <v>224</v>
      </c>
      <c r="AI964" s="59" t="str">
        <f t="shared" si="216"/>
        <v>??</v>
      </c>
      <c r="AJ964" s="59">
        <f>IF(O964=O963,0,IF(O964=O962,0,IF(O964=O961,0,1)))</f>
        <v>0</v>
      </c>
      <c r="AK964" s="529">
        <f t="shared" si="222"/>
        <v>0</v>
      </c>
    </row>
    <row r="965" spans="1:38" ht="14.1" customHeight="1" thickTop="1" thickBot="1">
      <c r="A965" s="2797"/>
      <c r="B965" s="2801"/>
      <c r="C965" s="2827"/>
      <c r="D965" s="2830"/>
      <c r="E965" s="2833"/>
      <c r="F965" s="2807"/>
      <c r="G965" s="2810"/>
      <c r="H965" s="2839"/>
      <c r="I965" s="2807"/>
      <c r="J965" s="2807"/>
      <c r="K965" s="277"/>
      <c r="L965" s="98"/>
      <c r="M965" s="1760"/>
      <c r="N965" s="89"/>
      <c r="O965" s="89"/>
      <c r="P965" s="98"/>
      <c r="Q965" s="98"/>
      <c r="R965" s="12"/>
      <c r="S965" s="12"/>
      <c r="T965" s="12"/>
      <c r="U965" s="12"/>
      <c r="V965" s="12"/>
      <c r="W965" s="1934"/>
      <c r="X965" s="1934"/>
      <c r="Y965" s="12"/>
      <c r="Z965" s="98"/>
      <c r="AA965" s="2813"/>
      <c r="AB965" s="2813"/>
      <c r="AC965" s="2816"/>
      <c r="AD965" s="2835"/>
      <c r="AE965" s="2821"/>
      <c r="AF965" s="2823"/>
      <c r="AG965" s="59">
        <f>IF(N965=N964,0,IF(N965=N963,0,IF(N965=N962,0,IF(N965=N961,0,1))))</f>
        <v>0</v>
      </c>
      <c r="AH965" s="59" t="s">
        <v>224</v>
      </c>
      <c r="AI965" s="59" t="str">
        <f t="shared" si="216"/>
        <v>??</v>
      </c>
      <c r="AJ965" s="59">
        <f>IF(O965=O964,0,IF(O965=O963,0,IF(O965=O962,0,IF(O965=O961,0,1))))</f>
        <v>0</v>
      </c>
      <c r="AK965" s="529">
        <f t="shared" si="222"/>
        <v>0</v>
      </c>
    </row>
    <row r="966" spans="1:38" ht="14.1" customHeight="1" thickTop="1" thickBot="1">
      <c r="A966" s="2797"/>
      <c r="B966" s="2801"/>
      <c r="C966" s="2827"/>
      <c r="D966" s="2830"/>
      <c r="E966" s="2833"/>
      <c r="F966" s="2807"/>
      <c r="G966" s="2810"/>
      <c r="H966" s="2839"/>
      <c r="I966" s="2807"/>
      <c r="J966" s="2807"/>
      <c r="K966" s="277"/>
      <c r="L966" s="98"/>
      <c r="M966" s="1760"/>
      <c r="N966" s="89"/>
      <c r="O966" s="89"/>
      <c r="P966" s="98"/>
      <c r="Q966" s="98"/>
      <c r="R966" s="12"/>
      <c r="S966" s="12"/>
      <c r="T966" s="12"/>
      <c r="U966" s="12"/>
      <c r="V966" s="12"/>
      <c r="W966" s="1934"/>
      <c r="X966" s="1934"/>
      <c r="Y966" s="12"/>
      <c r="Z966" s="98"/>
      <c r="AA966" s="2813"/>
      <c r="AB966" s="2813"/>
      <c r="AC966" s="2816"/>
      <c r="AD966" s="2835"/>
      <c r="AE966" s="2821"/>
      <c r="AF966" s="2823"/>
      <c r="AG966" s="59">
        <f>IF(N966=N965,0,IF(N966=N964,0,IF(N966=N963,0,IF(N966=N962,0,IF(N966=N961,0,1)))))</f>
        <v>0</v>
      </c>
      <c r="AH966" s="59" t="s">
        <v>224</v>
      </c>
      <c r="AI966" s="59" t="str">
        <f t="shared" si="216"/>
        <v>??</v>
      </c>
      <c r="AJ966" s="59">
        <f>IF(O966=O965,0,IF(O966=O964,0,IF(O966=O963,0,IF(O966=O962,0,IF(O966=O961,0,1)))))</f>
        <v>0</v>
      </c>
      <c r="AK966" s="529">
        <f t="shared" si="222"/>
        <v>0</v>
      </c>
    </row>
    <row r="967" spans="1:38" ht="14.1" customHeight="1" thickTop="1" thickBot="1">
      <c r="A967" s="2797"/>
      <c r="B967" s="2801"/>
      <c r="C967" s="2827"/>
      <c r="D967" s="2830"/>
      <c r="E967" s="2833"/>
      <c r="F967" s="2807"/>
      <c r="G967" s="2810"/>
      <c r="H967" s="2839"/>
      <c r="I967" s="2807"/>
      <c r="J967" s="2807"/>
      <c r="K967" s="277"/>
      <c r="L967" s="98"/>
      <c r="M967" s="1760"/>
      <c r="N967" s="89"/>
      <c r="O967" s="89"/>
      <c r="P967" s="98"/>
      <c r="Q967" s="98"/>
      <c r="R967" s="12"/>
      <c r="S967" s="12"/>
      <c r="T967" s="12"/>
      <c r="U967" s="12"/>
      <c r="V967" s="12"/>
      <c r="W967" s="1934"/>
      <c r="X967" s="1934"/>
      <c r="Y967" s="12"/>
      <c r="Z967" s="98"/>
      <c r="AA967" s="2813"/>
      <c r="AB967" s="2813"/>
      <c r="AC967" s="2824" t="str">
        <f t="shared" ref="AC967" si="223">IF(AC961&gt;9,"błąd","")</f>
        <v/>
      </c>
      <c r="AD967" s="2835"/>
      <c r="AE967" s="2821"/>
      <c r="AF967" s="2823"/>
      <c r="AG967" s="59">
        <f>IF(N967=N966,0,IF(N967=N965,0,IF(N967=N964,0,IF(N967=N963,0,IF(N967=N962,0,IF(N967=N961,0,1))))))</f>
        <v>0</v>
      </c>
      <c r="AH967" s="59" t="s">
        <v>224</v>
      </c>
      <c r="AI967" s="59" t="str">
        <f t="shared" si="216"/>
        <v>??</v>
      </c>
      <c r="AJ967" s="59">
        <f>IF(O967=O966,0,IF(O967=O965,0,IF(O967=O964,0,IF(O967=O963,0,IF(O967=O962,0,IF(O967=O961,0,1))))))</f>
        <v>0</v>
      </c>
      <c r="AK967" s="529">
        <f t="shared" si="222"/>
        <v>0</v>
      </c>
    </row>
    <row r="968" spans="1:38" ht="14.1" customHeight="1" thickTop="1" thickBot="1">
      <c r="A968" s="2797"/>
      <c r="B968" s="2801"/>
      <c r="C968" s="2827"/>
      <c r="D968" s="2830"/>
      <c r="E968" s="2833"/>
      <c r="F968" s="2807"/>
      <c r="G968" s="2810"/>
      <c r="H968" s="2839"/>
      <c r="I968" s="2807"/>
      <c r="J968" s="2807"/>
      <c r="K968" s="277"/>
      <c r="L968" s="98"/>
      <c r="M968" s="1760"/>
      <c r="N968" s="89"/>
      <c r="O968" s="89"/>
      <c r="P968" s="98"/>
      <c r="Q968" s="98"/>
      <c r="R968" s="12"/>
      <c r="S968" s="12"/>
      <c r="T968" s="12"/>
      <c r="U968" s="12"/>
      <c r="V968" s="12"/>
      <c r="W968" s="1934"/>
      <c r="X968" s="1934"/>
      <c r="Y968" s="12"/>
      <c r="Z968" s="98"/>
      <c r="AA968" s="2813"/>
      <c r="AB968" s="2813"/>
      <c r="AC968" s="2824"/>
      <c r="AD968" s="2835"/>
      <c r="AE968" s="2821"/>
      <c r="AF968" s="2823"/>
      <c r="AG968" s="59">
        <f>IF(N968=N967,0,IF(N968=N966,0,IF(N968=N965,0,IF(N968=N964,0,IF(N968=N963,0,IF(N968=N962,0,IF(N968=N961,0,1)))))))</f>
        <v>0</v>
      </c>
      <c r="AH968" s="59" t="s">
        <v>224</v>
      </c>
      <c r="AI968" s="59" t="str">
        <f t="shared" si="216"/>
        <v>??</v>
      </c>
      <c r="AJ968" s="59">
        <f>IF(O968=O967,0,IF(O968=O966,0,IF(O968=O965,0,IF(O968=O964,0,IF(O968=O963,0,IF(O968=O962,0,IF(O968=O961,0,1)))))))</f>
        <v>0</v>
      </c>
      <c r="AK968" s="529">
        <f t="shared" si="222"/>
        <v>0</v>
      </c>
    </row>
    <row r="969" spans="1:38" ht="14.1" customHeight="1" thickTop="1" thickBot="1">
      <c r="A969" s="2797"/>
      <c r="B969" s="2801"/>
      <c r="C969" s="2827"/>
      <c r="D969" s="2830"/>
      <c r="E969" s="2833"/>
      <c r="F969" s="2807"/>
      <c r="G969" s="2810"/>
      <c r="H969" s="2839"/>
      <c r="I969" s="2807"/>
      <c r="J969" s="2807"/>
      <c r="K969" s="277"/>
      <c r="L969" s="98"/>
      <c r="M969" s="1760"/>
      <c r="N969" s="89"/>
      <c r="O969" s="89"/>
      <c r="P969" s="98"/>
      <c r="Q969" s="98"/>
      <c r="R969" s="12"/>
      <c r="S969" s="12"/>
      <c r="T969" s="12"/>
      <c r="U969" s="12"/>
      <c r="V969" s="12"/>
      <c r="W969" s="1934"/>
      <c r="X969" s="1934"/>
      <c r="Y969" s="12"/>
      <c r="Z969" s="98"/>
      <c r="AA969" s="2813"/>
      <c r="AB969" s="2813"/>
      <c r="AC969" s="2824"/>
      <c r="AD969" s="2835"/>
      <c r="AE969" s="2821"/>
      <c r="AF969" s="2823"/>
      <c r="AG969" s="59">
        <f>IF(N969=N968,0,IF(N969=N967,0,IF(N969=N966,0,IF(N969=N965,0,IF(N969=N964,0,IF(N969=N963,0,IF(N969=N962,0,IF(N969=N961,0,1))))))))</f>
        <v>0</v>
      </c>
      <c r="AH969" s="59" t="s">
        <v>224</v>
      </c>
      <c r="AI969" s="59" t="str">
        <f t="shared" si="216"/>
        <v>??</v>
      </c>
      <c r="AJ969" s="59">
        <f>IF(O969=O968,0,IF(O969=O967,0,IF(O969=O966,0,IF(O969=O965,0,IF(O969=O964,0,IF(O969=O963,0,IF(O969=O962,0,IF(O969=O961,0,1))))))))</f>
        <v>0</v>
      </c>
      <c r="AK969" s="529">
        <f t="shared" si="222"/>
        <v>0</v>
      </c>
    </row>
    <row r="970" spans="1:38" ht="14.1" customHeight="1" thickTop="1" thickBot="1">
      <c r="A970" s="2797"/>
      <c r="B970" s="2802"/>
      <c r="C970" s="2828"/>
      <c r="D970" s="2831"/>
      <c r="E970" s="2834"/>
      <c r="F970" s="2808"/>
      <c r="G970" s="2811"/>
      <c r="H970" s="2840"/>
      <c r="I970" s="2808"/>
      <c r="J970" s="2808"/>
      <c r="K970" s="274"/>
      <c r="L970" s="96"/>
      <c r="M970" s="96"/>
      <c r="N970" s="89"/>
      <c r="O970" s="93"/>
      <c r="P970" s="96"/>
      <c r="Q970" s="96"/>
      <c r="R970" s="13"/>
      <c r="S970" s="13"/>
      <c r="T970" s="13"/>
      <c r="U970" s="13"/>
      <c r="V970" s="13"/>
      <c r="W970" s="13"/>
      <c r="X970" s="13"/>
      <c r="Y970" s="13"/>
      <c r="Z970" s="96"/>
      <c r="AA970" s="2814"/>
      <c r="AB970" s="2814"/>
      <c r="AC970" s="2825"/>
      <c r="AD970" s="2835"/>
      <c r="AE970" s="2822"/>
      <c r="AF970" s="2823"/>
      <c r="AG970" s="59">
        <f>IF(N970=N969,0,IF(N970=N968,0,IF(N970=N967,0,IF(N970=N966,0,IF(N970=N965,0,IF(N970=N964,0,IF(N970=N963,0,IF(N970=N962,0,IF(N970=N961,0,1)))))))))</f>
        <v>0</v>
      </c>
      <c r="AH970" s="59" t="s">
        <v>224</v>
      </c>
      <c r="AI970" s="59" t="str">
        <f t="shared" si="216"/>
        <v>??</v>
      </c>
      <c r="AJ970" s="59">
        <f>IF(O970=O969,0,IF(O970=O968,0,IF(O970=O967,0,IF(O970=O966,0,IF(O970=O965,0,IF(O970=O964,0,IF(O970=O963,0,IF(O970=O962,0,IF(O970=O961,0,1)))))))))</f>
        <v>0</v>
      </c>
      <c r="AK970" s="529">
        <f t="shared" si="222"/>
        <v>0</v>
      </c>
    </row>
    <row r="971" spans="1:38" ht="14.1" customHeight="1" thickTop="1" thickBot="1">
      <c r="A971" s="2797"/>
      <c r="B971" s="2800"/>
      <c r="C971" s="2826"/>
      <c r="D971" s="2829"/>
      <c r="E971" s="2832"/>
      <c r="F971" s="2806"/>
      <c r="G971" s="2809"/>
      <c r="H971" s="2836" t="s">
        <v>970</v>
      </c>
      <c r="I971" s="2806"/>
      <c r="J971" s="2806"/>
      <c r="K971" s="275"/>
      <c r="L971" s="97"/>
      <c r="M971" s="97"/>
      <c r="N971" s="79"/>
      <c r="O971" s="79"/>
      <c r="P971" s="97"/>
      <c r="Q971" s="97"/>
      <c r="R971" s="14"/>
      <c r="S971" s="14"/>
      <c r="T971" s="14"/>
      <c r="U971" s="14"/>
      <c r="V971" s="14"/>
      <c r="W971" s="14"/>
      <c r="X971" s="14"/>
      <c r="Y971" s="14"/>
      <c r="Z971" s="97"/>
      <c r="AA971" s="2812">
        <f>SUM(R971:Z980)</f>
        <v>0</v>
      </c>
      <c r="AB971" s="2812">
        <f>IF(AA971&gt;0,18,0)</f>
        <v>0</v>
      </c>
      <c r="AC971" s="2815">
        <f t="shared" ref="AC971" si="224">IF((AA971-AB971)&gt;=0,AA971-AB971,0)</f>
        <v>0</v>
      </c>
      <c r="AD971" s="2835">
        <f>IF(AA971&lt;AB971,AA971,AB971)/IF(AB971=0,1,AB971)</f>
        <v>0</v>
      </c>
      <c r="AE971" s="2820" t="str">
        <f>IF(AD971=1,"pe",IF(AD971&gt;0,"ne",""))</f>
        <v/>
      </c>
      <c r="AF971" s="2823"/>
      <c r="AG971" s="59">
        <v>1</v>
      </c>
      <c r="AH971" s="59" t="s">
        <v>224</v>
      </c>
      <c r="AI971" s="59" t="str">
        <f t="shared" si="216"/>
        <v>??</v>
      </c>
      <c r="AJ971" s="59">
        <v>1</v>
      </c>
      <c r="AK971" s="529">
        <f>C971</f>
        <v>0</v>
      </c>
    </row>
    <row r="972" spans="1:38" ht="14.1" customHeight="1" thickTop="1" thickBot="1">
      <c r="A972" s="2797"/>
      <c r="B972" s="2801"/>
      <c r="C972" s="2827"/>
      <c r="D972" s="2830"/>
      <c r="E972" s="2833"/>
      <c r="F972" s="2807"/>
      <c r="G972" s="2810"/>
      <c r="H972" s="2837"/>
      <c r="I972" s="2807"/>
      <c r="J972" s="2807"/>
      <c r="K972" s="273"/>
      <c r="L972" s="98"/>
      <c r="M972" s="1760"/>
      <c r="N972" s="89"/>
      <c r="O972" s="89"/>
      <c r="P972" s="98"/>
      <c r="Q972" s="98"/>
      <c r="R972" s="12"/>
      <c r="S972" s="12"/>
      <c r="T972" s="12"/>
      <c r="U972" s="12"/>
      <c r="V972" s="12"/>
      <c r="W972" s="1934"/>
      <c r="X972" s="1934"/>
      <c r="Y972" s="12"/>
      <c r="Z972" s="98"/>
      <c r="AA972" s="2813"/>
      <c r="AB972" s="2813"/>
      <c r="AC972" s="2816"/>
      <c r="AD972" s="2835"/>
      <c r="AE972" s="2821"/>
      <c r="AF972" s="2823"/>
      <c r="AG972" s="59">
        <f>IF(N972=N971,0,1)</f>
        <v>0</v>
      </c>
      <c r="AH972" s="59" t="s">
        <v>224</v>
      </c>
      <c r="AI972" s="59" t="str">
        <f t="shared" si="216"/>
        <v>??</v>
      </c>
      <c r="AJ972" s="59">
        <f>IF(O972=O971,0,1)</f>
        <v>0</v>
      </c>
      <c r="AK972" s="529">
        <f t="shared" si="222"/>
        <v>0</v>
      </c>
    </row>
    <row r="973" spans="1:38" ht="14.1" customHeight="1" thickTop="1" thickBot="1">
      <c r="A973" s="2797"/>
      <c r="B973" s="2801"/>
      <c r="C973" s="2827"/>
      <c r="D973" s="2830"/>
      <c r="E973" s="2833"/>
      <c r="F973" s="2807"/>
      <c r="G973" s="2810"/>
      <c r="H973" s="2838"/>
      <c r="I973" s="2807"/>
      <c r="J973" s="2807"/>
      <c r="K973" s="273"/>
      <c r="L973" s="98"/>
      <c r="M973" s="1760"/>
      <c r="N973" s="89"/>
      <c r="O973" s="89"/>
      <c r="P973" s="98"/>
      <c r="Q973" s="98"/>
      <c r="R973" s="12"/>
      <c r="S973" s="12"/>
      <c r="T973" s="12"/>
      <c r="U973" s="12"/>
      <c r="V973" s="12"/>
      <c r="W973" s="1934"/>
      <c r="X973" s="1934"/>
      <c r="Y973" s="12"/>
      <c r="Z973" s="98"/>
      <c r="AA973" s="2813"/>
      <c r="AB973" s="2813"/>
      <c r="AC973" s="2816"/>
      <c r="AD973" s="2835"/>
      <c r="AE973" s="2821"/>
      <c r="AF973" s="2823"/>
      <c r="AG973" s="59">
        <f>IF(N973=N972,0,IF(N973=N971,0,1))</f>
        <v>0</v>
      </c>
      <c r="AH973" s="59" t="s">
        <v>224</v>
      </c>
      <c r="AI973" s="59" t="str">
        <f t="shared" si="216"/>
        <v>??</v>
      </c>
      <c r="AJ973" s="59">
        <f>IF(O973=O972,0,IF(O973=O971,0,1))</f>
        <v>0</v>
      </c>
      <c r="AK973" s="529">
        <f t="shared" si="222"/>
        <v>0</v>
      </c>
    </row>
    <row r="974" spans="1:38" ht="14.1" customHeight="1" thickTop="1" thickBot="1">
      <c r="A974" s="2797"/>
      <c r="B974" s="2801"/>
      <c r="C974" s="2827"/>
      <c r="D974" s="2830"/>
      <c r="E974" s="2833"/>
      <c r="F974" s="2807"/>
      <c r="G974" s="2810"/>
      <c r="H974" s="2839"/>
      <c r="I974" s="2807"/>
      <c r="J974" s="2807"/>
      <c r="K974" s="273"/>
      <c r="L974" s="98"/>
      <c r="M974" s="1760"/>
      <c r="N974" s="89"/>
      <c r="O974" s="89"/>
      <c r="P974" s="98"/>
      <c r="Q974" s="98"/>
      <c r="R974" s="12"/>
      <c r="S974" s="12"/>
      <c r="T974" s="12"/>
      <c r="U974" s="12"/>
      <c r="V974" s="12"/>
      <c r="W974" s="1934"/>
      <c r="X974" s="1934"/>
      <c r="Y974" s="12"/>
      <c r="Z974" s="98"/>
      <c r="AA974" s="2813"/>
      <c r="AB974" s="2813"/>
      <c r="AC974" s="2816"/>
      <c r="AD974" s="2835"/>
      <c r="AE974" s="2821"/>
      <c r="AF974" s="2823"/>
      <c r="AG974" s="59">
        <f>IF(N974=N973,0,IF(N974=N972,0,IF(N974=N971,0,1)))</f>
        <v>0</v>
      </c>
      <c r="AH974" s="59" t="s">
        <v>224</v>
      </c>
      <c r="AI974" s="59" t="str">
        <f t="shared" si="216"/>
        <v>??</v>
      </c>
      <c r="AJ974" s="59">
        <f>IF(O974=O973,0,IF(O974=O972,0,IF(O974=O971,0,1)))</f>
        <v>0</v>
      </c>
      <c r="AK974" s="529">
        <f t="shared" si="222"/>
        <v>0</v>
      </c>
    </row>
    <row r="975" spans="1:38" ht="14.1" customHeight="1" thickTop="1" thickBot="1">
      <c r="A975" s="2797"/>
      <c r="B975" s="2801"/>
      <c r="C975" s="2827"/>
      <c r="D975" s="2830"/>
      <c r="E975" s="2833"/>
      <c r="F975" s="2807"/>
      <c r="G975" s="2810"/>
      <c r="H975" s="2839"/>
      <c r="I975" s="2807"/>
      <c r="J975" s="2807"/>
      <c r="K975" s="277"/>
      <c r="L975" s="98"/>
      <c r="M975" s="1760"/>
      <c r="N975" s="89"/>
      <c r="O975" s="89"/>
      <c r="P975" s="98"/>
      <c r="Q975" s="98"/>
      <c r="R975" s="12"/>
      <c r="S975" s="12"/>
      <c r="T975" s="12"/>
      <c r="U975" s="12"/>
      <c r="V975" s="12"/>
      <c r="W975" s="1934"/>
      <c r="X975" s="1934"/>
      <c r="Y975" s="12"/>
      <c r="Z975" s="98"/>
      <c r="AA975" s="2813"/>
      <c r="AB975" s="2813"/>
      <c r="AC975" s="2816"/>
      <c r="AD975" s="2835"/>
      <c r="AE975" s="2821"/>
      <c r="AF975" s="2823"/>
      <c r="AG975" s="59">
        <f>IF(N975=N974,0,IF(N975=N973,0,IF(N975=N972,0,IF(N975=N971,0,1))))</f>
        <v>0</v>
      </c>
      <c r="AH975" s="59" t="s">
        <v>224</v>
      </c>
      <c r="AI975" s="59" t="str">
        <f t="shared" si="216"/>
        <v>??</v>
      </c>
      <c r="AJ975" s="59">
        <f>IF(O975=O974,0,IF(O975=O973,0,IF(O975=O972,0,IF(O975=O971,0,1))))</f>
        <v>0</v>
      </c>
      <c r="AK975" s="529">
        <f t="shared" si="222"/>
        <v>0</v>
      </c>
      <c r="AL975" s="191"/>
    </row>
    <row r="976" spans="1:38" ht="14.1" customHeight="1" thickTop="1" thickBot="1">
      <c r="A976" s="2797"/>
      <c r="B976" s="2801"/>
      <c r="C976" s="2827"/>
      <c r="D976" s="2830"/>
      <c r="E976" s="2833"/>
      <c r="F976" s="2807"/>
      <c r="G976" s="2810"/>
      <c r="H976" s="2839"/>
      <c r="I976" s="2807"/>
      <c r="J976" s="2807"/>
      <c r="K976" s="277"/>
      <c r="L976" s="98"/>
      <c r="M976" s="1760"/>
      <c r="N976" s="89"/>
      <c r="O976" s="89"/>
      <c r="P976" s="98"/>
      <c r="Q976" s="98"/>
      <c r="R976" s="12"/>
      <c r="S976" s="12"/>
      <c r="T976" s="12"/>
      <c r="U976" s="12"/>
      <c r="V976" s="12"/>
      <c r="W976" s="1934"/>
      <c r="X976" s="1934"/>
      <c r="Y976" s="12"/>
      <c r="Z976" s="98"/>
      <c r="AA976" s="2813"/>
      <c r="AB976" s="2813"/>
      <c r="AC976" s="2816"/>
      <c r="AD976" s="2835"/>
      <c r="AE976" s="2821"/>
      <c r="AF976" s="2823"/>
      <c r="AG976" s="59">
        <f>IF(N976=N975,0,IF(N976=N974,0,IF(N976=N973,0,IF(N976=N972,0,IF(N976=N971,0,1)))))</f>
        <v>0</v>
      </c>
      <c r="AH976" s="59" t="s">
        <v>224</v>
      </c>
      <c r="AI976" s="59" t="str">
        <f t="shared" si="216"/>
        <v>??</v>
      </c>
      <c r="AJ976" s="59">
        <f>IF(O976=O975,0,IF(O976=O974,0,IF(O976=O973,0,IF(O976=O972,0,IF(O976=O971,0,1)))))</f>
        <v>0</v>
      </c>
      <c r="AK976" s="529">
        <f t="shared" si="222"/>
        <v>0</v>
      </c>
      <c r="AL976" s="191"/>
    </row>
    <row r="977" spans="1:38" ht="14.1" customHeight="1" thickTop="1" thickBot="1">
      <c r="A977" s="2797"/>
      <c r="B977" s="2801"/>
      <c r="C977" s="2827"/>
      <c r="D977" s="2830"/>
      <c r="E977" s="2833"/>
      <c r="F977" s="2807"/>
      <c r="G977" s="2810"/>
      <c r="H977" s="2839"/>
      <c r="I977" s="2807"/>
      <c r="J977" s="2807"/>
      <c r="K977" s="277"/>
      <c r="L977" s="98"/>
      <c r="M977" s="1760"/>
      <c r="N977" s="89"/>
      <c r="O977" s="89"/>
      <c r="P977" s="98"/>
      <c r="Q977" s="98"/>
      <c r="R977" s="12"/>
      <c r="S977" s="12"/>
      <c r="T977" s="12"/>
      <c r="U977" s="12"/>
      <c r="V977" s="12"/>
      <c r="W977" s="1934"/>
      <c r="X977" s="1934"/>
      <c r="Y977" s="12"/>
      <c r="Z977" s="98"/>
      <c r="AA977" s="2813"/>
      <c r="AB977" s="2813"/>
      <c r="AC977" s="2824" t="str">
        <f t="shared" ref="AC977" si="225">IF(AC971&gt;9,"błąd","")</f>
        <v/>
      </c>
      <c r="AD977" s="2835"/>
      <c r="AE977" s="2821"/>
      <c r="AF977" s="2823"/>
      <c r="AG977" s="59">
        <f>IF(N977=N976,0,IF(N977=N975,0,IF(N977=N974,0,IF(N977=N973,0,IF(N977=N972,0,IF(N977=N971,0,1))))))</f>
        <v>0</v>
      </c>
      <c r="AH977" s="59" t="s">
        <v>224</v>
      </c>
      <c r="AI977" s="59" t="str">
        <f t="shared" si="216"/>
        <v>??</v>
      </c>
      <c r="AJ977" s="59">
        <f>IF(O977=O976,0,IF(O977=O975,0,IF(O977=O974,0,IF(O977=O973,0,IF(O977=O972,0,IF(O977=O971,0,1))))))</f>
        <v>0</v>
      </c>
      <c r="AK977" s="529">
        <f t="shared" si="222"/>
        <v>0</v>
      </c>
      <c r="AL977" s="191"/>
    </row>
    <row r="978" spans="1:38" ht="14.1" customHeight="1" thickTop="1" thickBot="1">
      <c r="A978" s="2797"/>
      <c r="B978" s="2801"/>
      <c r="C978" s="2827"/>
      <c r="D978" s="2830"/>
      <c r="E978" s="2833"/>
      <c r="F978" s="2807"/>
      <c r="G978" s="2810"/>
      <c r="H978" s="2839"/>
      <c r="I978" s="2807"/>
      <c r="J978" s="2807"/>
      <c r="K978" s="277"/>
      <c r="L978" s="98"/>
      <c r="M978" s="1760"/>
      <c r="N978" s="89"/>
      <c r="O978" s="89"/>
      <c r="P978" s="98"/>
      <c r="Q978" s="98"/>
      <c r="R978" s="12"/>
      <c r="S978" s="12"/>
      <c r="T978" s="12"/>
      <c r="U978" s="12"/>
      <c r="V978" s="12"/>
      <c r="W978" s="1934"/>
      <c r="X978" s="1934"/>
      <c r="Y978" s="12"/>
      <c r="Z978" s="98"/>
      <c r="AA978" s="2813"/>
      <c r="AB978" s="2813"/>
      <c r="AC978" s="2824"/>
      <c r="AD978" s="2835"/>
      <c r="AE978" s="2821"/>
      <c r="AF978" s="2823"/>
      <c r="AG978" s="59">
        <f>IF(N978=N977,0,IF(N978=N976,0,IF(N978=N975,0,IF(N978=N974,0,IF(N978=N973,0,IF(N978=N972,0,IF(N978=N971,0,1)))))))</f>
        <v>0</v>
      </c>
      <c r="AH978" s="59" t="s">
        <v>224</v>
      </c>
      <c r="AI978" s="59" t="str">
        <f t="shared" si="216"/>
        <v>??</v>
      </c>
      <c r="AJ978" s="59">
        <f>IF(O978=O977,0,IF(O978=O976,0,IF(O978=O975,0,IF(O978=O974,0,IF(O978=O973,0,IF(O978=O972,0,IF(O978=O971,0,1)))))))</f>
        <v>0</v>
      </c>
      <c r="AK978" s="529">
        <f t="shared" si="222"/>
        <v>0</v>
      </c>
    </row>
    <row r="979" spans="1:38" ht="14.1" customHeight="1" thickTop="1" thickBot="1">
      <c r="A979" s="2797"/>
      <c r="B979" s="2801"/>
      <c r="C979" s="2827"/>
      <c r="D979" s="2830"/>
      <c r="E979" s="2833"/>
      <c r="F979" s="2807"/>
      <c r="G979" s="2810"/>
      <c r="H979" s="2839"/>
      <c r="I979" s="2807"/>
      <c r="J979" s="2807"/>
      <c r="K979" s="277"/>
      <c r="L979" s="98"/>
      <c r="M979" s="1760"/>
      <c r="N979" s="89"/>
      <c r="O979" s="89"/>
      <c r="P979" s="98"/>
      <c r="Q979" s="98"/>
      <c r="R979" s="12"/>
      <c r="S979" s="12"/>
      <c r="T979" s="12"/>
      <c r="U979" s="12"/>
      <c r="V979" s="12"/>
      <c r="W979" s="1934"/>
      <c r="X979" s="1934"/>
      <c r="Y979" s="12"/>
      <c r="Z979" s="98"/>
      <c r="AA979" s="2813"/>
      <c r="AB979" s="2813"/>
      <c r="AC979" s="2824"/>
      <c r="AD979" s="2835"/>
      <c r="AE979" s="2821"/>
      <c r="AF979" s="2823"/>
      <c r="AG979" s="59">
        <f>IF(N979=N978,0,IF(N979=N977,0,IF(N979=N976,0,IF(N979=N975,0,IF(N979=N974,0,IF(N979=N973,0,IF(N979=N972,0,IF(N979=N971,0,1))))))))</f>
        <v>0</v>
      </c>
      <c r="AH979" s="59" t="s">
        <v>224</v>
      </c>
      <c r="AI979" s="59" t="str">
        <f t="shared" si="216"/>
        <v>??</v>
      </c>
      <c r="AJ979" s="59">
        <f>IF(O979=O978,0,IF(O979=O977,0,IF(O979=O976,0,IF(O979=O975,0,IF(O979=O974,0,IF(O979=O973,0,IF(O979=O972,0,IF(O979=O971,0,1))))))))</f>
        <v>0</v>
      </c>
      <c r="AK979" s="529">
        <f t="shared" si="222"/>
        <v>0</v>
      </c>
      <c r="AL979" s="191"/>
    </row>
    <row r="980" spans="1:38" ht="14.1" customHeight="1" thickTop="1" thickBot="1">
      <c r="A980" s="2797"/>
      <c r="B980" s="2802"/>
      <c r="C980" s="2828"/>
      <c r="D980" s="2831"/>
      <c r="E980" s="2834"/>
      <c r="F980" s="2808"/>
      <c r="G980" s="2811"/>
      <c r="H980" s="2840"/>
      <c r="I980" s="2808"/>
      <c r="J980" s="2808"/>
      <c r="K980" s="274"/>
      <c r="L980" s="96"/>
      <c r="M980" s="96"/>
      <c r="N980" s="89"/>
      <c r="O980" s="93"/>
      <c r="P980" s="96"/>
      <c r="Q980" s="96"/>
      <c r="R980" s="13"/>
      <c r="S980" s="13"/>
      <c r="T980" s="13"/>
      <c r="U980" s="13"/>
      <c r="V980" s="13"/>
      <c r="W980" s="13"/>
      <c r="X980" s="13"/>
      <c r="Y980" s="13"/>
      <c r="Z980" s="96"/>
      <c r="AA980" s="2814"/>
      <c r="AB980" s="2814"/>
      <c r="AC980" s="2825"/>
      <c r="AD980" s="2835"/>
      <c r="AE980" s="2822"/>
      <c r="AF980" s="2823"/>
      <c r="AG980" s="59">
        <f>IF(N980=N979,0,IF(N980=N978,0,IF(N980=N977,0,IF(N980=N976,0,IF(N980=N975,0,IF(N980=N974,0,IF(N980=N973,0,IF(N980=N972,0,IF(N980=N971,0,1)))))))))</f>
        <v>0</v>
      </c>
      <c r="AH980" s="59" t="s">
        <v>224</v>
      </c>
      <c r="AI980" s="59" t="str">
        <f t="shared" si="216"/>
        <v>??</v>
      </c>
      <c r="AJ980" s="59">
        <f>IF(O980=O979,0,IF(O980=O978,0,IF(O980=O977,0,IF(O980=O976,0,IF(O980=O975,0,IF(O980=O974,0,IF(O980=O973,0,IF(O980=O972,0,IF(O980=O971,0,1)))))))))</f>
        <v>0</v>
      </c>
      <c r="AK980" s="529">
        <f t="shared" si="222"/>
        <v>0</v>
      </c>
      <c r="AL980" s="191"/>
    </row>
    <row r="981" spans="1:38" ht="14.1" customHeight="1" thickTop="1" thickBot="1">
      <c r="A981" s="2797"/>
      <c r="B981" s="2800"/>
      <c r="C981" s="2826"/>
      <c r="D981" s="2829"/>
      <c r="E981" s="2832"/>
      <c r="F981" s="2806"/>
      <c r="G981" s="2809"/>
      <c r="H981" s="2836" t="s">
        <v>970</v>
      </c>
      <c r="I981" s="2806"/>
      <c r="J981" s="2806"/>
      <c r="K981" s="275"/>
      <c r="L981" s="97"/>
      <c r="M981" s="97"/>
      <c r="N981" s="79"/>
      <c r="O981" s="79"/>
      <c r="P981" s="97"/>
      <c r="Q981" s="97"/>
      <c r="R981" s="14"/>
      <c r="S981" s="14"/>
      <c r="T981" s="14"/>
      <c r="U981" s="14"/>
      <c r="V981" s="14"/>
      <c r="W981" s="14"/>
      <c r="X981" s="14"/>
      <c r="Y981" s="14"/>
      <c r="Z981" s="97"/>
      <c r="AA981" s="2812">
        <f>SUM(R981:Z990)</f>
        <v>0</v>
      </c>
      <c r="AB981" s="2812">
        <f>IF(AA981&gt;0,18,0)</f>
        <v>0</v>
      </c>
      <c r="AC981" s="2815">
        <f t="shared" ref="AC981" si="226">IF((AA981-AB981)&gt;=0,AA981-AB981,0)</f>
        <v>0</v>
      </c>
      <c r="AD981" s="2835">
        <f>IF(AA981&lt;AB981,AA981,AB981)/IF(AB981=0,1,AB981)</f>
        <v>0</v>
      </c>
      <c r="AE981" s="2820" t="str">
        <f>IF(AD981=1,"pe",IF(AD981&gt;0,"ne",""))</f>
        <v/>
      </c>
      <c r="AF981" s="2823"/>
      <c r="AG981" s="59">
        <v>1</v>
      </c>
      <c r="AH981" s="59" t="s">
        <v>224</v>
      </c>
      <c r="AI981" s="59" t="str">
        <f t="shared" si="216"/>
        <v>??</v>
      </c>
      <c r="AJ981" s="59">
        <v>1</v>
      </c>
      <c r="AK981" s="529">
        <f>C981</f>
        <v>0</v>
      </c>
      <c r="AL981" s="191"/>
    </row>
    <row r="982" spans="1:38" ht="14.1" customHeight="1" thickTop="1" thickBot="1">
      <c r="A982" s="2797"/>
      <c r="B982" s="2801"/>
      <c r="C982" s="2827"/>
      <c r="D982" s="2830"/>
      <c r="E982" s="2833"/>
      <c r="F982" s="2807"/>
      <c r="G982" s="2810"/>
      <c r="H982" s="2837"/>
      <c r="I982" s="2807"/>
      <c r="J982" s="2807"/>
      <c r="K982" s="273"/>
      <c r="L982" s="98"/>
      <c r="M982" s="1760"/>
      <c r="N982" s="89"/>
      <c r="O982" s="89"/>
      <c r="P982" s="98"/>
      <c r="Q982" s="98"/>
      <c r="R982" s="12"/>
      <c r="S982" s="12"/>
      <c r="T982" s="12"/>
      <c r="U982" s="12"/>
      <c r="V982" s="12"/>
      <c r="W982" s="1934"/>
      <c r="X982" s="1934"/>
      <c r="Y982" s="12"/>
      <c r="Z982" s="98"/>
      <c r="AA982" s="2813"/>
      <c r="AB982" s="2813"/>
      <c r="AC982" s="2816"/>
      <c r="AD982" s="2835"/>
      <c r="AE982" s="2821"/>
      <c r="AF982" s="2823"/>
      <c r="AG982" s="59">
        <f>IF(N982=N981,0,1)</f>
        <v>0</v>
      </c>
      <c r="AH982" s="59" t="s">
        <v>224</v>
      </c>
      <c r="AI982" s="59" t="str">
        <f t="shared" si="216"/>
        <v>??</v>
      </c>
      <c r="AJ982" s="59">
        <f>IF(O982=O981,0,1)</f>
        <v>0</v>
      </c>
      <c r="AK982" s="529">
        <f t="shared" si="222"/>
        <v>0</v>
      </c>
      <c r="AL982" s="191"/>
    </row>
    <row r="983" spans="1:38" ht="14.1" customHeight="1" thickTop="1" thickBot="1">
      <c r="A983" s="2797"/>
      <c r="B983" s="2801"/>
      <c r="C983" s="2827"/>
      <c r="D983" s="2830"/>
      <c r="E983" s="2833"/>
      <c r="F983" s="2807"/>
      <c r="G983" s="2810"/>
      <c r="H983" s="2838"/>
      <c r="I983" s="2807"/>
      <c r="J983" s="2807"/>
      <c r="K983" s="273"/>
      <c r="L983" s="98"/>
      <c r="M983" s="1760"/>
      <c r="N983" s="89"/>
      <c r="O983" s="89"/>
      <c r="P983" s="98"/>
      <c r="Q983" s="98"/>
      <c r="R983" s="12"/>
      <c r="S983" s="12"/>
      <c r="T983" s="12"/>
      <c r="U983" s="12"/>
      <c r="V983" s="12"/>
      <c r="W983" s="1934"/>
      <c r="X983" s="1934"/>
      <c r="Y983" s="12"/>
      <c r="Z983" s="98"/>
      <c r="AA983" s="2813"/>
      <c r="AB983" s="2813"/>
      <c r="AC983" s="2816"/>
      <c r="AD983" s="2835"/>
      <c r="AE983" s="2821"/>
      <c r="AF983" s="2823"/>
      <c r="AG983" s="59">
        <f>IF(N983=N982,0,IF(N983=N981,0,1))</f>
        <v>0</v>
      </c>
      <c r="AH983" s="59" t="s">
        <v>224</v>
      </c>
      <c r="AI983" s="59" t="str">
        <f t="shared" si="216"/>
        <v>??</v>
      </c>
      <c r="AJ983" s="59">
        <f>IF(O983=O982,0,IF(O983=O981,0,1))</f>
        <v>0</v>
      </c>
      <c r="AK983" s="529">
        <f t="shared" si="222"/>
        <v>0</v>
      </c>
      <c r="AL983" s="191"/>
    </row>
    <row r="984" spans="1:38" ht="14.1" customHeight="1" thickTop="1" thickBot="1">
      <c r="A984" s="2797"/>
      <c r="B984" s="2801"/>
      <c r="C984" s="2827"/>
      <c r="D984" s="2830"/>
      <c r="E984" s="2833"/>
      <c r="F984" s="2807"/>
      <c r="G984" s="2810"/>
      <c r="H984" s="2839"/>
      <c r="I984" s="2807"/>
      <c r="J984" s="2807"/>
      <c r="K984" s="273"/>
      <c r="L984" s="98"/>
      <c r="M984" s="1760"/>
      <c r="N984" s="89"/>
      <c r="O984" s="89"/>
      <c r="P984" s="98"/>
      <c r="Q984" s="98"/>
      <c r="R984" s="12"/>
      <c r="S984" s="12"/>
      <c r="T984" s="12"/>
      <c r="U984" s="12"/>
      <c r="V984" s="12"/>
      <c r="W984" s="1934"/>
      <c r="X984" s="1934"/>
      <c r="Y984" s="12"/>
      <c r="Z984" s="98"/>
      <c r="AA984" s="2813"/>
      <c r="AB984" s="2813"/>
      <c r="AC984" s="2816"/>
      <c r="AD984" s="2835"/>
      <c r="AE984" s="2821"/>
      <c r="AF984" s="2823"/>
      <c r="AG984" s="59">
        <f>IF(N984=N983,0,IF(N984=N982,0,IF(N984=N981,0,1)))</f>
        <v>0</v>
      </c>
      <c r="AH984" s="59" t="s">
        <v>224</v>
      </c>
      <c r="AI984" s="59" t="str">
        <f t="shared" si="216"/>
        <v>??</v>
      </c>
      <c r="AJ984" s="59">
        <f>IF(O984=O983,0,IF(O984=O982,0,IF(O984=O981,0,1)))</f>
        <v>0</v>
      </c>
      <c r="AK984" s="529">
        <f t="shared" si="222"/>
        <v>0</v>
      </c>
    </row>
    <row r="985" spans="1:38" ht="14.1" customHeight="1" thickTop="1" thickBot="1">
      <c r="A985" s="2797"/>
      <c r="B985" s="2801"/>
      <c r="C985" s="2827"/>
      <c r="D985" s="2830"/>
      <c r="E985" s="2833"/>
      <c r="F985" s="2807"/>
      <c r="G985" s="2810"/>
      <c r="H985" s="2839"/>
      <c r="I985" s="2807"/>
      <c r="J985" s="2807"/>
      <c r="K985" s="277"/>
      <c r="L985" s="98"/>
      <c r="M985" s="1760"/>
      <c r="N985" s="89"/>
      <c r="O985" s="89"/>
      <c r="P985" s="98"/>
      <c r="Q985" s="98"/>
      <c r="R985" s="12"/>
      <c r="S985" s="12"/>
      <c r="T985" s="12"/>
      <c r="U985" s="12"/>
      <c r="V985" s="12"/>
      <c r="W985" s="1934"/>
      <c r="X985" s="1934"/>
      <c r="Y985" s="12"/>
      <c r="Z985" s="98"/>
      <c r="AA985" s="2813"/>
      <c r="AB985" s="2813"/>
      <c r="AC985" s="2816"/>
      <c r="AD985" s="2835"/>
      <c r="AE985" s="2821"/>
      <c r="AF985" s="2823"/>
      <c r="AG985" s="59">
        <f>IF(N985=N984,0,IF(N985=N983,0,IF(N985=N982,0,IF(N985=N981,0,1))))</f>
        <v>0</v>
      </c>
      <c r="AH985" s="59" t="s">
        <v>224</v>
      </c>
      <c r="AI985" s="59" t="str">
        <f t="shared" si="216"/>
        <v>??</v>
      </c>
      <c r="AJ985" s="59">
        <f>IF(O985=O984,0,IF(O985=O983,0,IF(O985=O982,0,IF(O985=O981,0,1))))</f>
        <v>0</v>
      </c>
      <c r="AK985" s="529">
        <f t="shared" si="222"/>
        <v>0</v>
      </c>
    </row>
    <row r="986" spans="1:38" ht="14.1" customHeight="1" thickTop="1" thickBot="1">
      <c r="A986" s="2797"/>
      <c r="B986" s="2801"/>
      <c r="C986" s="2827"/>
      <c r="D986" s="2830"/>
      <c r="E986" s="2833"/>
      <c r="F986" s="2807"/>
      <c r="G986" s="2810"/>
      <c r="H986" s="2839"/>
      <c r="I986" s="2807"/>
      <c r="J986" s="2807"/>
      <c r="K986" s="277"/>
      <c r="L986" s="98"/>
      <c r="M986" s="1760"/>
      <c r="N986" s="89"/>
      <c r="O986" s="89"/>
      <c r="P986" s="98"/>
      <c r="Q986" s="98"/>
      <c r="R986" s="12"/>
      <c r="S986" s="12"/>
      <c r="T986" s="12"/>
      <c r="U986" s="12"/>
      <c r="V986" s="12"/>
      <c r="W986" s="1934"/>
      <c r="X986" s="1934"/>
      <c r="Y986" s="12"/>
      <c r="Z986" s="98"/>
      <c r="AA986" s="2813"/>
      <c r="AB986" s="2813"/>
      <c r="AC986" s="2816"/>
      <c r="AD986" s="2835"/>
      <c r="AE986" s="2821"/>
      <c r="AF986" s="2823"/>
      <c r="AG986" s="59">
        <f>IF(N986=N985,0,IF(N986=N984,0,IF(N986=N983,0,IF(N986=N982,0,IF(N986=N981,0,1)))))</f>
        <v>0</v>
      </c>
      <c r="AH986" s="59" t="s">
        <v>224</v>
      </c>
      <c r="AI986" s="59" t="str">
        <f t="shared" si="216"/>
        <v>??</v>
      </c>
      <c r="AJ986" s="59">
        <f>IF(O986=O985,0,IF(O986=O984,0,IF(O986=O983,0,IF(O986=O982,0,IF(O986=O981,0,1)))))</f>
        <v>0</v>
      </c>
      <c r="AK986" s="529">
        <f t="shared" si="222"/>
        <v>0</v>
      </c>
    </row>
    <row r="987" spans="1:38" ht="14.1" customHeight="1" thickTop="1" thickBot="1">
      <c r="A987" s="2797"/>
      <c r="B987" s="2801"/>
      <c r="C987" s="2827"/>
      <c r="D987" s="2830"/>
      <c r="E987" s="2833"/>
      <c r="F987" s="2807"/>
      <c r="G987" s="2810"/>
      <c r="H987" s="2839"/>
      <c r="I987" s="2807"/>
      <c r="J987" s="2807"/>
      <c r="K987" s="277"/>
      <c r="L987" s="98"/>
      <c r="M987" s="1760"/>
      <c r="N987" s="89"/>
      <c r="O987" s="89"/>
      <c r="P987" s="98"/>
      <c r="Q987" s="98"/>
      <c r="R987" s="12"/>
      <c r="S987" s="12"/>
      <c r="T987" s="12"/>
      <c r="U987" s="12"/>
      <c r="V987" s="12"/>
      <c r="W987" s="1934"/>
      <c r="X987" s="1934"/>
      <c r="Y987" s="12"/>
      <c r="Z987" s="98"/>
      <c r="AA987" s="2813"/>
      <c r="AB987" s="2813"/>
      <c r="AC987" s="2824" t="str">
        <f t="shared" ref="AC987" si="227">IF(AC981&gt;9,"błąd","")</f>
        <v/>
      </c>
      <c r="AD987" s="2835"/>
      <c r="AE987" s="2821"/>
      <c r="AF987" s="2823"/>
      <c r="AG987" s="59">
        <f>IF(N987=N986,0,IF(N987=N985,0,IF(N987=N984,0,IF(N987=N983,0,IF(N987=N982,0,IF(N987=N981,0,1))))))</f>
        <v>0</v>
      </c>
      <c r="AH987" s="59" t="s">
        <v>224</v>
      </c>
      <c r="AI987" s="59" t="str">
        <f t="shared" si="216"/>
        <v>??</v>
      </c>
      <c r="AJ987" s="59">
        <f>IF(O987=O986,0,IF(O987=O985,0,IF(O987=O984,0,IF(O987=O983,0,IF(O987=O982,0,IF(O987=O981,0,1))))))</f>
        <v>0</v>
      </c>
      <c r="AK987" s="529">
        <f t="shared" si="222"/>
        <v>0</v>
      </c>
      <c r="AL987" s="185"/>
    </row>
    <row r="988" spans="1:38" ht="14.1" customHeight="1" thickTop="1" thickBot="1">
      <c r="A988" s="2797"/>
      <c r="B988" s="2801"/>
      <c r="C988" s="2827"/>
      <c r="D988" s="2830"/>
      <c r="E988" s="2833"/>
      <c r="F988" s="2807"/>
      <c r="G988" s="2810"/>
      <c r="H988" s="2839"/>
      <c r="I988" s="2807"/>
      <c r="J988" s="2807"/>
      <c r="K988" s="277"/>
      <c r="L988" s="98"/>
      <c r="M988" s="1760"/>
      <c r="N988" s="89"/>
      <c r="O988" s="89"/>
      <c r="P988" s="98"/>
      <c r="Q988" s="98"/>
      <c r="R988" s="12"/>
      <c r="S988" s="12"/>
      <c r="T988" s="12"/>
      <c r="U988" s="12"/>
      <c r="V988" s="12"/>
      <c r="W988" s="1934"/>
      <c r="X988" s="1934"/>
      <c r="Y988" s="12"/>
      <c r="Z988" s="98"/>
      <c r="AA988" s="2813"/>
      <c r="AB988" s="2813"/>
      <c r="AC988" s="2824"/>
      <c r="AD988" s="2835"/>
      <c r="AE988" s="2821"/>
      <c r="AF988" s="2823"/>
      <c r="AG988" s="59">
        <f>IF(N988=N987,0,IF(N988=N986,0,IF(N988=N985,0,IF(N988=N984,0,IF(N988=N983,0,IF(N988=N982,0,IF(N988=N981,0,1)))))))</f>
        <v>0</v>
      </c>
      <c r="AH988" s="59" t="s">
        <v>224</v>
      </c>
      <c r="AI988" s="59" t="str">
        <f t="shared" si="216"/>
        <v>??</v>
      </c>
      <c r="AJ988" s="59">
        <f>IF(O988=O987,0,IF(O988=O986,0,IF(O988=O985,0,IF(O988=O984,0,IF(O988=O983,0,IF(O988=O982,0,IF(O988=O981,0,1)))))))</f>
        <v>0</v>
      </c>
      <c r="AK988" s="529">
        <f t="shared" si="222"/>
        <v>0</v>
      </c>
      <c r="AL988" s="185"/>
    </row>
    <row r="989" spans="1:38" ht="14.1" customHeight="1" thickTop="1" thickBot="1">
      <c r="A989" s="2797"/>
      <c r="B989" s="2801"/>
      <c r="C989" s="2827"/>
      <c r="D989" s="2830"/>
      <c r="E989" s="2833"/>
      <c r="F989" s="2807"/>
      <c r="G989" s="2810"/>
      <c r="H989" s="2839"/>
      <c r="I989" s="2807"/>
      <c r="J989" s="2807"/>
      <c r="K989" s="277"/>
      <c r="L989" s="98"/>
      <c r="M989" s="1760"/>
      <c r="N989" s="89"/>
      <c r="O989" s="89"/>
      <c r="P989" s="98"/>
      <c r="Q989" s="98"/>
      <c r="R989" s="12"/>
      <c r="S989" s="12"/>
      <c r="T989" s="12"/>
      <c r="U989" s="12"/>
      <c r="V989" s="12"/>
      <c r="W989" s="1934"/>
      <c r="X989" s="1934"/>
      <c r="Y989" s="12"/>
      <c r="Z989" s="98"/>
      <c r="AA989" s="2813"/>
      <c r="AB989" s="2813"/>
      <c r="AC989" s="2824"/>
      <c r="AD989" s="2835"/>
      <c r="AE989" s="2821"/>
      <c r="AF989" s="2823"/>
      <c r="AG989" s="59">
        <f>IF(N989=N988,0,IF(N989=N987,0,IF(N989=N986,0,IF(N989=N985,0,IF(N989=N984,0,IF(N989=N983,0,IF(N989=N982,0,IF(N989=N981,0,1))))))))</f>
        <v>0</v>
      </c>
      <c r="AH989" s="59" t="s">
        <v>224</v>
      </c>
      <c r="AI989" s="59" t="str">
        <f t="shared" si="216"/>
        <v>??</v>
      </c>
      <c r="AJ989" s="59">
        <f>IF(O989=O988,0,IF(O989=O987,0,IF(O989=O986,0,IF(O989=O985,0,IF(O989=O984,0,IF(O989=O983,0,IF(O989=O982,0,IF(O989=O981,0,1))))))))</f>
        <v>0</v>
      </c>
      <c r="AK989" s="529">
        <f t="shared" si="222"/>
        <v>0</v>
      </c>
      <c r="AL989" s="185"/>
    </row>
    <row r="990" spans="1:38" ht="14.1" customHeight="1" thickTop="1" thickBot="1">
      <c r="A990" s="2797"/>
      <c r="B990" s="2802"/>
      <c r="C990" s="2828"/>
      <c r="D990" s="2831"/>
      <c r="E990" s="2834"/>
      <c r="F990" s="2808"/>
      <c r="G990" s="2811"/>
      <c r="H990" s="2840"/>
      <c r="I990" s="2808"/>
      <c r="J990" s="2808"/>
      <c r="K990" s="274"/>
      <c r="L990" s="96"/>
      <c r="M990" s="96"/>
      <c r="N990" s="89"/>
      <c r="O990" s="93"/>
      <c r="P990" s="96"/>
      <c r="Q990" s="96"/>
      <c r="R990" s="13"/>
      <c r="S990" s="13"/>
      <c r="T990" s="13"/>
      <c r="U990" s="13"/>
      <c r="V990" s="13"/>
      <c r="W990" s="13"/>
      <c r="X990" s="13"/>
      <c r="Y990" s="13"/>
      <c r="Z990" s="96"/>
      <c r="AA990" s="2814"/>
      <c r="AB990" s="2814"/>
      <c r="AC990" s="2825"/>
      <c r="AD990" s="2835"/>
      <c r="AE990" s="2822"/>
      <c r="AF990" s="2823"/>
      <c r="AG990" s="59">
        <f>IF(N990=N989,0,IF(N990=N988,0,IF(N990=N987,0,IF(N990=N986,0,IF(N990=N985,0,IF(N990=N984,0,IF(N990=N983,0,IF(N990=N982,0,IF(N990=N981,0,1)))))))))</f>
        <v>0</v>
      </c>
      <c r="AH990" s="59" t="s">
        <v>224</v>
      </c>
      <c r="AI990" s="59" t="str">
        <f t="shared" si="216"/>
        <v>??</v>
      </c>
      <c r="AJ990" s="59">
        <f>IF(O990=O989,0,IF(O990=O988,0,IF(O990=O987,0,IF(O990=O986,0,IF(O990=O985,0,IF(O990=O984,0,IF(O990=O983,0,IF(O990=O982,0,IF(O990=O981,0,1)))))))))</f>
        <v>0</v>
      </c>
      <c r="AK990" s="529">
        <f t="shared" si="222"/>
        <v>0</v>
      </c>
      <c r="AL990" s="185"/>
    </row>
    <row r="991" spans="1:38" ht="14.1" customHeight="1" thickTop="1" thickBot="1">
      <c r="A991" s="2797"/>
      <c r="B991" s="2800"/>
      <c r="C991" s="2826"/>
      <c r="D991" s="2829"/>
      <c r="E991" s="2832"/>
      <c r="F991" s="2806"/>
      <c r="G991" s="2809"/>
      <c r="H991" s="2836" t="s">
        <v>970</v>
      </c>
      <c r="I991" s="2806"/>
      <c r="J991" s="2806"/>
      <c r="K991" s="275"/>
      <c r="L991" s="97"/>
      <c r="M991" s="97"/>
      <c r="N991" s="79"/>
      <c r="O991" s="79"/>
      <c r="P991" s="97"/>
      <c r="Q991" s="97"/>
      <c r="R991" s="14"/>
      <c r="S991" s="14"/>
      <c r="T991" s="14"/>
      <c r="U991" s="14"/>
      <c r="V991" s="14"/>
      <c r="W991" s="14"/>
      <c r="X991" s="14"/>
      <c r="Y991" s="14"/>
      <c r="Z991" s="97"/>
      <c r="AA991" s="2812">
        <f>SUM(R991:Z1000)</f>
        <v>0</v>
      </c>
      <c r="AB991" s="2812">
        <f>IF(AA991&gt;0,18,0)</f>
        <v>0</v>
      </c>
      <c r="AC991" s="2815">
        <f t="shared" ref="AC991" si="228">IF((AA991-AB991)&gt;=0,AA991-AB991,0)</f>
        <v>0</v>
      </c>
      <c r="AD991" s="2835">
        <f>IF(AA991&lt;AB991,AA991,AB991)/IF(AB991=0,1,AB991)</f>
        <v>0</v>
      </c>
      <c r="AE991" s="2820" t="str">
        <f>IF(AD991=1,"pe",IF(AD991&gt;0,"ne",""))</f>
        <v/>
      </c>
      <c r="AF991" s="2823"/>
      <c r="AG991" s="59">
        <v>1</v>
      </c>
      <c r="AH991" s="59" t="s">
        <v>224</v>
      </c>
      <c r="AI991" s="59" t="str">
        <f t="shared" si="216"/>
        <v>??</v>
      </c>
      <c r="AJ991" s="59">
        <v>1</v>
      </c>
      <c r="AK991" s="529">
        <f>C991</f>
        <v>0</v>
      </c>
    </row>
    <row r="992" spans="1:38" ht="14.1" customHeight="1" thickTop="1" thickBot="1">
      <c r="A992" s="2797"/>
      <c r="B992" s="2801"/>
      <c r="C992" s="2827"/>
      <c r="D992" s="2830"/>
      <c r="E992" s="2833"/>
      <c r="F992" s="2807"/>
      <c r="G992" s="2810"/>
      <c r="H992" s="2837"/>
      <c r="I992" s="2807"/>
      <c r="J992" s="2807"/>
      <c r="K992" s="273"/>
      <c r="L992" s="98"/>
      <c r="M992" s="1760"/>
      <c r="N992" s="89"/>
      <c r="O992" s="89"/>
      <c r="P992" s="98"/>
      <c r="Q992" s="98"/>
      <c r="R992" s="12"/>
      <c r="S992" s="12"/>
      <c r="T992" s="12"/>
      <c r="U992" s="12"/>
      <c r="V992" s="12"/>
      <c r="W992" s="1934"/>
      <c r="X992" s="1934"/>
      <c r="Y992" s="12"/>
      <c r="Z992" s="98"/>
      <c r="AA992" s="2813"/>
      <c r="AB992" s="2813"/>
      <c r="AC992" s="2816"/>
      <c r="AD992" s="2835"/>
      <c r="AE992" s="2821"/>
      <c r="AF992" s="2823"/>
      <c r="AG992" s="59">
        <f>IF(N992=N991,0,1)</f>
        <v>0</v>
      </c>
      <c r="AH992" s="59" t="s">
        <v>224</v>
      </c>
      <c r="AI992" s="59" t="str">
        <f t="shared" si="216"/>
        <v>??</v>
      </c>
      <c r="AJ992" s="59">
        <f>IF(O992=O991,0,1)</f>
        <v>0</v>
      </c>
      <c r="AK992" s="529">
        <f t="shared" si="219"/>
        <v>0</v>
      </c>
    </row>
    <row r="993" spans="1:37" ht="14.1" customHeight="1" thickTop="1" thickBot="1">
      <c r="A993" s="2797"/>
      <c r="B993" s="2801"/>
      <c r="C993" s="2827"/>
      <c r="D993" s="2830"/>
      <c r="E993" s="2833"/>
      <c r="F993" s="2807"/>
      <c r="G993" s="2810"/>
      <c r="H993" s="2838"/>
      <c r="I993" s="2807"/>
      <c r="J993" s="2807"/>
      <c r="K993" s="273"/>
      <c r="L993" s="98"/>
      <c r="M993" s="1760"/>
      <c r="N993" s="89"/>
      <c r="O993" s="89"/>
      <c r="P993" s="98"/>
      <c r="Q993" s="98"/>
      <c r="R993" s="12"/>
      <c r="S993" s="12"/>
      <c r="T993" s="12"/>
      <c r="U993" s="12"/>
      <c r="V993" s="12"/>
      <c r="W993" s="1934"/>
      <c r="X993" s="1934"/>
      <c r="Y993" s="12"/>
      <c r="Z993" s="98"/>
      <c r="AA993" s="2813"/>
      <c r="AB993" s="2813"/>
      <c r="AC993" s="2816"/>
      <c r="AD993" s="2835"/>
      <c r="AE993" s="2821"/>
      <c r="AF993" s="2823"/>
      <c r="AG993" s="59">
        <f>IF(N993=N992,0,IF(N993=N991,0,1))</f>
        <v>0</v>
      </c>
      <c r="AH993" s="59" t="s">
        <v>224</v>
      </c>
      <c r="AI993" s="59" t="str">
        <f t="shared" si="216"/>
        <v>??</v>
      </c>
      <c r="AJ993" s="59">
        <f>IF(O993=O992,0,IF(O993=O991,0,1))</f>
        <v>0</v>
      </c>
      <c r="AK993" s="529">
        <f t="shared" si="219"/>
        <v>0</v>
      </c>
    </row>
    <row r="994" spans="1:37" ht="14.1" customHeight="1" thickTop="1" thickBot="1">
      <c r="A994" s="2797"/>
      <c r="B994" s="2801"/>
      <c r="C994" s="2827"/>
      <c r="D994" s="2830"/>
      <c r="E994" s="2833"/>
      <c r="F994" s="2807"/>
      <c r="G994" s="2810"/>
      <c r="H994" s="2839"/>
      <c r="I994" s="2807"/>
      <c r="J994" s="2807"/>
      <c r="K994" s="273"/>
      <c r="L994" s="98"/>
      <c r="M994" s="1760"/>
      <c r="N994" s="89"/>
      <c r="O994" s="89"/>
      <c r="P994" s="98"/>
      <c r="Q994" s="98"/>
      <c r="R994" s="12"/>
      <c r="S994" s="12"/>
      <c r="T994" s="12"/>
      <c r="U994" s="12"/>
      <c r="V994" s="12"/>
      <c r="W994" s="1934"/>
      <c r="X994" s="1934"/>
      <c r="Y994" s="12"/>
      <c r="Z994" s="98"/>
      <c r="AA994" s="2813"/>
      <c r="AB994" s="2813"/>
      <c r="AC994" s="2816"/>
      <c r="AD994" s="2835"/>
      <c r="AE994" s="2821"/>
      <c r="AF994" s="2823"/>
      <c r="AG994" s="59">
        <f>IF(N994=N993,0,IF(N994=N992,0,IF(N994=N991,0,1)))</f>
        <v>0</v>
      </c>
      <c r="AH994" s="59" t="s">
        <v>224</v>
      </c>
      <c r="AI994" s="59" t="str">
        <f t="shared" si="216"/>
        <v>??</v>
      </c>
      <c r="AJ994" s="59">
        <f>IF(O994=O993,0,IF(O994=O992,0,IF(O994=O991,0,1)))</f>
        <v>0</v>
      </c>
      <c r="AK994" s="529">
        <f t="shared" si="219"/>
        <v>0</v>
      </c>
    </row>
    <row r="995" spans="1:37" ht="14.1" customHeight="1" thickTop="1" thickBot="1">
      <c r="A995" s="2797"/>
      <c r="B995" s="2801"/>
      <c r="C995" s="2827"/>
      <c r="D995" s="2830"/>
      <c r="E995" s="2833"/>
      <c r="F995" s="2807"/>
      <c r="G995" s="2810"/>
      <c r="H995" s="2839"/>
      <c r="I995" s="2807"/>
      <c r="J995" s="2807"/>
      <c r="K995" s="277"/>
      <c r="L995" s="98"/>
      <c r="M995" s="1760"/>
      <c r="N995" s="89"/>
      <c r="O995" s="89"/>
      <c r="P995" s="98"/>
      <c r="Q995" s="98"/>
      <c r="R995" s="12"/>
      <c r="S995" s="12"/>
      <c r="T995" s="12"/>
      <c r="U995" s="12"/>
      <c r="V995" s="12"/>
      <c r="W995" s="1934"/>
      <c r="X995" s="1934"/>
      <c r="Y995" s="12"/>
      <c r="Z995" s="98"/>
      <c r="AA995" s="2813"/>
      <c r="AB995" s="2813"/>
      <c r="AC995" s="2816"/>
      <c r="AD995" s="2835"/>
      <c r="AE995" s="2821"/>
      <c r="AF995" s="2823"/>
      <c r="AG995" s="59">
        <f>IF(N995=N994,0,IF(N995=N993,0,IF(N995=N992,0,IF(N995=N991,0,1))))</f>
        <v>0</v>
      </c>
      <c r="AH995" s="59" t="s">
        <v>224</v>
      </c>
      <c r="AI995" s="59" t="str">
        <f t="shared" si="216"/>
        <v>??</v>
      </c>
      <c r="AJ995" s="59">
        <f>IF(O995=O994,0,IF(O995=O993,0,IF(O995=O992,0,IF(O995=O991,0,1))))</f>
        <v>0</v>
      </c>
      <c r="AK995" s="529">
        <f t="shared" si="219"/>
        <v>0</v>
      </c>
    </row>
    <row r="996" spans="1:37" ht="14.1" customHeight="1" thickTop="1" thickBot="1">
      <c r="A996" s="2797"/>
      <c r="B996" s="2801"/>
      <c r="C996" s="2827"/>
      <c r="D996" s="2830"/>
      <c r="E996" s="2833"/>
      <c r="F996" s="2807"/>
      <c r="G996" s="2810"/>
      <c r="H996" s="2839"/>
      <c r="I996" s="2807"/>
      <c r="J996" s="2807"/>
      <c r="K996" s="277"/>
      <c r="L996" s="98"/>
      <c r="M996" s="1760"/>
      <c r="N996" s="89"/>
      <c r="O996" s="89"/>
      <c r="P996" s="98"/>
      <c r="Q996" s="98"/>
      <c r="R996" s="12"/>
      <c r="S996" s="12"/>
      <c r="T996" s="12"/>
      <c r="U996" s="12"/>
      <c r="V996" s="12"/>
      <c r="W996" s="1934"/>
      <c r="X996" s="1934"/>
      <c r="Y996" s="12"/>
      <c r="Z996" s="98"/>
      <c r="AA996" s="2813"/>
      <c r="AB996" s="2813"/>
      <c r="AC996" s="2816"/>
      <c r="AD996" s="2835"/>
      <c r="AE996" s="2821"/>
      <c r="AF996" s="2823"/>
      <c r="AG996" s="59">
        <f>IF(N996=N995,0,IF(N996=N994,0,IF(N996=N993,0,IF(N996=N992,0,IF(N996=N991,0,1)))))</f>
        <v>0</v>
      </c>
      <c r="AH996" s="59" t="s">
        <v>224</v>
      </c>
      <c r="AI996" s="59" t="str">
        <f t="shared" si="216"/>
        <v>??</v>
      </c>
      <c r="AJ996" s="59">
        <f>IF(O996=O995,0,IF(O996=O994,0,IF(O996=O993,0,IF(O996=O992,0,IF(O996=O991,0,1)))))</f>
        <v>0</v>
      </c>
      <c r="AK996" s="529">
        <f t="shared" si="219"/>
        <v>0</v>
      </c>
    </row>
    <row r="997" spans="1:37" ht="14.1" customHeight="1" thickTop="1" thickBot="1">
      <c r="A997" s="2797"/>
      <c r="B997" s="2801"/>
      <c r="C997" s="2827"/>
      <c r="D997" s="2830"/>
      <c r="E997" s="2833"/>
      <c r="F997" s="2807"/>
      <c r="G997" s="2810"/>
      <c r="H997" s="2839"/>
      <c r="I997" s="2807"/>
      <c r="J997" s="2807"/>
      <c r="K997" s="277"/>
      <c r="L997" s="98"/>
      <c r="M997" s="1760"/>
      <c r="N997" s="89"/>
      <c r="O997" s="89"/>
      <c r="P997" s="98"/>
      <c r="Q997" s="98"/>
      <c r="R997" s="12"/>
      <c r="S997" s="12"/>
      <c r="T997" s="12"/>
      <c r="U997" s="12"/>
      <c r="V997" s="12"/>
      <c r="W997" s="1934"/>
      <c r="X997" s="1934"/>
      <c r="Y997" s="12"/>
      <c r="Z997" s="98"/>
      <c r="AA997" s="2813"/>
      <c r="AB997" s="2813"/>
      <c r="AC997" s="2824" t="str">
        <f t="shared" ref="AC997" si="229">IF(AC991&gt;9,"błąd","")</f>
        <v/>
      </c>
      <c r="AD997" s="2835"/>
      <c r="AE997" s="2821"/>
      <c r="AF997" s="2823"/>
      <c r="AG997" s="59">
        <f>IF(N997=N996,0,IF(N997=N995,0,IF(N997=N994,0,IF(N997=N993,0,IF(N997=N992,0,IF(N997=N991,0,1))))))</f>
        <v>0</v>
      </c>
      <c r="AH997" s="59" t="s">
        <v>224</v>
      </c>
      <c r="AI997" s="59" t="str">
        <f t="shared" si="216"/>
        <v>??</v>
      </c>
      <c r="AJ997" s="59">
        <f>IF(O997=O996,0,IF(O997=O995,0,IF(O997=O994,0,IF(O997=O993,0,IF(O997=O992,0,IF(O997=O991,0,1))))))</f>
        <v>0</v>
      </c>
      <c r="AK997" s="529">
        <f t="shared" si="219"/>
        <v>0</v>
      </c>
    </row>
    <row r="998" spans="1:37" ht="14.1" customHeight="1" thickTop="1" thickBot="1">
      <c r="A998" s="2797"/>
      <c r="B998" s="2801"/>
      <c r="C998" s="2827"/>
      <c r="D998" s="2830"/>
      <c r="E998" s="2833"/>
      <c r="F998" s="2807"/>
      <c r="G998" s="2810"/>
      <c r="H998" s="2839"/>
      <c r="I998" s="2807"/>
      <c r="J998" s="2807"/>
      <c r="K998" s="277"/>
      <c r="L998" s="98"/>
      <c r="M998" s="1760"/>
      <c r="N998" s="89"/>
      <c r="O998" s="89"/>
      <c r="P998" s="98"/>
      <c r="Q998" s="98"/>
      <c r="R998" s="12"/>
      <c r="S998" s="12"/>
      <c r="T998" s="12"/>
      <c r="U998" s="12"/>
      <c r="V998" s="12"/>
      <c r="W998" s="1934"/>
      <c r="X998" s="1934"/>
      <c r="Y998" s="12"/>
      <c r="Z998" s="98"/>
      <c r="AA998" s="2813"/>
      <c r="AB998" s="2813"/>
      <c r="AC998" s="2824"/>
      <c r="AD998" s="2835"/>
      <c r="AE998" s="2821"/>
      <c r="AF998" s="2823"/>
      <c r="AG998" s="59">
        <f>IF(N998=N997,0,IF(N998=N996,0,IF(N998=N995,0,IF(N998=N994,0,IF(N998=N993,0,IF(N998=N992,0,IF(N998=N991,0,1)))))))</f>
        <v>0</v>
      </c>
      <c r="AH998" s="59" t="s">
        <v>224</v>
      </c>
      <c r="AI998" s="59" t="str">
        <f t="shared" si="216"/>
        <v>??</v>
      </c>
      <c r="AJ998" s="59">
        <f>IF(O998=O997,0,IF(O998=O996,0,IF(O998=O995,0,IF(O998=O994,0,IF(O998=O993,0,IF(O998=O992,0,IF(O998=O991,0,1)))))))</f>
        <v>0</v>
      </c>
      <c r="AK998" s="529">
        <f t="shared" si="219"/>
        <v>0</v>
      </c>
    </row>
    <row r="999" spans="1:37" ht="14.1" customHeight="1" thickTop="1" thickBot="1">
      <c r="A999" s="2797"/>
      <c r="B999" s="2801"/>
      <c r="C999" s="2827"/>
      <c r="D999" s="2830"/>
      <c r="E999" s="2833"/>
      <c r="F999" s="2807"/>
      <c r="G999" s="2810"/>
      <c r="H999" s="2839"/>
      <c r="I999" s="2807"/>
      <c r="J999" s="2807"/>
      <c r="K999" s="277"/>
      <c r="L999" s="98"/>
      <c r="M999" s="1760"/>
      <c r="N999" s="89"/>
      <c r="O999" s="89"/>
      <c r="P999" s="98"/>
      <c r="Q999" s="98"/>
      <c r="R999" s="12"/>
      <c r="S999" s="12"/>
      <c r="T999" s="12"/>
      <c r="U999" s="12"/>
      <c r="V999" s="12"/>
      <c r="W999" s="1934"/>
      <c r="X999" s="1934"/>
      <c r="Y999" s="12"/>
      <c r="Z999" s="98"/>
      <c r="AA999" s="2813"/>
      <c r="AB999" s="2813"/>
      <c r="AC999" s="2824"/>
      <c r="AD999" s="2835"/>
      <c r="AE999" s="2821"/>
      <c r="AF999" s="2823"/>
      <c r="AG999" s="59">
        <f>IF(N999=N998,0,IF(N999=N997,0,IF(N999=N996,0,IF(N999=N995,0,IF(N999=N994,0,IF(N999=N993,0,IF(N999=N992,0,IF(N999=N991,0,1))))))))</f>
        <v>0</v>
      </c>
      <c r="AH999" s="59" t="s">
        <v>224</v>
      </c>
      <c r="AI999" s="59" t="str">
        <f t="shared" si="216"/>
        <v>??</v>
      </c>
      <c r="AJ999" s="59">
        <f>IF(O999=O998,0,IF(O999=O997,0,IF(O999=O996,0,IF(O999=O995,0,IF(O999=O994,0,IF(O999=O993,0,IF(O999=O992,0,IF(O999=O991,0,1))))))))</f>
        <v>0</v>
      </c>
      <c r="AK999" s="529">
        <f t="shared" si="219"/>
        <v>0</v>
      </c>
    </row>
    <row r="1000" spans="1:37" ht="14.1" customHeight="1" thickTop="1" thickBot="1">
      <c r="A1000" s="2797"/>
      <c r="B1000" s="2802"/>
      <c r="C1000" s="2828"/>
      <c r="D1000" s="2831"/>
      <c r="E1000" s="2834"/>
      <c r="F1000" s="2808"/>
      <c r="G1000" s="2811"/>
      <c r="H1000" s="2840"/>
      <c r="I1000" s="2808"/>
      <c r="J1000" s="2808"/>
      <c r="K1000" s="274"/>
      <c r="L1000" s="96"/>
      <c r="M1000" s="96"/>
      <c r="N1000" s="89"/>
      <c r="O1000" s="93"/>
      <c r="P1000" s="96"/>
      <c r="Q1000" s="96"/>
      <c r="R1000" s="13"/>
      <c r="S1000" s="13"/>
      <c r="T1000" s="13"/>
      <c r="U1000" s="13"/>
      <c r="V1000" s="13"/>
      <c r="W1000" s="13"/>
      <c r="X1000" s="13"/>
      <c r="Y1000" s="13"/>
      <c r="Z1000" s="96"/>
      <c r="AA1000" s="2814"/>
      <c r="AB1000" s="2814"/>
      <c r="AC1000" s="2825"/>
      <c r="AD1000" s="2835"/>
      <c r="AE1000" s="2822"/>
      <c r="AF1000" s="2823"/>
      <c r="AG1000" s="59">
        <f>IF(N1000=N999,0,IF(N1000=N998,0,IF(N1000=N997,0,IF(N1000=N996,0,IF(N1000=N995,0,IF(N1000=N994,0,IF(N1000=N993,0,IF(N1000=N992,0,IF(N1000=N991,0,1)))))))))</f>
        <v>0</v>
      </c>
      <c r="AH1000" s="59" t="s">
        <v>224</v>
      </c>
      <c r="AI1000" s="59" t="str">
        <f t="shared" si="216"/>
        <v>??</v>
      </c>
      <c r="AJ1000" s="59">
        <f>IF(O1000=O999,0,IF(O1000=O998,0,IF(O1000=O997,0,IF(O1000=O996,0,IF(O1000=O995,0,IF(O1000=O994,0,IF(O1000=O993,0,IF(O1000=O992,0,IF(O1000=O991,0,1)))))))))</f>
        <v>0</v>
      </c>
      <c r="AK1000" s="529">
        <f t="shared" si="219"/>
        <v>0</v>
      </c>
    </row>
    <row r="1001" spans="1:37" ht="14.1" customHeight="1" thickTop="1" thickBot="1">
      <c r="A1001" s="2797"/>
      <c r="B1001" s="2800"/>
      <c r="C1001" s="2826"/>
      <c r="D1001" s="2829"/>
      <c r="E1001" s="2832"/>
      <c r="F1001" s="2806"/>
      <c r="G1001" s="2809"/>
      <c r="H1001" s="2836" t="s">
        <v>970</v>
      </c>
      <c r="I1001" s="2806"/>
      <c r="J1001" s="2806"/>
      <c r="K1001" s="275"/>
      <c r="L1001" s="97"/>
      <c r="M1001" s="97"/>
      <c r="N1001" s="79"/>
      <c r="O1001" s="79"/>
      <c r="P1001" s="97"/>
      <c r="Q1001" s="97"/>
      <c r="R1001" s="14"/>
      <c r="S1001" s="14"/>
      <c r="T1001" s="14"/>
      <c r="U1001" s="14"/>
      <c r="V1001" s="14"/>
      <c r="W1001" s="14"/>
      <c r="X1001" s="14"/>
      <c r="Y1001" s="14"/>
      <c r="Z1001" s="97"/>
      <c r="AA1001" s="2812">
        <f>SUM(R1001:Z1010)</f>
        <v>0</v>
      </c>
      <c r="AB1001" s="2812">
        <f>IF(AA1001&gt;0,18,0)</f>
        <v>0</v>
      </c>
      <c r="AC1001" s="2815">
        <f t="shared" ref="AC1001" si="230">IF((AA1001-AB1001)&gt;=0,AA1001-AB1001,0)</f>
        <v>0</v>
      </c>
      <c r="AD1001" s="2835">
        <f>IF(AA1001&lt;AB1001,AA1001,AB1001)/IF(AB1001=0,1,AB1001)</f>
        <v>0</v>
      </c>
      <c r="AE1001" s="2820" t="str">
        <f>IF(AD1001=1,"pe",IF(AD1001&gt;0,"ne",""))</f>
        <v/>
      </c>
      <c r="AF1001" s="2823"/>
      <c r="AG1001" s="59">
        <v>1</v>
      </c>
      <c r="AH1001" s="59" t="s">
        <v>224</v>
      </c>
      <c r="AI1001" s="59" t="str">
        <f t="shared" si="216"/>
        <v>??</v>
      </c>
      <c r="AJ1001" s="59">
        <v>1</v>
      </c>
      <c r="AK1001" s="529">
        <f>C1001</f>
        <v>0</v>
      </c>
    </row>
    <row r="1002" spans="1:37" ht="14.1" customHeight="1" thickTop="1" thickBot="1">
      <c r="A1002" s="2797"/>
      <c r="B1002" s="2801"/>
      <c r="C1002" s="2827"/>
      <c r="D1002" s="2830"/>
      <c r="E1002" s="2833"/>
      <c r="F1002" s="2807"/>
      <c r="G1002" s="2810"/>
      <c r="H1002" s="2837"/>
      <c r="I1002" s="2807"/>
      <c r="J1002" s="2807"/>
      <c r="K1002" s="273"/>
      <c r="L1002" s="98"/>
      <c r="M1002" s="1760"/>
      <c r="N1002" s="89"/>
      <c r="O1002" s="89"/>
      <c r="P1002" s="98"/>
      <c r="Q1002" s="98"/>
      <c r="R1002" s="12"/>
      <c r="S1002" s="12"/>
      <c r="T1002" s="12"/>
      <c r="U1002" s="12"/>
      <c r="V1002" s="12"/>
      <c r="W1002" s="1934"/>
      <c r="X1002" s="1934"/>
      <c r="Y1002" s="12"/>
      <c r="Z1002" s="98"/>
      <c r="AA1002" s="2813"/>
      <c r="AB1002" s="2813"/>
      <c r="AC1002" s="2816"/>
      <c r="AD1002" s="2835"/>
      <c r="AE1002" s="2821"/>
      <c r="AF1002" s="2823"/>
      <c r="AG1002" s="59">
        <f>IF(N1002=N1001,0,1)</f>
        <v>0</v>
      </c>
      <c r="AH1002" s="59" t="s">
        <v>224</v>
      </c>
      <c r="AI1002" s="59" t="str">
        <f t="shared" si="216"/>
        <v>??</v>
      </c>
      <c r="AJ1002" s="59">
        <f>IF(O1002=O1001,0,1)</f>
        <v>0</v>
      </c>
      <c r="AK1002" s="529">
        <f t="shared" ref="AK1002:AK1030" si="231">AK1001</f>
        <v>0</v>
      </c>
    </row>
    <row r="1003" spans="1:37" ht="14.1" customHeight="1" thickTop="1" thickBot="1">
      <c r="A1003" s="2797"/>
      <c r="B1003" s="2801"/>
      <c r="C1003" s="2827"/>
      <c r="D1003" s="2830"/>
      <c r="E1003" s="2833"/>
      <c r="F1003" s="2807"/>
      <c r="G1003" s="2810"/>
      <c r="H1003" s="2838"/>
      <c r="I1003" s="2807"/>
      <c r="J1003" s="2807"/>
      <c r="K1003" s="273"/>
      <c r="L1003" s="98"/>
      <c r="M1003" s="1760"/>
      <c r="N1003" s="89"/>
      <c r="O1003" s="89"/>
      <c r="P1003" s="98"/>
      <c r="Q1003" s="98"/>
      <c r="R1003" s="12"/>
      <c r="S1003" s="12"/>
      <c r="T1003" s="12"/>
      <c r="U1003" s="12"/>
      <c r="V1003" s="12"/>
      <c r="W1003" s="1934"/>
      <c r="X1003" s="1934"/>
      <c r="Y1003" s="12"/>
      <c r="Z1003" s="98"/>
      <c r="AA1003" s="2813"/>
      <c r="AB1003" s="2813"/>
      <c r="AC1003" s="2816"/>
      <c r="AD1003" s="2835"/>
      <c r="AE1003" s="2821"/>
      <c r="AF1003" s="2823"/>
      <c r="AG1003" s="59">
        <f>IF(N1003=N1002,0,IF(N1003=N1001,0,1))</f>
        <v>0</v>
      </c>
      <c r="AH1003" s="59" t="s">
        <v>224</v>
      </c>
      <c r="AI1003" s="59" t="str">
        <f t="shared" si="216"/>
        <v>??</v>
      </c>
      <c r="AJ1003" s="59">
        <f>IF(O1003=O1002,0,IF(O1003=O1001,0,1))</f>
        <v>0</v>
      </c>
      <c r="AK1003" s="529">
        <f t="shared" si="231"/>
        <v>0</v>
      </c>
    </row>
    <row r="1004" spans="1:37" ht="14.1" customHeight="1" thickTop="1" thickBot="1">
      <c r="A1004" s="2797"/>
      <c r="B1004" s="2801"/>
      <c r="C1004" s="2827"/>
      <c r="D1004" s="2830"/>
      <c r="E1004" s="2833"/>
      <c r="F1004" s="2807"/>
      <c r="G1004" s="2810"/>
      <c r="H1004" s="2839"/>
      <c r="I1004" s="2807"/>
      <c r="J1004" s="2807"/>
      <c r="K1004" s="273"/>
      <c r="L1004" s="98"/>
      <c r="M1004" s="1760"/>
      <c r="N1004" s="89"/>
      <c r="O1004" s="89"/>
      <c r="P1004" s="98"/>
      <c r="Q1004" s="98"/>
      <c r="R1004" s="12"/>
      <c r="S1004" s="12"/>
      <c r="T1004" s="12"/>
      <c r="U1004" s="12"/>
      <c r="V1004" s="12"/>
      <c r="W1004" s="1934"/>
      <c r="X1004" s="1934"/>
      <c r="Y1004" s="12"/>
      <c r="Z1004" s="98"/>
      <c r="AA1004" s="2813"/>
      <c r="AB1004" s="2813"/>
      <c r="AC1004" s="2816"/>
      <c r="AD1004" s="2835"/>
      <c r="AE1004" s="2821"/>
      <c r="AF1004" s="2823"/>
      <c r="AG1004" s="59">
        <f>IF(N1004=N1003,0,IF(N1004=N1002,0,IF(N1004=N1001,0,1)))</f>
        <v>0</v>
      </c>
      <c r="AH1004" s="59" t="s">
        <v>224</v>
      </c>
      <c r="AI1004" s="59" t="str">
        <f t="shared" si="216"/>
        <v>??</v>
      </c>
      <c r="AJ1004" s="59">
        <f>IF(O1004=O1003,0,IF(O1004=O1002,0,IF(O1004=O1001,0,1)))</f>
        <v>0</v>
      </c>
      <c r="AK1004" s="529">
        <f t="shared" si="231"/>
        <v>0</v>
      </c>
    </row>
    <row r="1005" spans="1:37" ht="14.1" customHeight="1" thickTop="1" thickBot="1">
      <c r="A1005" s="2797"/>
      <c r="B1005" s="2801"/>
      <c r="C1005" s="2827"/>
      <c r="D1005" s="2830"/>
      <c r="E1005" s="2833"/>
      <c r="F1005" s="2807"/>
      <c r="G1005" s="2810"/>
      <c r="H1005" s="2839"/>
      <c r="I1005" s="2807"/>
      <c r="J1005" s="2807"/>
      <c r="K1005" s="277"/>
      <c r="L1005" s="98"/>
      <c r="M1005" s="1760"/>
      <c r="N1005" s="89"/>
      <c r="O1005" s="89"/>
      <c r="P1005" s="98"/>
      <c r="Q1005" s="98"/>
      <c r="R1005" s="12"/>
      <c r="S1005" s="12"/>
      <c r="T1005" s="12"/>
      <c r="U1005" s="12"/>
      <c r="V1005" s="12"/>
      <c r="W1005" s="1934"/>
      <c r="X1005" s="1934"/>
      <c r="Y1005" s="12"/>
      <c r="Z1005" s="98"/>
      <c r="AA1005" s="2813"/>
      <c r="AB1005" s="2813"/>
      <c r="AC1005" s="2816"/>
      <c r="AD1005" s="2835"/>
      <c r="AE1005" s="2821"/>
      <c r="AF1005" s="2823"/>
      <c r="AG1005" s="59">
        <f>IF(N1005=N1004,0,IF(N1005=N1003,0,IF(N1005=N1002,0,IF(N1005=N1001,0,1))))</f>
        <v>0</v>
      </c>
      <c r="AH1005" s="59" t="s">
        <v>224</v>
      </c>
      <c r="AI1005" s="59" t="str">
        <f t="shared" si="216"/>
        <v>??</v>
      </c>
      <c r="AJ1005" s="59">
        <f>IF(O1005=O1004,0,IF(O1005=O1003,0,IF(O1005=O1002,0,IF(O1005=O1001,0,1))))</f>
        <v>0</v>
      </c>
      <c r="AK1005" s="529">
        <f t="shared" si="231"/>
        <v>0</v>
      </c>
    </row>
    <row r="1006" spans="1:37" ht="14.1" customHeight="1" thickTop="1" thickBot="1">
      <c r="A1006" s="2797"/>
      <c r="B1006" s="2801"/>
      <c r="C1006" s="2827"/>
      <c r="D1006" s="2830"/>
      <c r="E1006" s="2833"/>
      <c r="F1006" s="2807"/>
      <c r="G1006" s="2810"/>
      <c r="H1006" s="2839"/>
      <c r="I1006" s="2807"/>
      <c r="J1006" s="2807"/>
      <c r="K1006" s="277"/>
      <c r="L1006" s="98"/>
      <c r="M1006" s="1760"/>
      <c r="N1006" s="89"/>
      <c r="O1006" s="89"/>
      <c r="P1006" s="98"/>
      <c r="Q1006" s="98"/>
      <c r="R1006" s="12"/>
      <c r="S1006" s="12"/>
      <c r="T1006" s="12"/>
      <c r="U1006" s="12"/>
      <c r="V1006" s="12"/>
      <c r="W1006" s="1934"/>
      <c r="X1006" s="1934"/>
      <c r="Y1006" s="12"/>
      <c r="Z1006" s="98"/>
      <c r="AA1006" s="2813"/>
      <c r="AB1006" s="2813"/>
      <c r="AC1006" s="2816"/>
      <c r="AD1006" s="2835"/>
      <c r="AE1006" s="2821"/>
      <c r="AF1006" s="2823"/>
      <c r="AG1006" s="59">
        <f>IF(N1006=N1005,0,IF(N1006=N1004,0,IF(N1006=N1003,0,IF(N1006=N1002,0,IF(N1006=N1001,0,1)))))</f>
        <v>0</v>
      </c>
      <c r="AH1006" s="59" t="s">
        <v>224</v>
      </c>
      <c r="AI1006" s="59" t="str">
        <f t="shared" si="216"/>
        <v>??</v>
      </c>
      <c r="AJ1006" s="59">
        <f>IF(O1006=O1005,0,IF(O1006=O1004,0,IF(O1006=O1003,0,IF(O1006=O1002,0,IF(O1006=O1001,0,1)))))</f>
        <v>0</v>
      </c>
      <c r="AK1006" s="529">
        <f t="shared" si="231"/>
        <v>0</v>
      </c>
    </row>
    <row r="1007" spans="1:37" ht="14.1" customHeight="1" thickTop="1" thickBot="1">
      <c r="A1007" s="2797"/>
      <c r="B1007" s="2801"/>
      <c r="C1007" s="2827"/>
      <c r="D1007" s="2830"/>
      <c r="E1007" s="2833"/>
      <c r="F1007" s="2807"/>
      <c r="G1007" s="2810"/>
      <c r="H1007" s="2839"/>
      <c r="I1007" s="2807"/>
      <c r="J1007" s="2807"/>
      <c r="K1007" s="277"/>
      <c r="L1007" s="98"/>
      <c r="M1007" s="1760"/>
      <c r="N1007" s="89"/>
      <c r="O1007" s="89"/>
      <c r="P1007" s="98"/>
      <c r="Q1007" s="98"/>
      <c r="R1007" s="12"/>
      <c r="S1007" s="12"/>
      <c r="T1007" s="12"/>
      <c r="U1007" s="12"/>
      <c r="V1007" s="12"/>
      <c r="W1007" s="1934"/>
      <c r="X1007" s="1934"/>
      <c r="Y1007" s="12"/>
      <c r="Z1007" s="98"/>
      <c r="AA1007" s="2813"/>
      <c r="AB1007" s="2813"/>
      <c r="AC1007" s="2824" t="str">
        <f t="shared" ref="AC1007" si="232">IF(AC1001&gt;9,"błąd","")</f>
        <v/>
      </c>
      <c r="AD1007" s="2835"/>
      <c r="AE1007" s="2821"/>
      <c r="AF1007" s="2823"/>
      <c r="AG1007" s="59">
        <f>IF(N1007=N1006,0,IF(N1007=N1005,0,IF(N1007=N1004,0,IF(N1007=N1003,0,IF(N1007=N1002,0,IF(N1007=N1001,0,1))))))</f>
        <v>0</v>
      </c>
      <c r="AH1007" s="59" t="s">
        <v>224</v>
      </c>
      <c r="AI1007" s="59" t="str">
        <f t="shared" si="216"/>
        <v>??</v>
      </c>
      <c r="AJ1007" s="59">
        <f>IF(O1007=O1006,0,IF(O1007=O1005,0,IF(O1007=O1004,0,IF(O1007=O1003,0,IF(O1007=O1002,0,IF(O1007=O1001,0,1))))))</f>
        <v>0</v>
      </c>
      <c r="AK1007" s="529">
        <f t="shared" si="231"/>
        <v>0</v>
      </c>
    </row>
    <row r="1008" spans="1:37" ht="14.1" customHeight="1" thickTop="1" thickBot="1">
      <c r="A1008" s="2797"/>
      <c r="B1008" s="2801"/>
      <c r="C1008" s="2827"/>
      <c r="D1008" s="2830"/>
      <c r="E1008" s="2833"/>
      <c r="F1008" s="2807"/>
      <c r="G1008" s="2810"/>
      <c r="H1008" s="2839"/>
      <c r="I1008" s="2807"/>
      <c r="J1008" s="2807"/>
      <c r="K1008" s="277"/>
      <c r="L1008" s="98"/>
      <c r="M1008" s="1760"/>
      <c r="N1008" s="89"/>
      <c r="O1008" s="89"/>
      <c r="P1008" s="98"/>
      <c r="Q1008" s="98"/>
      <c r="R1008" s="12"/>
      <c r="S1008" s="12"/>
      <c r="T1008" s="12"/>
      <c r="U1008" s="12"/>
      <c r="V1008" s="12"/>
      <c r="W1008" s="1934"/>
      <c r="X1008" s="1934"/>
      <c r="Y1008" s="12"/>
      <c r="Z1008" s="98"/>
      <c r="AA1008" s="2813"/>
      <c r="AB1008" s="2813"/>
      <c r="AC1008" s="2824"/>
      <c r="AD1008" s="2835"/>
      <c r="AE1008" s="2821"/>
      <c r="AF1008" s="2823"/>
      <c r="AG1008" s="59">
        <f>IF(N1008=N1007,0,IF(N1008=N1006,0,IF(N1008=N1005,0,IF(N1008=N1004,0,IF(N1008=N1003,0,IF(N1008=N1002,0,IF(N1008=N1001,0,1)))))))</f>
        <v>0</v>
      </c>
      <c r="AH1008" s="59" t="s">
        <v>224</v>
      </c>
      <c r="AI1008" s="59" t="str">
        <f t="shared" si="216"/>
        <v>??</v>
      </c>
      <c r="AJ1008" s="59">
        <f>IF(O1008=O1007,0,IF(O1008=O1006,0,IF(O1008=O1005,0,IF(O1008=O1004,0,IF(O1008=O1003,0,IF(O1008=O1002,0,IF(O1008=O1001,0,1)))))))</f>
        <v>0</v>
      </c>
      <c r="AK1008" s="529">
        <f t="shared" si="231"/>
        <v>0</v>
      </c>
    </row>
    <row r="1009" spans="1:37" ht="14.1" customHeight="1" thickTop="1" thickBot="1">
      <c r="A1009" s="2797"/>
      <c r="B1009" s="2801"/>
      <c r="C1009" s="2827"/>
      <c r="D1009" s="2830"/>
      <c r="E1009" s="2833"/>
      <c r="F1009" s="2807"/>
      <c r="G1009" s="2810"/>
      <c r="H1009" s="2839"/>
      <c r="I1009" s="2807"/>
      <c r="J1009" s="2807"/>
      <c r="K1009" s="277"/>
      <c r="L1009" s="98"/>
      <c r="M1009" s="1760"/>
      <c r="N1009" s="89"/>
      <c r="O1009" s="89"/>
      <c r="P1009" s="98"/>
      <c r="Q1009" s="98"/>
      <c r="R1009" s="12"/>
      <c r="S1009" s="12"/>
      <c r="T1009" s="12"/>
      <c r="U1009" s="12"/>
      <c r="V1009" s="12"/>
      <c r="W1009" s="1934"/>
      <c r="X1009" s="1934"/>
      <c r="Y1009" s="12"/>
      <c r="Z1009" s="98"/>
      <c r="AA1009" s="2813"/>
      <c r="AB1009" s="2813"/>
      <c r="AC1009" s="2824"/>
      <c r="AD1009" s="2835"/>
      <c r="AE1009" s="2821"/>
      <c r="AF1009" s="2823"/>
      <c r="AG1009" s="59">
        <f>IF(N1009=N1008,0,IF(N1009=N1007,0,IF(N1009=N1006,0,IF(N1009=N1005,0,IF(N1009=N1004,0,IF(N1009=N1003,0,IF(N1009=N1002,0,IF(N1009=N1001,0,1))))))))</f>
        <v>0</v>
      </c>
      <c r="AH1009" s="59" t="s">
        <v>224</v>
      </c>
      <c r="AI1009" s="59" t="str">
        <f t="shared" si="216"/>
        <v>??</v>
      </c>
      <c r="AJ1009" s="59">
        <f>IF(O1009=O1008,0,IF(O1009=O1007,0,IF(O1009=O1006,0,IF(O1009=O1005,0,IF(O1009=O1004,0,IF(O1009=O1003,0,IF(O1009=O1002,0,IF(O1009=O1001,0,1))))))))</f>
        <v>0</v>
      </c>
      <c r="AK1009" s="529">
        <f t="shared" si="231"/>
        <v>0</v>
      </c>
    </row>
    <row r="1010" spans="1:37" ht="14.1" customHeight="1" thickTop="1" thickBot="1">
      <c r="A1010" s="2797"/>
      <c r="B1010" s="2802"/>
      <c r="C1010" s="2828"/>
      <c r="D1010" s="2831"/>
      <c r="E1010" s="2834"/>
      <c r="F1010" s="2808"/>
      <c r="G1010" s="2811"/>
      <c r="H1010" s="2840"/>
      <c r="I1010" s="2808"/>
      <c r="J1010" s="2808"/>
      <c r="K1010" s="274"/>
      <c r="L1010" s="96"/>
      <c r="M1010" s="96"/>
      <c r="N1010" s="89"/>
      <c r="O1010" s="93"/>
      <c r="P1010" s="96"/>
      <c r="Q1010" s="96"/>
      <c r="R1010" s="13"/>
      <c r="S1010" s="13"/>
      <c r="T1010" s="13"/>
      <c r="U1010" s="13"/>
      <c r="V1010" s="13"/>
      <c r="W1010" s="13"/>
      <c r="X1010" s="13"/>
      <c r="Y1010" s="13"/>
      <c r="Z1010" s="96"/>
      <c r="AA1010" s="2814"/>
      <c r="AB1010" s="2814"/>
      <c r="AC1010" s="2825"/>
      <c r="AD1010" s="2835"/>
      <c r="AE1010" s="2822"/>
      <c r="AF1010" s="2823"/>
      <c r="AG1010" s="59">
        <f>IF(N1010=N1009,0,IF(N1010=N1008,0,IF(N1010=N1007,0,IF(N1010=N1006,0,IF(N1010=N1005,0,IF(N1010=N1004,0,IF(N1010=N1003,0,IF(N1010=N1002,0,IF(N1010=N1001,0,1)))))))))</f>
        <v>0</v>
      </c>
      <c r="AH1010" s="59" t="s">
        <v>224</v>
      </c>
      <c r="AI1010" s="59" t="str">
        <f t="shared" si="216"/>
        <v>??</v>
      </c>
      <c r="AJ1010" s="59">
        <f>IF(O1010=O1009,0,IF(O1010=O1008,0,IF(O1010=O1007,0,IF(O1010=O1006,0,IF(O1010=O1005,0,IF(O1010=O1004,0,IF(O1010=O1003,0,IF(O1010=O1002,0,IF(O1010=O1001,0,1)))))))))</f>
        <v>0</v>
      </c>
      <c r="AK1010" s="529">
        <f t="shared" si="231"/>
        <v>0</v>
      </c>
    </row>
    <row r="1011" spans="1:37" ht="14.1" customHeight="1" thickTop="1" thickBot="1">
      <c r="A1011" s="2797"/>
      <c r="B1011" s="2800"/>
      <c r="C1011" s="2826"/>
      <c r="D1011" s="2829"/>
      <c r="E1011" s="2832"/>
      <c r="F1011" s="2806"/>
      <c r="G1011" s="2809"/>
      <c r="H1011" s="2836" t="s">
        <v>970</v>
      </c>
      <c r="I1011" s="2806"/>
      <c r="J1011" s="2806"/>
      <c r="K1011" s="275"/>
      <c r="L1011" s="97"/>
      <c r="M1011" s="97"/>
      <c r="N1011" s="79"/>
      <c r="O1011" s="79"/>
      <c r="P1011" s="97"/>
      <c r="Q1011" s="97"/>
      <c r="R1011" s="14"/>
      <c r="S1011" s="14"/>
      <c r="T1011" s="14"/>
      <c r="U1011" s="14"/>
      <c r="V1011" s="14"/>
      <c r="W1011" s="14"/>
      <c r="X1011" s="14"/>
      <c r="Y1011" s="14"/>
      <c r="Z1011" s="97"/>
      <c r="AA1011" s="2812">
        <f>SUM(R1011:Z1020)</f>
        <v>0</v>
      </c>
      <c r="AB1011" s="2812">
        <f>IF(AA1011&gt;0,18,0)</f>
        <v>0</v>
      </c>
      <c r="AC1011" s="2815">
        <f t="shared" ref="AC1011" si="233">IF((AA1011-AB1011)&gt;=0,AA1011-AB1011,0)</f>
        <v>0</v>
      </c>
      <c r="AD1011" s="2835">
        <f>IF(AA1011&lt;AB1011,AA1011,AB1011)/IF(AB1011=0,1,AB1011)</f>
        <v>0</v>
      </c>
      <c r="AE1011" s="2820" t="str">
        <f>IF(AD1011=1,"pe",IF(AD1011&gt;0,"ne",""))</f>
        <v/>
      </c>
      <c r="AF1011" s="2823"/>
      <c r="AG1011" s="59">
        <v>1</v>
      </c>
      <c r="AH1011" s="59" t="s">
        <v>224</v>
      </c>
      <c r="AI1011" s="59" t="str">
        <f t="shared" si="216"/>
        <v>??</v>
      </c>
      <c r="AJ1011" s="59">
        <v>1</v>
      </c>
      <c r="AK1011" s="529">
        <f>C1011</f>
        <v>0</v>
      </c>
    </row>
    <row r="1012" spans="1:37" ht="14.1" customHeight="1" thickTop="1" thickBot="1">
      <c r="A1012" s="2797"/>
      <c r="B1012" s="2801"/>
      <c r="C1012" s="2827"/>
      <c r="D1012" s="2830"/>
      <c r="E1012" s="2833"/>
      <c r="F1012" s="2807"/>
      <c r="G1012" s="2810"/>
      <c r="H1012" s="2837"/>
      <c r="I1012" s="2807"/>
      <c r="J1012" s="2807"/>
      <c r="K1012" s="273"/>
      <c r="L1012" s="98"/>
      <c r="M1012" s="1760"/>
      <c r="N1012" s="89"/>
      <c r="O1012" s="89"/>
      <c r="P1012" s="98"/>
      <c r="Q1012" s="98"/>
      <c r="R1012" s="12"/>
      <c r="S1012" s="12"/>
      <c r="T1012" s="12"/>
      <c r="U1012" s="12"/>
      <c r="V1012" s="12"/>
      <c r="W1012" s="1934"/>
      <c r="X1012" s="1934"/>
      <c r="Y1012" s="12"/>
      <c r="Z1012" s="98"/>
      <c r="AA1012" s="2813"/>
      <c r="AB1012" s="2813"/>
      <c r="AC1012" s="2816"/>
      <c r="AD1012" s="2835"/>
      <c r="AE1012" s="2821"/>
      <c r="AF1012" s="2823"/>
      <c r="AG1012" s="59">
        <f>IF(N1012=N1011,0,1)</f>
        <v>0</v>
      </c>
      <c r="AH1012" s="59" t="s">
        <v>224</v>
      </c>
      <c r="AI1012" s="59" t="str">
        <f t="shared" si="216"/>
        <v>??</v>
      </c>
      <c r="AJ1012" s="59">
        <f>IF(O1012=O1011,0,1)</f>
        <v>0</v>
      </c>
      <c r="AK1012" s="529">
        <f t="shared" si="231"/>
        <v>0</v>
      </c>
    </row>
    <row r="1013" spans="1:37" ht="14.1" customHeight="1" thickTop="1" thickBot="1">
      <c r="A1013" s="2797"/>
      <c r="B1013" s="2801"/>
      <c r="C1013" s="2827"/>
      <c r="D1013" s="2830"/>
      <c r="E1013" s="2833"/>
      <c r="F1013" s="2807"/>
      <c r="G1013" s="2810"/>
      <c r="H1013" s="2838"/>
      <c r="I1013" s="2807"/>
      <c r="J1013" s="2807"/>
      <c r="K1013" s="273"/>
      <c r="L1013" s="98"/>
      <c r="M1013" s="1760"/>
      <c r="N1013" s="89"/>
      <c r="O1013" s="89"/>
      <c r="P1013" s="98"/>
      <c r="Q1013" s="98"/>
      <c r="R1013" s="12"/>
      <c r="S1013" s="12"/>
      <c r="T1013" s="12"/>
      <c r="U1013" s="12"/>
      <c r="V1013" s="12"/>
      <c r="W1013" s="1934"/>
      <c r="X1013" s="1934"/>
      <c r="Y1013" s="12"/>
      <c r="Z1013" s="98"/>
      <c r="AA1013" s="2813"/>
      <c r="AB1013" s="2813"/>
      <c r="AC1013" s="2816"/>
      <c r="AD1013" s="2835"/>
      <c r="AE1013" s="2821"/>
      <c r="AF1013" s="2823"/>
      <c r="AG1013" s="59">
        <f>IF(N1013=N1012,0,IF(N1013=N1011,0,1))</f>
        <v>0</v>
      </c>
      <c r="AH1013" s="59" t="s">
        <v>224</v>
      </c>
      <c r="AI1013" s="59" t="str">
        <f t="shared" si="216"/>
        <v>??</v>
      </c>
      <c r="AJ1013" s="59">
        <f>IF(O1013=O1012,0,IF(O1013=O1011,0,1))</f>
        <v>0</v>
      </c>
      <c r="AK1013" s="529">
        <f t="shared" si="231"/>
        <v>0</v>
      </c>
    </row>
    <row r="1014" spans="1:37" ht="14.1" customHeight="1" thickTop="1" thickBot="1">
      <c r="A1014" s="2797"/>
      <c r="B1014" s="2801"/>
      <c r="C1014" s="2827"/>
      <c r="D1014" s="2830"/>
      <c r="E1014" s="2833"/>
      <c r="F1014" s="2807"/>
      <c r="G1014" s="2810"/>
      <c r="H1014" s="2839"/>
      <c r="I1014" s="2807"/>
      <c r="J1014" s="2807"/>
      <c r="K1014" s="273"/>
      <c r="L1014" s="98"/>
      <c r="M1014" s="1760"/>
      <c r="N1014" s="89"/>
      <c r="O1014" s="89"/>
      <c r="P1014" s="98"/>
      <c r="Q1014" s="98"/>
      <c r="R1014" s="12"/>
      <c r="S1014" s="12"/>
      <c r="T1014" s="12"/>
      <c r="U1014" s="12"/>
      <c r="V1014" s="12"/>
      <c r="W1014" s="1934"/>
      <c r="X1014" s="1934"/>
      <c r="Y1014" s="12"/>
      <c r="Z1014" s="98"/>
      <c r="AA1014" s="2813"/>
      <c r="AB1014" s="2813"/>
      <c r="AC1014" s="2816"/>
      <c r="AD1014" s="2835"/>
      <c r="AE1014" s="2821"/>
      <c r="AF1014" s="2823"/>
      <c r="AG1014" s="59">
        <f>IF(N1014=N1013,0,IF(N1014=N1012,0,IF(N1014=N1011,0,1)))</f>
        <v>0</v>
      </c>
      <c r="AH1014" s="59" t="s">
        <v>224</v>
      </c>
      <c r="AI1014" s="59" t="str">
        <f t="shared" si="216"/>
        <v>??</v>
      </c>
      <c r="AJ1014" s="59">
        <f>IF(O1014=O1013,0,IF(O1014=O1012,0,IF(O1014=O1011,0,1)))</f>
        <v>0</v>
      </c>
      <c r="AK1014" s="529">
        <f t="shared" si="231"/>
        <v>0</v>
      </c>
    </row>
    <row r="1015" spans="1:37" ht="14.1" customHeight="1" thickTop="1" thickBot="1">
      <c r="A1015" s="2797"/>
      <c r="B1015" s="2801"/>
      <c r="C1015" s="2827"/>
      <c r="D1015" s="2830"/>
      <c r="E1015" s="2833"/>
      <c r="F1015" s="2807"/>
      <c r="G1015" s="2810"/>
      <c r="H1015" s="2839"/>
      <c r="I1015" s="2807"/>
      <c r="J1015" s="2807"/>
      <c r="K1015" s="277"/>
      <c r="L1015" s="98"/>
      <c r="M1015" s="1760"/>
      <c r="N1015" s="89"/>
      <c r="O1015" s="89"/>
      <c r="P1015" s="98"/>
      <c r="Q1015" s="98"/>
      <c r="R1015" s="12"/>
      <c r="S1015" s="12"/>
      <c r="T1015" s="12"/>
      <c r="U1015" s="12"/>
      <c r="V1015" s="12"/>
      <c r="W1015" s="1934"/>
      <c r="X1015" s="1934"/>
      <c r="Y1015" s="12"/>
      <c r="Z1015" s="98"/>
      <c r="AA1015" s="2813"/>
      <c r="AB1015" s="2813"/>
      <c r="AC1015" s="2816"/>
      <c r="AD1015" s="2835"/>
      <c r="AE1015" s="2821"/>
      <c r="AF1015" s="2823"/>
      <c r="AG1015" s="59">
        <f>IF(N1015=N1014,0,IF(N1015=N1013,0,IF(N1015=N1012,0,IF(N1015=N1011,0,1))))</f>
        <v>0</v>
      </c>
      <c r="AH1015" s="59" t="s">
        <v>224</v>
      </c>
      <c r="AI1015" s="59" t="str">
        <f t="shared" si="216"/>
        <v>??</v>
      </c>
      <c r="AJ1015" s="59">
        <f>IF(O1015=O1014,0,IF(O1015=O1013,0,IF(O1015=O1012,0,IF(O1015=O1011,0,1))))</f>
        <v>0</v>
      </c>
      <c r="AK1015" s="529">
        <f t="shared" si="231"/>
        <v>0</v>
      </c>
    </row>
    <row r="1016" spans="1:37" ht="14.1" customHeight="1" thickTop="1" thickBot="1">
      <c r="A1016" s="2797"/>
      <c r="B1016" s="2801"/>
      <c r="C1016" s="2827"/>
      <c r="D1016" s="2830"/>
      <c r="E1016" s="2833"/>
      <c r="F1016" s="2807"/>
      <c r="G1016" s="2810"/>
      <c r="H1016" s="2839"/>
      <c r="I1016" s="2807"/>
      <c r="J1016" s="2807"/>
      <c r="K1016" s="277"/>
      <c r="L1016" s="98"/>
      <c r="M1016" s="1760"/>
      <c r="N1016" s="89"/>
      <c r="O1016" s="89"/>
      <c r="P1016" s="98"/>
      <c r="Q1016" s="98"/>
      <c r="R1016" s="12"/>
      <c r="S1016" s="12"/>
      <c r="T1016" s="12"/>
      <c r="U1016" s="12"/>
      <c r="V1016" s="12"/>
      <c r="W1016" s="1934"/>
      <c r="X1016" s="1934"/>
      <c r="Y1016" s="12"/>
      <c r="Z1016" s="98"/>
      <c r="AA1016" s="2813"/>
      <c r="AB1016" s="2813"/>
      <c r="AC1016" s="2816"/>
      <c r="AD1016" s="2835"/>
      <c r="AE1016" s="2821"/>
      <c r="AF1016" s="2823"/>
      <c r="AG1016" s="59">
        <f>IF(N1016=N1015,0,IF(N1016=N1014,0,IF(N1016=N1013,0,IF(N1016=N1012,0,IF(N1016=N1011,0,1)))))</f>
        <v>0</v>
      </c>
      <c r="AH1016" s="59" t="s">
        <v>224</v>
      </c>
      <c r="AI1016" s="59" t="str">
        <f t="shared" si="216"/>
        <v>??</v>
      </c>
      <c r="AJ1016" s="59">
        <f>IF(O1016=O1015,0,IF(O1016=O1014,0,IF(O1016=O1013,0,IF(O1016=O1012,0,IF(O1016=O1011,0,1)))))</f>
        <v>0</v>
      </c>
      <c r="AK1016" s="529">
        <f t="shared" si="231"/>
        <v>0</v>
      </c>
    </row>
    <row r="1017" spans="1:37" ht="14.1" customHeight="1" thickTop="1" thickBot="1">
      <c r="A1017" s="2797"/>
      <c r="B1017" s="2801"/>
      <c r="C1017" s="2827"/>
      <c r="D1017" s="2830"/>
      <c r="E1017" s="2833"/>
      <c r="F1017" s="2807"/>
      <c r="G1017" s="2810"/>
      <c r="H1017" s="2839"/>
      <c r="I1017" s="2807"/>
      <c r="J1017" s="2807"/>
      <c r="K1017" s="277"/>
      <c r="L1017" s="98"/>
      <c r="M1017" s="1760"/>
      <c r="N1017" s="89"/>
      <c r="O1017" s="89"/>
      <c r="P1017" s="98"/>
      <c r="Q1017" s="98"/>
      <c r="R1017" s="12"/>
      <c r="S1017" s="12"/>
      <c r="T1017" s="12"/>
      <c r="U1017" s="12"/>
      <c r="V1017" s="12"/>
      <c r="W1017" s="1934"/>
      <c r="X1017" s="1934"/>
      <c r="Y1017" s="12"/>
      <c r="Z1017" s="98"/>
      <c r="AA1017" s="2813"/>
      <c r="AB1017" s="2813"/>
      <c r="AC1017" s="2824" t="str">
        <f t="shared" ref="AC1017" si="234">IF(AC1011&gt;9,"błąd","")</f>
        <v/>
      </c>
      <c r="AD1017" s="2835"/>
      <c r="AE1017" s="2821"/>
      <c r="AF1017" s="2823"/>
      <c r="AG1017" s="59">
        <f>IF(N1017=N1016,0,IF(N1017=N1015,0,IF(N1017=N1014,0,IF(N1017=N1013,0,IF(N1017=N1012,0,IF(N1017=N1011,0,1))))))</f>
        <v>0</v>
      </c>
      <c r="AH1017" s="59" t="s">
        <v>224</v>
      </c>
      <c r="AI1017" s="59" t="str">
        <f t="shared" si="216"/>
        <v>??</v>
      </c>
      <c r="AJ1017" s="59">
        <f>IF(O1017=O1016,0,IF(O1017=O1015,0,IF(O1017=O1014,0,IF(O1017=O1013,0,IF(O1017=O1012,0,IF(O1017=O1011,0,1))))))</f>
        <v>0</v>
      </c>
      <c r="AK1017" s="529">
        <f t="shared" si="231"/>
        <v>0</v>
      </c>
    </row>
    <row r="1018" spans="1:37" ht="14.1" customHeight="1" thickTop="1" thickBot="1">
      <c r="A1018" s="2797"/>
      <c r="B1018" s="2801"/>
      <c r="C1018" s="2827"/>
      <c r="D1018" s="2830"/>
      <c r="E1018" s="2833"/>
      <c r="F1018" s="2807"/>
      <c r="G1018" s="2810"/>
      <c r="H1018" s="2839"/>
      <c r="I1018" s="2807"/>
      <c r="J1018" s="2807"/>
      <c r="K1018" s="277"/>
      <c r="L1018" s="98"/>
      <c r="M1018" s="1760"/>
      <c r="N1018" s="89"/>
      <c r="O1018" s="89"/>
      <c r="P1018" s="98"/>
      <c r="Q1018" s="98"/>
      <c r="R1018" s="12"/>
      <c r="S1018" s="12"/>
      <c r="T1018" s="12"/>
      <c r="U1018" s="12"/>
      <c r="V1018" s="12"/>
      <c r="W1018" s="1934"/>
      <c r="X1018" s="1934"/>
      <c r="Y1018" s="12"/>
      <c r="Z1018" s="98"/>
      <c r="AA1018" s="2813"/>
      <c r="AB1018" s="2813"/>
      <c r="AC1018" s="2824"/>
      <c r="AD1018" s="2835"/>
      <c r="AE1018" s="2821"/>
      <c r="AF1018" s="2823"/>
      <c r="AG1018" s="59">
        <f>IF(N1018=N1017,0,IF(N1018=N1016,0,IF(N1018=N1015,0,IF(N1018=N1014,0,IF(N1018=N1013,0,IF(N1018=N1012,0,IF(N1018=N1011,0,1)))))))</f>
        <v>0</v>
      </c>
      <c r="AH1018" s="59" t="s">
        <v>224</v>
      </c>
      <c r="AI1018" s="59" t="str">
        <f t="shared" si="216"/>
        <v>??</v>
      </c>
      <c r="AJ1018" s="59">
        <f>IF(O1018=O1017,0,IF(O1018=O1016,0,IF(O1018=O1015,0,IF(O1018=O1014,0,IF(O1018=O1013,0,IF(O1018=O1012,0,IF(O1018=O1011,0,1)))))))</f>
        <v>0</v>
      </c>
      <c r="AK1018" s="529">
        <f t="shared" si="231"/>
        <v>0</v>
      </c>
    </row>
    <row r="1019" spans="1:37" ht="14.1" customHeight="1" thickTop="1" thickBot="1">
      <c r="A1019" s="2797"/>
      <c r="B1019" s="2801"/>
      <c r="C1019" s="2827"/>
      <c r="D1019" s="2830"/>
      <c r="E1019" s="2833"/>
      <c r="F1019" s="2807"/>
      <c r="G1019" s="2810"/>
      <c r="H1019" s="2839"/>
      <c r="I1019" s="2807"/>
      <c r="J1019" s="2807"/>
      <c r="K1019" s="277"/>
      <c r="L1019" s="98"/>
      <c r="M1019" s="1760"/>
      <c r="N1019" s="89"/>
      <c r="O1019" s="89"/>
      <c r="P1019" s="98"/>
      <c r="Q1019" s="98"/>
      <c r="R1019" s="12"/>
      <c r="S1019" s="12"/>
      <c r="T1019" s="12"/>
      <c r="U1019" s="12"/>
      <c r="V1019" s="12"/>
      <c r="W1019" s="1934"/>
      <c r="X1019" s="1934"/>
      <c r="Y1019" s="12"/>
      <c r="Z1019" s="98"/>
      <c r="AA1019" s="2813"/>
      <c r="AB1019" s="2813"/>
      <c r="AC1019" s="2824"/>
      <c r="AD1019" s="2835"/>
      <c r="AE1019" s="2821"/>
      <c r="AF1019" s="2823"/>
      <c r="AG1019" s="59">
        <f>IF(N1019=N1018,0,IF(N1019=N1017,0,IF(N1019=N1016,0,IF(N1019=N1015,0,IF(N1019=N1014,0,IF(N1019=N1013,0,IF(N1019=N1012,0,IF(N1019=N1011,0,1))))))))</f>
        <v>0</v>
      </c>
      <c r="AH1019" s="59" t="s">
        <v>224</v>
      </c>
      <c r="AI1019" s="59" t="str">
        <f t="shared" si="216"/>
        <v>??</v>
      </c>
      <c r="AJ1019" s="59">
        <f>IF(O1019=O1018,0,IF(O1019=O1017,0,IF(O1019=O1016,0,IF(O1019=O1015,0,IF(O1019=O1014,0,IF(O1019=O1013,0,IF(O1019=O1012,0,IF(O1019=O1011,0,1))))))))</f>
        <v>0</v>
      </c>
      <c r="AK1019" s="529">
        <f t="shared" si="231"/>
        <v>0</v>
      </c>
    </row>
    <row r="1020" spans="1:37" ht="14.1" customHeight="1" thickTop="1" thickBot="1">
      <c r="A1020" s="2797"/>
      <c r="B1020" s="2802"/>
      <c r="C1020" s="2828"/>
      <c r="D1020" s="2831"/>
      <c r="E1020" s="2834"/>
      <c r="F1020" s="2808"/>
      <c r="G1020" s="2811"/>
      <c r="H1020" s="2840"/>
      <c r="I1020" s="2808"/>
      <c r="J1020" s="2808"/>
      <c r="K1020" s="274"/>
      <c r="L1020" s="96"/>
      <c r="M1020" s="96"/>
      <c r="N1020" s="89"/>
      <c r="O1020" s="93"/>
      <c r="P1020" s="96"/>
      <c r="Q1020" s="96"/>
      <c r="R1020" s="13"/>
      <c r="S1020" s="13"/>
      <c r="T1020" s="13"/>
      <c r="U1020" s="13"/>
      <c r="V1020" s="13"/>
      <c r="W1020" s="13"/>
      <c r="X1020" s="13"/>
      <c r="Y1020" s="13"/>
      <c r="Z1020" s="96"/>
      <c r="AA1020" s="2814"/>
      <c r="AB1020" s="2814"/>
      <c r="AC1020" s="2825"/>
      <c r="AD1020" s="2835"/>
      <c r="AE1020" s="2822"/>
      <c r="AF1020" s="2823"/>
      <c r="AG1020" s="59">
        <f>IF(N1020=N1019,0,IF(N1020=N1018,0,IF(N1020=N1017,0,IF(N1020=N1016,0,IF(N1020=N1015,0,IF(N1020=N1014,0,IF(N1020=N1013,0,IF(N1020=N1012,0,IF(N1020=N1011,0,1)))))))))</f>
        <v>0</v>
      </c>
      <c r="AH1020" s="59" t="s">
        <v>224</v>
      </c>
      <c r="AI1020" s="59" t="str">
        <f t="shared" si="216"/>
        <v>??</v>
      </c>
      <c r="AJ1020" s="59">
        <f>IF(O1020=O1019,0,IF(O1020=O1018,0,IF(O1020=O1017,0,IF(O1020=O1016,0,IF(O1020=O1015,0,IF(O1020=O1014,0,IF(O1020=O1013,0,IF(O1020=O1012,0,IF(O1020=O1011,0,1)))))))))</f>
        <v>0</v>
      </c>
      <c r="AK1020" s="529">
        <f t="shared" si="231"/>
        <v>0</v>
      </c>
    </row>
    <row r="1021" spans="1:37" ht="14.1" customHeight="1" thickTop="1" thickBot="1">
      <c r="A1021" s="2797"/>
      <c r="B1021" s="2800"/>
      <c r="C1021" s="2826"/>
      <c r="D1021" s="2829"/>
      <c r="E1021" s="2832"/>
      <c r="F1021" s="2806"/>
      <c r="G1021" s="2809"/>
      <c r="H1021" s="2836" t="s">
        <v>970</v>
      </c>
      <c r="I1021" s="2806"/>
      <c r="J1021" s="2806"/>
      <c r="K1021" s="275"/>
      <c r="L1021" s="97"/>
      <c r="M1021" s="97"/>
      <c r="N1021" s="79"/>
      <c r="O1021" s="79"/>
      <c r="P1021" s="97"/>
      <c r="Q1021" s="97"/>
      <c r="R1021" s="14"/>
      <c r="S1021" s="14"/>
      <c r="T1021" s="14"/>
      <c r="U1021" s="14"/>
      <c r="V1021" s="14"/>
      <c r="W1021" s="14"/>
      <c r="X1021" s="14"/>
      <c r="Y1021" s="14"/>
      <c r="Z1021" s="97"/>
      <c r="AA1021" s="2812">
        <f>SUM(R1021:Z1030)</f>
        <v>0</v>
      </c>
      <c r="AB1021" s="2812">
        <f>IF(AA1021&gt;0,18,0)</f>
        <v>0</v>
      </c>
      <c r="AC1021" s="2815">
        <f t="shared" ref="AC1021" si="235">IF((AA1021-AB1021)&gt;=0,AA1021-AB1021,0)</f>
        <v>0</v>
      </c>
      <c r="AD1021" s="2835">
        <f>IF(AA1021&lt;AB1021,AA1021,AB1021)/IF(AB1021=0,1,AB1021)</f>
        <v>0</v>
      </c>
      <c r="AE1021" s="2820" t="str">
        <f>IF(AD1021=1,"pe",IF(AD1021&gt;0,"ne",""))</f>
        <v/>
      </c>
      <c r="AF1021" s="2823"/>
      <c r="AG1021" s="59">
        <v>1</v>
      </c>
      <c r="AH1021" s="59" t="s">
        <v>224</v>
      </c>
      <c r="AI1021" s="59" t="str">
        <f t="shared" si="216"/>
        <v>??</v>
      </c>
      <c r="AJ1021" s="59">
        <v>1</v>
      </c>
      <c r="AK1021" s="529">
        <f>C1021</f>
        <v>0</v>
      </c>
    </row>
    <row r="1022" spans="1:37" ht="14.1" customHeight="1" thickTop="1" thickBot="1">
      <c r="A1022" s="2797"/>
      <c r="B1022" s="2801"/>
      <c r="C1022" s="2827"/>
      <c r="D1022" s="2830"/>
      <c r="E1022" s="2833"/>
      <c r="F1022" s="2807"/>
      <c r="G1022" s="2810"/>
      <c r="H1022" s="2837"/>
      <c r="I1022" s="2807"/>
      <c r="J1022" s="2807"/>
      <c r="K1022" s="273"/>
      <c r="L1022" s="98"/>
      <c r="M1022" s="1760"/>
      <c r="N1022" s="89"/>
      <c r="O1022" s="89"/>
      <c r="P1022" s="98"/>
      <c r="Q1022" s="98"/>
      <c r="R1022" s="12"/>
      <c r="S1022" s="12"/>
      <c r="T1022" s="12"/>
      <c r="U1022" s="12"/>
      <c r="V1022" s="12"/>
      <c r="W1022" s="1934"/>
      <c r="X1022" s="1934"/>
      <c r="Y1022" s="12"/>
      <c r="Z1022" s="98"/>
      <c r="AA1022" s="2813"/>
      <c r="AB1022" s="2813"/>
      <c r="AC1022" s="2816"/>
      <c r="AD1022" s="2835"/>
      <c r="AE1022" s="2821"/>
      <c r="AF1022" s="2823"/>
      <c r="AG1022" s="59">
        <f>IF(N1022=N1021,0,1)</f>
        <v>0</v>
      </c>
      <c r="AH1022" s="59" t="s">
        <v>224</v>
      </c>
      <c r="AI1022" s="59" t="str">
        <f t="shared" si="216"/>
        <v>??</v>
      </c>
      <c r="AJ1022" s="59">
        <f>IF(O1022=O1021,0,1)</f>
        <v>0</v>
      </c>
      <c r="AK1022" s="529">
        <f t="shared" si="231"/>
        <v>0</v>
      </c>
    </row>
    <row r="1023" spans="1:37" ht="14.1" customHeight="1" thickTop="1" thickBot="1">
      <c r="A1023" s="2797"/>
      <c r="B1023" s="2801"/>
      <c r="C1023" s="2827"/>
      <c r="D1023" s="2830"/>
      <c r="E1023" s="2833"/>
      <c r="F1023" s="2807"/>
      <c r="G1023" s="2810"/>
      <c r="H1023" s="2838"/>
      <c r="I1023" s="2807"/>
      <c r="J1023" s="2807"/>
      <c r="K1023" s="273"/>
      <c r="L1023" s="98"/>
      <c r="M1023" s="1760"/>
      <c r="N1023" s="89"/>
      <c r="O1023" s="89"/>
      <c r="P1023" s="98"/>
      <c r="Q1023" s="98"/>
      <c r="R1023" s="12"/>
      <c r="S1023" s="12"/>
      <c r="T1023" s="12"/>
      <c r="U1023" s="12"/>
      <c r="V1023" s="12"/>
      <c r="W1023" s="1934"/>
      <c r="X1023" s="1934"/>
      <c r="Y1023" s="12"/>
      <c r="Z1023" s="98"/>
      <c r="AA1023" s="2813"/>
      <c r="AB1023" s="2813"/>
      <c r="AC1023" s="2816"/>
      <c r="AD1023" s="2835"/>
      <c r="AE1023" s="2821"/>
      <c r="AF1023" s="2823"/>
      <c r="AG1023" s="59">
        <f>IF(N1023=N1022,0,IF(N1023=N1021,0,1))</f>
        <v>0</v>
      </c>
      <c r="AH1023" s="59" t="s">
        <v>224</v>
      </c>
      <c r="AI1023" s="59" t="str">
        <f t="shared" si="216"/>
        <v>??</v>
      </c>
      <c r="AJ1023" s="59">
        <f>IF(O1023=O1022,0,IF(O1023=O1021,0,1))</f>
        <v>0</v>
      </c>
      <c r="AK1023" s="529">
        <f t="shared" si="231"/>
        <v>0</v>
      </c>
    </row>
    <row r="1024" spans="1:37" ht="14.1" customHeight="1" thickTop="1" thickBot="1">
      <c r="A1024" s="2797"/>
      <c r="B1024" s="2801"/>
      <c r="C1024" s="2827"/>
      <c r="D1024" s="2830"/>
      <c r="E1024" s="2833"/>
      <c r="F1024" s="2807"/>
      <c r="G1024" s="2810"/>
      <c r="H1024" s="2839"/>
      <c r="I1024" s="2807"/>
      <c r="J1024" s="2807"/>
      <c r="K1024" s="273"/>
      <c r="L1024" s="98"/>
      <c r="M1024" s="1760"/>
      <c r="N1024" s="89"/>
      <c r="O1024" s="89"/>
      <c r="P1024" s="98"/>
      <c r="Q1024" s="98"/>
      <c r="R1024" s="12"/>
      <c r="S1024" s="12"/>
      <c r="T1024" s="12"/>
      <c r="U1024" s="12"/>
      <c r="V1024" s="12"/>
      <c r="W1024" s="1934"/>
      <c r="X1024" s="1934"/>
      <c r="Y1024" s="12"/>
      <c r="Z1024" s="98"/>
      <c r="AA1024" s="2813"/>
      <c r="AB1024" s="2813"/>
      <c r="AC1024" s="2816"/>
      <c r="AD1024" s="2835"/>
      <c r="AE1024" s="2821"/>
      <c r="AF1024" s="2823"/>
      <c r="AG1024" s="59">
        <f>IF(N1024=N1023,0,IF(N1024=N1022,0,IF(N1024=N1021,0,1)))</f>
        <v>0</v>
      </c>
      <c r="AH1024" s="59" t="s">
        <v>224</v>
      </c>
      <c r="AI1024" s="59" t="str">
        <f t="shared" si="216"/>
        <v>??</v>
      </c>
      <c r="AJ1024" s="59">
        <f>IF(O1024=O1023,0,IF(O1024=O1022,0,IF(O1024=O1021,0,1)))</f>
        <v>0</v>
      </c>
      <c r="AK1024" s="529">
        <f t="shared" si="231"/>
        <v>0</v>
      </c>
    </row>
    <row r="1025" spans="1:37" ht="14.1" customHeight="1" thickTop="1" thickBot="1">
      <c r="A1025" s="2797"/>
      <c r="B1025" s="2801"/>
      <c r="C1025" s="2827"/>
      <c r="D1025" s="2830"/>
      <c r="E1025" s="2833"/>
      <c r="F1025" s="2807"/>
      <c r="G1025" s="2810"/>
      <c r="H1025" s="2839"/>
      <c r="I1025" s="2807"/>
      <c r="J1025" s="2807"/>
      <c r="K1025" s="277"/>
      <c r="L1025" s="98"/>
      <c r="M1025" s="1760"/>
      <c r="N1025" s="89"/>
      <c r="O1025" s="89"/>
      <c r="P1025" s="98"/>
      <c r="Q1025" s="98"/>
      <c r="R1025" s="12"/>
      <c r="S1025" s="12"/>
      <c r="T1025" s="12"/>
      <c r="U1025" s="12"/>
      <c r="V1025" s="12"/>
      <c r="W1025" s="1934"/>
      <c r="X1025" s="1934"/>
      <c r="Y1025" s="12"/>
      <c r="Z1025" s="98"/>
      <c r="AA1025" s="2813"/>
      <c r="AB1025" s="2813"/>
      <c r="AC1025" s="2816"/>
      <c r="AD1025" s="2835"/>
      <c r="AE1025" s="2821"/>
      <c r="AF1025" s="2823"/>
      <c r="AG1025" s="59">
        <f>IF(N1025=N1024,0,IF(N1025=N1023,0,IF(N1025=N1022,0,IF(N1025=N1021,0,1))))</f>
        <v>0</v>
      </c>
      <c r="AH1025" s="59" t="s">
        <v>224</v>
      </c>
      <c r="AI1025" s="59" t="str">
        <f t="shared" si="216"/>
        <v>??</v>
      </c>
      <c r="AJ1025" s="59">
        <f>IF(O1025=O1024,0,IF(O1025=O1023,0,IF(O1025=O1022,0,IF(O1025=O1021,0,1))))</f>
        <v>0</v>
      </c>
      <c r="AK1025" s="529">
        <f t="shared" si="231"/>
        <v>0</v>
      </c>
    </row>
    <row r="1026" spans="1:37" ht="14.1" customHeight="1" thickTop="1" thickBot="1">
      <c r="A1026" s="2797"/>
      <c r="B1026" s="2801"/>
      <c r="C1026" s="2827"/>
      <c r="D1026" s="2830"/>
      <c r="E1026" s="2833"/>
      <c r="F1026" s="2807"/>
      <c r="G1026" s="2810"/>
      <c r="H1026" s="2839"/>
      <c r="I1026" s="2807"/>
      <c r="J1026" s="2807"/>
      <c r="K1026" s="277"/>
      <c r="L1026" s="98"/>
      <c r="M1026" s="1760"/>
      <c r="N1026" s="89"/>
      <c r="O1026" s="89"/>
      <c r="P1026" s="98"/>
      <c r="Q1026" s="98"/>
      <c r="R1026" s="12"/>
      <c r="S1026" s="12"/>
      <c r="T1026" s="12"/>
      <c r="U1026" s="12"/>
      <c r="V1026" s="12"/>
      <c r="W1026" s="1934"/>
      <c r="X1026" s="1934"/>
      <c r="Y1026" s="12"/>
      <c r="Z1026" s="98"/>
      <c r="AA1026" s="2813"/>
      <c r="AB1026" s="2813"/>
      <c r="AC1026" s="2816"/>
      <c r="AD1026" s="2835"/>
      <c r="AE1026" s="2821"/>
      <c r="AF1026" s="2823"/>
      <c r="AG1026" s="59">
        <f>IF(N1026=N1025,0,IF(N1026=N1024,0,IF(N1026=N1023,0,IF(N1026=N1022,0,IF(N1026=N1021,0,1)))))</f>
        <v>0</v>
      </c>
      <c r="AH1026" s="59" t="s">
        <v>224</v>
      </c>
      <c r="AI1026" s="59" t="str">
        <f t="shared" si="216"/>
        <v>??</v>
      </c>
      <c r="AJ1026" s="59">
        <f>IF(O1026=O1025,0,IF(O1026=O1024,0,IF(O1026=O1023,0,IF(O1026=O1022,0,IF(O1026=O1021,0,1)))))</f>
        <v>0</v>
      </c>
      <c r="AK1026" s="529">
        <f t="shared" si="231"/>
        <v>0</v>
      </c>
    </row>
    <row r="1027" spans="1:37" ht="14.1" customHeight="1" thickTop="1" thickBot="1">
      <c r="A1027" s="2797"/>
      <c r="B1027" s="2801"/>
      <c r="C1027" s="2827"/>
      <c r="D1027" s="2830"/>
      <c r="E1027" s="2833"/>
      <c r="F1027" s="2807"/>
      <c r="G1027" s="2810"/>
      <c r="H1027" s="2839"/>
      <c r="I1027" s="2807"/>
      <c r="J1027" s="2807"/>
      <c r="K1027" s="277"/>
      <c r="L1027" s="98"/>
      <c r="M1027" s="1760"/>
      <c r="N1027" s="89"/>
      <c r="O1027" s="89"/>
      <c r="P1027" s="98"/>
      <c r="Q1027" s="98"/>
      <c r="R1027" s="12"/>
      <c r="S1027" s="12"/>
      <c r="T1027" s="12"/>
      <c r="U1027" s="12"/>
      <c r="V1027" s="12"/>
      <c r="W1027" s="1934"/>
      <c r="X1027" s="1934"/>
      <c r="Y1027" s="12"/>
      <c r="Z1027" s="98"/>
      <c r="AA1027" s="2813"/>
      <c r="AB1027" s="2813"/>
      <c r="AC1027" s="2824" t="str">
        <f t="shared" ref="AC1027" si="236">IF(AC1021&gt;9,"błąd","")</f>
        <v/>
      </c>
      <c r="AD1027" s="2835"/>
      <c r="AE1027" s="2821"/>
      <c r="AF1027" s="2823"/>
      <c r="AG1027" s="59">
        <f>IF(N1027=N1026,0,IF(N1027=N1025,0,IF(N1027=N1024,0,IF(N1027=N1023,0,IF(N1027=N1022,0,IF(N1027=N1021,0,1))))))</f>
        <v>0</v>
      </c>
      <c r="AH1027" s="59" t="s">
        <v>224</v>
      </c>
      <c r="AI1027" s="59" t="str">
        <f t="shared" si="216"/>
        <v>??</v>
      </c>
      <c r="AJ1027" s="59">
        <f>IF(O1027=O1026,0,IF(O1027=O1025,0,IF(O1027=O1024,0,IF(O1027=O1023,0,IF(O1027=O1022,0,IF(O1027=O1021,0,1))))))</f>
        <v>0</v>
      </c>
      <c r="AK1027" s="529">
        <f t="shared" si="231"/>
        <v>0</v>
      </c>
    </row>
    <row r="1028" spans="1:37" ht="14.1" customHeight="1" thickTop="1" thickBot="1">
      <c r="A1028" s="2797"/>
      <c r="B1028" s="2801"/>
      <c r="C1028" s="2827"/>
      <c r="D1028" s="2830"/>
      <c r="E1028" s="2833"/>
      <c r="F1028" s="2807"/>
      <c r="G1028" s="2810"/>
      <c r="H1028" s="2839"/>
      <c r="I1028" s="2807"/>
      <c r="J1028" s="2807"/>
      <c r="K1028" s="277"/>
      <c r="L1028" s="98"/>
      <c r="M1028" s="1760"/>
      <c r="N1028" s="89"/>
      <c r="O1028" s="89"/>
      <c r="P1028" s="98"/>
      <c r="Q1028" s="98"/>
      <c r="R1028" s="12"/>
      <c r="S1028" s="12"/>
      <c r="T1028" s="12"/>
      <c r="U1028" s="12"/>
      <c r="V1028" s="12"/>
      <c r="W1028" s="1934"/>
      <c r="X1028" s="1934"/>
      <c r="Y1028" s="12"/>
      <c r="Z1028" s="98"/>
      <c r="AA1028" s="2813"/>
      <c r="AB1028" s="2813"/>
      <c r="AC1028" s="2824"/>
      <c r="AD1028" s="2835"/>
      <c r="AE1028" s="2821"/>
      <c r="AF1028" s="2823"/>
      <c r="AG1028" s="59">
        <f>IF(N1028=N1027,0,IF(N1028=N1026,0,IF(N1028=N1025,0,IF(N1028=N1024,0,IF(N1028=N1023,0,IF(N1028=N1022,0,IF(N1028=N1021,0,1)))))))</f>
        <v>0</v>
      </c>
      <c r="AH1028" s="59" t="s">
        <v>224</v>
      </c>
      <c r="AI1028" s="59" t="str">
        <f t="shared" si="216"/>
        <v>??</v>
      </c>
      <c r="AJ1028" s="59">
        <f>IF(O1028=O1027,0,IF(O1028=O1026,0,IF(O1028=O1025,0,IF(O1028=O1024,0,IF(O1028=O1023,0,IF(O1028=O1022,0,IF(O1028=O1021,0,1)))))))</f>
        <v>0</v>
      </c>
      <c r="AK1028" s="529">
        <f t="shared" si="231"/>
        <v>0</v>
      </c>
    </row>
    <row r="1029" spans="1:37" ht="14.1" customHeight="1" thickTop="1" thickBot="1">
      <c r="A1029" s="2797"/>
      <c r="B1029" s="2801"/>
      <c r="C1029" s="2827"/>
      <c r="D1029" s="2830"/>
      <c r="E1029" s="2833"/>
      <c r="F1029" s="2807"/>
      <c r="G1029" s="2810"/>
      <c r="H1029" s="2839"/>
      <c r="I1029" s="2807"/>
      <c r="J1029" s="2807"/>
      <c r="K1029" s="277"/>
      <c r="L1029" s="98"/>
      <c r="M1029" s="1760"/>
      <c r="N1029" s="89"/>
      <c r="O1029" s="89"/>
      <c r="P1029" s="98"/>
      <c r="Q1029" s="98"/>
      <c r="R1029" s="12"/>
      <c r="S1029" s="12"/>
      <c r="T1029" s="12"/>
      <c r="U1029" s="12"/>
      <c r="V1029" s="12"/>
      <c r="W1029" s="1934"/>
      <c r="X1029" s="1934"/>
      <c r="Y1029" s="12"/>
      <c r="Z1029" s="98"/>
      <c r="AA1029" s="2813"/>
      <c r="AB1029" s="2813"/>
      <c r="AC1029" s="2824"/>
      <c r="AD1029" s="2835"/>
      <c r="AE1029" s="2821"/>
      <c r="AF1029" s="2823"/>
      <c r="AG1029" s="59">
        <f>IF(N1029=N1028,0,IF(N1029=N1027,0,IF(N1029=N1026,0,IF(N1029=N1025,0,IF(N1029=N1024,0,IF(N1029=N1023,0,IF(N1029=N1022,0,IF(N1029=N1021,0,1))))))))</f>
        <v>0</v>
      </c>
      <c r="AH1029" s="59" t="s">
        <v>224</v>
      </c>
      <c r="AI1029" s="59" t="str">
        <f t="shared" si="216"/>
        <v>??</v>
      </c>
      <c r="AJ1029" s="59">
        <f>IF(O1029=O1028,0,IF(O1029=O1027,0,IF(O1029=O1026,0,IF(O1029=O1025,0,IF(O1029=O1024,0,IF(O1029=O1023,0,IF(O1029=O1022,0,IF(O1029=O1021,0,1))))))))</f>
        <v>0</v>
      </c>
      <c r="AK1029" s="529">
        <f t="shared" si="231"/>
        <v>0</v>
      </c>
    </row>
    <row r="1030" spans="1:37" ht="14.1" customHeight="1" thickTop="1" thickBot="1">
      <c r="A1030" s="2797"/>
      <c r="B1030" s="2802"/>
      <c r="C1030" s="2828"/>
      <c r="D1030" s="2831"/>
      <c r="E1030" s="2834"/>
      <c r="F1030" s="2808"/>
      <c r="G1030" s="2811"/>
      <c r="H1030" s="2840"/>
      <c r="I1030" s="2808"/>
      <c r="J1030" s="2808"/>
      <c r="K1030" s="274"/>
      <c r="L1030" s="96"/>
      <c r="M1030" s="96"/>
      <c r="N1030" s="89"/>
      <c r="O1030" s="93"/>
      <c r="P1030" s="96"/>
      <c r="Q1030" s="96"/>
      <c r="R1030" s="13"/>
      <c r="S1030" s="13"/>
      <c r="T1030" s="13"/>
      <c r="U1030" s="13"/>
      <c r="V1030" s="13"/>
      <c r="W1030" s="13"/>
      <c r="X1030" s="13"/>
      <c r="Y1030" s="13"/>
      <c r="Z1030" s="96"/>
      <c r="AA1030" s="2814"/>
      <c r="AB1030" s="2814"/>
      <c r="AC1030" s="2825"/>
      <c r="AD1030" s="2835"/>
      <c r="AE1030" s="2822"/>
      <c r="AF1030" s="2823"/>
      <c r="AG1030" s="59">
        <f>IF(N1030=N1029,0,IF(N1030=N1028,0,IF(N1030=N1027,0,IF(N1030=N1026,0,IF(N1030=N1025,0,IF(N1030=N1024,0,IF(N1030=N1023,0,IF(N1030=N1022,0,IF(N1030=N1021,0,1)))))))))</f>
        <v>0</v>
      </c>
      <c r="AH1030" s="59" t="s">
        <v>224</v>
      </c>
      <c r="AI1030" s="59" t="str">
        <f t="shared" si="216"/>
        <v>??</v>
      </c>
      <c r="AJ1030" s="59">
        <f>IF(O1030=O1029,0,IF(O1030=O1028,0,IF(O1030=O1027,0,IF(O1030=O1026,0,IF(O1030=O1025,0,IF(O1030=O1024,0,IF(O1030=O1023,0,IF(O1030=O1022,0,IF(O1030=O1021,0,1)))))))))</f>
        <v>0</v>
      </c>
      <c r="AK1030" s="529">
        <f t="shared" si="231"/>
        <v>0</v>
      </c>
    </row>
    <row r="1031" spans="1:37" ht="14.1" customHeight="1" thickTop="1" thickBot="1">
      <c r="A1031" s="2797"/>
      <c r="B1031" s="2800"/>
      <c r="C1031" s="2826"/>
      <c r="D1031" s="2829"/>
      <c r="E1031" s="2832"/>
      <c r="F1031" s="2806"/>
      <c r="G1031" s="2809"/>
      <c r="H1031" s="2836" t="s">
        <v>970</v>
      </c>
      <c r="I1031" s="2806"/>
      <c r="J1031" s="2806"/>
      <c r="K1031" s="275"/>
      <c r="L1031" s="97"/>
      <c r="M1031" s="97"/>
      <c r="N1031" s="79"/>
      <c r="O1031" s="79"/>
      <c r="P1031" s="97"/>
      <c r="Q1031" s="97"/>
      <c r="R1031" s="14"/>
      <c r="S1031" s="14"/>
      <c r="T1031" s="14"/>
      <c r="U1031" s="14"/>
      <c r="V1031" s="14"/>
      <c r="W1031" s="14"/>
      <c r="X1031" s="14"/>
      <c r="Y1031" s="14"/>
      <c r="Z1031" s="97"/>
      <c r="AA1031" s="2812">
        <f>SUM(R1031:Z1040)</f>
        <v>0</v>
      </c>
      <c r="AB1031" s="2812">
        <f>IF(AA1031&gt;0,18,0)</f>
        <v>0</v>
      </c>
      <c r="AC1031" s="2815">
        <f t="shared" ref="AC1031" si="237">IF((AA1031-AB1031)&gt;=0,AA1031-AB1031,0)</f>
        <v>0</v>
      </c>
      <c r="AD1031" s="2835">
        <f>IF(AA1031&lt;AB1031,AA1031,AB1031)/IF(AB1031=0,1,AB1031)</f>
        <v>0</v>
      </c>
      <c r="AE1031" s="2820" t="str">
        <f>IF(AD1031=1,"pe",IF(AD1031&gt;0,"ne",""))</f>
        <v/>
      </c>
      <c r="AF1031" s="2823"/>
      <c r="AG1031" s="59">
        <v>1</v>
      </c>
      <c r="AH1031" s="59" t="s">
        <v>224</v>
      </c>
      <c r="AI1031" s="59" t="str">
        <f t="shared" si="216"/>
        <v>??</v>
      </c>
      <c r="AJ1031" s="59">
        <v>1</v>
      </c>
      <c r="AK1031" s="529">
        <f>C1031</f>
        <v>0</v>
      </c>
    </row>
    <row r="1032" spans="1:37" ht="14.1" customHeight="1" thickTop="1" thickBot="1">
      <c r="A1032" s="2797"/>
      <c r="B1032" s="2801"/>
      <c r="C1032" s="2827"/>
      <c r="D1032" s="2830"/>
      <c r="E1032" s="2833"/>
      <c r="F1032" s="2807"/>
      <c r="G1032" s="2810"/>
      <c r="H1032" s="2837"/>
      <c r="I1032" s="2807"/>
      <c r="J1032" s="2807"/>
      <c r="K1032" s="273"/>
      <c r="L1032" s="98"/>
      <c r="M1032" s="1760"/>
      <c r="N1032" s="89"/>
      <c r="O1032" s="89"/>
      <c r="P1032" s="98"/>
      <c r="Q1032" s="98"/>
      <c r="R1032" s="12"/>
      <c r="S1032" s="12"/>
      <c r="T1032" s="12"/>
      <c r="U1032" s="12"/>
      <c r="V1032" s="12"/>
      <c r="W1032" s="1934"/>
      <c r="X1032" s="1934"/>
      <c r="Y1032" s="12"/>
      <c r="Z1032" s="98"/>
      <c r="AA1032" s="2813"/>
      <c r="AB1032" s="2813"/>
      <c r="AC1032" s="2816"/>
      <c r="AD1032" s="2835"/>
      <c r="AE1032" s="2821"/>
      <c r="AF1032" s="2823"/>
      <c r="AG1032" s="59">
        <f>IF(N1032=N1031,0,1)</f>
        <v>0</v>
      </c>
      <c r="AH1032" s="59" t="s">
        <v>224</v>
      </c>
      <c r="AI1032" s="59" t="str">
        <f t="shared" si="216"/>
        <v>??</v>
      </c>
      <c r="AJ1032" s="59">
        <f>IF(O1032=O1031,0,1)</f>
        <v>0</v>
      </c>
      <c r="AK1032" s="529">
        <f t="shared" ref="AK1032:AK1060" si="238">AK1031</f>
        <v>0</v>
      </c>
    </row>
    <row r="1033" spans="1:37" ht="14.1" customHeight="1" thickTop="1" thickBot="1">
      <c r="A1033" s="2797"/>
      <c r="B1033" s="2801"/>
      <c r="C1033" s="2827"/>
      <c r="D1033" s="2830"/>
      <c r="E1033" s="2833"/>
      <c r="F1033" s="2807"/>
      <c r="G1033" s="2810"/>
      <c r="H1033" s="2838"/>
      <c r="I1033" s="2807"/>
      <c r="J1033" s="2807"/>
      <c r="K1033" s="273"/>
      <c r="L1033" s="98"/>
      <c r="M1033" s="1760"/>
      <c r="N1033" s="89"/>
      <c r="O1033" s="89"/>
      <c r="P1033" s="98"/>
      <c r="Q1033" s="98"/>
      <c r="R1033" s="12"/>
      <c r="S1033" s="12"/>
      <c r="T1033" s="12"/>
      <c r="U1033" s="12"/>
      <c r="V1033" s="12"/>
      <c r="W1033" s="1934"/>
      <c r="X1033" s="1934"/>
      <c r="Y1033" s="12"/>
      <c r="Z1033" s="98"/>
      <c r="AA1033" s="2813"/>
      <c r="AB1033" s="2813"/>
      <c r="AC1033" s="2816"/>
      <c r="AD1033" s="2835"/>
      <c r="AE1033" s="2821"/>
      <c r="AF1033" s="2823"/>
      <c r="AG1033" s="59">
        <f>IF(N1033=N1032,0,IF(N1033=N1031,0,1))</f>
        <v>0</v>
      </c>
      <c r="AH1033" s="59" t="s">
        <v>224</v>
      </c>
      <c r="AI1033" s="59" t="str">
        <f t="shared" si="216"/>
        <v>??</v>
      </c>
      <c r="AJ1033" s="59">
        <f>IF(O1033=O1032,0,IF(O1033=O1031,0,1))</f>
        <v>0</v>
      </c>
      <c r="AK1033" s="529">
        <f t="shared" si="238"/>
        <v>0</v>
      </c>
    </row>
    <row r="1034" spans="1:37" ht="14.1" customHeight="1" thickTop="1" thickBot="1">
      <c r="A1034" s="2797"/>
      <c r="B1034" s="2801"/>
      <c r="C1034" s="2827"/>
      <c r="D1034" s="2830"/>
      <c r="E1034" s="2833"/>
      <c r="F1034" s="2807"/>
      <c r="G1034" s="2810"/>
      <c r="H1034" s="2839"/>
      <c r="I1034" s="2807"/>
      <c r="J1034" s="2807"/>
      <c r="K1034" s="273"/>
      <c r="L1034" s="98"/>
      <c r="M1034" s="1760"/>
      <c r="N1034" s="89"/>
      <c r="O1034" s="89"/>
      <c r="P1034" s="98"/>
      <c r="Q1034" s="98"/>
      <c r="R1034" s="12"/>
      <c r="S1034" s="12"/>
      <c r="T1034" s="12"/>
      <c r="U1034" s="12"/>
      <c r="V1034" s="12"/>
      <c r="W1034" s="1934"/>
      <c r="X1034" s="1934"/>
      <c r="Y1034" s="12"/>
      <c r="Z1034" s="98"/>
      <c r="AA1034" s="2813"/>
      <c r="AB1034" s="2813"/>
      <c r="AC1034" s="2816"/>
      <c r="AD1034" s="2835"/>
      <c r="AE1034" s="2821"/>
      <c r="AF1034" s="2823"/>
      <c r="AG1034" s="59">
        <f>IF(N1034=N1033,0,IF(N1034=N1032,0,IF(N1034=N1031,0,1)))</f>
        <v>0</v>
      </c>
      <c r="AH1034" s="59" t="s">
        <v>224</v>
      </c>
      <c r="AI1034" s="59" t="str">
        <f t="shared" si="216"/>
        <v>??</v>
      </c>
      <c r="AJ1034" s="59">
        <f>IF(O1034=O1033,0,IF(O1034=O1032,0,IF(O1034=O1031,0,1)))</f>
        <v>0</v>
      </c>
      <c r="AK1034" s="529">
        <f t="shared" si="238"/>
        <v>0</v>
      </c>
    </row>
    <row r="1035" spans="1:37" ht="14.1" customHeight="1" thickTop="1" thickBot="1">
      <c r="A1035" s="2797"/>
      <c r="B1035" s="2801"/>
      <c r="C1035" s="2827"/>
      <c r="D1035" s="2830"/>
      <c r="E1035" s="2833"/>
      <c r="F1035" s="2807"/>
      <c r="G1035" s="2810"/>
      <c r="H1035" s="2839"/>
      <c r="I1035" s="2807"/>
      <c r="J1035" s="2807"/>
      <c r="K1035" s="277"/>
      <c r="L1035" s="98"/>
      <c r="M1035" s="1760"/>
      <c r="N1035" s="89"/>
      <c r="O1035" s="89"/>
      <c r="P1035" s="98"/>
      <c r="Q1035" s="98"/>
      <c r="R1035" s="12"/>
      <c r="S1035" s="12"/>
      <c r="T1035" s="12"/>
      <c r="U1035" s="12"/>
      <c r="V1035" s="12"/>
      <c r="W1035" s="1934"/>
      <c r="X1035" s="1934"/>
      <c r="Y1035" s="12"/>
      <c r="Z1035" s="98"/>
      <c r="AA1035" s="2813"/>
      <c r="AB1035" s="2813"/>
      <c r="AC1035" s="2816"/>
      <c r="AD1035" s="2835"/>
      <c r="AE1035" s="2821"/>
      <c r="AF1035" s="2823"/>
      <c r="AG1035" s="59">
        <f>IF(N1035=N1034,0,IF(N1035=N1033,0,IF(N1035=N1032,0,IF(N1035=N1031,0,1))))</f>
        <v>0</v>
      </c>
      <c r="AH1035" s="59" t="s">
        <v>224</v>
      </c>
      <c r="AI1035" s="59" t="str">
        <f t="shared" ref="AI1035:AI1124" si="239">$C$2</f>
        <v>??</v>
      </c>
      <c r="AJ1035" s="59">
        <f>IF(O1035=O1034,0,IF(O1035=O1033,0,IF(O1035=O1032,0,IF(O1035=O1031,0,1))))</f>
        <v>0</v>
      </c>
      <c r="AK1035" s="529">
        <f t="shared" si="238"/>
        <v>0</v>
      </c>
    </row>
    <row r="1036" spans="1:37" ht="14.1" customHeight="1" thickTop="1" thickBot="1">
      <c r="A1036" s="2797"/>
      <c r="B1036" s="2801"/>
      <c r="C1036" s="2827"/>
      <c r="D1036" s="2830"/>
      <c r="E1036" s="2833"/>
      <c r="F1036" s="2807"/>
      <c r="G1036" s="2810"/>
      <c r="H1036" s="2839"/>
      <c r="I1036" s="2807"/>
      <c r="J1036" s="2807"/>
      <c r="K1036" s="277"/>
      <c r="L1036" s="98"/>
      <c r="M1036" s="1760"/>
      <c r="N1036" s="89"/>
      <c r="O1036" s="89"/>
      <c r="P1036" s="98"/>
      <c r="Q1036" s="98"/>
      <c r="R1036" s="12"/>
      <c r="S1036" s="12"/>
      <c r="T1036" s="12"/>
      <c r="U1036" s="12"/>
      <c r="V1036" s="12"/>
      <c r="W1036" s="1934"/>
      <c r="X1036" s="1934"/>
      <c r="Y1036" s="12"/>
      <c r="Z1036" s="98"/>
      <c r="AA1036" s="2813"/>
      <c r="AB1036" s="2813"/>
      <c r="AC1036" s="2816"/>
      <c r="AD1036" s="2835"/>
      <c r="AE1036" s="2821"/>
      <c r="AF1036" s="2823"/>
      <c r="AG1036" s="59">
        <f>IF(N1036=N1035,0,IF(N1036=N1034,0,IF(N1036=N1033,0,IF(N1036=N1032,0,IF(N1036=N1031,0,1)))))</f>
        <v>0</v>
      </c>
      <c r="AH1036" s="59" t="s">
        <v>224</v>
      </c>
      <c r="AI1036" s="59" t="str">
        <f t="shared" si="239"/>
        <v>??</v>
      </c>
      <c r="AJ1036" s="59">
        <f>IF(O1036=O1035,0,IF(O1036=O1034,0,IF(O1036=O1033,0,IF(O1036=O1032,0,IF(O1036=O1031,0,1)))))</f>
        <v>0</v>
      </c>
      <c r="AK1036" s="529">
        <f t="shared" si="238"/>
        <v>0</v>
      </c>
    </row>
    <row r="1037" spans="1:37" ht="14.1" customHeight="1" thickTop="1" thickBot="1">
      <c r="A1037" s="2797"/>
      <c r="B1037" s="2801"/>
      <c r="C1037" s="2827"/>
      <c r="D1037" s="2830"/>
      <c r="E1037" s="2833"/>
      <c r="F1037" s="2807"/>
      <c r="G1037" s="2810"/>
      <c r="H1037" s="2839"/>
      <c r="I1037" s="2807"/>
      <c r="J1037" s="2807"/>
      <c r="K1037" s="277"/>
      <c r="L1037" s="98"/>
      <c r="M1037" s="1760"/>
      <c r="N1037" s="89"/>
      <c r="O1037" s="89"/>
      <c r="P1037" s="98"/>
      <c r="Q1037" s="98"/>
      <c r="R1037" s="12"/>
      <c r="S1037" s="12"/>
      <c r="T1037" s="12"/>
      <c r="U1037" s="12"/>
      <c r="V1037" s="12"/>
      <c r="W1037" s="1934"/>
      <c r="X1037" s="1934"/>
      <c r="Y1037" s="12"/>
      <c r="Z1037" s="98"/>
      <c r="AA1037" s="2813"/>
      <c r="AB1037" s="2813"/>
      <c r="AC1037" s="2824" t="str">
        <f t="shared" ref="AC1037" si="240">IF(AC1031&gt;9,"błąd","")</f>
        <v/>
      </c>
      <c r="AD1037" s="2835"/>
      <c r="AE1037" s="2821"/>
      <c r="AF1037" s="2823"/>
      <c r="AG1037" s="59">
        <f>IF(N1037=N1036,0,IF(N1037=N1035,0,IF(N1037=N1034,0,IF(N1037=N1033,0,IF(N1037=N1032,0,IF(N1037=N1031,0,1))))))</f>
        <v>0</v>
      </c>
      <c r="AH1037" s="59" t="s">
        <v>224</v>
      </c>
      <c r="AI1037" s="59" t="str">
        <f t="shared" si="239"/>
        <v>??</v>
      </c>
      <c r="AJ1037" s="59">
        <f>IF(O1037=O1036,0,IF(O1037=O1035,0,IF(O1037=O1034,0,IF(O1037=O1033,0,IF(O1037=O1032,0,IF(O1037=O1031,0,1))))))</f>
        <v>0</v>
      </c>
      <c r="AK1037" s="529">
        <f t="shared" si="238"/>
        <v>0</v>
      </c>
    </row>
    <row r="1038" spans="1:37" ht="14.1" customHeight="1" thickTop="1" thickBot="1">
      <c r="A1038" s="2797"/>
      <c r="B1038" s="2801"/>
      <c r="C1038" s="2827"/>
      <c r="D1038" s="2830"/>
      <c r="E1038" s="2833"/>
      <c r="F1038" s="2807"/>
      <c r="G1038" s="2810"/>
      <c r="H1038" s="2839"/>
      <c r="I1038" s="2807"/>
      <c r="J1038" s="2807"/>
      <c r="K1038" s="277"/>
      <c r="L1038" s="98"/>
      <c r="M1038" s="1760"/>
      <c r="N1038" s="89"/>
      <c r="O1038" s="89"/>
      <c r="P1038" s="98"/>
      <c r="Q1038" s="98"/>
      <c r="R1038" s="12"/>
      <c r="S1038" s="12"/>
      <c r="T1038" s="12"/>
      <c r="U1038" s="12"/>
      <c r="V1038" s="12"/>
      <c r="W1038" s="1934"/>
      <c r="X1038" s="1934"/>
      <c r="Y1038" s="12"/>
      <c r="Z1038" s="98"/>
      <c r="AA1038" s="2813"/>
      <c r="AB1038" s="2813"/>
      <c r="AC1038" s="2824"/>
      <c r="AD1038" s="2835"/>
      <c r="AE1038" s="2821"/>
      <c r="AF1038" s="2823"/>
      <c r="AG1038" s="59">
        <f>IF(N1038=N1037,0,IF(N1038=N1036,0,IF(N1038=N1035,0,IF(N1038=N1034,0,IF(N1038=N1033,0,IF(N1038=N1032,0,IF(N1038=N1031,0,1)))))))</f>
        <v>0</v>
      </c>
      <c r="AH1038" s="59" t="s">
        <v>224</v>
      </c>
      <c r="AI1038" s="59" t="str">
        <f t="shared" si="239"/>
        <v>??</v>
      </c>
      <c r="AJ1038" s="59">
        <f>IF(O1038=O1037,0,IF(O1038=O1036,0,IF(O1038=O1035,0,IF(O1038=O1034,0,IF(O1038=O1033,0,IF(O1038=O1032,0,IF(O1038=O1031,0,1)))))))</f>
        <v>0</v>
      </c>
      <c r="AK1038" s="529">
        <f t="shared" si="238"/>
        <v>0</v>
      </c>
    </row>
    <row r="1039" spans="1:37" ht="14.1" customHeight="1" thickTop="1" thickBot="1">
      <c r="A1039" s="2797"/>
      <c r="B1039" s="2801"/>
      <c r="C1039" s="2827"/>
      <c r="D1039" s="2830"/>
      <c r="E1039" s="2833"/>
      <c r="F1039" s="2807"/>
      <c r="G1039" s="2810"/>
      <c r="H1039" s="2839"/>
      <c r="I1039" s="2807"/>
      <c r="J1039" s="2807"/>
      <c r="K1039" s="277"/>
      <c r="L1039" s="98"/>
      <c r="M1039" s="1760"/>
      <c r="N1039" s="89"/>
      <c r="O1039" s="89"/>
      <c r="P1039" s="98"/>
      <c r="Q1039" s="98"/>
      <c r="R1039" s="12"/>
      <c r="S1039" s="12"/>
      <c r="T1039" s="12"/>
      <c r="U1039" s="12"/>
      <c r="V1039" s="12"/>
      <c r="W1039" s="1934"/>
      <c r="X1039" s="1934"/>
      <c r="Y1039" s="12"/>
      <c r="Z1039" s="98"/>
      <c r="AA1039" s="2813"/>
      <c r="AB1039" s="2813"/>
      <c r="AC1039" s="2824"/>
      <c r="AD1039" s="2835"/>
      <c r="AE1039" s="2821"/>
      <c r="AF1039" s="2823"/>
      <c r="AG1039" s="59">
        <f>IF(N1039=N1038,0,IF(N1039=N1037,0,IF(N1039=N1036,0,IF(N1039=N1035,0,IF(N1039=N1034,0,IF(N1039=N1033,0,IF(N1039=N1032,0,IF(N1039=N1031,0,1))))))))</f>
        <v>0</v>
      </c>
      <c r="AH1039" s="59" t="s">
        <v>224</v>
      </c>
      <c r="AI1039" s="59" t="str">
        <f t="shared" si="239"/>
        <v>??</v>
      </c>
      <c r="AJ1039" s="59">
        <f>IF(O1039=O1038,0,IF(O1039=O1037,0,IF(O1039=O1036,0,IF(O1039=O1035,0,IF(O1039=O1034,0,IF(O1039=O1033,0,IF(O1039=O1032,0,IF(O1039=O1031,0,1))))))))</f>
        <v>0</v>
      </c>
      <c r="AK1039" s="529">
        <f t="shared" si="238"/>
        <v>0</v>
      </c>
    </row>
    <row r="1040" spans="1:37" ht="14.1" customHeight="1" thickTop="1" thickBot="1">
      <c r="A1040" s="2797"/>
      <c r="B1040" s="2802"/>
      <c r="C1040" s="2828"/>
      <c r="D1040" s="2831"/>
      <c r="E1040" s="2834"/>
      <c r="F1040" s="2808"/>
      <c r="G1040" s="2811"/>
      <c r="H1040" s="2840"/>
      <c r="I1040" s="2808"/>
      <c r="J1040" s="2808"/>
      <c r="K1040" s="274"/>
      <c r="L1040" s="96"/>
      <c r="M1040" s="96"/>
      <c r="N1040" s="89"/>
      <c r="O1040" s="93"/>
      <c r="P1040" s="96"/>
      <c r="Q1040" s="96"/>
      <c r="R1040" s="13"/>
      <c r="S1040" s="13"/>
      <c r="T1040" s="13"/>
      <c r="U1040" s="13"/>
      <c r="V1040" s="13"/>
      <c r="W1040" s="13"/>
      <c r="X1040" s="13"/>
      <c r="Y1040" s="13"/>
      <c r="Z1040" s="96"/>
      <c r="AA1040" s="2814"/>
      <c r="AB1040" s="2814"/>
      <c r="AC1040" s="2825"/>
      <c r="AD1040" s="2835"/>
      <c r="AE1040" s="2822"/>
      <c r="AF1040" s="2823"/>
      <c r="AG1040" s="59">
        <f>IF(N1040=N1039,0,IF(N1040=N1038,0,IF(N1040=N1037,0,IF(N1040=N1036,0,IF(N1040=N1035,0,IF(N1040=N1034,0,IF(N1040=N1033,0,IF(N1040=N1032,0,IF(N1040=N1031,0,1)))))))))</f>
        <v>0</v>
      </c>
      <c r="AH1040" s="59" t="s">
        <v>224</v>
      </c>
      <c r="AI1040" s="59" t="str">
        <f t="shared" si="239"/>
        <v>??</v>
      </c>
      <c r="AJ1040" s="59">
        <f>IF(O1040=O1039,0,IF(O1040=O1038,0,IF(O1040=O1037,0,IF(O1040=O1036,0,IF(O1040=O1035,0,IF(O1040=O1034,0,IF(O1040=O1033,0,IF(O1040=O1032,0,IF(O1040=O1031,0,1)))))))))</f>
        <v>0</v>
      </c>
      <c r="AK1040" s="529">
        <f t="shared" si="238"/>
        <v>0</v>
      </c>
    </row>
    <row r="1041" spans="1:37" ht="14.1" customHeight="1" thickTop="1" thickBot="1">
      <c r="A1041" s="2797"/>
      <c r="B1041" s="2800"/>
      <c r="C1041" s="2826"/>
      <c r="D1041" s="2829"/>
      <c r="E1041" s="2832"/>
      <c r="F1041" s="2806"/>
      <c r="G1041" s="2809"/>
      <c r="H1041" s="2836" t="s">
        <v>970</v>
      </c>
      <c r="I1041" s="2806"/>
      <c r="J1041" s="2806"/>
      <c r="K1041" s="275"/>
      <c r="L1041" s="97"/>
      <c r="M1041" s="97"/>
      <c r="N1041" s="79"/>
      <c r="O1041" s="79"/>
      <c r="P1041" s="97"/>
      <c r="Q1041" s="97"/>
      <c r="R1041" s="14"/>
      <c r="S1041" s="14"/>
      <c r="T1041" s="14"/>
      <c r="U1041" s="14"/>
      <c r="V1041" s="14"/>
      <c r="W1041" s="14"/>
      <c r="X1041" s="14"/>
      <c r="Y1041" s="14"/>
      <c r="Z1041" s="97"/>
      <c r="AA1041" s="2812">
        <f>SUM(R1041:Z1050)</f>
        <v>0</v>
      </c>
      <c r="AB1041" s="2812">
        <f>IF(AA1041&gt;0,18,0)</f>
        <v>0</v>
      </c>
      <c r="AC1041" s="2815">
        <f t="shared" ref="AC1041" si="241">IF((AA1041-AB1041)&gt;=0,AA1041-AB1041,0)</f>
        <v>0</v>
      </c>
      <c r="AD1041" s="2835">
        <f>IF(AA1041&lt;AB1041,AA1041,AB1041)/IF(AB1041=0,1,AB1041)</f>
        <v>0</v>
      </c>
      <c r="AE1041" s="2820" t="str">
        <f>IF(AD1041=1,"pe",IF(AD1041&gt;0,"ne",""))</f>
        <v/>
      </c>
      <c r="AF1041" s="2823"/>
      <c r="AG1041" s="59">
        <v>1</v>
      </c>
      <c r="AH1041" s="59" t="s">
        <v>224</v>
      </c>
      <c r="AI1041" s="59" t="str">
        <f t="shared" si="239"/>
        <v>??</v>
      </c>
      <c r="AJ1041" s="59">
        <v>1</v>
      </c>
      <c r="AK1041" s="529">
        <f>C1041</f>
        <v>0</v>
      </c>
    </row>
    <row r="1042" spans="1:37" ht="14.1" customHeight="1" thickTop="1" thickBot="1">
      <c r="A1042" s="2797"/>
      <c r="B1042" s="2801"/>
      <c r="C1042" s="2827"/>
      <c r="D1042" s="2830"/>
      <c r="E1042" s="2833"/>
      <c r="F1042" s="2807"/>
      <c r="G1042" s="2810"/>
      <c r="H1042" s="2837"/>
      <c r="I1042" s="2807"/>
      <c r="J1042" s="2807"/>
      <c r="K1042" s="273"/>
      <c r="L1042" s="98"/>
      <c r="M1042" s="1760"/>
      <c r="N1042" s="89"/>
      <c r="O1042" s="89"/>
      <c r="P1042" s="98"/>
      <c r="Q1042" s="98"/>
      <c r="R1042" s="12"/>
      <c r="S1042" s="12"/>
      <c r="T1042" s="12"/>
      <c r="U1042" s="12"/>
      <c r="V1042" s="12"/>
      <c r="W1042" s="1934"/>
      <c r="X1042" s="1934"/>
      <c r="Y1042" s="12"/>
      <c r="Z1042" s="98"/>
      <c r="AA1042" s="2813"/>
      <c r="AB1042" s="2813"/>
      <c r="AC1042" s="2816"/>
      <c r="AD1042" s="2835"/>
      <c r="AE1042" s="2821"/>
      <c r="AF1042" s="2823"/>
      <c r="AG1042" s="59">
        <f>IF(N1042=N1041,0,1)</f>
        <v>0</v>
      </c>
      <c r="AH1042" s="59" t="s">
        <v>224</v>
      </c>
      <c r="AI1042" s="59" t="str">
        <f t="shared" si="239"/>
        <v>??</v>
      </c>
      <c r="AJ1042" s="59">
        <f>IF(O1042=O1041,0,1)</f>
        <v>0</v>
      </c>
      <c r="AK1042" s="529">
        <f t="shared" si="238"/>
        <v>0</v>
      </c>
    </row>
    <row r="1043" spans="1:37" ht="14.1" customHeight="1" thickTop="1" thickBot="1">
      <c r="A1043" s="2797"/>
      <c r="B1043" s="2801"/>
      <c r="C1043" s="2827"/>
      <c r="D1043" s="2830"/>
      <c r="E1043" s="2833"/>
      <c r="F1043" s="2807"/>
      <c r="G1043" s="2810"/>
      <c r="H1043" s="2838"/>
      <c r="I1043" s="2807"/>
      <c r="J1043" s="2807"/>
      <c r="K1043" s="273"/>
      <c r="L1043" s="98"/>
      <c r="M1043" s="1760"/>
      <c r="N1043" s="89"/>
      <c r="O1043" s="89"/>
      <c r="P1043" s="98"/>
      <c r="Q1043" s="98"/>
      <c r="R1043" s="12"/>
      <c r="S1043" s="12"/>
      <c r="T1043" s="12"/>
      <c r="U1043" s="12"/>
      <c r="V1043" s="12"/>
      <c r="W1043" s="1934"/>
      <c r="X1043" s="1934"/>
      <c r="Y1043" s="12"/>
      <c r="Z1043" s="98"/>
      <c r="AA1043" s="2813"/>
      <c r="AB1043" s="2813"/>
      <c r="AC1043" s="2816"/>
      <c r="AD1043" s="2835"/>
      <c r="AE1043" s="2821"/>
      <c r="AF1043" s="2823"/>
      <c r="AG1043" s="59">
        <f>IF(N1043=N1042,0,IF(N1043=N1041,0,1))</f>
        <v>0</v>
      </c>
      <c r="AH1043" s="59" t="s">
        <v>224</v>
      </c>
      <c r="AI1043" s="59" t="str">
        <f t="shared" si="239"/>
        <v>??</v>
      </c>
      <c r="AJ1043" s="59">
        <f>IF(O1043=O1042,0,IF(O1043=O1041,0,1))</f>
        <v>0</v>
      </c>
      <c r="AK1043" s="529">
        <f t="shared" si="238"/>
        <v>0</v>
      </c>
    </row>
    <row r="1044" spans="1:37" ht="14.1" customHeight="1" thickTop="1" thickBot="1">
      <c r="A1044" s="2797"/>
      <c r="B1044" s="2801"/>
      <c r="C1044" s="2827"/>
      <c r="D1044" s="2830"/>
      <c r="E1044" s="2833"/>
      <c r="F1044" s="2807"/>
      <c r="G1044" s="2810"/>
      <c r="H1044" s="2839"/>
      <c r="I1044" s="2807"/>
      <c r="J1044" s="2807"/>
      <c r="K1044" s="273"/>
      <c r="L1044" s="98"/>
      <c r="M1044" s="1760"/>
      <c r="N1044" s="89"/>
      <c r="O1044" s="89"/>
      <c r="P1044" s="98"/>
      <c r="Q1044" s="98"/>
      <c r="R1044" s="12"/>
      <c r="S1044" s="12"/>
      <c r="T1044" s="12"/>
      <c r="U1044" s="12"/>
      <c r="V1044" s="12"/>
      <c r="W1044" s="1934"/>
      <c r="X1044" s="1934"/>
      <c r="Y1044" s="12"/>
      <c r="Z1044" s="98"/>
      <c r="AA1044" s="2813"/>
      <c r="AB1044" s="2813"/>
      <c r="AC1044" s="2816"/>
      <c r="AD1044" s="2835"/>
      <c r="AE1044" s="2821"/>
      <c r="AF1044" s="2823"/>
      <c r="AG1044" s="59">
        <f>IF(N1044=N1043,0,IF(N1044=N1042,0,IF(N1044=N1041,0,1)))</f>
        <v>0</v>
      </c>
      <c r="AH1044" s="59" t="s">
        <v>224</v>
      </c>
      <c r="AI1044" s="59" t="str">
        <f t="shared" si="239"/>
        <v>??</v>
      </c>
      <c r="AJ1044" s="59">
        <f>IF(O1044=O1043,0,IF(O1044=O1042,0,IF(O1044=O1041,0,1)))</f>
        <v>0</v>
      </c>
      <c r="AK1044" s="529">
        <f t="shared" si="238"/>
        <v>0</v>
      </c>
    </row>
    <row r="1045" spans="1:37" ht="14.1" customHeight="1" thickTop="1" thickBot="1">
      <c r="A1045" s="2797"/>
      <c r="B1045" s="2801"/>
      <c r="C1045" s="2827"/>
      <c r="D1045" s="2830"/>
      <c r="E1045" s="2833"/>
      <c r="F1045" s="2807"/>
      <c r="G1045" s="2810"/>
      <c r="H1045" s="2839"/>
      <c r="I1045" s="2807"/>
      <c r="J1045" s="2807"/>
      <c r="K1045" s="277"/>
      <c r="L1045" s="98"/>
      <c r="M1045" s="1760"/>
      <c r="N1045" s="89"/>
      <c r="O1045" s="89"/>
      <c r="P1045" s="98"/>
      <c r="Q1045" s="98"/>
      <c r="R1045" s="12"/>
      <c r="S1045" s="12"/>
      <c r="T1045" s="12"/>
      <c r="U1045" s="12"/>
      <c r="V1045" s="12"/>
      <c r="W1045" s="1934"/>
      <c r="X1045" s="1934"/>
      <c r="Y1045" s="12"/>
      <c r="Z1045" s="98"/>
      <c r="AA1045" s="2813"/>
      <c r="AB1045" s="2813"/>
      <c r="AC1045" s="2816"/>
      <c r="AD1045" s="2835"/>
      <c r="AE1045" s="2821"/>
      <c r="AF1045" s="2823"/>
      <c r="AG1045" s="59">
        <f>IF(N1045=N1044,0,IF(N1045=N1043,0,IF(N1045=N1042,0,IF(N1045=N1041,0,1))))</f>
        <v>0</v>
      </c>
      <c r="AH1045" s="59" t="s">
        <v>224</v>
      </c>
      <c r="AI1045" s="59" t="str">
        <f t="shared" si="239"/>
        <v>??</v>
      </c>
      <c r="AJ1045" s="59">
        <f>IF(O1045=O1044,0,IF(O1045=O1043,0,IF(O1045=O1042,0,IF(O1045=O1041,0,1))))</f>
        <v>0</v>
      </c>
      <c r="AK1045" s="529">
        <f t="shared" si="238"/>
        <v>0</v>
      </c>
    </row>
    <row r="1046" spans="1:37" ht="14.1" customHeight="1" thickTop="1" thickBot="1">
      <c r="A1046" s="2797"/>
      <c r="B1046" s="2801"/>
      <c r="C1046" s="2827"/>
      <c r="D1046" s="2830"/>
      <c r="E1046" s="2833"/>
      <c r="F1046" s="2807"/>
      <c r="G1046" s="2810"/>
      <c r="H1046" s="2839"/>
      <c r="I1046" s="2807"/>
      <c r="J1046" s="2807"/>
      <c r="K1046" s="277"/>
      <c r="L1046" s="98"/>
      <c r="M1046" s="1760"/>
      <c r="N1046" s="89"/>
      <c r="O1046" s="89"/>
      <c r="P1046" s="98"/>
      <c r="Q1046" s="98"/>
      <c r="R1046" s="12"/>
      <c r="S1046" s="12"/>
      <c r="T1046" s="12"/>
      <c r="U1046" s="12"/>
      <c r="V1046" s="12"/>
      <c r="W1046" s="1934"/>
      <c r="X1046" s="1934"/>
      <c r="Y1046" s="12"/>
      <c r="Z1046" s="98"/>
      <c r="AA1046" s="2813"/>
      <c r="AB1046" s="2813"/>
      <c r="AC1046" s="2816"/>
      <c r="AD1046" s="2835"/>
      <c r="AE1046" s="2821"/>
      <c r="AF1046" s="2823"/>
      <c r="AG1046" s="59">
        <f>IF(N1046=N1045,0,IF(N1046=N1044,0,IF(N1046=N1043,0,IF(N1046=N1042,0,IF(N1046=N1041,0,1)))))</f>
        <v>0</v>
      </c>
      <c r="AH1046" s="59" t="s">
        <v>224</v>
      </c>
      <c r="AI1046" s="59" t="str">
        <f t="shared" si="239"/>
        <v>??</v>
      </c>
      <c r="AJ1046" s="59">
        <f>IF(O1046=O1045,0,IF(O1046=O1044,0,IF(O1046=O1043,0,IF(O1046=O1042,0,IF(O1046=O1041,0,1)))))</f>
        <v>0</v>
      </c>
      <c r="AK1046" s="529">
        <f t="shared" si="238"/>
        <v>0</v>
      </c>
    </row>
    <row r="1047" spans="1:37" ht="14.1" customHeight="1" thickTop="1" thickBot="1">
      <c r="A1047" s="2797"/>
      <c r="B1047" s="2801"/>
      <c r="C1047" s="2827"/>
      <c r="D1047" s="2830"/>
      <c r="E1047" s="2833"/>
      <c r="F1047" s="2807"/>
      <c r="G1047" s="2810"/>
      <c r="H1047" s="2839"/>
      <c r="I1047" s="2807"/>
      <c r="J1047" s="2807"/>
      <c r="K1047" s="277"/>
      <c r="L1047" s="98"/>
      <c r="M1047" s="1760"/>
      <c r="N1047" s="89"/>
      <c r="O1047" s="89"/>
      <c r="P1047" s="98"/>
      <c r="Q1047" s="98"/>
      <c r="R1047" s="12"/>
      <c r="S1047" s="12"/>
      <c r="T1047" s="12"/>
      <c r="U1047" s="12"/>
      <c r="V1047" s="12"/>
      <c r="W1047" s="1934"/>
      <c r="X1047" s="1934"/>
      <c r="Y1047" s="12"/>
      <c r="Z1047" s="98"/>
      <c r="AA1047" s="2813"/>
      <c r="AB1047" s="2813"/>
      <c r="AC1047" s="2824" t="str">
        <f t="shared" ref="AC1047" si="242">IF(AC1041&gt;9,"błąd","")</f>
        <v/>
      </c>
      <c r="AD1047" s="2835"/>
      <c r="AE1047" s="2821"/>
      <c r="AF1047" s="2823"/>
      <c r="AG1047" s="59">
        <f>IF(N1047=N1046,0,IF(N1047=N1045,0,IF(N1047=N1044,0,IF(N1047=N1043,0,IF(N1047=N1042,0,IF(N1047=N1041,0,1))))))</f>
        <v>0</v>
      </c>
      <c r="AH1047" s="59" t="s">
        <v>224</v>
      </c>
      <c r="AI1047" s="59" t="str">
        <f t="shared" si="239"/>
        <v>??</v>
      </c>
      <c r="AJ1047" s="59">
        <f>IF(O1047=O1046,0,IF(O1047=O1045,0,IF(O1047=O1044,0,IF(O1047=O1043,0,IF(O1047=O1042,0,IF(O1047=O1041,0,1))))))</f>
        <v>0</v>
      </c>
      <c r="AK1047" s="529">
        <f t="shared" si="238"/>
        <v>0</v>
      </c>
    </row>
    <row r="1048" spans="1:37" ht="14.1" customHeight="1" thickTop="1" thickBot="1">
      <c r="A1048" s="2797"/>
      <c r="B1048" s="2801"/>
      <c r="C1048" s="2827"/>
      <c r="D1048" s="2830"/>
      <c r="E1048" s="2833"/>
      <c r="F1048" s="2807"/>
      <c r="G1048" s="2810"/>
      <c r="H1048" s="2839"/>
      <c r="I1048" s="2807"/>
      <c r="J1048" s="2807"/>
      <c r="K1048" s="277"/>
      <c r="L1048" s="98"/>
      <c r="M1048" s="1760"/>
      <c r="N1048" s="89"/>
      <c r="O1048" s="89"/>
      <c r="P1048" s="98"/>
      <c r="Q1048" s="98"/>
      <c r="R1048" s="12"/>
      <c r="S1048" s="12"/>
      <c r="T1048" s="12"/>
      <c r="U1048" s="12"/>
      <c r="V1048" s="12"/>
      <c r="W1048" s="1934"/>
      <c r="X1048" s="1934"/>
      <c r="Y1048" s="12"/>
      <c r="Z1048" s="98"/>
      <c r="AA1048" s="2813"/>
      <c r="AB1048" s="2813"/>
      <c r="AC1048" s="2824"/>
      <c r="AD1048" s="2835"/>
      <c r="AE1048" s="2821"/>
      <c r="AF1048" s="2823"/>
      <c r="AG1048" s="59">
        <f>IF(N1048=N1047,0,IF(N1048=N1046,0,IF(N1048=N1045,0,IF(N1048=N1044,0,IF(N1048=N1043,0,IF(N1048=N1042,0,IF(N1048=N1041,0,1)))))))</f>
        <v>0</v>
      </c>
      <c r="AH1048" s="59" t="s">
        <v>224</v>
      </c>
      <c r="AI1048" s="59" t="str">
        <f t="shared" si="239"/>
        <v>??</v>
      </c>
      <c r="AJ1048" s="59">
        <f>IF(O1048=O1047,0,IF(O1048=O1046,0,IF(O1048=O1045,0,IF(O1048=O1044,0,IF(O1048=O1043,0,IF(O1048=O1042,0,IF(O1048=O1041,0,1)))))))</f>
        <v>0</v>
      </c>
      <c r="AK1048" s="529">
        <f t="shared" si="238"/>
        <v>0</v>
      </c>
    </row>
    <row r="1049" spans="1:37" ht="14.1" customHeight="1" thickTop="1" thickBot="1">
      <c r="A1049" s="2797"/>
      <c r="B1049" s="2801"/>
      <c r="C1049" s="2827"/>
      <c r="D1049" s="2830"/>
      <c r="E1049" s="2833"/>
      <c r="F1049" s="2807"/>
      <c r="G1049" s="2810"/>
      <c r="H1049" s="2839"/>
      <c r="I1049" s="2807"/>
      <c r="J1049" s="2807"/>
      <c r="K1049" s="277"/>
      <c r="L1049" s="98"/>
      <c r="M1049" s="1760"/>
      <c r="N1049" s="89"/>
      <c r="O1049" s="89"/>
      <c r="P1049" s="98"/>
      <c r="Q1049" s="98"/>
      <c r="R1049" s="12"/>
      <c r="S1049" s="12"/>
      <c r="T1049" s="12"/>
      <c r="U1049" s="12"/>
      <c r="V1049" s="12"/>
      <c r="W1049" s="1934"/>
      <c r="X1049" s="1934"/>
      <c r="Y1049" s="12"/>
      <c r="Z1049" s="98"/>
      <c r="AA1049" s="2813"/>
      <c r="AB1049" s="2813"/>
      <c r="AC1049" s="2824"/>
      <c r="AD1049" s="2835"/>
      <c r="AE1049" s="2821"/>
      <c r="AF1049" s="2823"/>
      <c r="AG1049" s="59">
        <f>IF(N1049=N1048,0,IF(N1049=N1047,0,IF(N1049=N1046,0,IF(N1049=N1045,0,IF(N1049=N1044,0,IF(N1049=N1043,0,IF(N1049=N1042,0,IF(N1049=N1041,0,1))))))))</f>
        <v>0</v>
      </c>
      <c r="AH1049" s="59" t="s">
        <v>224</v>
      </c>
      <c r="AI1049" s="59" t="str">
        <f t="shared" si="239"/>
        <v>??</v>
      </c>
      <c r="AJ1049" s="59">
        <f>IF(O1049=O1048,0,IF(O1049=O1047,0,IF(O1049=O1046,0,IF(O1049=O1045,0,IF(O1049=O1044,0,IF(O1049=O1043,0,IF(O1049=O1042,0,IF(O1049=O1041,0,1))))))))</f>
        <v>0</v>
      </c>
      <c r="AK1049" s="529">
        <f t="shared" si="238"/>
        <v>0</v>
      </c>
    </row>
    <row r="1050" spans="1:37" ht="14.1" customHeight="1" thickTop="1" thickBot="1">
      <c r="A1050" s="2797"/>
      <c r="B1050" s="2802"/>
      <c r="C1050" s="2828"/>
      <c r="D1050" s="2831"/>
      <c r="E1050" s="2834"/>
      <c r="F1050" s="2808"/>
      <c r="G1050" s="2811"/>
      <c r="H1050" s="2840"/>
      <c r="I1050" s="2808"/>
      <c r="J1050" s="2808"/>
      <c r="K1050" s="274"/>
      <c r="L1050" s="96"/>
      <c r="M1050" s="96"/>
      <c r="N1050" s="89"/>
      <c r="O1050" s="93"/>
      <c r="P1050" s="96"/>
      <c r="Q1050" s="96"/>
      <c r="R1050" s="13"/>
      <c r="S1050" s="13"/>
      <c r="T1050" s="13"/>
      <c r="U1050" s="13"/>
      <c r="V1050" s="13"/>
      <c r="W1050" s="13"/>
      <c r="X1050" s="13"/>
      <c r="Y1050" s="13"/>
      <c r="Z1050" s="96"/>
      <c r="AA1050" s="2814"/>
      <c r="AB1050" s="2814"/>
      <c r="AC1050" s="2825"/>
      <c r="AD1050" s="2835"/>
      <c r="AE1050" s="2822"/>
      <c r="AF1050" s="2823"/>
      <c r="AG1050" s="59">
        <f>IF(N1050=N1049,0,IF(N1050=N1048,0,IF(N1050=N1047,0,IF(N1050=N1046,0,IF(N1050=N1045,0,IF(N1050=N1044,0,IF(N1050=N1043,0,IF(N1050=N1042,0,IF(N1050=N1041,0,1)))))))))</f>
        <v>0</v>
      </c>
      <c r="AH1050" s="59" t="s">
        <v>224</v>
      </c>
      <c r="AI1050" s="59" t="str">
        <f t="shared" si="239"/>
        <v>??</v>
      </c>
      <c r="AJ1050" s="59">
        <f>IF(O1050=O1049,0,IF(O1050=O1048,0,IF(O1050=O1047,0,IF(O1050=O1046,0,IF(O1050=O1045,0,IF(O1050=O1044,0,IF(O1050=O1043,0,IF(O1050=O1042,0,IF(O1050=O1041,0,1)))))))))</f>
        <v>0</v>
      </c>
      <c r="AK1050" s="529">
        <f t="shared" si="238"/>
        <v>0</v>
      </c>
    </row>
    <row r="1051" spans="1:37" ht="14.1" customHeight="1" thickTop="1" thickBot="1">
      <c r="A1051" s="2797"/>
      <c r="B1051" s="2800"/>
      <c r="C1051" s="2826"/>
      <c r="D1051" s="2829"/>
      <c r="E1051" s="2832"/>
      <c r="F1051" s="2806"/>
      <c r="G1051" s="2809"/>
      <c r="H1051" s="2836" t="s">
        <v>970</v>
      </c>
      <c r="I1051" s="2806"/>
      <c r="J1051" s="2806"/>
      <c r="K1051" s="275"/>
      <c r="L1051" s="97"/>
      <c r="M1051" s="97"/>
      <c r="N1051" s="79"/>
      <c r="O1051" s="79"/>
      <c r="P1051" s="97"/>
      <c r="Q1051" s="97"/>
      <c r="R1051" s="14"/>
      <c r="S1051" s="14"/>
      <c r="T1051" s="14"/>
      <c r="U1051" s="14"/>
      <c r="V1051" s="14"/>
      <c r="W1051" s="14"/>
      <c r="X1051" s="14"/>
      <c r="Y1051" s="14"/>
      <c r="Z1051" s="97"/>
      <c r="AA1051" s="2812">
        <f>SUM(R1051:Z1060)</f>
        <v>0</v>
      </c>
      <c r="AB1051" s="2812">
        <f>IF(AA1051&gt;0,18,0)</f>
        <v>0</v>
      </c>
      <c r="AC1051" s="2815">
        <f t="shared" ref="AC1051" si="243">IF((AA1051-AB1051)&gt;=0,AA1051-AB1051,0)</f>
        <v>0</v>
      </c>
      <c r="AD1051" s="2835">
        <f>IF(AA1051&lt;AB1051,AA1051,AB1051)/IF(AB1051=0,1,AB1051)</f>
        <v>0</v>
      </c>
      <c r="AE1051" s="2820" t="str">
        <f>IF(AD1051=1,"pe",IF(AD1051&gt;0,"ne",""))</f>
        <v/>
      </c>
      <c r="AF1051" s="2823"/>
      <c r="AG1051" s="59">
        <v>1</v>
      </c>
      <c r="AH1051" s="59" t="s">
        <v>224</v>
      </c>
      <c r="AI1051" s="59" t="str">
        <f t="shared" si="239"/>
        <v>??</v>
      </c>
      <c r="AJ1051" s="59">
        <v>1</v>
      </c>
      <c r="AK1051" s="529">
        <f>C1051</f>
        <v>0</v>
      </c>
    </row>
    <row r="1052" spans="1:37" ht="14.1" customHeight="1" thickTop="1" thickBot="1">
      <c r="A1052" s="2797"/>
      <c r="B1052" s="2801"/>
      <c r="C1052" s="2827"/>
      <c r="D1052" s="2830"/>
      <c r="E1052" s="2833"/>
      <c r="F1052" s="2807"/>
      <c r="G1052" s="2810"/>
      <c r="H1052" s="2837"/>
      <c r="I1052" s="2807"/>
      <c r="J1052" s="2807"/>
      <c r="K1052" s="273"/>
      <c r="L1052" s="98"/>
      <c r="M1052" s="1760"/>
      <c r="N1052" s="89"/>
      <c r="O1052" s="89"/>
      <c r="P1052" s="98"/>
      <c r="Q1052" s="98"/>
      <c r="R1052" s="12"/>
      <c r="S1052" s="12"/>
      <c r="T1052" s="12"/>
      <c r="U1052" s="12"/>
      <c r="V1052" s="12"/>
      <c r="W1052" s="1934"/>
      <c r="X1052" s="1934"/>
      <c r="Y1052" s="12"/>
      <c r="Z1052" s="98"/>
      <c r="AA1052" s="2813"/>
      <c r="AB1052" s="2813"/>
      <c r="AC1052" s="2816"/>
      <c r="AD1052" s="2835"/>
      <c r="AE1052" s="2821"/>
      <c r="AF1052" s="2823"/>
      <c r="AG1052" s="59">
        <f>IF(N1052=N1051,0,1)</f>
        <v>0</v>
      </c>
      <c r="AH1052" s="59" t="s">
        <v>224</v>
      </c>
      <c r="AI1052" s="59" t="str">
        <f t="shared" si="239"/>
        <v>??</v>
      </c>
      <c r="AJ1052" s="59">
        <f>IF(O1052=O1051,0,1)</f>
        <v>0</v>
      </c>
      <c r="AK1052" s="529">
        <f t="shared" si="238"/>
        <v>0</v>
      </c>
    </row>
    <row r="1053" spans="1:37" ht="14.1" customHeight="1" thickTop="1" thickBot="1">
      <c r="A1053" s="2797"/>
      <c r="B1053" s="2801"/>
      <c r="C1053" s="2827"/>
      <c r="D1053" s="2830"/>
      <c r="E1053" s="2833"/>
      <c r="F1053" s="2807"/>
      <c r="G1053" s="2810"/>
      <c r="H1053" s="2838"/>
      <c r="I1053" s="2807"/>
      <c r="J1053" s="2807"/>
      <c r="K1053" s="273"/>
      <c r="L1053" s="98"/>
      <c r="M1053" s="1760"/>
      <c r="N1053" s="89"/>
      <c r="O1053" s="89"/>
      <c r="P1053" s="98"/>
      <c r="Q1053" s="98"/>
      <c r="R1053" s="12"/>
      <c r="S1053" s="12"/>
      <c r="T1053" s="12"/>
      <c r="U1053" s="12"/>
      <c r="V1053" s="12"/>
      <c r="W1053" s="1934"/>
      <c r="X1053" s="1934"/>
      <c r="Y1053" s="12"/>
      <c r="Z1053" s="98"/>
      <c r="AA1053" s="2813"/>
      <c r="AB1053" s="2813"/>
      <c r="AC1053" s="2816"/>
      <c r="AD1053" s="2835"/>
      <c r="AE1053" s="2821"/>
      <c r="AF1053" s="2823"/>
      <c r="AG1053" s="59">
        <f>IF(N1053=N1052,0,IF(N1053=N1051,0,1))</f>
        <v>0</v>
      </c>
      <c r="AH1053" s="59" t="s">
        <v>224</v>
      </c>
      <c r="AI1053" s="59" t="str">
        <f t="shared" si="239"/>
        <v>??</v>
      </c>
      <c r="AJ1053" s="59">
        <f>IF(O1053=O1052,0,IF(O1053=O1051,0,1))</f>
        <v>0</v>
      </c>
      <c r="AK1053" s="529">
        <f t="shared" si="238"/>
        <v>0</v>
      </c>
    </row>
    <row r="1054" spans="1:37" ht="14.1" customHeight="1" thickTop="1" thickBot="1">
      <c r="A1054" s="2797"/>
      <c r="B1054" s="2801"/>
      <c r="C1054" s="2827"/>
      <c r="D1054" s="2830"/>
      <c r="E1054" s="2833"/>
      <c r="F1054" s="2807"/>
      <c r="G1054" s="2810"/>
      <c r="H1054" s="2839"/>
      <c r="I1054" s="2807"/>
      <c r="J1054" s="2807"/>
      <c r="K1054" s="273"/>
      <c r="L1054" s="98"/>
      <c r="M1054" s="1760"/>
      <c r="N1054" s="89"/>
      <c r="O1054" s="89"/>
      <c r="P1054" s="98"/>
      <c r="Q1054" s="98"/>
      <c r="R1054" s="12"/>
      <c r="S1054" s="12"/>
      <c r="T1054" s="12"/>
      <c r="U1054" s="12"/>
      <c r="V1054" s="12"/>
      <c r="W1054" s="1934"/>
      <c r="X1054" s="1934"/>
      <c r="Y1054" s="12"/>
      <c r="Z1054" s="98"/>
      <c r="AA1054" s="2813"/>
      <c r="AB1054" s="2813"/>
      <c r="AC1054" s="2816"/>
      <c r="AD1054" s="2835"/>
      <c r="AE1054" s="2821"/>
      <c r="AF1054" s="2823"/>
      <c r="AG1054" s="59">
        <f>IF(N1054=N1053,0,IF(N1054=N1052,0,IF(N1054=N1051,0,1)))</f>
        <v>0</v>
      </c>
      <c r="AH1054" s="59" t="s">
        <v>224</v>
      </c>
      <c r="AI1054" s="59" t="str">
        <f t="shared" si="239"/>
        <v>??</v>
      </c>
      <c r="AJ1054" s="59">
        <f>IF(O1054=O1053,0,IF(O1054=O1052,0,IF(O1054=O1051,0,1)))</f>
        <v>0</v>
      </c>
      <c r="AK1054" s="529">
        <f t="shared" si="238"/>
        <v>0</v>
      </c>
    </row>
    <row r="1055" spans="1:37" ht="14.1" customHeight="1" thickTop="1" thickBot="1">
      <c r="A1055" s="2797"/>
      <c r="B1055" s="2801"/>
      <c r="C1055" s="2827"/>
      <c r="D1055" s="2830"/>
      <c r="E1055" s="2833"/>
      <c r="F1055" s="2807"/>
      <c r="G1055" s="2810"/>
      <c r="H1055" s="2839"/>
      <c r="I1055" s="2807"/>
      <c r="J1055" s="2807"/>
      <c r="K1055" s="277"/>
      <c r="L1055" s="98"/>
      <c r="M1055" s="1760"/>
      <c r="N1055" s="89"/>
      <c r="O1055" s="89"/>
      <c r="P1055" s="98"/>
      <c r="Q1055" s="98"/>
      <c r="R1055" s="12"/>
      <c r="S1055" s="12"/>
      <c r="T1055" s="12"/>
      <c r="U1055" s="12"/>
      <c r="V1055" s="12"/>
      <c r="W1055" s="1934"/>
      <c r="X1055" s="1934"/>
      <c r="Y1055" s="12"/>
      <c r="Z1055" s="98"/>
      <c r="AA1055" s="2813"/>
      <c r="AB1055" s="2813"/>
      <c r="AC1055" s="2816"/>
      <c r="AD1055" s="2835"/>
      <c r="AE1055" s="2821"/>
      <c r="AF1055" s="2823"/>
      <c r="AG1055" s="59">
        <f>IF(N1055=N1054,0,IF(N1055=N1053,0,IF(N1055=N1052,0,IF(N1055=N1051,0,1))))</f>
        <v>0</v>
      </c>
      <c r="AH1055" s="59" t="s">
        <v>224</v>
      </c>
      <c r="AI1055" s="59" t="str">
        <f t="shared" si="239"/>
        <v>??</v>
      </c>
      <c r="AJ1055" s="59">
        <f>IF(O1055=O1054,0,IF(O1055=O1053,0,IF(O1055=O1052,0,IF(O1055=O1051,0,1))))</f>
        <v>0</v>
      </c>
      <c r="AK1055" s="529">
        <f t="shared" si="238"/>
        <v>0</v>
      </c>
    </row>
    <row r="1056" spans="1:37" ht="14.1" customHeight="1" thickTop="1" thickBot="1">
      <c r="A1056" s="2797"/>
      <c r="B1056" s="2801"/>
      <c r="C1056" s="2827"/>
      <c r="D1056" s="2830"/>
      <c r="E1056" s="2833"/>
      <c r="F1056" s="2807"/>
      <c r="G1056" s="2810"/>
      <c r="H1056" s="2839"/>
      <c r="I1056" s="2807"/>
      <c r="J1056" s="2807"/>
      <c r="K1056" s="277"/>
      <c r="L1056" s="98"/>
      <c r="M1056" s="1760"/>
      <c r="N1056" s="89"/>
      <c r="O1056" s="89"/>
      <c r="P1056" s="98"/>
      <c r="Q1056" s="98"/>
      <c r="R1056" s="12"/>
      <c r="S1056" s="12"/>
      <c r="T1056" s="12"/>
      <c r="U1056" s="12"/>
      <c r="V1056" s="12"/>
      <c r="W1056" s="1934"/>
      <c r="X1056" s="1934"/>
      <c r="Y1056" s="12"/>
      <c r="Z1056" s="98"/>
      <c r="AA1056" s="2813"/>
      <c r="AB1056" s="2813"/>
      <c r="AC1056" s="2816"/>
      <c r="AD1056" s="2835"/>
      <c r="AE1056" s="2821"/>
      <c r="AF1056" s="2823"/>
      <c r="AG1056" s="59">
        <f>IF(N1056=N1055,0,IF(N1056=N1054,0,IF(N1056=N1053,0,IF(N1056=N1052,0,IF(N1056=N1051,0,1)))))</f>
        <v>0</v>
      </c>
      <c r="AH1056" s="59" t="s">
        <v>224</v>
      </c>
      <c r="AI1056" s="59" t="str">
        <f t="shared" si="239"/>
        <v>??</v>
      </c>
      <c r="AJ1056" s="59">
        <f>IF(O1056=O1055,0,IF(O1056=O1054,0,IF(O1056=O1053,0,IF(O1056=O1052,0,IF(O1056=O1051,0,1)))))</f>
        <v>0</v>
      </c>
      <c r="AK1056" s="529">
        <f t="shared" si="238"/>
        <v>0</v>
      </c>
    </row>
    <row r="1057" spans="1:37" ht="14.1" customHeight="1" thickTop="1" thickBot="1">
      <c r="A1057" s="2797"/>
      <c r="B1057" s="2801"/>
      <c r="C1057" s="2827"/>
      <c r="D1057" s="2830"/>
      <c r="E1057" s="2833"/>
      <c r="F1057" s="2807"/>
      <c r="G1057" s="2810"/>
      <c r="H1057" s="2839"/>
      <c r="I1057" s="2807"/>
      <c r="J1057" s="2807"/>
      <c r="K1057" s="277"/>
      <c r="L1057" s="98"/>
      <c r="M1057" s="1760"/>
      <c r="N1057" s="89"/>
      <c r="O1057" s="89"/>
      <c r="P1057" s="98"/>
      <c r="Q1057" s="98"/>
      <c r="R1057" s="12"/>
      <c r="S1057" s="12"/>
      <c r="T1057" s="12"/>
      <c r="U1057" s="12"/>
      <c r="V1057" s="12"/>
      <c r="W1057" s="1934"/>
      <c r="X1057" s="1934"/>
      <c r="Y1057" s="12"/>
      <c r="Z1057" s="98"/>
      <c r="AA1057" s="2813"/>
      <c r="AB1057" s="2813"/>
      <c r="AC1057" s="2824" t="str">
        <f t="shared" ref="AC1057" si="244">IF(AC1051&gt;9,"błąd","")</f>
        <v/>
      </c>
      <c r="AD1057" s="2835"/>
      <c r="AE1057" s="2821"/>
      <c r="AF1057" s="2823"/>
      <c r="AG1057" s="59">
        <f>IF(N1057=N1056,0,IF(N1057=N1055,0,IF(N1057=N1054,0,IF(N1057=N1053,0,IF(N1057=N1052,0,IF(N1057=N1051,0,1))))))</f>
        <v>0</v>
      </c>
      <c r="AH1057" s="59" t="s">
        <v>224</v>
      </c>
      <c r="AI1057" s="59" t="str">
        <f t="shared" si="239"/>
        <v>??</v>
      </c>
      <c r="AJ1057" s="59">
        <f>IF(O1057=O1056,0,IF(O1057=O1055,0,IF(O1057=O1054,0,IF(O1057=O1053,0,IF(O1057=O1052,0,IF(O1057=O1051,0,1))))))</f>
        <v>0</v>
      </c>
      <c r="AK1057" s="529">
        <f t="shared" si="238"/>
        <v>0</v>
      </c>
    </row>
    <row r="1058" spans="1:37" ht="14.1" customHeight="1" thickTop="1" thickBot="1">
      <c r="A1058" s="2797"/>
      <c r="B1058" s="2801"/>
      <c r="C1058" s="2827"/>
      <c r="D1058" s="2830"/>
      <c r="E1058" s="2833"/>
      <c r="F1058" s="2807"/>
      <c r="G1058" s="2810"/>
      <c r="H1058" s="2839"/>
      <c r="I1058" s="2807"/>
      <c r="J1058" s="2807"/>
      <c r="K1058" s="277"/>
      <c r="L1058" s="98"/>
      <c r="M1058" s="1760"/>
      <c r="N1058" s="89"/>
      <c r="O1058" s="89"/>
      <c r="P1058" s="98"/>
      <c r="Q1058" s="98"/>
      <c r="R1058" s="12"/>
      <c r="S1058" s="12"/>
      <c r="T1058" s="12"/>
      <c r="U1058" s="12"/>
      <c r="V1058" s="12"/>
      <c r="W1058" s="1934"/>
      <c r="X1058" s="1934"/>
      <c r="Y1058" s="12"/>
      <c r="Z1058" s="98"/>
      <c r="AA1058" s="2813"/>
      <c r="AB1058" s="2813"/>
      <c r="AC1058" s="2824"/>
      <c r="AD1058" s="2835"/>
      <c r="AE1058" s="2821"/>
      <c r="AF1058" s="2823"/>
      <c r="AG1058" s="59">
        <f>IF(N1058=N1057,0,IF(N1058=N1056,0,IF(N1058=N1055,0,IF(N1058=N1054,0,IF(N1058=N1053,0,IF(N1058=N1052,0,IF(N1058=N1051,0,1)))))))</f>
        <v>0</v>
      </c>
      <c r="AH1058" s="59" t="s">
        <v>224</v>
      </c>
      <c r="AI1058" s="59" t="str">
        <f t="shared" si="239"/>
        <v>??</v>
      </c>
      <c r="AJ1058" s="59">
        <f>IF(O1058=O1057,0,IF(O1058=O1056,0,IF(O1058=O1055,0,IF(O1058=O1054,0,IF(O1058=O1053,0,IF(O1058=O1052,0,IF(O1058=O1051,0,1)))))))</f>
        <v>0</v>
      </c>
      <c r="AK1058" s="529">
        <f t="shared" si="238"/>
        <v>0</v>
      </c>
    </row>
    <row r="1059" spans="1:37" ht="14.1" customHeight="1" thickTop="1" thickBot="1">
      <c r="A1059" s="2797"/>
      <c r="B1059" s="2801"/>
      <c r="C1059" s="2827"/>
      <c r="D1059" s="2830"/>
      <c r="E1059" s="2833"/>
      <c r="F1059" s="2807"/>
      <c r="G1059" s="2810"/>
      <c r="H1059" s="2839"/>
      <c r="I1059" s="2807"/>
      <c r="J1059" s="2807"/>
      <c r="K1059" s="277"/>
      <c r="L1059" s="98"/>
      <c r="M1059" s="1760"/>
      <c r="N1059" s="89"/>
      <c r="O1059" s="89"/>
      <c r="P1059" s="98"/>
      <c r="Q1059" s="98"/>
      <c r="R1059" s="12"/>
      <c r="S1059" s="12"/>
      <c r="T1059" s="12"/>
      <c r="U1059" s="12"/>
      <c r="V1059" s="12"/>
      <c r="W1059" s="1934"/>
      <c r="X1059" s="1934"/>
      <c r="Y1059" s="12"/>
      <c r="Z1059" s="98"/>
      <c r="AA1059" s="2813"/>
      <c r="AB1059" s="2813"/>
      <c r="AC1059" s="2824"/>
      <c r="AD1059" s="2835"/>
      <c r="AE1059" s="2821"/>
      <c r="AF1059" s="2823"/>
      <c r="AG1059" s="59">
        <f>IF(N1059=N1058,0,IF(N1059=N1057,0,IF(N1059=N1056,0,IF(N1059=N1055,0,IF(N1059=N1054,0,IF(N1059=N1053,0,IF(N1059=N1052,0,IF(N1059=N1051,0,1))))))))</f>
        <v>0</v>
      </c>
      <c r="AH1059" s="59" t="s">
        <v>224</v>
      </c>
      <c r="AI1059" s="59" t="str">
        <f t="shared" si="239"/>
        <v>??</v>
      </c>
      <c r="AJ1059" s="59">
        <f>IF(O1059=O1058,0,IF(O1059=O1057,0,IF(O1059=O1056,0,IF(O1059=O1055,0,IF(O1059=O1054,0,IF(O1059=O1053,0,IF(O1059=O1052,0,IF(O1059=O1051,0,1))))))))</f>
        <v>0</v>
      </c>
      <c r="AK1059" s="529">
        <f t="shared" si="238"/>
        <v>0</v>
      </c>
    </row>
    <row r="1060" spans="1:37" ht="14.1" customHeight="1" thickTop="1" thickBot="1">
      <c r="A1060" s="2797"/>
      <c r="B1060" s="2802"/>
      <c r="C1060" s="2828"/>
      <c r="D1060" s="2831"/>
      <c r="E1060" s="2834"/>
      <c r="F1060" s="2808"/>
      <c r="G1060" s="2811"/>
      <c r="H1060" s="2840"/>
      <c r="I1060" s="2808"/>
      <c r="J1060" s="2808"/>
      <c r="K1060" s="274"/>
      <c r="L1060" s="96"/>
      <c r="M1060" s="96"/>
      <c r="N1060" s="89"/>
      <c r="O1060" s="93"/>
      <c r="P1060" s="96"/>
      <c r="Q1060" s="96"/>
      <c r="R1060" s="13"/>
      <c r="S1060" s="13"/>
      <c r="T1060" s="13"/>
      <c r="U1060" s="13"/>
      <c r="V1060" s="13"/>
      <c r="W1060" s="13"/>
      <c r="X1060" s="13"/>
      <c r="Y1060" s="13"/>
      <c r="Z1060" s="96"/>
      <c r="AA1060" s="2814"/>
      <c r="AB1060" s="2814"/>
      <c r="AC1060" s="2825"/>
      <c r="AD1060" s="2835"/>
      <c r="AE1060" s="2822"/>
      <c r="AF1060" s="2823"/>
      <c r="AG1060" s="59">
        <f>IF(N1060=N1059,0,IF(N1060=N1058,0,IF(N1060=N1057,0,IF(N1060=N1056,0,IF(N1060=N1055,0,IF(N1060=N1054,0,IF(N1060=N1053,0,IF(N1060=N1052,0,IF(N1060=N1051,0,1)))))))))</f>
        <v>0</v>
      </c>
      <c r="AH1060" s="59" t="s">
        <v>224</v>
      </c>
      <c r="AI1060" s="59" t="str">
        <f t="shared" si="239"/>
        <v>??</v>
      </c>
      <c r="AJ1060" s="59">
        <f>IF(O1060=O1059,0,IF(O1060=O1058,0,IF(O1060=O1057,0,IF(O1060=O1056,0,IF(O1060=O1055,0,IF(O1060=O1054,0,IF(O1060=O1053,0,IF(O1060=O1052,0,IF(O1060=O1051,0,1)))))))))</f>
        <v>0</v>
      </c>
      <c r="AK1060" s="529">
        <f t="shared" si="238"/>
        <v>0</v>
      </c>
    </row>
    <row r="1061" spans="1:37" ht="14.1" customHeight="1" thickTop="1" thickBot="1">
      <c r="A1061" s="2797"/>
      <c r="B1061" s="2800"/>
      <c r="C1061" s="2826"/>
      <c r="D1061" s="2829"/>
      <c r="E1061" s="2832"/>
      <c r="F1061" s="2806"/>
      <c r="G1061" s="2809"/>
      <c r="H1061" s="2836" t="s">
        <v>970</v>
      </c>
      <c r="I1061" s="2806"/>
      <c r="J1061" s="2806"/>
      <c r="K1061" s="275"/>
      <c r="L1061" s="97"/>
      <c r="M1061" s="97"/>
      <c r="N1061" s="79"/>
      <c r="O1061" s="79"/>
      <c r="P1061" s="97"/>
      <c r="Q1061" s="97"/>
      <c r="R1061" s="14"/>
      <c r="S1061" s="14"/>
      <c r="T1061" s="14"/>
      <c r="U1061" s="14"/>
      <c r="V1061" s="14"/>
      <c r="W1061" s="14"/>
      <c r="X1061" s="14"/>
      <c r="Y1061" s="14"/>
      <c r="Z1061" s="97"/>
      <c r="AA1061" s="2812">
        <f>SUM(R1061:Z1070)</f>
        <v>0</v>
      </c>
      <c r="AB1061" s="2812">
        <f>IF(AA1061&gt;0,18,0)</f>
        <v>0</v>
      </c>
      <c r="AC1061" s="2815">
        <f t="shared" ref="AC1061" si="245">IF((AA1061-AB1061)&gt;=0,AA1061-AB1061,0)</f>
        <v>0</v>
      </c>
      <c r="AD1061" s="2835">
        <f>IF(AA1061&lt;AB1061,AA1061,AB1061)/IF(AB1061=0,1,AB1061)</f>
        <v>0</v>
      </c>
      <c r="AE1061" s="2820" t="str">
        <f>IF(AD1061=1,"pe",IF(AD1061&gt;0,"ne",""))</f>
        <v/>
      </c>
      <c r="AF1061" s="2823"/>
      <c r="AG1061" s="59">
        <v>1</v>
      </c>
      <c r="AH1061" s="59" t="s">
        <v>224</v>
      </c>
      <c r="AI1061" s="59" t="str">
        <f t="shared" si="239"/>
        <v>??</v>
      </c>
      <c r="AJ1061" s="59">
        <v>1</v>
      </c>
      <c r="AK1061" s="529">
        <f>C1061</f>
        <v>0</v>
      </c>
    </row>
    <row r="1062" spans="1:37" ht="14.1" customHeight="1" thickTop="1" thickBot="1">
      <c r="A1062" s="2797"/>
      <c r="B1062" s="2801"/>
      <c r="C1062" s="2827"/>
      <c r="D1062" s="2830"/>
      <c r="E1062" s="2833"/>
      <c r="F1062" s="2807"/>
      <c r="G1062" s="2810"/>
      <c r="H1062" s="2837"/>
      <c r="I1062" s="2807"/>
      <c r="J1062" s="2807"/>
      <c r="K1062" s="273"/>
      <c r="L1062" s="98"/>
      <c r="M1062" s="1760"/>
      <c r="N1062" s="89"/>
      <c r="O1062" s="89"/>
      <c r="P1062" s="98"/>
      <c r="Q1062" s="98"/>
      <c r="R1062" s="12"/>
      <c r="S1062" s="12"/>
      <c r="T1062" s="12"/>
      <c r="U1062" s="12"/>
      <c r="V1062" s="12"/>
      <c r="W1062" s="1934"/>
      <c r="X1062" s="1934"/>
      <c r="Y1062" s="12"/>
      <c r="Z1062" s="98"/>
      <c r="AA1062" s="2813"/>
      <c r="AB1062" s="2813"/>
      <c r="AC1062" s="2816"/>
      <c r="AD1062" s="2835"/>
      <c r="AE1062" s="2821"/>
      <c r="AF1062" s="2823"/>
      <c r="AG1062" s="59">
        <f>IF(N1062=N1061,0,1)</f>
        <v>0</v>
      </c>
      <c r="AH1062" s="59" t="s">
        <v>224</v>
      </c>
      <c r="AI1062" s="59" t="str">
        <f t="shared" si="239"/>
        <v>??</v>
      </c>
      <c r="AJ1062" s="59">
        <f>IF(O1062=O1061,0,1)</f>
        <v>0</v>
      </c>
      <c r="AK1062" s="529">
        <f t="shared" ref="AK1062:AK1070" si="246">AK1061</f>
        <v>0</v>
      </c>
    </row>
    <row r="1063" spans="1:37" ht="14.1" customHeight="1" thickTop="1" thickBot="1">
      <c r="A1063" s="2797"/>
      <c r="B1063" s="2801"/>
      <c r="C1063" s="2827"/>
      <c r="D1063" s="2830"/>
      <c r="E1063" s="2833"/>
      <c r="F1063" s="2807"/>
      <c r="G1063" s="2810"/>
      <c r="H1063" s="2838"/>
      <c r="I1063" s="2807"/>
      <c r="J1063" s="2807"/>
      <c r="K1063" s="273"/>
      <c r="L1063" s="98"/>
      <c r="M1063" s="1760"/>
      <c r="N1063" s="89"/>
      <c r="O1063" s="89"/>
      <c r="P1063" s="98"/>
      <c r="Q1063" s="98"/>
      <c r="R1063" s="12"/>
      <c r="S1063" s="12"/>
      <c r="T1063" s="12"/>
      <c r="U1063" s="12"/>
      <c r="V1063" s="12"/>
      <c r="W1063" s="1934"/>
      <c r="X1063" s="1934"/>
      <c r="Y1063" s="12"/>
      <c r="Z1063" s="98"/>
      <c r="AA1063" s="2813"/>
      <c r="AB1063" s="2813"/>
      <c r="AC1063" s="2816"/>
      <c r="AD1063" s="2835"/>
      <c r="AE1063" s="2821"/>
      <c r="AF1063" s="2823"/>
      <c r="AG1063" s="59">
        <f>IF(N1063=N1062,0,IF(N1063=N1061,0,1))</f>
        <v>0</v>
      </c>
      <c r="AH1063" s="59" t="s">
        <v>224</v>
      </c>
      <c r="AI1063" s="59" t="str">
        <f t="shared" si="239"/>
        <v>??</v>
      </c>
      <c r="AJ1063" s="59">
        <f>IF(O1063=O1062,0,IF(O1063=O1061,0,1))</f>
        <v>0</v>
      </c>
      <c r="AK1063" s="529">
        <f t="shared" si="246"/>
        <v>0</v>
      </c>
    </row>
    <row r="1064" spans="1:37" ht="14.1" customHeight="1" thickTop="1" thickBot="1">
      <c r="A1064" s="2797"/>
      <c r="B1064" s="2801"/>
      <c r="C1064" s="2827"/>
      <c r="D1064" s="2830"/>
      <c r="E1064" s="2833"/>
      <c r="F1064" s="2807"/>
      <c r="G1064" s="2810"/>
      <c r="H1064" s="2839"/>
      <c r="I1064" s="2807"/>
      <c r="J1064" s="2807"/>
      <c r="K1064" s="273"/>
      <c r="L1064" s="98"/>
      <c r="M1064" s="1760"/>
      <c r="N1064" s="89"/>
      <c r="O1064" s="89"/>
      <c r="P1064" s="98"/>
      <c r="Q1064" s="98"/>
      <c r="R1064" s="12"/>
      <c r="S1064" s="12"/>
      <c r="T1064" s="12"/>
      <c r="U1064" s="12"/>
      <c r="V1064" s="12"/>
      <c r="W1064" s="1934"/>
      <c r="X1064" s="1934"/>
      <c r="Y1064" s="12"/>
      <c r="Z1064" s="98"/>
      <c r="AA1064" s="2813"/>
      <c r="AB1064" s="2813"/>
      <c r="AC1064" s="2816"/>
      <c r="AD1064" s="2835"/>
      <c r="AE1064" s="2821"/>
      <c r="AF1064" s="2823"/>
      <c r="AG1064" s="59">
        <f>IF(N1064=N1063,0,IF(N1064=N1062,0,IF(N1064=N1061,0,1)))</f>
        <v>0</v>
      </c>
      <c r="AH1064" s="59" t="s">
        <v>224</v>
      </c>
      <c r="AI1064" s="59" t="str">
        <f t="shared" si="239"/>
        <v>??</v>
      </c>
      <c r="AJ1064" s="59">
        <f>IF(O1064=O1063,0,IF(O1064=O1062,0,IF(O1064=O1061,0,1)))</f>
        <v>0</v>
      </c>
      <c r="AK1064" s="529">
        <f t="shared" si="246"/>
        <v>0</v>
      </c>
    </row>
    <row r="1065" spans="1:37" ht="14.1" customHeight="1" thickTop="1" thickBot="1">
      <c r="A1065" s="2797"/>
      <c r="B1065" s="2801"/>
      <c r="C1065" s="2827"/>
      <c r="D1065" s="2830"/>
      <c r="E1065" s="2833"/>
      <c r="F1065" s="2807"/>
      <c r="G1065" s="2810"/>
      <c r="H1065" s="2839"/>
      <c r="I1065" s="2807"/>
      <c r="J1065" s="2807"/>
      <c r="K1065" s="277"/>
      <c r="L1065" s="98"/>
      <c r="M1065" s="1760"/>
      <c r="N1065" s="89"/>
      <c r="O1065" s="89"/>
      <c r="P1065" s="98"/>
      <c r="Q1065" s="98"/>
      <c r="R1065" s="12"/>
      <c r="S1065" s="12"/>
      <c r="T1065" s="12"/>
      <c r="U1065" s="12"/>
      <c r="V1065" s="12"/>
      <c r="W1065" s="1934"/>
      <c r="X1065" s="1934"/>
      <c r="Y1065" s="12"/>
      <c r="Z1065" s="98"/>
      <c r="AA1065" s="2813"/>
      <c r="AB1065" s="2813"/>
      <c r="AC1065" s="2816"/>
      <c r="AD1065" s="2835"/>
      <c r="AE1065" s="2821"/>
      <c r="AF1065" s="2823"/>
      <c r="AG1065" s="59">
        <f>IF(N1065=N1064,0,IF(N1065=N1063,0,IF(N1065=N1062,0,IF(N1065=N1061,0,1))))</f>
        <v>0</v>
      </c>
      <c r="AH1065" s="59" t="s">
        <v>224</v>
      </c>
      <c r="AI1065" s="59" t="str">
        <f t="shared" si="239"/>
        <v>??</v>
      </c>
      <c r="AJ1065" s="59">
        <f>IF(O1065=O1064,0,IF(O1065=O1063,0,IF(O1065=O1062,0,IF(O1065=O1061,0,1))))</f>
        <v>0</v>
      </c>
      <c r="AK1065" s="529">
        <f t="shared" si="246"/>
        <v>0</v>
      </c>
    </row>
    <row r="1066" spans="1:37" ht="14.1" customHeight="1" thickTop="1" thickBot="1">
      <c r="A1066" s="2797"/>
      <c r="B1066" s="2801"/>
      <c r="C1066" s="2827"/>
      <c r="D1066" s="2830"/>
      <c r="E1066" s="2833"/>
      <c r="F1066" s="2807"/>
      <c r="G1066" s="2810"/>
      <c r="H1066" s="2839"/>
      <c r="I1066" s="2807"/>
      <c r="J1066" s="2807"/>
      <c r="K1066" s="277"/>
      <c r="L1066" s="98"/>
      <c r="M1066" s="1760"/>
      <c r="N1066" s="89"/>
      <c r="O1066" s="89"/>
      <c r="P1066" s="98"/>
      <c r="Q1066" s="98"/>
      <c r="R1066" s="12"/>
      <c r="S1066" s="12"/>
      <c r="T1066" s="12"/>
      <c r="U1066" s="12"/>
      <c r="V1066" s="12"/>
      <c r="W1066" s="1934"/>
      <c r="X1066" s="1934"/>
      <c r="Y1066" s="12"/>
      <c r="Z1066" s="98"/>
      <c r="AA1066" s="2813"/>
      <c r="AB1066" s="2813"/>
      <c r="AC1066" s="2816"/>
      <c r="AD1066" s="2835"/>
      <c r="AE1066" s="2821"/>
      <c r="AF1066" s="2823"/>
      <c r="AG1066" s="59">
        <f>IF(N1066=N1065,0,IF(N1066=N1064,0,IF(N1066=N1063,0,IF(N1066=N1062,0,IF(N1066=N1061,0,1)))))</f>
        <v>0</v>
      </c>
      <c r="AH1066" s="59" t="s">
        <v>224</v>
      </c>
      <c r="AI1066" s="59" t="str">
        <f t="shared" si="239"/>
        <v>??</v>
      </c>
      <c r="AJ1066" s="59">
        <f>IF(O1066=O1065,0,IF(O1066=O1064,0,IF(O1066=O1063,0,IF(O1066=O1062,0,IF(O1066=O1061,0,1)))))</f>
        <v>0</v>
      </c>
      <c r="AK1066" s="529">
        <f t="shared" si="246"/>
        <v>0</v>
      </c>
    </row>
    <row r="1067" spans="1:37" ht="14.1" customHeight="1" thickTop="1" thickBot="1">
      <c r="A1067" s="2797"/>
      <c r="B1067" s="2801"/>
      <c r="C1067" s="2827"/>
      <c r="D1067" s="2830"/>
      <c r="E1067" s="2833"/>
      <c r="F1067" s="2807"/>
      <c r="G1067" s="2810"/>
      <c r="H1067" s="2839"/>
      <c r="I1067" s="2807"/>
      <c r="J1067" s="2807"/>
      <c r="K1067" s="277"/>
      <c r="L1067" s="98"/>
      <c r="M1067" s="1760"/>
      <c r="N1067" s="89"/>
      <c r="O1067" s="89"/>
      <c r="P1067" s="98"/>
      <c r="Q1067" s="98"/>
      <c r="R1067" s="12"/>
      <c r="S1067" s="12"/>
      <c r="T1067" s="12"/>
      <c r="U1067" s="12"/>
      <c r="V1067" s="12"/>
      <c r="W1067" s="1934"/>
      <c r="X1067" s="1934"/>
      <c r="Y1067" s="12"/>
      <c r="Z1067" s="98"/>
      <c r="AA1067" s="2813"/>
      <c r="AB1067" s="2813"/>
      <c r="AC1067" s="2824" t="str">
        <f t="shared" ref="AC1067" si="247">IF(AC1061&gt;9,"błąd","")</f>
        <v/>
      </c>
      <c r="AD1067" s="2835"/>
      <c r="AE1067" s="2821"/>
      <c r="AF1067" s="2823"/>
      <c r="AG1067" s="59">
        <f>IF(N1067=N1066,0,IF(N1067=N1065,0,IF(N1067=N1064,0,IF(N1067=N1063,0,IF(N1067=N1062,0,IF(N1067=N1061,0,1))))))</f>
        <v>0</v>
      </c>
      <c r="AH1067" s="59" t="s">
        <v>224</v>
      </c>
      <c r="AI1067" s="59" t="str">
        <f t="shared" si="239"/>
        <v>??</v>
      </c>
      <c r="AJ1067" s="59">
        <f>IF(O1067=O1066,0,IF(O1067=O1065,0,IF(O1067=O1064,0,IF(O1067=O1063,0,IF(O1067=O1062,0,IF(O1067=O1061,0,1))))))</f>
        <v>0</v>
      </c>
      <c r="AK1067" s="529">
        <f t="shared" si="246"/>
        <v>0</v>
      </c>
    </row>
    <row r="1068" spans="1:37" ht="14.1" customHeight="1" thickTop="1" thickBot="1">
      <c r="A1068" s="2797"/>
      <c r="B1068" s="2801"/>
      <c r="C1068" s="2827"/>
      <c r="D1068" s="2830"/>
      <c r="E1068" s="2833"/>
      <c r="F1068" s="2807"/>
      <c r="G1068" s="2810"/>
      <c r="H1068" s="2839"/>
      <c r="I1068" s="2807"/>
      <c r="J1068" s="2807"/>
      <c r="K1068" s="277"/>
      <c r="L1068" s="98"/>
      <c r="M1068" s="1760"/>
      <c r="N1068" s="89"/>
      <c r="O1068" s="89"/>
      <c r="P1068" s="98"/>
      <c r="Q1068" s="98"/>
      <c r="R1068" s="12"/>
      <c r="S1068" s="12"/>
      <c r="T1068" s="12"/>
      <c r="U1068" s="12"/>
      <c r="V1068" s="12"/>
      <c r="W1068" s="1934"/>
      <c r="X1068" s="1934"/>
      <c r="Y1068" s="12"/>
      <c r="Z1068" s="98"/>
      <c r="AA1068" s="2813"/>
      <c r="AB1068" s="2813"/>
      <c r="AC1068" s="2824"/>
      <c r="AD1068" s="2835"/>
      <c r="AE1068" s="2821"/>
      <c r="AF1068" s="2823"/>
      <c r="AG1068" s="59">
        <f>IF(N1068=N1067,0,IF(N1068=N1066,0,IF(N1068=N1065,0,IF(N1068=N1064,0,IF(N1068=N1063,0,IF(N1068=N1062,0,IF(N1068=N1061,0,1)))))))</f>
        <v>0</v>
      </c>
      <c r="AH1068" s="59" t="s">
        <v>224</v>
      </c>
      <c r="AI1068" s="59" t="str">
        <f t="shared" si="239"/>
        <v>??</v>
      </c>
      <c r="AJ1068" s="59">
        <f>IF(O1068=O1067,0,IF(O1068=O1066,0,IF(O1068=O1065,0,IF(O1068=O1064,0,IF(O1068=O1063,0,IF(O1068=O1062,0,IF(O1068=O1061,0,1)))))))</f>
        <v>0</v>
      </c>
      <c r="AK1068" s="529">
        <f t="shared" si="246"/>
        <v>0</v>
      </c>
    </row>
    <row r="1069" spans="1:37" ht="14.1" customHeight="1" thickTop="1" thickBot="1">
      <c r="A1069" s="2797"/>
      <c r="B1069" s="2801"/>
      <c r="C1069" s="2827"/>
      <c r="D1069" s="2830"/>
      <c r="E1069" s="2833"/>
      <c r="F1069" s="2807"/>
      <c r="G1069" s="2810"/>
      <c r="H1069" s="2839"/>
      <c r="I1069" s="2807"/>
      <c r="J1069" s="2807"/>
      <c r="K1069" s="277"/>
      <c r="L1069" s="98"/>
      <c r="M1069" s="1760"/>
      <c r="N1069" s="89"/>
      <c r="O1069" s="89"/>
      <c r="P1069" s="98"/>
      <c r="Q1069" s="98"/>
      <c r="R1069" s="12"/>
      <c r="S1069" s="12"/>
      <c r="T1069" s="12"/>
      <c r="U1069" s="12"/>
      <c r="V1069" s="12"/>
      <c r="W1069" s="1934"/>
      <c r="X1069" s="1934"/>
      <c r="Y1069" s="12"/>
      <c r="Z1069" s="98"/>
      <c r="AA1069" s="2813"/>
      <c r="AB1069" s="2813"/>
      <c r="AC1069" s="2824"/>
      <c r="AD1069" s="2835"/>
      <c r="AE1069" s="2821"/>
      <c r="AF1069" s="2823"/>
      <c r="AG1069" s="59">
        <f>IF(N1069=N1068,0,IF(N1069=N1067,0,IF(N1069=N1066,0,IF(N1069=N1065,0,IF(N1069=N1064,0,IF(N1069=N1063,0,IF(N1069=N1062,0,IF(N1069=N1061,0,1))))))))</f>
        <v>0</v>
      </c>
      <c r="AH1069" s="59" t="s">
        <v>224</v>
      </c>
      <c r="AI1069" s="59" t="str">
        <f t="shared" si="239"/>
        <v>??</v>
      </c>
      <c r="AJ1069" s="59">
        <f>IF(O1069=O1068,0,IF(O1069=O1067,0,IF(O1069=O1066,0,IF(O1069=O1065,0,IF(O1069=O1064,0,IF(O1069=O1063,0,IF(O1069=O1062,0,IF(O1069=O1061,0,1))))))))</f>
        <v>0</v>
      </c>
      <c r="AK1069" s="529">
        <f t="shared" si="246"/>
        <v>0</v>
      </c>
    </row>
    <row r="1070" spans="1:37" ht="14.1" customHeight="1" thickTop="1" thickBot="1">
      <c r="A1070" s="2797"/>
      <c r="B1070" s="2802"/>
      <c r="C1070" s="2828"/>
      <c r="D1070" s="2831"/>
      <c r="E1070" s="2834"/>
      <c r="F1070" s="2808"/>
      <c r="G1070" s="2811"/>
      <c r="H1070" s="2840"/>
      <c r="I1070" s="2808"/>
      <c r="J1070" s="2808"/>
      <c r="K1070" s="274"/>
      <c r="L1070" s="96"/>
      <c r="M1070" s="96"/>
      <c r="N1070" s="89"/>
      <c r="O1070" s="93"/>
      <c r="P1070" s="96"/>
      <c r="Q1070" s="96"/>
      <c r="R1070" s="13"/>
      <c r="S1070" s="13"/>
      <c r="T1070" s="13"/>
      <c r="U1070" s="13"/>
      <c r="V1070" s="13"/>
      <c r="W1070" s="13"/>
      <c r="X1070" s="13"/>
      <c r="Y1070" s="13"/>
      <c r="Z1070" s="96"/>
      <c r="AA1070" s="2814"/>
      <c r="AB1070" s="2814"/>
      <c r="AC1070" s="2825"/>
      <c r="AD1070" s="2835"/>
      <c r="AE1070" s="2822"/>
      <c r="AF1070" s="2823"/>
      <c r="AG1070" s="59">
        <f>IF(N1070=N1069,0,IF(N1070=N1068,0,IF(N1070=N1067,0,IF(N1070=N1066,0,IF(N1070=N1065,0,IF(N1070=N1064,0,IF(N1070=N1063,0,IF(N1070=N1062,0,IF(N1070=N1061,0,1)))))))))</f>
        <v>0</v>
      </c>
      <c r="AH1070" s="59" t="s">
        <v>224</v>
      </c>
      <c r="AI1070" s="59" t="str">
        <f t="shared" si="239"/>
        <v>??</v>
      </c>
      <c r="AJ1070" s="59">
        <f>IF(O1070=O1069,0,IF(O1070=O1068,0,IF(O1070=O1067,0,IF(O1070=O1066,0,IF(O1070=O1065,0,IF(O1070=O1064,0,IF(O1070=O1063,0,IF(O1070=O1062,0,IF(O1070=O1061,0,1)))))))))</f>
        <v>0</v>
      </c>
      <c r="AK1070" s="529">
        <f t="shared" si="246"/>
        <v>0</v>
      </c>
    </row>
    <row r="1071" spans="1:37" ht="14.1" customHeight="1" thickTop="1" thickBot="1">
      <c r="A1071" s="2797"/>
      <c r="B1071" s="2800"/>
      <c r="C1071" s="2826"/>
      <c r="D1071" s="2829"/>
      <c r="E1071" s="2832"/>
      <c r="F1071" s="2806"/>
      <c r="G1071" s="2809"/>
      <c r="H1071" s="2836" t="s">
        <v>970</v>
      </c>
      <c r="I1071" s="2806"/>
      <c r="J1071" s="2806"/>
      <c r="K1071" s="275"/>
      <c r="L1071" s="97"/>
      <c r="M1071" s="97"/>
      <c r="N1071" s="79"/>
      <c r="O1071" s="79"/>
      <c r="P1071" s="97"/>
      <c r="Q1071" s="97"/>
      <c r="R1071" s="14"/>
      <c r="S1071" s="14"/>
      <c r="T1071" s="14"/>
      <c r="U1071" s="14"/>
      <c r="V1071" s="14"/>
      <c r="W1071" s="14"/>
      <c r="X1071" s="14"/>
      <c r="Y1071" s="14"/>
      <c r="Z1071" s="97"/>
      <c r="AA1071" s="2812">
        <f>SUM(R1071:Z1080)</f>
        <v>0</v>
      </c>
      <c r="AB1071" s="2812">
        <f>IF(AA1071&gt;0,18,0)</f>
        <v>0</v>
      </c>
      <c r="AC1071" s="2815">
        <f t="shared" ref="AC1071" si="248">IF((AA1071-AB1071)&gt;=0,AA1071-AB1071,0)</f>
        <v>0</v>
      </c>
      <c r="AD1071" s="2835">
        <f>IF(AA1071&lt;AB1071,AA1071,AB1071)/IF(AB1071=0,1,AB1071)</f>
        <v>0</v>
      </c>
      <c r="AE1071" s="2820" t="str">
        <f>IF(AD1071=1,"pe",IF(AD1071&gt;0,"ne",""))</f>
        <v/>
      </c>
      <c r="AF1071" s="2823"/>
      <c r="AG1071" s="59">
        <v>1</v>
      </c>
      <c r="AH1071" s="59" t="s">
        <v>224</v>
      </c>
      <c r="AI1071" s="59" t="str">
        <f t="shared" si="239"/>
        <v>??</v>
      </c>
      <c r="AJ1071" s="59">
        <v>1</v>
      </c>
      <c r="AK1071" s="529">
        <f>C1071</f>
        <v>0</v>
      </c>
    </row>
    <row r="1072" spans="1:37" ht="14.1" customHeight="1" thickTop="1" thickBot="1">
      <c r="A1072" s="2797"/>
      <c r="B1072" s="2801"/>
      <c r="C1072" s="2827"/>
      <c r="D1072" s="2830"/>
      <c r="E1072" s="2833"/>
      <c r="F1072" s="2807"/>
      <c r="G1072" s="2810"/>
      <c r="H1072" s="2837"/>
      <c r="I1072" s="2807"/>
      <c r="J1072" s="2807"/>
      <c r="K1072" s="273"/>
      <c r="L1072" s="98"/>
      <c r="M1072" s="1760"/>
      <c r="N1072" s="89"/>
      <c r="O1072" s="89"/>
      <c r="P1072" s="98"/>
      <c r="Q1072" s="98"/>
      <c r="R1072" s="12"/>
      <c r="S1072" s="12"/>
      <c r="T1072" s="12"/>
      <c r="U1072" s="12"/>
      <c r="V1072" s="12"/>
      <c r="W1072" s="1934"/>
      <c r="X1072" s="1934"/>
      <c r="Y1072" s="12"/>
      <c r="Z1072" s="98"/>
      <c r="AA1072" s="2813"/>
      <c r="AB1072" s="2813"/>
      <c r="AC1072" s="2816"/>
      <c r="AD1072" s="2835"/>
      <c r="AE1072" s="2821"/>
      <c r="AF1072" s="2823"/>
      <c r="AG1072" s="59">
        <f>IF(N1072=N1071,0,1)</f>
        <v>0</v>
      </c>
      <c r="AH1072" s="59" t="s">
        <v>224</v>
      </c>
      <c r="AI1072" s="59" t="str">
        <f t="shared" si="239"/>
        <v>??</v>
      </c>
      <c r="AJ1072" s="59">
        <f>IF(O1072=O1071,0,1)</f>
        <v>0</v>
      </c>
      <c r="AK1072" s="529">
        <f t="shared" ref="AK1072:AK1100" si="249">AK1071</f>
        <v>0</v>
      </c>
    </row>
    <row r="1073" spans="1:37" ht="14.1" customHeight="1" thickTop="1" thickBot="1">
      <c r="A1073" s="2797"/>
      <c r="B1073" s="2801"/>
      <c r="C1073" s="2827"/>
      <c r="D1073" s="2830"/>
      <c r="E1073" s="2833"/>
      <c r="F1073" s="2807"/>
      <c r="G1073" s="2810"/>
      <c r="H1073" s="2838"/>
      <c r="I1073" s="2807"/>
      <c r="J1073" s="2807"/>
      <c r="K1073" s="273"/>
      <c r="L1073" s="98"/>
      <c r="M1073" s="1760"/>
      <c r="N1073" s="89"/>
      <c r="O1073" s="89"/>
      <c r="P1073" s="98"/>
      <c r="Q1073" s="98"/>
      <c r="R1073" s="12"/>
      <c r="S1073" s="12"/>
      <c r="T1073" s="12"/>
      <c r="U1073" s="12"/>
      <c r="V1073" s="12"/>
      <c r="W1073" s="1934"/>
      <c r="X1073" s="1934"/>
      <c r="Y1073" s="12"/>
      <c r="Z1073" s="98"/>
      <c r="AA1073" s="2813"/>
      <c r="AB1073" s="2813"/>
      <c r="AC1073" s="2816"/>
      <c r="AD1073" s="2835"/>
      <c r="AE1073" s="2821"/>
      <c r="AF1073" s="2823"/>
      <c r="AG1073" s="59">
        <f>IF(N1073=N1072,0,IF(N1073=N1071,0,1))</f>
        <v>0</v>
      </c>
      <c r="AH1073" s="59" t="s">
        <v>224</v>
      </c>
      <c r="AI1073" s="59" t="str">
        <f t="shared" si="239"/>
        <v>??</v>
      </c>
      <c r="AJ1073" s="59">
        <f>IF(O1073=O1072,0,IF(O1073=O1071,0,1))</f>
        <v>0</v>
      </c>
      <c r="AK1073" s="529">
        <f t="shared" si="249"/>
        <v>0</v>
      </c>
    </row>
    <row r="1074" spans="1:37" ht="14.1" customHeight="1" thickTop="1" thickBot="1">
      <c r="A1074" s="2797"/>
      <c r="B1074" s="2801"/>
      <c r="C1074" s="2827"/>
      <c r="D1074" s="2830"/>
      <c r="E1074" s="2833"/>
      <c r="F1074" s="2807"/>
      <c r="G1074" s="2810"/>
      <c r="H1074" s="2839"/>
      <c r="I1074" s="2807"/>
      <c r="J1074" s="2807"/>
      <c r="K1074" s="273"/>
      <c r="L1074" s="98"/>
      <c r="M1074" s="1760"/>
      <c r="N1074" s="89"/>
      <c r="O1074" s="89"/>
      <c r="P1074" s="98"/>
      <c r="Q1074" s="98"/>
      <c r="R1074" s="12"/>
      <c r="S1074" s="12"/>
      <c r="T1074" s="12"/>
      <c r="U1074" s="12"/>
      <c r="V1074" s="12"/>
      <c r="W1074" s="1934"/>
      <c r="X1074" s="1934"/>
      <c r="Y1074" s="12"/>
      <c r="Z1074" s="98"/>
      <c r="AA1074" s="2813"/>
      <c r="AB1074" s="2813"/>
      <c r="AC1074" s="2816"/>
      <c r="AD1074" s="2835"/>
      <c r="AE1074" s="2821"/>
      <c r="AF1074" s="2823"/>
      <c r="AG1074" s="59">
        <f>IF(N1074=N1073,0,IF(N1074=N1072,0,IF(N1074=N1071,0,1)))</f>
        <v>0</v>
      </c>
      <c r="AH1074" s="59" t="s">
        <v>224</v>
      </c>
      <c r="AI1074" s="59" t="str">
        <f t="shared" si="239"/>
        <v>??</v>
      </c>
      <c r="AJ1074" s="59">
        <f>IF(O1074=O1073,0,IF(O1074=O1072,0,IF(O1074=O1071,0,1)))</f>
        <v>0</v>
      </c>
      <c r="AK1074" s="529">
        <f t="shared" si="249"/>
        <v>0</v>
      </c>
    </row>
    <row r="1075" spans="1:37" ht="14.1" customHeight="1" thickTop="1" thickBot="1">
      <c r="A1075" s="2797"/>
      <c r="B1075" s="2801"/>
      <c r="C1075" s="2827"/>
      <c r="D1075" s="2830"/>
      <c r="E1075" s="2833"/>
      <c r="F1075" s="2807"/>
      <c r="G1075" s="2810"/>
      <c r="H1075" s="2839"/>
      <c r="I1075" s="2807"/>
      <c r="J1075" s="2807"/>
      <c r="K1075" s="277"/>
      <c r="L1075" s="98"/>
      <c r="M1075" s="1760"/>
      <c r="N1075" s="89"/>
      <c r="O1075" s="89"/>
      <c r="P1075" s="98"/>
      <c r="Q1075" s="98"/>
      <c r="R1075" s="12"/>
      <c r="S1075" s="12"/>
      <c r="T1075" s="12"/>
      <c r="U1075" s="12"/>
      <c r="V1075" s="12"/>
      <c r="W1075" s="1934"/>
      <c r="X1075" s="1934"/>
      <c r="Y1075" s="12"/>
      <c r="Z1075" s="98"/>
      <c r="AA1075" s="2813"/>
      <c r="AB1075" s="2813"/>
      <c r="AC1075" s="2816"/>
      <c r="AD1075" s="2835"/>
      <c r="AE1075" s="2821"/>
      <c r="AF1075" s="2823"/>
      <c r="AG1075" s="59">
        <f>IF(N1075=N1074,0,IF(N1075=N1073,0,IF(N1075=N1072,0,IF(N1075=N1071,0,1))))</f>
        <v>0</v>
      </c>
      <c r="AH1075" s="59" t="s">
        <v>224</v>
      </c>
      <c r="AI1075" s="59" t="str">
        <f t="shared" si="239"/>
        <v>??</v>
      </c>
      <c r="AJ1075" s="59">
        <f>IF(O1075=O1074,0,IF(O1075=O1073,0,IF(O1075=O1072,0,IF(O1075=O1071,0,1))))</f>
        <v>0</v>
      </c>
      <c r="AK1075" s="529">
        <f t="shared" si="249"/>
        <v>0</v>
      </c>
    </row>
    <row r="1076" spans="1:37" ht="14.1" customHeight="1" thickTop="1" thickBot="1">
      <c r="A1076" s="2797"/>
      <c r="B1076" s="2801"/>
      <c r="C1076" s="2827"/>
      <c r="D1076" s="2830"/>
      <c r="E1076" s="2833"/>
      <c r="F1076" s="2807"/>
      <c r="G1076" s="2810"/>
      <c r="H1076" s="2839"/>
      <c r="I1076" s="2807"/>
      <c r="J1076" s="2807"/>
      <c r="K1076" s="277"/>
      <c r="L1076" s="98"/>
      <c r="M1076" s="1760"/>
      <c r="N1076" s="89"/>
      <c r="O1076" s="89"/>
      <c r="P1076" s="98"/>
      <c r="Q1076" s="98"/>
      <c r="R1076" s="12"/>
      <c r="S1076" s="12"/>
      <c r="T1076" s="12"/>
      <c r="U1076" s="12"/>
      <c r="V1076" s="12"/>
      <c r="W1076" s="1934"/>
      <c r="X1076" s="1934"/>
      <c r="Y1076" s="12"/>
      <c r="Z1076" s="98"/>
      <c r="AA1076" s="2813"/>
      <c r="AB1076" s="2813"/>
      <c r="AC1076" s="2816"/>
      <c r="AD1076" s="2835"/>
      <c r="AE1076" s="2821"/>
      <c r="AF1076" s="2823"/>
      <c r="AG1076" s="59">
        <f>IF(N1076=N1075,0,IF(N1076=N1074,0,IF(N1076=N1073,0,IF(N1076=N1072,0,IF(N1076=N1071,0,1)))))</f>
        <v>0</v>
      </c>
      <c r="AH1076" s="59" t="s">
        <v>224</v>
      </c>
      <c r="AI1076" s="59" t="str">
        <f t="shared" si="239"/>
        <v>??</v>
      </c>
      <c r="AJ1076" s="59">
        <f>IF(O1076=O1075,0,IF(O1076=O1074,0,IF(O1076=O1073,0,IF(O1076=O1072,0,IF(O1076=O1071,0,1)))))</f>
        <v>0</v>
      </c>
      <c r="AK1076" s="529">
        <f t="shared" si="249"/>
        <v>0</v>
      </c>
    </row>
    <row r="1077" spans="1:37" ht="14.1" customHeight="1" thickTop="1" thickBot="1">
      <c r="A1077" s="2797"/>
      <c r="B1077" s="2801"/>
      <c r="C1077" s="2827"/>
      <c r="D1077" s="2830"/>
      <c r="E1077" s="2833"/>
      <c r="F1077" s="2807"/>
      <c r="G1077" s="2810"/>
      <c r="H1077" s="2839"/>
      <c r="I1077" s="2807"/>
      <c r="J1077" s="2807"/>
      <c r="K1077" s="277"/>
      <c r="L1077" s="98"/>
      <c r="M1077" s="1760"/>
      <c r="N1077" s="89"/>
      <c r="O1077" s="89"/>
      <c r="P1077" s="98"/>
      <c r="Q1077" s="98"/>
      <c r="R1077" s="12"/>
      <c r="S1077" s="12"/>
      <c r="T1077" s="12"/>
      <c r="U1077" s="12"/>
      <c r="V1077" s="12"/>
      <c r="W1077" s="1934"/>
      <c r="X1077" s="1934"/>
      <c r="Y1077" s="12"/>
      <c r="Z1077" s="98"/>
      <c r="AA1077" s="2813"/>
      <c r="AB1077" s="2813"/>
      <c r="AC1077" s="2824" t="str">
        <f t="shared" ref="AC1077" si="250">IF(AC1071&gt;9,"błąd","")</f>
        <v/>
      </c>
      <c r="AD1077" s="2835"/>
      <c r="AE1077" s="2821"/>
      <c r="AF1077" s="2823"/>
      <c r="AG1077" s="59">
        <f>IF(N1077=N1076,0,IF(N1077=N1075,0,IF(N1077=N1074,0,IF(N1077=N1073,0,IF(N1077=N1072,0,IF(N1077=N1071,0,1))))))</f>
        <v>0</v>
      </c>
      <c r="AH1077" s="59" t="s">
        <v>224</v>
      </c>
      <c r="AI1077" s="59" t="str">
        <f t="shared" si="239"/>
        <v>??</v>
      </c>
      <c r="AJ1077" s="59">
        <f>IF(O1077=O1076,0,IF(O1077=O1075,0,IF(O1077=O1074,0,IF(O1077=O1073,0,IF(O1077=O1072,0,IF(O1077=O1071,0,1))))))</f>
        <v>0</v>
      </c>
      <c r="AK1077" s="529">
        <f t="shared" si="249"/>
        <v>0</v>
      </c>
    </row>
    <row r="1078" spans="1:37" ht="14.1" customHeight="1" thickTop="1" thickBot="1">
      <c r="A1078" s="2797"/>
      <c r="B1078" s="2801"/>
      <c r="C1078" s="2827"/>
      <c r="D1078" s="2830"/>
      <c r="E1078" s="2833"/>
      <c r="F1078" s="2807"/>
      <c r="G1078" s="2810"/>
      <c r="H1078" s="2839"/>
      <c r="I1078" s="2807"/>
      <c r="J1078" s="2807"/>
      <c r="K1078" s="277"/>
      <c r="L1078" s="98"/>
      <c r="M1078" s="1760"/>
      <c r="N1078" s="89"/>
      <c r="O1078" s="89"/>
      <c r="P1078" s="98"/>
      <c r="Q1078" s="98"/>
      <c r="R1078" s="12"/>
      <c r="S1078" s="12"/>
      <c r="T1078" s="12"/>
      <c r="U1078" s="12"/>
      <c r="V1078" s="12"/>
      <c r="W1078" s="1934"/>
      <c r="X1078" s="1934"/>
      <c r="Y1078" s="12"/>
      <c r="Z1078" s="98"/>
      <c r="AA1078" s="2813"/>
      <c r="AB1078" s="2813"/>
      <c r="AC1078" s="2824"/>
      <c r="AD1078" s="2835"/>
      <c r="AE1078" s="2821"/>
      <c r="AF1078" s="2823"/>
      <c r="AG1078" s="59">
        <f>IF(N1078=N1077,0,IF(N1078=N1076,0,IF(N1078=N1075,0,IF(N1078=N1074,0,IF(N1078=N1073,0,IF(N1078=N1072,0,IF(N1078=N1071,0,1)))))))</f>
        <v>0</v>
      </c>
      <c r="AH1078" s="59" t="s">
        <v>224</v>
      </c>
      <c r="AI1078" s="59" t="str">
        <f t="shared" si="239"/>
        <v>??</v>
      </c>
      <c r="AJ1078" s="59">
        <f>IF(O1078=O1077,0,IF(O1078=O1076,0,IF(O1078=O1075,0,IF(O1078=O1074,0,IF(O1078=O1073,0,IF(O1078=O1072,0,IF(O1078=O1071,0,1)))))))</f>
        <v>0</v>
      </c>
      <c r="AK1078" s="529">
        <f t="shared" si="249"/>
        <v>0</v>
      </c>
    </row>
    <row r="1079" spans="1:37" ht="14.1" customHeight="1" thickTop="1" thickBot="1">
      <c r="A1079" s="2797"/>
      <c r="B1079" s="2801"/>
      <c r="C1079" s="2827"/>
      <c r="D1079" s="2830"/>
      <c r="E1079" s="2833"/>
      <c r="F1079" s="2807"/>
      <c r="G1079" s="2810"/>
      <c r="H1079" s="2839"/>
      <c r="I1079" s="2807"/>
      <c r="J1079" s="2807"/>
      <c r="K1079" s="277"/>
      <c r="L1079" s="98"/>
      <c r="M1079" s="1760"/>
      <c r="N1079" s="89"/>
      <c r="O1079" s="89"/>
      <c r="P1079" s="98"/>
      <c r="Q1079" s="98"/>
      <c r="R1079" s="12"/>
      <c r="S1079" s="12"/>
      <c r="T1079" s="12"/>
      <c r="U1079" s="12"/>
      <c r="V1079" s="12"/>
      <c r="W1079" s="1934"/>
      <c r="X1079" s="1934"/>
      <c r="Y1079" s="12"/>
      <c r="Z1079" s="98"/>
      <c r="AA1079" s="2813"/>
      <c r="AB1079" s="2813"/>
      <c r="AC1079" s="2824"/>
      <c r="AD1079" s="2835"/>
      <c r="AE1079" s="2821"/>
      <c r="AF1079" s="2823"/>
      <c r="AG1079" s="59">
        <f>IF(N1079=N1078,0,IF(N1079=N1077,0,IF(N1079=N1076,0,IF(N1079=N1075,0,IF(N1079=N1074,0,IF(N1079=N1073,0,IF(N1079=N1072,0,IF(N1079=N1071,0,1))))))))</f>
        <v>0</v>
      </c>
      <c r="AH1079" s="59" t="s">
        <v>224</v>
      </c>
      <c r="AI1079" s="59" t="str">
        <f t="shared" si="239"/>
        <v>??</v>
      </c>
      <c r="AJ1079" s="59">
        <f>IF(O1079=O1078,0,IF(O1079=O1077,0,IF(O1079=O1076,0,IF(O1079=O1075,0,IF(O1079=O1074,0,IF(O1079=O1073,0,IF(O1079=O1072,0,IF(O1079=O1071,0,1))))))))</f>
        <v>0</v>
      </c>
      <c r="AK1079" s="529">
        <f t="shared" si="249"/>
        <v>0</v>
      </c>
    </row>
    <row r="1080" spans="1:37" ht="14.1" customHeight="1" thickTop="1" thickBot="1">
      <c r="A1080" s="2797"/>
      <c r="B1080" s="2802"/>
      <c r="C1080" s="2828"/>
      <c r="D1080" s="2831"/>
      <c r="E1080" s="2834"/>
      <c r="F1080" s="2808"/>
      <c r="G1080" s="2811"/>
      <c r="H1080" s="2840"/>
      <c r="I1080" s="2808"/>
      <c r="J1080" s="2808"/>
      <c r="K1080" s="274"/>
      <c r="L1080" s="96"/>
      <c r="M1080" s="96"/>
      <c r="N1080" s="89"/>
      <c r="O1080" s="93"/>
      <c r="P1080" s="96"/>
      <c r="Q1080" s="96"/>
      <c r="R1080" s="13"/>
      <c r="S1080" s="13"/>
      <c r="T1080" s="13"/>
      <c r="U1080" s="13"/>
      <c r="V1080" s="13"/>
      <c r="W1080" s="13"/>
      <c r="X1080" s="13"/>
      <c r="Y1080" s="13"/>
      <c r="Z1080" s="96"/>
      <c r="AA1080" s="2814"/>
      <c r="AB1080" s="2814"/>
      <c r="AC1080" s="2825"/>
      <c r="AD1080" s="2835"/>
      <c r="AE1080" s="2822"/>
      <c r="AF1080" s="2823"/>
      <c r="AG1080" s="59">
        <f>IF(N1080=N1079,0,IF(N1080=N1078,0,IF(N1080=N1077,0,IF(N1080=N1076,0,IF(N1080=N1075,0,IF(N1080=N1074,0,IF(N1080=N1073,0,IF(N1080=N1072,0,IF(N1080=N1071,0,1)))))))))</f>
        <v>0</v>
      </c>
      <c r="AH1080" s="59" t="s">
        <v>224</v>
      </c>
      <c r="AI1080" s="59" t="str">
        <f t="shared" si="239"/>
        <v>??</v>
      </c>
      <c r="AJ1080" s="59">
        <f>IF(O1080=O1079,0,IF(O1080=O1078,0,IF(O1080=O1077,0,IF(O1080=O1076,0,IF(O1080=O1075,0,IF(O1080=O1074,0,IF(O1080=O1073,0,IF(O1080=O1072,0,IF(O1080=O1071,0,1)))))))))</f>
        <v>0</v>
      </c>
      <c r="AK1080" s="529">
        <f t="shared" si="249"/>
        <v>0</v>
      </c>
    </row>
    <row r="1081" spans="1:37" ht="14.1" customHeight="1" thickTop="1" thickBot="1">
      <c r="A1081" s="2797"/>
      <c r="B1081" s="2800"/>
      <c r="C1081" s="2826"/>
      <c r="D1081" s="2829"/>
      <c r="E1081" s="2832"/>
      <c r="F1081" s="2806"/>
      <c r="G1081" s="2809"/>
      <c r="H1081" s="2836" t="s">
        <v>970</v>
      </c>
      <c r="I1081" s="2806"/>
      <c r="J1081" s="2806"/>
      <c r="K1081" s="275"/>
      <c r="L1081" s="97"/>
      <c r="M1081" s="97"/>
      <c r="N1081" s="79"/>
      <c r="O1081" s="79"/>
      <c r="P1081" s="97"/>
      <c r="Q1081" s="97"/>
      <c r="R1081" s="14"/>
      <c r="S1081" s="14"/>
      <c r="T1081" s="14"/>
      <c r="U1081" s="14"/>
      <c r="V1081" s="14"/>
      <c r="W1081" s="14"/>
      <c r="X1081" s="14"/>
      <c r="Y1081" s="14"/>
      <c r="Z1081" s="97"/>
      <c r="AA1081" s="2812">
        <f>SUM(R1081:Z1090)</f>
        <v>0</v>
      </c>
      <c r="AB1081" s="2812">
        <f>IF(AA1081&gt;0,18,0)</f>
        <v>0</v>
      </c>
      <c r="AC1081" s="2815">
        <f t="shared" ref="AC1081" si="251">IF((AA1081-AB1081)&gt;=0,AA1081-AB1081,0)</f>
        <v>0</v>
      </c>
      <c r="AD1081" s="2835">
        <f>IF(AA1081&lt;AB1081,AA1081,AB1081)/IF(AB1081=0,1,AB1081)</f>
        <v>0</v>
      </c>
      <c r="AE1081" s="2820" t="str">
        <f>IF(AD1081=1,"pe",IF(AD1081&gt;0,"ne",""))</f>
        <v/>
      </c>
      <c r="AF1081" s="2823"/>
      <c r="AG1081" s="59">
        <v>1</v>
      </c>
      <c r="AH1081" s="59" t="s">
        <v>224</v>
      </c>
      <c r="AI1081" s="59" t="str">
        <f t="shared" si="239"/>
        <v>??</v>
      </c>
      <c r="AJ1081" s="59">
        <v>1</v>
      </c>
      <c r="AK1081" s="529">
        <f>C1081</f>
        <v>0</v>
      </c>
    </row>
    <row r="1082" spans="1:37" ht="14.1" customHeight="1" thickTop="1" thickBot="1">
      <c r="A1082" s="2797"/>
      <c r="B1082" s="2801"/>
      <c r="C1082" s="2827"/>
      <c r="D1082" s="2830"/>
      <c r="E1082" s="2833"/>
      <c r="F1082" s="2807"/>
      <c r="G1082" s="2810"/>
      <c r="H1082" s="2837"/>
      <c r="I1082" s="2807"/>
      <c r="J1082" s="2807"/>
      <c r="K1082" s="273"/>
      <c r="L1082" s="98"/>
      <c r="M1082" s="1760"/>
      <c r="N1082" s="89"/>
      <c r="O1082" s="89"/>
      <c r="P1082" s="98"/>
      <c r="Q1082" s="98"/>
      <c r="R1082" s="12"/>
      <c r="S1082" s="12"/>
      <c r="T1082" s="12"/>
      <c r="U1082" s="12"/>
      <c r="V1082" s="12"/>
      <c r="W1082" s="1934"/>
      <c r="X1082" s="1934"/>
      <c r="Y1082" s="12"/>
      <c r="Z1082" s="98"/>
      <c r="AA1082" s="2813"/>
      <c r="AB1082" s="2813"/>
      <c r="AC1082" s="2816"/>
      <c r="AD1082" s="2835"/>
      <c r="AE1082" s="2821"/>
      <c r="AF1082" s="2823"/>
      <c r="AG1082" s="59">
        <f>IF(N1082=N1081,0,1)</f>
        <v>0</v>
      </c>
      <c r="AH1082" s="59" t="s">
        <v>224</v>
      </c>
      <c r="AI1082" s="59" t="str">
        <f t="shared" si="239"/>
        <v>??</v>
      </c>
      <c r="AJ1082" s="59">
        <f>IF(O1082=O1081,0,1)</f>
        <v>0</v>
      </c>
      <c r="AK1082" s="529">
        <f t="shared" si="249"/>
        <v>0</v>
      </c>
    </row>
    <row r="1083" spans="1:37" ht="14.1" customHeight="1" thickTop="1" thickBot="1">
      <c r="A1083" s="2797"/>
      <c r="B1083" s="2801"/>
      <c r="C1083" s="2827"/>
      <c r="D1083" s="2830"/>
      <c r="E1083" s="2833"/>
      <c r="F1083" s="2807"/>
      <c r="G1083" s="2810"/>
      <c r="H1083" s="2838"/>
      <c r="I1083" s="2807"/>
      <c r="J1083" s="2807"/>
      <c r="K1083" s="273"/>
      <c r="L1083" s="98"/>
      <c r="M1083" s="1760"/>
      <c r="N1083" s="89"/>
      <c r="O1083" s="89"/>
      <c r="P1083" s="98"/>
      <c r="Q1083" s="98"/>
      <c r="R1083" s="12"/>
      <c r="S1083" s="12"/>
      <c r="T1083" s="12"/>
      <c r="U1083" s="12"/>
      <c r="V1083" s="12"/>
      <c r="W1083" s="1934"/>
      <c r="X1083" s="1934"/>
      <c r="Y1083" s="12"/>
      <c r="Z1083" s="98"/>
      <c r="AA1083" s="2813"/>
      <c r="AB1083" s="2813"/>
      <c r="AC1083" s="2816"/>
      <c r="AD1083" s="2835"/>
      <c r="AE1083" s="2821"/>
      <c r="AF1083" s="2823"/>
      <c r="AG1083" s="59">
        <f>IF(N1083=N1082,0,IF(N1083=N1081,0,1))</f>
        <v>0</v>
      </c>
      <c r="AH1083" s="59" t="s">
        <v>224</v>
      </c>
      <c r="AI1083" s="59" t="str">
        <f t="shared" si="239"/>
        <v>??</v>
      </c>
      <c r="AJ1083" s="59">
        <f>IF(O1083=O1082,0,IF(O1083=O1081,0,1))</f>
        <v>0</v>
      </c>
      <c r="AK1083" s="529">
        <f t="shared" si="249"/>
        <v>0</v>
      </c>
    </row>
    <row r="1084" spans="1:37" ht="14.1" customHeight="1" thickTop="1" thickBot="1">
      <c r="A1084" s="2797"/>
      <c r="B1084" s="2801"/>
      <c r="C1084" s="2827"/>
      <c r="D1084" s="2830"/>
      <c r="E1084" s="2833"/>
      <c r="F1084" s="2807"/>
      <c r="G1084" s="2810"/>
      <c r="H1084" s="2839"/>
      <c r="I1084" s="2807"/>
      <c r="J1084" s="2807"/>
      <c r="K1084" s="273"/>
      <c r="L1084" s="98"/>
      <c r="M1084" s="1760"/>
      <c r="N1084" s="89"/>
      <c r="O1084" s="89"/>
      <c r="P1084" s="98"/>
      <c r="Q1084" s="98"/>
      <c r="R1084" s="12"/>
      <c r="S1084" s="12"/>
      <c r="T1084" s="12"/>
      <c r="U1084" s="12"/>
      <c r="V1084" s="12"/>
      <c r="W1084" s="1934"/>
      <c r="X1084" s="1934"/>
      <c r="Y1084" s="12"/>
      <c r="Z1084" s="98"/>
      <c r="AA1084" s="2813"/>
      <c r="AB1084" s="2813"/>
      <c r="AC1084" s="2816"/>
      <c r="AD1084" s="2835"/>
      <c r="AE1084" s="2821"/>
      <c r="AF1084" s="2823"/>
      <c r="AG1084" s="59">
        <f>IF(N1084=N1083,0,IF(N1084=N1082,0,IF(N1084=N1081,0,1)))</f>
        <v>0</v>
      </c>
      <c r="AH1084" s="59" t="s">
        <v>224</v>
      </c>
      <c r="AI1084" s="59" t="str">
        <f t="shared" si="239"/>
        <v>??</v>
      </c>
      <c r="AJ1084" s="59">
        <f>IF(O1084=O1083,0,IF(O1084=O1082,0,IF(O1084=O1081,0,1)))</f>
        <v>0</v>
      </c>
      <c r="AK1084" s="529">
        <f t="shared" si="249"/>
        <v>0</v>
      </c>
    </row>
    <row r="1085" spans="1:37" ht="14.1" customHeight="1" thickTop="1" thickBot="1">
      <c r="A1085" s="2797"/>
      <c r="B1085" s="2801"/>
      <c r="C1085" s="2827"/>
      <c r="D1085" s="2830"/>
      <c r="E1085" s="2833"/>
      <c r="F1085" s="2807"/>
      <c r="G1085" s="2810"/>
      <c r="H1085" s="2839"/>
      <c r="I1085" s="2807"/>
      <c r="J1085" s="2807"/>
      <c r="K1085" s="277"/>
      <c r="L1085" s="98"/>
      <c r="M1085" s="1760"/>
      <c r="N1085" s="89"/>
      <c r="O1085" s="89"/>
      <c r="P1085" s="98"/>
      <c r="Q1085" s="98"/>
      <c r="R1085" s="12"/>
      <c r="S1085" s="12"/>
      <c r="T1085" s="12"/>
      <c r="U1085" s="12"/>
      <c r="V1085" s="12"/>
      <c r="W1085" s="1934"/>
      <c r="X1085" s="1934"/>
      <c r="Y1085" s="12"/>
      <c r="Z1085" s="98"/>
      <c r="AA1085" s="2813"/>
      <c r="AB1085" s="2813"/>
      <c r="AC1085" s="2816"/>
      <c r="AD1085" s="2835"/>
      <c r="AE1085" s="2821"/>
      <c r="AF1085" s="2823"/>
      <c r="AG1085" s="59">
        <f>IF(N1085=N1084,0,IF(N1085=N1083,0,IF(N1085=N1082,0,IF(N1085=N1081,0,1))))</f>
        <v>0</v>
      </c>
      <c r="AH1085" s="59" t="s">
        <v>224</v>
      </c>
      <c r="AI1085" s="59" t="str">
        <f t="shared" si="239"/>
        <v>??</v>
      </c>
      <c r="AJ1085" s="59">
        <f>IF(O1085=O1084,0,IF(O1085=O1083,0,IF(O1085=O1082,0,IF(O1085=O1081,0,1))))</f>
        <v>0</v>
      </c>
      <c r="AK1085" s="529">
        <f t="shared" si="249"/>
        <v>0</v>
      </c>
    </row>
    <row r="1086" spans="1:37" ht="14.1" customHeight="1" thickTop="1" thickBot="1">
      <c r="A1086" s="2797"/>
      <c r="B1086" s="2801"/>
      <c r="C1086" s="2827"/>
      <c r="D1086" s="2830"/>
      <c r="E1086" s="2833"/>
      <c r="F1086" s="2807"/>
      <c r="G1086" s="2810"/>
      <c r="H1086" s="2839"/>
      <c r="I1086" s="2807"/>
      <c r="J1086" s="2807"/>
      <c r="K1086" s="277"/>
      <c r="L1086" s="98"/>
      <c r="M1086" s="1760"/>
      <c r="N1086" s="89"/>
      <c r="O1086" s="89"/>
      <c r="P1086" s="98"/>
      <c r="Q1086" s="98"/>
      <c r="R1086" s="12"/>
      <c r="S1086" s="12"/>
      <c r="T1086" s="12"/>
      <c r="U1086" s="12"/>
      <c r="V1086" s="12"/>
      <c r="W1086" s="1934"/>
      <c r="X1086" s="1934"/>
      <c r="Y1086" s="12"/>
      <c r="Z1086" s="98"/>
      <c r="AA1086" s="2813"/>
      <c r="AB1086" s="2813"/>
      <c r="AC1086" s="2816"/>
      <c r="AD1086" s="2835"/>
      <c r="AE1086" s="2821"/>
      <c r="AF1086" s="2823"/>
      <c r="AG1086" s="59">
        <f>IF(N1086=N1085,0,IF(N1086=N1084,0,IF(N1086=N1083,0,IF(N1086=N1082,0,IF(N1086=N1081,0,1)))))</f>
        <v>0</v>
      </c>
      <c r="AH1086" s="59" t="s">
        <v>224</v>
      </c>
      <c r="AI1086" s="59" t="str">
        <f t="shared" si="239"/>
        <v>??</v>
      </c>
      <c r="AJ1086" s="59">
        <f>IF(O1086=O1085,0,IF(O1086=O1084,0,IF(O1086=O1083,0,IF(O1086=O1082,0,IF(O1086=O1081,0,1)))))</f>
        <v>0</v>
      </c>
      <c r="AK1086" s="529">
        <f t="shared" si="249"/>
        <v>0</v>
      </c>
    </row>
    <row r="1087" spans="1:37" ht="14.1" customHeight="1" thickTop="1" thickBot="1">
      <c r="A1087" s="2797"/>
      <c r="B1087" s="2801"/>
      <c r="C1087" s="2827"/>
      <c r="D1087" s="2830"/>
      <c r="E1087" s="2833"/>
      <c r="F1087" s="2807"/>
      <c r="G1087" s="2810"/>
      <c r="H1087" s="2839"/>
      <c r="I1087" s="2807"/>
      <c r="J1087" s="2807"/>
      <c r="K1087" s="277"/>
      <c r="L1087" s="98"/>
      <c r="M1087" s="1760"/>
      <c r="N1087" s="89"/>
      <c r="O1087" s="89"/>
      <c r="P1087" s="98"/>
      <c r="Q1087" s="98"/>
      <c r="R1087" s="12"/>
      <c r="S1087" s="12"/>
      <c r="T1087" s="12"/>
      <c r="U1087" s="12"/>
      <c r="V1087" s="12"/>
      <c r="W1087" s="1934"/>
      <c r="X1087" s="1934"/>
      <c r="Y1087" s="12"/>
      <c r="Z1087" s="98"/>
      <c r="AA1087" s="2813"/>
      <c r="AB1087" s="2813"/>
      <c r="AC1087" s="2824" t="str">
        <f t="shared" ref="AC1087" si="252">IF(AC1081&gt;9,"błąd","")</f>
        <v/>
      </c>
      <c r="AD1087" s="2835"/>
      <c r="AE1087" s="2821"/>
      <c r="AF1087" s="2823"/>
      <c r="AG1087" s="59">
        <f>IF(N1087=N1086,0,IF(N1087=N1085,0,IF(N1087=N1084,0,IF(N1087=N1083,0,IF(N1087=N1082,0,IF(N1087=N1081,0,1))))))</f>
        <v>0</v>
      </c>
      <c r="AH1087" s="59" t="s">
        <v>224</v>
      </c>
      <c r="AI1087" s="59" t="str">
        <f t="shared" si="239"/>
        <v>??</v>
      </c>
      <c r="AJ1087" s="59">
        <f>IF(O1087=O1086,0,IF(O1087=O1085,0,IF(O1087=O1084,0,IF(O1087=O1083,0,IF(O1087=O1082,0,IF(O1087=O1081,0,1))))))</f>
        <v>0</v>
      </c>
      <c r="AK1087" s="529">
        <f t="shared" si="249"/>
        <v>0</v>
      </c>
    </row>
    <row r="1088" spans="1:37" ht="14.1" customHeight="1" thickTop="1" thickBot="1">
      <c r="A1088" s="2797"/>
      <c r="B1088" s="2801"/>
      <c r="C1088" s="2827"/>
      <c r="D1088" s="2830"/>
      <c r="E1088" s="2833"/>
      <c r="F1088" s="2807"/>
      <c r="G1088" s="2810"/>
      <c r="H1088" s="2839"/>
      <c r="I1088" s="2807"/>
      <c r="J1088" s="2807"/>
      <c r="K1088" s="277"/>
      <c r="L1088" s="98"/>
      <c r="M1088" s="1760"/>
      <c r="N1088" s="89"/>
      <c r="O1088" s="89"/>
      <c r="P1088" s="98"/>
      <c r="Q1088" s="98"/>
      <c r="R1088" s="12"/>
      <c r="S1088" s="12"/>
      <c r="T1088" s="12"/>
      <c r="U1088" s="12"/>
      <c r="V1088" s="12"/>
      <c r="W1088" s="1934"/>
      <c r="X1088" s="1934"/>
      <c r="Y1088" s="12"/>
      <c r="Z1088" s="98"/>
      <c r="AA1088" s="2813"/>
      <c r="AB1088" s="2813"/>
      <c r="AC1088" s="2824"/>
      <c r="AD1088" s="2835"/>
      <c r="AE1088" s="2821"/>
      <c r="AF1088" s="2823"/>
      <c r="AG1088" s="59">
        <f>IF(N1088=N1087,0,IF(N1088=N1086,0,IF(N1088=N1085,0,IF(N1088=N1084,0,IF(N1088=N1083,0,IF(N1088=N1082,0,IF(N1088=N1081,0,1)))))))</f>
        <v>0</v>
      </c>
      <c r="AH1088" s="59" t="s">
        <v>224</v>
      </c>
      <c r="AI1088" s="59" t="str">
        <f t="shared" si="239"/>
        <v>??</v>
      </c>
      <c r="AJ1088" s="59">
        <f>IF(O1088=O1087,0,IF(O1088=O1086,0,IF(O1088=O1085,0,IF(O1088=O1084,0,IF(O1088=O1083,0,IF(O1088=O1082,0,IF(O1088=O1081,0,1)))))))</f>
        <v>0</v>
      </c>
      <c r="AK1088" s="529">
        <f t="shared" si="249"/>
        <v>0</v>
      </c>
    </row>
    <row r="1089" spans="1:37" ht="14.1" customHeight="1" thickTop="1" thickBot="1">
      <c r="A1089" s="2797"/>
      <c r="B1089" s="2801"/>
      <c r="C1089" s="2827"/>
      <c r="D1089" s="2830"/>
      <c r="E1089" s="2833"/>
      <c r="F1089" s="2807"/>
      <c r="G1089" s="2810"/>
      <c r="H1089" s="2839"/>
      <c r="I1089" s="2807"/>
      <c r="J1089" s="2807"/>
      <c r="K1089" s="277"/>
      <c r="L1089" s="98"/>
      <c r="M1089" s="1760"/>
      <c r="N1089" s="89"/>
      <c r="O1089" s="89"/>
      <c r="P1089" s="98"/>
      <c r="Q1089" s="98"/>
      <c r="R1089" s="12"/>
      <c r="S1089" s="12"/>
      <c r="T1089" s="12"/>
      <c r="U1089" s="12"/>
      <c r="V1089" s="12"/>
      <c r="W1089" s="1934"/>
      <c r="X1089" s="1934"/>
      <c r="Y1089" s="12"/>
      <c r="Z1089" s="98"/>
      <c r="AA1089" s="2813"/>
      <c r="AB1089" s="2813"/>
      <c r="AC1089" s="2824"/>
      <c r="AD1089" s="2835"/>
      <c r="AE1089" s="2821"/>
      <c r="AF1089" s="2823"/>
      <c r="AG1089" s="59">
        <f>IF(N1089=N1088,0,IF(N1089=N1087,0,IF(N1089=N1086,0,IF(N1089=N1085,0,IF(N1089=N1084,0,IF(N1089=N1083,0,IF(N1089=N1082,0,IF(N1089=N1081,0,1))))))))</f>
        <v>0</v>
      </c>
      <c r="AH1089" s="59" t="s">
        <v>224</v>
      </c>
      <c r="AI1089" s="59" t="str">
        <f t="shared" si="239"/>
        <v>??</v>
      </c>
      <c r="AJ1089" s="59">
        <f>IF(O1089=O1088,0,IF(O1089=O1087,0,IF(O1089=O1086,0,IF(O1089=O1085,0,IF(O1089=O1084,0,IF(O1089=O1083,0,IF(O1089=O1082,0,IF(O1089=O1081,0,1))))))))</f>
        <v>0</v>
      </c>
      <c r="AK1089" s="529">
        <f t="shared" si="249"/>
        <v>0</v>
      </c>
    </row>
    <row r="1090" spans="1:37" ht="14.1" customHeight="1" thickTop="1" thickBot="1">
      <c r="A1090" s="2797"/>
      <c r="B1090" s="2802"/>
      <c r="C1090" s="2828"/>
      <c r="D1090" s="2831"/>
      <c r="E1090" s="2834"/>
      <c r="F1090" s="2808"/>
      <c r="G1090" s="2811"/>
      <c r="H1090" s="2840"/>
      <c r="I1090" s="2808"/>
      <c r="J1090" s="2808"/>
      <c r="K1090" s="274"/>
      <c r="L1090" s="96"/>
      <c r="M1090" s="96"/>
      <c r="N1090" s="89"/>
      <c r="O1090" s="93"/>
      <c r="P1090" s="96"/>
      <c r="Q1090" s="96"/>
      <c r="R1090" s="13"/>
      <c r="S1090" s="13"/>
      <c r="T1090" s="13"/>
      <c r="U1090" s="13"/>
      <c r="V1090" s="13"/>
      <c r="W1090" s="13"/>
      <c r="X1090" s="13"/>
      <c r="Y1090" s="13"/>
      <c r="Z1090" s="96"/>
      <c r="AA1090" s="2814"/>
      <c r="AB1090" s="2814"/>
      <c r="AC1090" s="2825"/>
      <c r="AD1090" s="2835"/>
      <c r="AE1090" s="2822"/>
      <c r="AF1090" s="2823"/>
      <c r="AG1090" s="59">
        <f>IF(N1090=N1089,0,IF(N1090=N1088,0,IF(N1090=N1087,0,IF(N1090=N1086,0,IF(N1090=N1085,0,IF(N1090=N1084,0,IF(N1090=N1083,0,IF(N1090=N1082,0,IF(N1090=N1081,0,1)))))))))</f>
        <v>0</v>
      </c>
      <c r="AH1090" s="59" t="s">
        <v>224</v>
      </c>
      <c r="AI1090" s="59" t="str">
        <f t="shared" si="239"/>
        <v>??</v>
      </c>
      <c r="AJ1090" s="59">
        <f>IF(O1090=O1089,0,IF(O1090=O1088,0,IF(O1090=O1087,0,IF(O1090=O1086,0,IF(O1090=O1085,0,IF(O1090=O1084,0,IF(O1090=O1083,0,IF(O1090=O1082,0,IF(O1090=O1081,0,1)))))))))</f>
        <v>0</v>
      </c>
      <c r="AK1090" s="529">
        <f t="shared" si="249"/>
        <v>0</v>
      </c>
    </row>
    <row r="1091" spans="1:37" ht="14.1" customHeight="1" thickTop="1" thickBot="1">
      <c r="A1091" s="2797"/>
      <c r="B1091" s="2800"/>
      <c r="C1091" s="2826"/>
      <c r="D1091" s="2829"/>
      <c r="E1091" s="2832"/>
      <c r="F1091" s="2806"/>
      <c r="G1091" s="2809"/>
      <c r="H1091" s="2836" t="s">
        <v>970</v>
      </c>
      <c r="I1091" s="2806"/>
      <c r="J1091" s="2806"/>
      <c r="K1091" s="275"/>
      <c r="L1091" s="97"/>
      <c r="M1091" s="97"/>
      <c r="N1091" s="79"/>
      <c r="O1091" s="79"/>
      <c r="P1091" s="97"/>
      <c r="Q1091" s="97"/>
      <c r="R1091" s="14"/>
      <c r="S1091" s="14"/>
      <c r="T1091" s="14"/>
      <c r="U1091" s="14"/>
      <c r="V1091" s="14"/>
      <c r="W1091" s="14"/>
      <c r="X1091" s="14"/>
      <c r="Y1091" s="14"/>
      <c r="Z1091" s="97"/>
      <c r="AA1091" s="2812">
        <f>SUM(R1091:Z1100)</f>
        <v>0</v>
      </c>
      <c r="AB1091" s="2812">
        <f>IF(AA1091&gt;0,18,0)</f>
        <v>0</v>
      </c>
      <c r="AC1091" s="2815">
        <f t="shared" ref="AC1091" si="253">IF((AA1091-AB1091)&gt;=0,AA1091-AB1091,0)</f>
        <v>0</v>
      </c>
      <c r="AD1091" s="2835">
        <f>IF(AA1091&lt;AB1091,AA1091,AB1091)/IF(AB1091=0,1,AB1091)</f>
        <v>0</v>
      </c>
      <c r="AE1091" s="2820" t="str">
        <f>IF(AD1091=1,"pe",IF(AD1091&gt;0,"ne",""))</f>
        <v/>
      </c>
      <c r="AF1091" s="2823"/>
      <c r="AG1091" s="59">
        <v>1</v>
      </c>
      <c r="AH1091" s="59" t="s">
        <v>224</v>
      </c>
      <c r="AI1091" s="59" t="str">
        <f t="shared" si="239"/>
        <v>??</v>
      </c>
      <c r="AJ1091" s="59">
        <v>1</v>
      </c>
      <c r="AK1091" s="529">
        <f>C1091</f>
        <v>0</v>
      </c>
    </row>
    <row r="1092" spans="1:37" ht="14.1" customHeight="1" thickTop="1" thickBot="1">
      <c r="A1092" s="2797"/>
      <c r="B1092" s="2801"/>
      <c r="C1092" s="2827"/>
      <c r="D1092" s="2830"/>
      <c r="E1092" s="2833"/>
      <c r="F1092" s="2807"/>
      <c r="G1092" s="2810"/>
      <c r="H1092" s="2837"/>
      <c r="I1092" s="2807"/>
      <c r="J1092" s="2807"/>
      <c r="K1092" s="273"/>
      <c r="L1092" s="98"/>
      <c r="M1092" s="1760"/>
      <c r="N1092" s="89"/>
      <c r="O1092" s="89"/>
      <c r="P1092" s="98"/>
      <c r="Q1092" s="98"/>
      <c r="R1092" s="12"/>
      <c r="S1092" s="12"/>
      <c r="T1092" s="12"/>
      <c r="U1092" s="12"/>
      <c r="V1092" s="12"/>
      <c r="W1092" s="1934"/>
      <c r="X1092" s="1934"/>
      <c r="Y1092" s="12"/>
      <c r="Z1092" s="98"/>
      <c r="AA1092" s="2813"/>
      <c r="AB1092" s="2813"/>
      <c r="AC1092" s="2816"/>
      <c r="AD1092" s="2835"/>
      <c r="AE1092" s="2821"/>
      <c r="AF1092" s="2823"/>
      <c r="AG1092" s="59">
        <f>IF(N1092=N1091,0,1)</f>
        <v>0</v>
      </c>
      <c r="AH1092" s="59" t="s">
        <v>224</v>
      </c>
      <c r="AI1092" s="59" t="str">
        <f t="shared" si="239"/>
        <v>??</v>
      </c>
      <c r="AJ1092" s="59">
        <f>IF(O1092=O1091,0,1)</f>
        <v>0</v>
      </c>
      <c r="AK1092" s="529">
        <f t="shared" si="249"/>
        <v>0</v>
      </c>
    </row>
    <row r="1093" spans="1:37" ht="14.1" customHeight="1" thickTop="1" thickBot="1">
      <c r="A1093" s="2797"/>
      <c r="B1093" s="2801"/>
      <c r="C1093" s="2827"/>
      <c r="D1093" s="2830"/>
      <c r="E1093" s="2833"/>
      <c r="F1093" s="2807"/>
      <c r="G1093" s="2810"/>
      <c r="H1093" s="2838"/>
      <c r="I1093" s="2807"/>
      <c r="J1093" s="2807"/>
      <c r="K1093" s="273"/>
      <c r="L1093" s="98"/>
      <c r="M1093" s="1760"/>
      <c r="N1093" s="89"/>
      <c r="O1093" s="89"/>
      <c r="P1093" s="98"/>
      <c r="Q1093" s="98"/>
      <c r="R1093" s="12"/>
      <c r="S1093" s="12"/>
      <c r="T1093" s="12"/>
      <c r="U1093" s="12"/>
      <c r="V1093" s="12"/>
      <c r="W1093" s="1934"/>
      <c r="X1093" s="1934"/>
      <c r="Y1093" s="12"/>
      <c r="Z1093" s="98"/>
      <c r="AA1093" s="2813"/>
      <c r="AB1093" s="2813"/>
      <c r="AC1093" s="2816"/>
      <c r="AD1093" s="2835"/>
      <c r="AE1093" s="2821"/>
      <c r="AF1093" s="2823"/>
      <c r="AG1093" s="59">
        <f>IF(N1093=N1092,0,IF(N1093=N1091,0,1))</f>
        <v>0</v>
      </c>
      <c r="AH1093" s="59" t="s">
        <v>224</v>
      </c>
      <c r="AI1093" s="59" t="str">
        <f t="shared" si="239"/>
        <v>??</v>
      </c>
      <c r="AJ1093" s="59">
        <f>IF(O1093=O1092,0,IF(O1093=O1091,0,1))</f>
        <v>0</v>
      </c>
      <c r="AK1093" s="529">
        <f t="shared" si="249"/>
        <v>0</v>
      </c>
    </row>
    <row r="1094" spans="1:37" ht="14.1" customHeight="1" thickTop="1" thickBot="1">
      <c r="A1094" s="2797"/>
      <c r="B1094" s="2801"/>
      <c r="C1094" s="2827"/>
      <c r="D1094" s="2830"/>
      <c r="E1094" s="2833"/>
      <c r="F1094" s="2807"/>
      <c r="G1094" s="2810"/>
      <c r="H1094" s="2839"/>
      <c r="I1094" s="2807"/>
      <c r="J1094" s="2807"/>
      <c r="K1094" s="273"/>
      <c r="L1094" s="98"/>
      <c r="M1094" s="1760"/>
      <c r="N1094" s="89"/>
      <c r="O1094" s="89"/>
      <c r="P1094" s="98"/>
      <c r="Q1094" s="98"/>
      <c r="R1094" s="12"/>
      <c r="S1094" s="12"/>
      <c r="T1094" s="12"/>
      <c r="U1094" s="12"/>
      <c r="V1094" s="12"/>
      <c r="W1094" s="1934"/>
      <c r="X1094" s="1934"/>
      <c r="Y1094" s="12"/>
      <c r="Z1094" s="98"/>
      <c r="AA1094" s="2813"/>
      <c r="AB1094" s="2813"/>
      <c r="AC1094" s="2816"/>
      <c r="AD1094" s="2835"/>
      <c r="AE1094" s="2821"/>
      <c r="AF1094" s="2823"/>
      <c r="AG1094" s="59">
        <f>IF(N1094=N1093,0,IF(N1094=N1092,0,IF(N1094=N1091,0,1)))</f>
        <v>0</v>
      </c>
      <c r="AH1094" s="59" t="s">
        <v>224</v>
      </c>
      <c r="AI1094" s="59" t="str">
        <f t="shared" si="239"/>
        <v>??</v>
      </c>
      <c r="AJ1094" s="59">
        <f>IF(O1094=O1093,0,IF(O1094=O1092,0,IF(O1094=O1091,0,1)))</f>
        <v>0</v>
      </c>
      <c r="AK1094" s="529">
        <f t="shared" si="249"/>
        <v>0</v>
      </c>
    </row>
    <row r="1095" spans="1:37" ht="14.1" customHeight="1" thickTop="1" thickBot="1">
      <c r="A1095" s="2797"/>
      <c r="B1095" s="2801"/>
      <c r="C1095" s="2827"/>
      <c r="D1095" s="2830"/>
      <c r="E1095" s="2833"/>
      <c r="F1095" s="2807"/>
      <c r="G1095" s="2810"/>
      <c r="H1095" s="2839"/>
      <c r="I1095" s="2807"/>
      <c r="J1095" s="2807"/>
      <c r="K1095" s="277"/>
      <c r="L1095" s="98"/>
      <c r="M1095" s="1760"/>
      <c r="N1095" s="89"/>
      <c r="O1095" s="89"/>
      <c r="P1095" s="98"/>
      <c r="Q1095" s="98"/>
      <c r="R1095" s="12"/>
      <c r="S1095" s="12"/>
      <c r="T1095" s="12"/>
      <c r="U1095" s="12"/>
      <c r="V1095" s="12"/>
      <c r="W1095" s="1934"/>
      <c r="X1095" s="1934"/>
      <c r="Y1095" s="12"/>
      <c r="Z1095" s="98"/>
      <c r="AA1095" s="2813"/>
      <c r="AB1095" s="2813"/>
      <c r="AC1095" s="2816"/>
      <c r="AD1095" s="2835"/>
      <c r="AE1095" s="2821"/>
      <c r="AF1095" s="2823"/>
      <c r="AG1095" s="59">
        <f>IF(N1095=N1094,0,IF(N1095=N1093,0,IF(N1095=N1092,0,IF(N1095=N1091,0,1))))</f>
        <v>0</v>
      </c>
      <c r="AH1095" s="59" t="s">
        <v>224</v>
      </c>
      <c r="AI1095" s="59" t="str">
        <f t="shared" si="239"/>
        <v>??</v>
      </c>
      <c r="AJ1095" s="59">
        <f>IF(O1095=O1094,0,IF(O1095=O1093,0,IF(O1095=O1092,0,IF(O1095=O1091,0,1))))</f>
        <v>0</v>
      </c>
      <c r="AK1095" s="529">
        <f t="shared" si="249"/>
        <v>0</v>
      </c>
    </row>
    <row r="1096" spans="1:37" ht="14.1" customHeight="1" thickTop="1" thickBot="1">
      <c r="A1096" s="2797"/>
      <c r="B1096" s="2801"/>
      <c r="C1096" s="2827"/>
      <c r="D1096" s="2830"/>
      <c r="E1096" s="2833"/>
      <c r="F1096" s="2807"/>
      <c r="G1096" s="2810"/>
      <c r="H1096" s="2839"/>
      <c r="I1096" s="2807"/>
      <c r="J1096" s="2807"/>
      <c r="K1096" s="277"/>
      <c r="L1096" s="98"/>
      <c r="M1096" s="1760"/>
      <c r="N1096" s="89"/>
      <c r="O1096" s="89"/>
      <c r="P1096" s="98"/>
      <c r="Q1096" s="98"/>
      <c r="R1096" s="12"/>
      <c r="S1096" s="12"/>
      <c r="T1096" s="12"/>
      <c r="U1096" s="12"/>
      <c r="V1096" s="12"/>
      <c r="W1096" s="1934"/>
      <c r="X1096" s="1934"/>
      <c r="Y1096" s="12"/>
      <c r="Z1096" s="98"/>
      <c r="AA1096" s="2813"/>
      <c r="AB1096" s="2813"/>
      <c r="AC1096" s="2816"/>
      <c r="AD1096" s="2835"/>
      <c r="AE1096" s="2821"/>
      <c r="AF1096" s="2823"/>
      <c r="AG1096" s="59">
        <f>IF(N1096=N1095,0,IF(N1096=N1094,0,IF(N1096=N1093,0,IF(N1096=N1092,0,IF(N1096=N1091,0,1)))))</f>
        <v>0</v>
      </c>
      <c r="AH1096" s="59" t="s">
        <v>224</v>
      </c>
      <c r="AI1096" s="59" t="str">
        <f t="shared" si="239"/>
        <v>??</v>
      </c>
      <c r="AJ1096" s="59">
        <f>IF(O1096=O1095,0,IF(O1096=O1094,0,IF(O1096=O1093,0,IF(O1096=O1092,0,IF(O1096=O1091,0,1)))))</f>
        <v>0</v>
      </c>
      <c r="AK1096" s="529">
        <f t="shared" si="249"/>
        <v>0</v>
      </c>
    </row>
    <row r="1097" spans="1:37" ht="14.1" customHeight="1" thickTop="1" thickBot="1">
      <c r="A1097" s="2797"/>
      <c r="B1097" s="2801"/>
      <c r="C1097" s="2827"/>
      <c r="D1097" s="2830"/>
      <c r="E1097" s="2833"/>
      <c r="F1097" s="2807"/>
      <c r="G1097" s="2810"/>
      <c r="H1097" s="2839"/>
      <c r="I1097" s="2807"/>
      <c r="J1097" s="2807"/>
      <c r="K1097" s="277"/>
      <c r="L1097" s="98"/>
      <c r="M1097" s="1760"/>
      <c r="N1097" s="89"/>
      <c r="O1097" s="89"/>
      <c r="P1097" s="98"/>
      <c r="Q1097" s="98"/>
      <c r="R1097" s="12"/>
      <c r="S1097" s="12"/>
      <c r="T1097" s="12"/>
      <c r="U1097" s="12"/>
      <c r="V1097" s="12"/>
      <c r="W1097" s="1934"/>
      <c r="X1097" s="1934"/>
      <c r="Y1097" s="12"/>
      <c r="Z1097" s="98"/>
      <c r="AA1097" s="2813"/>
      <c r="AB1097" s="2813"/>
      <c r="AC1097" s="2824" t="str">
        <f t="shared" ref="AC1097" si="254">IF(AC1091&gt;9,"błąd","")</f>
        <v/>
      </c>
      <c r="AD1097" s="2835"/>
      <c r="AE1097" s="2821"/>
      <c r="AF1097" s="2823"/>
      <c r="AG1097" s="59">
        <f>IF(N1097=N1096,0,IF(N1097=N1095,0,IF(N1097=N1094,0,IF(N1097=N1093,0,IF(N1097=N1092,0,IF(N1097=N1091,0,1))))))</f>
        <v>0</v>
      </c>
      <c r="AH1097" s="59" t="s">
        <v>224</v>
      </c>
      <c r="AI1097" s="59" t="str">
        <f t="shared" si="239"/>
        <v>??</v>
      </c>
      <c r="AJ1097" s="59">
        <f>IF(O1097=O1096,0,IF(O1097=O1095,0,IF(O1097=O1094,0,IF(O1097=O1093,0,IF(O1097=O1092,0,IF(O1097=O1091,0,1))))))</f>
        <v>0</v>
      </c>
      <c r="AK1097" s="529">
        <f t="shared" si="249"/>
        <v>0</v>
      </c>
    </row>
    <row r="1098" spans="1:37" ht="14.1" customHeight="1" thickTop="1" thickBot="1">
      <c r="A1098" s="2797"/>
      <c r="B1098" s="2801"/>
      <c r="C1098" s="2827"/>
      <c r="D1098" s="2830"/>
      <c r="E1098" s="2833"/>
      <c r="F1098" s="2807"/>
      <c r="G1098" s="2810"/>
      <c r="H1098" s="2839"/>
      <c r="I1098" s="2807"/>
      <c r="J1098" s="2807"/>
      <c r="K1098" s="277"/>
      <c r="L1098" s="98"/>
      <c r="M1098" s="1760"/>
      <c r="N1098" s="89"/>
      <c r="O1098" s="89"/>
      <c r="P1098" s="98"/>
      <c r="Q1098" s="98"/>
      <c r="R1098" s="12"/>
      <c r="S1098" s="12"/>
      <c r="T1098" s="12"/>
      <c r="U1098" s="12"/>
      <c r="V1098" s="12"/>
      <c r="W1098" s="1934"/>
      <c r="X1098" s="1934"/>
      <c r="Y1098" s="12"/>
      <c r="Z1098" s="98"/>
      <c r="AA1098" s="2813"/>
      <c r="AB1098" s="2813"/>
      <c r="AC1098" s="2824"/>
      <c r="AD1098" s="2835"/>
      <c r="AE1098" s="2821"/>
      <c r="AF1098" s="2823"/>
      <c r="AG1098" s="59">
        <f>IF(N1098=N1097,0,IF(N1098=N1096,0,IF(N1098=N1095,0,IF(N1098=N1094,0,IF(N1098=N1093,0,IF(N1098=N1092,0,IF(N1098=N1091,0,1)))))))</f>
        <v>0</v>
      </c>
      <c r="AH1098" s="59" t="s">
        <v>224</v>
      </c>
      <c r="AI1098" s="59" t="str">
        <f t="shared" si="239"/>
        <v>??</v>
      </c>
      <c r="AJ1098" s="59">
        <f>IF(O1098=O1097,0,IF(O1098=O1096,0,IF(O1098=O1095,0,IF(O1098=O1094,0,IF(O1098=O1093,0,IF(O1098=O1092,0,IF(O1098=O1091,0,1)))))))</f>
        <v>0</v>
      </c>
      <c r="AK1098" s="529">
        <f t="shared" si="249"/>
        <v>0</v>
      </c>
    </row>
    <row r="1099" spans="1:37" ht="14.1" customHeight="1" thickTop="1" thickBot="1">
      <c r="A1099" s="2797"/>
      <c r="B1099" s="2801"/>
      <c r="C1099" s="2827"/>
      <c r="D1099" s="2830"/>
      <c r="E1099" s="2833"/>
      <c r="F1099" s="2807"/>
      <c r="G1099" s="2810"/>
      <c r="H1099" s="2839"/>
      <c r="I1099" s="2807"/>
      <c r="J1099" s="2807"/>
      <c r="K1099" s="277"/>
      <c r="L1099" s="98"/>
      <c r="M1099" s="1760"/>
      <c r="N1099" s="89"/>
      <c r="O1099" s="89"/>
      <c r="P1099" s="98"/>
      <c r="Q1099" s="98"/>
      <c r="R1099" s="12"/>
      <c r="S1099" s="12"/>
      <c r="T1099" s="12"/>
      <c r="U1099" s="12"/>
      <c r="V1099" s="12"/>
      <c r="W1099" s="1934"/>
      <c r="X1099" s="1934"/>
      <c r="Y1099" s="12"/>
      <c r="Z1099" s="98"/>
      <c r="AA1099" s="2813"/>
      <c r="AB1099" s="2813"/>
      <c r="AC1099" s="2824"/>
      <c r="AD1099" s="2835"/>
      <c r="AE1099" s="2821"/>
      <c r="AF1099" s="2823"/>
      <c r="AG1099" s="59">
        <f>IF(N1099=N1098,0,IF(N1099=N1097,0,IF(N1099=N1096,0,IF(N1099=N1095,0,IF(N1099=N1094,0,IF(N1099=N1093,0,IF(N1099=N1092,0,IF(N1099=N1091,0,1))))))))</f>
        <v>0</v>
      </c>
      <c r="AH1099" s="59" t="s">
        <v>224</v>
      </c>
      <c r="AI1099" s="59" t="str">
        <f t="shared" si="239"/>
        <v>??</v>
      </c>
      <c r="AJ1099" s="59">
        <f>IF(O1099=O1098,0,IF(O1099=O1097,0,IF(O1099=O1096,0,IF(O1099=O1095,0,IF(O1099=O1094,0,IF(O1099=O1093,0,IF(O1099=O1092,0,IF(O1099=O1091,0,1))))))))</f>
        <v>0</v>
      </c>
      <c r="AK1099" s="529">
        <f t="shared" si="249"/>
        <v>0</v>
      </c>
    </row>
    <row r="1100" spans="1:37" ht="14.1" customHeight="1" thickTop="1" thickBot="1">
      <c r="A1100" s="2797"/>
      <c r="B1100" s="2802"/>
      <c r="C1100" s="2828"/>
      <c r="D1100" s="2831"/>
      <c r="E1100" s="2834"/>
      <c r="F1100" s="2808"/>
      <c r="G1100" s="2811"/>
      <c r="H1100" s="2840"/>
      <c r="I1100" s="2808"/>
      <c r="J1100" s="2808"/>
      <c r="K1100" s="274"/>
      <c r="L1100" s="96"/>
      <c r="M1100" s="96"/>
      <c r="N1100" s="89"/>
      <c r="O1100" s="93"/>
      <c r="P1100" s="96"/>
      <c r="Q1100" s="96"/>
      <c r="R1100" s="13"/>
      <c r="S1100" s="13"/>
      <c r="T1100" s="13"/>
      <c r="U1100" s="13"/>
      <c r="V1100" s="13"/>
      <c r="W1100" s="13"/>
      <c r="X1100" s="13"/>
      <c r="Y1100" s="13"/>
      <c r="Z1100" s="96"/>
      <c r="AA1100" s="2814"/>
      <c r="AB1100" s="2814"/>
      <c r="AC1100" s="2825"/>
      <c r="AD1100" s="2835"/>
      <c r="AE1100" s="2822"/>
      <c r="AF1100" s="2823"/>
      <c r="AG1100" s="59">
        <f>IF(N1100=N1099,0,IF(N1100=N1098,0,IF(N1100=N1097,0,IF(N1100=N1096,0,IF(N1100=N1095,0,IF(N1100=N1094,0,IF(N1100=N1093,0,IF(N1100=N1092,0,IF(N1100=N1091,0,1)))))))))</f>
        <v>0</v>
      </c>
      <c r="AH1100" s="59" t="s">
        <v>224</v>
      </c>
      <c r="AI1100" s="59" t="str">
        <f t="shared" si="239"/>
        <v>??</v>
      </c>
      <c r="AJ1100" s="59">
        <f>IF(O1100=O1099,0,IF(O1100=O1098,0,IF(O1100=O1097,0,IF(O1100=O1096,0,IF(O1100=O1095,0,IF(O1100=O1094,0,IF(O1100=O1093,0,IF(O1100=O1092,0,IF(O1100=O1091,0,1)))))))))</f>
        <v>0</v>
      </c>
      <c r="AK1100" s="529">
        <f t="shared" si="249"/>
        <v>0</v>
      </c>
    </row>
    <row r="1101" spans="1:37" ht="14.1" customHeight="1" thickTop="1" thickBot="1">
      <c r="A1101" s="2797"/>
      <c r="B1101" s="2800"/>
      <c r="C1101" s="2826"/>
      <c r="D1101" s="2829"/>
      <c r="E1101" s="2832"/>
      <c r="F1101" s="2806"/>
      <c r="G1101" s="2809"/>
      <c r="H1101" s="2836" t="s">
        <v>970</v>
      </c>
      <c r="I1101" s="2806"/>
      <c r="J1101" s="2806"/>
      <c r="K1101" s="275"/>
      <c r="L1101" s="97"/>
      <c r="M1101" s="97"/>
      <c r="N1101" s="79"/>
      <c r="O1101" s="79"/>
      <c r="P1101" s="97"/>
      <c r="Q1101" s="97"/>
      <c r="R1101" s="14"/>
      <c r="S1101" s="14"/>
      <c r="T1101" s="14"/>
      <c r="U1101" s="14"/>
      <c r="V1101" s="14"/>
      <c r="W1101" s="14"/>
      <c r="X1101" s="14"/>
      <c r="Y1101" s="14"/>
      <c r="Z1101" s="97"/>
      <c r="AA1101" s="2812">
        <f>SUM(R1101:Z1110)</f>
        <v>0</v>
      </c>
      <c r="AB1101" s="2812">
        <f>IF(AA1101&gt;0,18,0)</f>
        <v>0</v>
      </c>
      <c r="AC1101" s="2815">
        <f t="shared" ref="AC1101" si="255">IF((AA1101-AB1101)&gt;=0,AA1101-AB1101,0)</f>
        <v>0</v>
      </c>
      <c r="AD1101" s="2835">
        <f>IF(AA1101&lt;AB1101,AA1101,AB1101)/IF(AB1101=0,1,AB1101)</f>
        <v>0</v>
      </c>
      <c r="AE1101" s="2820" t="str">
        <f>IF(AD1101=1,"pe",IF(AD1101&gt;0,"ne",""))</f>
        <v/>
      </c>
      <c r="AF1101" s="2823"/>
      <c r="AG1101" s="59">
        <v>1</v>
      </c>
      <c r="AH1101" s="59" t="s">
        <v>224</v>
      </c>
      <c r="AI1101" s="59" t="str">
        <f t="shared" si="239"/>
        <v>??</v>
      </c>
      <c r="AJ1101" s="59">
        <v>1</v>
      </c>
      <c r="AK1101" s="529">
        <f>C1101</f>
        <v>0</v>
      </c>
    </row>
    <row r="1102" spans="1:37" ht="14.1" customHeight="1" thickTop="1" thickBot="1">
      <c r="A1102" s="2797"/>
      <c r="B1102" s="2801"/>
      <c r="C1102" s="2827"/>
      <c r="D1102" s="2830"/>
      <c r="E1102" s="2833"/>
      <c r="F1102" s="2807"/>
      <c r="G1102" s="2810"/>
      <c r="H1102" s="2837"/>
      <c r="I1102" s="2807"/>
      <c r="J1102" s="2807"/>
      <c r="K1102" s="273"/>
      <c r="L1102" s="98"/>
      <c r="M1102" s="1760"/>
      <c r="N1102" s="89"/>
      <c r="O1102" s="89"/>
      <c r="P1102" s="98"/>
      <c r="Q1102" s="98"/>
      <c r="R1102" s="12"/>
      <c r="S1102" s="12"/>
      <c r="T1102" s="12"/>
      <c r="U1102" s="12"/>
      <c r="V1102" s="12"/>
      <c r="W1102" s="1934"/>
      <c r="X1102" s="1934"/>
      <c r="Y1102" s="12"/>
      <c r="Z1102" s="98"/>
      <c r="AA1102" s="2813"/>
      <c r="AB1102" s="2813"/>
      <c r="AC1102" s="2816"/>
      <c r="AD1102" s="2835"/>
      <c r="AE1102" s="2821"/>
      <c r="AF1102" s="2823"/>
      <c r="AG1102" s="59">
        <f>IF(N1102=N1101,0,1)</f>
        <v>0</v>
      </c>
      <c r="AH1102" s="59" t="s">
        <v>224</v>
      </c>
      <c r="AI1102" s="59" t="str">
        <f t="shared" si="239"/>
        <v>??</v>
      </c>
      <c r="AJ1102" s="59">
        <f>IF(O1102=O1101,0,1)</f>
        <v>0</v>
      </c>
      <c r="AK1102" s="529">
        <f t="shared" ref="AK1102:AK1150" si="256">AK1101</f>
        <v>0</v>
      </c>
    </row>
    <row r="1103" spans="1:37" ht="14.1" customHeight="1" thickTop="1" thickBot="1">
      <c r="A1103" s="2797"/>
      <c r="B1103" s="2801"/>
      <c r="C1103" s="2827"/>
      <c r="D1103" s="2830"/>
      <c r="E1103" s="2833"/>
      <c r="F1103" s="2807"/>
      <c r="G1103" s="2810"/>
      <c r="H1103" s="2838"/>
      <c r="I1103" s="2807"/>
      <c r="J1103" s="2807"/>
      <c r="K1103" s="273"/>
      <c r="L1103" s="98"/>
      <c r="M1103" s="1760"/>
      <c r="N1103" s="89"/>
      <c r="O1103" s="89"/>
      <c r="P1103" s="98"/>
      <c r="Q1103" s="98"/>
      <c r="R1103" s="12"/>
      <c r="S1103" s="12"/>
      <c r="T1103" s="12"/>
      <c r="U1103" s="12"/>
      <c r="V1103" s="12"/>
      <c r="W1103" s="1934"/>
      <c r="X1103" s="1934"/>
      <c r="Y1103" s="12"/>
      <c r="Z1103" s="98"/>
      <c r="AA1103" s="2813"/>
      <c r="AB1103" s="2813"/>
      <c r="AC1103" s="2816"/>
      <c r="AD1103" s="2835"/>
      <c r="AE1103" s="2821"/>
      <c r="AF1103" s="2823"/>
      <c r="AG1103" s="59">
        <f>IF(N1103=N1102,0,IF(N1103=N1101,0,1))</f>
        <v>0</v>
      </c>
      <c r="AH1103" s="59" t="s">
        <v>224</v>
      </c>
      <c r="AI1103" s="59" t="str">
        <f t="shared" si="239"/>
        <v>??</v>
      </c>
      <c r="AJ1103" s="59">
        <f>IF(O1103=O1102,0,IF(O1103=O1101,0,1))</f>
        <v>0</v>
      </c>
      <c r="AK1103" s="529">
        <f t="shared" si="256"/>
        <v>0</v>
      </c>
    </row>
    <row r="1104" spans="1:37" ht="14.1" customHeight="1" thickTop="1" thickBot="1">
      <c r="A1104" s="2797"/>
      <c r="B1104" s="2801"/>
      <c r="C1104" s="2827"/>
      <c r="D1104" s="2830"/>
      <c r="E1104" s="2833"/>
      <c r="F1104" s="2807"/>
      <c r="G1104" s="2810"/>
      <c r="H1104" s="2839"/>
      <c r="I1104" s="2807"/>
      <c r="J1104" s="2807"/>
      <c r="K1104" s="273"/>
      <c r="L1104" s="98"/>
      <c r="M1104" s="1760"/>
      <c r="N1104" s="89"/>
      <c r="O1104" s="89"/>
      <c r="P1104" s="98"/>
      <c r="Q1104" s="98"/>
      <c r="R1104" s="12"/>
      <c r="S1104" s="12"/>
      <c r="T1104" s="12"/>
      <c r="U1104" s="12"/>
      <c r="V1104" s="12"/>
      <c r="W1104" s="1934"/>
      <c r="X1104" s="1934"/>
      <c r="Y1104" s="12"/>
      <c r="Z1104" s="98"/>
      <c r="AA1104" s="2813"/>
      <c r="AB1104" s="2813"/>
      <c r="AC1104" s="2816"/>
      <c r="AD1104" s="2835"/>
      <c r="AE1104" s="2821"/>
      <c r="AF1104" s="2823"/>
      <c r="AG1104" s="59">
        <f>IF(N1104=N1103,0,IF(N1104=N1102,0,IF(N1104=N1101,0,1)))</f>
        <v>0</v>
      </c>
      <c r="AH1104" s="59" t="s">
        <v>224</v>
      </c>
      <c r="AI1104" s="59" t="str">
        <f t="shared" si="239"/>
        <v>??</v>
      </c>
      <c r="AJ1104" s="59">
        <f>IF(O1104=O1103,0,IF(O1104=O1102,0,IF(O1104=O1101,0,1)))</f>
        <v>0</v>
      </c>
      <c r="AK1104" s="529">
        <f t="shared" si="256"/>
        <v>0</v>
      </c>
    </row>
    <row r="1105" spans="1:37" ht="14.1" customHeight="1" thickTop="1" thickBot="1">
      <c r="A1105" s="2797"/>
      <c r="B1105" s="2801"/>
      <c r="C1105" s="2827"/>
      <c r="D1105" s="2830"/>
      <c r="E1105" s="2833"/>
      <c r="F1105" s="2807"/>
      <c r="G1105" s="2810"/>
      <c r="H1105" s="2839"/>
      <c r="I1105" s="2807"/>
      <c r="J1105" s="2807"/>
      <c r="K1105" s="277"/>
      <c r="L1105" s="98"/>
      <c r="M1105" s="1760"/>
      <c r="N1105" s="89"/>
      <c r="O1105" s="89"/>
      <c r="P1105" s="98"/>
      <c r="Q1105" s="98"/>
      <c r="R1105" s="12"/>
      <c r="S1105" s="12"/>
      <c r="T1105" s="12"/>
      <c r="U1105" s="12"/>
      <c r="V1105" s="12"/>
      <c r="W1105" s="1934"/>
      <c r="X1105" s="1934"/>
      <c r="Y1105" s="12"/>
      <c r="Z1105" s="98"/>
      <c r="AA1105" s="2813"/>
      <c r="AB1105" s="2813"/>
      <c r="AC1105" s="2816"/>
      <c r="AD1105" s="2835"/>
      <c r="AE1105" s="2821"/>
      <c r="AF1105" s="2823"/>
      <c r="AG1105" s="59">
        <f>IF(N1105=N1104,0,IF(N1105=N1103,0,IF(N1105=N1102,0,IF(N1105=N1101,0,1))))</f>
        <v>0</v>
      </c>
      <c r="AH1105" s="59" t="s">
        <v>224</v>
      </c>
      <c r="AI1105" s="59" t="str">
        <f t="shared" si="239"/>
        <v>??</v>
      </c>
      <c r="AJ1105" s="59">
        <f>IF(O1105=O1104,0,IF(O1105=O1103,0,IF(O1105=O1102,0,IF(O1105=O1101,0,1))))</f>
        <v>0</v>
      </c>
      <c r="AK1105" s="529">
        <f t="shared" si="256"/>
        <v>0</v>
      </c>
    </row>
    <row r="1106" spans="1:37" ht="14.1" customHeight="1" thickTop="1" thickBot="1">
      <c r="A1106" s="2797"/>
      <c r="B1106" s="2801"/>
      <c r="C1106" s="2827"/>
      <c r="D1106" s="2830"/>
      <c r="E1106" s="2833"/>
      <c r="F1106" s="2807"/>
      <c r="G1106" s="2810"/>
      <c r="H1106" s="2839"/>
      <c r="I1106" s="2807"/>
      <c r="J1106" s="2807"/>
      <c r="K1106" s="277"/>
      <c r="L1106" s="98"/>
      <c r="M1106" s="1760"/>
      <c r="N1106" s="89"/>
      <c r="O1106" s="89"/>
      <c r="P1106" s="98"/>
      <c r="Q1106" s="98"/>
      <c r="R1106" s="12"/>
      <c r="S1106" s="12"/>
      <c r="T1106" s="12"/>
      <c r="U1106" s="12"/>
      <c r="V1106" s="12"/>
      <c r="W1106" s="1934"/>
      <c r="X1106" s="1934"/>
      <c r="Y1106" s="12"/>
      <c r="Z1106" s="98"/>
      <c r="AA1106" s="2813"/>
      <c r="AB1106" s="2813"/>
      <c r="AC1106" s="2816"/>
      <c r="AD1106" s="2835"/>
      <c r="AE1106" s="2821"/>
      <c r="AF1106" s="2823"/>
      <c r="AG1106" s="59">
        <f>IF(N1106=N1105,0,IF(N1106=N1104,0,IF(N1106=N1103,0,IF(N1106=N1102,0,IF(N1106=N1101,0,1)))))</f>
        <v>0</v>
      </c>
      <c r="AH1106" s="59" t="s">
        <v>224</v>
      </c>
      <c r="AI1106" s="59" t="str">
        <f t="shared" si="239"/>
        <v>??</v>
      </c>
      <c r="AJ1106" s="59">
        <f>IF(O1106=O1105,0,IF(O1106=O1104,0,IF(O1106=O1103,0,IF(O1106=O1102,0,IF(O1106=O1101,0,1)))))</f>
        <v>0</v>
      </c>
      <c r="AK1106" s="529">
        <f t="shared" si="256"/>
        <v>0</v>
      </c>
    </row>
    <row r="1107" spans="1:37" ht="14.1" customHeight="1" thickTop="1" thickBot="1">
      <c r="A1107" s="2797"/>
      <c r="B1107" s="2801"/>
      <c r="C1107" s="2827"/>
      <c r="D1107" s="2830"/>
      <c r="E1107" s="2833"/>
      <c r="F1107" s="2807"/>
      <c r="G1107" s="2810"/>
      <c r="H1107" s="2839"/>
      <c r="I1107" s="2807"/>
      <c r="J1107" s="2807"/>
      <c r="K1107" s="277"/>
      <c r="L1107" s="98"/>
      <c r="M1107" s="1760"/>
      <c r="N1107" s="89"/>
      <c r="O1107" s="89"/>
      <c r="P1107" s="98"/>
      <c r="Q1107" s="98"/>
      <c r="R1107" s="12"/>
      <c r="S1107" s="12"/>
      <c r="T1107" s="12"/>
      <c r="U1107" s="12"/>
      <c r="V1107" s="12"/>
      <c r="W1107" s="1934"/>
      <c r="X1107" s="1934"/>
      <c r="Y1107" s="12"/>
      <c r="Z1107" s="98"/>
      <c r="AA1107" s="2813"/>
      <c r="AB1107" s="2813"/>
      <c r="AC1107" s="2824" t="str">
        <f t="shared" ref="AC1107" si="257">IF(AC1101&gt;9,"błąd","")</f>
        <v/>
      </c>
      <c r="AD1107" s="2835"/>
      <c r="AE1107" s="2821"/>
      <c r="AF1107" s="2823"/>
      <c r="AG1107" s="59">
        <f>IF(N1107=N1106,0,IF(N1107=N1105,0,IF(N1107=N1104,0,IF(N1107=N1103,0,IF(N1107=N1102,0,IF(N1107=N1101,0,1))))))</f>
        <v>0</v>
      </c>
      <c r="AH1107" s="59" t="s">
        <v>224</v>
      </c>
      <c r="AI1107" s="59" t="str">
        <f t="shared" si="239"/>
        <v>??</v>
      </c>
      <c r="AJ1107" s="59">
        <f>IF(O1107=O1106,0,IF(O1107=O1105,0,IF(O1107=O1104,0,IF(O1107=O1103,0,IF(O1107=O1102,0,IF(O1107=O1101,0,1))))))</f>
        <v>0</v>
      </c>
      <c r="AK1107" s="529">
        <f t="shared" si="256"/>
        <v>0</v>
      </c>
    </row>
    <row r="1108" spans="1:37" ht="14.1" customHeight="1" thickTop="1" thickBot="1">
      <c r="A1108" s="2797"/>
      <c r="B1108" s="2801"/>
      <c r="C1108" s="2827"/>
      <c r="D1108" s="2830"/>
      <c r="E1108" s="2833"/>
      <c r="F1108" s="2807"/>
      <c r="G1108" s="2810"/>
      <c r="H1108" s="2839"/>
      <c r="I1108" s="2807"/>
      <c r="J1108" s="2807"/>
      <c r="K1108" s="277"/>
      <c r="L1108" s="98"/>
      <c r="M1108" s="1760"/>
      <c r="N1108" s="89"/>
      <c r="O1108" s="89"/>
      <c r="P1108" s="98"/>
      <c r="Q1108" s="98"/>
      <c r="R1108" s="12"/>
      <c r="S1108" s="12"/>
      <c r="T1108" s="12"/>
      <c r="U1108" s="12"/>
      <c r="V1108" s="12"/>
      <c r="W1108" s="1934"/>
      <c r="X1108" s="1934"/>
      <c r="Y1108" s="12"/>
      <c r="Z1108" s="98"/>
      <c r="AA1108" s="2813"/>
      <c r="AB1108" s="2813"/>
      <c r="AC1108" s="2824"/>
      <c r="AD1108" s="2835"/>
      <c r="AE1108" s="2821"/>
      <c r="AF1108" s="2823"/>
      <c r="AG1108" s="59">
        <f>IF(N1108=N1107,0,IF(N1108=N1106,0,IF(N1108=N1105,0,IF(N1108=N1104,0,IF(N1108=N1103,0,IF(N1108=N1102,0,IF(N1108=N1101,0,1)))))))</f>
        <v>0</v>
      </c>
      <c r="AH1108" s="59" t="s">
        <v>224</v>
      </c>
      <c r="AI1108" s="59" t="str">
        <f t="shared" si="239"/>
        <v>??</v>
      </c>
      <c r="AJ1108" s="59">
        <f>IF(O1108=O1107,0,IF(O1108=O1106,0,IF(O1108=O1105,0,IF(O1108=O1104,0,IF(O1108=O1103,0,IF(O1108=O1102,0,IF(O1108=O1101,0,1)))))))</f>
        <v>0</v>
      </c>
      <c r="AK1108" s="529">
        <f t="shared" si="256"/>
        <v>0</v>
      </c>
    </row>
    <row r="1109" spans="1:37" ht="14.1" customHeight="1" thickTop="1" thickBot="1">
      <c r="A1109" s="2797"/>
      <c r="B1109" s="2801"/>
      <c r="C1109" s="2827"/>
      <c r="D1109" s="2830"/>
      <c r="E1109" s="2833"/>
      <c r="F1109" s="2807"/>
      <c r="G1109" s="2810"/>
      <c r="H1109" s="2839"/>
      <c r="I1109" s="2807"/>
      <c r="J1109" s="2807"/>
      <c r="K1109" s="277"/>
      <c r="L1109" s="98"/>
      <c r="M1109" s="1760"/>
      <c r="N1109" s="89"/>
      <c r="O1109" s="89"/>
      <c r="P1109" s="98"/>
      <c r="Q1109" s="98"/>
      <c r="R1109" s="12"/>
      <c r="S1109" s="12"/>
      <c r="T1109" s="12"/>
      <c r="U1109" s="12"/>
      <c r="V1109" s="12"/>
      <c r="W1109" s="1934"/>
      <c r="X1109" s="1934"/>
      <c r="Y1109" s="12"/>
      <c r="Z1109" s="98"/>
      <c r="AA1109" s="2813"/>
      <c r="AB1109" s="2813"/>
      <c r="AC1109" s="2824"/>
      <c r="AD1109" s="2835"/>
      <c r="AE1109" s="2821"/>
      <c r="AF1109" s="2823"/>
      <c r="AG1109" s="59">
        <f>IF(N1109=N1108,0,IF(N1109=N1107,0,IF(N1109=N1106,0,IF(N1109=N1105,0,IF(N1109=N1104,0,IF(N1109=N1103,0,IF(N1109=N1102,0,IF(N1109=N1101,0,1))))))))</f>
        <v>0</v>
      </c>
      <c r="AH1109" s="59" t="s">
        <v>224</v>
      </c>
      <c r="AI1109" s="59" t="str">
        <f t="shared" si="239"/>
        <v>??</v>
      </c>
      <c r="AJ1109" s="59">
        <f>IF(O1109=O1108,0,IF(O1109=O1107,0,IF(O1109=O1106,0,IF(O1109=O1105,0,IF(O1109=O1104,0,IF(O1109=O1103,0,IF(O1109=O1102,0,IF(O1109=O1101,0,1))))))))</f>
        <v>0</v>
      </c>
      <c r="AK1109" s="529">
        <f t="shared" si="256"/>
        <v>0</v>
      </c>
    </row>
    <row r="1110" spans="1:37" ht="14.1" customHeight="1" thickTop="1" thickBot="1">
      <c r="A1110" s="2797"/>
      <c r="B1110" s="2802"/>
      <c r="C1110" s="2828"/>
      <c r="D1110" s="2831"/>
      <c r="E1110" s="2834"/>
      <c r="F1110" s="2808"/>
      <c r="G1110" s="2811"/>
      <c r="H1110" s="2840"/>
      <c r="I1110" s="2808"/>
      <c r="J1110" s="2808"/>
      <c r="K1110" s="274"/>
      <c r="L1110" s="96"/>
      <c r="M1110" s="96"/>
      <c r="N1110" s="89"/>
      <c r="O1110" s="93"/>
      <c r="P1110" s="96"/>
      <c r="Q1110" s="96"/>
      <c r="R1110" s="13"/>
      <c r="S1110" s="13"/>
      <c r="T1110" s="13"/>
      <c r="U1110" s="13"/>
      <c r="V1110" s="13"/>
      <c r="W1110" s="13"/>
      <c r="X1110" s="13"/>
      <c r="Y1110" s="13"/>
      <c r="Z1110" s="96"/>
      <c r="AA1110" s="2814"/>
      <c r="AB1110" s="2814"/>
      <c r="AC1110" s="2825"/>
      <c r="AD1110" s="2835"/>
      <c r="AE1110" s="2822"/>
      <c r="AF1110" s="2823"/>
      <c r="AG1110" s="59">
        <f>IF(N1110=N1109,0,IF(N1110=N1108,0,IF(N1110=N1107,0,IF(N1110=N1106,0,IF(N1110=N1105,0,IF(N1110=N1104,0,IF(N1110=N1103,0,IF(N1110=N1102,0,IF(N1110=N1101,0,1)))))))))</f>
        <v>0</v>
      </c>
      <c r="AH1110" s="59" t="s">
        <v>224</v>
      </c>
      <c r="AI1110" s="59" t="str">
        <f t="shared" si="239"/>
        <v>??</v>
      </c>
      <c r="AJ1110" s="59">
        <f>IF(O1110=O1109,0,IF(O1110=O1108,0,IF(O1110=O1107,0,IF(O1110=O1106,0,IF(O1110=O1105,0,IF(O1110=O1104,0,IF(O1110=O1103,0,IF(O1110=O1102,0,IF(O1110=O1101,0,1)))))))))</f>
        <v>0</v>
      </c>
      <c r="AK1110" s="529">
        <f t="shared" si="256"/>
        <v>0</v>
      </c>
    </row>
    <row r="1111" spans="1:37" ht="14.1" customHeight="1" thickTop="1" thickBot="1">
      <c r="A1111" s="2797"/>
      <c r="B1111" s="2800"/>
      <c r="C1111" s="2826"/>
      <c r="D1111" s="2829"/>
      <c r="E1111" s="2832"/>
      <c r="F1111" s="2806"/>
      <c r="G1111" s="2809"/>
      <c r="H1111" s="2836" t="s">
        <v>970</v>
      </c>
      <c r="I1111" s="2806"/>
      <c r="J1111" s="2806"/>
      <c r="K1111" s="275"/>
      <c r="L1111" s="97"/>
      <c r="M1111" s="97"/>
      <c r="N1111" s="79"/>
      <c r="O1111" s="79"/>
      <c r="P1111" s="97"/>
      <c r="Q1111" s="97"/>
      <c r="R1111" s="14"/>
      <c r="S1111" s="14"/>
      <c r="T1111" s="14"/>
      <c r="U1111" s="14"/>
      <c r="V1111" s="14"/>
      <c r="W1111" s="14"/>
      <c r="X1111" s="14"/>
      <c r="Y1111" s="14"/>
      <c r="Z1111" s="97"/>
      <c r="AA1111" s="2812">
        <f>SUM(R1111:Z1120)</f>
        <v>0</v>
      </c>
      <c r="AB1111" s="2812">
        <f>IF(AA1111&gt;0,18,0)</f>
        <v>0</v>
      </c>
      <c r="AC1111" s="2815">
        <f t="shared" ref="AC1111" si="258">IF((AA1111-AB1111)&gt;=0,AA1111-AB1111,0)</f>
        <v>0</v>
      </c>
      <c r="AD1111" s="2835">
        <f>IF(AA1111&lt;AB1111,AA1111,AB1111)/IF(AB1111=0,1,AB1111)</f>
        <v>0</v>
      </c>
      <c r="AE1111" s="2820" t="str">
        <f>IF(AD1111=1,"pe",IF(AD1111&gt;0,"ne",""))</f>
        <v/>
      </c>
      <c r="AF1111" s="2823"/>
      <c r="AG1111" s="59">
        <v>1</v>
      </c>
      <c r="AH1111" s="59" t="s">
        <v>224</v>
      </c>
      <c r="AI1111" s="59" t="str">
        <f t="shared" si="239"/>
        <v>??</v>
      </c>
      <c r="AJ1111" s="59">
        <v>1</v>
      </c>
      <c r="AK1111" s="529">
        <f>C1111</f>
        <v>0</v>
      </c>
    </row>
    <row r="1112" spans="1:37" ht="14.1" customHeight="1" thickTop="1" thickBot="1">
      <c r="A1112" s="2797"/>
      <c r="B1112" s="2801"/>
      <c r="C1112" s="2827"/>
      <c r="D1112" s="2830"/>
      <c r="E1112" s="2833"/>
      <c r="F1112" s="2807"/>
      <c r="G1112" s="2810"/>
      <c r="H1112" s="2837"/>
      <c r="I1112" s="2807"/>
      <c r="J1112" s="2807"/>
      <c r="K1112" s="273"/>
      <c r="L1112" s="98"/>
      <c r="M1112" s="1760"/>
      <c r="N1112" s="89"/>
      <c r="O1112" s="89"/>
      <c r="P1112" s="98"/>
      <c r="Q1112" s="98"/>
      <c r="R1112" s="12"/>
      <c r="S1112" s="12"/>
      <c r="T1112" s="12"/>
      <c r="U1112" s="12"/>
      <c r="V1112" s="12"/>
      <c r="W1112" s="1934"/>
      <c r="X1112" s="1934"/>
      <c r="Y1112" s="12"/>
      <c r="Z1112" s="98"/>
      <c r="AA1112" s="2813"/>
      <c r="AB1112" s="2813"/>
      <c r="AC1112" s="2816"/>
      <c r="AD1112" s="2835"/>
      <c r="AE1112" s="2821"/>
      <c r="AF1112" s="2823"/>
      <c r="AG1112" s="59">
        <f>IF(N1112=N1111,0,1)</f>
        <v>0</v>
      </c>
      <c r="AH1112" s="59" t="s">
        <v>224</v>
      </c>
      <c r="AI1112" s="59" t="str">
        <f t="shared" si="239"/>
        <v>??</v>
      </c>
      <c r="AJ1112" s="59">
        <f>IF(O1112=O1111,0,1)</f>
        <v>0</v>
      </c>
      <c r="AK1112" s="529">
        <f t="shared" ref="AK1112:AK1140" si="259">AK1111</f>
        <v>0</v>
      </c>
    </row>
    <row r="1113" spans="1:37" ht="14.1" customHeight="1" thickTop="1" thickBot="1">
      <c r="A1113" s="2797"/>
      <c r="B1113" s="2801"/>
      <c r="C1113" s="2827"/>
      <c r="D1113" s="2830"/>
      <c r="E1113" s="2833"/>
      <c r="F1113" s="2807"/>
      <c r="G1113" s="2810"/>
      <c r="H1113" s="2838"/>
      <c r="I1113" s="2807"/>
      <c r="J1113" s="2807"/>
      <c r="K1113" s="273"/>
      <c r="L1113" s="98"/>
      <c r="M1113" s="1760"/>
      <c r="N1113" s="89"/>
      <c r="O1113" s="89"/>
      <c r="P1113" s="98"/>
      <c r="Q1113" s="98"/>
      <c r="R1113" s="12"/>
      <c r="S1113" s="12"/>
      <c r="T1113" s="12"/>
      <c r="U1113" s="12"/>
      <c r="V1113" s="12"/>
      <c r="W1113" s="1934"/>
      <c r="X1113" s="1934"/>
      <c r="Y1113" s="12"/>
      <c r="Z1113" s="98"/>
      <c r="AA1113" s="2813"/>
      <c r="AB1113" s="2813"/>
      <c r="AC1113" s="2816"/>
      <c r="AD1113" s="2835"/>
      <c r="AE1113" s="2821"/>
      <c r="AF1113" s="2823"/>
      <c r="AG1113" s="59">
        <f>IF(N1113=N1112,0,IF(N1113=N1111,0,1))</f>
        <v>0</v>
      </c>
      <c r="AH1113" s="59" t="s">
        <v>224</v>
      </c>
      <c r="AI1113" s="59" t="str">
        <f t="shared" si="239"/>
        <v>??</v>
      </c>
      <c r="AJ1113" s="59">
        <f>IF(O1113=O1112,0,IF(O1113=O1111,0,1))</f>
        <v>0</v>
      </c>
      <c r="AK1113" s="529">
        <f t="shared" si="259"/>
        <v>0</v>
      </c>
    </row>
    <row r="1114" spans="1:37" ht="14.1" customHeight="1" thickTop="1" thickBot="1">
      <c r="A1114" s="2797"/>
      <c r="B1114" s="2801"/>
      <c r="C1114" s="2827"/>
      <c r="D1114" s="2830"/>
      <c r="E1114" s="2833"/>
      <c r="F1114" s="2807"/>
      <c r="G1114" s="2810"/>
      <c r="H1114" s="2839"/>
      <c r="I1114" s="2807"/>
      <c r="J1114" s="2807"/>
      <c r="K1114" s="273"/>
      <c r="L1114" s="98"/>
      <c r="M1114" s="1760"/>
      <c r="N1114" s="89"/>
      <c r="O1114" s="89"/>
      <c r="P1114" s="98"/>
      <c r="Q1114" s="98"/>
      <c r="R1114" s="12"/>
      <c r="S1114" s="12"/>
      <c r="T1114" s="12"/>
      <c r="U1114" s="12"/>
      <c r="V1114" s="12"/>
      <c r="W1114" s="1934"/>
      <c r="X1114" s="1934"/>
      <c r="Y1114" s="12"/>
      <c r="Z1114" s="98"/>
      <c r="AA1114" s="2813"/>
      <c r="AB1114" s="2813"/>
      <c r="AC1114" s="2816"/>
      <c r="AD1114" s="2835"/>
      <c r="AE1114" s="2821"/>
      <c r="AF1114" s="2823"/>
      <c r="AG1114" s="59">
        <f>IF(N1114=N1113,0,IF(N1114=N1112,0,IF(N1114=N1111,0,1)))</f>
        <v>0</v>
      </c>
      <c r="AH1114" s="59" t="s">
        <v>224</v>
      </c>
      <c r="AI1114" s="59" t="str">
        <f t="shared" si="239"/>
        <v>??</v>
      </c>
      <c r="AJ1114" s="59">
        <f>IF(O1114=O1113,0,IF(O1114=O1112,0,IF(O1114=O1111,0,1)))</f>
        <v>0</v>
      </c>
      <c r="AK1114" s="529">
        <f t="shared" si="259"/>
        <v>0</v>
      </c>
    </row>
    <row r="1115" spans="1:37" ht="14.1" customHeight="1" thickTop="1" thickBot="1">
      <c r="A1115" s="2797"/>
      <c r="B1115" s="2801"/>
      <c r="C1115" s="2827"/>
      <c r="D1115" s="2830"/>
      <c r="E1115" s="2833"/>
      <c r="F1115" s="2807"/>
      <c r="G1115" s="2810"/>
      <c r="H1115" s="2839"/>
      <c r="I1115" s="2807"/>
      <c r="J1115" s="2807"/>
      <c r="K1115" s="277"/>
      <c r="L1115" s="98"/>
      <c r="M1115" s="1760"/>
      <c r="N1115" s="89"/>
      <c r="O1115" s="89"/>
      <c r="P1115" s="98"/>
      <c r="Q1115" s="98"/>
      <c r="R1115" s="12"/>
      <c r="S1115" s="12"/>
      <c r="T1115" s="12"/>
      <c r="U1115" s="12"/>
      <c r="V1115" s="12"/>
      <c r="W1115" s="1934"/>
      <c r="X1115" s="1934"/>
      <c r="Y1115" s="12"/>
      <c r="Z1115" s="98"/>
      <c r="AA1115" s="2813"/>
      <c r="AB1115" s="2813"/>
      <c r="AC1115" s="2816"/>
      <c r="AD1115" s="2835"/>
      <c r="AE1115" s="2821"/>
      <c r="AF1115" s="2823"/>
      <c r="AG1115" s="59">
        <f>IF(N1115=N1114,0,IF(N1115=N1113,0,IF(N1115=N1112,0,IF(N1115=N1111,0,1))))</f>
        <v>0</v>
      </c>
      <c r="AH1115" s="59" t="s">
        <v>224</v>
      </c>
      <c r="AI1115" s="59" t="str">
        <f t="shared" si="239"/>
        <v>??</v>
      </c>
      <c r="AJ1115" s="59">
        <f>IF(O1115=O1114,0,IF(O1115=O1113,0,IF(O1115=O1112,0,IF(O1115=O1111,0,1))))</f>
        <v>0</v>
      </c>
      <c r="AK1115" s="529">
        <f t="shared" si="259"/>
        <v>0</v>
      </c>
    </row>
    <row r="1116" spans="1:37" ht="14.1" customHeight="1" thickTop="1" thickBot="1">
      <c r="A1116" s="2797"/>
      <c r="B1116" s="2801"/>
      <c r="C1116" s="2827"/>
      <c r="D1116" s="2830"/>
      <c r="E1116" s="2833"/>
      <c r="F1116" s="2807"/>
      <c r="G1116" s="2810"/>
      <c r="H1116" s="2839"/>
      <c r="I1116" s="2807"/>
      <c r="J1116" s="2807"/>
      <c r="K1116" s="277"/>
      <c r="L1116" s="98"/>
      <c r="M1116" s="1760"/>
      <c r="N1116" s="89"/>
      <c r="O1116" s="89"/>
      <c r="P1116" s="98"/>
      <c r="Q1116" s="98"/>
      <c r="R1116" s="12"/>
      <c r="S1116" s="12"/>
      <c r="T1116" s="12"/>
      <c r="U1116" s="12"/>
      <c r="V1116" s="12"/>
      <c r="W1116" s="1934"/>
      <c r="X1116" s="1934"/>
      <c r="Y1116" s="12"/>
      <c r="Z1116" s="98"/>
      <c r="AA1116" s="2813"/>
      <c r="AB1116" s="2813"/>
      <c r="AC1116" s="2816"/>
      <c r="AD1116" s="2835"/>
      <c r="AE1116" s="2821"/>
      <c r="AF1116" s="2823"/>
      <c r="AG1116" s="59">
        <f>IF(N1116=N1115,0,IF(N1116=N1114,0,IF(N1116=N1113,0,IF(N1116=N1112,0,IF(N1116=N1111,0,1)))))</f>
        <v>0</v>
      </c>
      <c r="AH1116" s="59" t="s">
        <v>224</v>
      </c>
      <c r="AI1116" s="59" t="str">
        <f t="shared" si="239"/>
        <v>??</v>
      </c>
      <c r="AJ1116" s="59">
        <f>IF(O1116=O1115,0,IF(O1116=O1114,0,IF(O1116=O1113,0,IF(O1116=O1112,0,IF(O1116=O1111,0,1)))))</f>
        <v>0</v>
      </c>
      <c r="AK1116" s="529">
        <f t="shared" si="259"/>
        <v>0</v>
      </c>
    </row>
    <row r="1117" spans="1:37" ht="14.1" customHeight="1" thickTop="1" thickBot="1">
      <c r="A1117" s="2797"/>
      <c r="B1117" s="2801"/>
      <c r="C1117" s="2827"/>
      <c r="D1117" s="2830"/>
      <c r="E1117" s="2833"/>
      <c r="F1117" s="2807"/>
      <c r="G1117" s="2810"/>
      <c r="H1117" s="2839"/>
      <c r="I1117" s="2807"/>
      <c r="J1117" s="2807"/>
      <c r="K1117" s="277"/>
      <c r="L1117" s="98"/>
      <c r="M1117" s="1760"/>
      <c r="N1117" s="89"/>
      <c r="O1117" s="89"/>
      <c r="P1117" s="98"/>
      <c r="Q1117" s="98"/>
      <c r="R1117" s="12"/>
      <c r="S1117" s="12"/>
      <c r="T1117" s="12"/>
      <c r="U1117" s="12"/>
      <c r="V1117" s="12"/>
      <c r="W1117" s="1934"/>
      <c r="X1117" s="1934"/>
      <c r="Y1117" s="12"/>
      <c r="Z1117" s="98"/>
      <c r="AA1117" s="2813"/>
      <c r="AB1117" s="2813"/>
      <c r="AC1117" s="2824" t="str">
        <f t="shared" ref="AC1117" si="260">IF(AC1111&gt;9,"błąd","")</f>
        <v/>
      </c>
      <c r="AD1117" s="2835"/>
      <c r="AE1117" s="2821"/>
      <c r="AF1117" s="2823"/>
      <c r="AG1117" s="59">
        <f>IF(N1117=N1116,0,IF(N1117=N1115,0,IF(N1117=N1114,0,IF(N1117=N1113,0,IF(N1117=N1112,0,IF(N1117=N1111,0,1))))))</f>
        <v>0</v>
      </c>
      <c r="AH1117" s="59" t="s">
        <v>224</v>
      </c>
      <c r="AI1117" s="59" t="str">
        <f t="shared" si="239"/>
        <v>??</v>
      </c>
      <c r="AJ1117" s="59">
        <f>IF(O1117=O1116,0,IF(O1117=O1115,0,IF(O1117=O1114,0,IF(O1117=O1113,0,IF(O1117=O1112,0,IF(O1117=O1111,0,1))))))</f>
        <v>0</v>
      </c>
      <c r="AK1117" s="529">
        <f t="shared" si="259"/>
        <v>0</v>
      </c>
    </row>
    <row r="1118" spans="1:37" ht="14.1" customHeight="1" thickTop="1" thickBot="1">
      <c r="A1118" s="2797"/>
      <c r="B1118" s="2801"/>
      <c r="C1118" s="2827"/>
      <c r="D1118" s="2830"/>
      <c r="E1118" s="2833"/>
      <c r="F1118" s="2807"/>
      <c r="G1118" s="2810"/>
      <c r="H1118" s="2839"/>
      <c r="I1118" s="2807"/>
      <c r="J1118" s="2807"/>
      <c r="K1118" s="277"/>
      <c r="L1118" s="98"/>
      <c r="M1118" s="1760"/>
      <c r="N1118" s="89"/>
      <c r="O1118" s="89"/>
      <c r="P1118" s="98"/>
      <c r="Q1118" s="98"/>
      <c r="R1118" s="12"/>
      <c r="S1118" s="12"/>
      <c r="T1118" s="12"/>
      <c r="U1118" s="12"/>
      <c r="V1118" s="12"/>
      <c r="W1118" s="1934"/>
      <c r="X1118" s="1934"/>
      <c r="Y1118" s="12"/>
      <c r="Z1118" s="98"/>
      <c r="AA1118" s="2813"/>
      <c r="AB1118" s="2813"/>
      <c r="AC1118" s="2824"/>
      <c r="AD1118" s="2835"/>
      <c r="AE1118" s="2821"/>
      <c r="AF1118" s="2823"/>
      <c r="AG1118" s="59">
        <f>IF(N1118=N1117,0,IF(N1118=N1116,0,IF(N1118=N1115,0,IF(N1118=N1114,0,IF(N1118=N1113,0,IF(N1118=N1112,0,IF(N1118=N1111,0,1)))))))</f>
        <v>0</v>
      </c>
      <c r="AH1118" s="59" t="s">
        <v>224</v>
      </c>
      <c r="AI1118" s="59" t="str">
        <f t="shared" si="239"/>
        <v>??</v>
      </c>
      <c r="AJ1118" s="59">
        <f>IF(O1118=O1117,0,IF(O1118=O1116,0,IF(O1118=O1115,0,IF(O1118=O1114,0,IF(O1118=O1113,0,IF(O1118=O1112,0,IF(O1118=O1111,0,1)))))))</f>
        <v>0</v>
      </c>
      <c r="AK1118" s="529">
        <f t="shared" si="259"/>
        <v>0</v>
      </c>
    </row>
    <row r="1119" spans="1:37" ht="14.1" customHeight="1" thickTop="1" thickBot="1">
      <c r="A1119" s="2797"/>
      <c r="B1119" s="2801"/>
      <c r="C1119" s="2827"/>
      <c r="D1119" s="2830"/>
      <c r="E1119" s="2833"/>
      <c r="F1119" s="2807"/>
      <c r="G1119" s="2810"/>
      <c r="H1119" s="2839"/>
      <c r="I1119" s="2807"/>
      <c r="J1119" s="2807"/>
      <c r="K1119" s="277"/>
      <c r="L1119" s="98"/>
      <c r="M1119" s="1760"/>
      <c r="N1119" s="89"/>
      <c r="O1119" s="89"/>
      <c r="P1119" s="98"/>
      <c r="Q1119" s="98"/>
      <c r="R1119" s="12"/>
      <c r="S1119" s="12"/>
      <c r="T1119" s="12"/>
      <c r="U1119" s="12"/>
      <c r="V1119" s="12"/>
      <c r="W1119" s="1934"/>
      <c r="X1119" s="1934"/>
      <c r="Y1119" s="12"/>
      <c r="Z1119" s="98"/>
      <c r="AA1119" s="2813"/>
      <c r="AB1119" s="2813"/>
      <c r="AC1119" s="2824"/>
      <c r="AD1119" s="2835"/>
      <c r="AE1119" s="2821"/>
      <c r="AF1119" s="2823"/>
      <c r="AG1119" s="59">
        <f>IF(N1119=N1118,0,IF(N1119=N1117,0,IF(N1119=N1116,0,IF(N1119=N1115,0,IF(N1119=N1114,0,IF(N1119=N1113,0,IF(N1119=N1112,0,IF(N1119=N1111,0,1))))))))</f>
        <v>0</v>
      </c>
      <c r="AH1119" s="59" t="s">
        <v>224</v>
      </c>
      <c r="AI1119" s="59" t="str">
        <f t="shared" si="239"/>
        <v>??</v>
      </c>
      <c r="AJ1119" s="59">
        <f>IF(O1119=O1118,0,IF(O1119=O1117,0,IF(O1119=O1116,0,IF(O1119=O1115,0,IF(O1119=O1114,0,IF(O1119=O1113,0,IF(O1119=O1112,0,IF(O1119=O1111,0,1))))))))</f>
        <v>0</v>
      </c>
      <c r="AK1119" s="529">
        <f t="shared" si="259"/>
        <v>0</v>
      </c>
    </row>
    <row r="1120" spans="1:37" ht="14.1" customHeight="1" thickTop="1" thickBot="1">
      <c r="A1120" s="2797"/>
      <c r="B1120" s="2802"/>
      <c r="C1120" s="2828"/>
      <c r="D1120" s="2831"/>
      <c r="E1120" s="2834"/>
      <c r="F1120" s="2808"/>
      <c r="G1120" s="2811"/>
      <c r="H1120" s="2840"/>
      <c r="I1120" s="2808"/>
      <c r="J1120" s="2808"/>
      <c r="K1120" s="274"/>
      <c r="L1120" s="96"/>
      <c r="M1120" s="96"/>
      <c r="N1120" s="89"/>
      <c r="O1120" s="93"/>
      <c r="P1120" s="96"/>
      <c r="Q1120" s="96"/>
      <c r="R1120" s="13"/>
      <c r="S1120" s="13"/>
      <c r="T1120" s="13"/>
      <c r="U1120" s="13"/>
      <c r="V1120" s="13"/>
      <c r="W1120" s="13"/>
      <c r="X1120" s="13"/>
      <c r="Y1120" s="13"/>
      <c r="Z1120" s="96"/>
      <c r="AA1120" s="2814"/>
      <c r="AB1120" s="2814"/>
      <c r="AC1120" s="2825"/>
      <c r="AD1120" s="2835"/>
      <c r="AE1120" s="2822"/>
      <c r="AF1120" s="2823"/>
      <c r="AG1120" s="59">
        <f>IF(N1120=N1119,0,IF(N1120=N1118,0,IF(N1120=N1117,0,IF(N1120=N1116,0,IF(N1120=N1115,0,IF(N1120=N1114,0,IF(N1120=N1113,0,IF(N1120=N1112,0,IF(N1120=N1111,0,1)))))))))</f>
        <v>0</v>
      </c>
      <c r="AH1120" s="59" t="s">
        <v>224</v>
      </c>
      <c r="AI1120" s="59" t="str">
        <f t="shared" si="239"/>
        <v>??</v>
      </c>
      <c r="AJ1120" s="59">
        <f>IF(O1120=O1119,0,IF(O1120=O1118,0,IF(O1120=O1117,0,IF(O1120=O1116,0,IF(O1120=O1115,0,IF(O1120=O1114,0,IF(O1120=O1113,0,IF(O1120=O1112,0,IF(O1120=O1111,0,1)))))))))</f>
        <v>0</v>
      </c>
      <c r="AK1120" s="529">
        <f t="shared" si="259"/>
        <v>0</v>
      </c>
    </row>
    <row r="1121" spans="1:37" ht="14.1" customHeight="1" thickTop="1" thickBot="1">
      <c r="A1121" s="2797"/>
      <c r="B1121" s="2800"/>
      <c r="C1121" s="2826"/>
      <c r="D1121" s="2829"/>
      <c r="E1121" s="2832"/>
      <c r="F1121" s="2806"/>
      <c r="G1121" s="2809"/>
      <c r="H1121" s="2836" t="s">
        <v>970</v>
      </c>
      <c r="I1121" s="2806"/>
      <c r="J1121" s="2806"/>
      <c r="K1121" s="275"/>
      <c r="L1121" s="97"/>
      <c r="M1121" s="97"/>
      <c r="N1121" s="79"/>
      <c r="O1121" s="79"/>
      <c r="P1121" s="97"/>
      <c r="Q1121" s="97"/>
      <c r="R1121" s="14"/>
      <c r="S1121" s="14"/>
      <c r="T1121" s="14"/>
      <c r="U1121" s="14"/>
      <c r="V1121" s="14"/>
      <c r="W1121" s="14"/>
      <c r="X1121" s="14"/>
      <c r="Y1121" s="14"/>
      <c r="Z1121" s="97"/>
      <c r="AA1121" s="2812">
        <f>SUM(R1121:Z1130)</f>
        <v>0</v>
      </c>
      <c r="AB1121" s="2812">
        <f>IF(AA1121&gt;0,18,0)</f>
        <v>0</v>
      </c>
      <c r="AC1121" s="2815">
        <f t="shared" ref="AC1121" si="261">IF((AA1121-AB1121)&gt;=0,AA1121-AB1121,0)</f>
        <v>0</v>
      </c>
      <c r="AD1121" s="2835">
        <f>IF(AA1121&lt;AB1121,AA1121,AB1121)/IF(AB1121=0,1,AB1121)</f>
        <v>0</v>
      </c>
      <c r="AE1121" s="2820" t="str">
        <f>IF(AD1121=1,"pe",IF(AD1121&gt;0,"ne",""))</f>
        <v/>
      </c>
      <c r="AF1121" s="2823"/>
      <c r="AG1121" s="59">
        <v>1</v>
      </c>
      <c r="AH1121" s="59" t="s">
        <v>224</v>
      </c>
      <c r="AI1121" s="59" t="str">
        <f t="shared" si="239"/>
        <v>??</v>
      </c>
      <c r="AJ1121" s="59">
        <v>1</v>
      </c>
      <c r="AK1121" s="529">
        <f>C1121</f>
        <v>0</v>
      </c>
    </row>
    <row r="1122" spans="1:37" ht="14.1" customHeight="1" thickTop="1" thickBot="1">
      <c r="A1122" s="2797"/>
      <c r="B1122" s="2801"/>
      <c r="C1122" s="2827"/>
      <c r="D1122" s="2830"/>
      <c r="E1122" s="2833"/>
      <c r="F1122" s="2807"/>
      <c r="G1122" s="2810"/>
      <c r="H1122" s="2837"/>
      <c r="I1122" s="2807"/>
      <c r="J1122" s="2807"/>
      <c r="K1122" s="273"/>
      <c r="L1122" s="98"/>
      <c r="M1122" s="1760"/>
      <c r="N1122" s="89"/>
      <c r="O1122" s="89"/>
      <c r="P1122" s="98"/>
      <c r="Q1122" s="98"/>
      <c r="R1122" s="12"/>
      <c r="S1122" s="12"/>
      <c r="T1122" s="12"/>
      <c r="U1122" s="12"/>
      <c r="V1122" s="12"/>
      <c r="W1122" s="1934"/>
      <c r="X1122" s="1934"/>
      <c r="Y1122" s="12"/>
      <c r="Z1122" s="98"/>
      <c r="AA1122" s="2813"/>
      <c r="AB1122" s="2813"/>
      <c r="AC1122" s="2816"/>
      <c r="AD1122" s="2835"/>
      <c r="AE1122" s="2821"/>
      <c r="AF1122" s="2823"/>
      <c r="AG1122" s="59">
        <f>IF(N1122=N1121,0,1)</f>
        <v>0</v>
      </c>
      <c r="AH1122" s="59" t="s">
        <v>224</v>
      </c>
      <c r="AI1122" s="59" t="str">
        <f t="shared" si="239"/>
        <v>??</v>
      </c>
      <c r="AJ1122" s="59">
        <f>IF(O1122=O1121,0,1)</f>
        <v>0</v>
      </c>
      <c r="AK1122" s="529">
        <f t="shared" si="259"/>
        <v>0</v>
      </c>
    </row>
    <row r="1123" spans="1:37" ht="14.1" customHeight="1" thickTop="1" thickBot="1">
      <c r="A1123" s="2797"/>
      <c r="B1123" s="2801"/>
      <c r="C1123" s="2827"/>
      <c r="D1123" s="2830"/>
      <c r="E1123" s="2833"/>
      <c r="F1123" s="2807"/>
      <c r="G1123" s="2810"/>
      <c r="H1123" s="2838"/>
      <c r="I1123" s="2807"/>
      <c r="J1123" s="2807"/>
      <c r="K1123" s="273"/>
      <c r="L1123" s="98"/>
      <c r="M1123" s="1760"/>
      <c r="N1123" s="89"/>
      <c r="O1123" s="89"/>
      <c r="P1123" s="98"/>
      <c r="Q1123" s="98"/>
      <c r="R1123" s="12"/>
      <c r="S1123" s="12"/>
      <c r="T1123" s="12"/>
      <c r="U1123" s="12"/>
      <c r="V1123" s="12"/>
      <c r="W1123" s="1934"/>
      <c r="X1123" s="1934"/>
      <c r="Y1123" s="12"/>
      <c r="Z1123" s="98"/>
      <c r="AA1123" s="2813"/>
      <c r="AB1123" s="2813"/>
      <c r="AC1123" s="2816"/>
      <c r="AD1123" s="2835"/>
      <c r="AE1123" s="2821"/>
      <c r="AF1123" s="2823"/>
      <c r="AG1123" s="59">
        <f>IF(N1123=N1122,0,IF(N1123=N1121,0,1))</f>
        <v>0</v>
      </c>
      <c r="AH1123" s="59" t="s">
        <v>224</v>
      </c>
      <c r="AI1123" s="59" t="str">
        <f t="shared" si="239"/>
        <v>??</v>
      </c>
      <c r="AJ1123" s="59">
        <f>IF(O1123=O1122,0,IF(O1123=O1121,0,1))</f>
        <v>0</v>
      </c>
      <c r="AK1123" s="529">
        <f t="shared" si="259"/>
        <v>0</v>
      </c>
    </row>
    <row r="1124" spans="1:37" ht="14.1" customHeight="1" thickTop="1" thickBot="1">
      <c r="A1124" s="2797"/>
      <c r="B1124" s="2801"/>
      <c r="C1124" s="2827"/>
      <c r="D1124" s="2830"/>
      <c r="E1124" s="2833"/>
      <c r="F1124" s="2807"/>
      <c r="G1124" s="2810"/>
      <c r="H1124" s="2839"/>
      <c r="I1124" s="2807"/>
      <c r="J1124" s="2807"/>
      <c r="K1124" s="273"/>
      <c r="L1124" s="98"/>
      <c r="M1124" s="1760"/>
      <c r="N1124" s="89"/>
      <c r="O1124" s="89"/>
      <c r="P1124" s="98"/>
      <c r="Q1124" s="98"/>
      <c r="R1124" s="12"/>
      <c r="S1124" s="12"/>
      <c r="T1124" s="12"/>
      <c r="U1124" s="12"/>
      <c r="V1124" s="12"/>
      <c r="W1124" s="1934"/>
      <c r="X1124" s="1934"/>
      <c r="Y1124" s="12"/>
      <c r="Z1124" s="98"/>
      <c r="AA1124" s="2813"/>
      <c r="AB1124" s="2813"/>
      <c r="AC1124" s="2816"/>
      <c r="AD1124" s="2835"/>
      <c r="AE1124" s="2821"/>
      <c r="AF1124" s="2823"/>
      <c r="AG1124" s="59">
        <f>IF(N1124=N1123,0,IF(N1124=N1122,0,IF(N1124=N1121,0,1)))</f>
        <v>0</v>
      </c>
      <c r="AH1124" s="59" t="s">
        <v>224</v>
      </c>
      <c r="AI1124" s="59" t="str">
        <f t="shared" si="239"/>
        <v>??</v>
      </c>
      <c r="AJ1124" s="59">
        <f>IF(O1124=O1123,0,IF(O1124=O1122,0,IF(O1124=O1121,0,1)))</f>
        <v>0</v>
      </c>
      <c r="AK1124" s="529">
        <f t="shared" si="259"/>
        <v>0</v>
      </c>
    </row>
    <row r="1125" spans="1:37" ht="14.1" customHeight="1" thickTop="1" thickBot="1">
      <c r="A1125" s="2797"/>
      <c r="B1125" s="2801"/>
      <c r="C1125" s="2827"/>
      <c r="D1125" s="2830"/>
      <c r="E1125" s="2833"/>
      <c r="F1125" s="2807"/>
      <c r="G1125" s="2810"/>
      <c r="H1125" s="2839"/>
      <c r="I1125" s="2807"/>
      <c r="J1125" s="2807"/>
      <c r="K1125" s="277"/>
      <c r="L1125" s="98"/>
      <c r="M1125" s="1760"/>
      <c r="N1125" s="89"/>
      <c r="O1125" s="89"/>
      <c r="P1125" s="98"/>
      <c r="Q1125" s="98"/>
      <c r="R1125" s="12"/>
      <c r="S1125" s="12"/>
      <c r="T1125" s="12"/>
      <c r="U1125" s="12"/>
      <c r="V1125" s="12"/>
      <c r="W1125" s="1934"/>
      <c r="X1125" s="1934"/>
      <c r="Y1125" s="12"/>
      <c r="Z1125" s="98"/>
      <c r="AA1125" s="2813"/>
      <c r="AB1125" s="2813"/>
      <c r="AC1125" s="2816"/>
      <c r="AD1125" s="2835"/>
      <c r="AE1125" s="2821"/>
      <c r="AF1125" s="2823"/>
      <c r="AG1125" s="59">
        <f>IF(N1125=N1124,0,IF(N1125=N1123,0,IF(N1125=N1122,0,IF(N1125=N1121,0,1))))</f>
        <v>0</v>
      </c>
      <c r="AH1125" s="59" t="s">
        <v>224</v>
      </c>
      <c r="AI1125" s="59" t="str">
        <f t="shared" ref="AI1125:AI1188" si="262">$C$2</f>
        <v>??</v>
      </c>
      <c r="AJ1125" s="59">
        <f>IF(O1125=O1124,0,IF(O1125=O1123,0,IF(O1125=O1122,0,IF(O1125=O1121,0,1))))</f>
        <v>0</v>
      </c>
      <c r="AK1125" s="529">
        <f t="shared" si="259"/>
        <v>0</v>
      </c>
    </row>
    <row r="1126" spans="1:37" ht="14.1" customHeight="1" thickTop="1" thickBot="1">
      <c r="A1126" s="2797"/>
      <c r="B1126" s="2801"/>
      <c r="C1126" s="2827"/>
      <c r="D1126" s="2830"/>
      <c r="E1126" s="2833"/>
      <c r="F1126" s="2807"/>
      <c r="G1126" s="2810"/>
      <c r="H1126" s="2839"/>
      <c r="I1126" s="2807"/>
      <c r="J1126" s="2807"/>
      <c r="K1126" s="277"/>
      <c r="L1126" s="98"/>
      <c r="M1126" s="1760"/>
      <c r="N1126" s="89"/>
      <c r="O1126" s="89"/>
      <c r="P1126" s="98"/>
      <c r="Q1126" s="98"/>
      <c r="R1126" s="12"/>
      <c r="S1126" s="12"/>
      <c r="T1126" s="12"/>
      <c r="U1126" s="12"/>
      <c r="V1126" s="12"/>
      <c r="W1126" s="1934"/>
      <c r="X1126" s="1934"/>
      <c r="Y1126" s="12"/>
      <c r="Z1126" s="98"/>
      <c r="AA1126" s="2813"/>
      <c r="AB1126" s="2813"/>
      <c r="AC1126" s="2816"/>
      <c r="AD1126" s="2835"/>
      <c r="AE1126" s="2821"/>
      <c r="AF1126" s="2823"/>
      <c r="AG1126" s="59">
        <f>IF(N1126=N1125,0,IF(N1126=N1124,0,IF(N1126=N1123,0,IF(N1126=N1122,0,IF(N1126=N1121,0,1)))))</f>
        <v>0</v>
      </c>
      <c r="AH1126" s="59" t="s">
        <v>224</v>
      </c>
      <c r="AI1126" s="59" t="str">
        <f t="shared" si="262"/>
        <v>??</v>
      </c>
      <c r="AJ1126" s="59">
        <f>IF(O1126=O1125,0,IF(O1126=O1124,0,IF(O1126=O1123,0,IF(O1126=O1122,0,IF(O1126=O1121,0,1)))))</f>
        <v>0</v>
      </c>
      <c r="AK1126" s="529">
        <f t="shared" si="259"/>
        <v>0</v>
      </c>
    </row>
    <row r="1127" spans="1:37" ht="14.1" customHeight="1" thickTop="1" thickBot="1">
      <c r="A1127" s="2797"/>
      <c r="B1127" s="2801"/>
      <c r="C1127" s="2827"/>
      <c r="D1127" s="2830"/>
      <c r="E1127" s="2833"/>
      <c r="F1127" s="2807"/>
      <c r="G1127" s="2810"/>
      <c r="H1127" s="2839"/>
      <c r="I1127" s="2807"/>
      <c r="J1127" s="2807"/>
      <c r="K1127" s="277"/>
      <c r="L1127" s="98"/>
      <c r="M1127" s="1760"/>
      <c r="N1127" s="89"/>
      <c r="O1127" s="89"/>
      <c r="P1127" s="98"/>
      <c r="Q1127" s="98"/>
      <c r="R1127" s="12"/>
      <c r="S1127" s="12"/>
      <c r="T1127" s="12"/>
      <c r="U1127" s="12"/>
      <c r="V1127" s="12"/>
      <c r="W1127" s="1934"/>
      <c r="X1127" s="1934"/>
      <c r="Y1127" s="12"/>
      <c r="Z1127" s="98"/>
      <c r="AA1127" s="2813"/>
      <c r="AB1127" s="2813"/>
      <c r="AC1127" s="2824" t="str">
        <f t="shared" ref="AC1127" si="263">IF(AC1121&gt;9,"błąd","")</f>
        <v/>
      </c>
      <c r="AD1127" s="2835"/>
      <c r="AE1127" s="2821"/>
      <c r="AF1127" s="2823"/>
      <c r="AG1127" s="59">
        <f>IF(N1127=N1126,0,IF(N1127=N1125,0,IF(N1127=N1124,0,IF(N1127=N1123,0,IF(N1127=N1122,0,IF(N1127=N1121,0,1))))))</f>
        <v>0</v>
      </c>
      <c r="AH1127" s="59" t="s">
        <v>224</v>
      </c>
      <c r="AI1127" s="59" t="str">
        <f t="shared" si="262"/>
        <v>??</v>
      </c>
      <c r="AJ1127" s="59">
        <f>IF(O1127=O1126,0,IF(O1127=O1125,0,IF(O1127=O1124,0,IF(O1127=O1123,0,IF(O1127=O1122,0,IF(O1127=O1121,0,1))))))</f>
        <v>0</v>
      </c>
      <c r="AK1127" s="529">
        <f t="shared" si="259"/>
        <v>0</v>
      </c>
    </row>
    <row r="1128" spans="1:37" ht="14.1" customHeight="1" thickTop="1" thickBot="1">
      <c r="A1128" s="2797"/>
      <c r="B1128" s="2801"/>
      <c r="C1128" s="2827"/>
      <c r="D1128" s="2830"/>
      <c r="E1128" s="2833"/>
      <c r="F1128" s="2807"/>
      <c r="G1128" s="2810"/>
      <c r="H1128" s="2839"/>
      <c r="I1128" s="2807"/>
      <c r="J1128" s="2807"/>
      <c r="K1128" s="277"/>
      <c r="L1128" s="98"/>
      <c r="M1128" s="1760"/>
      <c r="N1128" s="89"/>
      <c r="O1128" s="89"/>
      <c r="P1128" s="98"/>
      <c r="Q1128" s="98"/>
      <c r="R1128" s="12"/>
      <c r="S1128" s="12"/>
      <c r="T1128" s="12"/>
      <c r="U1128" s="12"/>
      <c r="V1128" s="12"/>
      <c r="W1128" s="1934"/>
      <c r="X1128" s="1934"/>
      <c r="Y1128" s="12"/>
      <c r="Z1128" s="98"/>
      <c r="AA1128" s="2813"/>
      <c r="AB1128" s="2813"/>
      <c r="AC1128" s="2824"/>
      <c r="AD1128" s="2835"/>
      <c r="AE1128" s="2821"/>
      <c r="AF1128" s="2823"/>
      <c r="AG1128" s="59">
        <f>IF(N1128=N1127,0,IF(N1128=N1126,0,IF(N1128=N1125,0,IF(N1128=N1124,0,IF(N1128=N1123,0,IF(N1128=N1122,0,IF(N1128=N1121,0,1)))))))</f>
        <v>0</v>
      </c>
      <c r="AH1128" s="59" t="s">
        <v>224</v>
      </c>
      <c r="AI1128" s="59" t="str">
        <f t="shared" si="262"/>
        <v>??</v>
      </c>
      <c r="AJ1128" s="59">
        <f>IF(O1128=O1127,0,IF(O1128=O1126,0,IF(O1128=O1125,0,IF(O1128=O1124,0,IF(O1128=O1123,0,IF(O1128=O1122,0,IF(O1128=O1121,0,1)))))))</f>
        <v>0</v>
      </c>
      <c r="AK1128" s="529">
        <f t="shared" si="259"/>
        <v>0</v>
      </c>
    </row>
    <row r="1129" spans="1:37" ht="14.1" customHeight="1" thickTop="1" thickBot="1">
      <c r="A1129" s="2797"/>
      <c r="B1129" s="2801"/>
      <c r="C1129" s="2827"/>
      <c r="D1129" s="2830"/>
      <c r="E1129" s="2833"/>
      <c r="F1129" s="2807"/>
      <c r="G1129" s="2810"/>
      <c r="H1129" s="2839"/>
      <c r="I1129" s="2807"/>
      <c r="J1129" s="2807"/>
      <c r="K1129" s="277"/>
      <c r="L1129" s="98"/>
      <c r="M1129" s="1760"/>
      <c r="N1129" s="89"/>
      <c r="O1129" s="89"/>
      <c r="P1129" s="98"/>
      <c r="Q1129" s="98"/>
      <c r="R1129" s="12"/>
      <c r="S1129" s="12"/>
      <c r="T1129" s="12"/>
      <c r="U1129" s="12"/>
      <c r="V1129" s="12"/>
      <c r="W1129" s="1934"/>
      <c r="X1129" s="1934"/>
      <c r="Y1129" s="12"/>
      <c r="Z1129" s="98"/>
      <c r="AA1129" s="2813"/>
      <c r="AB1129" s="2813"/>
      <c r="AC1129" s="2824"/>
      <c r="AD1129" s="2835"/>
      <c r="AE1129" s="2821"/>
      <c r="AF1129" s="2823"/>
      <c r="AG1129" s="59">
        <f>IF(N1129=N1128,0,IF(N1129=N1127,0,IF(N1129=N1126,0,IF(N1129=N1125,0,IF(N1129=N1124,0,IF(N1129=N1123,0,IF(N1129=N1122,0,IF(N1129=N1121,0,1))))))))</f>
        <v>0</v>
      </c>
      <c r="AH1129" s="59" t="s">
        <v>224</v>
      </c>
      <c r="AI1129" s="59" t="str">
        <f t="shared" si="262"/>
        <v>??</v>
      </c>
      <c r="AJ1129" s="59">
        <f>IF(O1129=O1128,0,IF(O1129=O1127,0,IF(O1129=O1126,0,IF(O1129=O1125,0,IF(O1129=O1124,0,IF(O1129=O1123,0,IF(O1129=O1122,0,IF(O1129=O1121,0,1))))))))</f>
        <v>0</v>
      </c>
      <c r="AK1129" s="529">
        <f t="shared" si="259"/>
        <v>0</v>
      </c>
    </row>
    <row r="1130" spans="1:37" ht="14.1" customHeight="1" thickTop="1" thickBot="1">
      <c r="A1130" s="2797"/>
      <c r="B1130" s="2802"/>
      <c r="C1130" s="2828"/>
      <c r="D1130" s="2831"/>
      <c r="E1130" s="2834"/>
      <c r="F1130" s="2808"/>
      <c r="G1130" s="2811"/>
      <c r="H1130" s="2840"/>
      <c r="I1130" s="2808"/>
      <c r="J1130" s="2808"/>
      <c r="K1130" s="274"/>
      <c r="L1130" s="96"/>
      <c r="M1130" s="96"/>
      <c r="N1130" s="89"/>
      <c r="O1130" s="93"/>
      <c r="P1130" s="96"/>
      <c r="Q1130" s="96"/>
      <c r="R1130" s="13"/>
      <c r="S1130" s="13"/>
      <c r="T1130" s="13"/>
      <c r="U1130" s="13"/>
      <c r="V1130" s="13"/>
      <c r="W1130" s="13"/>
      <c r="X1130" s="13"/>
      <c r="Y1130" s="13"/>
      <c r="Z1130" s="96"/>
      <c r="AA1130" s="2814"/>
      <c r="AB1130" s="2814"/>
      <c r="AC1130" s="2825"/>
      <c r="AD1130" s="2835"/>
      <c r="AE1130" s="2822"/>
      <c r="AF1130" s="2823"/>
      <c r="AG1130" s="59">
        <f>IF(N1130=N1129,0,IF(N1130=N1128,0,IF(N1130=N1127,0,IF(N1130=N1126,0,IF(N1130=N1125,0,IF(N1130=N1124,0,IF(N1130=N1123,0,IF(N1130=N1122,0,IF(N1130=N1121,0,1)))))))))</f>
        <v>0</v>
      </c>
      <c r="AH1130" s="59" t="s">
        <v>224</v>
      </c>
      <c r="AI1130" s="59" t="str">
        <f t="shared" si="262"/>
        <v>??</v>
      </c>
      <c r="AJ1130" s="59">
        <f>IF(O1130=O1129,0,IF(O1130=O1128,0,IF(O1130=O1127,0,IF(O1130=O1126,0,IF(O1130=O1125,0,IF(O1130=O1124,0,IF(O1130=O1123,0,IF(O1130=O1122,0,IF(O1130=O1121,0,1)))))))))</f>
        <v>0</v>
      </c>
      <c r="AK1130" s="529">
        <f t="shared" si="259"/>
        <v>0</v>
      </c>
    </row>
    <row r="1131" spans="1:37" ht="14.1" customHeight="1" thickTop="1" thickBot="1">
      <c r="A1131" s="2797"/>
      <c r="B1131" s="2800"/>
      <c r="C1131" s="2826"/>
      <c r="D1131" s="2829"/>
      <c r="E1131" s="2832"/>
      <c r="F1131" s="2806"/>
      <c r="G1131" s="2809"/>
      <c r="H1131" s="2836" t="s">
        <v>970</v>
      </c>
      <c r="I1131" s="2806"/>
      <c r="J1131" s="2806"/>
      <c r="K1131" s="275"/>
      <c r="L1131" s="97"/>
      <c r="M1131" s="97"/>
      <c r="N1131" s="79"/>
      <c r="O1131" s="79"/>
      <c r="P1131" s="97"/>
      <c r="Q1131" s="97"/>
      <c r="R1131" s="14"/>
      <c r="S1131" s="14"/>
      <c r="T1131" s="14"/>
      <c r="U1131" s="14"/>
      <c r="V1131" s="14"/>
      <c r="W1131" s="14"/>
      <c r="X1131" s="14"/>
      <c r="Y1131" s="14"/>
      <c r="Z1131" s="97"/>
      <c r="AA1131" s="2812">
        <f>SUM(R1131:Z1140)</f>
        <v>0</v>
      </c>
      <c r="AB1131" s="2812">
        <f>IF(AA1131&gt;0,18,0)</f>
        <v>0</v>
      </c>
      <c r="AC1131" s="2815">
        <f t="shared" ref="AC1131" si="264">IF((AA1131-AB1131)&gt;=0,AA1131-AB1131,0)</f>
        <v>0</v>
      </c>
      <c r="AD1131" s="2835">
        <f>IF(AA1131&lt;AB1131,AA1131,AB1131)/IF(AB1131=0,1,AB1131)</f>
        <v>0</v>
      </c>
      <c r="AE1131" s="2820" t="str">
        <f>IF(AD1131=1,"pe",IF(AD1131&gt;0,"ne",""))</f>
        <v/>
      </c>
      <c r="AF1131" s="2823"/>
      <c r="AG1131" s="59">
        <v>1</v>
      </c>
      <c r="AH1131" s="59" t="s">
        <v>224</v>
      </c>
      <c r="AI1131" s="59" t="str">
        <f t="shared" si="262"/>
        <v>??</v>
      </c>
      <c r="AJ1131" s="59">
        <v>1</v>
      </c>
      <c r="AK1131" s="529">
        <f>C1131</f>
        <v>0</v>
      </c>
    </row>
    <row r="1132" spans="1:37" ht="14.1" customHeight="1" thickTop="1" thickBot="1">
      <c r="A1132" s="2797"/>
      <c r="B1132" s="2801"/>
      <c r="C1132" s="2827"/>
      <c r="D1132" s="2830"/>
      <c r="E1132" s="2833"/>
      <c r="F1132" s="2807"/>
      <c r="G1132" s="2810"/>
      <c r="H1132" s="2837"/>
      <c r="I1132" s="2807"/>
      <c r="J1132" s="2807"/>
      <c r="K1132" s="273"/>
      <c r="L1132" s="98"/>
      <c r="M1132" s="1760"/>
      <c r="N1132" s="89"/>
      <c r="O1132" s="89"/>
      <c r="P1132" s="98"/>
      <c r="Q1132" s="98"/>
      <c r="R1132" s="12"/>
      <c r="S1132" s="12"/>
      <c r="T1132" s="12"/>
      <c r="U1132" s="12"/>
      <c r="V1132" s="12"/>
      <c r="W1132" s="1934"/>
      <c r="X1132" s="1934"/>
      <c r="Y1132" s="12"/>
      <c r="Z1132" s="98"/>
      <c r="AA1132" s="2813"/>
      <c r="AB1132" s="2813"/>
      <c r="AC1132" s="2816"/>
      <c r="AD1132" s="2835"/>
      <c r="AE1132" s="2821"/>
      <c r="AF1132" s="2823"/>
      <c r="AG1132" s="59">
        <f>IF(N1132=N1131,0,1)</f>
        <v>0</v>
      </c>
      <c r="AH1132" s="59" t="s">
        <v>224</v>
      </c>
      <c r="AI1132" s="59" t="str">
        <f t="shared" si="262"/>
        <v>??</v>
      </c>
      <c r="AJ1132" s="59">
        <f>IF(O1132=O1131,0,1)</f>
        <v>0</v>
      </c>
      <c r="AK1132" s="529">
        <f t="shared" si="259"/>
        <v>0</v>
      </c>
    </row>
    <row r="1133" spans="1:37" ht="14.1" customHeight="1" thickTop="1" thickBot="1">
      <c r="A1133" s="2797"/>
      <c r="B1133" s="2801"/>
      <c r="C1133" s="2827"/>
      <c r="D1133" s="2830"/>
      <c r="E1133" s="2833"/>
      <c r="F1133" s="2807"/>
      <c r="G1133" s="2810"/>
      <c r="H1133" s="2838"/>
      <c r="I1133" s="2807"/>
      <c r="J1133" s="2807"/>
      <c r="K1133" s="273"/>
      <c r="L1133" s="98"/>
      <c r="M1133" s="1760"/>
      <c r="N1133" s="89"/>
      <c r="O1133" s="89"/>
      <c r="P1133" s="98"/>
      <c r="Q1133" s="98"/>
      <c r="R1133" s="12"/>
      <c r="S1133" s="12"/>
      <c r="T1133" s="12"/>
      <c r="U1133" s="12"/>
      <c r="V1133" s="12"/>
      <c r="W1133" s="1934"/>
      <c r="X1133" s="1934"/>
      <c r="Y1133" s="12"/>
      <c r="Z1133" s="98"/>
      <c r="AA1133" s="2813"/>
      <c r="AB1133" s="2813"/>
      <c r="AC1133" s="2816"/>
      <c r="AD1133" s="2835"/>
      <c r="AE1133" s="2821"/>
      <c r="AF1133" s="2823"/>
      <c r="AG1133" s="59">
        <f>IF(N1133=N1132,0,IF(N1133=N1131,0,1))</f>
        <v>0</v>
      </c>
      <c r="AH1133" s="59" t="s">
        <v>224</v>
      </c>
      <c r="AI1133" s="59" t="str">
        <f t="shared" si="262"/>
        <v>??</v>
      </c>
      <c r="AJ1133" s="59">
        <f>IF(O1133=O1132,0,IF(O1133=O1131,0,1))</f>
        <v>0</v>
      </c>
      <c r="AK1133" s="529">
        <f t="shared" si="259"/>
        <v>0</v>
      </c>
    </row>
    <row r="1134" spans="1:37" ht="14.1" customHeight="1" thickTop="1" thickBot="1">
      <c r="A1134" s="2797"/>
      <c r="B1134" s="2801"/>
      <c r="C1134" s="2827"/>
      <c r="D1134" s="2830"/>
      <c r="E1134" s="2833"/>
      <c r="F1134" s="2807"/>
      <c r="G1134" s="2810"/>
      <c r="H1134" s="2839"/>
      <c r="I1134" s="2807"/>
      <c r="J1134" s="2807"/>
      <c r="K1134" s="273"/>
      <c r="L1134" s="98"/>
      <c r="M1134" s="1760"/>
      <c r="N1134" s="89"/>
      <c r="O1134" s="89"/>
      <c r="P1134" s="98"/>
      <c r="Q1134" s="98"/>
      <c r="R1134" s="12"/>
      <c r="S1134" s="12"/>
      <c r="T1134" s="12"/>
      <c r="U1134" s="12"/>
      <c r="V1134" s="12"/>
      <c r="W1134" s="1934"/>
      <c r="X1134" s="1934"/>
      <c r="Y1134" s="12"/>
      <c r="Z1134" s="98"/>
      <c r="AA1134" s="2813"/>
      <c r="AB1134" s="2813"/>
      <c r="AC1134" s="2816"/>
      <c r="AD1134" s="2835"/>
      <c r="AE1134" s="2821"/>
      <c r="AF1134" s="2823"/>
      <c r="AG1134" s="59">
        <f>IF(N1134=N1133,0,IF(N1134=N1132,0,IF(N1134=N1131,0,1)))</f>
        <v>0</v>
      </c>
      <c r="AH1134" s="59" t="s">
        <v>224</v>
      </c>
      <c r="AI1134" s="59" t="str">
        <f t="shared" si="262"/>
        <v>??</v>
      </c>
      <c r="AJ1134" s="59">
        <f>IF(O1134=O1133,0,IF(O1134=O1132,0,IF(O1134=O1131,0,1)))</f>
        <v>0</v>
      </c>
      <c r="AK1134" s="529">
        <f t="shared" si="259"/>
        <v>0</v>
      </c>
    </row>
    <row r="1135" spans="1:37" ht="14.1" customHeight="1" thickTop="1" thickBot="1">
      <c r="A1135" s="2797"/>
      <c r="B1135" s="2801"/>
      <c r="C1135" s="2827"/>
      <c r="D1135" s="2830"/>
      <c r="E1135" s="2833"/>
      <c r="F1135" s="2807"/>
      <c r="G1135" s="2810"/>
      <c r="H1135" s="2839"/>
      <c r="I1135" s="2807"/>
      <c r="J1135" s="2807"/>
      <c r="K1135" s="277"/>
      <c r="L1135" s="98"/>
      <c r="M1135" s="1760"/>
      <c r="N1135" s="89"/>
      <c r="O1135" s="89"/>
      <c r="P1135" s="98"/>
      <c r="Q1135" s="98"/>
      <c r="R1135" s="12"/>
      <c r="S1135" s="12"/>
      <c r="T1135" s="12"/>
      <c r="U1135" s="12"/>
      <c r="V1135" s="12"/>
      <c r="W1135" s="1934"/>
      <c r="X1135" s="1934"/>
      <c r="Y1135" s="12"/>
      <c r="Z1135" s="98"/>
      <c r="AA1135" s="2813"/>
      <c r="AB1135" s="2813"/>
      <c r="AC1135" s="2816"/>
      <c r="AD1135" s="2835"/>
      <c r="AE1135" s="2821"/>
      <c r="AF1135" s="2823"/>
      <c r="AG1135" s="59">
        <f>IF(N1135=N1134,0,IF(N1135=N1133,0,IF(N1135=N1132,0,IF(N1135=N1131,0,1))))</f>
        <v>0</v>
      </c>
      <c r="AH1135" s="59" t="s">
        <v>224</v>
      </c>
      <c r="AI1135" s="59" t="str">
        <f t="shared" si="262"/>
        <v>??</v>
      </c>
      <c r="AJ1135" s="59">
        <f>IF(O1135=O1134,0,IF(O1135=O1133,0,IF(O1135=O1132,0,IF(O1135=O1131,0,1))))</f>
        <v>0</v>
      </c>
      <c r="AK1135" s="529">
        <f t="shared" si="259"/>
        <v>0</v>
      </c>
    </row>
    <row r="1136" spans="1:37" ht="14.1" customHeight="1" thickTop="1" thickBot="1">
      <c r="A1136" s="2797"/>
      <c r="B1136" s="2801"/>
      <c r="C1136" s="2827"/>
      <c r="D1136" s="2830"/>
      <c r="E1136" s="2833"/>
      <c r="F1136" s="2807"/>
      <c r="G1136" s="2810"/>
      <c r="H1136" s="2839"/>
      <c r="I1136" s="2807"/>
      <c r="J1136" s="2807"/>
      <c r="K1136" s="277"/>
      <c r="L1136" s="98"/>
      <c r="M1136" s="1760"/>
      <c r="N1136" s="89"/>
      <c r="O1136" s="89"/>
      <c r="P1136" s="98"/>
      <c r="Q1136" s="98"/>
      <c r="R1136" s="12"/>
      <c r="S1136" s="12"/>
      <c r="T1136" s="12"/>
      <c r="U1136" s="12"/>
      <c r="V1136" s="12"/>
      <c r="W1136" s="1934"/>
      <c r="X1136" s="1934"/>
      <c r="Y1136" s="12"/>
      <c r="Z1136" s="98"/>
      <c r="AA1136" s="2813"/>
      <c r="AB1136" s="2813"/>
      <c r="AC1136" s="2816"/>
      <c r="AD1136" s="2835"/>
      <c r="AE1136" s="2821"/>
      <c r="AF1136" s="2823"/>
      <c r="AG1136" s="59">
        <f>IF(N1136=N1135,0,IF(N1136=N1134,0,IF(N1136=N1133,0,IF(N1136=N1132,0,IF(N1136=N1131,0,1)))))</f>
        <v>0</v>
      </c>
      <c r="AH1136" s="59" t="s">
        <v>224</v>
      </c>
      <c r="AI1136" s="59" t="str">
        <f t="shared" si="262"/>
        <v>??</v>
      </c>
      <c r="AJ1136" s="59">
        <f>IF(O1136=O1135,0,IF(O1136=O1134,0,IF(O1136=O1133,0,IF(O1136=O1132,0,IF(O1136=O1131,0,1)))))</f>
        <v>0</v>
      </c>
      <c r="AK1136" s="529">
        <f t="shared" si="259"/>
        <v>0</v>
      </c>
    </row>
    <row r="1137" spans="1:37" ht="14.1" customHeight="1" thickTop="1" thickBot="1">
      <c r="A1137" s="2797"/>
      <c r="B1137" s="2801"/>
      <c r="C1137" s="2827"/>
      <c r="D1137" s="2830"/>
      <c r="E1137" s="2833"/>
      <c r="F1137" s="2807"/>
      <c r="G1137" s="2810"/>
      <c r="H1137" s="2839"/>
      <c r="I1137" s="2807"/>
      <c r="J1137" s="2807"/>
      <c r="K1137" s="277"/>
      <c r="L1137" s="98"/>
      <c r="M1137" s="1760"/>
      <c r="N1137" s="89"/>
      <c r="O1137" s="89"/>
      <c r="P1137" s="98"/>
      <c r="Q1137" s="98"/>
      <c r="R1137" s="12"/>
      <c r="S1137" s="12"/>
      <c r="T1137" s="12"/>
      <c r="U1137" s="12"/>
      <c r="V1137" s="12"/>
      <c r="W1137" s="1934"/>
      <c r="X1137" s="1934"/>
      <c r="Y1137" s="12"/>
      <c r="Z1137" s="98"/>
      <c r="AA1137" s="2813"/>
      <c r="AB1137" s="2813"/>
      <c r="AC1137" s="2824" t="str">
        <f t="shared" ref="AC1137" si="265">IF(AC1131&gt;9,"błąd","")</f>
        <v/>
      </c>
      <c r="AD1137" s="2835"/>
      <c r="AE1137" s="2821"/>
      <c r="AF1137" s="2823"/>
      <c r="AG1137" s="59">
        <f>IF(N1137=N1136,0,IF(N1137=N1135,0,IF(N1137=N1134,0,IF(N1137=N1133,0,IF(N1137=N1132,0,IF(N1137=N1131,0,1))))))</f>
        <v>0</v>
      </c>
      <c r="AH1137" s="59" t="s">
        <v>224</v>
      </c>
      <c r="AI1137" s="59" t="str">
        <f t="shared" si="262"/>
        <v>??</v>
      </c>
      <c r="AJ1137" s="59">
        <f>IF(O1137=O1136,0,IF(O1137=O1135,0,IF(O1137=O1134,0,IF(O1137=O1133,0,IF(O1137=O1132,0,IF(O1137=O1131,0,1))))))</f>
        <v>0</v>
      </c>
      <c r="AK1137" s="529">
        <f t="shared" si="259"/>
        <v>0</v>
      </c>
    </row>
    <row r="1138" spans="1:37" ht="14.1" customHeight="1" thickTop="1" thickBot="1">
      <c r="A1138" s="2797"/>
      <c r="B1138" s="2801"/>
      <c r="C1138" s="2827"/>
      <c r="D1138" s="2830"/>
      <c r="E1138" s="2833"/>
      <c r="F1138" s="2807"/>
      <c r="G1138" s="2810"/>
      <c r="H1138" s="2839"/>
      <c r="I1138" s="2807"/>
      <c r="J1138" s="2807"/>
      <c r="K1138" s="277"/>
      <c r="L1138" s="98"/>
      <c r="M1138" s="1760"/>
      <c r="N1138" s="89"/>
      <c r="O1138" s="89"/>
      <c r="P1138" s="98"/>
      <c r="Q1138" s="98"/>
      <c r="R1138" s="12"/>
      <c r="S1138" s="12"/>
      <c r="T1138" s="12"/>
      <c r="U1138" s="12"/>
      <c r="V1138" s="12"/>
      <c r="W1138" s="1934"/>
      <c r="X1138" s="1934"/>
      <c r="Y1138" s="12"/>
      <c r="Z1138" s="98"/>
      <c r="AA1138" s="2813"/>
      <c r="AB1138" s="2813"/>
      <c r="AC1138" s="2824"/>
      <c r="AD1138" s="2835"/>
      <c r="AE1138" s="2821"/>
      <c r="AF1138" s="2823"/>
      <c r="AG1138" s="59">
        <f>IF(N1138=N1137,0,IF(N1138=N1136,0,IF(N1138=N1135,0,IF(N1138=N1134,0,IF(N1138=N1133,0,IF(N1138=N1132,0,IF(N1138=N1131,0,1)))))))</f>
        <v>0</v>
      </c>
      <c r="AH1138" s="59" t="s">
        <v>224</v>
      </c>
      <c r="AI1138" s="59" t="str">
        <f t="shared" si="262"/>
        <v>??</v>
      </c>
      <c r="AJ1138" s="59">
        <f>IF(O1138=O1137,0,IF(O1138=O1136,0,IF(O1138=O1135,0,IF(O1138=O1134,0,IF(O1138=O1133,0,IF(O1138=O1132,0,IF(O1138=O1131,0,1)))))))</f>
        <v>0</v>
      </c>
      <c r="AK1138" s="529">
        <f t="shared" si="259"/>
        <v>0</v>
      </c>
    </row>
    <row r="1139" spans="1:37" ht="14.1" customHeight="1" thickTop="1" thickBot="1">
      <c r="A1139" s="2797"/>
      <c r="B1139" s="2801"/>
      <c r="C1139" s="2827"/>
      <c r="D1139" s="2830"/>
      <c r="E1139" s="2833"/>
      <c r="F1139" s="2807"/>
      <c r="G1139" s="2810"/>
      <c r="H1139" s="2839"/>
      <c r="I1139" s="2807"/>
      <c r="J1139" s="2807"/>
      <c r="K1139" s="277"/>
      <c r="L1139" s="98"/>
      <c r="M1139" s="1760"/>
      <c r="N1139" s="89"/>
      <c r="O1139" s="89"/>
      <c r="P1139" s="98"/>
      <c r="Q1139" s="98"/>
      <c r="R1139" s="12"/>
      <c r="S1139" s="12"/>
      <c r="T1139" s="12"/>
      <c r="U1139" s="12"/>
      <c r="V1139" s="12"/>
      <c r="W1139" s="1934"/>
      <c r="X1139" s="1934"/>
      <c r="Y1139" s="12"/>
      <c r="Z1139" s="98"/>
      <c r="AA1139" s="2813"/>
      <c r="AB1139" s="2813"/>
      <c r="AC1139" s="2824"/>
      <c r="AD1139" s="2835"/>
      <c r="AE1139" s="2821"/>
      <c r="AF1139" s="2823"/>
      <c r="AG1139" s="59">
        <f>IF(N1139=N1138,0,IF(N1139=N1137,0,IF(N1139=N1136,0,IF(N1139=N1135,0,IF(N1139=N1134,0,IF(N1139=N1133,0,IF(N1139=N1132,0,IF(N1139=N1131,0,1))))))))</f>
        <v>0</v>
      </c>
      <c r="AH1139" s="59" t="s">
        <v>224</v>
      </c>
      <c r="AI1139" s="59" t="str">
        <f t="shared" si="262"/>
        <v>??</v>
      </c>
      <c r="AJ1139" s="59">
        <f>IF(O1139=O1138,0,IF(O1139=O1137,0,IF(O1139=O1136,0,IF(O1139=O1135,0,IF(O1139=O1134,0,IF(O1139=O1133,0,IF(O1139=O1132,0,IF(O1139=O1131,0,1))))))))</f>
        <v>0</v>
      </c>
      <c r="AK1139" s="529">
        <f t="shared" si="259"/>
        <v>0</v>
      </c>
    </row>
    <row r="1140" spans="1:37" ht="14.1" customHeight="1" thickTop="1" thickBot="1">
      <c r="A1140" s="2797"/>
      <c r="B1140" s="2802"/>
      <c r="C1140" s="2828"/>
      <c r="D1140" s="2831"/>
      <c r="E1140" s="2834"/>
      <c r="F1140" s="2808"/>
      <c r="G1140" s="2811"/>
      <c r="H1140" s="2840"/>
      <c r="I1140" s="2808"/>
      <c r="J1140" s="2808"/>
      <c r="K1140" s="274"/>
      <c r="L1140" s="96"/>
      <c r="M1140" s="96"/>
      <c r="N1140" s="89"/>
      <c r="O1140" s="93"/>
      <c r="P1140" s="96"/>
      <c r="Q1140" s="96"/>
      <c r="R1140" s="13"/>
      <c r="S1140" s="13"/>
      <c r="T1140" s="13"/>
      <c r="U1140" s="13"/>
      <c r="V1140" s="13"/>
      <c r="W1140" s="13"/>
      <c r="X1140" s="13"/>
      <c r="Y1140" s="13"/>
      <c r="Z1140" s="96"/>
      <c r="AA1140" s="2814"/>
      <c r="AB1140" s="2814"/>
      <c r="AC1140" s="2825"/>
      <c r="AD1140" s="2835"/>
      <c r="AE1140" s="2822"/>
      <c r="AF1140" s="2823"/>
      <c r="AG1140" s="59">
        <f>IF(N1140=N1139,0,IF(N1140=N1138,0,IF(N1140=N1137,0,IF(N1140=N1136,0,IF(N1140=N1135,0,IF(N1140=N1134,0,IF(N1140=N1133,0,IF(N1140=N1132,0,IF(N1140=N1131,0,1)))))))))</f>
        <v>0</v>
      </c>
      <c r="AH1140" s="59" t="s">
        <v>224</v>
      </c>
      <c r="AI1140" s="59" t="str">
        <f t="shared" si="262"/>
        <v>??</v>
      </c>
      <c r="AJ1140" s="59">
        <f>IF(O1140=O1139,0,IF(O1140=O1138,0,IF(O1140=O1137,0,IF(O1140=O1136,0,IF(O1140=O1135,0,IF(O1140=O1134,0,IF(O1140=O1133,0,IF(O1140=O1132,0,IF(O1140=O1131,0,1)))))))))</f>
        <v>0</v>
      </c>
      <c r="AK1140" s="529">
        <f t="shared" si="259"/>
        <v>0</v>
      </c>
    </row>
    <row r="1141" spans="1:37" ht="14.1" customHeight="1" thickTop="1" thickBot="1">
      <c r="A1141" s="2797"/>
      <c r="B1141" s="2800"/>
      <c r="C1141" s="2826"/>
      <c r="D1141" s="2829"/>
      <c r="E1141" s="2832"/>
      <c r="F1141" s="2806"/>
      <c r="G1141" s="2809"/>
      <c r="H1141" s="2836" t="s">
        <v>970</v>
      </c>
      <c r="I1141" s="2806"/>
      <c r="J1141" s="2806"/>
      <c r="K1141" s="275"/>
      <c r="L1141" s="97"/>
      <c r="M1141" s="97"/>
      <c r="N1141" s="79"/>
      <c r="O1141" s="79"/>
      <c r="P1141" s="97"/>
      <c r="Q1141" s="97"/>
      <c r="R1141" s="14"/>
      <c r="S1141" s="14"/>
      <c r="T1141" s="14"/>
      <c r="U1141" s="14"/>
      <c r="V1141" s="14"/>
      <c r="W1141" s="14"/>
      <c r="X1141" s="14"/>
      <c r="Y1141" s="14"/>
      <c r="Z1141" s="97"/>
      <c r="AA1141" s="2812">
        <f>SUM(R1141:Z1150)</f>
        <v>0</v>
      </c>
      <c r="AB1141" s="2812">
        <f>IF(AA1141&gt;0,18,0)</f>
        <v>0</v>
      </c>
      <c r="AC1141" s="2815">
        <f t="shared" ref="AC1141" si="266">IF((AA1141-AB1141)&gt;=0,AA1141-AB1141,0)</f>
        <v>0</v>
      </c>
      <c r="AD1141" s="2835">
        <f>IF(AA1141&lt;AB1141,AA1141,AB1141)/IF(AB1141=0,1,AB1141)</f>
        <v>0</v>
      </c>
      <c r="AE1141" s="2820" t="str">
        <f>IF(AD1141=1,"pe",IF(AD1141&gt;0,"ne",""))</f>
        <v/>
      </c>
      <c r="AF1141" s="2823"/>
      <c r="AG1141" s="59">
        <v>1</v>
      </c>
      <c r="AH1141" s="59" t="s">
        <v>224</v>
      </c>
      <c r="AI1141" s="59" t="str">
        <f t="shared" si="262"/>
        <v>??</v>
      </c>
      <c r="AJ1141" s="59">
        <v>1</v>
      </c>
      <c r="AK1141" s="529">
        <f>C1141</f>
        <v>0</v>
      </c>
    </row>
    <row r="1142" spans="1:37" ht="14.1" customHeight="1" thickTop="1" thickBot="1">
      <c r="A1142" s="2797"/>
      <c r="B1142" s="2801"/>
      <c r="C1142" s="2827"/>
      <c r="D1142" s="2830"/>
      <c r="E1142" s="2833"/>
      <c r="F1142" s="2807"/>
      <c r="G1142" s="2810"/>
      <c r="H1142" s="2837"/>
      <c r="I1142" s="2807"/>
      <c r="J1142" s="2807"/>
      <c r="K1142" s="273"/>
      <c r="L1142" s="98"/>
      <c r="M1142" s="1760"/>
      <c r="N1142" s="89"/>
      <c r="O1142" s="89"/>
      <c r="P1142" s="98"/>
      <c r="Q1142" s="98"/>
      <c r="R1142" s="12"/>
      <c r="S1142" s="12"/>
      <c r="T1142" s="12"/>
      <c r="U1142" s="12"/>
      <c r="V1142" s="12"/>
      <c r="W1142" s="1934"/>
      <c r="X1142" s="1934"/>
      <c r="Y1142" s="12"/>
      <c r="Z1142" s="98"/>
      <c r="AA1142" s="2813"/>
      <c r="AB1142" s="2813"/>
      <c r="AC1142" s="2816"/>
      <c r="AD1142" s="2835"/>
      <c r="AE1142" s="2821"/>
      <c r="AF1142" s="2823"/>
      <c r="AG1142" s="59">
        <f>IF(N1142=N1141,0,1)</f>
        <v>0</v>
      </c>
      <c r="AH1142" s="59" t="s">
        <v>224</v>
      </c>
      <c r="AI1142" s="59" t="str">
        <f t="shared" si="262"/>
        <v>??</v>
      </c>
      <c r="AJ1142" s="59">
        <f>IF(O1142=O1141,0,1)</f>
        <v>0</v>
      </c>
      <c r="AK1142" s="529">
        <f t="shared" si="256"/>
        <v>0</v>
      </c>
    </row>
    <row r="1143" spans="1:37" ht="14.1" customHeight="1" thickTop="1" thickBot="1">
      <c r="A1143" s="2797"/>
      <c r="B1143" s="2801"/>
      <c r="C1143" s="2827"/>
      <c r="D1143" s="2830"/>
      <c r="E1143" s="2833"/>
      <c r="F1143" s="2807"/>
      <c r="G1143" s="2810"/>
      <c r="H1143" s="2838"/>
      <c r="I1143" s="2807"/>
      <c r="J1143" s="2807"/>
      <c r="K1143" s="273"/>
      <c r="L1143" s="98"/>
      <c r="M1143" s="1760"/>
      <c r="N1143" s="89"/>
      <c r="O1143" s="89"/>
      <c r="P1143" s="98"/>
      <c r="Q1143" s="98"/>
      <c r="R1143" s="12"/>
      <c r="S1143" s="12"/>
      <c r="T1143" s="12"/>
      <c r="U1143" s="12"/>
      <c r="V1143" s="12"/>
      <c r="W1143" s="1934"/>
      <c r="X1143" s="1934"/>
      <c r="Y1143" s="12"/>
      <c r="Z1143" s="98"/>
      <c r="AA1143" s="2813"/>
      <c r="AB1143" s="2813"/>
      <c r="AC1143" s="2816"/>
      <c r="AD1143" s="2835"/>
      <c r="AE1143" s="2821"/>
      <c r="AF1143" s="2823"/>
      <c r="AG1143" s="59">
        <f>IF(N1143=N1142,0,IF(N1143=N1141,0,1))</f>
        <v>0</v>
      </c>
      <c r="AH1143" s="59" t="s">
        <v>224</v>
      </c>
      <c r="AI1143" s="59" t="str">
        <f t="shared" si="262"/>
        <v>??</v>
      </c>
      <c r="AJ1143" s="59">
        <f>IF(O1143=O1142,0,IF(O1143=O1141,0,1))</f>
        <v>0</v>
      </c>
      <c r="AK1143" s="529">
        <f t="shared" si="256"/>
        <v>0</v>
      </c>
    </row>
    <row r="1144" spans="1:37" ht="14.1" customHeight="1" thickTop="1" thickBot="1">
      <c r="A1144" s="2797"/>
      <c r="B1144" s="2801"/>
      <c r="C1144" s="2827"/>
      <c r="D1144" s="2830"/>
      <c r="E1144" s="2833"/>
      <c r="F1144" s="2807"/>
      <c r="G1144" s="2810"/>
      <c r="H1144" s="2839"/>
      <c r="I1144" s="2807"/>
      <c r="J1144" s="2807"/>
      <c r="K1144" s="273"/>
      <c r="L1144" s="98"/>
      <c r="M1144" s="1760"/>
      <c r="N1144" s="89"/>
      <c r="O1144" s="89"/>
      <c r="P1144" s="98"/>
      <c r="Q1144" s="98"/>
      <c r="R1144" s="12"/>
      <c r="S1144" s="12"/>
      <c r="T1144" s="12"/>
      <c r="U1144" s="12"/>
      <c r="V1144" s="12"/>
      <c r="W1144" s="1934"/>
      <c r="X1144" s="1934"/>
      <c r="Y1144" s="12"/>
      <c r="Z1144" s="98"/>
      <c r="AA1144" s="2813"/>
      <c r="AB1144" s="2813"/>
      <c r="AC1144" s="2816"/>
      <c r="AD1144" s="2835"/>
      <c r="AE1144" s="2821"/>
      <c r="AF1144" s="2823"/>
      <c r="AG1144" s="59">
        <f>IF(N1144=N1143,0,IF(N1144=N1142,0,IF(N1144=N1141,0,1)))</f>
        <v>0</v>
      </c>
      <c r="AH1144" s="59" t="s">
        <v>224</v>
      </c>
      <c r="AI1144" s="59" t="str">
        <f t="shared" si="262"/>
        <v>??</v>
      </c>
      <c r="AJ1144" s="59">
        <f>IF(O1144=O1143,0,IF(O1144=O1142,0,IF(O1144=O1141,0,1)))</f>
        <v>0</v>
      </c>
      <c r="AK1144" s="529">
        <f t="shared" si="256"/>
        <v>0</v>
      </c>
    </row>
    <row r="1145" spans="1:37" ht="14.1" customHeight="1" thickTop="1" thickBot="1">
      <c r="A1145" s="2797"/>
      <c r="B1145" s="2801"/>
      <c r="C1145" s="2827"/>
      <c r="D1145" s="2830"/>
      <c r="E1145" s="2833"/>
      <c r="F1145" s="2807"/>
      <c r="G1145" s="2810"/>
      <c r="H1145" s="2839"/>
      <c r="I1145" s="2807"/>
      <c r="J1145" s="2807"/>
      <c r="K1145" s="277"/>
      <c r="L1145" s="98"/>
      <c r="M1145" s="1760"/>
      <c r="N1145" s="89"/>
      <c r="O1145" s="89"/>
      <c r="P1145" s="98"/>
      <c r="Q1145" s="98"/>
      <c r="R1145" s="12"/>
      <c r="S1145" s="12"/>
      <c r="T1145" s="12"/>
      <c r="U1145" s="12"/>
      <c r="V1145" s="12"/>
      <c r="W1145" s="1934"/>
      <c r="X1145" s="1934"/>
      <c r="Y1145" s="12"/>
      <c r="Z1145" s="98"/>
      <c r="AA1145" s="2813"/>
      <c r="AB1145" s="2813"/>
      <c r="AC1145" s="2816"/>
      <c r="AD1145" s="2835"/>
      <c r="AE1145" s="2821"/>
      <c r="AF1145" s="2823"/>
      <c r="AG1145" s="59">
        <f>IF(N1145=N1144,0,IF(N1145=N1143,0,IF(N1145=N1142,0,IF(N1145=N1141,0,1))))</f>
        <v>0</v>
      </c>
      <c r="AH1145" s="59" t="s">
        <v>224</v>
      </c>
      <c r="AI1145" s="59" t="str">
        <f t="shared" si="262"/>
        <v>??</v>
      </c>
      <c r="AJ1145" s="59">
        <f>IF(O1145=O1144,0,IF(O1145=O1143,0,IF(O1145=O1142,0,IF(O1145=O1141,0,1))))</f>
        <v>0</v>
      </c>
      <c r="AK1145" s="529">
        <f t="shared" si="256"/>
        <v>0</v>
      </c>
    </row>
    <row r="1146" spans="1:37" ht="14.1" customHeight="1" thickTop="1" thickBot="1">
      <c r="A1146" s="2797"/>
      <c r="B1146" s="2801"/>
      <c r="C1146" s="2827"/>
      <c r="D1146" s="2830"/>
      <c r="E1146" s="2833"/>
      <c r="F1146" s="2807"/>
      <c r="G1146" s="2810"/>
      <c r="H1146" s="2839"/>
      <c r="I1146" s="2807"/>
      <c r="J1146" s="2807"/>
      <c r="K1146" s="277"/>
      <c r="L1146" s="98"/>
      <c r="M1146" s="1760"/>
      <c r="N1146" s="89"/>
      <c r="O1146" s="89"/>
      <c r="P1146" s="98"/>
      <c r="Q1146" s="98"/>
      <c r="R1146" s="12"/>
      <c r="S1146" s="12"/>
      <c r="T1146" s="12"/>
      <c r="U1146" s="12"/>
      <c r="V1146" s="12"/>
      <c r="W1146" s="1934"/>
      <c r="X1146" s="1934"/>
      <c r="Y1146" s="12"/>
      <c r="Z1146" s="98"/>
      <c r="AA1146" s="2813"/>
      <c r="AB1146" s="2813"/>
      <c r="AC1146" s="2816"/>
      <c r="AD1146" s="2835"/>
      <c r="AE1146" s="2821"/>
      <c r="AF1146" s="2823"/>
      <c r="AG1146" s="59">
        <f>IF(N1146=N1145,0,IF(N1146=N1144,0,IF(N1146=N1143,0,IF(N1146=N1142,0,IF(N1146=N1141,0,1)))))</f>
        <v>0</v>
      </c>
      <c r="AH1146" s="59" t="s">
        <v>224</v>
      </c>
      <c r="AI1146" s="59" t="str">
        <f t="shared" si="262"/>
        <v>??</v>
      </c>
      <c r="AJ1146" s="59">
        <f>IF(O1146=O1145,0,IF(O1146=O1144,0,IF(O1146=O1143,0,IF(O1146=O1142,0,IF(O1146=O1141,0,1)))))</f>
        <v>0</v>
      </c>
      <c r="AK1146" s="529">
        <f t="shared" si="256"/>
        <v>0</v>
      </c>
    </row>
    <row r="1147" spans="1:37" ht="14.1" customHeight="1" thickTop="1" thickBot="1">
      <c r="A1147" s="2797"/>
      <c r="B1147" s="2801"/>
      <c r="C1147" s="2827"/>
      <c r="D1147" s="2830"/>
      <c r="E1147" s="2833"/>
      <c r="F1147" s="2807"/>
      <c r="G1147" s="2810"/>
      <c r="H1147" s="2839"/>
      <c r="I1147" s="2807"/>
      <c r="J1147" s="2807"/>
      <c r="K1147" s="277"/>
      <c r="L1147" s="98"/>
      <c r="M1147" s="1760"/>
      <c r="N1147" s="89"/>
      <c r="O1147" s="89"/>
      <c r="P1147" s="98"/>
      <c r="Q1147" s="98"/>
      <c r="R1147" s="12"/>
      <c r="S1147" s="12"/>
      <c r="T1147" s="12"/>
      <c r="U1147" s="12"/>
      <c r="V1147" s="12"/>
      <c r="W1147" s="1934"/>
      <c r="X1147" s="1934"/>
      <c r="Y1147" s="12"/>
      <c r="Z1147" s="98"/>
      <c r="AA1147" s="2813"/>
      <c r="AB1147" s="2813"/>
      <c r="AC1147" s="2824" t="str">
        <f t="shared" ref="AC1147" si="267">IF(AC1141&gt;9,"błąd","")</f>
        <v/>
      </c>
      <c r="AD1147" s="2835"/>
      <c r="AE1147" s="2821"/>
      <c r="AF1147" s="2823"/>
      <c r="AG1147" s="59">
        <f>IF(N1147=N1146,0,IF(N1147=N1145,0,IF(N1147=N1144,0,IF(N1147=N1143,0,IF(N1147=N1142,0,IF(N1147=N1141,0,1))))))</f>
        <v>0</v>
      </c>
      <c r="AH1147" s="59" t="s">
        <v>224</v>
      </c>
      <c r="AI1147" s="59" t="str">
        <f t="shared" si="262"/>
        <v>??</v>
      </c>
      <c r="AJ1147" s="59">
        <f>IF(O1147=O1146,0,IF(O1147=O1145,0,IF(O1147=O1144,0,IF(O1147=O1143,0,IF(O1147=O1142,0,IF(O1147=O1141,0,1))))))</f>
        <v>0</v>
      </c>
      <c r="AK1147" s="529">
        <f t="shared" si="256"/>
        <v>0</v>
      </c>
    </row>
    <row r="1148" spans="1:37" ht="14.1" customHeight="1" thickTop="1" thickBot="1">
      <c r="A1148" s="2797"/>
      <c r="B1148" s="2801"/>
      <c r="C1148" s="2827"/>
      <c r="D1148" s="2830"/>
      <c r="E1148" s="2833"/>
      <c r="F1148" s="2807"/>
      <c r="G1148" s="2810"/>
      <c r="H1148" s="2839"/>
      <c r="I1148" s="2807"/>
      <c r="J1148" s="2807"/>
      <c r="K1148" s="277"/>
      <c r="L1148" s="98"/>
      <c r="M1148" s="1760"/>
      <c r="N1148" s="89"/>
      <c r="O1148" s="89"/>
      <c r="P1148" s="98"/>
      <c r="Q1148" s="98"/>
      <c r="R1148" s="12"/>
      <c r="S1148" s="12"/>
      <c r="T1148" s="12"/>
      <c r="U1148" s="12"/>
      <c r="V1148" s="12"/>
      <c r="W1148" s="1934"/>
      <c r="X1148" s="1934"/>
      <c r="Y1148" s="12"/>
      <c r="Z1148" s="98"/>
      <c r="AA1148" s="2813"/>
      <c r="AB1148" s="2813"/>
      <c r="AC1148" s="2824"/>
      <c r="AD1148" s="2835"/>
      <c r="AE1148" s="2821"/>
      <c r="AF1148" s="2823"/>
      <c r="AG1148" s="59">
        <f>IF(N1148=N1147,0,IF(N1148=N1146,0,IF(N1148=N1145,0,IF(N1148=N1144,0,IF(N1148=N1143,0,IF(N1148=N1142,0,IF(N1148=N1141,0,1)))))))</f>
        <v>0</v>
      </c>
      <c r="AH1148" s="59" t="s">
        <v>224</v>
      </c>
      <c r="AI1148" s="59" t="str">
        <f t="shared" si="262"/>
        <v>??</v>
      </c>
      <c r="AJ1148" s="59">
        <f>IF(O1148=O1147,0,IF(O1148=O1146,0,IF(O1148=O1145,0,IF(O1148=O1144,0,IF(O1148=O1143,0,IF(O1148=O1142,0,IF(O1148=O1141,0,1)))))))</f>
        <v>0</v>
      </c>
      <c r="AK1148" s="529">
        <f t="shared" si="256"/>
        <v>0</v>
      </c>
    </row>
    <row r="1149" spans="1:37" ht="14.1" customHeight="1" thickTop="1" thickBot="1">
      <c r="A1149" s="2797"/>
      <c r="B1149" s="2801"/>
      <c r="C1149" s="2827"/>
      <c r="D1149" s="2830"/>
      <c r="E1149" s="2833"/>
      <c r="F1149" s="2807"/>
      <c r="G1149" s="2810"/>
      <c r="H1149" s="2839"/>
      <c r="I1149" s="2807"/>
      <c r="J1149" s="2807"/>
      <c r="K1149" s="277"/>
      <c r="L1149" s="98"/>
      <c r="M1149" s="1760"/>
      <c r="N1149" s="89"/>
      <c r="O1149" s="89"/>
      <c r="P1149" s="98"/>
      <c r="Q1149" s="98"/>
      <c r="R1149" s="12"/>
      <c r="S1149" s="12"/>
      <c r="T1149" s="12"/>
      <c r="U1149" s="12"/>
      <c r="V1149" s="12"/>
      <c r="W1149" s="1934"/>
      <c r="X1149" s="1934"/>
      <c r="Y1149" s="12"/>
      <c r="Z1149" s="98"/>
      <c r="AA1149" s="2813"/>
      <c r="AB1149" s="2813"/>
      <c r="AC1149" s="2824"/>
      <c r="AD1149" s="2835"/>
      <c r="AE1149" s="2821"/>
      <c r="AF1149" s="2823"/>
      <c r="AG1149" s="59">
        <f>IF(N1149=N1148,0,IF(N1149=N1147,0,IF(N1149=N1146,0,IF(N1149=N1145,0,IF(N1149=N1144,0,IF(N1149=N1143,0,IF(N1149=N1142,0,IF(N1149=N1141,0,1))))))))</f>
        <v>0</v>
      </c>
      <c r="AH1149" s="59" t="s">
        <v>224</v>
      </c>
      <c r="AI1149" s="59" t="str">
        <f t="shared" si="262"/>
        <v>??</v>
      </c>
      <c r="AJ1149" s="59">
        <f>IF(O1149=O1148,0,IF(O1149=O1147,0,IF(O1149=O1146,0,IF(O1149=O1145,0,IF(O1149=O1144,0,IF(O1149=O1143,0,IF(O1149=O1142,0,IF(O1149=O1141,0,1))))))))</f>
        <v>0</v>
      </c>
      <c r="AK1149" s="529">
        <f t="shared" si="256"/>
        <v>0</v>
      </c>
    </row>
    <row r="1150" spans="1:37" ht="14.1" customHeight="1" thickTop="1" thickBot="1">
      <c r="A1150" s="2797"/>
      <c r="B1150" s="2802"/>
      <c r="C1150" s="2828"/>
      <c r="D1150" s="2831"/>
      <c r="E1150" s="2834"/>
      <c r="F1150" s="2808"/>
      <c r="G1150" s="2811"/>
      <c r="H1150" s="2840"/>
      <c r="I1150" s="2808"/>
      <c r="J1150" s="2808"/>
      <c r="K1150" s="274"/>
      <c r="L1150" s="96"/>
      <c r="M1150" s="96"/>
      <c r="N1150" s="89"/>
      <c r="O1150" s="93"/>
      <c r="P1150" s="96"/>
      <c r="Q1150" s="96"/>
      <c r="R1150" s="13"/>
      <c r="S1150" s="13"/>
      <c r="T1150" s="13"/>
      <c r="U1150" s="13"/>
      <c r="V1150" s="13"/>
      <c r="W1150" s="13"/>
      <c r="X1150" s="13"/>
      <c r="Y1150" s="13"/>
      <c r="Z1150" s="96"/>
      <c r="AA1150" s="2814"/>
      <c r="AB1150" s="2814"/>
      <c r="AC1150" s="2825"/>
      <c r="AD1150" s="2835"/>
      <c r="AE1150" s="2822"/>
      <c r="AF1150" s="2823"/>
      <c r="AG1150" s="59">
        <f>IF(N1150=N1149,0,IF(N1150=N1148,0,IF(N1150=N1147,0,IF(N1150=N1146,0,IF(N1150=N1145,0,IF(N1150=N1144,0,IF(N1150=N1143,0,IF(N1150=N1142,0,IF(N1150=N1141,0,1)))))))))</f>
        <v>0</v>
      </c>
      <c r="AH1150" s="59" t="s">
        <v>224</v>
      </c>
      <c r="AI1150" s="59" t="str">
        <f t="shared" si="262"/>
        <v>??</v>
      </c>
      <c r="AJ1150" s="59">
        <f>IF(O1150=O1149,0,IF(O1150=O1148,0,IF(O1150=O1147,0,IF(O1150=O1146,0,IF(O1150=O1145,0,IF(O1150=O1144,0,IF(O1150=O1143,0,IF(O1150=O1142,0,IF(O1150=O1141,0,1)))))))))</f>
        <v>0</v>
      </c>
      <c r="AK1150" s="529">
        <f t="shared" si="256"/>
        <v>0</v>
      </c>
    </row>
    <row r="1151" spans="1:37" ht="14.1" customHeight="1" thickTop="1" thickBot="1">
      <c r="A1151" s="2797"/>
      <c r="B1151" s="2800"/>
      <c r="C1151" s="2826"/>
      <c r="D1151" s="2829"/>
      <c r="E1151" s="2832"/>
      <c r="F1151" s="2806"/>
      <c r="G1151" s="2809"/>
      <c r="H1151" s="2836" t="s">
        <v>970</v>
      </c>
      <c r="I1151" s="2806"/>
      <c r="J1151" s="2806"/>
      <c r="K1151" s="275"/>
      <c r="L1151" s="97"/>
      <c r="M1151" s="97"/>
      <c r="N1151" s="79"/>
      <c r="O1151" s="79"/>
      <c r="P1151" s="97"/>
      <c r="Q1151" s="97"/>
      <c r="R1151" s="14"/>
      <c r="S1151" s="14"/>
      <c r="T1151" s="14"/>
      <c r="U1151" s="14"/>
      <c r="V1151" s="14"/>
      <c r="W1151" s="14"/>
      <c r="X1151" s="14"/>
      <c r="Y1151" s="14"/>
      <c r="Z1151" s="97"/>
      <c r="AA1151" s="2812">
        <f>SUM(R1151:Z1160)</f>
        <v>0</v>
      </c>
      <c r="AB1151" s="2812">
        <f>IF(AA1151&gt;0,18,0)</f>
        <v>0</v>
      </c>
      <c r="AC1151" s="2815">
        <f t="shared" ref="AC1151" si="268">IF((AA1151-AB1151)&gt;=0,AA1151-AB1151,0)</f>
        <v>0</v>
      </c>
      <c r="AD1151" s="2835">
        <f>IF(AA1151&lt;AB1151,AA1151,AB1151)/IF(AB1151=0,1,AB1151)</f>
        <v>0</v>
      </c>
      <c r="AE1151" s="2820" t="str">
        <f>IF(AD1151=1,"pe",IF(AD1151&gt;0,"ne",""))</f>
        <v/>
      </c>
      <c r="AF1151" s="2823"/>
      <c r="AG1151" s="59">
        <v>1</v>
      </c>
      <c r="AH1151" s="59" t="s">
        <v>224</v>
      </c>
      <c r="AI1151" s="59" t="str">
        <f t="shared" si="262"/>
        <v>??</v>
      </c>
      <c r="AJ1151" s="59">
        <v>1</v>
      </c>
      <c r="AK1151" s="529">
        <f>C1151</f>
        <v>0</v>
      </c>
    </row>
    <row r="1152" spans="1:37" ht="14.1" customHeight="1" thickTop="1" thickBot="1">
      <c r="A1152" s="2797"/>
      <c r="B1152" s="2801"/>
      <c r="C1152" s="2827"/>
      <c r="D1152" s="2830"/>
      <c r="E1152" s="2833"/>
      <c r="F1152" s="2807"/>
      <c r="G1152" s="2810"/>
      <c r="H1152" s="2837"/>
      <c r="I1152" s="2807"/>
      <c r="J1152" s="2807"/>
      <c r="K1152" s="273"/>
      <c r="L1152" s="98"/>
      <c r="M1152" s="1760"/>
      <c r="N1152" s="89"/>
      <c r="O1152" s="89"/>
      <c r="P1152" s="98"/>
      <c r="Q1152" s="98"/>
      <c r="R1152" s="12"/>
      <c r="S1152" s="12"/>
      <c r="T1152" s="12"/>
      <c r="U1152" s="12"/>
      <c r="V1152" s="12"/>
      <c r="W1152" s="1934"/>
      <c r="X1152" s="1934"/>
      <c r="Y1152" s="12"/>
      <c r="Z1152" s="98"/>
      <c r="AA1152" s="2813"/>
      <c r="AB1152" s="2813"/>
      <c r="AC1152" s="2816"/>
      <c r="AD1152" s="2835"/>
      <c r="AE1152" s="2821"/>
      <c r="AF1152" s="2823"/>
      <c r="AG1152" s="59">
        <f>IF(N1152=N1151,0,1)</f>
        <v>0</v>
      </c>
      <c r="AH1152" s="59" t="s">
        <v>224</v>
      </c>
      <c r="AI1152" s="59" t="str">
        <f t="shared" si="262"/>
        <v>??</v>
      </c>
      <c r="AJ1152" s="59">
        <f>IF(O1152=O1151,0,1)</f>
        <v>0</v>
      </c>
      <c r="AK1152" s="529">
        <f t="shared" ref="AK1152:AK1180" si="269">AK1151</f>
        <v>0</v>
      </c>
    </row>
    <row r="1153" spans="1:37" ht="14.1" customHeight="1" thickTop="1" thickBot="1">
      <c r="A1153" s="2797"/>
      <c r="B1153" s="2801"/>
      <c r="C1153" s="2827"/>
      <c r="D1153" s="2830"/>
      <c r="E1153" s="2833"/>
      <c r="F1153" s="2807"/>
      <c r="G1153" s="2810"/>
      <c r="H1153" s="2838"/>
      <c r="I1153" s="2807"/>
      <c r="J1153" s="2807"/>
      <c r="K1153" s="273"/>
      <c r="L1153" s="98"/>
      <c r="M1153" s="1760"/>
      <c r="N1153" s="89"/>
      <c r="O1153" s="89"/>
      <c r="P1153" s="98"/>
      <c r="Q1153" s="98"/>
      <c r="R1153" s="12"/>
      <c r="S1153" s="12"/>
      <c r="T1153" s="12"/>
      <c r="U1153" s="12"/>
      <c r="V1153" s="12"/>
      <c r="W1153" s="1934"/>
      <c r="X1153" s="1934"/>
      <c r="Y1153" s="12"/>
      <c r="Z1153" s="98"/>
      <c r="AA1153" s="2813"/>
      <c r="AB1153" s="2813"/>
      <c r="AC1153" s="2816"/>
      <c r="AD1153" s="2835"/>
      <c r="AE1153" s="2821"/>
      <c r="AF1153" s="2823"/>
      <c r="AG1153" s="59">
        <f>IF(N1153=N1152,0,IF(N1153=N1151,0,1))</f>
        <v>0</v>
      </c>
      <c r="AH1153" s="59" t="s">
        <v>224</v>
      </c>
      <c r="AI1153" s="59" t="str">
        <f t="shared" si="262"/>
        <v>??</v>
      </c>
      <c r="AJ1153" s="59">
        <f>IF(O1153=O1152,0,IF(O1153=O1151,0,1))</f>
        <v>0</v>
      </c>
      <c r="AK1153" s="529">
        <f t="shared" si="269"/>
        <v>0</v>
      </c>
    </row>
    <row r="1154" spans="1:37" ht="14.1" customHeight="1" thickTop="1" thickBot="1">
      <c r="A1154" s="2797"/>
      <c r="B1154" s="2801"/>
      <c r="C1154" s="2827"/>
      <c r="D1154" s="2830"/>
      <c r="E1154" s="2833"/>
      <c r="F1154" s="2807"/>
      <c r="G1154" s="2810"/>
      <c r="H1154" s="2839"/>
      <c r="I1154" s="2807"/>
      <c r="J1154" s="2807"/>
      <c r="K1154" s="273"/>
      <c r="L1154" s="98"/>
      <c r="M1154" s="1760"/>
      <c r="N1154" s="89"/>
      <c r="O1154" s="89"/>
      <c r="P1154" s="98"/>
      <c r="Q1154" s="98"/>
      <c r="R1154" s="12"/>
      <c r="S1154" s="12"/>
      <c r="T1154" s="12"/>
      <c r="U1154" s="12"/>
      <c r="V1154" s="12"/>
      <c r="W1154" s="1934"/>
      <c r="X1154" s="1934"/>
      <c r="Y1154" s="12"/>
      <c r="Z1154" s="98"/>
      <c r="AA1154" s="2813"/>
      <c r="AB1154" s="2813"/>
      <c r="AC1154" s="2816"/>
      <c r="AD1154" s="2835"/>
      <c r="AE1154" s="2821"/>
      <c r="AF1154" s="2823"/>
      <c r="AG1154" s="59">
        <f>IF(N1154=N1153,0,IF(N1154=N1152,0,IF(N1154=N1151,0,1)))</f>
        <v>0</v>
      </c>
      <c r="AH1154" s="59" t="s">
        <v>224</v>
      </c>
      <c r="AI1154" s="59" t="str">
        <f t="shared" si="262"/>
        <v>??</v>
      </c>
      <c r="AJ1154" s="59">
        <f>IF(O1154=O1153,0,IF(O1154=O1152,0,IF(O1154=O1151,0,1)))</f>
        <v>0</v>
      </c>
      <c r="AK1154" s="529">
        <f t="shared" si="269"/>
        <v>0</v>
      </c>
    </row>
    <row r="1155" spans="1:37" ht="14.1" customHeight="1" thickTop="1" thickBot="1">
      <c r="A1155" s="2797"/>
      <c r="B1155" s="2801"/>
      <c r="C1155" s="2827"/>
      <c r="D1155" s="2830"/>
      <c r="E1155" s="2833"/>
      <c r="F1155" s="2807"/>
      <c r="G1155" s="2810"/>
      <c r="H1155" s="2839"/>
      <c r="I1155" s="2807"/>
      <c r="J1155" s="2807"/>
      <c r="K1155" s="277"/>
      <c r="L1155" s="98"/>
      <c r="M1155" s="1760"/>
      <c r="N1155" s="89"/>
      <c r="O1155" s="89"/>
      <c r="P1155" s="98"/>
      <c r="Q1155" s="98"/>
      <c r="R1155" s="12"/>
      <c r="S1155" s="12"/>
      <c r="T1155" s="12"/>
      <c r="U1155" s="12"/>
      <c r="V1155" s="12"/>
      <c r="W1155" s="1934"/>
      <c r="X1155" s="1934"/>
      <c r="Y1155" s="12"/>
      <c r="Z1155" s="98"/>
      <c r="AA1155" s="2813"/>
      <c r="AB1155" s="2813"/>
      <c r="AC1155" s="2816"/>
      <c r="AD1155" s="2835"/>
      <c r="AE1155" s="2821"/>
      <c r="AF1155" s="2823"/>
      <c r="AG1155" s="59">
        <f>IF(N1155=N1154,0,IF(N1155=N1153,0,IF(N1155=N1152,0,IF(N1155=N1151,0,1))))</f>
        <v>0</v>
      </c>
      <c r="AH1155" s="59" t="s">
        <v>224</v>
      </c>
      <c r="AI1155" s="59" t="str">
        <f t="shared" si="262"/>
        <v>??</v>
      </c>
      <c r="AJ1155" s="59">
        <f>IF(O1155=O1154,0,IF(O1155=O1153,0,IF(O1155=O1152,0,IF(O1155=O1151,0,1))))</f>
        <v>0</v>
      </c>
      <c r="AK1155" s="529">
        <f t="shared" si="269"/>
        <v>0</v>
      </c>
    </row>
    <row r="1156" spans="1:37" ht="14.1" customHeight="1" thickTop="1" thickBot="1">
      <c r="A1156" s="2797"/>
      <c r="B1156" s="2801"/>
      <c r="C1156" s="2827"/>
      <c r="D1156" s="2830"/>
      <c r="E1156" s="2833"/>
      <c r="F1156" s="2807"/>
      <c r="G1156" s="2810"/>
      <c r="H1156" s="2839"/>
      <c r="I1156" s="2807"/>
      <c r="J1156" s="2807"/>
      <c r="K1156" s="277"/>
      <c r="L1156" s="98"/>
      <c r="M1156" s="1760"/>
      <c r="N1156" s="89"/>
      <c r="O1156" s="89"/>
      <c r="P1156" s="98"/>
      <c r="Q1156" s="98"/>
      <c r="R1156" s="12"/>
      <c r="S1156" s="12"/>
      <c r="T1156" s="12"/>
      <c r="U1156" s="12"/>
      <c r="V1156" s="12"/>
      <c r="W1156" s="1934"/>
      <c r="X1156" s="1934"/>
      <c r="Y1156" s="12"/>
      <c r="Z1156" s="98"/>
      <c r="AA1156" s="2813"/>
      <c r="AB1156" s="2813"/>
      <c r="AC1156" s="2816"/>
      <c r="AD1156" s="2835"/>
      <c r="AE1156" s="2821"/>
      <c r="AF1156" s="2823"/>
      <c r="AG1156" s="59">
        <f>IF(N1156=N1155,0,IF(N1156=N1154,0,IF(N1156=N1153,0,IF(N1156=N1152,0,IF(N1156=N1151,0,1)))))</f>
        <v>0</v>
      </c>
      <c r="AH1156" s="59" t="s">
        <v>224</v>
      </c>
      <c r="AI1156" s="59" t="str">
        <f t="shared" si="262"/>
        <v>??</v>
      </c>
      <c r="AJ1156" s="59">
        <f>IF(O1156=O1155,0,IF(O1156=O1154,0,IF(O1156=O1153,0,IF(O1156=O1152,0,IF(O1156=O1151,0,1)))))</f>
        <v>0</v>
      </c>
      <c r="AK1156" s="529">
        <f t="shared" si="269"/>
        <v>0</v>
      </c>
    </row>
    <row r="1157" spans="1:37" ht="14.1" customHeight="1" thickTop="1" thickBot="1">
      <c r="A1157" s="2797"/>
      <c r="B1157" s="2801"/>
      <c r="C1157" s="2827"/>
      <c r="D1157" s="2830"/>
      <c r="E1157" s="2833"/>
      <c r="F1157" s="2807"/>
      <c r="G1157" s="2810"/>
      <c r="H1157" s="2839"/>
      <c r="I1157" s="2807"/>
      <c r="J1157" s="2807"/>
      <c r="K1157" s="277"/>
      <c r="L1157" s="98"/>
      <c r="M1157" s="1760"/>
      <c r="N1157" s="89"/>
      <c r="O1157" s="89"/>
      <c r="P1157" s="98"/>
      <c r="Q1157" s="98"/>
      <c r="R1157" s="12"/>
      <c r="S1157" s="12"/>
      <c r="T1157" s="12"/>
      <c r="U1157" s="12"/>
      <c r="V1157" s="12"/>
      <c r="W1157" s="1934"/>
      <c r="X1157" s="1934"/>
      <c r="Y1157" s="12"/>
      <c r="Z1157" s="98"/>
      <c r="AA1157" s="2813"/>
      <c r="AB1157" s="2813"/>
      <c r="AC1157" s="2824" t="str">
        <f t="shared" ref="AC1157" si="270">IF(AC1151&gt;9,"błąd","")</f>
        <v/>
      </c>
      <c r="AD1157" s="2835"/>
      <c r="AE1157" s="2821"/>
      <c r="AF1157" s="2823"/>
      <c r="AG1157" s="59">
        <f>IF(N1157=N1156,0,IF(N1157=N1155,0,IF(N1157=N1154,0,IF(N1157=N1153,0,IF(N1157=N1152,0,IF(N1157=N1151,0,1))))))</f>
        <v>0</v>
      </c>
      <c r="AH1157" s="59" t="s">
        <v>224</v>
      </c>
      <c r="AI1157" s="59" t="str">
        <f t="shared" si="262"/>
        <v>??</v>
      </c>
      <c r="AJ1157" s="59">
        <f>IF(O1157=O1156,0,IF(O1157=O1155,0,IF(O1157=O1154,0,IF(O1157=O1153,0,IF(O1157=O1152,0,IF(O1157=O1151,0,1))))))</f>
        <v>0</v>
      </c>
      <c r="AK1157" s="529">
        <f t="shared" si="269"/>
        <v>0</v>
      </c>
    </row>
    <row r="1158" spans="1:37" ht="14.1" customHeight="1" thickTop="1" thickBot="1">
      <c r="A1158" s="2797"/>
      <c r="B1158" s="2801"/>
      <c r="C1158" s="2827"/>
      <c r="D1158" s="2830"/>
      <c r="E1158" s="2833"/>
      <c r="F1158" s="2807"/>
      <c r="G1158" s="2810"/>
      <c r="H1158" s="2839"/>
      <c r="I1158" s="2807"/>
      <c r="J1158" s="2807"/>
      <c r="K1158" s="277"/>
      <c r="L1158" s="98"/>
      <c r="M1158" s="1760"/>
      <c r="N1158" s="89"/>
      <c r="O1158" s="89"/>
      <c r="P1158" s="98"/>
      <c r="Q1158" s="98"/>
      <c r="R1158" s="12"/>
      <c r="S1158" s="12"/>
      <c r="T1158" s="12"/>
      <c r="U1158" s="12"/>
      <c r="V1158" s="12"/>
      <c r="W1158" s="1934"/>
      <c r="X1158" s="1934"/>
      <c r="Y1158" s="12"/>
      <c r="Z1158" s="98"/>
      <c r="AA1158" s="2813"/>
      <c r="AB1158" s="2813"/>
      <c r="AC1158" s="2824"/>
      <c r="AD1158" s="2835"/>
      <c r="AE1158" s="2821"/>
      <c r="AF1158" s="2823"/>
      <c r="AG1158" s="59">
        <f>IF(N1158=N1157,0,IF(N1158=N1156,0,IF(N1158=N1155,0,IF(N1158=N1154,0,IF(N1158=N1153,0,IF(N1158=N1152,0,IF(N1158=N1151,0,1)))))))</f>
        <v>0</v>
      </c>
      <c r="AH1158" s="59" t="s">
        <v>224</v>
      </c>
      <c r="AI1158" s="59" t="str">
        <f t="shared" si="262"/>
        <v>??</v>
      </c>
      <c r="AJ1158" s="59">
        <f>IF(O1158=O1157,0,IF(O1158=O1156,0,IF(O1158=O1155,0,IF(O1158=O1154,0,IF(O1158=O1153,0,IF(O1158=O1152,0,IF(O1158=O1151,0,1)))))))</f>
        <v>0</v>
      </c>
      <c r="AK1158" s="529">
        <f t="shared" si="269"/>
        <v>0</v>
      </c>
    </row>
    <row r="1159" spans="1:37" ht="14.1" customHeight="1" thickTop="1" thickBot="1">
      <c r="A1159" s="2797"/>
      <c r="B1159" s="2801"/>
      <c r="C1159" s="2827"/>
      <c r="D1159" s="2830"/>
      <c r="E1159" s="2833"/>
      <c r="F1159" s="2807"/>
      <c r="G1159" s="2810"/>
      <c r="H1159" s="2839"/>
      <c r="I1159" s="2807"/>
      <c r="J1159" s="2807"/>
      <c r="K1159" s="277"/>
      <c r="L1159" s="98"/>
      <c r="M1159" s="1760"/>
      <c r="N1159" s="89"/>
      <c r="O1159" s="89"/>
      <c r="P1159" s="98"/>
      <c r="Q1159" s="98"/>
      <c r="R1159" s="12"/>
      <c r="S1159" s="12"/>
      <c r="T1159" s="12"/>
      <c r="U1159" s="12"/>
      <c r="V1159" s="12"/>
      <c r="W1159" s="1934"/>
      <c r="X1159" s="1934"/>
      <c r="Y1159" s="12"/>
      <c r="Z1159" s="98"/>
      <c r="AA1159" s="2813"/>
      <c r="AB1159" s="2813"/>
      <c r="AC1159" s="2824"/>
      <c r="AD1159" s="2835"/>
      <c r="AE1159" s="2821"/>
      <c r="AF1159" s="2823"/>
      <c r="AG1159" s="59">
        <f>IF(N1159=N1158,0,IF(N1159=N1157,0,IF(N1159=N1156,0,IF(N1159=N1155,0,IF(N1159=N1154,0,IF(N1159=N1153,0,IF(N1159=N1152,0,IF(N1159=N1151,0,1))))))))</f>
        <v>0</v>
      </c>
      <c r="AH1159" s="59" t="s">
        <v>224</v>
      </c>
      <c r="AI1159" s="59" t="str">
        <f t="shared" si="262"/>
        <v>??</v>
      </c>
      <c r="AJ1159" s="59">
        <f>IF(O1159=O1158,0,IF(O1159=O1157,0,IF(O1159=O1156,0,IF(O1159=O1155,0,IF(O1159=O1154,0,IF(O1159=O1153,0,IF(O1159=O1152,0,IF(O1159=O1151,0,1))))))))</f>
        <v>0</v>
      </c>
      <c r="AK1159" s="529">
        <f t="shared" si="269"/>
        <v>0</v>
      </c>
    </row>
    <row r="1160" spans="1:37" ht="14.1" customHeight="1" thickTop="1" thickBot="1">
      <c r="A1160" s="2797"/>
      <c r="B1160" s="2802"/>
      <c r="C1160" s="2828"/>
      <c r="D1160" s="2831"/>
      <c r="E1160" s="2834"/>
      <c r="F1160" s="2808"/>
      <c r="G1160" s="2811"/>
      <c r="H1160" s="2840"/>
      <c r="I1160" s="2808"/>
      <c r="J1160" s="2808"/>
      <c r="K1160" s="274"/>
      <c r="L1160" s="96"/>
      <c r="M1160" s="96"/>
      <c r="N1160" s="89"/>
      <c r="O1160" s="93"/>
      <c r="P1160" s="96"/>
      <c r="Q1160" s="96"/>
      <c r="R1160" s="13"/>
      <c r="S1160" s="13"/>
      <c r="T1160" s="13"/>
      <c r="U1160" s="13"/>
      <c r="V1160" s="13"/>
      <c r="W1160" s="13"/>
      <c r="X1160" s="13"/>
      <c r="Y1160" s="13"/>
      <c r="Z1160" s="96"/>
      <c r="AA1160" s="2814"/>
      <c r="AB1160" s="2814"/>
      <c r="AC1160" s="2825"/>
      <c r="AD1160" s="2835"/>
      <c r="AE1160" s="2822"/>
      <c r="AF1160" s="2823"/>
      <c r="AG1160" s="59">
        <f>IF(N1160=N1159,0,IF(N1160=N1158,0,IF(N1160=N1157,0,IF(N1160=N1156,0,IF(N1160=N1155,0,IF(N1160=N1154,0,IF(N1160=N1153,0,IF(N1160=N1152,0,IF(N1160=N1151,0,1)))))))))</f>
        <v>0</v>
      </c>
      <c r="AH1160" s="59" t="s">
        <v>224</v>
      </c>
      <c r="AI1160" s="59" t="str">
        <f t="shared" si="262"/>
        <v>??</v>
      </c>
      <c r="AJ1160" s="59">
        <f>IF(O1160=O1159,0,IF(O1160=O1158,0,IF(O1160=O1157,0,IF(O1160=O1156,0,IF(O1160=O1155,0,IF(O1160=O1154,0,IF(O1160=O1153,0,IF(O1160=O1152,0,IF(O1160=O1151,0,1)))))))))</f>
        <v>0</v>
      </c>
      <c r="AK1160" s="529">
        <f t="shared" si="269"/>
        <v>0</v>
      </c>
    </row>
    <row r="1161" spans="1:37" ht="14.1" customHeight="1" thickTop="1" thickBot="1">
      <c r="A1161" s="2797"/>
      <c r="B1161" s="2800"/>
      <c r="C1161" s="2826"/>
      <c r="D1161" s="2829"/>
      <c r="E1161" s="2832"/>
      <c r="F1161" s="2806"/>
      <c r="G1161" s="2809"/>
      <c r="H1161" s="2836" t="s">
        <v>970</v>
      </c>
      <c r="I1161" s="2806"/>
      <c r="J1161" s="2806"/>
      <c r="K1161" s="275"/>
      <c r="L1161" s="97"/>
      <c r="M1161" s="97"/>
      <c r="N1161" s="79"/>
      <c r="O1161" s="79"/>
      <c r="P1161" s="97"/>
      <c r="Q1161" s="97"/>
      <c r="R1161" s="14"/>
      <c r="S1161" s="14"/>
      <c r="T1161" s="14"/>
      <c r="U1161" s="14"/>
      <c r="V1161" s="14"/>
      <c r="W1161" s="14"/>
      <c r="X1161" s="14"/>
      <c r="Y1161" s="14"/>
      <c r="Z1161" s="97"/>
      <c r="AA1161" s="2812">
        <f>SUM(R1161:Z1170)</f>
        <v>0</v>
      </c>
      <c r="AB1161" s="2812">
        <f>IF(AA1161&gt;0,18,0)</f>
        <v>0</v>
      </c>
      <c r="AC1161" s="2815">
        <f t="shared" ref="AC1161" si="271">IF((AA1161-AB1161)&gt;=0,AA1161-AB1161,0)</f>
        <v>0</v>
      </c>
      <c r="AD1161" s="2835">
        <f>IF(AA1161&lt;AB1161,AA1161,AB1161)/IF(AB1161=0,1,AB1161)</f>
        <v>0</v>
      </c>
      <c r="AE1161" s="2820" t="str">
        <f>IF(AD1161=1,"pe",IF(AD1161&gt;0,"ne",""))</f>
        <v/>
      </c>
      <c r="AF1161" s="2823"/>
      <c r="AG1161" s="59">
        <v>1</v>
      </c>
      <c r="AH1161" s="59" t="s">
        <v>224</v>
      </c>
      <c r="AI1161" s="59" t="str">
        <f t="shared" si="262"/>
        <v>??</v>
      </c>
      <c r="AJ1161" s="59">
        <v>1</v>
      </c>
      <c r="AK1161" s="529">
        <f>C1161</f>
        <v>0</v>
      </c>
    </row>
    <row r="1162" spans="1:37" ht="14.1" customHeight="1" thickTop="1" thickBot="1">
      <c r="A1162" s="2797"/>
      <c r="B1162" s="2801"/>
      <c r="C1162" s="2827"/>
      <c r="D1162" s="2830"/>
      <c r="E1162" s="2833"/>
      <c r="F1162" s="2807"/>
      <c r="G1162" s="2810"/>
      <c r="H1162" s="2837"/>
      <c r="I1162" s="2807"/>
      <c r="J1162" s="2807"/>
      <c r="K1162" s="273"/>
      <c r="L1162" s="98"/>
      <c r="M1162" s="1760"/>
      <c r="N1162" s="89"/>
      <c r="O1162" s="89"/>
      <c r="P1162" s="98"/>
      <c r="Q1162" s="98"/>
      <c r="R1162" s="12"/>
      <c r="S1162" s="12"/>
      <c r="T1162" s="12"/>
      <c r="U1162" s="12"/>
      <c r="V1162" s="12"/>
      <c r="W1162" s="1934"/>
      <c r="X1162" s="1934"/>
      <c r="Y1162" s="12"/>
      <c r="Z1162" s="98"/>
      <c r="AA1162" s="2813"/>
      <c r="AB1162" s="2813"/>
      <c r="AC1162" s="2816"/>
      <c r="AD1162" s="2835"/>
      <c r="AE1162" s="2821"/>
      <c r="AF1162" s="2823"/>
      <c r="AG1162" s="59">
        <f>IF(N1162=N1161,0,1)</f>
        <v>0</v>
      </c>
      <c r="AH1162" s="59" t="s">
        <v>224</v>
      </c>
      <c r="AI1162" s="59" t="str">
        <f t="shared" si="262"/>
        <v>??</v>
      </c>
      <c r="AJ1162" s="59">
        <f>IF(O1162=O1161,0,1)</f>
        <v>0</v>
      </c>
      <c r="AK1162" s="529">
        <f t="shared" si="269"/>
        <v>0</v>
      </c>
    </row>
    <row r="1163" spans="1:37" ht="14.1" customHeight="1" thickTop="1" thickBot="1">
      <c r="A1163" s="2797"/>
      <c r="B1163" s="2801"/>
      <c r="C1163" s="2827"/>
      <c r="D1163" s="2830"/>
      <c r="E1163" s="2833"/>
      <c r="F1163" s="2807"/>
      <c r="G1163" s="2810"/>
      <c r="H1163" s="2838"/>
      <c r="I1163" s="2807"/>
      <c r="J1163" s="2807"/>
      <c r="K1163" s="273"/>
      <c r="L1163" s="98"/>
      <c r="M1163" s="1760"/>
      <c r="N1163" s="89"/>
      <c r="O1163" s="89"/>
      <c r="P1163" s="98"/>
      <c r="Q1163" s="98"/>
      <c r="R1163" s="12"/>
      <c r="S1163" s="12"/>
      <c r="T1163" s="12"/>
      <c r="U1163" s="12"/>
      <c r="V1163" s="12"/>
      <c r="W1163" s="1934"/>
      <c r="X1163" s="1934"/>
      <c r="Y1163" s="12"/>
      <c r="Z1163" s="98"/>
      <c r="AA1163" s="2813"/>
      <c r="AB1163" s="2813"/>
      <c r="AC1163" s="2816"/>
      <c r="AD1163" s="2835"/>
      <c r="AE1163" s="2821"/>
      <c r="AF1163" s="2823"/>
      <c r="AG1163" s="59">
        <f>IF(N1163=N1162,0,IF(N1163=N1161,0,1))</f>
        <v>0</v>
      </c>
      <c r="AH1163" s="59" t="s">
        <v>224</v>
      </c>
      <c r="AI1163" s="59" t="str">
        <f t="shared" si="262"/>
        <v>??</v>
      </c>
      <c r="AJ1163" s="59">
        <f>IF(O1163=O1162,0,IF(O1163=O1161,0,1))</f>
        <v>0</v>
      </c>
      <c r="AK1163" s="529">
        <f t="shared" si="269"/>
        <v>0</v>
      </c>
    </row>
    <row r="1164" spans="1:37" ht="14.1" customHeight="1" thickTop="1" thickBot="1">
      <c r="A1164" s="2797"/>
      <c r="B1164" s="2801"/>
      <c r="C1164" s="2827"/>
      <c r="D1164" s="2830"/>
      <c r="E1164" s="2833"/>
      <c r="F1164" s="2807"/>
      <c r="G1164" s="2810"/>
      <c r="H1164" s="2839"/>
      <c r="I1164" s="2807"/>
      <c r="J1164" s="2807"/>
      <c r="K1164" s="273"/>
      <c r="L1164" s="98"/>
      <c r="M1164" s="1760"/>
      <c r="N1164" s="89"/>
      <c r="O1164" s="89"/>
      <c r="P1164" s="98"/>
      <c r="Q1164" s="98"/>
      <c r="R1164" s="12"/>
      <c r="S1164" s="12"/>
      <c r="T1164" s="12"/>
      <c r="U1164" s="12"/>
      <c r="V1164" s="12"/>
      <c r="W1164" s="1934"/>
      <c r="X1164" s="1934"/>
      <c r="Y1164" s="12"/>
      <c r="Z1164" s="98"/>
      <c r="AA1164" s="2813"/>
      <c r="AB1164" s="2813"/>
      <c r="AC1164" s="2816"/>
      <c r="AD1164" s="2835"/>
      <c r="AE1164" s="2821"/>
      <c r="AF1164" s="2823"/>
      <c r="AG1164" s="59">
        <f>IF(N1164=N1163,0,IF(N1164=N1162,0,IF(N1164=N1161,0,1)))</f>
        <v>0</v>
      </c>
      <c r="AH1164" s="59" t="s">
        <v>224</v>
      </c>
      <c r="AI1164" s="59" t="str">
        <f t="shared" si="262"/>
        <v>??</v>
      </c>
      <c r="AJ1164" s="59">
        <f>IF(O1164=O1163,0,IF(O1164=O1162,0,IF(O1164=O1161,0,1)))</f>
        <v>0</v>
      </c>
      <c r="AK1164" s="529">
        <f t="shared" si="269"/>
        <v>0</v>
      </c>
    </row>
    <row r="1165" spans="1:37" ht="14.1" customHeight="1" thickTop="1" thickBot="1">
      <c r="A1165" s="2797"/>
      <c r="B1165" s="2801"/>
      <c r="C1165" s="2827"/>
      <c r="D1165" s="2830"/>
      <c r="E1165" s="2833"/>
      <c r="F1165" s="2807"/>
      <c r="G1165" s="2810"/>
      <c r="H1165" s="2839"/>
      <c r="I1165" s="2807"/>
      <c r="J1165" s="2807"/>
      <c r="K1165" s="277"/>
      <c r="L1165" s="98"/>
      <c r="M1165" s="1760"/>
      <c r="N1165" s="89"/>
      <c r="O1165" s="89"/>
      <c r="P1165" s="98"/>
      <c r="Q1165" s="98"/>
      <c r="R1165" s="12"/>
      <c r="S1165" s="12"/>
      <c r="T1165" s="12"/>
      <c r="U1165" s="12"/>
      <c r="V1165" s="12"/>
      <c r="W1165" s="1934"/>
      <c r="X1165" s="1934"/>
      <c r="Y1165" s="12"/>
      <c r="Z1165" s="98"/>
      <c r="AA1165" s="2813"/>
      <c r="AB1165" s="2813"/>
      <c r="AC1165" s="2816"/>
      <c r="AD1165" s="2835"/>
      <c r="AE1165" s="2821"/>
      <c r="AF1165" s="2823"/>
      <c r="AG1165" s="59">
        <f>IF(N1165=N1164,0,IF(N1165=N1163,0,IF(N1165=N1162,0,IF(N1165=N1161,0,1))))</f>
        <v>0</v>
      </c>
      <c r="AH1165" s="59" t="s">
        <v>224</v>
      </c>
      <c r="AI1165" s="59" t="str">
        <f t="shared" si="262"/>
        <v>??</v>
      </c>
      <c r="AJ1165" s="59">
        <f>IF(O1165=O1164,0,IF(O1165=O1163,0,IF(O1165=O1162,0,IF(O1165=O1161,0,1))))</f>
        <v>0</v>
      </c>
      <c r="AK1165" s="529">
        <f t="shared" si="269"/>
        <v>0</v>
      </c>
    </row>
    <row r="1166" spans="1:37" ht="14.1" customHeight="1" thickTop="1" thickBot="1">
      <c r="A1166" s="2797"/>
      <c r="B1166" s="2801"/>
      <c r="C1166" s="2827"/>
      <c r="D1166" s="2830"/>
      <c r="E1166" s="2833"/>
      <c r="F1166" s="2807"/>
      <c r="G1166" s="2810"/>
      <c r="H1166" s="2839"/>
      <c r="I1166" s="2807"/>
      <c r="J1166" s="2807"/>
      <c r="K1166" s="277"/>
      <c r="L1166" s="98"/>
      <c r="M1166" s="1760"/>
      <c r="N1166" s="89"/>
      <c r="O1166" s="89"/>
      <c r="P1166" s="98"/>
      <c r="Q1166" s="98"/>
      <c r="R1166" s="12"/>
      <c r="S1166" s="12"/>
      <c r="T1166" s="12"/>
      <c r="U1166" s="12"/>
      <c r="V1166" s="12"/>
      <c r="W1166" s="1934"/>
      <c r="X1166" s="1934"/>
      <c r="Y1166" s="12"/>
      <c r="Z1166" s="98"/>
      <c r="AA1166" s="2813"/>
      <c r="AB1166" s="2813"/>
      <c r="AC1166" s="2816"/>
      <c r="AD1166" s="2835"/>
      <c r="AE1166" s="2821"/>
      <c r="AF1166" s="2823"/>
      <c r="AG1166" s="59">
        <f>IF(N1166=N1165,0,IF(N1166=N1164,0,IF(N1166=N1163,0,IF(N1166=N1162,0,IF(N1166=N1161,0,1)))))</f>
        <v>0</v>
      </c>
      <c r="AH1166" s="59" t="s">
        <v>224</v>
      </c>
      <c r="AI1166" s="59" t="str">
        <f t="shared" si="262"/>
        <v>??</v>
      </c>
      <c r="AJ1166" s="59">
        <f>IF(O1166=O1165,0,IF(O1166=O1164,0,IF(O1166=O1163,0,IF(O1166=O1162,0,IF(O1166=O1161,0,1)))))</f>
        <v>0</v>
      </c>
      <c r="AK1166" s="529">
        <f t="shared" si="269"/>
        <v>0</v>
      </c>
    </row>
    <row r="1167" spans="1:37" ht="14.1" customHeight="1" thickTop="1" thickBot="1">
      <c r="A1167" s="2797"/>
      <c r="B1167" s="2801"/>
      <c r="C1167" s="2827"/>
      <c r="D1167" s="2830"/>
      <c r="E1167" s="2833"/>
      <c r="F1167" s="2807"/>
      <c r="G1167" s="2810"/>
      <c r="H1167" s="2839"/>
      <c r="I1167" s="2807"/>
      <c r="J1167" s="2807"/>
      <c r="K1167" s="277"/>
      <c r="L1167" s="98"/>
      <c r="M1167" s="1760"/>
      <c r="N1167" s="89"/>
      <c r="O1167" s="89"/>
      <c r="P1167" s="98"/>
      <c r="Q1167" s="98"/>
      <c r="R1167" s="12"/>
      <c r="S1167" s="12"/>
      <c r="T1167" s="12"/>
      <c r="U1167" s="12"/>
      <c r="V1167" s="12"/>
      <c r="W1167" s="1934"/>
      <c r="X1167" s="1934"/>
      <c r="Y1167" s="12"/>
      <c r="Z1167" s="98"/>
      <c r="AA1167" s="2813"/>
      <c r="AB1167" s="2813"/>
      <c r="AC1167" s="2824" t="str">
        <f t="shared" ref="AC1167" si="272">IF(AC1161&gt;9,"błąd","")</f>
        <v/>
      </c>
      <c r="AD1167" s="2835"/>
      <c r="AE1167" s="2821"/>
      <c r="AF1167" s="2823"/>
      <c r="AG1167" s="59">
        <f>IF(N1167=N1166,0,IF(N1167=N1165,0,IF(N1167=N1164,0,IF(N1167=N1163,0,IF(N1167=N1162,0,IF(N1167=N1161,0,1))))))</f>
        <v>0</v>
      </c>
      <c r="AH1167" s="59" t="s">
        <v>224</v>
      </c>
      <c r="AI1167" s="59" t="str">
        <f t="shared" si="262"/>
        <v>??</v>
      </c>
      <c r="AJ1167" s="59">
        <f>IF(O1167=O1166,0,IF(O1167=O1165,0,IF(O1167=O1164,0,IF(O1167=O1163,0,IF(O1167=O1162,0,IF(O1167=O1161,0,1))))))</f>
        <v>0</v>
      </c>
      <c r="AK1167" s="529">
        <f t="shared" si="269"/>
        <v>0</v>
      </c>
    </row>
    <row r="1168" spans="1:37" ht="14.1" customHeight="1" thickTop="1" thickBot="1">
      <c r="A1168" s="2797"/>
      <c r="B1168" s="2801"/>
      <c r="C1168" s="2827"/>
      <c r="D1168" s="2830"/>
      <c r="E1168" s="2833"/>
      <c r="F1168" s="2807"/>
      <c r="G1168" s="2810"/>
      <c r="H1168" s="2839"/>
      <c r="I1168" s="2807"/>
      <c r="J1168" s="2807"/>
      <c r="K1168" s="277"/>
      <c r="L1168" s="98"/>
      <c r="M1168" s="1760"/>
      <c r="N1168" s="89"/>
      <c r="O1168" s="89"/>
      <c r="P1168" s="98"/>
      <c r="Q1168" s="98"/>
      <c r="R1168" s="12"/>
      <c r="S1168" s="12"/>
      <c r="T1168" s="12"/>
      <c r="U1168" s="12"/>
      <c r="V1168" s="12"/>
      <c r="W1168" s="1934"/>
      <c r="X1168" s="1934"/>
      <c r="Y1168" s="12"/>
      <c r="Z1168" s="98"/>
      <c r="AA1168" s="2813"/>
      <c r="AB1168" s="2813"/>
      <c r="AC1168" s="2824"/>
      <c r="AD1168" s="2835"/>
      <c r="AE1168" s="2821"/>
      <c r="AF1168" s="2823"/>
      <c r="AG1168" s="59">
        <f>IF(N1168=N1167,0,IF(N1168=N1166,0,IF(N1168=N1165,0,IF(N1168=N1164,0,IF(N1168=N1163,0,IF(N1168=N1162,0,IF(N1168=N1161,0,1)))))))</f>
        <v>0</v>
      </c>
      <c r="AH1168" s="59" t="s">
        <v>224</v>
      </c>
      <c r="AI1168" s="59" t="str">
        <f t="shared" si="262"/>
        <v>??</v>
      </c>
      <c r="AJ1168" s="59">
        <f>IF(O1168=O1167,0,IF(O1168=O1166,0,IF(O1168=O1165,0,IF(O1168=O1164,0,IF(O1168=O1163,0,IF(O1168=O1162,0,IF(O1168=O1161,0,1)))))))</f>
        <v>0</v>
      </c>
      <c r="AK1168" s="529">
        <f t="shared" si="269"/>
        <v>0</v>
      </c>
    </row>
    <row r="1169" spans="1:37" ht="14.1" customHeight="1" thickTop="1" thickBot="1">
      <c r="A1169" s="2797"/>
      <c r="B1169" s="2801"/>
      <c r="C1169" s="2827"/>
      <c r="D1169" s="2830"/>
      <c r="E1169" s="2833"/>
      <c r="F1169" s="2807"/>
      <c r="G1169" s="2810"/>
      <c r="H1169" s="2839"/>
      <c r="I1169" s="2807"/>
      <c r="J1169" s="2807"/>
      <c r="K1169" s="277"/>
      <c r="L1169" s="98"/>
      <c r="M1169" s="1760"/>
      <c r="N1169" s="89"/>
      <c r="O1169" s="89"/>
      <c r="P1169" s="98"/>
      <c r="Q1169" s="98"/>
      <c r="R1169" s="12"/>
      <c r="S1169" s="12"/>
      <c r="T1169" s="12"/>
      <c r="U1169" s="12"/>
      <c r="V1169" s="12"/>
      <c r="W1169" s="1934"/>
      <c r="X1169" s="1934"/>
      <c r="Y1169" s="12"/>
      <c r="Z1169" s="98"/>
      <c r="AA1169" s="2813"/>
      <c r="AB1169" s="2813"/>
      <c r="AC1169" s="2824"/>
      <c r="AD1169" s="2835"/>
      <c r="AE1169" s="2821"/>
      <c r="AF1169" s="2823"/>
      <c r="AG1169" s="59">
        <f>IF(N1169=N1168,0,IF(N1169=N1167,0,IF(N1169=N1166,0,IF(N1169=N1165,0,IF(N1169=N1164,0,IF(N1169=N1163,0,IF(N1169=N1162,0,IF(N1169=N1161,0,1))))))))</f>
        <v>0</v>
      </c>
      <c r="AH1169" s="59" t="s">
        <v>224</v>
      </c>
      <c r="AI1169" s="59" t="str">
        <f t="shared" si="262"/>
        <v>??</v>
      </c>
      <c r="AJ1169" s="59">
        <f>IF(O1169=O1168,0,IF(O1169=O1167,0,IF(O1169=O1166,0,IF(O1169=O1165,0,IF(O1169=O1164,0,IF(O1169=O1163,0,IF(O1169=O1162,0,IF(O1169=O1161,0,1))))))))</f>
        <v>0</v>
      </c>
      <c r="AK1169" s="529">
        <f t="shared" si="269"/>
        <v>0</v>
      </c>
    </row>
    <row r="1170" spans="1:37" ht="14.1" customHeight="1" thickTop="1" thickBot="1">
      <c r="A1170" s="2797"/>
      <c r="B1170" s="2802"/>
      <c r="C1170" s="2828"/>
      <c r="D1170" s="2831"/>
      <c r="E1170" s="2834"/>
      <c r="F1170" s="2808"/>
      <c r="G1170" s="2811"/>
      <c r="H1170" s="2840"/>
      <c r="I1170" s="2808"/>
      <c r="J1170" s="2808"/>
      <c r="K1170" s="274"/>
      <c r="L1170" s="96"/>
      <c r="M1170" s="96"/>
      <c r="N1170" s="89"/>
      <c r="O1170" s="93"/>
      <c r="P1170" s="96"/>
      <c r="Q1170" s="96"/>
      <c r="R1170" s="13"/>
      <c r="S1170" s="13"/>
      <c r="T1170" s="13"/>
      <c r="U1170" s="13"/>
      <c r="V1170" s="13"/>
      <c r="W1170" s="13"/>
      <c r="X1170" s="13"/>
      <c r="Y1170" s="13"/>
      <c r="Z1170" s="96"/>
      <c r="AA1170" s="2814"/>
      <c r="AB1170" s="2814"/>
      <c r="AC1170" s="2825"/>
      <c r="AD1170" s="2835"/>
      <c r="AE1170" s="2822"/>
      <c r="AF1170" s="2823"/>
      <c r="AG1170" s="59">
        <f>IF(N1170=N1169,0,IF(N1170=N1168,0,IF(N1170=N1167,0,IF(N1170=N1166,0,IF(N1170=N1165,0,IF(N1170=N1164,0,IF(N1170=N1163,0,IF(N1170=N1162,0,IF(N1170=N1161,0,1)))))))))</f>
        <v>0</v>
      </c>
      <c r="AH1170" s="59" t="s">
        <v>224</v>
      </c>
      <c r="AI1170" s="59" t="str">
        <f t="shared" si="262"/>
        <v>??</v>
      </c>
      <c r="AJ1170" s="59">
        <f>IF(O1170=O1169,0,IF(O1170=O1168,0,IF(O1170=O1167,0,IF(O1170=O1166,0,IF(O1170=O1165,0,IF(O1170=O1164,0,IF(O1170=O1163,0,IF(O1170=O1162,0,IF(O1170=O1161,0,1)))))))))</f>
        <v>0</v>
      </c>
      <c r="AK1170" s="529">
        <f t="shared" si="269"/>
        <v>0</v>
      </c>
    </row>
    <row r="1171" spans="1:37" ht="14.1" customHeight="1" thickTop="1" thickBot="1">
      <c r="A1171" s="2797"/>
      <c r="B1171" s="2800"/>
      <c r="C1171" s="2826"/>
      <c r="D1171" s="2829"/>
      <c r="E1171" s="2832"/>
      <c r="F1171" s="2806"/>
      <c r="G1171" s="2809"/>
      <c r="H1171" s="2836" t="s">
        <v>970</v>
      </c>
      <c r="I1171" s="2806"/>
      <c r="J1171" s="2806"/>
      <c r="K1171" s="275"/>
      <c r="L1171" s="97"/>
      <c r="M1171" s="97"/>
      <c r="N1171" s="79"/>
      <c r="O1171" s="79"/>
      <c r="P1171" s="97"/>
      <c r="Q1171" s="97"/>
      <c r="R1171" s="14"/>
      <c r="S1171" s="14"/>
      <c r="T1171" s="14"/>
      <c r="U1171" s="14"/>
      <c r="V1171" s="14"/>
      <c r="W1171" s="14"/>
      <c r="X1171" s="14"/>
      <c r="Y1171" s="14"/>
      <c r="Z1171" s="97"/>
      <c r="AA1171" s="2812">
        <f>SUM(R1171:Z1180)</f>
        <v>0</v>
      </c>
      <c r="AB1171" s="2812">
        <f>IF(AA1171&gt;0,18,0)</f>
        <v>0</v>
      </c>
      <c r="AC1171" s="2815">
        <f t="shared" ref="AC1171" si="273">IF((AA1171-AB1171)&gt;=0,AA1171-AB1171,0)</f>
        <v>0</v>
      </c>
      <c r="AD1171" s="2835">
        <f>IF(AA1171&lt;AB1171,AA1171,AB1171)/IF(AB1171=0,1,AB1171)</f>
        <v>0</v>
      </c>
      <c r="AE1171" s="2820" t="str">
        <f>IF(AD1171=1,"pe",IF(AD1171&gt;0,"ne",""))</f>
        <v/>
      </c>
      <c r="AF1171" s="2823"/>
      <c r="AG1171" s="59">
        <v>1</v>
      </c>
      <c r="AH1171" s="59" t="s">
        <v>224</v>
      </c>
      <c r="AI1171" s="59" t="str">
        <f t="shared" si="262"/>
        <v>??</v>
      </c>
      <c r="AJ1171" s="59">
        <v>1</v>
      </c>
      <c r="AK1171" s="529">
        <f>C1171</f>
        <v>0</v>
      </c>
    </row>
    <row r="1172" spans="1:37" ht="14.1" customHeight="1" thickTop="1" thickBot="1">
      <c r="A1172" s="2797"/>
      <c r="B1172" s="2801"/>
      <c r="C1172" s="2827"/>
      <c r="D1172" s="2830"/>
      <c r="E1172" s="2833"/>
      <c r="F1172" s="2807"/>
      <c r="G1172" s="2810"/>
      <c r="H1172" s="2837"/>
      <c r="I1172" s="2807"/>
      <c r="J1172" s="2807"/>
      <c r="K1172" s="273"/>
      <c r="L1172" s="98"/>
      <c r="M1172" s="1760"/>
      <c r="N1172" s="89"/>
      <c r="O1172" s="89"/>
      <c r="P1172" s="98"/>
      <c r="Q1172" s="98"/>
      <c r="R1172" s="12"/>
      <c r="S1172" s="12"/>
      <c r="T1172" s="12"/>
      <c r="U1172" s="12"/>
      <c r="V1172" s="12"/>
      <c r="W1172" s="1934"/>
      <c r="X1172" s="1934"/>
      <c r="Y1172" s="12"/>
      <c r="Z1172" s="98"/>
      <c r="AA1172" s="2813"/>
      <c r="AB1172" s="2813"/>
      <c r="AC1172" s="2816"/>
      <c r="AD1172" s="2835"/>
      <c r="AE1172" s="2821"/>
      <c r="AF1172" s="2823"/>
      <c r="AG1172" s="59">
        <f>IF(N1172=N1171,0,1)</f>
        <v>0</v>
      </c>
      <c r="AH1172" s="59" t="s">
        <v>224</v>
      </c>
      <c r="AI1172" s="59" t="str">
        <f t="shared" si="262"/>
        <v>??</v>
      </c>
      <c r="AJ1172" s="59">
        <f>IF(O1172=O1171,0,1)</f>
        <v>0</v>
      </c>
      <c r="AK1172" s="529">
        <f t="shared" si="269"/>
        <v>0</v>
      </c>
    </row>
    <row r="1173" spans="1:37" ht="14.1" customHeight="1" thickTop="1" thickBot="1">
      <c r="A1173" s="2797"/>
      <c r="B1173" s="2801"/>
      <c r="C1173" s="2827"/>
      <c r="D1173" s="2830"/>
      <c r="E1173" s="2833"/>
      <c r="F1173" s="2807"/>
      <c r="G1173" s="2810"/>
      <c r="H1173" s="2838"/>
      <c r="I1173" s="2807"/>
      <c r="J1173" s="2807"/>
      <c r="K1173" s="273"/>
      <c r="L1173" s="98"/>
      <c r="M1173" s="1760"/>
      <c r="N1173" s="89"/>
      <c r="O1173" s="89"/>
      <c r="P1173" s="98"/>
      <c r="Q1173" s="98"/>
      <c r="R1173" s="12"/>
      <c r="S1173" s="12"/>
      <c r="T1173" s="12"/>
      <c r="U1173" s="12"/>
      <c r="V1173" s="12"/>
      <c r="W1173" s="1934"/>
      <c r="X1173" s="1934"/>
      <c r="Y1173" s="12"/>
      <c r="Z1173" s="98"/>
      <c r="AA1173" s="2813"/>
      <c r="AB1173" s="2813"/>
      <c r="AC1173" s="2816"/>
      <c r="AD1173" s="2835"/>
      <c r="AE1173" s="2821"/>
      <c r="AF1173" s="2823"/>
      <c r="AG1173" s="59">
        <f>IF(N1173=N1172,0,IF(N1173=N1171,0,1))</f>
        <v>0</v>
      </c>
      <c r="AH1173" s="59" t="s">
        <v>224</v>
      </c>
      <c r="AI1173" s="59" t="str">
        <f t="shared" si="262"/>
        <v>??</v>
      </c>
      <c r="AJ1173" s="59">
        <f>IF(O1173=O1172,0,IF(O1173=O1171,0,1))</f>
        <v>0</v>
      </c>
      <c r="AK1173" s="529">
        <f t="shared" si="269"/>
        <v>0</v>
      </c>
    </row>
    <row r="1174" spans="1:37" ht="14.1" customHeight="1" thickTop="1" thickBot="1">
      <c r="A1174" s="2797"/>
      <c r="B1174" s="2801"/>
      <c r="C1174" s="2827"/>
      <c r="D1174" s="2830"/>
      <c r="E1174" s="2833"/>
      <c r="F1174" s="2807"/>
      <c r="G1174" s="2810"/>
      <c r="H1174" s="2839"/>
      <c r="I1174" s="2807"/>
      <c r="J1174" s="2807"/>
      <c r="K1174" s="273"/>
      <c r="L1174" s="98"/>
      <c r="M1174" s="1760"/>
      <c r="N1174" s="89"/>
      <c r="O1174" s="89"/>
      <c r="P1174" s="98"/>
      <c r="Q1174" s="98"/>
      <c r="R1174" s="12"/>
      <c r="S1174" s="12"/>
      <c r="T1174" s="12"/>
      <c r="U1174" s="12"/>
      <c r="V1174" s="12"/>
      <c r="W1174" s="1934"/>
      <c r="X1174" s="1934"/>
      <c r="Y1174" s="12"/>
      <c r="Z1174" s="98"/>
      <c r="AA1174" s="2813"/>
      <c r="AB1174" s="2813"/>
      <c r="AC1174" s="2816"/>
      <c r="AD1174" s="2835"/>
      <c r="AE1174" s="2821"/>
      <c r="AF1174" s="2823"/>
      <c r="AG1174" s="59">
        <f>IF(N1174=N1173,0,IF(N1174=N1172,0,IF(N1174=N1171,0,1)))</f>
        <v>0</v>
      </c>
      <c r="AH1174" s="59" t="s">
        <v>224</v>
      </c>
      <c r="AI1174" s="59" t="str">
        <f t="shared" si="262"/>
        <v>??</v>
      </c>
      <c r="AJ1174" s="59">
        <f>IF(O1174=O1173,0,IF(O1174=O1172,0,IF(O1174=O1171,0,1)))</f>
        <v>0</v>
      </c>
      <c r="AK1174" s="529">
        <f t="shared" si="269"/>
        <v>0</v>
      </c>
    </row>
    <row r="1175" spans="1:37" ht="14.1" customHeight="1" thickTop="1" thickBot="1">
      <c r="A1175" s="2797"/>
      <c r="B1175" s="2801"/>
      <c r="C1175" s="2827"/>
      <c r="D1175" s="2830"/>
      <c r="E1175" s="2833"/>
      <c r="F1175" s="2807"/>
      <c r="G1175" s="2810"/>
      <c r="H1175" s="2839"/>
      <c r="I1175" s="2807"/>
      <c r="J1175" s="2807"/>
      <c r="K1175" s="277"/>
      <c r="L1175" s="98"/>
      <c r="M1175" s="1760"/>
      <c r="N1175" s="89"/>
      <c r="O1175" s="89"/>
      <c r="P1175" s="98"/>
      <c r="Q1175" s="98"/>
      <c r="R1175" s="12"/>
      <c r="S1175" s="12"/>
      <c r="T1175" s="12"/>
      <c r="U1175" s="12"/>
      <c r="V1175" s="12"/>
      <c r="W1175" s="1934"/>
      <c r="X1175" s="1934"/>
      <c r="Y1175" s="12"/>
      <c r="Z1175" s="98"/>
      <c r="AA1175" s="2813"/>
      <c r="AB1175" s="2813"/>
      <c r="AC1175" s="2816"/>
      <c r="AD1175" s="2835"/>
      <c r="AE1175" s="2821"/>
      <c r="AF1175" s="2823"/>
      <c r="AG1175" s="59">
        <f>IF(N1175=N1174,0,IF(N1175=N1173,0,IF(N1175=N1172,0,IF(N1175=N1171,0,1))))</f>
        <v>0</v>
      </c>
      <c r="AH1175" s="59" t="s">
        <v>224</v>
      </c>
      <c r="AI1175" s="59" t="str">
        <f t="shared" si="262"/>
        <v>??</v>
      </c>
      <c r="AJ1175" s="59">
        <f>IF(O1175=O1174,0,IF(O1175=O1173,0,IF(O1175=O1172,0,IF(O1175=O1171,0,1))))</f>
        <v>0</v>
      </c>
      <c r="AK1175" s="529">
        <f t="shared" si="269"/>
        <v>0</v>
      </c>
    </row>
    <row r="1176" spans="1:37" ht="14.1" customHeight="1" thickTop="1" thickBot="1">
      <c r="A1176" s="2797"/>
      <c r="B1176" s="2801"/>
      <c r="C1176" s="2827"/>
      <c r="D1176" s="2830"/>
      <c r="E1176" s="2833"/>
      <c r="F1176" s="2807"/>
      <c r="G1176" s="2810"/>
      <c r="H1176" s="2839"/>
      <c r="I1176" s="2807"/>
      <c r="J1176" s="2807"/>
      <c r="K1176" s="277"/>
      <c r="L1176" s="98"/>
      <c r="M1176" s="1760"/>
      <c r="N1176" s="89"/>
      <c r="O1176" s="89"/>
      <c r="P1176" s="98"/>
      <c r="Q1176" s="98"/>
      <c r="R1176" s="12"/>
      <c r="S1176" s="12"/>
      <c r="T1176" s="12"/>
      <c r="U1176" s="12"/>
      <c r="V1176" s="12"/>
      <c r="W1176" s="1934"/>
      <c r="X1176" s="1934"/>
      <c r="Y1176" s="12"/>
      <c r="Z1176" s="98"/>
      <c r="AA1176" s="2813"/>
      <c r="AB1176" s="2813"/>
      <c r="AC1176" s="2816"/>
      <c r="AD1176" s="2835"/>
      <c r="AE1176" s="2821"/>
      <c r="AF1176" s="2823"/>
      <c r="AG1176" s="59">
        <f>IF(N1176=N1175,0,IF(N1176=N1174,0,IF(N1176=N1173,0,IF(N1176=N1172,0,IF(N1176=N1171,0,1)))))</f>
        <v>0</v>
      </c>
      <c r="AH1176" s="59" t="s">
        <v>224</v>
      </c>
      <c r="AI1176" s="59" t="str">
        <f t="shared" si="262"/>
        <v>??</v>
      </c>
      <c r="AJ1176" s="59">
        <f>IF(O1176=O1175,0,IF(O1176=O1174,0,IF(O1176=O1173,0,IF(O1176=O1172,0,IF(O1176=O1171,0,1)))))</f>
        <v>0</v>
      </c>
      <c r="AK1176" s="529">
        <f t="shared" si="269"/>
        <v>0</v>
      </c>
    </row>
    <row r="1177" spans="1:37" ht="14.1" customHeight="1" thickTop="1" thickBot="1">
      <c r="A1177" s="2797"/>
      <c r="B1177" s="2801"/>
      <c r="C1177" s="2827"/>
      <c r="D1177" s="2830"/>
      <c r="E1177" s="2833"/>
      <c r="F1177" s="2807"/>
      <c r="G1177" s="2810"/>
      <c r="H1177" s="2839"/>
      <c r="I1177" s="2807"/>
      <c r="J1177" s="2807"/>
      <c r="K1177" s="277"/>
      <c r="L1177" s="98"/>
      <c r="M1177" s="1760"/>
      <c r="N1177" s="89"/>
      <c r="O1177" s="89"/>
      <c r="P1177" s="98"/>
      <c r="Q1177" s="98"/>
      <c r="R1177" s="12"/>
      <c r="S1177" s="12"/>
      <c r="T1177" s="12"/>
      <c r="U1177" s="12"/>
      <c r="V1177" s="12"/>
      <c r="W1177" s="1934"/>
      <c r="X1177" s="1934"/>
      <c r="Y1177" s="12"/>
      <c r="Z1177" s="98"/>
      <c r="AA1177" s="2813"/>
      <c r="AB1177" s="2813"/>
      <c r="AC1177" s="2824" t="str">
        <f t="shared" ref="AC1177" si="274">IF(AC1171&gt;9,"błąd","")</f>
        <v/>
      </c>
      <c r="AD1177" s="2835"/>
      <c r="AE1177" s="2821"/>
      <c r="AF1177" s="2823"/>
      <c r="AG1177" s="59">
        <f>IF(N1177=N1176,0,IF(N1177=N1175,0,IF(N1177=N1174,0,IF(N1177=N1173,0,IF(N1177=N1172,0,IF(N1177=N1171,0,1))))))</f>
        <v>0</v>
      </c>
      <c r="AH1177" s="59" t="s">
        <v>224</v>
      </c>
      <c r="AI1177" s="59" t="str">
        <f t="shared" si="262"/>
        <v>??</v>
      </c>
      <c r="AJ1177" s="59">
        <f>IF(O1177=O1176,0,IF(O1177=O1175,0,IF(O1177=O1174,0,IF(O1177=O1173,0,IF(O1177=O1172,0,IF(O1177=O1171,0,1))))))</f>
        <v>0</v>
      </c>
      <c r="AK1177" s="529">
        <f t="shared" si="269"/>
        <v>0</v>
      </c>
    </row>
    <row r="1178" spans="1:37" ht="14.1" customHeight="1" thickTop="1" thickBot="1">
      <c r="A1178" s="2797"/>
      <c r="B1178" s="2801"/>
      <c r="C1178" s="2827"/>
      <c r="D1178" s="2830"/>
      <c r="E1178" s="2833"/>
      <c r="F1178" s="2807"/>
      <c r="G1178" s="2810"/>
      <c r="H1178" s="2839"/>
      <c r="I1178" s="2807"/>
      <c r="J1178" s="2807"/>
      <c r="K1178" s="277"/>
      <c r="L1178" s="98"/>
      <c r="M1178" s="1760"/>
      <c r="N1178" s="89"/>
      <c r="O1178" s="89"/>
      <c r="P1178" s="98"/>
      <c r="Q1178" s="98"/>
      <c r="R1178" s="12"/>
      <c r="S1178" s="12"/>
      <c r="T1178" s="12"/>
      <c r="U1178" s="12"/>
      <c r="V1178" s="12"/>
      <c r="W1178" s="1934"/>
      <c r="X1178" s="1934"/>
      <c r="Y1178" s="12"/>
      <c r="Z1178" s="98"/>
      <c r="AA1178" s="2813"/>
      <c r="AB1178" s="2813"/>
      <c r="AC1178" s="2824"/>
      <c r="AD1178" s="2835"/>
      <c r="AE1178" s="2821"/>
      <c r="AF1178" s="2823"/>
      <c r="AG1178" s="59">
        <f>IF(N1178=N1177,0,IF(N1178=N1176,0,IF(N1178=N1175,0,IF(N1178=N1174,0,IF(N1178=N1173,0,IF(N1178=N1172,0,IF(N1178=N1171,0,1)))))))</f>
        <v>0</v>
      </c>
      <c r="AH1178" s="59" t="s">
        <v>224</v>
      </c>
      <c r="AI1178" s="59" t="str">
        <f t="shared" si="262"/>
        <v>??</v>
      </c>
      <c r="AJ1178" s="59">
        <f>IF(O1178=O1177,0,IF(O1178=O1176,0,IF(O1178=O1175,0,IF(O1178=O1174,0,IF(O1178=O1173,0,IF(O1178=O1172,0,IF(O1178=O1171,0,1)))))))</f>
        <v>0</v>
      </c>
      <c r="AK1178" s="529">
        <f t="shared" si="269"/>
        <v>0</v>
      </c>
    </row>
    <row r="1179" spans="1:37" ht="14.1" customHeight="1" thickTop="1" thickBot="1">
      <c r="A1179" s="2797"/>
      <c r="B1179" s="2801"/>
      <c r="C1179" s="2827"/>
      <c r="D1179" s="2830"/>
      <c r="E1179" s="2833"/>
      <c r="F1179" s="2807"/>
      <c r="G1179" s="2810"/>
      <c r="H1179" s="2839"/>
      <c r="I1179" s="2807"/>
      <c r="J1179" s="2807"/>
      <c r="K1179" s="277"/>
      <c r="L1179" s="98"/>
      <c r="M1179" s="1760"/>
      <c r="N1179" s="89"/>
      <c r="O1179" s="89"/>
      <c r="P1179" s="98"/>
      <c r="Q1179" s="98"/>
      <c r="R1179" s="12"/>
      <c r="S1179" s="12"/>
      <c r="T1179" s="12"/>
      <c r="U1179" s="12"/>
      <c r="V1179" s="12"/>
      <c r="W1179" s="1934"/>
      <c r="X1179" s="1934"/>
      <c r="Y1179" s="12"/>
      <c r="Z1179" s="98"/>
      <c r="AA1179" s="2813"/>
      <c r="AB1179" s="2813"/>
      <c r="AC1179" s="2824"/>
      <c r="AD1179" s="2835"/>
      <c r="AE1179" s="2821"/>
      <c r="AF1179" s="2823"/>
      <c r="AG1179" s="59">
        <f>IF(N1179=N1178,0,IF(N1179=N1177,0,IF(N1179=N1176,0,IF(N1179=N1175,0,IF(N1179=N1174,0,IF(N1179=N1173,0,IF(N1179=N1172,0,IF(N1179=N1171,0,1))))))))</f>
        <v>0</v>
      </c>
      <c r="AH1179" s="59" t="s">
        <v>224</v>
      </c>
      <c r="AI1179" s="59" t="str">
        <f t="shared" si="262"/>
        <v>??</v>
      </c>
      <c r="AJ1179" s="59">
        <f>IF(O1179=O1178,0,IF(O1179=O1177,0,IF(O1179=O1176,0,IF(O1179=O1175,0,IF(O1179=O1174,0,IF(O1179=O1173,0,IF(O1179=O1172,0,IF(O1179=O1171,0,1))))))))</f>
        <v>0</v>
      </c>
      <c r="AK1179" s="529">
        <f t="shared" si="269"/>
        <v>0</v>
      </c>
    </row>
    <row r="1180" spans="1:37" ht="14.1" customHeight="1" thickTop="1" thickBot="1">
      <c r="A1180" s="2797"/>
      <c r="B1180" s="2802"/>
      <c r="C1180" s="2828"/>
      <c r="D1180" s="2831"/>
      <c r="E1180" s="2834"/>
      <c r="F1180" s="2808"/>
      <c r="G1180" s="2811"/>
      <c r="H1180" s="2840"/>
      <c r="I1180" s="2808"/>
      <c r="J1180" s="2808"/>
      <c r="K1180" s="274"/>
      <c r="L1180" s="96"/>
      <c r="M1180" s="96"/>
      <c r="N1180" s="89"/>
      <c r="O1180" s="93"/>
      <c r="P1180" s="96"/>
      <c r="Q1180" s="96"/>
      <c r="R1180" s="13"/>
      <c r="S1180" s="13"/>
      <c r="T1180" s="13"/>
      <c r="U1180" s="13"/>
      <c r="V1180" s="13"/>
      <c r="W1180" s="13"/>
      <c r="X1180" s="13"/>
      <c r="Y1180" s="13"/>
      <c r="Z1180" s="96"/>
      <c r="AA1180" s="2814"/>
      <c r="AB1180" s="2814"/>
      <c r="AC1180" s="2825"/>
      <c r="AD1180" s="2835"/>
      <c r="AE1180" s="2822"/>
      <c r="AF1180" s="2823"/>
      <c r="AG1180" s="59">
        <f>IF(N1180=N1179,0,IF(N1180=N1178,0,IF(N1180=N1177,0,IF(N1180=N1176,0,IF(N1180=N1175,0,IF(N1180=N1174,0,IF(N1180=N1173,0,IF(N1180=N1172,0,IF(N1180=N1171,0,1)))))))))</f>
        <v>0</v>
      </c>
      <c r="AH1180" s="59" t="s">
        <v>224</v>
      </c>
      <c r="AI1180" s="59" t="str">
        <f t="shared" si="262"/>
        <v>??</v>
      </c>
      <c r="AJ1180" s="59">
        <f>IF(O1180=O1179,0,IF(O1180=O1178,0,IF(O1180=O1177,0,IF(O1180=O1176,0,IF(O1180=O1175,0,IF(O1180=O1174,0,IF(O1180=O1173,0,IF(O1180=O1172,0,IF(O1180=O1171,0,1)))))))))</f>
        <v>0</v>
      </c>
      <c r="AK1180" s="529">
        <f t="shared" si="269"/>
        <v>0</v>
      </c>
    </row>
    <row r="1181" spans="1:37" ht="14.1" customHeight="1" thickTop="1" thickBot="1">
      <c r="A1181" s="2797"/>
      <c r="B1181" s="2800"/>
      <c r="C1181" s="2826"/>
      <c r="D1181" s="2829"/>
      <c r="E1181" s="2832"/>
      <c r="F1181" s="2806"/>
      <c r="G1181" s="2809"/>
      <c r="H1181" s="2836" t="s">
        <v>970</v>
      </c>
      <c r="I1181" s="2806"/>
      <c r="J1181" s="2806"/>
      <c r="K1181" s="275"/>
      <c r="L1181" s="97"/>
      <c r="M1181" s="97"/>
      <c r="N1181" s="79"/>
      <c r="O1181" s="79"/>
      <c r="P1181" s="97"/>
      <c r="Q1181" s="97"/>
      <c r="R1181" s="14"/>
      <c r="S1181" s="14"/>
      <c r="T1181" s="14"/>
      <c r="U1181" s="14"/>
      <c r="V1181" s="14"/>
      <c r="W1181" s="14"/>
      <c r="X1181" s="14"/>
      <c r="Y1181" s="14"/>
      <c r="Z1181" s="97"/>
      <c r="AA1181" s="2812">
        <f>SUM(R1181:Z1190)</f>
        <v>0</v>
      </c>
      <c r="AB1181" s="2812">
        <f>IF(AA1181&gt;0,18,0)</f>
        <v>0</v>
      </c>
      <c r="AC1181" s="2815">
        <f t="shared" ref="AC1181" si="275">IF((AA1181-AB1181)&gt;=0,AA1181-AB1181,0)</f>
        <v>0</v>
      </c>
      <c r="AD1181" s="2835">
        <f>IF(AA1181&lt;AB1181,AA1181,AB1181)/IF(AB1181=0,1,AB1181)</f>
        <v>0</v>
      </c>
      <c r="AE1181" s="2820" t="str">
        <f>IF(AD1181=1,"pe",IF(AD1181&gt;0,"ne",""))</f>
        <v/>
      </c>
      <c r="AF1181" s="2823"/>
      <c r="AG1181" s="59">
        <v>1</v>
      </c>
      <c r="AH1181" s="59" t="s">
        <v>224</v>
      </c>
      <c r="AI1181" s="59" t="str">
        <f t="shared" si="262"/>
        <v>??</v>
      </c>
      <c r="AJ1181" s="59">
        <v>1</v>
      </c>
      <c r="AK1181" s="529">
        <f>C1181</f>
        <v>0</v>
      </c>
    </row>
    <row r="1182" spans="1:37" ht="14.1" customHeight="1" thickTop="1" thickBot="1">
      <c r="A1182" s="2797"/>
      <c r="B1182" s="2801"/>
      <c r="C1182" s="2827"/>
      <c r="D1182" s="2830"/>
      <c r="E1182" s="2833"/>
      <c r="F1182" s="2807"/>
      <c r="G1182" s="2810"/>
      <c r="H1182" s="2837"/>
      <c r="I1182" s="2807"/>
      <c r="J1182" s="2807"/>
      <c r="K1182" s="273"/>
      <c r="L1182" s="98"/>
      <c r="M1182" s="1760"/>
      <c r="N1182" s="89"/>
      <c r="O1182" s="89"/>
      <c r="P1182" s="98"/>
      <c r="Q1182" s="98"/>
      <c r="R1182" s="12"/>
      <c r="S1182" s="12"/>
      <c r="T1182" s="12"/>
      <c r="U1182" s="12"/>
      <c r="V1182" s="12"/>
      <c r="W1182" s="1934"/>
      <c r="X1182" s="1934"/>
      <c r="Y1182" s="12"/>
      <c r="Z1182" s="98"/>
      <c r="AA1182" s="2813"/>
      <c r="AB1182" s="2813"/>
      <c r="AC1182" s="2816"/>
      <c r="AD1182" s="2835"/>
      <c r="AE1182" s="2821"/>
      <c r="AF1182" s="2823"/>
      <c r="AG1182" s="59">
        <f>IF(N1182=N1181,0,1)</f>
        <v>0</v>
      </c>
      <c r="AH1182" s="59" t="s">
        <v>224</v>
      </c>
      <c r="AI1182" s="59" t="str">
        <f t="shared" si="262"/>
        <v>??</v>
      </c>
      <c r="AJ1182" s="59">
        <f>IF(O1182=O1181,0,1)</f>
        <v>0</v>
      </c>
      <c r="AK1182" s="529">
        <f t="shared" si="31"/>
        <v>0</v>
      </c>
    </row>
    <row r="1183" spans="1:37" ht="14.1" customHeight="1" thickTop="1" thickBot="1">
      <c r="A1183" s="2797"/>
      <c r="B1183" s="2801"/>
      <c r="C1183" s="2827"/>
      <c r="D1183" s="2830"/>
      <c r="E1183" s="2833"/>
      <c r="F1183" s="2807"/>
      <c r="G1183" s="2810"/>
      <c r="H1183" s="2838"/>
      <c r="I1183" s="2807"/>
      <c r="J1183" s="2807"/>
      <c r="K1183" s="273"/>
      <c r="L1183" s="98"/>
      <c r="M1183" s="1760"/>
      <c r="N1183" s="89"/>
      <c r="O1183" s="89"/>
      <c r="P1183" s="98"/>
      <c r="Q1183" s="98"/>
      <c r="R1183" s="12"/>
      <c r="S1183" s="12"/>
      <c r="T1183" s="12"/>
      <c r="U1183" s="12"/>
      <c r="V1183" s="12"/>
      <c r="W1183" s="1934"/>
      <c r="X1183" s="1934"/>
      <c r="Y1183" s="12"/>
      <c r="Z1183" s="98"/>
      <c r="AA1183" s="2813"/>
      <c r="AB1183" s="2813"/>
      <c r="AC1183" s="2816"/>
      <c r="AD1183" s="2835"/>
      <c r="AE1183" s="2821"/>
      <c r="AF1183" s="2823"/>
      <c r="AG1183" s="59">
        <f>IF(N1183=N1182,0,IF(N1183=N1181,0,1))</f>
        <v>0</v>
      </c>
      <c r="AH1183" s="59" t="s">
        <v>224</v>
      </c>
      <c r="AI1183" s="59" t="str">
        <f t="shared" si="262"/>
        <v>??</v>
      </c>
      <c r="AJ1183" s="59">
        <f>IF(O1183=O1182,0,IF(O1183=O1181,0,1))</f>
        <v>0</v>
      </c>
      <c r="AK1183" s="529">
        <f t="shared" si="31"/>
        <v>0</v>
      </c>
    </row>
    <row r="1184" spans="1:37" ht="14.1" customHeight="1" thickTop="1" thickBot="1">
      <c r="A1184" s="2797"/>
      <c r="B1184" s="2801"/>
      <c r="C1184" s="2827"/>
      <c r="D1184" s="2830"/>
      <c r="E1184" s="2833"/>
      <c r="F1184" s="2807"/>
      <c r="G1184" s="2810"/>
      <c r="H1184" s="2839"/>
      <c r="I1184" s="2807"/>
      <c r="J1184" s="2807"/>
      <c r="K1184" s="273"/>
      <c r="L1184" s="98"/>
      <c r="M1184" s="1760"/>
      <c r="N1184" s="89"/>
      <c r="O1184" s="89"/>
      <c r="P1184" s="98"/>
      <c r="Q1184" s="98"/>
      <c r="R1184" s="12"/>
      <c r="S1184" s="12"/>
      <c r="T1184" s="12"/>
      <c r="U1184" s="12"/>
      <c r="V1184" s="12"/>
      <c r="W1184" s="1934"/>
      <c r="X1184" s="1934"/>
      <c r="Y1184" s="12"/>
      <c r="Z1184" s="98"/>
      <c r="AA1184" s="2813"/>
      <c r="AB1184" s="2813"/>
      <c r="AC1184" s="2816"/>
      <c r="AD1184" s="2835"/>
      <c r="AE1184" s="2821"/>
      <c r="AF1184" s="2823"/>
      <c r="AG1184" s="59">
        <f>IF(N1184=N1183,0,IF(N1184=N1182,0,IF(N1184=N1181,0,1)))</f>
        <v>0</v>
      </c>
      <c r="AH1184" s="59" t="s">
        <v>224</v>
      </c>
      <c r="AI1184" s="59" t="str">
        <f t="shared" si="262"/>
        <v>??</v>
      </c>
      <c r="AJ1184" s="59">
        <f>IF(O1184=O1183,0,IF(O1184=O1182,0,IF(O1184=O1181,0,1)))</f>
        <v>0</v>
      </c>
      <c r="AK1184" s="529">
        <f t="shared" si="31"/>
        <v>0</v>
      </c>
    </row>
    <row r="1185" spans="1:37" ht="14.1" customHeight="1" thickTop="1" thickBot="1">
      <c r="A1185" s="2797"/>
      <c r="B1185" s="2801"/>
      <c r="C1185" s="2827"/>
      <c r="D1185" s="2830"/>
      <c r="E1185" s="2833"/>
      <c r="F1185" s="2807"/>
      <c r="G1185" s="2810"/>
      <c r="H1185" s="2839"/>
      <c r="I1185" s="2807"/>
      <c r="J1185" s="2807"/>
      <c r="K1185" s="277"/>
      <c r="L1185" s="98"/>
      <c r="M1185" s="1760"/>
      <c r="N1185" s="89"/>
      <c r="O1185" s="89"/>
      <c r="P1185" s="98"/>
      <c r="Q1185" s="98"/>
      <c r="R1185" s="12"/>
      <c r="S1185" s="12"/>
      <c r="T1185" s="12"/>
      <c r="U1185" s="12"/>
      <c r="V1185" s="12"/>
      <c r="W1185" s="1934"/>
      <c r="X1185" s="1934"/>
      <c r="Y1185" s="12"/>
      <c r="Z1185" s="98"/>
      <c r="AA1185" s="2813"/>
      <c r="AB1185" s="2813"/>
      <c r="AC1185" s="2816"/>
      <c r="AD1185" s="2835"/>
      <c r="AE1185" s="2821"/>
      <c r="AF1185" s="2823"/>
      <c r="AG1185" s="59">
        <f>IF(N1185=N1184,0,IF(N1185=N1183,0,IF(N1185=N1182,0,IF(N1185=N1181,0,1))))</f>
        <v>0</v>
      </c>
      <c r="AH1185" s="59" t="s">
        <v>224</v>
      </c>
      <c r="AI1185" s="59" t="str">
        <f t="shared" si="262"/>
        <v>??</v>
      </c>
      <c r="AJ1185" s="59">
        <f>IF(O1185=O1184,0,IF(O1185=O1183,0,IF(O1185=O1182,0,IF(O1185=O1181,0,1))))</f>
        <v>0</v>
      </c>
      <c r="AK1185" s="529">
        <f t="shared" si="31"/>
        <v>0</v>
      </c>
    </row>
    <row r="1186" spans="1:37" ht="14.1" customHeight="1" thickTop="1" thickBot="1">
      <c r="A1186" s="2797"/>
      <c r="B1186" s="2801"/>
      <c r="C1186" s="2827"/>
      <c r="D1186" s="2830"/>
      <c r="E1186" s="2833"/>
      <c r="F1186" s="2807"/>
      <c r="G1186" s="2810"/>
      <c r="H1186" s="2839"/>
      <c r="I1186" s="2807"/>
      <c r="J1186" s="2807"/>
      <c r="K1186" s="277"/>
      <c r="L1186" s="98"/>
      <c r="M1186" s="1760"/>
      <c r="N1186" s="89"/>
      <c r="O1186" s="89"/>
      <c r="P1186" s="98"/>
      <c r="Q1186" s="98"/>
      <c r="R1186" s="12"/>
      <c r="S1186" s="12"/>
      <c r="T1186" s="12"/>
      <c r="U1186" s="12"/>
      <c r="V1186" s="12"/>
      <c r="W1186" s="1934"/>
      <c r="X1186" s="1934"/>
      <c r="Y1186" s="12"/>
      <c r="Z1186" s="98"/>
      <c r="AA1186" s="2813"/>
      <c r="AB1186" s="2813"/>
      <c r="AC1186" s="2816"/>
      <c r="AD1186" s="2835"/>
      <c r="AE1186" s="2821"/>
      <c r="AF1186" s="2823"/>
      <c r="AG1186" s="59">
        <f>IF(N1186=N1185,0,IF(N1186=N1184,0,IF(N1186=N1183,0,IF(N1186=N1182,0,IF(N1186=N1181,0,1)))))</f>
        <v>0</v>
      </c>
      <c r="AH1186" s="59" t="s">
        <v>224</v>
      </c>
      <c r="AI1186" s="59" t="str">
        <f t="shared" si="262"/>
        <v>??</v>
      </c>
      <c r="AJ1186" s="59">
        <f>IF(O1186=O1185,0,IF(O1186=O1184,0,IF(O1186=O1183,0,IF(O1186=O1182,0,IF(O1186=O1181,0,1)))))</f>
        <v>0</v>
      </c>
      <c r="AK1186" s="529">
        <f t="shared" si="31"/>
        <v>0</v>
      </c>
    </row>
    <row r="1187" spans="1:37" ht="14.1" customHeight="1" thickTop="1" thickBot="1">
      <c r="A1187" s="2797"/>
      <c r="B1187" s="2801"/>
      <c r="C1187" s="2827"/>
      <c r="D1187" s="2830"/>
      <c r="E1187" s="2833"/>
      <c r="F1187" s="2807"/>
      <c r="G1187" s="2810"/>
      <c r="H1187" s="2839"/>
      <c r="I1187" s="2807"/>
      <c r="J1187" s="2807"/>
      <c r="K1187" s="277"/>
      <c r="L1187" s="98"/>
      <c r="M1187" s="1760"/>
      <c r="N1187" s="89"/>
      <c r="O1187" s="89"/>
      <c r="P1187" s="98"/>
      <c r="Q1187" s="98"/>
      <c r="R1187" s="12"/>
      <c r="S1187" s="12"/>
      <c r="T1187" s="12"/>
      <c r="U1187" s="12"/>
      <c r="V1187" s="12"/>
      <c r="W1187" s="1934"/>
      <c r="X1187" s="1934"/>
      <c r="Y1187" s="12"/>
      <c r="Z1187" s="98"/>
      <c r="AA1187" s="2813"/>
      <c r="AB1187" s="2813"/>
      <c r="AC1187" s="2824" t="str">
        <f t="shared" ref="AC1187" si="276">IF(AC1181&gt;9,"błąd","")</f>
        <v/>
      </c>
      <c r="AD1187" s="2835"/>
      <c r="AE1187" s="2821"/>
      <c r="AF1187" s="2823"/>
      <c r="AG1187" s="59">
        <f>IF(N1187=N1186,0,IF(N1187=N1185,0,IF(N1187=N1184,0,IF(N1187=N1183,0,IF(N1187=N1182,0,IF(N1187=N1181,0,1))))))</f>
        <v>0</v>
      </c>
      <c r="AH1187" s="59" t="s">
        <v>224</v>
      </c>
      <c r="AI1187" s="59" t="str">
        <f t="shared" si="262"/>
        <v>??</v>
      </c>
      <c r="AJ1187" s="59">
        <f>IF(O1187=O1186,0,IF(O1187=O1185,0,IF(O1187=O1184,0,IF(O1187=O1183,0,IF(O1187=O1182,0,IF(O1187=O1181,0,1))))))</f>
        <v>0</v>
      </c>
      <c r="AK1187" s="529">
        <f t="shared" si="31"/>
        <v>0</v>
      </c>
    </row>
    <row r="1188" spans="1:37" ht="14.1" customHeight="1" thickTop="1" thickBot="1">
      <c r="A1188" s="2797"/>
      <c r="B1188" s="2801"/>
      <c r="C1188" s="2827"/>
      <c r="D1188" s="2830"/>
      <c r="E1188" s="2833"/>
      <c r="F1188" s="2807"/>
      <c r="G1188" s="2810"/>
      <c r="H1188" s="2839"/>
      <c r="I1188" s="2807"/>
      <c r="J1188" s="2807"/>
      <c r="K1188" s="277"/>
      <c r="L1188" s="98"/>
      <c r="M1188" s="1760"/>
      <c r="N1188" s="89"/>
      <c r="O1188" s="89"/>
      <c r="P1188" s="98"/>
      <c r="Q1188" s="98"/>
      <c r="R1188" s="12"/>
      <c r="S1188" s="12"/>
      <c r="T1188" s="12"/>
      <c r="U1188" s="12"/>
      <c r="V1188" s="12"/>
      <c r="W1188" s="1934"/>
      <c r="X1188" s="1934"/>
      <c r="Y1188" s="12"/>
      <c r="Z1188" s="98"/>
      <c r="AA1188" s="2813"/>
      <c r="AB1188" s="2813"/>
      <c r="AC1188" s="2824"/>
      <c r="AD1188" s="2835"/>
      <c r="AE1188" s="2821"/>
      <c r="AF1188" s="2823"/>
      <c r="AG1188" s="59">
        <f>IF(N1188=N1187,0,IF(N1188=N1186,0,IF(N1188=N1185,0,IF(N1188=N1184,0,IF(N1188=N1183,0,IF(N1188=N1182,0,IF(N1188=N1181,0,1)))))))</f>
        <v>0</v>
      </c>
      <c r="AH1188" s="59" t="s">
        <v>224</v>
      </c>
      <c r="AI1188" s="59" t="str">
        <f t="shared" si="262"/>
        <v>??</v>
      </c>
      <c r="AJ1188" s="59">
        <f>IF(O1188=O1187,0,IF(O1188=O1186,0,IF(O1188=O1185,0,IF(O1188=O1184,0,IF(O1188=O1183,0,IF(O1188=O1182,0,IF(O1188=O1181,0,1)))))))</f>
        <v>0</v>
      </c>
      <c r="AK1188" s="529">
        <f t="shared" si="31"/>
        <v>0</v>
      </c>
    </row>
    <row r="1189" spans="1:37" ht="14.1" customHeight="1" thickTop="1" thickBot="1">
      <c r="A1189" s="2797"/>
      <c r="B1189" s="2801"/>
      <c r="C1189" s="2827"/>
      <c r="D1189" s="2830"/>
      <c r="E1189" s="2833"/>
      <c r="F1189" s="2807"/>
      <c r="G1189" s="2810"/>
      <c r="H1189" s="2839"/>
      <c r="I1189" s="2807"/>
      <c r="J1189" s="2807"/>
      <c r="K1189" s="277"/>
      <c r="L1189" s="98"/>
      <c r="M1189" s="1760"/>
      <c r="N1189" s="89"/>
      <c r="O1189" s="89"/>
      <c r="P1189" s="98"/>
      <c r="Q1189" s="98"/>
      <c r="R1189" s="12"/>
      <c r="S1189" s="12"/>
      <c r="T1189" s="12"/>
      <c r="U1189" s="12"/>
      <c r="V1189" s="12"/>
      <c r="W1189" s="1934"/>
      <c r="X1189" s="1934"/>
      <c r="Y1189" s="12"/>
      <c r="Z1189" s="98"/>
      <c r="AA1189" s="2813"/>
      <c r="AB1189" s="2813"/>
      <c r="AC1189" s="2824"/>
      <c r="AD1189" s="2835"/>
      <c r="AE1189" s="2821"/>
      <c r="AF1189" s="2823"/>
      <c r="AG1189" s="59">
        <f>IF(N1189=N1188,0,IF(N1189=N1187,0,IF(N1189=N1186,0,IF(N1189=N1185,0,IF(N1189=N1184,0,IF(N1189=N1183,0,IF(N1189=N1182,0,IF(N1189=N1181,0,1))))))))</f>
        <v>0</v>
      </c>
      <c r="AH1189" s="59" t="s">
        <v>224</v>
      </c>
      <c r="AI1189" s="59" t="str">
        <f t="shared" ref="AI1189:AI1190" si="277">$C$2</f>
        <v>??</v>
      </c>
      <c r="AJ1189" s="59">
        <f>IF(O1189=O1188,0,IF(O1189=O1187,0,IF(O1189=O1186,0,IF(O1189=O1185,0,IF(O1189=O1184,0,IF(O1189=O1183,0,IF(O1189=O1182,0,IF(O1189=O1181,0,1))))))))</f>
        <v>0</v>
      </c>
      <c r="AK1189" s="529">
        <f t="shared" si="31"/>
        <v>0</v>
      </c>
    </row>
    <row r="1190" spans="1:37" ht="14.1" customHeight="1" thickTop="1" thickBot="1">
      <c r="A1190" s="2797"/>
      <c r="B1190" s="2802"/>
      <c r="C1190" s="2828"/>
      <c r="D1190" s="2831"/>
      <c r="E1190" s="2834"/>
      <c r="F1190" s="2808"/>
      <c r="G1190" s="2811"/>
      <c r="H1190" s="2840"/>
      <c r="I1190" s="2808"/>
      <c r="J1190" s="2808"/>
      <c r="K1190" s="274"/>
      <c r="L1190" s="96"/>
      <c r="M1190" s="96"/>
      <c r="N1190" s="89"/>
      <c r="O1190" s="93"/>
      <c r="P1190" s="96"/>
      <c r="Q1190" s="96"/>
      <c r="R1190" s="13"/>
      <c r="S1190" s="13"/>
      <c r="T1190" s="13"/>
      <c r="U1190" s="13"/>
      <c r="V1190" s="13"/>
      <c r="W1190" s="13"/>
      <c r="X1190" s="13"/>
      <c r="Y1190" s="13"/>
      <c r="Z1190" s="96"/>
      <c r="AA1190" s="2814"/>
      <c r="AB1190" s="2814"/>
      <c r="AC1190" s="2825"/>
      <c r="AD1190" s="2835"/>
      <c r="AE1190" s="2822"/>
      <c r="AF1190" s="2823"/>
      <c r="AG1190" s="59">
        <f>IF(N1190=N1189,0,IF(N1190=N1188,0,IF(N1190=N1187,0,IF(N1190=N1186,0,IF(N1190=N1185,0,IF(N1190=N1184,0,IF(N1190=N1183,0,IF(N1190=N1182,0,IF(N1190=N1181,0,1)))))))))</f>
        <v>0</v>
      </c>
      <c r="AH1190" s="59" t="s">
        <v>224</v>
      </c>
      <c r="AI1190" s="59" t="str">
        <f t="shared" si="277"/>
        <v>??</v>
      </c>
      <c r="AJ1190" s="59">
        <f>IF(O1190=O1189,0,IF(O1190=O1188,0,IF(O1190=O1187,0,IF(O1190=O1186,0,IF(O1190=O1185,0,IF(O1190=O1184,0,IF(O1190=O1183,0,IF(O1190=O1182,0,IF(O1190=O1181,0,1)))))))))</f>
        <v>0</v>
      </c>
      <c r="AK1190" s="529">
        <f t="shared" si="31"/>
        <v>0</v>
      </c>
    </row>
    <row r="1191" spans="1:37" ht="14.1" customHeight="1" thickTop="1" thickBot="1">
      <c r="A1191" s="2797"/>
      <c r="B1191" s="2800"/>
      <c r="C1191" s="2826"/>
      <c r="D1191" s="2829"/>
      <c r="E1191" s="2832"/>
      <c r="F1191" s="2806"/>
      <c r="G1191" s="2809"/>
      <c r="H1191" s="2836" t="s">
        <v>970</v>
      </c>
      <c r="I1191" s="2806"/>
      <c r="J1191" s="2806"/>
      <c r="K1191" s="275"/>
      <c r="L1191" s="97"/>
      <c r="M1191" s="97"/>
      <c r="N1191" s="79"/>
      <c r="O1191" s="79"/>
      <c r="P1191" s="97"/>
      <c r="Q1191" s="97"/>
      <c r="R1191" s="14"/>
      <c r="S1191" s="14"/>
      <c r="T1191" s="14"/>
      <c r="U1191" s="14"/>
      <c r="V1191" s="14"/>
      <c r="W1191" s="14"/>
      <c r="X1191" s="14"/>
      <c r="Y1191" s="14"/>
      <c r="Z1191" s="97"/>
      <c r="AA1191" s="2812">
        <f>SUM(R1191:Z1200)</f>
        <v>0</v>
      </c>
      <c r="AB1191" s="2812">
        <f>IF(AA1191&gt;0,18,0)</f>
        <v>0</v>
      </c>
      <c r="AC1191" s="2815">
        <f t="shared" ref="AC1191" si="278">IF((AA1191-AB1191)&gt;=0,AA1191-AB1191,0)</f>
        <v>0</v>
      </c>
      <c r="AD1191" s="2835">
        <f>IF(AA1191&lt;AB1191,AA1191,AB1191)/IF(AB1191=0,1,AB1191)</f>
        <v>0</v>
      </c>
      <c r="AE1191" s="2820" t="str">
        <f>IF(AD1191=1,"pe",IF(AD1191&gt;0,"ne",""))</f>
        <v/>
      </c>
      <c r="AF1191" s="2823"/>
      <c r="AG1191" s="59">
        <v>1</v>
      </c>
      <c r="AH1191" s="59" t="s">
        <v>224</v>
      </c>
      <c r="AI1191" s="59" t="str">
        <f t="shared" si="28"/>
        <v>??</v>
      </c>
      <c r="AJ1191" s="59">
        <v>1</v>
      </c>
      <c r="AK1191" s="529">
        <f>C1191</f>
        <v>0</v>
      </c>
    </row>
    <row r="1192" spans="1:37" ht="14.1" customHeight="1" thickTop="1" thickBot="1">
      <c r="A1192" s="2797"/>
      <c r="B1192" s="2801"/>
      <c r="C1192" s="2827"/>
      <c r="D1192" s="2830"/>
      <c r="E1192" s="2833"/>
      <c r="F1192" s="2807"/>
      <c r="G1192" s="2810"/>
      <c r="H1192" s="2837"/>
      <c r="I1192" s="2807"/>
      <c r="J1192" s="2807"/>
      <c r="K1192" s="273"/>
      <c r="L1192" s="98"/>
      <c r="M1192" s="1760"/>
      <c r="N1192" s="89"/>
      <c r="O1192" s="89"/>
      <c r="P1192" s="98"/>
      <c r="Q1192" s="98"/>
      <c r="R1192" s="12"/>
      <c r="S1192" s="12"/>
      <c r="T1192" s="12"/>
      <c r="U1192" s="12"/>
      <c r="V1192" s="12"/>
      <c r="W1192" s="1934"/>
      <c r="X1192" s="1934"/>
      <c r="Y1192" s="12"/>
      <c r="Z1192" s="98"/>
      <c r="AA1192" s="2813"/>
      <c r="AB1192" s="2813"/>
      <c r="AC1192" s="2816"/>
      <c r="AD1192" s="2835"/>
      <c r="AE1192" s="2821"/>
      <c r="AF1192" s="2823"/>
      <c r="AG1192" s="59">
        <f>IF(N1192=N1191,0,1)</f>
        <v>0</v>
      </c>
      <c r="AH1192" s="59" t="s">
        <v>224</v>
      </c>
      <c r="AI1192" s="59" t="str">
        <f t="shared" si="28"/>
        <v>??</v>
      </c>
      <c r="AJ1192" s="59">
        <f>IF(O1192=O1191,0,1)</f>
        <v>0</v>
      </c>
      <c r="AK1192" s="529">
        <f t="shared" si="31"/>
        <v>0</v>
      </c>
    </row>
    <row r="1193" spans="1:37" ht="14.1" customHeight="1" thickTop="1" thickBot="1">
      <c r="A1193" s="2797"/>
      <c r="B1193" s="2801"/>
      <c r="C1193" s="2827"/>
      <c r="D1193" s="2830"/>
      <c r="E1193" s="2833"/>
      <c r="F1193" s="2807"/>
      <c r="G1193" s="2810"/>
      <c r="H1193" s="2838"/>
      <c r="I1193" s="2807"/>
      <c r="J1193" s="2807"/>
      <c r="K1193" s="273"/>
      <c r="L1193" s="98"/>
      <c r="M1193" s="1760"/>
      <c r="N1193" s="89"/>
      <c r="O1193" s="89"/>
      <c r="P1193" s="98"/>
      <c r="Q1193" s="98"/>
      <c r="R1193" s="12"/>
      <c r="S1193" s="12"/>
      <c r="T1193" s="12"/>
      <c r="U1193" s="12"/>
      <c r="V1193" s="12"/>
      <c r="W1193" s="1934"/>
      <c r="X1193" s="1934"/>
      <c r="Y1193" s="12"/>
      <c r="Z1193" s="98"/>
      <c r="AA1193" s="2813"/>
      <c r="AB1193" s="2813"/>
      <c r="AC1193" s="2816"/>
      <c r="AD1193" s="2835"/>
      <c r="AE1193" s="2821"/>
      <c r="AF1193" s="2823"/>
      <c r="AG1193" s="59">
        <f>IF(N1193=N1192,0,IF(N1193=N1191,0,1))</f>
        <v>0</v>
      </c>
      <c r="AH1193" s="59" t="s">
        <v>224</v>
      </c>
      <c r="AI1193" s="59" t="str">
        <f t="shared" si="28"/>
        <v>??</v>
      </c>
      <c r="AJ1193" s="59">
        <f>IF(O1193=O1192,0,IF(O1193=O1191,0,1))</f>
        <v>0</v>
      </c>
      <c r="AK1193" s="529">
        <f t="shared" si="31"/>
        <v>0</v>
      </c>
    </row>
    <row r="1194" spans="1:37" ht="14.1" customHeight="1" thickTop="1" thickBot="1">
      <c r="A1194" s="2797"/>
      <c r="B1194" s="2801"/>
      <c r="C1194" s="2827"/>
      <c r="D1194" s="2830"/>
      <c r="E1194" s="2833"/>
      <c r="F1194" s="2807"/>
      <c r="G1194" s="2810"/>
      <c r="H1194" s="2839"/>
      <c r="I1194" s="2807"/>
      <c r="J1194" s="2807"/>
      <c r="K1194" s="273"/>
      <c r="L1194" s="98"/>
      <c r="M1194" s="1760"/>
      <c r="N1194" s="89"/>
      <c r="O1194" s="89"/>
      <c r="P1194" s="98"/>
      <c r="Q1194" s="98"/>
      <c r="R1194" s="12"/>
      <c r="S1194" s="12"/>
      <c r="T1194" s="12"/>
      <c r="U1194" s="12"/>
      <c r="V1194" s="12"/>
      <c r="W1194" s="1934"/>
      <c r="X1194" s="1934"/>
      <c r="Y1194" s="12"/>
      <c r="Z1194" s="98"/>
      <c r="AA1194" s="2813"/>
      <c r="AB1194" s="2813"/>
      <c r="AC1194" s="2816"/>
      <c r="AD1194" s="2835"/>
      <c r="AE1194" s="2821"/>
      <c r="AF1194" s="2823"/>
      <c r="AG1194" s="59">
        <f>IF(N1194=N1193,0,IF(N1194=N1192,0,IF(N1194=N1191,0,1)))</f>
        <v>0</v>
      </c>
      <c r="AH1194" s="59" t="s">
        <v>224</v>
      </c>
      <c r="AI1194" s="59" t="str">
        <f t="shared" si="28"/>
        <v>??</v>
      </c>
      <c r="AJ1194" s="59">
        <f>IF(O1194=O1193,0,IF(O1194=O1192,0,IF(O1194=O1191,0,1)))</f>
        <v>0</v>
      </c>
      <c r="AK1194" s="529">
        <f t="shared" si="31"/>
        <v>0</v>
      </c>
    </row>
    <row r="1195" spans="1:37" ht="14.1" customHeight="1" thickTop="1" thickBot="1">
      <c r="A1195" s="2797"/>
      <c r="B1195" s="2801"/>
      <c r="C1195" s="2827"/>
      <c r="D1195" s="2830"/>
      <c r="E1195" s="2833"/>
      <c r="F1195" s="2807"/>
      <c r="G1195" s="2810"/>
      <c r="H1195" s="2839"/>
      <c r="I1195" s="2807"/>
      <c r="J1195" s="2807"/>
      <c r="K1195" s="277"/>
      <c r="L1195" s="98"/>
      <c r="M1195" s="1760"/>
      <c r="N1195" s="89"/>
      <c r="O1195" s="89"/>
      <c r="P1195" s="98"/>
      <c r="Q1195" s="98"/>
      <c r="R1195" s="12"/>
      <c r="S1195" s="12"/>
      <c r="T1195" s="12"/>
      <c r="U1195" s="12"/>
      <c r="V1195" s="12"/>
      <c r="W1195" s="1934"/>
      <c r="X1195" s="1934"/>
      <c r="Y1195" s="12"/>
      <c r="Z1195" s="98"/>
      <c r="AA1195" s="2813"/>
      <c r="AB1195" s="2813"/>
      <c r="AC1195" s="2816"/>
      <c r="AD1195" s="2835"/>
      <c r="AE1195" s="2821"/>
      <c r="AF1195" s="2823"/>
      <c r="AG1195" s="59">
        <f>IF(N1195=N1194,0,IF(N1195=N1193,0,IF(N1195=N1192,0,IF(N1195=N1191,0,1))))</f>
        <v>0</v>
      </c>
      <c r="AH1195" s="59" t="s">
        <v>224</v>
      </c>
      <c r="AI1195" s="59" t="str">
        <f t="shared" si="28"/>
        <v>??</v>
      </c>
      <c r="AJ1195" s="59">
        <f>IF(O1195=O1194,0,IF(O1195=O1193,0,IF(O1195=O1192,0,IF(O1195=O1191,0,1))))</f>
        <v>0</v>
      </c>
      <c r="AK1195" s="529">
        <f t="shared" si="31"/>
        <v>0</v>
      </c>
    </row>
    <row r="1196" spans="1:37" ht="14.1" customHeight="1" thickTop="1" thickBot="1">
      <c r="A1196" s="2797"/>
      <c r="B1196" s="2801"/>
      <c r="C1196" s="2827"/>
      <c r="D1196" s="2830"/>
      <c r="E1196" s="2833"/>
      <c r="F1196" s="2807"/>
      <c r="G1196" s="2810"/>
      <c r="H1196" s="2839"/>
      <c r="I1196" s="2807"/>
      <c r="J1196" s="2807"/>
      <c r="K1196" s="277"/>
      <c r="L1196" s="98"/>
      <c r="M1196" s="1760"/>
      <c r="N1196" s="89"/>
      <c r="O1196" s="89"/>
      <c r="P1196" s="98"/>
      <c r="Q1196" s="98"/>
      <c r="R1196" s="12"/>
      <c r="S1196" s="12"/>
      <c r="T1196" s="12"/>
      <c r="U1196" s="12"/>
      <c r="V1196" s="12"/>
      <c r="W1196" s="1934"/>
      <c r="X1196" s="1934"/>
      <c r="Y1196" s="12"/>
      <c r="Z1196" s="98"/>
      <c r="AA1196" s="2813"/>
      <c r="AB1196" s="2813"/>
      <c r="AC1196" s="2816"/>
      <c r="AD1196" s="2835"/>
      <c r="AE1196" s="2821"/>
      <c r="AF1196" s="2823"/>
      <c r="AG1196" s="59">
        <f>IF(N1196=N1195,0,IF(N1196=N1194,0,IF(N1196=N1193,0,IF(N1196=N1192,0,IF(N1196=N1191,0,1)))))</f>
        <v>0</v>
      </c>
      <c r="AH1196" s="59" t="s">
        <v>224</v>
      </c>
      <c r="AI1196" s="59" t="str">
        <f t="shared" si="28"/>
        <v>??</v>
      </c>
      <c r="AJ1196" s="59">
        <f>IF(O1196=O1195,0,IF(O1196=O1194,0,IF(O1196=O1193,0,IF(O1196=O1192,0,IF(O1196=O1191,0,1)))))</f>
        <v>0</v>
      </c>
      <c r="AK1196" s="529">
        <f t="shared" si="31"/>
        <v>0</v>
      </c>
    </row>
    <row r="1197" spans="1:37" ht="14.1" customHeight="1" thickTop="1" thickBot="1">
      <c r="A1197" s="2797"/>
      <c r="B1197" s="2801"/>
      <c r="C1197" s="2827"/>
      <c r="D1197" s="2830"/>
      <c r="E1197" s="2833"/>
      <c r="F1197" s="2807"/>
      <c r="G1197" s="2810"/>
      <c r="H1197" s="2839"/>
      <c r="I1197" s="2807"/>
      <c r="J1197" s="2807"/>
      <c r="K1197" s="277"/>
      <c r="L1197" s="98"/>
      <c r="M1197" s="1760"/>
      <c r="N1197" s="89"/>
      <c r="O1197" s="89"/>
      <c r="P1197" s="98"/>
      <c r="Q1197" s="98"/>
      <c r="R1197" s="12"/>
      <c r="S1197" s="12"/>
      <c r="T1197" s="12"/>
      <c r="U1197" s="12"/>
      <c r="V1197" s="12"/>
      <c r="W1197" s="1934"/>
      <c r="X1197" s="1934"/>
      <c r="Y1197" s="12"/>
      <c r="Z1197" s="98"/>
      <c r="AA1197" s="2813"/>
      <c r="AB1197" s="2813"/>
      <c r="AC1197" s="2824" t="str">
        <f t="shared" ref="AC1197" si="279">IF(AC1191&gt;9,"błąd","")</f>
        <v/>
      </c>
      <c r="AD1197" s="2835"/>
      <c r="AE1197" s="2821"/>
      <c r="AF1197" s="2823"/>
      <c r="AG1197" s="59">
        <f>IF(N1197=N1196,0,IF(N1197=N1195,0,IF(N1197=N1194,0,IF(N1197=N1193,0,IF(N1197=N1192,0,IF(N1197=N1191,0,1))))))</f>
        <v>0</v>
      </c>
      <c r="AH1197" s="59" t="s">
        <v>224</v>
      </c>
      <c r="AI1197" s="59" t="str">
        <f t="shared" si="28"/>
        <v>??</v>
      </c>
      <c r="AJ1197" s="59">
        <f>IF(O1197=O1196,0,IF(O1197=O1195,0,IF(O1197=O1194,0,IF(O1197=O1193,0,IF(O1197=O1192,0,IF(O1197=O1191,0,1))))))</f>
        <v>0</v>
      </c>
      <c r="AK1197" s="529">
        <f t="shared" si="31"/>
        <v>0</v>
      </c>
    </row>
    <row r="1198" spans="1:37" ht="14.1" customHeight="1" thickTop="1" thickBot="1">
      <c r="A1198" s="2797"/>
      <c r="B1198" s="2801"/>
      <c r="C1198" s="2827"/>
      <c r="D1198" s="2830"/>
      <c r="E1198" s="2833"/>
      <c r="F1198" s="2807"/>
      <c r="G1198" s="2810"/>
      <c r="H1198" s="2839"/>
      <c r="I1198" s="2807"/>
      <c r="J1198" s="2807"/>
      <c r="K1198" s="277"/>
      <c r="L1198" s="98"/>
      <c r="M1198" s="1760"/>
      <c r="N1198" s="89"/>
      <c r="O1198" s="89"/>
      <c r="P1198" s="98"/>
      <c r="Q1198" s="98"/>
      <c r="R1198" s="12"/>
      <c r="S1198" s="12"/>
      <c r="T1198" s="12"/>
      <c r="U1198" s="12"/>
      <c r="V1198" s="12"/>
      <c r="W1198" s="1934"/>
      <c r="X1198" s="1934"/>
      <c r="Y1198" s="12"/>
      <c r="Z1198" s="98"/>
      <c r="AA1198" s="2813"/>
      <c r="AB1198" s="2813"/>
      <c r="AC1198" s="2824"/>
      <c r="AD1198" s="2835"/>
      <c r="AE1198" s="2821"/>
      <c r="AF1198" s="2823"/>
      <c r="AG1198" s="59">
        <f>IF(N1198=N1197,0,IF(N1198=N1196,0,IF(N1198=N1195,0,IF(N1198=N1194,0,IF(N1198=N1193,0,IF(N1198=N1192,0,IF(N1198=N1191,0,1)))))))</f>
        <v>0</v>
      </c>
      <c r="AH1198" s="59" t="s">
        <v>224</v>
      </c>
      <c r="AI1198" s="59" t="str">
        <f t="shared" si="28"/>
        <v>??</v>
      </c>
      <c r="AJ1198" s="59">
        <f>IF(O1198=O1197,0,IF(O1198=O1196,0,IF(O1198=O1195,0,IF(O1198=O1194,0,IF(O1198=O1193,0,IF(O1198=O1192,0,IF(O1198=O1191,0,1)))))))</f>
        <v>0</v>
      </c>
      <c r="AK1198" s="529">
        <f t="shared" si="31"/>
        <v>0</v>
      </c>
    </row>
    <row r="1199" spans="1:37" ht="14.1" customHeight="1" thickTop="1" thickBot="1">
      <c r="A1199" s="2797"/>
      <c r="B1199" s="2801"/>
      <c r="C1199" s="2827"/>
      <c r="D1199" s="2830"/>
      <c r="E1199" s="2833"/>
      <c r="F1199" s="2807"/>
      <c r="G1199" s="2810"/>
      <c r="H1199" s="2839"/>
      <c r="I1199" s="2807"/>
      <c r="J1199" s="2807"/>
      <c r="K1199" s="277"/>
      <c r="L1199" s="98"/>
      <c r="M1199" s="1760"/>
      <c r="N1199" s="89"/>
      <c r="O1199" s="89"/>
      <c r="P1199" s="98"/>
      <c r="Q1199" s="98"/>
      <c r="R1199" s="12"/>
      <c r="S1199" s="12"/>
      <c r="T1199" s="12"/>
      <c r="U1199" s="12"/>
      <c r="V1199" s="12"/>
      <c r="W1199" s="1934"/>
      <c r="X1199" s="1934"/>
      <c r="Y1199" s="12"/>
      <c r="Z1199" s="98"/>
      <c r="AA1199" s="2813"/>
      <c r="AB1199" s="2813"/>
      <c r="AC1199" s="2824"/>
      <c r="AD1199" s="2835"/>
      <c r="AE1199" s="2821"/>
      <c r="AF1199" s="2823"/>
      <c r="AG1199" s="59">
        <f>IF(N1199=N1198,0,IF(N1199=N1197,0,IF(N1199=N1196,0,IF(N1199=N1195,0,IF(N1199=N1194,0,IF(N1199=N1193,0,IF(N1199=N1192,0,IF(N1199=N1191,0,1))))))))</f>
        <v>0</v>
      </c>
      <c r="AH1199" s="59" t="s">
        <v>224</v>
      </c>
      <c r="AI1199" s="59" t="str">
        <f t="shared" si="28"/>
        <v>??</v>
      </c>
      <c r="AJ1199" s="59">
        <f>IF(O1199=O1198,0,IF(O1199=O1197,0,IF(O1199=O1196,0,IF(O1199=O1195,0,IF(O1199=O1194,0,IF(O1199=O1193,0,IF(O1199=O1192,0,IF(O1199=O1191,0,1))))))))</f>
        <v>0</v>
      </c>
      <c r="AK1199" s="529">
        <f t="shared" si="31"/>
        <v>0</v>
      </c>
    </row>
    <row r="1200" spans="1:37" ht="14.1" customHeight="1" thickTop="1" thickBot="1">
      <c r="A1200" s="2797"/>
      <c r="B1200" s="2802"/>
      <c r="C1200" s="2828"/>
      <c r="D1200" s="2831"/>
      <c r="E1200" s="2834"/>
      <c r="F1200" s="2808"/>
      <c r="G1200" s="2811"/>
      <c r="H1200" s="2840"/>
      <c r="I1200" s="2808"/>
      <c r="J1200" s="2808"/>
      <c r="K1200" s="274"/>
      <c r="L1200" s="96"/>
      <c r="M1200" s="96"/>
      <c r="N1200" s="89"/>
      <c r="O1200" s="93"/>
      <c r="P1200" s="96"/>
      <c r="Q1200" s="96"/>
      <c r="R1200" s="13"/>
      <c r="S1200" s="13"/>
      <c r="T1200" s="13"/>
      <c r="U1200" s="13"/>
      <c r="V1200" s="13"/>
      <c r="W1200" s="13"/>
      <c r="X1200" s="13"/>
      <c r="Y1200" s="13"/>
      <c r="Z1200" s="96"/>
      <c r="AA1200" s="2814"/>
      <c r="AB1200" s="2814"/>
      <c r="AC1200" s="2825"/>
      <c r="AD1200" s="2835"/>
      <c r="AE1200" s="2822"/>
      <c r="AF1200" s="2823"/>
      <c r="AG1200" s="59">
        <f>IF(N1200=N1199,0,IF(N1200=N1198,0,IF(N1200=N1197,0,IF(N1200=N1196,0,IF(N1200=N1195,0,IF(N1200=N1194,0,IF(N1200=N1193,0,IF(N1200=N1192,0,IF(N1200=N1191,0,1)))))))))</f>
        <v>0</v>
      </c>
      <c r="AH1200" s="59" t="s">
        <v>224</v>
      </c>
      <c r="AI1200" s="59" t="str">
        <f t="shared" si="28"/>
        <v>??</v>
      </c>
      <c r="AJ1200" s="59">
        <f>IF(O1200=O1199,0,IF(O1200=O1198,0,IF(O1200=O1197,0,IF(O1200=O1196,0,IF(O1200=O1195,0,IF(O1200=O1194,0,IF(O1200=O1193,0,IF(O1200=O1192,0,IF(O1200=O1191,0,1)))))))))</f>
        <v>0</v>
      </c>
      <c r="AK1200" s="529">
        <f t="shared" si="31"/>
        <v>0</v>
      </c>
    </row>
    <row r="1201" spans="1:37" ht="14.1" customHeight="1" thickTop="1" thickBot="1">
      <c r="A1201" s="2797"/>
      <c r="B1201" s="2800"/>
      <c r="C1201" s="2826"/>
      <c r="D1201" s="2829"/>
      <c r="E1201" s="2832"/>
      <c r="F1201" s="2806"/>
      <c r="G1201" s="2809"/>
      <c r="H1201" s="2836" t="s">
        <v>970</v>
      </c>
      <c r="I1201" s="2806"/>
      <c r="J1201" s="2806"/>
      <c r="K1201" s="275"/>
      <c r="L1201" s="97"/>
      <c r="M1201" s="97"/>
      <c r="N1201" s="79"/>
      <c r="O1201" s="79"/>
      <c r="P1201" s="97"/>
      <c r="Q1201" s="97"/>
      <c r="R1201" s="14"/>
      <c r="S1201" s="14"/>
      <c r="T1201" s="14"/>
      <c r="U1201" s="14"/>
      <c r="V1201" s="14"/>
      <c r="W1201" s="14"/>
      <c r="X1201" s="14"/>
      <c r="Y1201" s="14"/>
      <c r="Z1201" s="97"/>
      <c r="AA1201" s="2812">
        <f>SUM(R1201:Z1210)</f>
        <v>0</v>
      </c>
      <c r="AB1201" s="2812">
        <f>IF(AA1201&gt;0,18,0)</f>
        <v>0</v>
      </c>
      <c r="AC1201" s="2815">
        <f t="shared" ref="AC1201" si="280">IF((AA1201-AB1201)&gt;=0,AA1201-AB1201,0)</f>
        <v>0</v>
      </c>
      <c r="AD1201" s="2835">
        <f>IF(AA1201&lt;AB1201,AA1201,AB1201)/IF(AB1201=0,1,AB1201)</f>
        <v>0</v>
      </c>
      <c r="AE1201" s="2820" t="str">
        <f>IF(AD1201=1,"pe",IF(AD1201&gt;0,"ne",""))</f>
        <v/>
      </c>
      <c r="AF1201" s="2823"/>
      <c r="AG1201" s="59">
        <v>1</v>
      </c>
      <c r="AH1201" s="59" t="s">
        <v>224</v>
      </c>
      <c r="AI1201" s="59" t="str">
        <f t="shared" si="28"/>
        <v>??</v>
      </c>
      <c r="AJ1201" s="59">
        <v>1</v>
      </c>
      <c r="AK1201" s="529">
        <f>C1201</f>
        <v>0</v>
      </c>
    </row>
    <row r="1202" spans="1:37" ht="14.1" customHeight="1" thickTop="1" thickBot="1">
      <c r="A1202" s="2797"/>
      <c r="B1202" s="2801"/>
      <c r="C1202" s="2827"/>
      <c r="D1202" s="2830"/>
      <c r="E1202" s="2833"/>
      <c r="F1202" s="2807"/>
      <c r="G1202" s="2810"/>
      <c r="H1202" s="2837"/>
      <c r="I1202" s="2807"/>
      <c r="J1202" s="2807"/>
      <c r="K1202" s="273"/>
      <c r="L1202" s="98"/>
      <c r="M1202" s="1760"/>
      <c r="N1202" s="89"/>
      <c r="O1202" s="89"/>
      <c r="P1202" s="98"/>
      <c r="Q1202" s="98"/>
      <c r="R1202" s="12"/>
      <c r="S1202" s="12"/>
      <c r="T1202" s="12"/>
      <c r="U1202" s="12"/>
      <c r="V1202" s="12"/>
      <c r="W1202" s="1934"/>
      <c r="X1202" s="1934"/>
      <c r="Y1202" s="12"/>
      <c r="Z1202" s="98"/>
      <c r="AA1202" s="2813"/>
      <c r="AB1202" s="2813"/>
      <c r="AC1202" s="2816"/>
      <c r="AD1202" s="2835"/>
      <c r="AE1202" s="2821"/>
      <c r="AF1202" s="2823"/>
      <c r="AG1202" s="59">
        <f>IF(N1202=N1201,0,1)</f>
        <v>0</v>
      </c>
      <c r="AH1202" s="59" t="s">
        <v>224</v>
      </c>
      <c r="AI1202" s="59" t="str">
        <f t="shared" si="28"/>
        <v>??</v>
      </c>
      <c r="AJ1202" s="59">
        <f>IF(O1202=O1201,0,1)</f>
        <v>0</v>
      </c>
      <c r="AK1202" s="529">
        <f t="shared" ref="AK1202:AK1230" si="281">AK1201</f>
        <v>0</v>
      </c>
    </row>
    <row r="1203" spans="1:37" ht="14.1" customHeight="1" thickTop="1" thickBot="1">
      <c r="A1203" s="2797"/>
      <c r="B1203" s="2801"/>
      <c r="C1203" s="2827"/>
      <c r="D1203" s="2830"/>
      <c r="E1203" s="2833"/>
      <c r="F1203" s="2807"/>
      <c r="G1203" s="2810"/>
      <c r="H1203" s="2838"/>
      <c r="I1203" s="2807"/>
      <c r="J1203" s="2807"/>
      <c r="K1203" s="273"/>
      <c r="L1203" s="98"/>
      <c r="M1203" s="1760"/>
      <c r="N1203" s="89"/>
      <c r="O1203" s="89"/>
      <c r="P1203" s="98"/>
      <c r="Q1203" s="98"/>
      <c r="R1203" s="12"/>
      <c r="S1203" s="12"/>
      <c r="T1203" s="12"/>
      <c r="U1203" s="12"/>
      <c r="V1203" s="12"/>
      <c r="W1203" s="1934"/>
      <c r="X1203" s="1934"/>
      <c r="Y1203" s="12"/>
      <c r="Z1203" s="98"/>
      <c r="AA1203" s="2813"/>
      <c r="AB1203" s="2813"/>
      <c r="AC1203" s="2816"/>
      <c r="AD1203" s="2835"/>
      <c r="AE1203" s="2821"/>
      <c r="AF1203" s="2823"/>
      <c r="AG1203" s="59">
        <f>IF(N1203=N1202,0,IF(N1203=N1201,0,1))</f>
        <v>0</v>
      </c>
      <c r="AH1203" s="59" t="s">
        <v>224</v>
      </c>
      <c r="AI1203" s="59" t="str">
        <f t="shared" si="28"/>
        <v>??</v>
      </c>
      <c r="AJ1203" s="59">
        <f>IF(O1203=O1202,0,IF(O1203=O1201,0,1))</f>
        <v>0</v>
      </c>
      <c r="AK1203" s="529">
        <f t="shared" si="281"/>
        <v>0</v>
      </c>
    </row>
    <row r="1204" spans="1:37" ht="14.1" customHeight="1" thickTop="1" thickBot="1">
      <c r="A1204" s="2797"/>
      <c r="B1204" s="2801"/>
      <c r="C1204" s="2827"/>
      <c r="D1204" s="2830"/>
      <c r="E1204" s="2833"/>
      <c r="F1204" s="2807"/>
      <c r="G1204" s="2810"/>
      <c r="H1204" s="2839"/>
      <c r="I1204" s="2807"/>
      <c r="J1204" s="2807"/>
      <c r="K1204" s="273"/>
      <c r="L1204" s="98"/>
      <c r="M1204" s="1760"/>
      <c r="N1204" s="89"/>
      <c r="O1204" s="89"/>
      <c r="P1204" s="98"/>
      <c r="Q1204" s="98"/>
      <c r="R1204" s="12"/>
      <c r="S1204" s="12"/>
      <c r="T1204" s="12"/>
      <c r="U1204" s="12"/>
      <c r="V1204" s="12"/>
      <c r="W1204" s="1934"/>
      <c r="X1204" s="1934"/>
      <c r="Y1204" s="12"/>
      <c r="Z1204" s="98"/>
      <c r="AA1204" s="2813"/>
      <c r="AB1204" s="2813"/>
      <c r="AC1204" s="2816"/>
      <c r="AD1204" s="2835"/>
      <c r="AE1204" s="2821"/>
      <c r="AF1204" s="2823"/>
      <c r="AG1204" s="59">
        <f>IF(N1204=N1203,0,IF(N1204=N1202,0,IF(N1204=N1201,0,1)))</f>
        <v>0</v>
      </c>
      <c r="AH1204" s="59" t="s">
        <v>224</v>
      </c>
      <c r="AI1204" s="59" t="str">
        <f t="shared" si="28"/>
        <v>??</v>
      </c>
      <c r="AJ1204" s="59">
        <f>IF(O1204=O1203,0,IF(O1204=O1202,0,IF(O1204=O1201,0,1)))</f>
        <v>0</v>
      </c>
      <c r="AK1204" s="529">
        <f t="shared" si="281"/>
        <v>0</v>
      </c>
    </row>
    <row r="1205" spans="1:37" ht="14.1" customHeight="1" thickTop="1" thickBot="1">
      <c r="A1205" s="2797"/>
      <c r="B1205" s="2801"/>
      <c r="C1205" s="2827"/>
      <c r="D1205" s="2830"/>
      <c r="E1205" s="2833"/>
      <c r="F1205" s="2807"/>
      <c r="G1205" s="2810"/>
      <c r="H1205" s="2839"/>
      <c r="I1205" s="2807"/>
      <c r="J1205" s="2807"/>
      <c r="K1205" s="277"/>
      <c r="L1205" s="98"/>
      <c r="M1205" s="1760"/>
      <c r="N1205" s="89"/>
      <c r="O1205" s="89"/>
      <c r="P1205" s="98"/>
      <c r="Q1205" s="98"/>
      <c r="R1205" s="12"/>
      <c r="S1205" s="12"/>
      <c r="T1205" s="12"/>
      <c r="U1205" s="12"/>
      <c r="V1205" s="12"/>
      <c r="W1205" s="1934"/>
      <c r="X1205" s="1934"/>
      <c r="Y1205" s="12"/>
      <c r="Z1205" s="98"/>
      <c r="AA1205" s="2813"/>
      <c r="AB1205" s="2813"/>
      <c r="AC1205" s="2816"/>
      <c r="AD1205" s="2835"/>
      <c r="AE1205" s="2821"/>
      <c r="AF1205" s="2823"/>
      <c r="AG1205" s="59">
        <f>IF(N1205=N1204,0,IF(N1205=N1203,0,IF(N1205=N1202,0,IF(N1205=N1201,0,1))))</f>
        <v>0</v>
      </c>
      <c r="AH1205" s="59" t="s">
        <v>224</v>
      </c>
      <c r="AI1205" s="59" t="str">
        <f t="shared" si="28"/>
        <v>??</v>
      </c>
      <c r="AJ1205" s="59">
        <f>IF(O1205=O1204,0,IF(O1205=O1203,0,IF(O1205=O1202,0,IF(O1205=O1201,0,1))))</f>
        <v>0</v>
      </c>
      <c r="AK1205" s="529">
        <f t="shared" si="281"/>
        <v>0</v>
      </c>
    </row>
    <row r="1206" spans="1:37" ht="14.1" customHeight="1" thickTop="1" thickBot="1">
      <c r="A1206" s="2797"/>
      <c r="B1206" s="2801"/>
      <c r="C1206" s="2827"/>
      <c r="D1206" s="2830"/>
      <c r="E1206" s="2833"/>
      <c r="F1206" s="2807"/>
      <c r="G1206" s="2810"/>
      <c r="H1206" s="2839"/>
      <c r="I1206" s="2807"/>
      <c r="J1206" s="2807"/>
      <c r="K1206" s="277"/>
      <c r="L1206" s="98"/>
      <c r="M1206" s="1760"/>
      <c r="N1206" s="89"/>
      <c r="O1206" s="89"/>
      <c r="P1206" s="98"/>
      <c r="Q1206" s="98"/>
      <c r="R1206" s="12"/>
      <c r="S1206" s="12"/>
      <c r="T1206" s="12"/>
      <c r="U1206" s="12"/>
      <c r="V1206" s="12"/>
      <c r="W1206" s="1934"/>
      <c r="X1206" s="1934"/>
      <c r="Y1206" s="12"/>
      <c r="Z1206" s="98"/>
      <c r="AA1206" s="2813"/>
      <c r="AB1206" s="2813"/>
      <c r="AC1206" s="2816"/>
      <c r="AD1206" s="2835"/>
      <c r="AE1206" s="2821"/>
      <c r="AF1206" s="2823"/>
      <c r="AG1206" s="59">
        <f>IF(N1206=N1205,0,IF(N1206=N1204,0,IF(N1206=N1203,0,IF(N1206=N1202,0,IF(N1206=N1201,0,1)))))</f>
        <v>0</v>
      </c>
      <c r="AH1206" s="59" t="s">
        <v>224</v>
      </c>
      <c r="AI1206" s="59" t="str">
        <f t="shared" si="28"/>
        <v>??</v>
      </c>
      <c r="AJ1206" s="59">
        <f>IF(O1206=O1205,0,IF(O1206=O1204,0,IF(O1206=O1203,0,IF(O1206=O1202,0,IF(O1206=O1201,0,1)))))</f>
        <v>0</v>
      </c>
      <c r="AK1206" s="529">
        <f t="shared" si="281"/>
        <v>0</v>
      </c>
    </row>
    <row r="1207" spans="1:37" ht="14.1" customHeight="1" thickTop="1" thickBot="1">
      <c r="A1207" s="2797"/>
      <c r="B1207" s="2801"/>
      <c r="C1207" s="2827"/>
      <c r="D1207" s="2830"/>
      <c r="E1207" s="2833"/>
      <c r="F1207" s="2807"/>
      <c r="G1207" s="2810"/>
      <c r="H1207" s="2839"/>
      <c r="I1207" s="2807"/>
      <c r="J1207" s="2807"/>
      <c r="K1207" s="277"/>
      <c r="L1207" s="98"/>
      <c r="M1207" s="1760"/>
      <c r="N1207" s="89"/>
      <c r="O1207" s="89"/>
      <c r="P1207" s="98"/>
      <c r="Q1207" s="98"/>
      <c r="R1207" s="12"/>
      <c r="S1207" s="12"/>
      <c r="T1207" s="12"/>
      <c r="U1207" s="12"/>
      <c r="V1207" s="12"/>
      <c r="W1207" s="1934"/>
      <c r="X1207" s="1934"/>
      <c r="Y1207" s="12"/>
      <c r="Z1207" s="98"/>
      <c r="AA1207" s="2813"/>
      <c r="AB1207" s="2813"/>
      <c r="AC1207" s="2824" t="str">
        <f t="shared" ref="AC1207" si="282">IF(AC1201&gt;9,"błąd","")</f>
        <v/>
      </c>
      <c r="AD1207" s="2835"/>
      <c r="AE1207" s="2821"/>
      <c r="AF1207" s="2823"/>
      <c r="AG1207" s="59">
        <f>IF(N1207=N1206,0,IF(N1207=N1205,0,IF(N1207=N1204,0,IF(N1207=N1203,0,IF(N1207=N1202,0,IF(N1207=N1201,0,1))))))</f>
        <v>0</v>
      </c>
      <c r="AH1207" s="59" t="s">
        <v>224</v>
      </c>
      <c r="AI1207" s="59" t="str">
        <f t="shared" si="28"/>
        <v>??</v>
      </c>
      <c r="AJ1207" s="59">
        <f>IF(O1207=O1206,0,IF(O1207=O1205,0,IF(O1207=O1204,0,IF(O1207=O1203,0,IF(O1207=O1202,0,IF(O1207=O1201,0,1))))))</f>
        <v>0</v>
      </c>
      <c r="AK1207" s="529">
        <f t="shared" si="281"/>
        <v>0</v>
      </c>
    </row>
    <row r="1208" spans="1:37" ht="14.1" customHeight="1" thickTop="1" thickBot="1">
      <c r="A1208" s="2797"/>
      <c r="B1208" s="2801"/>
      <c r="C1208" s="2827"/>
      <c r="D1208" s="2830"/>
      <c r="E1208" s="2833"/>
      <c r="F1208" s="2807"/>
      <c r="G1208" s="2810"/>
      <c r="H1208" s="2839"/>
      <c r="I1208" s="2807"/>
      <c r="J1208" s="2807"/>
      <c r="K1208" s="277"/>
      <c r="L1208" s="98"/>
      <c r="M1208" s="1760"/>
      <c r="N1208" s="89"/>
      <c r="O1208" s="89"/>
      <c r="P1208" s="98"/>
      <c r="Q1208" s="98"/>
      <c r="R1208" s="12"/>
      <c r="S1208" s="12"/>
      <c r="T1208" s="12"/>
      <c r="U1208" s="12"/>
      <c r="V1208" s="12"/>
      <c r="W1208" s="1934"/>
      <c r="X1208" s="1934"/>
      <c r="Y1208" s="12"/>
      <c r="Z1208" s="98"/>
      <c r="AA1208" s="2813"/>
      <c r="AB1208" s="2813"/>
      <c r="AC1208" s="2824"/>
      <c r="AD1208" s="2835"/>
      <c r="AE1208" s="2821"/>
      <c r="AF1208" s="2823"/>
      <c r="AG1208" s="59">
        <f>IF(N1208=N1207,0,IF(N1208=N1206,0,IF(N1208=N1205,0,IF(N1208=N1204,0,IF(N1208=N1203,0,IF(N1208=N1202,0,IF(N1208=N1201,0,1)))))))</f>
        <v>0</v>
      </c>
      <c r="AH1208" s="59" t="s">
        <v>224</v>
      </c>
      <c r="AI1208" s="59" t="str">
        <f t="shared" si="28"/>
        <v>??</v>
      </c>
      <c r="AJ1208" s="59">
        <f>IF(O1208=O1207,0,IF(O1208=O1206,0,IF(O1208=O1205,0,IF(O1208=O1204,0,IF(O1208=O1203,0,IF(O1208=O1202,0,IF(O1208=O1201,0,1)))))))</f>
        <v>0</v>
      </c>
      <c r="AK1208" s="529">
        <f t="shared" si="281"/>
        <v>0</v>
      </c>
    </row>
    <row r="1209" spans="1:37" ht="14.1" customHeight="1" thickTop="1" thickBot="1">
      <c r="A1209" s="2797"/>
      <c r="B1209" s="2801"/>
      <c r="C1209" s="2827"/>
      <c r="D1209" s="2830"/>
      <c r="E1209" s="2833"/>
      <c r="F1209" s="2807"/>
      <c r="G1209" s="2810"/>
      <c r="H1209" s="2839"/>
      <c r="I1209" s="2807"/>
      <c r="J1209" s="2807"/>
      <c r="K1209" s="277"/>
      <c r="L1209" s="98"/>
      <c r="M1209" s="1760"/>
      <c r="N1209" s="89"/>
      <c r="O1209" s="89"/>
      <c r="P1209" s="98"/>
      <c r="Q1209" s="98"/>
      <c r="R1209" s="12"/>
      <c r="S1209" s="12"/>
      <c r="T1209" s="12"/>
      <c r="U1209" s="12"/>
      <c r="V1209" s="12"/>
      <c r="W1209" s="1934"/>
      <c r="X1209" s="1934"/>
      <c r="Y1209" s="12"/>
      <c r="Z1209" s="98"/>
      <c r="AA1209" s="2813"/>
      <c r="AB1209" s="2813"/>
      <c r="AC1209" s="2824"/>
      <c r="AD1209" s="2835"/>
      <c r="AE1209" s="2821"/>
      <c r="AF1209" s="2823"/>
      <c r="AG1209" s="59">
        <f>IF(N1209=N1208,0,IF(N1209=N1207,0,IF(N1209=N1206,0,IF(N1209=N1205,0,IF(N1209=N1204,0,IF(N1209=N1203,0,IF(N1209=N1202,0,IF(N1209=N1201,0,1))))))))</f>
        <v>0</v>
      </c>
      <c r="AH1209" s="59" t="s">
        <v>224</v>
      </c>
      <c r="AI1209" s="59" t="str">
        <f t="shared" si="28"/>
        <v>??</v>
      </c>
      <c r="AJ1209" s="59">
        <f>IF(O1209=O1208,0,IF(O1209=O1207,0,IF(O1209=O1206,0,IF(O1209=O1205,0,IF(O1209=O1204,0,IF(O1209=O1203,0,IF(O1209=O1202,0,IF(O1209=O1201,0,1))))))))</f>
        <v>0</v>
      </c>
      <c r="AK1209" s="529">
        <f t="shared" si="281"/>
        <v>0</v>
      </c>
    </row>
    <row r="1210" spans="1:37" ht="14.1" customHeight="1" thickTop="1" thickBot="1">
      <c r="A1210" s="2797"/>
      <c r="B1210" s="2802"/>
      <c r="C1210" s="2828"/>
      <c r="D1210" s="2831"/>
      <c r="E1210" s="2834"/>
      <c r="F1210" s="2808"/>
      <c r="G1210" s="2811"/>
      <c r="H1210" s="2840"/>
      <c r="I1210" s="2808"/>
      <c r="J1210" s="2808"/>
      <c r="K1210" s="274"/>
      <c r="L1210" s="96"/>
      <c r="M1210" s="96"/>
      <c r="N1210" s="89"/>
      <c r="O1210" s="93"/>
      <c r="P1210" s="96"/>
      <c r="Q1210" s="96"/>
      <c r="R1210" s="13"/>
      <c r="S1210" s="13"/>
      <c r="T1210" s="13"/>
      <c r="U1210" s="13"/>
      <c r="V1210" s="13"/>
      <c r="W1210" s="13"/>
      <c r="X1210" s="13"/>
      <c r="Y1210" s="13"/>
      <c r="Z1210" s="96"/>
      <c r="AA1210" s="2814"/>
      <c r="AB1210" s="2814"/>
      <c r="AC1210" s="2825"/>
      <c r="AD1210" s="2835"/>
      <c r="AE1210" s="2822"/>
      <c r="AF1210" s="2823"/>
      <c r="AG1210" s="59">
        <f>IF(N1210=N1209,0,IF(N1210=N1208,0,IF(N1210=N1207,0,IF(N1210=N1206,0,IF(N1210=N1205,0,IF(N1210=N1204,0,IF(N1210=N1203,0,IF(N1210=N1202,0,IF(N1210=N1201,0,1)))))))))</f>
        <v>0</v>
      </c>
      <c r="AH1210" s="59" t="s">
        <v>224</v>
      </c>
      <c r="AI1210" s="59" t="str">
        <f t="shared" si="28"/>
        <v>??</v>
      </c>
      <c r="AJ1210" s="59">
        <f>IF(O1210=O1209,0,IF(O1210=O1208,0,IF(O1210=O1207,0,IF(O1210=O1206,0,IF(O1210=O1205,0,IF(O1210=O1204,0,IF(O1210=O1203,0,IF(O1210=O1202,0,IF(O1210=O1201,0,1)))))))))</f>
        <v>0</v>
      </c>
      <c r="AK1210" s="529">
        <f t="shared" si="281"/>
        <v>0</v>
      </c>
    </row>
    <row r="1211" spans="1:37" ht="14.1" customHeight="1" thickTop="1" thickBot="1">
      <c r="A1211" s="2797"/>
      <c r="B1211" s="2800"/>
      <c r="C1211" s="2826"/>
      <c r="D1211" s="2829"/>
      <c r="E1211" s="2832"/>
      <c r="F1211" s="2806"/>
      <c r="G1211" s="2809"/>
      <c r="H1211" s="2836" t="s">
        <v>970</v>
      </c>
      <c r="I1211" s="2806"/>
      <c r="J1211" s="2806"/>
      <c r="K1211" s="275"/>
      <c r="L1211" s="97"/>
      <c r="M1211" s="97"/>
      <c r="N1211" s="79"/>
      <c r="O1211" s="79"/>
      <c r="P1211" s="97"/>
      <c r="Q1211" s="97"/>
      <c r="R1211" s="14"/>
      <c r="S1211" s="14"/>
      <c r="T1211" s="14"/>
      <c r="U1211" s="14"/>
      <c r="V1211" s="14"/>
      <c r="W1211" s="14"/>
      <c r="X1211" s="14"/>
      <c r="Y1211" s="14"/>
      <c r="Z1211" s="97"/>
      <c r="AA1211" s="2812">
        <f>SUM(R1211:Z1220)</f>
        <v>0</v>
      </c>
      <c r="AB1211" s="2812">
        <f>IF(AA1211&gt;0,18,0)</f>
        <v>0</v>
      </c>
      <c r="AC1211" s="2815">
        <f t="shared" ref="AC1211" si="283">IF((AA1211-AB1211)&gt;=0,AA1211-AB1211,0)</f>
        <v>0</v>
      </c>
      <c r="AD1211" s="2835">
        <f>IF(AA1211&lt;AB1211,AA1211,AB1211)/IF(AB1211=0,1,AB1211)</f>
        <v>0</v>
      </c>
      <c r="AE1211" s="2820" t="str">
        <f>IF(AD1211=1,"pe",IF(AD1211&gt;0,"ne",""))</f>
        <v/>
      </c>
      <c r="AF1211" s="2823"/>
      <c r="AG1211" s="59">
        <v>1</v>
      </c>
      <c r="AH1211" s="59" t="s">
        <v>224</v>
      </c>
      <c r="AI1211" s="59" t="str">
        <f t="shared" ref="AI1211:AI1270" si="284">$C$2</f>
        <v>??</v>
      </c>
      <c r="AJ1211" s="59">
        <v>1</v>
      </c>
      <c r="AK1211" s="529">
        <f>C1211</f>
        <v>0</v>
      </c>
    </row>
    <row r="1212" spans="1:37" ht="14.1" customHeight="1" thickTop="1" thickBot="1">
      <c r="A1212" s="2797"/>
      <c r="B1212" s="2801"/>
      <c r="C1212" s="2827"/>
      <c r="D1212" s="2830"/>
      <c r="E1212" s="2833"/>
      <c r="F1212" s="2807"/>
      <c r="G1212" s="2810"/>
      <c r="H1212" s="2837"/>
      <c r="I1212" s="2807"/>
      <c r="J1212" s="2807"/>
      <c r="K1212" s="273"/>
      <c r="L1212" s="98"/>
      <c r="M1212" s="1760"/>
      <c r="N1212" s="89"/>
      <c r="O1212" s="89"/>
      <c r="P1212" s="98"/>
      <c r="Q1212" s="98"/>
      <c r="R1212" s="12"/>
      <c r="S1212" s="12"/>
      <c r="T1212" s="12"/>
      <c r="U1212" s="12"/>
      <c r="V1212" s="12"/>
      <c r="W1212" s="1934"/>
      <c r="X1212" s="1934"/>
      <c r="Y1212" s="12"/>
      <c r="Z1212" s="98"/>
      <c r="AA1212" s="2813"/>
      <c r="AB1212" s="2813"/>
      <c r="AC1212" s="2816"/>
      <c r="AD1212" s="2835"/>
      <c r="AE1212" s="2821"/>
      <c r="AF1212" s="2823"/>
      <c r="AG1212" s="59">
        <f>IF(N1212=N1211,0,1)</f>
        <v>0</v>
      </c>
      <c r="AH1212" s="59" t="s">
        <v>224</v>
      </c>
      <c r="AI1212" s="59" t="str">
        <f t="shared" si="284"/>
        <v>??</v>
      </c>
      <c r="AJ1212" s="59">
        <f>IF(O1212=O1211,0,1)</f>
        <v>0</v>
      </c>
      <c r="AK1212" s="529">
        <f t="shared" si="281"/>
        <v>0</v>
      </c>
    </row>
    <row r="1213" spans="1:37" ht="14.1" customHeight="1" thickTop="1" thickBot="1">
      <c r="A1213" s="2797"/>
      <c r="B1213" s="2801"/>
      <c r="C1213" s="2827"/>
      <c r="D1213" s="2830"/>
      <c r="E1213" s="2833"/>
      <c r="F1213" s="2807"/>
      <c r="G1213" s="2810"/>
      <c r="H1213" s="2838"/>
      <c r="I1213" s="2807"/>
      <c r="J1213" s="2807"/>
      <c r="K1213" s="273"/>
      <c r="L1213" s="98"/>
      <c r="M1213" s="1760"/>
      <c r="N1213" s="89"/>
      <c r="O1213" s="89"/>
      <c r="P1213" s="98"/>
      <c r="Q1213" s="98"/>
      <c r="R1213" s="12"/>
      <c r="S1213" s="12"/>
      <c r="T1213" s="12"/>
      <c r="U1213" s="12"/>
      <c r="V1213" s="12"/>
      <c r="W1213" s="1934"/>
      <c r="X1213" s="1934"/>
      <c r="Y1213" s="12"/>
      <c r="Z1213" s="98"/>
      <c r="AA1213" s="2813"/>
      <c r="AB1213" s="2813"/>
      <c r="AC1213" s="2816"/>
      <c r="AD1213" s="2835"/>
      <c r="AE1213" s="2821"/>
      <c r="AF1213" s="2823"/>
      <c r="AG1213" s="59">
        <f>IF(N1213=N1212,0,IF(N1213=N1211,0,1))</f>
        <v>0</v>
      </c>
      <c r="AH1213" s="59" t="s">
        <v>224</v>
      </c>
      <c r="AI1213" s="59" t="str">
        <f t="shared" si="284"/>
        <v>??</v>
      </c>
      <c r="AJ1213" s="59">
        <f>IF(O1213=O1212,0,IF(O1213=O1211,0,1))</f>
        <v>0</v>
      </c>
      <c r="AK1213" s="529">
        <f t="shared" si="281"/>
        <v>0</v>
      </c>
    </row>
    <row r="1214" spans="1:37" ht="14.1" customHeight="1" thickTop="1" thickBot="1">
      <c r="A1214" s="2797"/>
      <c r="B1214" s="2801"/>
      <c r="C1214" s="2827"/>
      <c r="D1214" s="2830"/>
      <c r="E1214" s="2833"/>
      <c r="F1214" s="2807"/>
      <c r="G1214" s="2810"/>
      <c r="H1214" s="2839"/>
      <c r="I1214" s="2807"/>
      <c r="J1214" s="2807"/>
      <c r="K1214" s="273"/>
      <c r="L1214" s="98"/>
      <c r="M1214" s="1760"/>
      <c r="N1214" s="89"/>
      <c r="O1214" s="89"/>
      <c r="P1214" s="98"/>
      <c r="Q1214" s="98"/>
      <c r="R1214" s="12"/>
      <c r="S1214" s="12"/>
      <c r="T1214" s="12"/>
      <c r="U1214" s="12"/>
      <c r="V1214" s="12"/>
      <c r="W1214" s="1934"/>
      <c r="X1214" s="1934"/>
      <c r="Y1214" s="12"/>
      <c r="Z1214" s="98"/>
      <c r="AA1214" s="2813"/>
      <c r="AB1214" s="2813"/>
      <c r="AC1214" s="2816"/>
      <c r="AD1214" s="2835"/>
      <c r="AE1214" s="2821"/>
      <c r="AF1214" s="2823"/>
      <c r="AG1214" s="59">
        <f>IF(N1214=N1213,0,IF(N1214=N1212,0,IF(N1214=N1211,0,1)))</f>
        <v>0</v>
      </c>
      <c r="AH1214" s="59" t="s">
        <v>224</v>
      </c>
      <c r="AI1214" s="59" t="str">
        <f t="shared" si="284"/>
        <v>??</v>
      </c>
      <c r="AJ1214" s="59">
        <f>IF(O1214=O1213,0,IF(O1214=O1212,0,IF(O1214=O1211,0,1)))</f>
        <v>0</v>
      </c>
      <c r="AK1214" s="529">
        <f t="shared" si="281"/>
        <v>0</v>
      </c>
    </row>
    <row r="1215" spans="1:37" ht="14.1" customHeight="1" thickTop="1" thickBot="1">
      <c r="A1215" s="2797"/>
      <c r="B1215" s="2801"/>
      <c r="C1215" s="2827"/>
      <c r="D1215" s="2830"/>
      <c r="E1215" s="2833"/>
      <c r="F1215" s="2807"/>
      <c r="G1215" s="2810"/>
      <c r="H1215" s="2839"/>
      <c r="I1215" s="2807"/>
      <c r="J1215" s="2807"/>
      <c r="K1215" s="277"/>
      <c r="L1215" s="98"/>
      <c r="M1215" s="1760"/>
      <c r="N1215" s="89"/>
      <c r="O1215" s="89"/>
      <c r="P1215" s="98"/>
      <c r="Q1215" s="98"/>
      <c r="R1215" s="12"/>
      <c r="S1215" s="12"/>
      <c r="T1215" s="12"/>
      <c r="U1215" s="12"/>
      <c r="V1215" s="12"/>
      <c r="W1215" s="1934"/>
      <c r="X1215" s="1934"/>
      <c r="Y1215" s="12"/>
      <c r="Z1215" s="98"/>
      <c r="AA1215" s="2813"/>
      <c r="AB1215" s="2813"/>
      <c r="AC1215" s="2816"/>
      <c r="AD1215" s="2835"/>
      <c r="AE1215" s="2821"/>
      <c r="AF1215" s="2823"/>
      <c r="AG1215" s="59">
        <f>IF(N1215=N1214,0,IF(N1215=N1213,0,IF(N1215=N1212,0,IF(N1215=N1211,0,1))))</f>
        <v>0</v>
      </c>
      <c r="AH1215" s="59" t="s">
        <v>224</v>
      </c>
      <c r="AI1215" s="59" t="str">
        <f t="shared" si="284"/>
        <v>??</v>
      </c>
      <c r="AJ1215" s="59">
        <f>IF(O1215=O1214,0,IF(O1215=O1213,0,IF(O1215=O1212,0,IF(O1215=O1211,0,1))))</f>
        <v>0</v>
      </c>
      <c r="AK1215" s="529">
        <f t="shared" si="281"/>
        <v>0</v>
      </c>
    </row>
    <row r="1216" spans="1:37" ht="14.1" customHeight="1" thickTop="1" thickBot="1">
      <c r="A1216" s="2797"/>
      <c r="B1216" s="2801"/>
      <c r="C1216" s="2827"/>
      <c r="D1216" s="2830"/>
      <c r="E1216" s="2833"/>
      <c r="F1216" s="2807"/>
      <c r="G1216" s="2810"/>
      <c r="H1216" s="2839"/>
      <c r="I1216" s="2807"/>
      <c r="J1216" s="2807"/>
      <c r="K1216" s="277"/>
      <c r="L1216" s="98"/>
      <c r="M1216" s="1760"/>
      <c r="N1216" s="89"/>
      <c r="O1216" s="89"/>
      <c r="P1216" s="98"/>
      <c r="Q1216" s="98"/>
      <c r="R1216" s="12"/>
      <c r="S1216" s="12"/>
      <c r="T1216" s="12"/>
      <c r="U1216" s="12"/>
      <c r="V1216" s="12"/>
      <c r="W1216" s="1934"/>
      <c r="X1216" s="1934"/>
      <c r="Y1216" s="12"/>
      <c r="Z1216" s="98"/>
      <c r="AA1216" s="2813"/>
      <c r="AB1216" s="2813"/>
      <c r="AC1216" s="2816"/>
      <c r="AD1216" s="2835"/>
      <c r="AE1216" s="2821"/>
      <c r="AF1216" s="2823"/>
      <c r="AG1216" s="59">
        <f>IF(N1216=N1215,0,IF(N1216=N1214,0,IF(N1216=N1213,0,IF(N1216=N1212,0,IF(N1216=N1211,0,1)))))</f>
        <v>0</v>
      </c>
      <c r="AH1216" s="59" t="s">
        <v>224</v>
      </c>
      <c r="AI1216" s="59" t="str">
        <f t="shared" si="284"/>
        <v>??</v>
      </c>
      <c r="AJ1216" s="59">
        <f>IF(O1216=O1215,0,IF(O1216=O1214,0,IF(O1216=O1213,0,IF(O1216=O1212,0,IF(O1216=O1211,0,1)))))</f>
        <v>0</v>
      </c>
      <c r="AK1216" s="529">
        <f t="shared" si="281"/>
        <v>0</v>
      </c>
    </row>
    <row r="1217" spans="1:37" ht="14.1" customHeight="1" thickTop="1" thickBot="1">
      <c r="A1217" s="2797"/>
      <c r="B1217" s="2801"/>
      <c r="C1217" s="2827"/>
      <c r="D1217" s="2830"/>
      <c r="E1217" s="2833"/>
      <c r="F1217" s="2807"/>
      <c r="G1217" s="2810"/>
      <c r="H1217" s="2839"/>
      <c r="I1217" s="2807"/>
      <c r="J1217" s="2807"/>
      <c r="K1217" s="277"/>
      <c r="L1217" s="98"/>
      <c r="M1217" s="1760"/>
      <c r="N1217" s="89"/>
      <c r="O1217" s="89"/>
      <c r="P1217" s="98"/>
      <c r="Q1217" s="98"/>
      <c r="R1217" s="12"/>
      <c r="S1217" s="12"/>
      <c r="T1217" s="12"/>
      <c r="U1217" s="12"/>
      <c r="V1217" s="12"/>
      <c r="W1217" s="1934"/>
      <c r="X1217" s="1934"/>
      <c r="Y1217" s="12"/>
      <c r="Z1217" s="98"/>
      <c r="AA1217" s="2813"/>
      <c r="AB1217" s="2813"/>
      <c r="AC1217" s="2824" t="str">
        <f t="shared" ref="AC1217" si="285">IF(AC1211&gt;9,"błąd","")</f>
        <v/>
      </c>
      <c r="AD1217" s="2835"/>
      <c r="AE1217" s="2821"/>
      <c r="AF1217" s="2823"/>
      <c r="AG1217" s="59">
        <f>IF(N1217=N1216,0,IF(N1217=N1215,0,IF(N1217=N1214,0,IF(N1217=N1213,0,IF(N1217=N1212,0,IF(N1217=N1211,0,1))))))</f>
        <v>0</v>
      </c>
      <c r="AH1217" s="59" t="s">
        <v>224</v>
      </c>
      <c r="AI1217" s="59" t="str">
        <f t="shared" si="284"/>
        <v>??</v>
      </c>
      <c r="AJ1217" s="59">
        <f>IF(O1217=O1216,0,IF(O1217=O1215,0,IF(O1217=O1214,0,IF(O1217=O1213,0,IF(O1217=O1212,0,IF(O1217=O1211,0,1))))))</f>
        <v>0</v>
      </c>
      <c r="AK1217" s="529">
        <f t="shared" si="281"/>
        <v>0</v>
      </c>
    </row>
    <row r="1218" spans="1:37" ht="14.1" customHeight="1" thickTop="1" thickBot="1">
      <c r="A1218" s="2797"/>
      <c r="B1218" s="2801"/>
      <c r="C1218" s="2827"/>
      <c r="D1218" s="2830"/>
      <c r="E1218" s="2833"/>
      <c r="F1218" s="2807"/>
      <c r="G1218" s="2810"/>
      <c r="H1218" s="2839"/>
      <c r="I1218" s="2807"/>
      <c r="J1218" s="2807"/>
      <c r="K1218" s="277"/>
      <c r="L1218" s="98"/>
      <c r="M1218" s="1760"/>
      <c r="N1218" s="89"/>
      <c r="O1218" s="89"/>
      <c r="P1218" s="98"/>
      <c r="Q1218" s="98"/>
      <c r="R1218" s="12"/>
      <c r="S1218" s="12"/>
      <c r="T1218" s="12"/>
      <c r="U1218" s="12"/>
      <c r="V1218" s="12"/>
      <c r="W1218" s="1934"/>
      <c r="X1218" s="1934"/>
      <c r="Y1218" s="12"/>
      <c r="Z1218" s="98"/>
      <c r="AA1218" s="2813"/>
      <c r="AB1218" s="2813"/>
      <c r="AC1218" s="2824"/>
      <c r="AD1218" s="2835"/>
      <c r="AE1218" s="2821"/>
      <c r="AF1218" s="2823"/>
      <c r="AG1218" s="59">
        <f>IF(N1218=N1217,0,IF(N1218=N1216,0,IF(N1218=N1215,0,IF(N1218=N1214,0,IF(N1218=N1213,0,IF(N1218=N1212,0,IF(N1218=N1211,0,1)))))))</f>
        <v>0</v>
      </c>
      <c r="AH1218" s="59" t="s">
        <v>224</v>
      </c>
      <c r="AI1218" s="59" t="str">
        <f t="shared" si="284"/>
        <v>??</v>
      </c>
      <c r="AJ1218" s="59">
        <f>IF(O1218=O1217,0,IF(O1218=O1216,0,IF(O1218=O1215,0,IF(O1218=O1214,0,IF(O1218=O1213,0,IF(O1218=O1212,0,IF(O1218=O1211,0,1)))))))</f>
        <v>0</v>
      </c>
      <c r="AK1218" s="529">
        <f t="shared" si="281"/>
        <v>0</v>
      </c>
    </row>
    <row r="1219" spans="1:37" ht="14.1" customHeight="1" thickTop="1" thickBot="1">
      <c r="A1219" s="2797"/>
      <c r="B1219" s="2801"/>
      <c r="C1219" s="2827"/>
      <c r="D1219" s="2830"/>
      <c r="E1219" s="2833"/>
      <c r="F1219" s="2807"/>
      <c r="G1219" s="2810"/>
      <c r="H1219" s="2839"/>
      <c r="I1219" s="2807"/>
      <c r="J1219" s="2807"/>
      <c r="K1219" s="277"/>
      <c r="L1219" s="98"/>
      <c r="M1219" s="1760"/>
      <c r="N1219" s="89"/>
      <c r="O1219" s="89"/>
      <c r="P1219" s="98"/>
      <c r="Q1219" s="98"/>
      <c r="R1219" s="12"/>
      <c r="S1219" s="12"/>
      <c r="T1219" s="12"/>
      <c r="U1219" s="12"/>
      <c r="V1219" s="12"/>
      <c r="W1219" s="1934"/>
      <c r="X1219" s="1934"/>
      <c r="Y1219" s="12"/>
      <c r="Z1219" s="98"/>
      <c r="AA1219" s="2813"/>
      <c r="AB1219" s="2813"/>
      <c r="AC1219" s="2824"/>
      <c r="AD1219" s="2835"/>
      <c r="AE1219" s="2821"/>
      <c r="AF1219" s="2823"/>
      <c r="AG1219" s="59">
        <f>IF(N1219=N1218,0,IF(N1219=N1217,0,IF(N1219=N1216,0,IF(N1219=N1215,0,IF(N1219=N1214,0,IF(N1219=N1213,0,IF(N1219=N1212,0,IF(N1219=N1211,0,1))))))))</f>
        <v>0</v>
      </c>
      <c r="AH1219" s="59" t="s">
        <v>224</v>
      </c>
      <c r="AI1219" s="59" t="str">
        <f t="shared" si="284"/>
        <v>??</v>
      </c>
      <c r="AJ1219" s="59">
        <f>IF(O1219=O1218,0,IF(O1219=O1217,0,IF(O1219=O1216,0,IF(O1219=O1215,0,IF(O1219=O1214,0,IF(O1219=O1213,0,IF(O1219=O1212,0,IF(O1219=O1211,0,1))))))))</f>
        <v>0</v>
      </c>
      <c r="AK1219" s="529">
        <f t="shared" si="281"/>
        <v>0</v>
      </c>
    </row>
    <row r="1220" spans="1:37" ht="14.1" customHeight="1" thickTop="1" thickBot="1">
      <c r="A1220" s="2797"/>
      <c r="B1220" s="2802"/>
      <c r="C1220" s="2828"/>
      <c r="D1220" s="2831"/>
      <c r="E1220" s="2834"/>
      <c r="F1220" s="2808"/>
      <c r="G1220" s="2811"/>
      <c r="H1220" s="2840"/>
      <c r="I1220" s="2808"/>
      <c r="J1220" s="2808"/>
      <c r="K1220" s="274"/>
      <c r="L1220" s="96"/>
      <c r="M1220" s="96"/>
      <c r="N1220" s="89"/>
      <c r="O1220" s="93"/>
      <c r="P1220" s="96"/>
      <c r="Q1220" s="96"/>
      <c r="R1220" s="13"/>
      <c r="S1220" s="13"/>
      <c r="T1220" s="13"/>
      <c r="U1220" s="13"/>
      <c r="V1220" s="13"/>
      <c r="W1220" s="13"/>
      <c r="X1220" s="13"/>
      <c r="Y1220" s="13"/>
      <c r="Z1220" s="96"/>
      <c r="AA1220" s="2814"/>
      <c r="AB1220" s="2814"/>
      <c r="AC1220" s="2825"/>
      <c r="AD1220" s="2835"/>
      <c r="AE1220" s="2822"/>
      <c r="AF1220" s="2823"/>
      <c r="AG1220" s="59">
        <f>IF(N1220=N1219,0,IF(N1220=N1218,0,IF(N1220=N1217,0,IF(N1220=N1216,0,IF(N1220=N1215,0,IF(N1220=N1214,0,IF(N1220=N1213,0,IF(N1220=N1212,0,IF(N1220=N1211,0,1)))))))))</f>
        <v>0</v>
      </c>
      <c r="AH1220" s="59" t="s">
        <v>224</v>
      </c>
      <c r="AI1220" s="59" t="str">
        <f t="shared" si="284"/>
        <v>??</v>
      </c>
      <c r="AJ1220" s="59">
        <f>IF(O1220=O1219,0,IF(O1220=O1218,0,IF(O1220=O1217,0,IF(O1220=O1216,0,IF(O1220=O1215,0,IF(O1220=O1214,0,IF(O1220=O1213,0,IF(O1220=O1212,0,IF(O1220=O1211,0,1)))))))))</f>
        <v>0</v>
      </c>
      <c r="AK1220" s="529">
        <f t="shared" si="281"/>
        <v>0</v>
      </c>
    </row>
    <row r="1221" spans="1:37" ht="14.1" customHeight="1" thickTop="1" thickBot="1">
      <c r="A1221" s="2797"/>
      <c r="B1221" s="2800"/>
      <c r="C1221" s="2826"/>
      <c r="D1221" s="2829"/>
      <c r="E1221" s="2832"/>
      <c r="F1221" s="2806"/>
      <c r="G1221" s="2809"/>
      <c r="H1221" s="2836" t="s">
        <v>970</v>
      </c>
      <c r="I1221" s="2806"/>
      <c r="J1221" s="2806"/>
      <c r="K1221" s="275"/>
      <c r="L1221" s="97"/>
      <c r="M1221" s="97"/>
      <c r="N1221" s="79"/>
      <c r="O1221" s="79"/>
      <c r="P1221" s="97"/>
      <c r="Q1221" s="97"/>
      <c r="R1221" s="14"/>
      <c r="S1221" s="14"/>
      <c r="T1221" s="14"/>
      <c r="U1221" s="14"/>
      <c r="V1221" s="14"/>
      <c r="W1221" s="14"/>
      <c r="X1221" s="14"/>
      <c r="Y1221" s="14"/>
      <c r="Z1221" s="97"/>
      <c r="AA1221" s="2812">
        <f>SUM(R1221:Z1230)</f>
        <v>0</v>
      </c>
      <c r="AB1221" s="2812">
        <f>IF(AA1221&gt;0,18,0)</f>
        <v>0</v>
      </c>
      <c r="AC1221" s="2815">
        <f t="shared" ref="AC1221" si="286">IF((AA1221-AB1221)&gt;=0,AA1221-AB1221,0)</f>
        <v>0</v>
      </c>
      <c r="AD1221" s="2835">
        <f>IF(AA1221&lt;AB1221,AA1221,AB1221)/IF(AB1221=0,1,AB1221)</f>
        <v>0</v>
      </c>
      <c r="AE1221" s="2820" t="str">
        <f>IF(AD1221=1,"pe",IF(AD1221&gt;0,"ne",""))</f>
        <v/>
      </c>
      <c r="AF1221" s="2823"/>
      <c r="AG1221" s="59">
        <v>1</v>
      </c>
      <c r="AH1221" s="59" t="s">
        <v>224</v>
      </c>
      <c r="AI1221" s="59" t="str">
        <f t="shared" si="284"/>
        <v>??</v>
      </c>
      <c r="AJ1221" s="59">
        <v>1</v>
      </c>
      <c r="AK1221" s="529">
        <f>C1221</f>
        <v>0</v>
      </c>
    </row>
    <row r="1222" spans="1:37" ht="14.1" customHeight="1" thickTop="1" thickBot="1">
      <c r="A1222" s="2797"/>
      <c r="B1222" s="2801"/>
      <c r="C1222" s="2827"/>
      <c r="D1222" s="2830"/>
      <c r="E1222" s="2833"/>
      <c r="F1222" s="2807"/>
      <c r="G1222" s="2810"/>
      <c r="H1222" s="2837"/>
      <c r="I1222" s="2807"/>
      <c r="J1222" s="2807"/>
      <c r="K1222" s="273"/>
      <c r="L1222" s="98"/>
      <c r="M1222" s="1760"/>
      <c r="N1222" s="89"/>
      <c r="O1222" s="89"/>
      <c r="P1222" s="98"/>
      <c r="Q1222" s="98"/>
      <c r="R1222" s="12"/>
      <c r="S1222" s="12"/>
      <c r="T1222" s="12"/>
      <c r="U1222" s="12"/>
      <c r="V1222" s="12"/>
      <c r="W1222" s="1934"/>
      <c r="X1222" s="1934"/>
      <c r="Y1222" s="12"/>
      <c r="Z1222" s="98"/>
      <c r="AA1222" s="2813"/>
      <c r="AB1222" s="2813"/>
      <c r="AC1222" s="2816"/>
      <c r="AD1222" s="2835"/>
      <c r="AE1222" s="2821"/>
      <c r="AF1222" s="2823"/>
      <c r="AG1222" s="59">
        <f>IF(N1222=N1221,0,1)</f>
        <v>0</v>
      </c>
      <c r="AH1222" s="59" t="s">
        <v>224</v>
      </c>
      <c r="AI1222" s="59" t="str">
        <f t="shared" si="284"/>
        <v>??</v>
      </c>
      <c r="AJ1222" s="59">
        <f>IF(O1222=O1221,0,1)</f>
        <v>0</v>
      </c>
      <c r="AK1222" s="529">
        <f t="shared" si="281"/>
        <v>0</v>
      </c>
    </row>
    <row r="1223" spans="1:37" ht="14.1" customHeight="1" thickTop="1" thickBot="1">
      <c r="A1223" s="2797"/>
      <c r="B1223" s="2801"/>
      <c r="C1223" s="2827"/>
      <c r="D1223" s="2830"/>
      <c r="E1223" s="2833"/>
      <c r="F1223" s="2807"/>
      <c r="G1223" s="2810"/>
      <c r="H1223" s="2838"/>
      <c r="I1223" s="2807"/>
      <c r="J1223" s="2807"/>
      <c r="K1223" s="273"/>
      <c r="L1223" s="98"/>
      <c r="M1223" s="1760"/>
      <c r="N1223" s="89"/>
      <c r="O1223" s="89"/>
      <c r="P1223" s="98"/>
      <c r="Q1223" s="98"/>
      <c r="R1223" s="12"/>
      <c r="S1223" s="12"/>
      <c r="T1223" s="12"/>
      <c r="U1223" s="12"/>
      <c r="V1223" s="12"/>
      <c r="W1223" s="1934"/>
      <c r="X1223" s="1934"/>
      <c r="Y1223" s="12"/>
      <c r="Z1223" s="98"/>
      <c r="AA1223" s="2813"/>
      <c r="AB1223" s="2813"/>
      <c r="AC1223" s="2816"/>
      <c r="AD1223" s="2835"/>
      <c r="AE1223" s="2821"/>
      <c r="AF1223" s="2823"/>
      <c r="AG1223" s="59">
        <f>IF(N1223=N1222,0,IF(N1223=N1221,0,1))</f>
        <v>0</v>
      </c>
      <c r="AH1223" s="59" t="s">
        <v>224</v>
      </c>
      <c r="AI1223" s="59" t="str">
        <f t="shared" si="284"/>
        <v>??</v>
      </c>
      <c r="AJ1223" s="59">
        <f>IF(O1223=O1222,0,IF(O1223=O1221,0,1))</f>
        <v>0</v>
      </c>
      <c r="AK1223" s="529">
        <f t="shared" si="281"/>
        <v>0</v>
      </c>
    </row>
    <row r="1224" spans="1:37" ht="14.1" customHeight="1" thickTop="1" thickBot="1">
      <c r="A1224" s="2797"/>
      <c r="B1224" s="2801"/>
      <c r="C1224" s="2827"/>
      <c r="D1224" s="2830"/>
      <c r="E1224" s="2833"/>
      <c r="F1224" s="2807"/>
      <c r="G1224" s="2810"/>
      <c r="H1224" s="2839"/>
      <c r="I1224" s="2807"/>
      <c r="J1224" s="2807"/>
      <c r="K1224" s="273"/>
      <c r="L1224" s="98"/>
      <c r="M1224" s="1760"/>
      <c r="N1224" s="89"/>
      <c r="O1224" s="89"/>
      <c r="P1224" s="98"/>
      <c r="Q1224" s="98"/>
      <c r="R1224" s="12"/>
      <c r="S1224" s="12"/>
      <c r="T1224" s="12"/>
      <c r="U1224" s="12"/>
      <c r="V1224" s="12"/>
      <c r="W1224" s="1934"/>
      <c r="X1224" s="1934"/>
      <c r="Y1224" s="12"/>
      <c r="Z1224" s="98"/>
      <c r="AA1224" s="2813"/>
      <c r="AB1224" s="2813"/>
      <c r="AC1224" s="2816"/>
      <c r="AD1224" s="2835"/>
      <c r="AE1224" s="2821"/>
      <c r="AF1224" s="2823"/>
      <c r="AG1224" s="59">
        <f>IF(N1224=N1223,0,IF(N1224=N1222,0,IF(N1224=N1221,0,1)))</f>
        <v>0</v>
      </c>
      <c r="AH1224" s="59" t="s">
        <v>224</v>
      </c>
      <c r="AI1224" s="59" t="str">
        <f t="shared" si="284"/>
        <v>??</v>
      </c>
      <c r="AJ1224" s="59">
        <f>IF(O1224=O1223,0,IF(O1224=O1222,0,IF(O1224=O1221,0,1)))</f>
        <v>0</v>
      </c>
      <c r="AK1224" s="529">
        <f t="shared" si="281"/>
        <v>0</v>
      </c>
    </row>
    <row r="1225" spans="1:37" ht="14.1" customHeight="1" thickTop="1" thickBot="1">
      <c r="A1225" s="2797"/>
      <c r="B1225" s="2801"/>
      <c r="C1225" s="2827"/>
      <c r="D1225" s="2830"/>
      <c r="E1225" s="2833"/>
      <c r="F1225" s="2807"/>
      <c r="G1225" s="2810"/>
      <c r="H1225" s="2839"/>
      <c r="I1225" s="2807"/>
      <c r="J1225" s="2807"/>
      <c r="K1225" s="277"/>
      <c r="L1225" s="98"/>
      <c r="M1225" s="1760"/>
      <c r="N1225" s="89"/>
      <c r="O1225" s="89"/>
      <c r="P1225" s="98"/>
      <c r="Q1225" s="98"/>
      <c r="R1225" s="12"/>
      <c r="S1225" s="12"/>
      <c r="T1225" s="12"/>
      <c r="U1225" s="12"/>
      <c r="V1225" s="12"/>
      <c r="W1225" s="1934"/>
      <c r="X1225" s="1934"/>
      <c r="Y1225" s="12"/>
      <c r="Z1225" s="98"/>
      <c r="AA1225" s="2813"/>
      <c r="AB1225" s="2813"/>
      <c r="AC1225" s="2816"/>
      <c r="AD1225" s="2835"/>
      <c r="AE1225" s="2821"/>
      <c r="AF1225" s="2823"/>
      <c r="AG1225" s="59">
        <f>IF(N1225=N1224,0,IF(N1225=N1223,0,IF(N1225=N1222,0,IF(N1225=N1221,0,1))))</f>
        <v>0</v>
      </c>
      <c r="AH1225" s="59" t="s">
        <v>224</v>
      </c>
      <c r="AI1225" s="59" t="str">
        <f t="shared" si="284"/>
        <v>??</v>
      </c>
      <c r="AJ1225" s="59">
        <f>IF(O1225=O1224,0,IF(O1225=O1223,0,IF(O1225=O1222,0,IF(O1225=O1221,0,1))))</f>
        <v>0</v>
      </c>
      <c r="AK1225" s="529">
        <f t="shared" si="281"/>
        <v>0</v>
      </c>
    </row>
    <row r="1226" spans="1:37" ht="14.1" customHeight="1" thickTop="1" thickBot="1">
      <c r="A1226" s="2797"/>
      <c r="B1226" s="2801"/>
      <c r="C1226" s="2827"/>
      <c r="D1226" s="2830"/>
      <c r="E1226" s="2833"/>
      <c r="F1226" s="2807"/>
      <c r="G1226" s="2810"/>
      <c r="H1226" s="2839"/>
      <c r="I1226" s="2807"/>
      <c r="J1226" s="2807"/>
      <c r="K1226" s="277"/>
      <c r="L1226" s="98"/>
      <c r="M1226" s="1760"/>
      <c r="N1226" s="89"/>
      <c r="O1226" s="89"/>
      <c r="P1226" s="98"/>
      <c r="Q1226" s="98"/>
      <c r="R1226" s="12"/>
      <c r="S1226" s="12"/>
      <c r="T1226" s="12"/>
      <c r="U1226" s="12"/>
      <c r="V1226" s="12"/>
      <c r="W1226" s="1934"/>
      <c r="X1226" s="1934"/>
      <c r="Y1226" s="12"/>
      <c r="Z1226" s="98"/>
      <c r="AA1226" s="2813"/>
      <c r="AB1226" s="2813"/>
      <c r="AC1226" s="2816"/>
      <c r="AD1226" s="2835"/>
      <c r="AE1226" s="2821"/>
      <c r="AF1226" s="2823"/>
      <c r="AG1226" s="59">
        <f>IF(N1226=N1225,0,IF(N1226=N1224,0,IF(N1226=N1223,0,IF(N1226=N1222,0,IF(N1226=N1221,0,1)))))</f>
        <v>0</v>
      </c>
      <c r="AH1226" s="59" t="s">
        <v>224</v>
      </c>
      <c r="AI1226" s="59" t="str">
        <f t="shared" si="284"/>
        <v>??</v>
      </c>
      <c r="AJ1226" s="59">
        <f>IF(O1226=O1225,0,IF(O1226=O1224,0,IF(O1226=O1223,0,IF(O1226=O1222,0,IF(O1226=O1221,0,1)))))</f>
        <v>0</v>
      </c>
      <c r="AK1226" s="529">
        <f t="shared" si="281"/>
        <v>0</v>
      </c>
    </row>
    <row r="1227" spans="1:37" ht="14.1" customHeight="1" thickTop="1" thickBot="1">
      <c r="A1227" s="2797"/>
      <c r="B1227" s="2801"/>
      <c r="C1227" s="2827"/>
      <c r="D1227" s="2830"/>
      <c r="E1227" s="2833"/>
      <c r="F1227" s="2807"/>
      <c r="G1227" s="2810"/>
      <c r="H1227" s="2839"/>
      <c r="I1227" s="2807"/>
      <c r="J1227" s="2807"/>
      <c r="K1227" s="277"/>
      <c r="L1227" s="98"/>
      <c r="M1227" s="1760"/>
      <c r="N1227" s="89"/>
      <c r="O1227" s="89"/>
      <c r="P1227" s="98"/>
      <c r="Q1227" s="98"/>
      <c r="R1227" s="12"/>
      <c r="S1227" s="12"/>
      <c r="T1227" s="12"/>
      <c r="U1227" s="12"/>
      <c r="V1227" s="12"/>
      <c r="W1227" s="1934"/>
      <c r="X1227" s="1934"/>
      <c r="Y1227" s="12"/>
      <c r="Z1227" s="98"/>
      <c r="AA1227" s="2813"/>
      <c r="AB1227" s="2813"/>
      <c r="AC1227" s="2824" t="str">
        <f t="shared" ref="AC1227" si="287">IF(AC1221&gt;9,"błąd","")</f>
        <v/>
      </c>
      <c r="AD1227" s="2835"/>
      <c r="AE1227" s="2821"/>
      <c r="AF1227" s="2823"/>
      <c r="AG1227" s="59">
        <f>IF(N1227=N1226,0,IF(N1227=N1225,0,IF(N1227=N1224,0,IF(N1227=N1223,0,IF(N1227=N1222,0,IF(N1227=N1221,0,1))))))</f>
        <v>0</v>
      </c>
      <c r="AH1227" s="59" t="s">
        <v>224</v>
      </c>
      <c r="AI1227" s="59" t="str">
        <f t="shared" si="284"/>
        <v>??</v>
      </c>
      <c r="AJ1227" s="59">
        <f>IF(O1227=O1226,0,IF(O1227=O1225,0,IF(O1227=O1224,0,IF(O1227=O1223,0,IF(O1227=O1222,0,IF(O1227=O1221,0,1))))))</f>
        <v>0</v>
      </c>
      <c r="AK1227" s="529">
        <f t="shared" si="281"/>
        <v>0</v>
      </c>
    </row>
    <row r="1228" spans="1:37" ht="14.1" customHeight="1" thickTop="1" thickBot="1">
      <c r="A1228" s="2797"/>
      <c r="B1228" s="2801"/>
      <c r="C1228" s="2827"/>
      <c r="D1228" s="2830"/>
      <c r="E1228" s="2833"/>
      <c r="F1228" s="2807"/>
      <c r="G1228" s="2810"/>
      <c r="H1228" s="2839"/>
      <c r="I1228" s="2807"/>
      <c r="J1228" s="2807"/>
      <c r="K1228" s="277"/>
      <c r="L1228" s="98"/>
      <c r="M1228" s="1760"/>
      <c r="N1228" s="89"/>
      <c r="O1228" s="89"/>
      <c r="P1228" s="98"/>
      <c r="Q1228" s="98"/>
      <c r="R1228" s="12"/>
      <c r="S1228" s="12"/>
      <c r="T1228" s="12"/>
      <c r="U1228" s="12"/>
      <c r="V1228" s="12"/>
      <c r="W1228" s="1934"/>
      <c r="X1228" s="1934"/>
      <c r="Y1228" s="12"/>
      <c r="Z1228" s="98"/>
      <c r="AA1228" s="2813"/>
      <c r="AB1228" s="2813"/>
      <c r="AC1228" s="2824"/>
      <c r="AD1228" s="2835"/>
      <c r="AE1228" s="2821"/>
      <c r="AF1228" s="2823"/>
      <c r="AG1228" s="59">
        <f>IF(N1228=N1227,0,IF(N1228=N1226,0,IF(N1228=N1225,0,IF(N1228=N1224,0,IF(N1228=N1223,0,IF(N1228=N1222,0,IF(N1228=N1221,0,1)))))))</f>
        <v>0</v>
      </c>
      <c r="AH1228" s="59" t="s">
        <v>224</v>
      </c>
      <c r="AI1228" s="59" t="str">
        <f t="shared" si="284"/>
        <v>??</v>
      </c>
      <c r="AJ1228" s="59">
        <f>IF(O1228=O1227,0,IF(O1228=O1226,0,IF(O1228=O1225,0,IF(O1228=O1224,0,IF(O1228=O1223,0,IF(O1228=O1222,0,IF(O1228=O1221,0,1)))))))</f>
        <v>0</v>
      </c>
      <c r="AK1228" s="529">
        <f t="shared" si="281"/>
        <v>0</v>
      </c>
    </row>
    <row r="1229" spans="1:37" ht="14.1" customHeight="1" thickTop="1" thickBot="1">
      <c r="A1229" s="2797"/>
      <c r="B1229" s="2801"/>
      <c r="C1229" s="2827"/>
      <c r="D1229" s="2830"/>
      <c r="E1229" s="2833"/>
      <c r="F1229" s="2807"/>
      <c r="G1229" s="2810"/>
      <c r="H1229" s="2839"/>
      <c r="I1229" s="2807"/>
      <c r="J1229" s="2807"/>
      <c r="K1229" s="277"/>
      <c r="L1229" s="98"/>
      <c r="M1229" s="1760"/>
      <c r="N1229" s="89"/>
      <c r="O1229" s="89"/>
      <c r="P1229" s="98"/>
      <c r="Q1229" s="98"/>
      <c r="R1229" s="12"/>
      <c r="S1229" s="12"/>
      <c r="T1229" s="12"/>
      <c r="U1229" s="12"/>
      <c r="V1229" s="12"/>
      <c r="W1229" s="1934"/>
      <c r="X1229" s="1934"/>
      <c r="Y1229" s="12"/>
      <c r="Z1229" s="98"/>
      <c r="AA1229" s="2813"/>
      <c r="AB1229" s="2813"/>
      <c r="AC1229" s="2824"/>
      <c r="AD1229" s="2835"/>
      <c r="AE1229" s="2821"/>
      <c r="AF1229" s="2823"/>
      <c r="AG1229" s="59">
        <f>IF(N1229=N1228,0,IF(N1229=N1227,0,IF(N1229=N1226,0,IF(N1229=N1225,0,IF(N1229=N1224,0,IF(N1229=N1223,0,IF(N1229=N1222,0,IF(N1229=N1221,0,1))))))))</f>
        <v>0</v>
      </c>
      <c r="AH1229" s="59" t="s">
        <v>224</v>
      </c>
      <c r="AI1229" s="59" t="str">
        <f t="shared" si="284"/>
        <v>??</v>
      </c>
      <c r="AJ1229" s="59">
        <f>IF(O1229=O1228,0,IF(O1229=O1227,0,IF(O1229=O1226,0,IF(O1229=O1225,0,IF(O1229=O1224,0,IF(O1229=O1223,0,IF(O1229=O1222,0,IF(O1229=O1221,0,1))))))))</f>
        <v>0</v>
      </c>
      <c r="AK1229" s="529">
        <f t="shared" si="281"/>
        <v>0</v>
      </c>
    </row>
    <row r="1230" spans="1:37" ht="14.1" customHeight="1" thickTop="1" thickBot="1">
      <c r="A1230" s="2797"/>
      <c r="B1230" s="2802"/>
      <c r="C1230" s="2828"/>
      <c r="D1230" s="2831"/>
      <c r="E1230" s="2834"/>
      <c r="F1230" s="2808"/>
      <c r="G1230" s="2811"/>
      <c r="H1230" s="2840"/>
      <c r="I1230" s="2808"/>
      <c r="J1230" s="2808"/>
      <c r="K1230" s="274"/>
      <c r="L1230" s="96"/>
      <c r="M1230" s="96"/>
      <c r="N1230" s="89"/>
      <c r="O1230" s="93"/>
      <c r="P1230" s="96"/>
      <c r="Q1230" s="96"/>
      <c r="R1230" s="13"/>
      <c r="S1230" s="13"/>
      <c r="T1230" s="13"/>
      <c r="U1230" s="13"/>
      <c r="V1230" s="13"/>
      <c r="W1230" s="13"/>
      <c r="X1230" s="13"/>
      <c r="Y1230" s="13"/>
      <c r="Z1230" s="96"/>
      <c r="AA1230" s="2814"/>
      <c r="AB1230" s="2814"/>
      <c r="AC1230" s="2825"/>
      <c r="AD1230" s="2835"/>
      <c r="AE1230" s="2822"/>
      <c r="AF1230" s="2823"/>
      <c r="AG1230" s="59">
        <f>IF(N1230=N1229,0,IF(N1230=N1228,0,IF(N1230=N1227,0,IF(N1230=N1226,0,IF(N1230=N1225,0,IF(N1230=N1224,0,IF(N1230=N1223,0,IF(N1230=N1222,0,IF(N1230=N1221,0,1)))))))))</f>
        <v>0</v>
      </c>
      <c r="AH1230" s="59" t="s">
        <v>224</v>
      </c>
      <c r="AI1230" s="59" t="str">
        <f t="shared" si="284"/>
        <v>??</v>
      </c>
      <c r="AJ1230" s="59">
        <f>IF(O1230=O1229,0,IF(O1230=O1228,0,IF(O1230=O1227,0,IF(O1230=O1226,0,IF(O1230=O1225,0,IF(O1230=O1224,0,IF(O1230=O1223,0,IF(O1230=O1222,0,IF(O1230=O1221,0,1)))))))))</f>
        <v>0</v>
      </c>
      <c r="AK1230" s="529">
        <f t="shared" si="281"/>
        <v>0</v>
      </c>
    </row>
    <row r="1231" spans="1:37" ht="14.1" customHeight="1" thickTop="1" thickBot="1">
      <c r="A1231" s="2797"/>
      <c r="B1231" s="2800"/>
      <c r="C1231" s="2826"/>
      <c r="D1231" s="2829"/>
      <c r="E1231" s="2832"/>
      <c r="F1231" s="2806"/>
      <c r="G1231" s="2809"/>
      <c r="H1231" s="2836" t="s">
        <v>970</v>
      </c>
      <c r="I1231" s="2806"/>
      <c r="J1231" s="2806"/>
      <c r="K1231" s="275"/>
      <c r="L1231" s="97"/>
      <c r="M1231" s="97"/>
      <c r="N1231" s="79"/>
      <c r="O1231" s="79"/>
      <c r="P1231" s="97"/>
      <c r="Q1231" s="97"/>
      <c r="R1231" s="14"/>
      <c r="S1231" s="14"/>
      <c r="T1231" s="14"/>
      <c r="U1231" s="14"/>
      <c r="V1231" s="14"/>
      <c r="W1231" s="14"/>
      <c r="X1231" s="14"/>
      <c r="Y1231" s="14"/>
      <c r="Z1231" s="97"/>
      <c r="AA1231" s="2812">
        <f>SUM(R1231:Z1240)</f>
        <v>0</v>
      </c>
      <c r="AB1231" s="2812">
        <f>IF(AA1231&gt;0,18,0)</f>
        <v>0</v>
      </c>
      <c r="AC1231" s="2815">
        <f t="shared" ref="AC1231" si="288">IF((AA1231-AB1231)&gt;=0,AA1231-AB1231,0)</f>
        <v>0</v>
      </c>
      <c r="AD1231" s="2835">
        <f>IF(AA1231&lt;AB1231,AA1231,AB1231)/IF(AB1231=0,1,AB1231)</f>
        <v>0</v>
      </c>
      <c r="AE1231" s="2820" t="str">
        <f>IF(AD1231=1,"pe",IF(AD1231&gt;0,"ne",""))</f>
        <v/>
      </c>
      <c r="AF1231" s="2823"/>
      <c r="AG1231" s="59">
        <v>1</v>
      </c>
      <c r="AH1231" s="59" t="s">
        <v>224</v>
      </c>
      <c r="AI1231" s="59" t="str">
        <f t="shared" si="284"/>
        <v>??</v>
      </c>
      <c r="AJ1231" s="59">
        <v>1</v>
      </c>
      <c r="AK1231" s="529">
        <f>C1231</f>
        <v>0</v>
      </c>
    </row>
    <row r="1232" spans="1:37" ht="14.1" customHeight="1" thickTop="1" thickBot="1">
      <c r="A1232" s="2797"/>
      <c r="B1232" s="2801"/>
      <c r="C1232" s="2827"/>
      <c r="D1232" s="2830"/>
      <c r="E1232" s="2833"/>
      <c r="F1232" s="2807"/>
      <c r="G1232" s="2810"/>
      <c r="H1232" s="2837"/>
      <c r="I1232" s="2807"/>
      <c r="J1232" s="2807"/>
      <c r="K1232" s="273"/>
      <c r="L1232" s="98"/>
      <c r="M1232" s="1760"/>
      <c r="N1232" s="89"/>
      <c r="O1232" s="89"/>
      <c r="P1232" s="98"/>
      <c r="Q1232" s="98"/>
      <c r="R1232" s="12"/>
      <c r="S1232" s="12"/>
      <c r="T1232" s="12"/>
      <c r="U1232" s="12"/>
      <c r="V1232" s="12"/>
      <c r="W1232" s="1934"/>
      <c r="X1232" s="1934"/>
      <c r="Y1232" s="12"/>
      <c r="Z1232" s="98"/>
      <c r="AA1232" s="2813"/>
      <c r="AB1232" s="2813"/>
      <c r="AC1232" s="2816"/>
      <c r="AD1232" s="2835"/>
      <c r="AE1232" s="2821"/>
      <c r="AF1232" s="2823"/>
      <c r="AG1232" s="59">
        <f>IF(N1232=N1231,0,1)</f>
        <v>0</v>
      </c>
      <c r="AH1232" s="59" t="s">
        <v>224</v>
      </c>
      <c r="AI1232" s="59" t="str">
        <f t="shared" si="284"/>
        <v>??</v>
      </c>
      <c r="AJ1232" s="59">
        <f>IF(O1232=O1231,0,1)</f>
        <v>0</v>
      </c>
      <c r="AK1232" s="529">
        <f t="shared" si="31"/>
        <v>0</v>
      </c>
    </row>
    <row r="1233" spans="1:37" ht="14.1" customHeight="1" thickTop="1" thickBot="1">
      <c r="A1233" s="2797"/>
      <c r="B1233" s="2801"/>
      <c r="C1233" s="2827"/>
      <c r="D1233" s="2830"/>
      <c r="E1233" s="2833"/>
      <c r="F1233" s="2807"/>
      <c r="G1233" s="2810"/>
      <c r="H1233" s="2838"/>
      <c r="I1233" s="2807"/>
      <c r="J1233" s="2807"/>
      <c r="K1233" s="273"/>
      <c r="L1233" s="98"/>
      <c r="M1233" s="1760"/>
      <c r="N1233" s="89"/>
      <c r="O1233" s="89"/>
      <c r="P1233" s="98"/>
      <c r="Q1233" s="98"/>
      <c r="R1233" s="12"/>
      <c r="S1233" s="12"/>
      <c r="T1233" s="12"/>
      <c r="U1233" s="12"/>
      <c r="V1233" s="12"/>
      <c r="W1233" s="1934"/>
      <c r="X1233" s="1934"/>
      <c r="Y1233" s="12"/>
      <c r="Z1233" s="98"/>
      <c r="AA1233" s="2813"/>
      <c r="AB1233" s="2813"/>
      <c r="AC1233" s="2816"/>
      <c r="AD1233" s="2835"/>
      <c r="AE1233" s="2821"/>
      <c r="AF1233" s="2823"/>
      <c r="AG1233" s="59">
        <f>IF(N1233=N1232,0,IF(N1233=N1231,0,1))</f>
        <v>0</v>
      </c>
      <c r="AH1233" s="59" t="s">
        <v>224</v>
      </c>
      <c r="AI1233" s="59" t="str">
        <f t="shared" si="284"/>
        <v>??</v>
      </c>
      <c r="AJ1233" s="59">
        <f>IF(O1233=O1232,0,IF(O1233=O1231,0,1))</f>
        <v>0</v>
      </c>
      <c r="AK1233" s="529">
        <f t="shared" si="31"/>
        <v>0</v>
      </c>
    </row>
    <row r="1234" spans="1:37" ht="14.1" customHeight="1" thickTop="1" thickBot="1">
      <c r="A1234" s="2797"/>
      <c r="B1234" s="2801"/>
      <c r="C1234" s="2827"/>
      <c r="D1234" s="2830"/>
      <c r="E1234" s="2833"/>
      <c r="F1234" s="2807"/>
      <c r="G1234" s="2810"/>
      <c r="H1234" s="2839"/>
      <c r="I1234" s="2807"/>
      <c r="J1234" s="2807"/>
      <c r="K1234" s="273"/>
      <c r="L1234" s="98"/>
      <c r="M1234" s="1760"/>
      <c r="N1234" s="89"/>
      <c r="O1234" s="89"/>
      <c r="P1234" s="98"/>
      <c r="Q1234" s="98"/>
      <c r="R1234" s="12"/>
      <c r="S1234" s="12"/>
      <c r="T1234" s="12"/>
      <c r="U1234" s="12"/>
      <c r="V1234" s="12"/>
      <c r="W1234" s="1934"/>
      <c r="X1234" s="1934"/>
      <c r="Y1234" s="12"/>
      <c r="Z1234" s="98"/>
      <c r="AA1234" s="2813"/>
      <c r="AB1234" s="2813"/>
      <c r="AC1234" s="2816"/>
      <c r="AD1234" s="2835"/>
      <c r="AE1234" s="2821"/>
      <c r="AF1234" s="2823"/>
      <c r="AG1234" s="59">
        <f>IF(N1234=N1233,0,IF(N1234=N1232,0,IF(N1234=N1231,0,1)))</f>
        <v>0</v>
      </c>
      <c r="AH1234" s="59" t="s">
        <v>224</v>
      </c>
      <c r="AI1234" s="59" t="str">
        <f t="shared" si="284"/>
        <v>??</v>
      </c>
      <c r="AJ1234" s="59">
        <f>IF(O1234=O1233,0,IF(O1234=O1232,0,IF(O1234=O1231,0,1)))</f>
        <v>0</v>
      </c>
      <c r="AK1234" s="529">
        <f t="shared" si="31"/>
        <v>0</v>
      </c>
    </row>
    <row r="1235" spans="1:37" ht="14.1" customHeight="1" thickTop="1" thickBot="1">
      <c r="A1235" s="2797"/>
      <c r="B1235" s="2801"/>
      <c r="C1235" s="2827"/>
      <c r="D1235" s="2830"/>
      <c r="E1235" s="2833"/>
      <c r="F1235" s="2807"/>
      <c r="G1235" s="2810"/>
      <c r="H1235" s="2839"/>
      <c r="I1235" s="2807"/>
      <c r="J1235" s="2807"/>
      <c r="K1235" s="277"/>
      <c r="L1235" s="98"/>
      <c r="M1235" s="1760"/>
      <c r="N1235" s="89"/>
      <c r="O1235" s="89"/>
      <c r="P1235" s="98"/>
      <c r="Q1235" s="98"/>
      <c r="R1235" s="12"/>
      <c r="S1235" s="12"/>
      <c r="T1235" s="12"/>
      <c r="U1235" s="12"/>
      <c r="V1235" s="12"/>
      <c r="W1235" s="1934"/>
      <c r="X1235" s="1934"/>
      <c r="Y1235" s="12"/>
      <c r="Z1235" s="98"/>
      <c r="AA1235" s="2813"/>
      <c r="AB1235" s="2813"/>
      <c r="AC1235" s="2816"/>
      <c r="AD1235" s="2835"/>
      <c r="AE1235" s="2821"/>
      <c r="AF1235" s="2823"/>
      <c r="AG1235" s="59">
        <f>IF(N1235=N1234,0,IF(N1235=N1233,0,IF(N1235=N1232,0,IF(N1235=N1231,0,1))))</f>
        <v>0</v>
      </c>
      <c r="AH1235" s="59" t="s">
        <v>224</v>
      </c>
      <c r="AI1235" s="59" t="str">
        <f t="shared" si="284"/>
        <v>??</v>
      </c>
      <c r="AJ1235" s="59">
        <f>IF(O1235=O1234,0,IF(O1235=O1233,0,IF(O1235=O1232,0,IF(O1235=O1231,0,1))))</f>
        <v>0</v>
      </c>
      <c r="AK1235" s="529">
        <f t="shared" si="31"/>
        <v>0</v>
      </c>
    </row>
    <row r="1236" spans="1:37" ht="14.1" customHeight="1" thickTop="1" thickBot="1">
      <c r="A1236" s="2797"/>
      <c r="B1236" s="2801"/>
      <c r="C1236" s="2827"/>
      <c r="D1236" s="2830"/>
      <c r="E1236" s="2833"/>
      <c r="F1236" s="2807"/>
      <c r="G1236" s="2810"/>
      <c r="H1236" s="2839"/>
      <c r="I1236" s="2807"/>
      <c r="J1236" s="2807"/>
      <c r="K1236" s="277"/>
      <c r="L1236" s="98"/>
      <c r="M1236" s="1760"/>
      <c r="N1236" s="89"/>
      <c r="O1236" s="89"/>
      <c r="P1236" s="98"/>
      <c r="Q1236" s="98"/>
      <c r="R1236" s="12"/>
      <c r="S1236" s="12"/>
      <c r="T1236" s="12"/>
      <c r="U1236" s="12"/>
      <c r="V1236" s="12"/>
      <c r="W1236" s="1934"/>
      <c r="X1236" s="1934"/>
      <c r="Y1236" s="12"/>
      <c r="Z1236" s="98"/>
      <c r="AA1236" s="2813"/>
      <c r="AB1236" s="2813"/>
      <c r="AC1236" s="2816"/>
      <c r="AD1236" s="2835"/>
      <c r="AE1236" s="2821"/>
      <c r="AF1236" s="2823"/>
      <c r="AG1236" s="59">
        <f>IF(N1236=N1235,0,IF(N1236=N1234,0,IF(N1236=N1233,0,IF(N1236=N1232,0,IF(N1236=N1231,0,1)))))</f>
        <v>0</v>
      </c>
      <c r="AH1236" s="59" t="s">
        <v>224</v>
      </c>
      <c r="AI1236" s="59" t="str">
        <f t="shared" si="284"/>
        <v>??</v>
      </c>
      <c r="AJ1236" s="59">
        <f>IF(O1236=O1235,0,IF(O1236=O1234,0,IF(O1236=O1233,0,IF(O1236=O1232,0,IF(O1236=O1231,0,1)))))</f>
        <v>0</v>
      </c>
      <c r="AK1236" s="529">
        <f t="shared" si="31"/>
        <v>0</v>
      </c>
    </row>
    <row r="1237" spans="1:37" ht="14.1" customHeight="1" thickTop="1" thickBot="1">
      <c r="A1237" s="2797"/>
      <c r="B1237" s="2801"/>
      <c r="C1237" s="2827"/>
      <c r="D1237" s="2830"/>
      <c r="E1237" s="2833"/>
      <c r="F1237" s="2807"/>
      <c r="G1237" s="2810"/>
      <c r="H1237" s="2839"/>
      <c r="I1237" s="2807"/>
      <c r="J1237" s="2807"/>
      <c r="K1237" s="277"/>
      <c r="L1237" s="98"/>
      <c r="M1237" s="1760"/>
      <c r="N1237" s="89"/>
      <c r="O1237" s="89"/>
      <c r="P1237" s="98"/>
      <c r="Q1237" s="98"/>
      <c r="R1237" s="12"/>
      <c r="S1237" s="12"/>
      <c r="T1237" s="12"/>
      <c r="U1237" s="12"/>
      <c r="V1237" s="12"/>
      <c r="W1237" s="1934"/>
      <c r="X1237" s="1934"/>
      <c r="Y1237" s="12"/>
      <c r="Z1237" s="98"/>
      <c r="AA1237" s="2813"/>
      <c r="AB1237" s="2813"/>
      <c r="AC1237" s="2824" t="str">
        <f t="shared" ref="AC1237" si="289">IF(AC1231&gt;9,"błąd","")</f>
        <v/>
      </c>
      <c r="AD1237" s="2835"/>
      <c r="AE1237" s="2821"/>
      <c r="AF1237" s="2823"/>
      <c r="AG1237" s="59">
        <f>IF(N1237=N1236,0,IF(N1237=N1235,0,IF(N1237=N1234,0,IF(N1237=N1233,0,IF(N1237=N1232,0,IF(N1237=N1231,0,1))))))</f>
        <v>0</v>
      </c>
      <c r="AH1237" s="59" t="s">
        <v>224</v>
      </c>
      <c r="AI1237" s="59" t="str">
        <f t="shared" si="284"/>
        <v>??</v>
      </c>
      <c r="AJ1237" s="59">
        <f>IF(O1237=O1236,0,IF(O1237=O1235,0,IF(O1237=O1234,0,IF(O1237=O1233,0,IF(O1237=O1232,0,IF(O1237=O1231,0,1))))))</f>
        <v>0</v>
      </c>
      <c r="AK1237" s="529">
        <f t="shared" si="31"/>
        <v>0</v>
      </c>
    </row>
    <row r="1238" spans="1:37" ht="14.1" customHeight="1" thickTop="1" thickBot="1">
      <c r="A1238" s="2797"/>
      <c r="B1238" s="2801"/>
      <c r="C1238" s="2827"/>
      <c r="D1238" s="2830"/>
      <c r="E1238" s="2833"/>
      <c r="F1238" s="2807"/>
      <c r="G1238" s="2810"/>
      <c r="H1238" s="2839"/>
      <c r="I1238" s="2807"/>
      <c r="J1238" s="2807"/>
      <c r="K1238" s="277"/>
      <c r="L1238" s="98"/>
      <c r="M1238" s="1760"/>
      <c r="N1238" s="89"/>
      <c r="O1238" s="89"/>
      <c r="P1238" s="98"/>
      <c r="Q1238" s="98"/>
      <c r="R1238" s="12"/>
      <c r="S1238" s="12"/>
      <c r="T1238" s="12"/>
      <c r="U1238" s="12"/>
      <c r="V1238" s="12"/>
      <c r="W1238" s="1934"/>
      <c r="X1238" s="1934"/>
      <c r="Y1238" s="12"/>
      <c r="Z1238" s="98"/>
      <c r="AA1238" s="2813"/>
      <c r="AB1238" s="2813"/>
      <c r="AC1238" s="2824"/>
      <c r="AD1238" s="2835"/>
      <c r="AE1238" s="2821"/>
      <c r="AF1238" s="2823"/>
      <c r="AG1238" s="59">
        <f>IF(N1238=N1237,0,IF(N1238=N1236,0,IF(N1238=N1235,0,IF(N1238=N1234,0,IF(N1238=N1233,0,IF(N1238=N1232,0,IF(N1238=N1231,0,1)))))))</f>
        <v>0</v>
      </c>
      <c r="AH1238" s="59" t="s">
        <v>224</v>
      </c>
      <c r="AI1238" s="59" t="str">
        <f t="shared" si="284"/>
        <v>??</v>
      </c>
      <c r="AJ1238" s="59">
        <f>IF(O1238=O1237,0,IF(O1238=O1236,0,IF(O1238=O1235,0,IF(O1238=O1234,0,IF(O1238=O1233,0,IF(O1238=O1232,0,IF(O1238=O1231,0,1)))))))</f>
        <v>0</v>
      </c>
      <c r="AK1238" s="529">
        <f t="shared" si="31"/>
        <v>0</v>
      </c>
    </row>
    <row r="1239" spans="1:37" ht="14.1" customHeight="1" thickTop="1" thickBot="1">
      <c r="A1239" s="2797"/>
      <c r="B1239" s="2801"/>
      <c r="C1239" s="2827"/>
      <c r="D1239" s="2830"/>
      <c r="E1239" s="2833"/>
      <c r="F1239" s="2807"/>
      <c r="G1239" s="2810"/>
      <c r="H1239" s="2839"/>
      <c r="I1239" s="2807"/>
      <c r="J1239" s="2807"/>
      <c r="K1239" s="277"/>
      <c r="L1239" s="98"/>
      <c r="M1239" s="1760"/>
      <c r="N1239" s="89"/>
      <c r="O1239" s="89"/>
      <c r="P1239" s="98"/>
      <c r="Q1239" s="98"/>
      <c r="R1239" s="12"/>
      <c r="S1239" s="12"/>
      <c r="T1239" s="12"/>
      <c r="U1239" s="12"/>
      <c r="V1239" s="12"/>
      <c r="W1239" s="1934"/>
      <c r="X1239" s="1934"/>
      <c r="Y1239" s="12"/>
      <c r="Z1239" s="98"/>
      <c r="AA1239" s="2813"/>
      <c r="AB1239" s="2813"/>
      <c r="AC1239" s="2824"/>
      <c r="AD1239" s="2835"/>
      <c r="AE1239" s="2821"/>
      <c r="AF1239" s="2823"/>
      <c r="AG1239" s="59">
        <f>IF(N1239=N1238,0,IF(N1239=N1237,0,IF(N1239=N1236,0,IF(N1239=N1235,0,IF(N1239=N1234,0,IF(N1239=N1233,0,IF(N1239=N1232,0,IF(N1239=N1231,0,1))))))))</f>
        <v>0</v>
      </c>
      <c r="AH1239" s="59" t="s">
        <v>224</v>
      </c>
      <c r="AI1239" s="59" t="str">
        <f t="shared" si="284"/>
        <v>??</v>
      </c>
      <c r="AJ1239" s="59">
        <f>IF(O1239=O1238,0,IF(O1239=O1237,0,IF(O1239=O1236,0,IF(O1239=O1235,0,IF(O1239=O1234,0,IF(O1239=O1233,0,IF(O1239=O1232,0,IF(O1239=O1231,0,1))))))))</f>
        <v>0</v>
      </c>
      <c r="AK1239" s="529">
        <f t="shared" si="31"/>
        <v>0</v>
      </c>
    </row>
    <row r="1240" spans="1:37" ht="14.1" customHeight="1" thickTop="1" thickBot="1">
      <c r="A1240" s="2797"/>
      <c r="B1240" s="2802"/>
      <c r="C1240" s="2828"/>
      <c r="D1240" s="2831"/>
      <c r="E1240" s="2834"/>
      <c r="F1240" s="2808"/>
      <c r="G1240" s="2811"/>
      <c r="H1240" s="2840"/>
      <c r="I1240" s="2808"/>
      <c r="J1240" s="2808"/>
      <c r="K1240" s="274"/>
      <c r="L1240" s="96"/>
      <c r="M1240" s="96"/>
      <c r="N1240" s="89"/>
      <c r="O1240" s="93"/>
      <c r="P1240" s="96"/>
      <c r="Q1240" s="96"/>
      <c r="R1240" s="13"/>
      <c r="S1240" s="13"/>
      <c r="T1240" s="13"/>
      <c r="U1240" s="13"/>
      <c r="V1240" s="13"/>
      <c r="W1240" s="13"/>
      <c r="X1240" s="13"/>
      <c r="Y1240" s="13"/>
      <c r="Z1240" s="96"/>
      <c r="AA1240" s="2814"/>
      <c r="AB1240" s="2814"/>
      <c r="AC1240" s="2825"/>
      <c r="AD1240" s="2835"/>
      <c r="AE1240" s="2822"/>
      <c r="AF1240" s="2823"/>
      <c r="AG1240" s="59">
        <f>IF(N1240=N1239,0,IF(N1240=N1238,0,IF(N1240=N1237,0,IF(N1240=N1236,0,IF(N1240=N1235,0,IF(N1240=N1234,0,IF(N1240=N1233,0,IF(N1240=N1232,0,IF(N1240=N1231,0,1)))))))))</f>
        <v>0</v>
      </c>
      <c r="AH1240" s="59" t="s">
        <v>224</v>
      </c>
      <c r="AI1240" s="59" t="str">
        <f t="shared" si="284"/>
        <v>??</v>
      </c>
      <c r="AJ1240" s="59">
        <f>IF(O1240=O1239,0,IF(O1240=O1238,0,IF(O1240=O1237,0,IF(O1240=O1236,0,IF(O1240=O1235,0,IF(O1240=O1234,0,IF(O1240=O1233,0,IF(O1240=O1232,0,IF(O1240=O1231,0,1)))))))))</f>
        <v>0</v>
      </c>
      <c r="AK1240" s="529">
        <f t="shared" si="31"/>
        <v>0</v>
      </c>
    </row>
    <row r="1241" spans="1:37" ht="14.1" customHeight="1" thickTop="1" thickBot="1">
      <c r="A1241" s="2797"/>
      <c r="B1241" s="2800"/>
      <c r="C1241" s="2826"/>
      <c r="D1241" s="2829"/>
      <c r="E1241" s="2832"/>
      <c r="F1241" s="2806"/>
      <c r="G1241" s="2809"/>
      <c r="H1241" s="2836" t="s">
        <v>970</v>
      </c>
      <c r="I1241" s="2806"/>
      <c r="J1241" s="2806"/>
      <c r="K1241" s="275"/>
      <c r="L1241" s="97"/>
      <c r="M1241" s="97"/>
      <c r="N1241" s="79"/>
      <c r="O1241" s="79"/>
      <c r="P1241" s="97"/>
      <c r="Q1241" s="97"/>
      <c r="R1241" s="14"/>
      <c r="S1241" s="14"/>
      <c r="T1241" s="14"/>
      <c r="U1241" s="14"/>
      <c r="V1241" s="14"/>
      <c r="W1241" s="14"/>
      <c r="X1241" s="14"/>
      <c r="Y1241" s="14"/>
      <c r="Z1241" s="97"/>
      <c r="AA1241" s="2812">
        <f>SUM(R1241:Z1250)</f>
        <v>0</v>
      </c>
      <c r="AB1241" s="2812">
        <f>IF(AA1241&gt;0,18,0)</f>
        <v>0</v>
      </c>
      <c r="AC1241" s="2815">
        <f t="shared" ref="AC1241" si="290">IF((AA1241-AB1241)&gt;=0,AA1241-AB1241,0)</f>
        <v>0</v>
      </c>
      <c r="AD1241" s="2835">
        <f>IF(AA1241&lt;AB1241,AA1241,AB1241)/IF(AB1241=0,1,AB1241)</f>
        <v>0</v>
      </c>
      <c r="AE1241" s="2820" t="str">
        <f>IF(AD1241=1,"pe",IF(AD1241&gt;0,"ne",""))</f>
        <v/>
      </c>
      <c r="AF1241" s="2823"/>
      <c r="AG1241" s="59">
        <v>1</v>
      </c>
      <c r="AH1241" s="59" t="s">
        <v>224</v>
      </c>
      <c r="AI1241" s="59" t="str">
        <f t="shared" si="284"/>
        <v>??</v>
      </c>
      <c r="AJ1241" s="59">
        <v>1</v>
      </c>
      <c r="AK1241" s="529">
        <f>C1241</f>
        <v>0</v>
      </c>
    </row>
    <row r="1242" spans="1:37" ht="14.1" customHeight="1" thickTop="1" thickBot="1">
      <c r="A1242" s="2797"/>
      <c r="B1242" s="2801"/>
      <c r="C1242" s="2827"/>
      <c r="D1242" s="2830"/>
      <c r="E1242" s="2833"/>
      <c r="F1242" s="2807"/>
      <c r="G1242" s="2810"/>
      <c r="H1242" s="2837"/>
      <c r="I1242" s="2807"/>
      <c r="J1242" s="2807"/>
      <c r="K1242" s="273"/>
      <c r="L1242" s="98"/>
      <c r="M1242" s="1760"/>
      <c r="N1242" s="89"/>
      <c r="O1242" s="89"/>
      <c r="P1242" s="98"/>
      <c r="Q1242" s="98"/>
      <c r="R1242" s="12"/>
      <c r="S1242" s="12"/>
      <c r="T1242" s="12"/>
      <c r="U1242" s="12"/>
      <c r="V1242" s="12"/>
      <c r="W1242" s="1934"/>
      <c r="X1242" s="1934"/>
      <c r="Y1242" s="12"/>
      <c r="Z1242" s="98"/>
      <c r="AA1242" s="2813"/>
      <c r="AB1242" s="2813"/>
      <c r="AC1242" s="2816"/>
      <c r="AD1242" s="2835"/>
      <c r="AE1242" s="2821"/>
      <c r="AF1242" s="2823"/>
      <c r="AG1242" s="59">
        <f>IF(N1242=N1241,0,1)</f>
        <v>0</v>
      </c>
      <c r="AH1242" s="59" t="s">
        <v>224</v>
      </c>
      <c r="AI1242" s="59" t="str">
        <f t="shared" si="284"/>
        <v>??</v>
      </c>
      <c r="AJ1242" s="59">
        <f>IF(O1242=O1241,0,1)</f>
        <v>0</v>
      </c>
      <c r="AK1242" s="529">
        <f t="shared" ref="AK1242:AK1270" si="291">AK1241</f>
        <v>0</v>
      </c>
    </row>
    <row r="1243" spans="1:37" ht="14.1" customHeight="1" thickTop="1" thickBot="1">
      <c r="A1243" s="2797"/>
      <c r="B1243" s="2801"/>
      <c r="C1243" s="2827"/>
      <c r="D1243" s="2830"/>
      <c r="E1243" s="2833"/>
      <c r="F1243" s="2807"/>
      <c r="G1243" s="2810"/>
      <c r="H1243" s="2838"/>
      <c r="I1243" s="2807"/>
      <c r="J1243" s="2807"/>
      <c r="K1243" s="273"/>
      <c r="L1243" s="98"/>
      <c r="M1243" s="1760"/>
      <c r="N1243" s="89"/>
      <c r="O1243" s="89"/>
      <c r="P1243" s="98"/>
      <c r="Q1243" s="98"/>
      <c r="R1243" s="12"/>
      <c r="S1243" s="12"/>
      <c r="T1243" s="12"/>
      <c r="U1243" s="12"/>
      <c r="V1243" s="12"/>
      <c r="W1243" s="1934"/>
      <c r="X1243" s="1934"/>
      <c r="Y1243" s="12"/>
      <c r="Z1243" s="98"/>
      <c r="AA1243" s="2813"/>
      <c r="AB1243" s="2813"/>
      <c r="AC1243" s="2816"/>
      <c r="AD1243" s="2835"/>
      <c r="AE1243" s="2821"/>
      <c r="AF1243" s="2823"/>
      <c r="AG1243" s="59">
        <f>IF(N1243=N1242,0,IF(N1243=N1241,0,1))</f>
        <v>0</v>
      </c>
      <c r="AH1243" s="59" t="s">
        <v>224</v>
      </c>
      <c r="AI1243" s="59" t="str">
        <f t="shared" si="284"/>
        <v>??</v>
      </c>
      <c r="AJ1243" s="59">
        <f>IF(O1243=O1242,0,IF(O1243=O1241,0,1))</f>
        <v>0</v>
      </c>
      <c r="AK1243" s="529">
        <f t="shared" si="291"/>
        <v>0</v>
      </c>
    </row>
    <row r="1244" spans="1:37" ht="14.1" customHeight="1" thickTop="1" thickBot="1">
      <c r="A1244" s="2797"/>
      <c r="B1244" s="2801"/>
      <c r="C1244" s="2827"/>
      <c r="D1244" s="2830"/>
      <c r="E1244" s="2833"/>
      <c r="F1244" s="2807"/>
      <c r="G1244" s="2810"/>
      <c r="H1244" s="2839"/>
      <c r="I1244" s="2807"/>
      <c r="J1244" s="2807"/>
      <c r="K1244" s="273"/>
      <c r="L1244" s="98"/>
      <c r="M1244" s="1760"/>
      <c r="N1244" s="89"/>
      <c r="O1244" s="89"/>
      <c r="P1244" s="98"/>
      <c r="Q1244" s="98"/>
      <c r="R1244" s="12"/>
      <c r="S1244" s="12"/>
      <c r="T1244" s="12"/>
      <c r="U1244" s="12"/>
      <c r="V1244" s="12"/>
      <c r="W1244" s="1934"/>
      <c r="X1244" s="1934"/>
      <c r="Y1244" s="12"/>
      <c r="Z1244" s="98"/>
      <c r="AA1244" s="2813"/>
      <c r="AB1244" s="2813"/>
      <c r="AC1244" s="2816"/>
      <c r="AD1244" s="2835"/>
      <c r="AE1244" s="2821"/>
      <c r="AF1244" s="2823"/>
      <c r="AG1244" s="59">
        <f>IF(N1244=N1243,0,IF(N1244=N1242,0,IF(N1244=N1241,0,1)))</f>
        <v>0</v>
      </c>
      <c r="AH1244" s="59" t="s">
        <v>224</v>
      </c>
      <c r="AI1244" s="59" t="str">
        <f t="shared" si="284"/>
        <v>??</v>
      </c>
      <c r="AJ1244" s="59">
        <f>IF(O1244=O1243,0,IF(O1244=O1242,0,IF(O1244=O1241,0,1)))</f>
        <v>0</v>
      </c>
      <c r="AK1244" s="529">
        <f t="shared" si="291"/>
        <v>0</v>
      </c>
    </row>
    <row r="1245" spans="1:37" ht="14.1" customHeight="1" thickTop="1" thickBot="1">
      <c r="A1245" s="2797"/>
      <c r="B1245" s="2801"/>
      <c r="C1245" s="2827"/>
      <c r="D1245" s="2830"/>
      <c r="E1245" s="2833"/>
      <c r="F1245" s="2807"/>
      <c r="G1245" s="2810"/>
      <c r="H1245" s="2839"/>
      <c r="I1245" s="2807"/>
      <c r="J1245" s="2807"/>
      <c r="K1245" s="277"/>
      <c r="L1245" s="98"/>
      <c r="M1245" s="1760"/>
      <c r="N1245" s="89"/>
      <c r="O1245" s="89"/>
      <c r="P1245" s="98"/>
      <c r="Q1245" s="98"/>
      <c r="R1245" s="12"/>
      <c r="S1245" s="12"/>
      <c r="T1245" s="12"/>
      <c r="U1245" s="12"/>
      <c r="V1245" s="12"/>
      <c r="W1245" s="1934"/>
      <c r="X1245" s="1934"/>
      <c r="Y1245" s="12"/>
      <c r="Z1245" s="98"/>
      <c r="AA1245" s="2813"/>
      <c r="AB1245" s="2813"/>
      <c r="AC1245" s="2816"/>
      <c r="AD1245" s="2835"/>
      <c r="AE1245" s="2821"/>
      <c r="AF1245" s="2823"/>
      <c r="AG1245" s="59">
        <f>IF(N1245=N1244,0,IF(N1245=N1243,0,IF(N1245=N1242,0,IF(N1245=N1241,0,1))))</f>
        <v>0</v>
      </c>
      <c r="AH1245" s="59" t="s">
        <v>224</v>
      </c>
      <c r="AI1245" s="59" t="str">
        <f t="shared" si="284"/>
        <v>??</v>
      </c>
      <c r="AJ1245" s="59">
        <f>IF(O1245=O1244,0,IF(O1245=O1243,0,IF(O1245=O1242,0,IF(O1245=O1241,0,1))))</f>
        <v>0</v>
      </c>
      <c r="AK1245" s="529">
        <f t="shared" si="291"/>
        <v>0</v>
      </c>
    </row>
    <row r="1246" spans="1:37" ht="14.1" customHeight="1" thickTop="1" thickBot="1">
      <c r="A1246" s="2797"/>
      <c r="B1246" s="2801"/>
      <c r="C1246" s="2827"/>
      <c r="D1246" s="2830"/>
      <c r="E1246" s="2833"/>
      <c r="F1246" s="2807"/>
      <c r="G1246" s="2810"/>
      <c r="H1246" s="2839"/>
      <c r="I1246" s="2807"/>
      <c r="J1246" s="2807"/>
      <c r="K1246" s="277"/>
      <c r="L1246" s="98"/>
      <c r="M1246" s="1760"/>
      <c r="N1246" s="89"/>
      <c r="O1246" s="89"/>
      <c r="P1246" s="98"/>
      <c r="Q1246" s="98"/>
      <c r="R1246" s="12"/>
      <c r="S1246" s="12"/>
      <c r="T1246" s="12"/>
      <c r="U1246" s="12"/>
      <c r="V1246" s="12"/>
      <c r="W1246" s="1934"/>
      <c r="X1246" s="1934"/>
      <c r="Y1246" s="12"/>
      <c r="Z1246" s="98"/>
      <c r="AA1246" s="2813"/>
      <c r="AB1246" s="2813"/>
      <c r="AC1246" s="2816"/>
      <c r="AD1246" s="2835"/>
      <c r="AE1246" s="2821"/>
      <c r="AF1246" s="2823"/>
      <c r="AG1246" s="59">
        <f>IF(N1246=N1245,0,IF(N1246=N1244,0,IF(N1246=N1243,0,IF(N1246=N1242,0,IF(N1246=N1241,0,1)))))</f>
        <v>0</v>
      </c>
      <c r="AH1246" s="59" t="s">
        <v>224</v>
      </c>
      <c r="AI1246" s="59" t="str">
        <f t="shared" si="284"/>
        <v>??</v>
      </c>
      <c r="AJ1246" s="59">
        <f>IF(O1246=O1245,0,IF(O1246=O1244,0,IF(O1246=O1243,0,IF(O1246=O1242,0,IF(O1246=O1241,0,1)))))</f>
        <v>0</v>
      </c>
      <c r="AK1246" s="529">
        <f t="shared" si="291"/>
        <v>0</v>
      </c>
    </row>
    <row r="1247" spans="1:37" ht="14.1" customHeight="1" thickTop="1" thickBot="1">
      <c r="A1247" s="2797"/>
      <c r="B1247" s="2801"/>
      <c r="C1247" s="2827"/>
      <c r="D1247" s="2830"/>
      <c r="E1247" s="2833"/>
      <c r="F1247" s="2807"/>
      <c r="G1247" s="2810"/>
      <c r="H1247" s="2839"/>
      <c r="I1247" s="2807"/>
      <c r="J1247" s="2807"/>
      <c r="K1247" s="277"/>
      <c r="L1247" s="98"/>
      <c r="M1247" s="1760"/>
      <c r="N1247" s="89"/>
      <c r="O1247" s="89"/>
      <c r="P1247" s="98"/>
      <c r="Q1247" s="98"/>
      <c r="R1247" s="12"/>
      <c r="S1247" s="12"/>
      <c r="T1247" s="12"/>
      <c r="U1247" s="12"/>
      <c r="V1247" s="12"/>
      <c r="W1247" s="1934"/>
      <c r="X1247" s="1934"/>
      <c r="Y1247" s="12"/>
      <c r="Z1247" s="98"/>
      <c r="AA1247" s="2813"/>
      <c r="AB1247" s="2813"/>
      <c r="AC1247" s="2824" t="str">
        <f t="shared" ref="AC1247" si="292">IF(AC1241&gt;9,"błąd","")</f>
        <v/>
      </c>
      <c r="AD1247" s="2835"/>
      <c r="AE1247" s="2821"/>
      <c r="AF1247" s="2823"/>
      <c r="AG1247" s="59">
        <f>IF(N1247=N1246,0,IF(N1247=N1245,0,IF(N1247=N1244,0,IF(N1247=N1243,0,IF(N1247=N1242,0,IF(N1247=N1241,0,1))))))</f>
        <v>0</v>
      </c>
      <c r="AH1247" s="59" t="s">
        <v>224</v>
      </c>
      <c r="AI1247" s="59" t="str">
        <f t="shared" si="284"/>
        <v>??</v>
      </c>
      <c r="AJ1247" s="59">
        <f>IF(O1247=O1246,0,IF(O1247=O1245,0,IF(O1247=O1244,0,IF(O1247=O1243,0,IF(O1247=O1242,0,IF(O1247=O1241,0,1))))))</f>
        <v>0</v>
      </c>
      <c r="AK1247" s="529">
        <f t="shared" si="291"/>
        <v>0</v>
      </c>
    </row>
    <row r="1248" spans="1:37" ht="14.1" customHeight="1" thickTop="1" thickBot="1">
      <c r="A1248" s="2797"/>
      <c r="B1248" s="2801"/>
      <c r="C1248" s="2827"/>
      <c r="D1248" s="2830"/>
      <c r="E1248" s="2833"/>
      <c r="F1248" s="2807"/>
      <c r="G1248" s="2810"/>
      <c r="H1248" s="2839"/>
      <c r="I1248" s="2807"/>
      <c r="J1248" s="2807"/>
      <c r="K1248" s="277"/>
      <c r="L1248" s="98"/>
      <c r="M1248" s="1760"/>
      <c r="N1248" s="89"/>
      <c r="O1248" s="89"/>
      <c r="P1248" s="98"/>
      <c r="Q1248" s="98"/>
      <c r="R1248" s="12"/>
      <c r="S1248" s="12"/>
      <c r="T1248" s="12"/>
      <c r="U1248" s="12"/>
      <c r="V1248" s="12"/>
      <c r="W1248" s="1934"/>
      <c r="X1248" s="1934"/>
      <c r="Y1248" s="12"/>
      <c r="Z1248" s="98"/>
      <c r="AA1248" s="2813"/>
      <c r="AB1248" s="2813"/>
      <c r="AC1248" s="2824"/>
      <c r="AD1248" s="2835"/>
      <c r="AE1248" s="2821"/>
      <c r="AF1248" s="2823"/>
      <c r="AG1248" s="59">
        <f>IF(N1248=N1247,0,IF(N1248=N1246,0,IF(N1248=N1245,0,IF(N1248=N1244,0,IF(N1248=N1243,0,IF(N1248=N1242,0,IF(N1248=N1241,0,1)))))))</f>
        <v>0</v>
      </c>
      <c r="AH1248" s="59" t="s">
        <v>224</v>
      </c>
      <c r="AI1248" s="59" t="str">
        <f t="shared" si="284"/>
        <v>??</v>
      </c>
      <c r="AJ1248" s="59">
        <f>IF(O1248=O1247,0,IF(O1248=O1246,0,IF(O1248=O1245,0,IF(O1248=O1244,0,IF(O1248=O1243,0,IF(O1248=O1242,0,IF(O1248=O1241,0,1)))))))</f>
        <v>0</v>
      </c>
      <c r="AK1248" s="529">
        <f t="shared" si="291"/>
        <v>0</v>
      </c>
    </row>
    <row r="1249" spans="1:37" ht="14.1" customHeight="1" thickTop="1" thickBot="1">
      <c r="A1249" s="2797"/>
      <c r="B1249" s="2801"/>
      <c r="C1249" s="2827"/>
      <c r="D1249" s="2830"/>
      <c r="E1249" s="2833"/>
      <c r="F1249" s="2807"/>
      <c r="G1249" s="2810"/>
      <c r="H1249" s="2839"/>
      <c r="I1249" s="2807"/>
      <c r="J1249" s="2807"/>
      <c r="K1249" s="277"/>
      <c r="L1249" s="98"/>
      <c r="M1249" s="1760"/>
      <c r="N1249" s="89"/>
      <c r="O1249" s="89"/>
      <c r="P1249" s="98"/>
      <c r="Q1249" s="98"/>
      <c r="R1249" s="12"/>
      <c r="S1249" s="12"/>
      <c r="T1249" s="12"/>
      <c r="U1249" s="12"/>
      <c r="V1249" s="12"/>
      <c r="W1249" s="1934"/>
      <c r="X1249" s="1934"/>
      <c r="Y1249" s="12"/>
      <c r="Z1249" s="98"/>
      <c r="AA1249" s="2813"/>
      <c r="AB1249" s="2813"/>
      <c r="AC1249" s="2824"/>
      <c r="AD1249" s="2835"/>
      <c r="AE1249" s="2821"/>
      <c r="AF1249" s="2823"/>
      <c r="AG1249" s="59">
        <f>IF(N1249=N1248,0,IF(N1249=N1247,0,IF(N1249=N1246,0,IF(N1249=N1245,0,IF(N1249=N1244,0,IF(N1249=N1243,0,IF(N1249=N1242,0,IF(N1249=N1241,0,1))))))))</f>
        <v>0</v>
      </c>
      <c r="AH1249" s="59" t="s">
        <v>224</v>
      </c>
      <c r="AI1249" s="59" t="str">
        <f t="shared" si="284"/>
        <v>??</v>
      </c>
      <c r="AJ1249" s="59">
        <f>IF(O1249=O1248,0,IF(O1249=O1247,0,IF(O1249=O1246,0,IF(O1249=O1245,0,IF(O1249=O1244,0,IF(O1249=O1243,0,IF(O1249=O1242,0,IF(O1249=O1241,0,1))))))))</f>
        <v>0</v>
      </c>
      <c r="AK1249" s="529">
        <f t="shared" si="291"/>
        <v>0</v>
      </c>
    </row>
    <row r="1250" spans="1:37" ht="14.1" customHeight="1" thickTop="1" thickBot="1">
      <c r="A1250" s="2797"/>
      <c r="B1250" s="2802"/>
      <c r="C1250" s="2828"/>
      <c r="D1250" s="2831"/>
      <c r="E1250" s="2834"/>
      <c r="F1250" s="2808"/>
      <c r="G1250" s="2811"/>
      <c r="H1250" s="2840"/>
      <c r="I1250" s="2808"/>
      <c r="J1250" s="2808"/>
      <c r="K1250" s="274"/>
      <c r="L1250" s="96"/>
      <c r="M1250" s="96"/>
      <c r="N1250" s="89"/>
      <c r="O1250" s="93"/>
      <c r="P1250" s="96"/>
      <c r="Q1250" s="96"/>
      <c r="R1250" s="13"/>
      <c r="S1250" s="13"/>
      <c r="T1250" s="13"/>
      <c r="U1250" s="13"/>
      <c r="V1250" s="13"/>
      <c r="W1250" s="13"/>
      <c r="X1250" s="13"/>
      <c r="Y1250" s="13"/>
      <c r="Z1250" s="96"/>
      <c r="AA1250" s="2814"/>
      <c r="AB1250" s="2814"/>
      <c r="AC1250" s="2825"/>
      <c r="AD1250" s="2835"/>
      <c r="AE1250" s="2822"/>
      <c r="AF1250" s="2823"/>
      <c r="AG1250" s="59">
        <f>IF(N1250=N1249,0,IF(N1250=N1248,0,IF(N1250=N1247,0,IF(N1250=N1246,0,IF(N1250=N1245,0,IF(N1250=N1244,0,IF(N1250=N1243,0,IF(N1250=N1242,0,IF(N1250=N1241,0,1)))))))))</f>
        <v>0</v>
      </c>
      <c r="AH1250" s="59" t="s">
        <v>224</v>
      </c>
      <c r="AI1250" s="59" t="str">
        <f t="shared" si="284"/>
        <v>??</v>
      </c>
      <c r="AJ1250" s="59">
        <f>IF(O1250=O1249,0,IF(O1250=O1248,0,IF(O1250=O1247,0,IF(O1250=O1246,0,IF(O1250=O1245,0,IF(O1250=O1244,0,IF(O1250=O1243,0,IF(O1250=O1242,0,IF(O1250=O1241,0,1)))))))))</f>
        <v>0</v>
      </c>
      <c r="AK1250" s="529">
        <f t="shared" si="291"/>
        <v>0</v>
      </c>
    </row>
    <row r="1251" spans="1:37" ht="14.1" customHeight="1" thickTop="1" thickBot="1">
      <c r="A1251" s="2797"/>
      <c r="B1251" s="2800"/>
      <c r="C1251" s="2826"/>
      <c r="D1251" s="2829"/>
      <c r="E1251" s="2832"/>
      <c r="F1251" s="2806"/>
      <c r="G1251" s="2809"/>
      <c r="H1251" s="2836" t="s">
        <v>970</v>
      </c>
      <c r="I1251" s="2806"/>
      <c r="J1251" s="2806"/>
      <c r="K1251" s="275"/>
      <c r="L1251" s="97"/>
      <c r="M1251" s="97"/>
      <c r="N1251" s="79"/>
      <c r="O1251" s="79"/>
      <c r="P1251" s="97"/>
      <c r="Q1251" s="97"/>
      <c r="R1251" s="14"/>
      <c r="S1251" s="14"/>
      <c r="T1251" s="14"/>
      <c r="U1251" s="14"/>
      <c r="V1251" s="14"/>
      <c r="W1251" s="14"/>
      <c r="X1251" s="14"/>
      <c r="Y1251" s="14"/>
      <c r="Z1251" s="97"/>
      <c r="AA1251" s="2812">
        <f>SUM(R1251:Z1260)</f>
        <v>0</v>
      </c>
      <c r="AB1251" s="2812">
        <f>IF(AA1251&gt;0,18,0)</f>
        <v>0</v>
      </c>
      <c r="AC1251" s="2815">
        <f t="shared" ref="AC1251" si="293">IF((AA1251-AB1251)&gt;=0,AA1251-AB1251,0)</f>
        <v>0</v>
      </c>
      <c r="AD1251" s="2835">
        <f>IF(AA1251&lt;AB1251,AA1251,AB1251)/IF(AB1251=0,1,AB1251)</f>
        <v>0</v>
      </c>
      <c r="AE1251" s="2820" t="str">
        <f>IF(AD1251=1,"pe",IF(AD1251&gt;0,"ne",""))</f>
        <v/>
      </c>
      <c r="AF1251" s="2823"/>
      <c r="AG1251" s="59">
        <v>1</v>
      </c>
      <c r="AH1251" s="59" t="s">
        <v>224</v>
      </c>
      <c r="AI1251" s="59" t="str">
        <f t="shared" si="284"/>
        <v>??</v>
      </c>
      <c r="AJ1251" s="59">
        <v>1</v>
      </c>
      <c r="AK1251" s="529">
        <f>C1251</f>
        <v>0</v>
      </c>
    </row>
    <row r="1252" spans="1:37" ht="14.1" customHeight="1" thickTop="1" thickBot="1">
      <c r="A1252" s="2797"/>
      <c r="B1252" s="2801"/>
      <c r="C1252" s="2827"/>
      <c r="D1252" s="2830"/>
      <c r="E1252" s="2833"/>
      <c r="F1252" s="2807"/>
      <c r="G1252" s="2810"/>
      <c r="H1252" s="2837"/>
      <c r="I1252" s="2807"/>
      <c r="J1252" s="2807"/>
      <c r="K1252" s="273"/>
      <c r="L1252" s="98"/>
      <c r="M1252" s="1760"/>
      <c r="N1252" s="89"/>
      <c r="O1252" s="89"/>
      <c r="P1252" s="98"/>
      <c r="Q1252" s="98"/>
      <c r="R1252" s="12"/>
      <c r="S1252" s="12"/>
      <c r="T1252" s="12"/>
      <c r="U1252" s="12"/>
      <c r="V1252" s="12"/>
      <c r="W1252" s="1934"/>
      <c r="X1252" s="1934"/>
      <c r="Y1252" s="12"/>
      <c r="Z1252" s="98"/>
      <c r="AA1252" s="2813"/>
      <c r="AB1252" s="2813"/>
      <c r="AC1252" s="2816"/>
      <c r="AD1252" s="2835"/>
      <c r="AE1252" s="2821"/>
      <c r="AF1252" s="2823"/>
      <c r="AG1252" s="59">
        <f>IF(N1252=N1251,0,1)</f>
        <v>0</v>
      </c>
      <c r="AH1252" s="59" t="s">
        <v>224</v>
      </c>
      <c r="AI1252" s="59" t="str">
        <f t="shared" si="284"/>
        <v>??</v>
      </c>
      <c r="AJ1252" s="59">
        <f>IF(O1252=O1251,0,1)</f>
        <v>0</v>
      </c>
      <c r="AK1252" s="529">
        <f t="shared" si="291"/>
        <v>0</v>
      </c>
    </row>
    <row r="1253" spans="1:37" ht="14.1" customHeight="1" thickTop="1" thickBot="1">
      <c r="A1253" s="2797"/>
      <c r="B1253" s="2801"/>
      <c r="C1253" s="2827"/>
      <c r="D1253" s="2830"/>
      <c r="E1253" s="2833"/>
      <c r="F1253" s="2807"/>
      <c r="G1253" s="2810"/>
      <c r="H1253" s="2838"/>
      <c r="I1253" s="2807"/>
      <c r="J1253" s="2807"/>
      <c r="K1253" s="273"/>
      <c r="L1253" s="98"/>
      <c r="M1253" s="1760"/>
      <c r="N1253" s="89"/>
      <c r="O1253" s="89"/>
      <c r="P1253" s="98"/>
      <c r="Q1253" s="98"/>
      <c r="R1253" s="12"/>
      <c r="S1253" s="12"/>
      <c r="T1253" s="12"/>
      <c r="U1253" s="12"/>
      <c r="V1253" s="12"/>
      <c r="W1253" s="1934"/>
      <c r="X1253" s="1934"/>
      <c r="Y1253" s="12"/>
      <c r="Z1253" s="98"/>
      <c r="AA1253" s="2813"/>
      <c r="AB1253" s="2813"/>
      <c r="AC1253" s="2816"/>
      <c r="AD1253" s="2835"/>
      <c r="AE1253" s="2821"/>
      <c r="AF1253" s="2823"/>
      <c r="AG1253" s="59">
        <f>IF(N1253=N1252,0,IF(N1253=N1251,0,1))</f>
        <v>0</v>
      </c>
      <c r="AH1253" s="59" t="s">
        <v>224</v>
      </c>
      <c r="AI1253" s="59" t="str">
        <f t="shared" si="284"/>
        <v>??</v>
      </c>
      <c r="AJ1253" s="59">
        <f>IF(O1253=O1252,0,IF(O1253=O1251,0,1))</f>
        <v>0</v>
      </c>
      <c r="AK1253" s="529">
        <f t="shared" si="291"/>
        <v>0</v>
      </c>
    </row>
    <row r="1254" spans="1:37" ht="14.1" customHeight="1" thickTop="1" thickBot="1">
      <c r="A1254" s="2797"/>
      <c r="B1254" s="2801"/>
      <c r="C1254" s="2827"/>
      <c r="D1254" s="2830"/>
      <c r="E1254" s="2833"/>
      <c r="F1254" s="2807"/>
      <c r="G1254" s="2810"/>
      <c r="H1254" s="2839"/>
      <c r="I1254" s="2807"/>
      <c r="J1254" s="2807"/>
      <c r="K1254" s="273"/>
      <c r="L1254" s="98"/>
      <c r="M1254" s="1760"/>
      <c r="N1254" s="89"/>
      <c r="O1254" s="89"/>
      <c r="P1254" s="98"/>
      <c r="Q1254" s="98"/>
      <c r="R1254" s="12"/>
      <c r="S1254" s="12"/>
      <c r="T1254" s="12"/>
      <c r="U1254" s="12"/>
      <c r="V1254" s="12"/>
      <c r="W1254" s="1934"/>
      <c r="X1254" s="1934"/>
      <c r="Y1254" s="12"/>
      <c r="Z1254" s="98"/>
      <c r="AA1254" s="2813"/>
      <c r="AB1254" s="2813"/>
      <c r="AC1254" s="2816"/>
      <c r="AD1254" s="2835"/>
      <c r="AE1254" s="2821"/>
      <c r="AF1254" s="2823"/>
      <c r="AG1254" s="59">
        <f>IF(N1254=N1253,0,IF(N1254=N1252,0,IF(N1254=N1251,0,1)))</f>
        <v>0</v>
      </c>
      <c r="AH1254" s="59" t="s">
        <v>224</v>
      </c>
      <c r="AI1254" s="59" t="str">
        <f t="shared" si="284"/>
        <v>??</v>
      </c>
      <c r="AJ1254" s="59">
        <f>IF(O1254=O1253,0,IF(O1254=O1252,0,IF(O1254=O1251,0,1)))</f>
        <v>0</v>
      </c>
      <c r="AK1254" s="529">
        <f t="shared" si="291"/>
        <v>0</v>
      </c>
    </row>
    <row r="1255" spans="1:37" ht="14.1" customHeight="1" thickTop="1" thickBot="1">
      <c r="A1255" s="2797"/>
      <c r="B1255" s="2801"/>
      <c r="C1255" s="2827"/>
      <c r="D1255" s="2830"/>
      <c r="E1255" s="2833"/>
      <c r="F1255" s="2807"/>
      <c r="G1255" s="2810"/>
      <c r="H1255" s="2839"/>
      <c r="I1255" s="2807"/>
      <c r="J1255" s="2807"/>
      <c r="K1255" s="277"/>
      <c r="L1255" s="98"/>
      <c r="M1255" s="1760"/>
      <c r="N1255" s="89"/>
      <c r="O1255" s="89"/>
      <c r="P1255" s="98"/>
      <c r="Q1255" s="98"/>
      <c r="R1255" s="12"/>
      <c r="S1255" s="12"/>
      <c r="T1255" s="12"/>
      <c r="U1255" s="12"/>
      <c r="V1255" s="12"/>
      <c r="W1255" s="1934"/>
      <c r="X1255" s="1934"/>
      <c r="Y1255" s="12"/>
      <c r="Z1255" s="98"/>
      <c r="AA1255" s="2813"/>
      <c r="AB1255" s="2813"/>
      <c r="AC1255" s="2816"/>
      <c r="AD1255" s="2835"/>
      <c r="AE1255" s="2821"/>
      <c r="AF1255" s="2823"/>
      <c r="AG1255" s="59">
        <f>IF(N1255=N1254,0,IF(N1255=N1253,0,IF(N1255=N1252,0,IF(N1255=N1251,0,1))))</f>
        <v>0</v>
      </c>
      <c r="AH1255" s="59" t="s">
        <v>224</v>
      </c>
      <c r="AI1255" s="59" t="str">
        <f t="shared" si="284"/>
        <v>??</v>
      </c>
      <c r="AJ1255" s="59">
        <f>IF(O1255=O1254,0,IF(O1255=O1253,0,IF(O1255=O1252,0,IF(O1255=O1251,0,1))))</f>
        <v>0</v>
      </c>
      <c r="AK1255" s="529">
        <f t="shared" si="291"/>
        <v>0</v>
      </c>
    </row>
    <row r="1256" spans="1:37" ht="14.1" customHeight="1" thickTop="1" thickBot="1">
      <c r="A1256" s="2797"/>
      <c r="B1256" s="2801"/>
      <c r="C1256" s="2827"/>
      <c r="D1256" s="2830"/>
      <c r="E1256" s="2833"/>
      <c r="F1256" s="2807"/>
      <c r="G1256" s="2810"/>
      <c r="H1256" s="2839"/>
      <c r="I1256" s="2807"/>
      <c r="J1256" s="2807"/>
      <c r="K1256" s="277"/>
      <c r="L1256" s="98"/>
      <c r="M1256" s="1760"/>
      <c r="N1256" s="89"/>
      <c r="O1256" s="89"/>
      <c r="P1256" s="98"/>
      <c r="Q1256" s="98"/>
      <c r="R1256" s="12"/>
      <c r="S1256" s="12"/>
      <c r="T1256" s="12"/>
      <c r="U1256" s="12"/>
      <c r="V1256" s="12"/>
      <c r="W1256" s="1934"/>
      <c r="X1256" s="1934"/>
      <c r="Y1256" s="12"/>
      <c r="Z1256" s="98"/>
      <c r="AA1256" s="2813"/>
      <c r="AB1256" s="2813"/>
      <c r="AC1256" s="2816"/>
      <c r="AD1256" s="2835"/>
      <c r="AE1256" s="2821"/>
      <c r="AF1256" s="2823"/>
      <c r="AG1256" s="59">
        <f>IF(N1256=N1255,0,IF(N1256=N1254,0,IF(N1256=N1253,0,IF(N1256=N1252,0,IF(N1256=N1251,0,1)))))</f>
        <v>0</v>
      </c>
      <c r="AH1256" s="59" t="s">
        <v>224</v>
      </c>
      <c r="AI1256" s="59" t="str">
        <f t="shared" si="284"/>
        <v>??</v>
      </c>
      <c r="AJ1256" s="59">
        <f>IF(O1256=O1255,0,IF(O1256=O1254,0,IF(O1256=O1253,0,IF(O1256=O1252,0,IF(O1256=O1251,0,1)))))</f>
        <v>0</v>
      </c>
      <c r="AK1256" s="529">
        <f t="shared" si="291"/>
        <v>0</v>
      </c>
    </row>
    <row r="1257" spans="1:37" ht="14.1" customHeight="1" thickTop="1" thickBot="1">
      <c r="A1257" s="2797"/>
      <c r="B1257" s="2801"/>
      <c r="C1257" s="2827"/>
      <c r="D1257" s="2830"/>
      <c r="E1257" s="2833"/>
      <c r="F1257" s="2807"/>
      <c r="G1257" s="2810"/>
      <c r="H1257" s="2839"/>
      <c r="I1257" s="2807"/>
      <c r="J1257" s="2807"/>
      <c r="K1257" s="277"/>
      <c r="L1257" s="98"/>
      <c r="M1257" s="1760"/>
      <c r="N1257" s="89"/>
      <c r="O1257" s="89"/>
      <c r="P1257" s="98"/>
      <c r="Q1257" s="98"/>
      <c r="R1257" s="12"/>
      <c r="S1257" s="12"/>
      <c r="T1257" s="12"/>
      <c r="U1257" s="12"/>
      <c r="V1257" s="12"/>
      <c r="W1257" s="1934"/>
      <c r="X1257" s="1934"/>
      <c r="Y1257" s="12"/>
      <c r="Z1257" s="98"/>
      <c r="AA1257" s="2813"/>
      <c r="AB1257" s="2813"/>
      <c r="AC1257" s="2824" t="str">
        <f t="shared" ref="AC1257" si="294">IF(AC1251&gt;9,"błąd","")</f>
        <v/>
      </c>
      <c r="AD1257" s="2835"/>
      <c r="AE1257" s="2821"/>
      <c r="AF1257" s="2823"/>
      <c r="AG1257" s="59">
        <f>IF(N1257=N1256,0,IF(N1257=N1255,0,IF(N1257=N1254,0,IF(N1257=N1253,0,IF(N1257=N1252,0,IF(N1257=N1251,0,1))))))</f>
        <v>0</v>
      </c>
      <c r="AH1257" s="59" t="s">
        <v>224</v>
      </c>
      <c r="AI1257" s="59" t="str">
        <f t="shared" si="284"/>
        <v>??</v>
      </c>
      <c r="AJ1257" s="59">
        <f>IF(O1257=O1256,0,IF(O1257=O1255,0,IF(O1257=O1254,0,IF(O1257=O1253,0,IF(O1257=O1252,0,IF(O1257=O1251,0,1))))))</f>
        <v>0</v>
      </c>
      <c r="AK1257" s="529">
        <f t="shared" si="291"/>
        <v>0</v>
      </c>
    </row>
    <row r="1258" spans="1:37" ht="14.1" customHeight="1" thickTop="1" thickBot="1">
      <c r="A1258" s="2797"/>
      <c r="B1258" s="2801"/>
      <c r="C1258" s="2827"/>
      <c r="D1258" s="2830"/>
      <c r="E1258" s="2833"/>
      <c r="F1258" s="2807"/>
      <c r="G1258" s="2810"/>
      <c r="H1258" s="2839"/>
      <c r="I1258" s="2807"/>
      <c r="J1258" s="2807"/>
      <c r="K1258" s="277"/>
      <c r="L1258" s="98"/>
      <c r="M1258" s="1760"/>
      <c r="N1258" s="89"/>
      <c r="O1258" s="89"/>
      <c r="P1258" s="98"/>
      <c r="Q1258" s="98"/>
      <c r="R1258" s="12"/>
      <c r="S1258" s="12"/>
      <c r="T1258" s="12"/>
      <c r="U1258" s="12"/>
      <c r="V1258" s="12"/>
      <c r="W1258" s="1934"/>
      <c r="X1258" s="1934"/>
      <c r="Y1258" s="12"/>
      <c r="Z1258" s="98"/>
      <c r="AA1258" s="2813"/>
      <c r="AB1258" s="2813"/>
      <c r="AC1258" s="2824"/>
      <c r="AD1258" s="2835"/>
      <c r="AE1258" s="2821"/>
      <c r="AF1258" s="2823"/>
      <c r="AG1258" s="59">
        <f>IF(N1258=N1257,0,IF(N1258=N1256,0,IF(N1258=N1255,0,IF(N1258=N1254,0,IF(N1258=N1253,0,IF(N1258=N1252,0,IF(N1258=N1251,0,1)))))))</f>
        <v>0</v>
      </c>
      <c r="AH1258" s="59" t="s">
        <v>224</v>
      </c>
      <c r="AI1258" s="59" t="str">
        <f t="shared" si="284"/>
        <v>??</v>
      </c>
      <c r="AJ1258" s="59">
        <f>IF(O1258=O1257,0,IF(O1258=O1256,0,IF(O1258=O1255,0,IF(O1258=O1254,0,IF(O1258=O1253,0,IF(O1258=O1252,0,IF(O1258=O1251,0,1)))))))</f>
        <v>0</v>
      </c>
      <c r="AK1258" s="529">
        <f t="shared" si="291"/>
        <v>0</v>
      </c>
    </row>
    <row r="1259" spans="1:37" ht="14.1" customHeight="1" thickTop="1" thickBot="1">
      <c r="A1259" s="2797"/>
      <c r="B1259" s="2801"/>
      <c r="C1259" s="2827"/>
      <c r="D1259" s="2830"/>
      <c r="E1259" s="2833"/>
      <c r="F1259" s="2807"/>
      <c r="G1259" s="2810"/>
      <c r="H1259" s="2839"/>
      <c r="I1259" s="2807"/>
      <c r="J1259" s="2807"/>
      <c r="K1259" s="277"/>
      <c r="L1259" s="98"/>
      <c r="M1259" s="1760"/>
      <c r="N1259" s="89"/>
      <c r="O1259" s="89"/>
      <c r="P1259" s="98"/>
      <c r="Q1259" s="98"/>
      <c r="R1259" s="12"/>
      <c r="S1259" s="12"/>
      <c r="T1259" s="12"/>
      <c r="U1259" s="12"/>
      <c r="V1259" s="12"/>
      <c r="W1259" s="1934"/>
      <c r="X1259" s="1934"/>
      <c r="Y1259" s="12"/>
      <c r="Z1259" s="98"/>
      <c r="AA1259" s="2813"/>
      <c r="AB1259" s="2813"/>
      <c r="AC1259" s="2824"/>
      <c r="AD1259" s="2835"/>
      <c r="AE1259" s="2821"/>
      <c r="AF1259" s="2823"/>
      <c r="AG1259" s="59">
        <f>IF(N1259=N1258,0,IF(N1259=N1257,0,IF(N1259=N1256,0,IF(N1259=N1255,0,IF(N1259=N1254,0,IF(N1259=N1253,0,IF(N1259=N1252,0,IF(N1259=N1251,0,1))))))))</f>
        <v>0</v>
      </c>
      <c r="AH1259" s="59" t="s">
        <v>224</v>
      </c>
      <c r="AI1259" s="59" t="str">
        <f t="shared" si="284"/>
        <v>??</v>
      </c>
      <c r="AJ1259" s="59">
        <f>IF(O1259=O1258,0,IF(O1259=O1257,0,IF(O1259=O1256,0,IF(O1259=O1255,0,IF(O1259=O1254,0,IF(O1259=O1253,0,IF(O1259=O1252,0,IF(O1259=O1251,0,1))))))))</f>
        <v>0</v>
      </c>
      <c r="AK1259" s="529">
        <f t="shared" si="291"/>
        <v>0</v>
      </c>
    </row>
    <row r="1260" spans="1:37" ht="14.1" customHeight="1" thickTop="1" thickBot="1">
      <c r="A1260" s="2797"/>
      <c r="B1260" s="2802"/>
      <c r="C1260" s="2828"/>
      <c r="D1260" s="2831"/>
      <c r="E1260" s="2834"/>
      <c r="F1260" s="2808"/>
      <c r="G1260" s="2811"/>
      <c r="H1260" s="2840"/>
      <c r="I1260" s="2808"/>
      <c r="J1260" s="2808"/>
      <c r="K1260" s="274"/>
      <c r="L1260" s="96"/>
      <c r="M1260" s="96"/>
      <c r="N1260" s="89"/>
      <c r="O1260" s="93"/>
      <c r="P1260" s="96"/>
      <c r="Q1260" s="96"/>
      <c r="R1260" s="13"/>
      <c r="S1260" s="13"/>
      <c r="T1260" s="13"/>
      <c r="U1260" s="13"/>
      <c r="V1260" s="13"/>
      <c r="W1260" s="13"/>
      <c r="X1260" s="13"/>
      <c r="Y1260" s="13"/>
      <c r="Z1260" s="96"/>
      <c r="AA1260" s="2814"/>
      <c r="AB1260" s="2814"/>
      <c r="AC1260" s="2825"/>
      <c r="AD1260" s="2835"/>
      <c r="AE1260" s="2822"/>
      <c r="AF1260" s="2823"/>
      <c r="AG1260" s="59">
        <f>IF(N1260=N1259,0,IF(N1260=N1258,0,IF(N1260=N1257,0,IF(N1260=N1256,0,IF(N1260=N1255,0,IF(N1260=N1254,0,IF(N1260=N1253,0,IF(N1260=N1252,0,IF(N1260=N1251,0,1)))))))))</f>
        <v>0</v>
      </c>
      <c r="AH1260" s="59" t="s">
        <v>224</v>
      </c>
      <c r="AI1260" s="59" t="str">
        <f t="shared" si="284"/>
        <v>??</v>
      </c>
      <c r="AJ1260" s="59">
        <f>IF(O1260=O1259,0,IF(O1260=O1258,0,IF(O1260=O1257,0,IF(O1260=O1256,0,IF(O1260=O1255,0,IF(O1260=O1254,0,IF(O1260=O1253,0,IF(O1260=O1252,0,IF(O1260=O1251,0,1)))))))))</f>
        <v>0</v>
      </c>
      <c r="AK1260" s="529">
        <f t="shared" si="291"/>
        <v>0</v>
      </c>
    </row>
    <row r="1261" spans="1:37" ht="14.1" customHeight="1" thickTop="1" thickBot="1">
      <c r="A1261" s="2797"/>
      <c r="B1261" s="2800"/>
      <c r="C1261" s="2826"/>
      <c r="D1261" s="2829"/>
      <c r="E1261" s="2832"/>
      <c r="F1261" s="2806"/>
      <c r="G1261" s="2809"/>
      <c r="H1261" s="2836" t="s">
        <v>970</v>
      </c>
      <c r="I1261" s="2806"/>
      <c r="J1261" s="2806"/>
      <c r="K1261" s="275"/>
      <c r="L1261" s="97"/>
      <c r="M1261" s="97"/>
      <c r="N1261" s="79"/>
      <c r="O1261" s="79"/>
      <c r="P1261" s="97"/>
      <c r="Q1261" s="97"/>
      <c r="R1261" s="14"/>
      <c r="S1261" s="14"/>
      <c r="T1261" s="14"/>
      <c r="U1261" s="14"/>
      <c r="V1261" s="14"/>
      <c r="W1261" s="14"/>
      <c r="X1261" s="14"/>
      <c r="Y1261" s="14"/>
      <c r="Z1261" s="97"/>
      <c r="AA1261" s="2812">
        <f>SUM(R1261:Z1270)</f>
        <v>0</v>
      </c>
      <c r="AB1261" s="2812">
        <f>IF(AA1261&gt;0,18,0)</f>
        <v>0</v>
      </c>
      <c r="AC1261" s="2815">
        <f t="shared" ref="AC1261" si="295">IF((AA1261-AB1261)&gt;=0,AA1261-AB1261,0)</f>
        <v>0</v>
      </c>
      <c r="AD1261" s="2835">
        <f>IF(AA1261&lt;AB1261,AA1261,AB1261)/IF(AB1261=0,1,AB1261)</f>
        <v>0</v>
      </c>
      <c r="AE1261" s="2820" t="str">
        <f>IF(AD1261=1,"pe",IF(AD1261&gt;0,"ne",""))</f>
        <v/>
      </c>
      <c r="AF1261" s="2823"/>
      <c r="AG1261" s="59">
        <v>1</v>
      </c>
      <c r="AH1261" s="59" t="s">
        <v>224</v>
      </c>
      <c r="AI1261" s="59" t="str">
        <f t="shared" si="284"/>
        <v>??</v>
      </c>
      <c r="AJ1261" s="59">
        <v>1</v>
      </c>
      <c r="AK1261" s="529">
        <f>C1261</f>
        <v>0</v>
      </c>
    </row>
    <row r="1262" spans="1:37" ht="14.1" customHeight="1" thickTop="1" thickBot="1">
      <c r="A1262" s="2797"/>
      <c r="B1262" s="2801"/>
      <c r="C1262" s="2827"/>
      <c r="D1262" s="2830"/>
      <c r="E1262" s="2833"/>
      <c r="F1262" s="2807"/>
      <c r="G1262" s="2810"/>
      <c r="H1262" s="2837"/>
      <c r="I1262" s="2807"/>
      <c r="J1262" s="2807"/>
      <c r="K1262" s="273"/>
      <c r="L1262" s="98"/>
      <c r="M1262" s="1760"/>
      <c r="N1262" s="89"/>
      <c r="O1262" s="89"/>
      <c r="P1262" s="98"/>
      <c r="Q1262" s="98"/>
      <c r="R1262" s="12"/>
      <c r="S1262" s="12"/>
      <c r="T1262" s="12"/>
      <c r="U1262" s="12"/>
      <c r="V1262" s="12"/>
      <c r="W1262" s="1934"/>
      <c r="X1262" s="1934"/>
      <c r="Y1262" s="12"/>
      <c r="Z1262" s="98"/>
      <c r="AA1262" s="2813"/>
      <c r="AB1262" s="2813"/>
      <c r="AC1262" s="2816"/>
      <c r="AD1262" s="2835"/>
      <c r="AE1262" s="2821"/>
      <c r="AF1262" s="2823"/>
      <c r="AG1262" s="59">
        <f>IF(N1262=N1261,0,1)</f>
        <v>0</v>
      </c>
      <c r="AH1262" s="59" t="s">
        <v>224</v>
      </c>
      <c r="AI1262" s="59" t="str">
        <f t="shared" si="284"/>
        <v>??</v>
      </c>
      <c r="AJ1262" s="59">
        <f>IF(O1262=O1261,0,1)</f>
        <v>0</v>
      </c>
      <c r="AK1262" s="529">
        <f t="shared" si="291"/>
        <v>0</v>
      </c>
    </row>
    <row r="1263" spans="1:37" ht="14.1" customHeight="1" thickTop="1" thickBot="1">
      <c r="A1263" s="2797"/>
      <c r="B1263" s="2801"/>
      <c r="C1263" s="2827"/>
      <c r="D1263" s="2830"/>
      <c r="E1263" s="2833"/>
      <c r="F1263" s="2807"/>
      <c r="G1263" s="2810"/>
      <c r="H1263" s="2838"/>
      <c r="I1263" s="2807"/>
      <c r="J1263" s="2807"/>
      <c r="K1263" s="273"/>
      <c r="L1263" s="98"/>
      <c r="M1263" s="1760"/>
      <c r="N1263" s="89"/>
      <c r="O1263" s="89"/>
      <c r="P1263" s="98"/>
      <c r="Q1263" s="98"/>
      <c r="R1263" s="12"/>
      <c r="S1263" s="12"/>
      <c r="T1263" s="12"/>
      <c r="U1263" s="12"/>
      <c r="V1263" s="12"/>
      <c r="W1263" s="1934"/>
      <c r="X1263" s="1934"/>
      <c r="Y1263" s="12"/>
      <c r="Z1263" s="98"/>
      <c r="AA1263" s="2813"/>
      <c r="AB1263" s="2813"/>
      <c r="AC1263" s="2816"/>
      <c r="AD1263" s="2835"/>
      <c r="AE1263" s="2821"/>
      <c r="AF1263" s="2823"/>
      <c r="AG1263" s="59">
        <f>IF(N1263=N1262,0,IF(N1263=N1261,0,1))</f>
        <v>0</v>
      </c>
      <c r="AH1263" s="59" t="s">
        <v>224</v>
      </c>
      <c r="AI1263" s="59" t="str">
        <f t="shared" si="284"/>
        <v>??</v>
      </c>
      <c r="AJ1263" s="59">
        <f>IF(O1263=O1262,0,IF(O1263=O1261,0,1))</f>
        <v>0</v>
      </c>
      <c r="AK1263" s="529">
        <f t="shared" si="291"/>
        <v>0</v>
      </c>
    </row>
    <row r="1264" spans="1:37" ht="14.1" customHeight="1" thickTop="1" thickBot="1">
      <c r="A1264" s="2797"/>
      <c r="B1264" s="2801"/>
      <c r="C1264" s="2827"/>
      <c r="D1264" s="2830"/>
      <c r="E1264" s="2833"/>
      <c r="F1264" s="2807"/>
      <c r="G1264" s="2810"/>
      <c r="H1264" s="2839"/>
      <c r="I1264" s="2807"/>
      <c r="J1264" s="2807"/>
      <c r="K1264" s="273"/>
      <c r="L1264" s="98"/>
      <c r="M1264" s="1760"/>
      <c r="N1264" s="89"/>
      <c r="O1264" s="89"/>
      <c r="P1264" s="98"/>
      <c r="Q1264" s="98"/>
      <c r="R1264" s="12"/>
      <c r="S1264" s="12"/>
      <c r="T1264" s="12"/>
      <c r="U1264" s="12"/>
      <c r="V1264" s="12"/>
      <c r="W1264" s="1934"/>
      <c r="X1264" s="1934"/>
      <c r="Y1264" s="12"/>
      <c r="Z1264" s="98"/>
      <c r="AA1264" s="2813"/>
      <c r="AB1264" s="2813"/>
      <c r="AC1264" s="2816"/>
      <c r="AD1264" s="2835"/>
      <c r="AE1264" s="2821"/>
      <c r="AF1264" s="2823"/>
      <c r="AG1264" s="59">
        <f>IF(N1264=N1263,0,IF(N1264=N1262,0,IF(N1264=N1261,0,1)))</f>
        <v>0</v>
      </c>
      <c r="AH1264" s="59" t="s">
        <v>224</v>
      </c>
      <c r="AI1264" s="59" t="str">
        <f t="shared" si="284"/>
        <v>??</v>
      </c>
      <c r="AJ1264" s="59">
        <f>IF(O1264=O1263,0,IF(O1264=O1262,0,IF(O1264=O1261,0,1)))</f>
        <v>0</v>
      </c>
      <c r="AK1264" s="529">
        <f t="shared" si="291"/>
        <v>0</v>
      </c>
    </row>
    <row r="1265" spans="1:37" ht="14.1" customHeight="1" thickTop="1" thickBot="1">
      <c r="A1265" s="2797"/>
      <c r="B1265" s="2801"/>
      <c r="C1265" s="2827"/>
      <c r="D1265" s="2830"/>
      <c r="E1265" s="2833"/>
      <c r="F1265" s="2807"/>
      <c r="G1265" s="2810"/>
      <c r="H1265" s="2839"/>
      <c r="I1265" s="2807"/>
      <c r="J1265" s="2807"/>
      <c r="K1265" s="277"/>
      <c r="L1265" s="98"/>
      <c r="M1265" s="1760"/>
      <c r="N1265" s="89"/>
      <c r="O1265" s="89"/>
      <c r="P1265" s="98"/>
      <c r="Q1265" s="98"/>
      <c r="R1265" s="12"/>
      <c r="S1265" s="12"/>
      <c r="T1265" s="12"/>
      <c r="U1265" s="12"/>
      <c r="V1265" s="12"/>
      <c r="W1265" s="1934"/>
      <c r="X1265" s="1934"/>
      <c r="Y1265" s="12"/>
      <c r="Z1265" s="98"/>
      <c r="AA1265" s="2813"/>
      <c r="AB1265" s="2813"/>
      <c r="AC1265" s="2816"/>
      <c r="AD1265" s="2835"/>
      <c r="AE1265" s="2821"/>
      <c r="AF1265" s="2823"/>
      <c r="AG1265" s="59">
        <f>IF(N1265=N1264,0,IF(N1265=N1263,0,IF(N1265=N1262,0,IF(N1265=N1261,0,1))))</f>
        <v>0</v>
      </c>
      <c r="AH1265" s="59" t="s">
        <v>224</v>
      </c>
      <c r="AI1265" s="59" t="str">
        <f t="shared" si="284"/>
        <v>??</v>
      </c>
      <c r="AJ1265" s="59">
        <f>IF(O1265=O1264,0,IF(O1265=O1263,0,IF(O1265=O1262,0,IF(O1265=O1261,0,1))))</f>
        <v>0</v>
      </c>
      <c r="AK1265" s="529">
        <f t="shared" si="291"/>
        <v>0</v>
      </c>
    </row>
    <row r="1266" spans="1:37" ht="14.1" customHeight="1" thickTop="1" thickBot="1">
      <c r="A1266" s="2797"/>
      <c r="B1266" s="2801"/>
      <c r="C1266" s="2827"/>
      <c r="D1266" s="2830"/>
      <c r="E1266" s="2833"/>
      <c r="F1266" s="2807"/>
      <c r="G1266" s="2810"/>
      <c r="H1266" s="2839"/>
      <c r="I1266" s="2807"/>
      <c r="J1266" s="2807"/>
      <c r="K1266" s="277"/>
      <c r="L1266" s="98"/>
      <c r="M1266" s="1760"/>
      <c r="N1266" s="89"/>
      <c r="O1266" s="89"/>
      <c r="P1266" s="98"/>
      <c r="Q1266" s="98"/>
      <c r="R1266" s="12"/>
      <c r="S1266" s="12"/>
      <c r="T1266" s="12"/>
      <c r="U1266" s="12"/>
      <c r="V1266" s="12"/>
      <c r="W1266" s="1934"/>
      <c r="X1266" s="1934"/>
      <c r="Y1266" s="12"/>
      <c r="Z1266" s="98"/>
      <c r="AA1266" s="2813"/>
      <c r="AB1266" s="2813"/>
      <c r="AC1266" s="2816"/>
      <c r="AD1266" s="2835"/>
      <c r="AE1266" s="2821"/>
      <c r="AF1266" s="2823"/>
      <c r="AG1266" s="59">
        <f>IF(N1266=N1265,0,IF(N1266=N1264,0,IF(N1266=N1263,0,IF(N1266=N1262,0,IF(N1266=N1261,0,1)))))</f>
        <v>0</v>
      </c>
      <c r="AH1266" s="59" t="s">
        <v>224</v>
      </c>
      <c r="AI1266" s="59" t="str">
        <f t="shared" si="284"/>
        <v>??</v>
      </c>
      <c r="AJ1266" s="59">
        <f>IF(O1266=O1265,0,IF(O1266=O1264,0,IF(O1266=O1263,0,IF(O1266=O1262,0,IF(O1266=O1261,0,1)))))</f>
        <v>0</v>
      </c>
      <c r="AK1266" s="529">
        <f t="shared" si="291"/>
        <v>0</v>
      </c>
    </row>
    <row r="1267" spans="1:37" ht="14.1" customHeight="1" thickTop="1" thickBot="1">
      <c r="A1267" s="2797"/>
      <c r="B1267" s="2801"/>
      <c r="C1267" s="2827"/>
      <c r="D1267" s="2830"/>
      <c r="E1267" s="2833"/>
      <c r="F1267" s="2807"/>
      <c r="G1267" s="2810"/>
      <c r="H1267" s="2839"/>
      <c r="I1267" s="2807"/>
      <c r="J1267" s="2807"/>
      <c r="K1267" s="277"/>
      <c r="L1267" s="98"/>
      <c r="M1267" s="1760"/>
      <c r="N1267" s="89"/>
      <c r="O1267" s="89"/>
      <c r="P1267" s="98"/>
      <c r="Q1267" s="98"/>
      <c r="R1267" s="12"/>
      <c r="S1267" s="12"/>
      <c r="T1267" s="12"/>
      <c r="U1267" s="12"/>
      <c r="V1267" s="12"/>
      <c r="W1267" s="1934"/>
      <c r="X1267" s="1934"/>
      <c r="Y1267" s="12"/>
      <c r="Z1267" s="98"/>
      <c r="AA1267" s="2813"/>
      <c r="AB1267" s="2813"/>
      <c r="AC1267" s="2824" t="str">
        <f t="shared" ref="AC1267" si="296">IF(AC1261&gt;9,"błąd","")</f>
        <v/>
      </c>
      <c r="AD1267" s="2835"/>
      <c r="AE1267" s="2821"/>
      <c r="AF1267" s="2823"/>
      <c r="AG1267" s="59">
        <f>IF(N1267=N1266,0,IF(N1267=N1265,0,IF(N1267=N1264,0,IF(N1267=N1263,0,IF(N1267=N1262,0,IF(N1267=N1261,0,1))))))</f>
        <v>0</v>
      </c>
      <c r="AH1267" s="59" t="s">
        <v>224</v>
      </c>
      <c r="AI1267" s="59" t="str">
        <f t="shared" si="284"/>
        <v>??</v>
      </c>
      <c r="AJ1267" s="59">
        <f>IF(O1267=O1266,0,IF(O1267=O1265,0,IF(O1267=O1264,0,IF(O1267=O1263,0,IF(O1267=O1262,0,IF(O1267=O1261,0,1))))))</f>
        <v>0</v>
      </c>
      <c r="AK1267" s="529">
        <f t="shared" si="291"/>
        <v>0</v>
      </c>
    </row>
    <row r="1268" spans="1:37" ht="14.1" customHeight="1" thickTop="1" thickBot="1">
      <c r="A1268" s="2797"/>
      <c r="B1268" s="2801"/>
      <c r="C1268" s="2827"/>
      <c r="D1268" s="2830"/>
      <c r="E1268" s="2833"/>
      <c r="F1268" s="2807"/>
      <c r="G1268" s="2810"/>
      <c r="H1268" s="2839"/>
      <c r="I1268" s="2807"/>
      <c r="J1268" s="2807"/>
      <c r="K1268" s="277"/>
      <c r="L1268" s="98"/>
      <c r="M1268" s="1760"/>
      <c r="N1268" s="89"/>
      <c r="O1268" s="89"/>
      <c r="P1268" s="98"/>
      <c r="Q1268" s="98"/>
      <c r="R1268" s="12"/>
      <c r="S1268" s="12"/>
      <c r="T1268" s="12"/>
      <c r="U1268" s="12"/>
      <c r="V1268" s="12"/>
      <c r="W1268" s="1934"/>
      <c r="X1268" s="1934"/>
      <c r="Y1268" s="12"/>
      <c r="Z1268" s="98"/>
      <c r="AA1268" s="2813"/>
      <c r="AB1268" s="2813"/>
      <c r="AC1268" s="2824"/>
      <c r="AD1268" s="2835"/>
      <c r="AE1268" s="2821"/>
      <c r="AF1268" s="2823"/>
      <c r="AG1268" s="59">
        <f>IF(N1268=N1267,0,IF(N1268=N1266,0,IF(N1268=N1265,0,IF(N1268=N1264,0,IF(N1268=N1263,0,IF(N1268=N1262,0,IF(N1268=N1261,0,1)))))))</f>
        <v>0</v>
      </c>
      <c r="AH1268" s="59" t="s">
        <v>224</v>
      </c>
      <c r="AI1268" s="59" t="str">
        <f t="shared" si="284"/>
        <v>??</v>
      </c>
      <c r="AJ1268" s="59">
        <f>IF(O1268=O1267,0,IF(O1268=O1266,0,IF(O1268=O1265,0,IF(O1268=O1264,0,IF(O1268=O1263,0,IF(O1268=O1262,0,IF(O1268=O1261,0,1)))))))</f>
        <v>0</v>
      </c>
      <c r="AK1268" s="529">
        <f t="shared" si="291"/>
        <v>0</v>
      </c>
    </row>
    <row r="1269" spans="1:37" ht="14.1" customHeight="1" thickTop="1" thickBot="1">
      <c r="A1269" s="2797"/>
      <c r="B1269" s="2801"/>
      <c r="C1269" s="2827"/>
      <c r="D1269" s="2830"/>
      <c r="E1269" s="2833"/>
      <c r="F1269" s="2807"/>
      <c r="G1269" s="2810"/>
      <c r="H1269" s="2839"/>
      <c r="I1269" s="2807"/>
      <c r="J1269" s="2807"/>
      <c r="K1269" s="277"/>
      <c r="L1269" s="98"/>
      <c r="M1269" s="1760"/>
      <c r="N1269" s="89"/>
      <c r="O1269" s="89"/>
      <c r="P1269" s="98"/>
      <c r="Q1269" s="98"/>
      <c r="R1269" s="12"/>
      <c r="S1269" s="12"/>
      <c r="T1269" s="12"/>
      <c r="U1269" s="12"/>
      <c r="V1269" s="12"/>
      <c r="W1269" s="1934"/>
      <c r="X1269" s="1934"/>
      <c r="Y1269" s="12"/>
      <c r="Z1269" s="98"/>
      <c r="AA1269" s="2813"/>
      <c r="AB1269" s="2813"/>
      <c r="AC1269" s="2824"/>
      <c r="AD1269" s="2835"/>
      <c r="AE1269" s="2821"/>
      <c r="AF1269" s="2823"/>
      <c r="AG1269" s="59">
        <f>IF(N1269=N1268,0,IF(N1269=N1267,0,IF(N1269=N1266,0,IF(N1269=N1265,0,IF(N1269=N1264,0,IF(N1269=N1263,0,IF(N1269=N1262,0,IF(N1269=N1261,0,1))))))))</f>
        <v>0</v>
      </c>
      <c r="AH1269" s="59" t="s">
        <v>224</v>
      </c>
      <c r="AI1269" s="59" t="str">
        <f t="shared" si="284"/>
        <v>??</v>
      </c>
      <c r="AJ1269" s="59">
        <f>IF(O1269=O1268,0,IF(O1269=O1267,0,IF(O1269=O1266,0,IF(O1269=O1265,0,IF(O1269=O1264,0,IF(O1269=O1263,0,IF(O1269=O1262,0,IF(O1269=O1261,0,1))))))))</f>
        <v>0</v>
      </c>
      <c r="AK1269" s="529">
        <f t="shared" si="291"/>
        <v>0</v>
      </c>
    </row>
    <row r="1270" spans="1:37" ht="14.1" customHeight="1" thickTop="1" thickBot="1">
      <c r="A1270" s="2797"/>
      <c r="B1270" s="2802"/>
      <c r="C1270" s="2828"/>
      <c r="D1270" s="2831"/>
      <c r="E1270" s="2834"/>
      <c r="F1270" s="2808"/>
      <c r="G1270" s="2811"/>
      <c r="H1270" s="2840"/>
      <c r="I1270" s="2808"/>
      <c r="J1270" s="2808"/>
      <c r="K1270" s="274"/>
      <c r="L1270" s="96"/>
      <c r="M1270" s="96"/>
      <c r="N1270" s="89"/>
      <c r="O1270" s="93"/>
      <c r="P1270" s="96"/>
      <c r="Q1270" s="96"/>
      <c r="R1270" s="13"/>
      <c r="S1270" s="13"/>
      <c r="T1270" s="13"/>
      <c r="U1270" s="13"/>
      <c r="V1270" s="13"/>
      <c r="W1270" s="13"/>
      <c r="X1270" s="13"/>
      <c r="Y1270" s="13"/>
      <c r="Z1270" s="96"/>
      <c r="AA1270" s="2814"/>
      <c r="AB1270" s="2814"/>
      <c r="AC1270" s="2825"/>
      <c r="AD1270" s="2835"/>
      <c r="AE1270" s="2822"/>
      <c r="AF1270" s="2823"/>
      <c r="AG1270" s="59">
        <f>IF(N1270=N1269,0,IF(N1270=N1268,0,IF(N1270=N1267,0,IF(N1270=N1266,0,IF(N1270=N1265,0,IF(N1270=N1264,0,IF(N1270=N1263,0,IF(N1270=N1262,0,IF(N1270=N1261,0,1)))))))))</f>
        <v>0</v>
      </c>
      <c r="AH1270" s="59" t="s">
        <v>224</v>
      </c>
      <c r="AI1270" s="59" t="str">
        <f t="shared" si="284"/>
        <v>??</v>
      </c>
      <c r="AJ1270" s="59">
        <f>IF(O1270=O1269,0,IF(O1270=O1268,0,IF(O1270=O1267,0,IF(O1270=O1266,0,IF(O1270=O1265,0,IF(O1270=O1264,0,IF(O1270=O1263,0,IF(O1270=O1262,0,IF(O1270=O1261,0,1)))))))))</f>
        <v>0</v>
      </c>
      <c r="AK1270" s="529">
        <f t="shared" si="291"/>
        <v>0</v>
      </c>
    </row>
    <row r="1271" spans="1:37" ht="14.1" customHeight="1" thickTop="1" thickBot="1">
      <c r="A1271" s="2797"/>
      <c r="B1271" s="2800"/>
      <c r="C1271" s="2826"/>
      <c r="D1271" s="2829"/>
      <c r="E1271" s="2832"/>
      <c r="F1271" s="2806"/>
      <c r="G1271" s="2809"/>
      <c r="H1271" s="2836" t="s">
        <v>970</v>
      </c>
      <c r="I1271" s="2806"/>
      <c r="J1271" s="2806"/>
      <c r="K1271" s="275"/>
      <c r="L1271" s="97"/>
      <c r="M1271" s="97"/>
      <c r="N1271" s="79"/>
      <c r="O1271" s="79"/>
      <c r="P1271" s="97"/>
      <c r="Q1271" s="97"/>
      <c r="R1271" s="14"/>
      <c r="S1271" s="14"/>
      <c r="T1271" s="14"/>
      <c r="U1271" s="14"/>
      <c r="V1271" s="14"/>
      <c r="W1271" s="14"/>
      <c r="X1271" s="14"/>
      <c r="Y1271" s="14"/>
      <c r="Z1271" s="97"/>
      <c r="AA1271" s="2812">
        <f>SUM(R1271:Z1280)</f>
        <v>0</v>
      </c>
      <c r="AB1271" s="2812">
        <f>IF(AA1271&gt;0,18,0)</f>
        <v>0</v>
      </c>
      <c r="AC1271" s="2815">
        <f t="shared" ref="AC1271" si="297">IF((AA1271-AB1271)&gt;=0,AA1271-AB1271,0)</f>
        <v>0</v>
      </c>
      <c r="AD1271" s="2835">
        <f>IF(AA1271&lt;AB1271,AA1271,AB1271)/IF(AB1271=0,1,AB1271)</f>
        <v>0</v>
      </c>
      <c r="AE1271" s="2820" t="str">
        <f>IF(AD1271=1,"pe",IF(AD1271&gt;0,"ne",""))</f>
        <v/>
      </c>
      <c r="AF1271" s="2823"/>
      <c r="AG1271" s="59">
        <v>1</v>
      </c>
      <c r="AH1271" s="59" t="s">
        <v>224</v>
      </c>
      <c r="AI1271" s="59" t="str">
        <f t="shared" si="28"/>
        <v>??</v>
      </c>
      <c r="AJ1271" s="59">
        <v>1</v>
      </c>
      <c r="AK1271" s="529">
        <f>C1271</f>
        <v>0</v>
      </c>
    </row>
    <row r="1272" spans="1:37" ht="14.1" customHeight="1" thickTop="1" thickBot="1">
      <c r="A1272" s="2797"/>
      <c r="B1272" s="2801"/>
      <c r="C1272" s="2827"/>
      <c r="D1272" s="2830"/>
      <c r="E1272" s="2833"/>
      <c r="F1272" s="2807"/>
      <c r="G1272" s="2810"/>
      <c r="H1272" s="2837"/>
      <c r="I1272" s="2807"/>
      <c r="J1272" s="2807"/>
      <c r="K1272" s="273"/>
      <c r="L1272" s="98"/>
      <c r="M1272" s="1760"/>
      <c r="N1272" s="89"/>
      <c r="O1272" s="89"/>
      <c r="P1272" s="98"/>
      <c r="Q1272" s="98"/>
      <c r="R1272" s="12"/>
      <c r="S1272" s="12"/>
      <c r="T1272" s="12"/>
      <c r="U1272" s="12"/>
      <c r="V1272" s="12"/>
      <c r="W1272" s="1934"/>
      <c r="X1272" s="1934"/>
      <c r="Y1272" s="12"/>
      <c r="Z1272" s="98"/>
      <c r="AA1272" s="2813"/>
      <c r="AB1272" s="2813"/>
      <c r="AC1272" s="2816"/>
      <c r="AD1272" s="2835"/>
      <c r="AE1272" s="2821"/>
      <c r="AF1272" s="2823"/>
      <c r="AG1272" s="59">
        <f>IF(N1272=N1271,0,1)</f>
        <v>0</v>
      </c>
      <c r="AH1272" s="59" t="s">
        <v>224</v>
      </c>
      <c r="AI1272" s="59" t="str">
        <f t="shared" si="28"/>
        <v>??</v>
      </c>
      <c r="AJ1272" s="59">
        <f>IF(O1272=O1271,0,1)</f>
        <v>0</v>
      </c>
      <c r="AK1272" s="529">
        <f t="shared" si="31"/>
        <v>0</v>
      </c>
    </row>
    <row r="1273" spans="1:37" ht="14.1" customHeight="1" thickTop="1" thickBot="1">
      <c r="A1273" s="2797"/>
      <c r="B1273" s="2801"/>
      <c r="C1273" s="2827"/>
      <c r="D1273" s="2830"/>
      <c r="E1273" s="2833"/>
      <c r="F1273" s="2807"/>
      <c r="G1273" s="2810"/>
      <c r="H1273" s="2838"/>
      <c r="I1273" s="2807"/>
      <c r="J1273" s="2807"/>
      <c r="K1273" s="273"/>
      <c r="L1273" s="98"/>
      <c r="M1273" s="1760"/>
      <c r="N1273" s="89"/>
      <c r="O1273" s="89"/>
      <c r="P1273" s="98"/>
      <c r="Q1273" s="98"/>
      <c r="R1273" s="12"/>
      <c r="S1273" s="12"/>
      <c r="T1273" s="12"/>
      <c r="U1273" s="12"/>
      <c r="V1273" s="12"/>
      <c r="W1273" s="1934"/>
      <c r="X1273" s="1934"/>
      <c r="Y1273" s="12"/>
      <c r="Z1273" s="98"/>
      <c r="AA1273" s="2813"/>
      <c r="AB1273" s="2813"/>
      <c r="AC1273" s="2816"/>
      <c r="AD1273" s="2835"/>
      <c r="AE1273" s="2821"/>
      <c r="AF1273" s="2823"/>
      <c r="AG1273" s="59">
        <f>IF(N1273=N1272,0,IF(N1273=N1271,0,1))</f>
        <v>0</v>
      </c>
      <c r="AH1273" s="59" t="s">
        <v>224</v>
      </c>
      <c r="AI1273" s="59" t="str">
        <f t="shared" si="28"/>
        <v>??</v>
      </c>
      <c r="AJ1273" s="59">
        <f>IF(O1273=O1272,0,IF(O1273=O1271,0,1))</f>
        <v>0</v>
      </c>
      <c r="AK1273" s="529">
        <f t="shared" si="31"/>
        <v>0</v>
      </c>
    </row>
    <row r="1274" spans="1:37" ht="14.1" customHeight="1" thickTop="1" thickBot="1">
      <c r="A1274" s="2797"/>
      <c r="B1274" s="2801"/>
      <c r="C1274" s="2827"/>
      <c r="D1274" s="2830"/>
      <c r="E1274" s="2833"/>
      <c r="F1274" s="2807"/>
      <c r="G1274" s="2810"/>
      <c r="H1274" s="2839"/>
      <c r="I1274" s="2807"/>
      <c r="J1274" s="2807"/>
      <c r="K1274" s="273"/>
      <c r="L1274" s="98"/>
      <c r="M1274" s="1760"/>
      <c r="N1274" s="89"/>
      <c r="O1274" s="89"/>
      <c r="P1274" s="98"/>
      <c r="Q1274" s="98"/>
      <c r="R1274" s="12"/>
      <c r="S1274" s="12"/>
      <c r="T1274" s="12"/>
      <c r="U1274" s="12"/>
      <c r="V1274" s="12"/>
      <c r="W1274" s="1934"/>
      <c r="X1274" s="1934"/>
      <c r="Y1274" s="12"/>
      <c r="Z1274" s="98"/>
      <c r="AA1274" s="2813"/>
      <c r="AB1274" s="2813"/>
      <c r="AC1274" s="2816"/>
      <c r="AD1274" s="2835"/>
      <c r="AE1274" s="2821"/>
      <c r="AF1274" s="2823"/>
      <c r="AG1274" s="59">
        <f>IF(N1274=N1273,0,IF(N1274=N1272,0,IF(N1274=N1271,0,1)))</f>
        <v>0</v>
      </c>
      <c r="AH1274" s="59" t="s">
        <v>224</v>
      </c>
      <c r="AI1274" s="59" t="str">
        <f t="shared" si="28"/>
        <v>??</v>
      </c>
      <c r="AJ1274" s="59">
        <f>IF(O1274=O1273,0,IF(O1274=O1272,0,IF(O1274=O1271,0,1)))</f>
        <v>0</v>
      </c>
      <c r="AK1274" s="529">
        <f t="shared" si="31"/>
        <v>0</v>
      </c>
    </row>
    <row r="1275" spans="1:37" ht="14.1" customHeight="1" thickTop="1" thickBot="1">
      <c r="A1275" s="2797"/>
      <c r="B1275" s="2801"/>
      <c r="C1275" s="2827"/>
      <c r="D1275" s="2830"/>
      <c r="E1275" s="2833"/>
      <c r="F1275" s="2807"/>
      <c r="G1275" s="2810"/>
      <c r="H1275" s="2839"/>
      <c r="I1275" s="2807"/>
      <c r="J1275" s="2807"/>
      <c r="K1275" s="277"/>
      <c r="L1275" s="98"/>
      <c r="M1275" s="1760"/>
      <c r="N1275" s="89"/>
      <c r="O1275" s="89"/>
      <c r="P1275" s="98"/>
      <c r="Q1275" s="98"/>
      <c r="R1275" s="12"/>
      <c r="S1275" s="12"/>
      <c r="T1275" s="12"/>
      <c r="U1275" s="12"/>
      <c r="V1275" s="12"/>
      <c r="W1275" s="1934"/>
      <c r="X1275" s="1934"/>
      <c r="Y1275" s="12"/>
      <c r="Z1275" s="98"/>
      <c r="AA1275" s="2813"/>
      <c r="AB1275" s="2813"/>
      <c r="AC1275" s="2816"/>
      <c r="AD1275" s="2835"/>
      <c r="AE1275" s="2821"/>
      <c r="AF1275" s="2823"/>
      <c r="AG1275" s="59">
        <f>IF(N1275=N1274,0,IF(N1275=N1273,0,IF(N1275=N1272,0,IF(N1275=N1271,0,1))))</f>
        <v>0</v>
      </c>
      <c r="AH1275" s="59" t="s">
        <v>224</v>
      </c>
      <c r="AI1275" s="59" t="str">
        <f t="shared" si="28"/>
        <v>??</v>
      </c>
      <c r="AJ1275" s="59">
        <f>IF(O1275=O1274,0,IF(O1275=O1273,0,IF(O1275=O1272,0,IF(O1275=O1271,0,1))))</f>
        <v>0</v>
      </c>
      <c r="AK1275" s="529">
        <f t="shared" si="31"/>
        <v>0</v>
      </c>
    </row>
    <row r="1276" spans="1:37" ht="14.1" customHeight="1" thickTop="1" thickBot="1">
      <c r="A1276" s="2797"/>
      <c r="B1276" s="2801"/>
      <c r="C1276" s="2827"/>
      <c r="D1276" s="2830"/>
      <c r="E1276" s="2833"/>
      <c r="F1276" s="2807"/>
      <c r="G1276" s="2810"/>
      <c r="H1276" s="2839"/>
      <c r="I1276" s="2807"/>
      <c r="J1276" s="2807"/>
      <c r="K1276" s="277"/>
      <c r="L1276" s="98"/>
      <c r="M1276" s="1760"/>
      <c r="N1276" s="89"/>
      <c r="O1276" s="89"/>
      <c r="P1276" s="98"/>
      <c r="Q1276" s="98"/>
      <c r="R1276" s="12"/>
      <c r="S1276" s="12"/>
      <c r="T1276" s="12"/>
      <c r="U1276" s="12"/>
      <c r="V1276" s="12"/>
      <c r="W1276" s="1934"/>
      <c r="X1276" s="1934"/>
      <c r="Y1276" s="12"/>
      <c r="Z1276" s="98"/>
      <c r="AA1276" s="2813"/>
      <c r="AB1276" s="2813"/>
      <c r="AC1276" s="2816"/>
      <c r="AD1276" s="2835"/>
      <c r="AE1276" s="2821"/>
      <c r="AF1276" s="2823"/>
      <c r="AG1276" s="59">
        <f>IF(N1276=N1275,0,IF(N1276=N1274,0,IF(N1276=N1273,0,IF(N1276=N1272,0,IF(N1276=N1271,0,1)))))</f>
        <v>0</v>
      </c>
      <c r="AH1276" s="59" t="s">
        <v>224</v>
      </c>
      <c r="AI1276" s="59" t="str">
        <f t="shared" si="28"/>
        <v>??</v>
      </c>
      <c r="AJ1276" s="59">
        <f>IF(O1276=O1275,0,IF(O1276=O1274,0,IF(O1276=O1273,0,IF(O1276=O1272,0,IF(O1276=O1271,0,1)))))</f>
        <v>0</v>
      </c>
      <c r="AK1276" s="529">
        <f t="shared" si="31"/>
        <v>0</v>
      </c>
    </row>
    <row r="1277" spans="1:37" ht="14.1" customHeight="1" thickTop="1" thickBot="1">
      <c r="A1277" s="2797"/>
      <c r="B1277" s="2801"/>
      <c r="C1277" s="2827"/>
      <c r="D1277" s="2830"/>
      <c r="E1277" s="2833"/>
      <c r="F1277" s="2807"/>
      <c r="G1277" s="2810"/>
      <c r="H1277" s="2839"/>
      <c r="I1277" s="2807"/>
      <c r="J1277" s="2807"/>
      <c r="K1277" s="277"/>
      <c r="L1277" s="98"/>
      <c r="M1277" s="1760"/>
      <c r="N1277" s="89"/>
      <c r="O1277" s="89"/>
      <c r="P1277" s="98"/>
      <c r="Q1277" s="98"/>
      <c r="R1277" s="12"/>
      <c r="S1277" s="12"/>
      <c r="T1277" s="12"/>
      <c r="U1277" s="12"/>
      <c r="V1277" s="12"/>
      <c r="W1277" s="1934"/>
      <c r="X1277" s="1934"/>
      <c r="Y1277" s="12"/>
      <c r="Z1277" s="98"/>
      <c r="AA1277" s="2813"/>
      <c r="AB1277" s="2813"/>
      <c r="AC1277" s="2824" t="str">
        <f t="shared" ref="AC1277" si="298">IF(AC1271&gt;9,"błąd","")</f>
        <v/>
      </c>
      <c r="AD1277" s="2835"/>
      <c r="AE1277" s="2821"/>
      <c r="AF1277" s="2823"/>
      <c r="AG1277" s="59">
        <f>IF(N1277=N1276,0,IF(N1277=N1275,0,IF(N1277=N1274,0,IF(N1277=N1273,0,IF(N1277=N1272,0,IF(N1277=N1271,0,1))))))</f>
        <v>0</v>
      </c>
      <c r="AH1277" s="59" t="s">
        <v>224</v>
      </c>
      <c r="AI1277" s="59" t="str">
        <f t="shared" si="28"/>
        <v>??</v>
      </c>
      <c r="AJ1277" s="59">
        <f>IF(O1277=O1276,0,IF(O1277=O1275,0,IF(O1277=O1274,0,IF(O1277=O1273,0,IF(O1277=O1272,0,IF(O1277=O1271,0,1))))))</f>
        <v>0</v>
      </c>
      <c r="AK1277" s="529">
        <f t="shared" si="31"/>
        <v>0</v>
      </c>
    </row>
    <row r="1278" spans="1:37" ht="14.1" customHeight="1" thickTop="1" thickBot="1">
      <c r="A1278" s="2797"/>
      <c r="B1278" s="2801"/>
      <c r="C1278" s="2827"/>
      <c r="D1278" s="2830"/>
      <c r="E1278" s="2833"/>
      <c r="F1278" s="2807"/>
      <c r="G1278" s="2810"/>
      <c r="H1278" s="2839"/>
      <c r="I1278" s="2807"/>
      <c r="J1278" s="2807"/>
      <c r="K1278" s="277"/>
      <c r="L1278" s="98"/>
      <c r="M1278" s="1760"/>
      <c r="N1278" s="89"/>
      <c r="O1278" s="89"/>
      <c r="P1278" s="98"/>
      <c r="Q1278" s="98"/>
      <c r="R1278" s="12"/>
      <c r="S1278" s="12"/>
      <c r="T1278" s="12"/>
      <c r="U1278" s="12"/>
      <c r="V1278" s="12"/>
      <c r="W1278" s="1934"/>
      <c r="X1278" s="1934"/>
      <c r="Y1278" s="12"/>
      <c r="Z1278" s="98"/>
      <c r="AA1278" s="2813"/>
      <c r="AB1278" s="2813"/>
      <c r="AC1278" s="2824"/>
      <c r="AD1278" s="2835"/>
      <c r="AE1278" s="2821"/>
      <c r="AF1278" s="2823"/>
      <c r="AG1278" s="59">
        <f>IF(N1278=N1277,0,IF(N1278=N1276,0,IF(N1278=N1275,0,IF(N1278=N1274,0,IF(N1278=N1273,0,IF(N1278=N1272,0,IF(N1278=N1271,0,1)))))))</f>
        <v>0</v>
      </c>
      <c r="AH1278" s="59" t="s">
        <v>224</v>
      </c>
      <c r="AI1278" s="59" t="str">
        <f t="shared" si="28"/>
        <v>??</v>
      </c>
      <c r="AJ1278" s="59">
        <f>IF(O1278=O1277,0,IF(O1278=O1276,0,IF(O1278=O1275,0,IF(O1278=O1274,0,IF(O1278=O1273,0,IF(O1278=O1272,0,IF(O1278=O1271,0,1)))))))</f>
        <v>0</v>
      </c>
      <c r="AK1278" s="529">
        <f t="shared" si="31"/>
        <v>0</v>
      </c>
    </row>
    <row r="1279" spans="1:37" ht="14.1" customHeight="1" thickTop="1" thickBot="1">
      <c r="A1279" s="2797"/>
      <c r="B1279" s="2801"/>
      <c r="C1279" s="2827"/>
      <c r="D1279" s="2830"/>
      <c r="E1279" s="2833"/>
      <c r="F1279" s="2807"/>
      <c r="G1279" s="2810"/>
      <c r="H1279" s="2839"/>
      <c r="I1279" s="2807"/>
      <c r="J1279" s="2807"/>
      <c r="K1279" s="277"/>
      <c r="L1279" s="98"/>
      <c r="M1279" s="1760"/>
      <c r="N1279" s="89"/>
      <c r="O1279" s="89"/>
      <c r="P1279" s="98"/>
      <c r="Q1279" s="98"/>
      <c r="R1279" s="12"/>
      <c r="S1279" s="12"/>
      <c r="T1279" s="12"/>
      <c r="U1279" s="12"/>
      <c r="V1279" s="12"/>
      <c r="W1279" s="1934"/>
      <c r="X1279" s="1934"/>
      <c r="Y1279" s="12"/>
      <c r="Z1279" s="98"/>
      <c r="AA1279" s="2813"/>
      <c r="AB1279" s="2813"/>
      <c r="AC1279" s="2824"/>
      <c r="AD1279" s="2835"/>
      <c r="AE1279" s="2821"/>
      <c r="AF1279" s="2823"/>
      <c r="AG1279" s="59">
        <f>IF(N1279=N1278,0,IF(N1279=N1277,0,IF(N1279=N1276,0,IF(N1279=N1275,0,IF(N1279=N1274,0,IF(N1279=N1273,0,IF(N1279=N1272,0,IF(N1279=N1271,0,1))))))))</f>
        <v>0</v>
      </c>
      <c r="AH1279" s="59" t="s">
        <v>224</v>
      </c>
      <c r="AI1279" s="59" t="str">
        <f t="shared" si="28"/>
        <v>??</v>
      </c>
      <c r="AJ1279" s="59">
        <f>IF(O1279=O1278,0,IF(O1279=O1277,0,IF(O1279=O1276,0,IF(O1279=O1275,0,IF(O1279=O1274,0,IF(O1279=O1273,0,IF(O1279=O1272,0,IF(O1279=O1271,0,1))))))))</f>
        <v>0</v>
      </c>
      <c r="AK1279" s="529">
        <f t="shared" si="31"/>
        <v>0</v>
      </c>
    </row>
    <row r="1280" spans="1:37" ht="14.1" customHeight="1" thickTop="1" thickBot="1">
      <c r="A1280" s="2797"/>
      <c r="B1280" s="2802"/>
      <c r="C1280" s="2828"/>
      <c r="D1280" s="2831"/>
      <c r="E1280" s="2834"/>
      <c r="F1280" s="2808"/>
      <c r="G1280" s="2811"/>
      <c r="H1280" s="2840"/>
      <c r="I1280" s="2808"/>
      <c r="J1280" s="2808"/>
      <c r="K1280" s="274"/>
      <c r="L1280" s="96"/>
      <c r="M1280" s="96"/>
      <c r="N1280" s="89"/>
      <c r="O1280" s="93"/>
      <c r="P1280" s="96"/>
      <c r="Q1280" s="96"/>
      <c r="R1280" s="13"/>
      <c r="S1280" s="13"/>
      <c r="T1280" s="13"/>
      <c r="U1280" s="13"/>
      <c r="V1280" s="13"/>
      <c r="W1280" s="13"/>
      <c r="X1280" s="13"/>
      <c r="Y1280" s="13"/>
      <c r="Z1280" s="96"/>
      <c r="AA1280" s="2814"/>
      <c r="AB1280" s="2814"/>
      <c r="AC1280" s="2825"/>
      <c r="AD1280" s="2835"/>
      <c r="AE1280" s="2822"/>
      <c r="AF1280" s="2823"/>
      <c r="AG1280" s="59">
        <f>IF(N1280=N1279,0,IF(N1280=N1278,0,IF(N1280=N1277,0,IF(N1280=N1276,0,IF(N1280=N1275,0,IF(N1280=N1274,0,IF(N1280=N1273,0,IF(N1280=N1272,0,IF(N1280=N1271,0,1)))))))))</f>
        <v>0</v>
      </c>
      <c r="AH1280" s="59" t="s">
        <v>224</v>
      </c>
      <c r="AI1280" s="59" t="str">
        <f t="shared" si="28"/>
        <v>??</v>
      </c>
      <c r="AJ1280" s="59">
        <f>IF(O1280=O1279,0,IF(O1280=O1278,0,IF(O1280=O1277,0,IF(O1280=O1276,0,IF(O1280=O1275,0,IF(O1280=O1274,0,IF(O1280=O1273,0,IF(O1280=O1272,0,IF(O1280=O1271,0,1)))))))))</f>
        <v>0</v>
      </c>
      <c r="AK1280" s="529">
        <f t="shared" si="31"/>
        <v>0</v>
      </c>
    </row>
    <row r="1281" spans="1:37" ht="14.1" customHeight="1" thickTop="1" thickBot="1">
      <c r="A1281" s="2797"/>
      <c r="B1281" s="2800"/>
      <c r="C1281" s="2826"/>
      <c r="D1281" s="2829"/>
      <c r="E1281" s="2832"/>
      <c r="F1281" s="2806"/>
      <c r="G1281" s="2809"/>
      <c r="H1281" s="2836" t="s">
        <v>970</v>
      </c>
      <c r="I1281" s="2806"/>
      <c r="J1281" s="2806"/>
      <c r="K1281" s="275"/>
      <c r="L1281" s="97"/>
      <c r="M1281" s="97"/>
      <c r="N1281" s="79"/>
      <c r="O1281" s="79"/>
      <c r="P1281" s="97"/>
      <c r="Q1281" s="97"/>
      <c r="R1281" s="14"/>
      <c r="S1281" s="14"/>
      <c r="T1281" s="14"/>
      <c r="U1281" s="14"/>
      <c r="V1281" s="14"/>
      <c r="W1281" s="14"/>
      <c r="X1281" s="14"/>
      <c r="Y1281" s="14"/>
      <c r="Z1281" s="97"/>
      <c r="AA1281" s="2812">
        <f>SUM(R1281:Z1290)</f>
        <v>0</v>
      </c>
      <c r="AB1281" s="2812">
        <f>IF(AA1281&gt;0,18,0)</f>
        <v>0</v>
      </c>
      <c r="AC1281" s="2815">
        <f t="shared" ref="AC1281" si="299">IF((AA1281-AB1281)&gt;=0,AA1281-AB1281,0)</f>
        <v>0</v>
      </c>
      <c r="AD1281" s="2835">
        <f>IF(AA1281&lt;AB1281,AA1281,AB1281)/IF(AB1281=0,1,AB1281)</f>
        <v>0</v>
      </c>
      <c r="AE1281" s="2820" t="str">
        <f>IF(AD1281=1,"pe",IF(AD1281&gt;0,"ne",""))</f>
        <v/>
      </c>
      <c r="AF1281" s="2823"/>
      <c r="AG1281" s="59">
        <v>1</v>
      </c>
      <c r="AH1281" s="59" t="s">
        <v>224</v>
      </c>
      <c r="AI1281" s="59" t="str">
        <f t="shared" si="28"/>
        <v>??</v>
      </c>
      <c r="AJ1281" s="59">
        <v>1</v>
      </c>
      <c r="AK1281" s="529">
        <f>C1281</f>
        <v>0</v>
      </c>
    </row>
    <row r="1282" spans="1:37" ht="14.1" customHeight="1" thickTop="1" thickBot="1">
      <c r="A1282" s="2797"/>
      <c r="B1282" s="2801"/>
      <c r="C1282" s="2827"/>
      <c r="D1282" s="2830"/>
      <c r="E1282" s="2833"/>
      <c r="F1282" s="2807"/>
      <c r="G1282" s="2810"/>
      <c r="H1282" s="2837"/>
      <c r="I1282" s="2807"/>
      <c r="J1282" s="2807"/>
      <c r="K1282" s="273"/>
      <c r="L1282" s="98"/>
      <c r="M1282" s="1760"/>
      <c r="N1282" s="89"/>
      <c r="O1282" s="89"/>
      <c r="P1282" s="98"/>
      <c r="Q1282" s="98"/>
      <c r="R1282" s="12"/>
      <c r="S1282" s="12"/>
      <c r="T1282" s="12"/>
      <c r="U1282" s="12"/>
      <c r="V1282" s="12"/>
      <c r="W1282" s="1934"/>
      <c r="X1282" s="1934"/>
      <c r="Y1282" s="12"/>
      <c r="Z1282" s="98"/>
      <c r="AA1282" s="2813"/>
      <c r="AB1282" s="2813"/>
      <c r="AC1282" s="2816"/>
      <c r="AD1282" s="2835"/>
      <c r="AE1282" s="2821"/>
      <c r="AF1282" s="2823"/>
      <c r="AG1282" s="59">
        <f>IF(N1282=N1281,0,1)</f>
        <v>0</v>
      </c>
      <c r="AH1282" s="59" t="s">
        <v>224</v>
      </c>
      <c r="AI1282" s="59" t="str">
        <f t="shared" si="28"/>
        <v>??</v>
      </c>
      <c r="AJ1282" s="59">
        <f>IF(O1282=O1281,0,1)</f>
        <v>0</v>
      </c>
      <c r="AK1282" s="529">
        <f t="shared" ref="AK1282:AK1310" si="300">AK1281</f>
        <v>0</v>
      </c>
    </row>
    <row r="1283" spans="1:37" ht="14.1" customHeight="1" thickTop="1" thickBot="1">
      <c r="A1283" s="2797"/>
      <c r="B1283" s="2801"/>
      <c r="C1283" s="2827"/>
      <c r="D1283" s="2830"/>
      <c r="E1283" s="2833"/>
      <c r="F1283" s="2807"/>
      <c r="G1283" s="2810"/>
      <c r="H1283" s="2838"/>
      <c r="I1283" s="2807"/>
      <c r="J1283" s="2807"/>
      <c r="K1283" s="273"/>
      <c r="L1283" s="98"/>
      <c r="M1283" s="1760"/>
      <c r="N1283" s="89"/>
      <c r="O1283" s="89"/>
      <c r="P1283" s="98"/>
      <c r="Q1283" s="98"/>
      <c r="R1283" s="12"/>
      <c r="S1283" s="12"/>
      <c r="T1283" s="12"/>
      <c r="U1283" s="12"/>
      <c r="V1283" s="12"/>
      <c r="W1283" s="1934"/>
      <c r="X1283" s="1934"/>
      <c r="Y1283" s="12"/>
      <c r="Z1283" s="98"/>
      <c r="AA1283" s="2813"/>
      <c r="AB1283" s="2813"/>
      <c r="AC1283" s="2816"/>
      <c r="AD1283" s="2835"/>
      <c r="AE1283" s="2821"/>
      <c r="AF1283" s="2823"/>
      <c r="AG1283" s="59">
        <f>IF(N1283=N1282,0,IF(N1283=N1281,0,1))</f>
        <v>0</v>
      </c>
      <c r="AH1283" s="59" t="s">
        <v>224</v>
      </c>
      <c r="AI1283" s="59" t="str">
        <f t="shared" si="28"/>
        <v>??</v>
      </c>
      <c r="AJ1283" s="59">
        <f>IF(O1283=O1282,0,IF(O1283=O1281,0,1))</f>
        <v>0</v>
      </c>
      <c r="AK1283" s="529">
        <f t="shared" si="300"/>
        <v>0</v>
      </c>
    </row>
    <row r="1284" spans="1:37" ht="14.1" customHeight="1" thickTop="1" thickBot="1">
      <c r="A1284" s="2797"/>
      <c r="B1284" s="2801"/>
      <c r="C1284" s="2827"/>
      <c r="D1284" s="2830"/>
      <c r="E1284" s="2833"/>
      <c r="F1284" s="2807"/>
      <c r="G1284" s="2810"/>
      <c r="H1284" s="2839"/>
      <c r="I1284" s="2807"/>
      <c r="J1284" s="2807"/>
      <c r="K1284" s="273"/>
      <c r="L1284" s="98"/>
      <c r="M1284" s="1760"/>
      <c r="N1284" s="89"/>
      <c r="O1284" s="89"/>
      <c r="P1284" s="98"/>
      <c r="Q1284" s="98"/>
      <c r="R1284" s="12"/>
      <c r="S1284" s="12"/>
      <c r="T1284" s="12"/>
      <c r="U1284" s="12"/>
      <c r="V1284" s="12"/>
      <c r="W1284" s="1934"/>
      <c r="X1284" s="1934"/>
      <c r="Y1284" s="12"/>
      <c r="Z1284" s="98"/>
      <c r="AA1284" s="2813"/>
      <c r="AB1284" s="2813"/>
      <c r="AC1284" s="2816"/>
      <c r="AD1284" s="2835"/>
      <c r="AE1284" s="2821"/>
      <c r="AF1284" s="2823"/>
      <c r="AG1284" s="59">
        <f>IF(N1284=N1283,0,IF(N1284=N1282,0,IF(N1284=N1281,0,1)))</f>
        <v>0</v>
      </c>
      <c r="AH1284" s="59" t="s">
        <v>224</v>
      </c>
      <c r="AI1284" s="59" t="str">
        <f t="shared" si="28"/>
        <v>??</v>
      </c>
      <c r="AJ1284" s="59">
        <f>IF(O1284=O1283,0,IF(O1284=O1282,0,IF(O1284=O1281,0,1)))</f>
        <v>0</v>
      </c>
      <c r="AK1284" s="529">
        <f t="shared" si="300"/>
        <v>0</v>
      </c>
    </row>
    <row r="1285" spans="1:37" ht="14.1" customHeight="1" thickTop="1" thickBot="1">
      <c r="A1285" s="2797"/>
      <c r="B1285" s="2801"/>
      <c r="C1285" s="2827"/>
      <c r="D1285" s="2830"/>
      <c r="E1285" s="2833"/>
      <c r="F1285" s="2807"/>
      <c r="G1285" s="2810"/>
      <c r="H1285" s="2839"/>
      <c r="I1285" s="2807"/>
      <c r="J1285" s="2807"/>
      <c r="K1285" s="277"/>
      <c r="L1285" s="98"/>
      <c r="M1285" s="1760"/>
      <c r="N1285" s="89"/>
      <c r="O1285" s="89"/>
      <c r="P1285" s="98"/>
      <c r="Q1285" s="98"/>
      <c r="R1285" s="12"/>
      <c r="S1285" s="12"/>
      <c r="T1285" s="12"/>
      <c r="U1285" s="12"/>
      <c r="V1285" s="12"/>
      <c r="W1285" s="1934"/>
      <c r="X1285" s="1934"/>
      <c r="Y1285" s="12"/>
      <c r="Z1285" s="98"/>
      <c r="AA1285" s="2813"/>
      <c r="AB1285" s="2813"/>
      <c r="AC1285" s="2816"/>
      <c r="AD1285" s="2835"/>
      <c r="AE1285" s="2821"/>
      <c r="AF1285" s="2823"/>
      <c r="AG1285" s="59">
        <f>IF(N1285=N1284,0,IF(N1285=N1283,0,IF(N1285=N1282,0,IF(N1285=N1281,0,1))))</f>
        <v>0</v>
      </c>
      <c r="AH1285" s="59" t="s">
        <v>224</v>
      </c>
      <c r="AI1285" s="59" t="str">
        <f t="shared" si="28"/>
        <v>??</v>
      </c>
      <c r="AJ1285" s="59">
        <f>IF(O1285=O1284,0,IF(O1285=O1283,0,IF(O1285=O1282,0,IF(O1285=O1281,0,1))))</f>
        <v>0</v>
      </c>
      <c r="AK1285" s="529">
        <f t="shared" si="300"/>
        <v>0</v>
      </c>
    </row>
    <row r="1286" spans="1:37" ht="14.1" customHeight="1" thickTop="1" thickBot="1">
      <c r="A1286" s="2797"/>
      <c r="B1286" s="2801"/>
      <c r="C1286" s="2827"/>
      <c r="D1286" s="2830"/>
      <c r="E1286" s="2833"/>
      <c r="F1286" s="2807"/>
      <c r="G1286" s="2810"/>
      <c r="H1286" s="2839"/>
      <c r="I1286" s="2807"/>
      <c r="J1286" s="2807"/>
      <c r="K1286" s="277"/>
      <c r="L1286" s="98"/>
      <c r="M1286" s="1760"/>
      <c r="N1286" s="89"/>
      <c r="O1286" s="89"/>
      <c r="P1286" s="98"/>
      <c r="Q1286" s="98"/>
      <c r="R1286" s="12"/>
      <c r="S1286" s="12"/>
      <c r="T1286" s="12"/>
      <c r="U1286" s="12"/>
      <c r="V1286" s="12"/>
      <c r="W1286" s="1934"/>
      <c r="X1286" s="1934"/>
      <c r="Y1286" s="12"/>
      <c r="Z1286" s="98"/>
      <c r="AA1286" s="2813"/>
      <c r="AB1286" s="2813"/>
      <c r="AC1286" s="2816"/>
      <c r="AD1286" s="2835"/>
      <c r="AE1286" s="2821"/>
      <c r="AF1286" s="2823"/>
      <c r="AG1286" s="59">
        <f>IF(N1286=N1285,0,IF(N1286=N1284,0,IF(N1286=N1283,0,IF(N1286=N1282,0,IF(N1286=N1281,0,1)))))</f>
        <v>0</v>
      </c>
      <c r="AH1286" s="59" t="s">
        <v>224</v>
      </c>
      <c r="AI1286" s="59" t="str">
        <f t="shared" si="28"/>
        <v>??</v>
      </c>
      <c r="AJ1286" s="59">
        <f>IF(O1286=O1285,0,IF(O1286=O1284,0,IF(O1286=O1283,0,IF(O1286=O1282,0,IF(O1286=O1281,0,1)))))</f>
        <v>0</v>
      </c>
      <c r="AK1286" s="529">
        <f t="shared" si="300"/>
        <v>0</v>
      </c>
    </row>
    <row r="1287" spans="1:37" ht="14.1" customHeight="1" thickTop="1" thickBot="1">
      <c r="A1287" s="2797"/>
      <c r="B1287" s="2801"/>
      <c r="C1287" s="2827"/>
      <c r="D1287" s="2830"/>
      <c r="E1287" s="2833"/>
      <c r="F1287" s="2807"/>
      <c r="G1287" s="2810"/>
      <c r="H1287" s="2839"/>
      <c r="I1287" s="2807"/>
      <c r="J1287" s="2807"/>
      <c r="K1287" s="277"/>
      <c r="L1287" s="98"/>
      <c r="M1287" s="1760"/>
      <c r="N1287" s="89"/>
      <c r="O1287" s="89"/>
      <c r="P1287" s="98"/>
      <c r="Q1287" s="98"/>
      <c r="R1287" s="12"/>
      <c r="S1287" s="12"/>
      <c r="T1287" s="12"/>
      <c r="U1287" s="12"/>
      <c r="V1287" s="12"/>
      <c r="W1287" s="1934"/>
      <c r="X1287" s="1934"/>
      <c r="Y1287" s="12"/>
      <c r="Z1287" s="98"/>
      <c r="AA1287" s="2813"/>
      <c r="AB1287" s="2813"/>
      <c r="AC1287" s="2824" t="str">
        <f t="shared" ref="AC1287" si="301">IF(AC1281&gt;9,"błąd","")</f>
        <v/>
      </c>
      <c r="AD1287" s="2835"/>
      <c r="AE1287" s="2821"/>
      <c r="AF1287" s="2823"/>
      <c r="AG1287" s="59">
        <f>IF(N1287=N1286,0,IF(N1287=N1285,0,IF(N1287=N1284,0,IF(N1287=N1283,0,IF(N1287=N1282,0,IF(N1287=N1281,0,1))))))</f>
        <v>0</v>
      </c>
      <c r="AH1287" s="59" t="s">
        <v>224</v>
      </c>
      <c r="AI1287" s="59" t="str">
        <f t="shared" si="28"/>
        <v>??</v>
      </c>
      <c r="AJ1287" s="59">
        <f>IF(O1287=O1286,0,IF(O1287=O1285,0,IF(O1287=O1284,0,IF(O1287=O1283,0,IF(O1287=O1282,0,IF(O1287=O1281,0,1))))))</f>
        <v>0</v>
      </c>
      <c r="AK1287" s="529">
        <f t="shared" si="300"/>
        <v>0</v>
      </c>
    </row>
    <row r="1288" spans="1:37" ht="14.1" customHeight="1" thickTop="1" thickBot="1">
      <c r="A1288" s="2797"/>
      <c r="B1288" s="2801"/>
      <c r="C1288" s="2827"/>
      <c r="D1288" s="2830"/>
      <c r="E1288" s="2833"/>
      <c r="F1288" s="2807"/>
      <c r="G1288" s="2810"/>
      <c r="H1288" s="2839"/>
      <c r="I1288" s="2807"/>
      <c r="J1288" s="2807"/>
      <c r="K1288" s="277"/>
      <c r="L1288" s="98"/>
      <c r="M1288" s="1760"/>
      <c r="N1288" s="89"/>
      <c r="O1288" s="89"/>
      <c r="P1288" s="98"/>
      <c r="Q1288" s="98"/>
      <c r="R1288" s="12"/>
      <c r="S1288" s="12"/>
      <c r="T1288" s="12"/>
      <c r="U1288" s="12"/>
      <c r="V1288" s="12"/>
      <c r="W1288" s="1934"/>
      <c r="X1288" s="1934"/>
      <c r="Y1288" s="12"/>
      <c r="Z1288" s="98"/>
      <c r="AA1288" s="2813"/>
      <c r="AB1288" s="2813"/>
      <c r="AC1288" s="2824"/>
      <c r="AD1288" s="2835"/>
      <c r="AE1288" s="2821"/>
      <c r="AF1288" s="2823"/>
      <c r="AG1288" s="59">
        <f>IF(N1288=N1287,0,IF(N1288=N1286,0,IF(N1288=N1285,0,IF(N1288=N1284,0,IF(N1288=N1283,0,IF(N1288=N1282,0,IF(N1288=N1281,0,1)))))))</f>
        <v>0</v>
      </c>
      <c r="AH1288" s="59" t="s">
        <v>224</v>
      </c>
      <c r="AI1288" s="59" t="str">
        <f t="shared" si="28"/>
        <v>??</v>
      </c>
      <c r="AJ1288" s="59">
        <f>IF(O1288=O1287,0,IF(O1288=O1286,0,IF(O1288=O1285,0,IF(O1288=O1284,0,IF(O1288=O1283,0,IF(O1288=O1282,0,IF(O1288=O1281,0,1)))))))</f>
        <v>0</v>
      </c>
      <c r="AK1288" s="529">
        <f t="shared" si="300"/>
        <v>0</v>
      </c>
    </row>
    <row r="1289" spans="1:37" ht="14.1" customHeight="1" thickTop="1" thickBot="1">
      <c r="A1289" s="2797"/>
      <c r="B1289" s="2801"/>
      <c r="C1289" s="2827"/>
      <c r="D1289" s="2830"/>
      <c r="E1289" s="2833"/>
      <c r="F1289" s="2807"/>
      <c r="G1289" s="2810"/>
      <c r="H1289" s="2839"/>
      <c r="I1289" s="2807"/>
      <c r="J1289" s="2807"/>
      <c r="K1289" s="277"/>
      <c r="L1289" s="98"/>
      <c r="M1289" s="1760"/>
      <c r="N1289" s="89"/>
      <c r="O1289" s="89"/>
      <c r="P1289" s="98"/>
      <c r="Q1289" s="98"/>
      <c r="R1289" s="12"/>
      <c r="S1289" s="12"/>
      <c r="T1289" s="12"/>
      <c r="U1289" s="12"/>
      <c r="V1289" s="12"/>
      <c r="W1289" s="1934"/>
      <c r="X1289" s="1934"/>
      <c r="Y1289" s="12"/>
      <c r="Z1289" s="98"/>
      <c r="AA1289" s="2813"/>
      <c r="AB1289" s="2813"/>
      <c r="AC1289" s="2824"/>
      <c r="AD1289" s="2835"/>
      <c r="AE1289" s="2821"/>
      <c r="AF1289" s="2823"/>
      <c r="AG1289" s="59">
        <f>IF(N1289=N1288,0,IF(N1289=N1287,0,IF(N1289=N1286,0,IF(N1289=N1285,0,IF(N1289=N1284,0,IF(N1289=N1283,0,IF(N1289=N1282,0,IF(N1289=N1281,0,1))))))))</f>
        <v>0</v>
      </c>
      <c r="AH1289" s="59" t="s">
        <v>224</v>
      </c>
      <c r="AI1289" s="59" t="str">
        <f t="shared" si="28"/>
        <v>??</v>
      </c>
      <c r="AJ1289" s="59">
        <f>IF(O1289=O1288,0,IF(O1289=O1287,0,IF(O1289=O1286,0,IF(O1289=O1285,0,IF(O1289=O1284,0,IF(O1289=O1283,0,IF(O1289=O1282,0,IF(O1289=O1281,0,1))))))))</f>
        <v>0</v>
      </c>
      <c r="AK1289" s="529">
        <f t="shared" si="300"/>
        <v>0</v>
      </c>
    </row>
    <row r="1290" spans="1:37" ht="14.1" customHeight="1" thickTop="1" thickBot="1">
      <c r="A1290" s="2797"/>
      <c r="B1290" s="2802"/>
      <c r="C1290" s="2828"/>
      <c r="D1290" s="2831"/>
      <c r="E1290" s="2834"/>
      <c r="F1290" s="2808"/>
      <c r="G1290" s="2811"/>
      <c r="H1290" s="2840"/>
      <c r="I1290" s="2808"/>
      <c r="J1290" s="2808"/>
      <c r="K1290" s="274"/>
      <c r="L1290" s="96"/>
      <c r="M1290" s="96"/>
      <c r="N1290" s="89"/>
      <c r="O1290" s="93"/>
      <c r="P1290" s="96"/>
      <c r="Q1290" s="96"/>
      <c r="R1290" s="13"/>
      <c r="S1290" s="13"/>
      <c r="T1290" s="13"/>
      <c r="U1290" s="13"/>
      <c r="V1290" s="13"/>
      <c r="W1290" s="13"/>
      <c r="X1290" s="13"/>
      <c r="Y1290" s="13"/>
      <c r="Z1290" s="96"/>
      <c r="AA1290" s="2814"/>
      <c r="AB1290" s="2814"/>
      <c r="AC1290" s="2825"/>
      <c r="AD1290" s="2835"/>
      <c r="AE1290" s="2822"/>
      <c r="AF1290" s="2823"/>
      <c r="AG1290" s="59">
        <f>IF(N1290=N1289,0,IF(N1290=N1288,0,IF(N1290=N1287,0,IF(N1290=N1286,0,IF(N1290=N1285,0,IF(N1290=N1284,0,IF(N1290=N1283,0,IF(N1290=N1282,0,IF(N1290=N1281,0,1)))))))))</f>
        <v>0</v>
      </c>
      <c r="AH1290" s="59" t="s">
        <v>224</v>
      </c>
      <c r="AI1290" s="59" t="str">
        <f t="shared" si="28"/>
        <v>??</v>
      </c>
      <c r="AJ1290" s="59">
        <f>IF(O1290=O1289,0,IF(O1290=O1288,0,IF(O1290=O1287,0,IF(O1290=O1286,0,IF(O1290=O1285,0,IF(O1290=O1284,0,IF(O1290=O1283,0,IF(O1290=O1282,0,IF(O1290=O1281,0,1)))))))))</f>
        <v>0</v>
      </c>
      <c r="AK1290" s="529">
        <f t="shared" si="300"/>
        <v>0</v>
      </c>
    </row>
    <row r="1291" spans="1:37" ht="14.1" customHeight="1" thickTop="1" thickBot="1">
      <c r="A1291" s="2797"/>
      <c r="B1291" s="2800"/>
      <c r="C1291" s="2826"/>
      <c r="D1291" s="2829"/>
      <c r="E1291" s="2832"/>
      <c r="F1291" s="2806"/>
      <c r="G1291" s="2809"/>
      <c r="H1291" s="2836" t="s">
        <v>970</v>
      </c>
      <c r="I1291" s="2806"/>
      <c r="J1291" s="2806"/>
      <c r="K1291" s="275"/>
      <c r="L1291" s="97"/>
      <c r="M1291" s="97"/>
      <c r="N1291" s="79"/>
      <c r="O1291" s="79"/>
      <c r="P1291" s="97"/>
      <c r="Q1291" s="97"/>
      <c r="R1291" s="14"/>
      <c r="S1291" s="14"/>
      <c r="T1291" s="14"/>
      <c r="U1291" s="14"/>
      <c r="V1291" s="14"/>
      <c r="W1291" s="14"/>
      <c r="X1291" s="14"/>
      <c r="Y1291" s="14"/>
      <c r="Z1291" s="97"/>
      <c r="AA1291" s="2812">
        <f>SUM(R1291:Z1300)</f>
        <v>0</v>
      </c>
      <c r="AB1291" s="2812">
        <f>IF(AA1291&gt;0,18,0)</f>
        <v>0</v>
      </c>
      <c r="AC1291" s="2815">
        <f t="shared" ref="AC1291" si="302">IF((AA1291-AB1291)&gt;=0,AA1291-AB1291,0)</f>
        <v>0</v>
      </c>
      <c r="AD1291" s="2835">
        <f>IF(AA1291&lt;AB1291,AA1291,AB1291)/IF(AB1291=0,1,AB1291)</f>
        <v>0</v>
      </c>
      <c r="AE1291" s="2820" t="str">
        <f>IF(AD1291=1,"pe",IF(AD1291&gt;0,"ne",""))</f>
        <v/>
      </c>
      <c r="AF1291" s="2823"/>
      <c r="AG1291" s="59">
        <v>1</v>
      </c>
      <c r="AH1291" s="59" t="s">
        <v>224</v>
      </c>
      <c r="AI1291" s="59" t="str">
        <f t="shared" si="28"/>
        <v>??</v>
      </c>
      <c r="AJ1291" s="59">
        <v>1</v>
      </c>
      <c r="AK1291" s="529">
        <f>C1291</f>
        <v>0</v>
      </c>
    </row>
    <row r="1292" spans="1:37" ht="14.1" customHeight="1" thickTop="1" thickBot="1">
      <c r="A1292" s="2797"/>
      <c r="B1292" s="2801"/>
      <c r="C1292" s="2827"/>
      <c r="D1292" s="2830"/>
      <c r="E1292" s="2833"/>
      <c r="F1292" s="2807"/>
      <c r="G1292" s="2810"/>
      <c r="H1292" s="2837"/>
      <c r="I1292" s="2807"/>
      <c r="J1292" s="2807"/>
      <c r="K1292" s="273"/>
      <c r="L1292" s="98"/>
      <c r="M1292" s="1760"/>
      <c r="N1292" s="89"/>
      <c r="O1292" s="89"/>
      <c r="P1292" s="98"/>
      <c r="Q1292" s="98"/>
      <c r="R1292" s="12"/>
      <c r="S1292" s="12"/>
      <c r="T1292" s="12"/>
      <c r="U1292" s="12"/>
      <c r="V1292" s="12"/>
      <c r="W1292" s="1934"/>
      <c r="X1292" s="1934"/>
      <c r="Y1292" s="12"/>
      <c r="Z1292" s="98"/>
      <c r="AA1292" s="2813"/>
      <c r="AB1292" s="2813"/>
      <c r="AC1292" s="2816"/>
      <c r="AD1292" s="2835"/>
      <c r="AE1292" s="2821"/>
      <c r="AF1292" s="2823"/>
      <c r="AG1292" s="59">
        <f>IF(N1292=N1291,0,1)</f>
        <v>0</v>
      </c>
      <c r="AH1292" s="59" t="s">
        <v>224</v>
      </c>
      <c r="AI1292" s="59" t="str">
        <f t="shared" si="28"/>
        <v>??</v>
      </c>
      <c r="AJ1292" s="59">
        <f>IF(O1292=O1291,0,1)</f>
        <v>0</v>
      </c>
      <c r="AK1292" s="529">
        <f t="shared" si="300"/>
        <v>0</v>
      </c>
    </row>
    <row r="1293" spans="1:37" ht="14.1" customHeight="1" thickTop="1" thickBot="1">
      <c r="A1293" s="2797"/>
      <c r="B1293" s="2801"/>
      <c r="C1293" s="2827"/>
      <c r="D1293" s="2830"/>
      <c r="E1293" s="2833"/>
      <c r="F1293" s="2807"/>
      <c r="G1293" s="2810"/>
      <c r="H1293" s="2838"/>
      <c r="I1293" s="2807"/>
      <c r="J1293" s="2807"/>
      <c r="K1293" s="273"/>
      <c r="L1293" s="98"/>
      <c r="M1293" s="1760"/>
      <c r="N1293" s="89"/>
      <c r="O1293" s="89"/>
      <c r="P1293" s="98"/>
      <c r="Q1293" s="98"/>
      <c r="R1293" s="12"/>
      <c r="S1293" s="12"/>
      <c r="T1293" s="12"/>
      <c r="U1293" s="12"/>
      <c r="V1293" s="12"/>
      <c r="W1293" s="1934"/>
      <c r="X1293" s="1934"/>
      <c r="Y1293" s="12"/>
      <c r="Z1293" s="98"/>
      <c r="AA1293" s="2813"/>
      <c r="AB1293" s="2813"/>
      <c r="AC1293" s="2816"/>
      <c r="AD1293" s="2835"/>
      <c r="AE1293" s="2821"/>
      <c r="AF1293" s="2823"/>
      <c r="AG1293" s="59">
        <f>IF(N1293=N1292,0,IF(N1293=N1291,0,1))</f>
        <v>0</v>
      </c>
      <c r="AH1293" s="59" t="s">
        <v>224</v>
      </c>
      <c r="AI1293" s="59" t="str">
        <f t="shared" si="28"/>
        <v>??</v>
      </c>
      <c r="AJ1293" s="59">
        <f>IF(O1293=O1292,0,IF(O1293=O1291,0,1))</f>
        <v>0</v>
      </c>
      <c r="AK1293" s="529">
        <f t="shared" si="300"/>
        <v>0</v>
      </c>
    </row>
    <row r="1294" spans="1:37" ht="14.1" customHeight="1" thickTop="1" thickBot="1">
      <c r="A1294" s="2797"/>
      <c r="B1294" s="2801"/>
      <c r="C1294" s="2827"/>
      <c r="D1294" s="2830"/>
      <c r="E1294" s="2833"/>
      <c r="F1294" s="2807"/>
      <c r="G1294" s="2810"/>
      <c r="H1294" s="2839"/>
      <c r="I1294" s="2807"/>
      <c r="J1294" s="2807"/>
      <c r="K1294" s="273"/>
      <c r="L1294" s="98"/>
      <c r="M1294" s="1760"/>
      <c r="N1294" s="89"/>
      <c r="O1294" s="89"/>
      <c r="P1294" s="98"/>
      <c r="Q1294" s="98"/>
      <c r="R1294" s="12"/>
      <c r="S1294" s="12"/>
      <c r="T1294" s="12"/>
      <c r="U1294" s="12"/>
      <c r="V1294" s="12"/>
      <c r="W1294" s="1934"/>
      <c r="X1294" s="1934"/>
      <c r="Y1294" s="12"/>
      <c r="Z1294" s="98"/>
      <c r="AA1294" s="2813"/>
      <c r="AB1294" s="2813"/>
      <c r="AC1294" s="2816"/>
      <c r="AD1294" s="2835"/>
      <c r="AE1294" s="2821"/>
      <c r="AF1294" s="2823"/>
      <c r="AG1294" s="59">
        <f>IF(N1294=N1293,0,IF(N1294=N1292,0,IF(N1294=N1291,0,1)))</f>
        <v>0</v>
      </c>
      <c r="AH1294" s="59" t="s">
        <v>224</v>
      </c>
      <c r="AI1294" s="59" t="str">
        <f t="shared" si="28"/>
        <v>??</v>
      </c>
      <c r="AJ1294" s="59">
        <f>IF(O1294=O1293,0,IF(O1294=O1292,0,IF(O1294=O1291,0,1)))</f>
        <v>0</v>
      </c>
      <c r="AK1294" s="529">
        <f t="shared" si="300"/>
        <v>0</v>
      </c>
    </row>
    <row r="1295" spans="1:37" ht="14.1" customHeight="1" thickTop="1" thickBot="1">
      <c r="A1295" s="2797"/>
      <c r="B1295" s="2801"/>
      <c r="C1295" s="2827"/>
      <c r="D1295" s="2830"/>
      <c r="E1295" s="2833"/>
      <c r="F1295" s="2807"/>
      <c r="G1295" s="2810"/>
      <c r="H1295" s="2839"/>
      <c r="I1295" s="2807"/>
      <c r="J1295" s="2807"/>
      <c r="K1295" s="277"/>
      <c r="L1295" s="98"/>
      <c r="M1295" s="1760"/>
      <c r="N1295" s="89"/>
      <c r="O1295" s="89"/>
      <c r="P1295" s="98"/>
      <c r="Q1295" s="98"/>
      <c r="R1295" s="12"/>
      <c r="S1295" s="12"/>
      <c r="T1295" s="12"/>
      <c r="U1295" s="12"/>
      <c r="V1295" s="12"/>
      <c r="W1295" s="1934"/>
      <c r="X1295" s="1934"/>
      <c r="Y1295" s="12"/>
      <c r="Z1295" s="98"/>
      <c r="AA1295" s="2813"/>
      <c r="AB1295" s="2813"/>
      <c r="AC1295" s="2816"/>
      <c r="AD1295" s="2835"/>
      <c r="AE1295" s="2821"/>
      <c r="AF1295" s="2823"/>
      <c r="AG1295" s="59">
        <f>IF(N1295=N1294,0,IF(N1295=N1293,0,IF(N1295=N1292,0,IF(N1295=N1291,0,1))))</f>
        <v>0</v>
      </c>
      <c r="AH1295" s="59" t="s">
        <v>224</v>
      </c>
      <c r="AI1295" s="59" t="str">
        <f t="shared" si="28"/>
        <v>??</v>
      </c>
      <c r="AJ1295" s="59">
        <f>IF(O1295=O1294,0,IF(O1295=O1293,0,IF(O1295=O1292,0,IF(O1295=O1291,0,1))))</f>
        <v>0</v>
      </c>
      <c r="AK1295" s="529">
        <f t="shared" si="300"/>
        <v>0</v>
      </c>
    </row>
    <row r="1296" spans="1:37" ht="14.1" customHeight="1" thickTop="1" thickBot="1">
      <c r="A1296" s="2797"/>
      <c r="B1296" s="2801"/>
      <c r="C1296" s="2827"/>
      <c r="D1296" s="2830"/>
      <c r="E1296" s="2833"/>
      <c r="F1296" s="2807"/>
      <c r="G1296" s="2810"/>
      <c r="H1296" s="2839"/>
      <c r="I1296" s="2807"/>
      <c r="J1296" s="2807"/>
      <c r="K1296" s="277"/>
      <c r="L1296" s="98"/>
      <c r="M1296" s="1760"/>
      <c r="N1296" s="89"/>
      <c r="O1296" s="89"/>
      <c r="P1296" s="98"/>
      <c r="Q1296" s="98"/>
      <c r="R1296" s="12"/>
      <c r="S1296" s="12"/>
      <c r="T1296" s="12"/>
      <c r="U1296" s="12"/>
      <c r="V1296" s="12"/>
      <c r="W1296" s="1934"/>
      <c r="X1296" s="1934"/>
      <c r="Y1296" s="12"/>
      <c r="Z1296" s="98"/>
      <c r="AA1296" s="2813"/>
      <c r="AB1296" s="2813"/>
      <c r="AC1296" s="2816"/>
      <c r="AD1296" s="2835"/>
      <c r="AE1296" s="2821"/>
      <c r="AF1296" s="2823"/>
      <c r="AG1296" s="59">
        <f>IF(N1296=N1295,0,IF(N1296=N1294,0,IF(N1296=N1293,0,IF(N1296=N1292,0,IF(N1296=N1291,0,1)))))</f>
        <v>0</v>
      </c>
      <c r="AH1296" s="59" t="s">
        <v>224</v>
      </c>
      <c r="AI1296" s="59" t="str">
        <f t="shared" si="28"/>
        <v>??</v>
      </c>
      <c r="AJ1296" s="59">
        <f>IF(O1296=O1295,0,IF(O1296=O1294,0,IF(O1296=O1293,0,IF(O1296=O1292,0,IF(O1296=O1291,0,1)))))</f>
        <v>0</v>
      </c>
      <c r="AK1296" s="529">
        <f t="shared" si="300"/>
        <v>0</v>
      </c>
    </row>
    <row r="1297" spans="1:37" ht="14.1" customHeight="1" thickTop="1" thickBot="1">
      <c r="A1297" s="2797"/>
      <c r="B1297" s="2801"/>
      <c r="C1297" s="2827"/>
      <c r="D1297" s="2830"/>
      <c r="E1297" s="2833"/>
      <c r="F1297" s="2807"/>
      <c r="G1297" s="2810"/>
      <c r="H1297" s="2839"/>
      <c r="I1297" s="2807"/>
      <c r="J1297" s="2807"/>
      <c r="K1297" s="277"/>
      <c r="L1297" s="98"/>
      <c r="M1297" s="1760"/>
      <c r="N1297" s="89"/>
      <c r="O1297" s="89"/>
      <c r="P1297" s="98"/>
      <c r="Q1297" s="98"/>
      <c r="R1297" s="12"/>
      <c r="S1297" s="12"/>
      <c r="T1297" s="12"/>
      <c r="U1297" s="12"/>
      <c r="V1297" s="12"/>
      <c r="W1297" s="1934"/>
      <c r="X1297" s="1934"/>
      <c r="Y1297" s="12"/>
      <c r="Z1297" s="98"/>
      <c r="AA1297" s="2813"/>
      <c r="AB1297" s="2813"/>
      <c r="AC1297" s="2824" t="str">
        <f t="shared" ref="AC1297" si="303">IF(AC1291&gt;9,"błąd","")</f>
        <v/>
      </c>
      <c r="AD1297" s="2835"/>
      <c r="AE1297" s="2821"/>
      <c r="AF1297" s="2823"/>
      <c r="AG1297" s="59">
        <f>IF(N1297=N1296,0,IF(N1297=N1295,0,IF(N1297=N1294,0,IF(N1297=N1293,0,IF(N1297=N1292,0,IF(N1297=N1291,0,1))))))</f>
        <v>0</v>
      </c>
      <c r="AH1297" s="59" t="s">
        <v>224</v>
      </c>
      <c r="AI1297" s="59" t="str">
        <f t="shared" si="28"/>
        <v>??</v>
      </c>
      <c r="AJ1297" s="59">
        <f>IF(O1297=O1296,0,IF(O1297=O1295,0,IF(O1297=O1294,0,IF(O1297=O1293,0,IF(O1297=O1292,0,IF(O1297=O1291,0,1))))))</f>
        <v>0</v>
      </c>
      <c r="AK1297" s="529">
        <f t="shared" si="300"/>
        <v>0</v>
      </c>
    </row>
    <row r="1298" spans="1:37" ht="14.1" customHeight="1" thickTop="1" thickBot="1">
      <c r="A1298" s="2797"/>
      <c r="B1298" s="2801"/>
      <c r="C1298" s="2827"/>
      <c r="D1298" s="2830"/>
      <c r="E1298" s="2833"/>
      <c r="F1298" s="2807"/>
      <c r="G1298" s="2810"/>
      <c r="H1298" s="2839"/>
      <c r="I1298" s="2807"/>
      <c r="J1298" s="2807"/>
      <c r="K1298" s="277"/>
      <c r="L1298" s="98"/>
      <c r="M1298" s="1760"/>
      <c r="N1298" s="89"/>
      <c r="O1298" s="89"/>
      <c r="P1298" s="98"/>
      <c r="Q1298" s="98"/>
      <c r="R1298" s="12"/>
      <c r="S1298" s="12"/>
      <c r="T1298" s="12"/>
      <c r="U1298" s="12"/>
      <c r="V1298" s="12"/>
      <c r="W1298" s="1934"/>
      <c r="X1298" s="1934"/>
      <c r="Y1298" s="12"/>
      <c r="Z1298" s="98"/>
      <c r="AA1298" s="2813"/>
      <c r="AB1298" s="2813"/>
      <c r="AC1298" s="2824"/>
      <c r="AD1298" s="2835"/>
      <c r="AE1298" s="2821"/>
      <c r="AF1298" s="2823"/>
      <c r="AG1298" s="59">
        <f>IF(N1298=N1297,0,IF(N1298=N1296,0,IF(N1298=N1295,0,IF(N1298=N1294,0,IF(N1298=N1293,0,IF(N1298=N1292,0,IF(N1298=N1291,0,1)))))))</f>
        <v>0</v>
      </c>
      <c r="AH1298" s="59" t="s">
        <v>224</v>
      </c>
      <c r="AI1298" s="59" t="str">
        <f t="shared" si="28"/>
        <v>??</v>
      </c>
      <c r="AJ1298" s="59">
        <f>IF(O1298=O1297,0,IF(O1298=O1296,0,IF(O1298=O1295,0,IF(O1298=O1294,0,IF(O1298=O1293,0,IF(O1298=O1292,0,IF(O1298=O1291,0,1)))))))</f>
        <v>0</v>
      </c>
      <c r="AK1298" s="529">
        <f t="shared" si="300"/>
        <v>0</v>
      </c>
    </row>
    <row r="1299" spans="1:37" ht="14.1" customHeight="1" thickTop="1" thickBot="1">
      <c r="A1299" s="2797"/>
      <c r="B1299" s="2801"/>
      <c r="C1299" s="2827"/>
      <c r="D1299" s="2830"/>
      <c r="E1299" s="2833"/>
      <c r="F1299" s="2807"/>
      <c r="G1299" s="2810"/>
      <c r="H1299" s="2839"/>
      <c r="I1299" s="2807"/>
      <c r="J1299" s="2807"/>
      <c r="K1299" s="277"/>
      <c r="L1299" s="98"/>
      <c r="M1299" s="1760"/>
      <c r="N1299" s="89"/>
      <c r="O1299" s="89"/>
      <c r="P1299" s="98"/>
      <c r="Q1299" s="98"/>
      <c r="R1299" s="12"/>
      <c r="S1299" s="12"/>
      <c r="T1299" s="12"/>
      <c r="U1299" s="12"/>
      <c r="V1299" s="12"/>
      <c r="W1299" s="1934"/>
      <c r="X1299" s="1934"/>
      <c r="Y1299" s="12"/>
      <c r="Z1299" s="98"/>
      <c r="AA1299" s="2813"/>
      <c r="AB1299" s="2813"/>
      <c r="AC1299" s="2824"/>
      <c r="AD1299" s="2835"/>
      <c r="AE1299" s="2821"/>
      <c r="AF1299" s="2823"/>
      <c r="AG1299" s="59">
        <f>IF(N1299=N1298,0,IF(N1299=N1297,0,IF(N1299=N1296,0,IF(N1299=N1295,0,IF(N1299=N1294,0,IF(N1299=N1293,0,IF(N1299=N1292,0,IF(N1299=N1291,0,1))))))))</f>
        <v>0</v>
      </c>
      <c r="AH1299" s="59" t="s">
        <v>224</v>
      </c>
      <c r="AI1299" s="59" t="str">
        <f t="shared" si="28"/>
        <v>??</v>
      </c>
      <c r="AJ1299" s="59">
        <f>IF(O1299=O1298,0,IF(O1299=O1297,0,IF(O1299=O1296,0,IF(O1299=O1295,0,IF(O1299=O1294,0,IF(O1299=O1293,0,IF(O1299=O1292,0,IF(O1299=O1291,0,1))))))))</f>
        <v>0</v>
      </c>
      <c r="AK1299" s="529">
        <f t="shared" si="300"/>
        <v>0</v>
      </c>
    </row>
    <row r="1300" spans="1:37" ht="14.1" customHeight="1" thickTop="1" thickBot="1">
      <c r="A1300" s="2797"/>
      <c r="B1300" s="2802"/>
      <c r="C1300" s="2828"/>
      <c r="D1300" s="2831"/>
      <c r="E1300" s="2834"/>
      <c r="F1300" s="2808"/>
      <c r="G1300" s="2811"/>
      <c r="H1300" s="2840"/>
      <c r="I1300" s="2808"/>
      <c r="J1300" s="2808"/>
      <c r="K1300" s="274"/>
      <c r="L1300" s="96"/>
      <c r="M1300" s="96"/>
      <c r="N1300" s="89"/>
      <c r="O1300" s="93"/>
      <c r="P1300" s="96"/>
      <c r="Q1300" s="96"/>
      <c r="R1300" s="13"/>
      <c r="S1300" s="13"/>
      <c r="T1300" s="13"/>
      <c r="U1300" s="13"/>
      <c r="V1300" s="13"/>
      <c r="W1300" s="13"/>
      <c r="X1300" s="13"/>
      <c r="Y1300" s="13"/>
      <c r="Z1300" s="96"/>
      <c r="AA1300" s="2814"/>
      <c r="AB1300" s="2814"/>
      <c r="AC1300" s="2825"/>
      <c r="AD1300" s="2835"/>
      <c r="AE1300" s="2822"/>
      <c r="AF1300" s="2823"/>
      <c r="AG1300" s="59">
        <f>IF(N1300=N1299,0,IF(N1300=N1298,0,IF(N1300=N1297,0,IF(N1300=N1296,0,IF(N1300=N1295,0,IF(N1300=N1294,0,IF(N1300=N1293,0,IF(N1300=N1292,0,IF(N1300=N1291,0,1)))))))))</f>
        <v>0</v>
      </c>
      <c r="AH1300" s="59" t="s">
        <v>224</v>
      </c>
      <c r="AI1300" s="59" t="str">
        <f t="shared" si="28"/>
        <v>??</v>
      </c>
      <c r="AJ1300" s="59">
        <f>IF(O1300=O1299,0,IF(O1300=O1298,0,IF(O1300=O1297,0,IF(O1300=O1296,0,IF(O1300=O1295,0,IF(O1300=O1294,0,IF(O1300=O1293,0,IF(O1300=O1292,0,IF(O1300=O1291,0,1)))))))))</f>
        <v>0</v>
      </c>
      <c r="AK1300" s="529">
        <f t="shared" si="300"/>
        <v>0</v>
      </c>
    </row>
    <row r="1301" spans="1:37" ht="14.1" customHeight="1" thickTop="1" thickBot="1">
      <c r="A1301" s="2797"/>
      <c r="B1301" s="2800"/>
      <c r="C1301" s="2826"/>
      <c r="D1301" s="2829"/>
      <c r="E1301" s="2832"/>
      <c r="F1301" s="2806"/>
      <c r="G1301" s="2809"/>
      <c r="H1301" s="2836" t="s">
        <v>970</v>
      </c>
      <c r="I1301" s="2806"/>
      <c r="J1301" s="2806"/>
      <c r="K1301" s="275"/>
      <c r="L1301" s="97"/>
      <c r="M1301" s="97"/>
      <c r="N1301" s="79"/>
      <c r="O1301" s="79"/>
      <c r="P1301" s="97"/>
      <c r="Q1301" s="97"/>
      <c r="R1301" s="14"/>
      <c r="S1301" s="14"/>
      <c r="T1301" s="14"/>
      <c r="U1301" s="14"/>
      <c r="V1301" s="14"/>
      <c r="W1301" s="14"/>
      <c r="X1301" s="14"/>
      <c r="Y1301" s="14"/>
      <c r="Z1301" s="97"/>
      <c r="AA1301" s="2812">
        <f>SUM(R1301:Z1310)</f>
        <v>0</v>
      </c>
      <c r="AB1301" s="2812">
        <f>IF(AA1301&gt;0,18,0)</f>
        <v>0</v>
      </c>
      <c r="AC1301" s="2815">
        <f t="shared" ref="AC1301" si="304">IF((AA1301-AB1301)&gt;=0,AA1301-AB1301,0)</f>
        <v>0</v>
      </c>
      <c r="AD1301" s="2835">
        <f>IF(AA1301&lt;AB1301,AA1301,AB1301)/IF(AB1301=0,1,AB1301)</f>
        <v>0</v>
      </c>
      <c r="AE1301" s="2820" t="str">
        <f>IF(AD1301=1,"pe",IF(AD1301&gt;0,"ne",""))</f>
        <v/>
      </c>
      <c r="AF1301" s="2823"/>
      <c r="AG1301" s="59">
        <v>1</v>
      </c>
      <c r="AH1301" s="59" t="s">
        <v>224</v>
      </c>
      <c r="AI1301" s="59" t="str">
        <f t="shared" si="28"/>
        <v>??</v>
      </c>
      <c r="AJ1301" s="59">
        <v>1</v>
      </c>
      <c r="AK1301" s="529">
        <f>C1301</f>
        <v>0</v>
      </c>
    </row>
    <row r="1302" spans="1:37" ht="14.1" customHeight="1" thickTop="1" thickBot="1">
      <c r="A1302" s="2797"/>
      <c r="B1302" s="2801"/>
      <c r="C1302" s="2827"/>
      <c r="D1302" s="2830"/>
      <c r="E1302" s="2833"/>
      <c r="F1302" s="2807"/>
      <c r="G1302" s="2810"/>
      <c r="H1302" s="2837"/>
      <c r="I1302" s="2807"/>
      <c r="J1302" s="2807"/>
      <c r="K1302" s="273"/>
      <c r="L1302" s="98"/>
      <c r="M1302" s="1760"/>
      <c r="N1302" s="89"/>
      <c r="O1302" s="89"/>
      <c r="P1302" s="98"/>
      <c r="Q1302" s="98"/>
      <c r="R1302" s="12"/>
      <c r="S1302" s="12"/>
      <c r="T1302" s="12"/>
      <c r="U1302" s="12"/>
      <c r="V1302" s="12"/>
      <c r="W1302" s="1934"/>
      <c r="X1302" s="1934"/>
      <c r="Y1302" s="12"/>
      <c r="Z1302" s="98"/>
      <c r="AA1302" s="2813"/>
      <c r="AB1302" s="2813"/>
      <c r="AC1302" s="2816"/>
      <c r="AD1302" s="2835"/>
      <c r="AE1302" s="2821"/>
      <c r="AF1302" s="2823"/>
      <c r="AG1302" s="59">
        <f>IF(N1302=N1301,0,1)</f>
        <v>0</v>
      </c>
      <c r="AH1302" s="59" t="s">
        <v>224</v>
      </c>
      <c r="AI1302" s="59" t="str">
        <f t="shared" si="28"/>
        <v>??</v>
      </c>
      <c r="AJ1302" s="59">
        <f>IF(O1302=O1301,0,1)</f>
        <v>0</v>
      </c>
      <c r="AK1302" s="529">
        <f t="shared" si="300"/>
        <v>0</v>
      </c>
    </row>
    <row r="1303" spans="1:37" ht="14.1" customHeight="1" thickTop="1" thickBot="1">
      <c r="A1303" s="2797"/>
      <c r="B1303" s="2801"/>
      <c r="C1303" s="2827"/>
      <c r="D1303" s="2830"/>
      <c r="E1303" s="2833"/>
      <c r="F1303" s="2807"/>
      <c r="G1303" s="2810"/>
      <c r="H1303" s="2838"/>
      <c r="I1303" s="2807"/>
      <c r="J1303" s="2807"/>
      <c r="K1303" s="273"/>
      <c r="L1303" s="98"/>
      <c r="M1303" s="1760"/>
      <c r="N1303" s="89"/>
      <c r="O1303" s="89"/>
      <c r="P1303" s="98"/>
      <c r="Q1303" s="98"/>
      <c r="R1303" s="12"/>
      <c r="S1303" s="12"/>
      <c r="T1303" s="12"/>
      <c r="U1303" s="12"/>
      <c r="V1303" s="12"/>
      <c r="W1303" s="1934"/>
      <c r="X1303" s="1934"/>
      <c r="Y1303" s="12"/>
      <c r="Z1303" s="98"/>
      <c r="AA1303" s="2813"/>
      <c r="AB1303" s="2813"/>
      <c r="AC1303" s="2816"/>
      <c r="AD1303" s="2835"/>
      <c r="AE1303" s="2821"/>
      <c r="AF1303" s="2823"/>
      <c r="AG1303" s="59">
        <f>IF(N1303=N1302,0,IF(N1303=N1301,0,1))</f>
        <v>0</v>
      </c>
      <c r="AH1303" s="59" t="s">
        <v>224</v>
      </c>
      <c r="AI1303" s="59" t="str">
        <f t="shared" si="28"/>
        <v>??</v>
      </c>
      <c r="AJ1303" s="59">
        <f>IF(O1303=O1302,0,IF(O1303=O1301,0,1))</f>
        <v>0</v>
      </c>
      <c r="AK1303" s="529">
        <f t="shared" si="300"/>
        <v>0</v>
      </c>
    </row>
    <row r="1304" spans="1:37" ht="14.1" customHeight="1" thickTop="1" thickBot="1">
      <c r="A1304" s="2797"/>
      <c r="B1304" s="2801"/>
      <c r="C1304" s="2827"/>
      <c r="D1304" s="2830"/>
      <c r="E1304" s="2833"/>
      <c r="F1304" s="2807"/>
      <c r="G1304" s="2810"/>
      <c r="H1304" s="2839"/>
      <c r="I1304" s="2807"/>
      <c r="J1304" s="2807"/>
      <c r="K1304" s="273"/>
      <c r="L1304" s="98"/>
      <c r="M1304" s="1760"/>
      <c r="N1304" s="89"/>
      <c r="O1304" s="89"/>
      <c r="P1304" s="98"/>
      <c r="Q1304" s="98"/>
      <c r="R1304" s="12"/>
      <c r="S1304" s="12"/>
      <c r="T1304" s="12"/>
      <c r="U1304" s="12"/>
      <c r="V1304" s="12"/>
      <c r="W1304" s="1934"/>
      <c r="X1304" s="1934"/>
      <c r="Y1304" s="12"/>
      <c r="Z1304" s="98"/>
      <c r="AA1304" s="2813"/>
      <c r="AB1304" s="2813"/>
      <c r="AC1304" s="2816"/>
      <c r="AD1304" s="2835"/>
      <c r="AE1304" s="2821"/>
      <c r="AF1304" s="2823"/>
      <c r="AG1304" s="59">
        <f>IF(N1304=N1303,0,IF(N1304=N1302,0,IF(N1304=N1301,0,1)))</f>
        <v>0</v>
      </c>
      <c r="AH1304" s="59" t="s">
        <v>224</v>
      </c>
      <c r="AI1304" s="59" t="str">
        <f t="shared" si="28"/>
        <v>??</v>
      </c>
      <c r="AJ1304" s="59">
        <f>IF(O1304=O1303,0,IF(O1304=O1302,0,IF(O1304=O1301,0,1)))</f>
        <v>0</v>
      </c>
      <c r="AK1304" s="529">
        <f t="shared" si="300"/>
        <v>0</v>
      </c>
    </row>
    <row r="1305" spans="1:37" ht="14.1" customHeight="1" thickTop="1" thickBot="1">
      <c r="A1305" s="2797"/>
      <c r="B1305" s="2801"/>
      <c r="C1305" s="2827"/>
      <c r="D1305" s="2830"/>
      <c r="E1305" s="2833"/>
      <c r="F1305" s="2807"/>
      <c r="G1305" s="2810"/>
      <c r="H1305" s="2839"/>
      <c r="I1305" s="2807"/>
      <c r="J1305" s="2807"/>
      <c r="K1305" s="277"/>
      <c r="L1305" s="98"/>
      <c r="M1305" s="1760"/>
      <c r="N1305" s="89"/>
      <c r="O1305" s="89"/>
      <c r="P1305" s="98"/>
      <c r="Q1305" s="98"/>
      <c r="R1305" s="12"/>
      <c r="S1305" s="12"/>
      <c r="T1305" s="12"/>
      <c r="U1305" s="12"/>
      <c r="V1305" s="12"/>
      <c r="W1305" s="1934"/>
      <c r="X1305" s="1934"/>
      <c r="Y1305" s="12"/>
      <c r="Z1305" s="98"/>
      <c r="AA1305" s="2813"/>
      <c r="AB1305" s="2813"/>
      <c r="AC1305" s="2816"/>
      <c r="AD1305" s="2835"/>
      <c r="AE1305" s="2821"/>
      <c r="AF1305" s="2823"/>
      <c r="AG1305" s="59">
        <f>IF(N1305=N1304,0,IF(N1305=N1303,0,IF(N1305=N1302,0,IF(N1305=N1301,0,1))))</f>
        <v>0</v>
      </c>
      <c r="AH1305" s="59" t="s">
        <v>224</v>
      </c>
      <c r="AI1305" s="59" t="str">
        <f t="shared" si="28"/>
        <v>??</v>
      </c>
      <c r="AJ1305" s="59">
        <f>IF(O1305=O1304,0,IF(O1305=O1303,0,IF(O1305=O1302,0,IF(O1305=O1301,0,1))))</f>
        <v>0</v>
      </c>
      <c r="AK1305" s="529">
        <f t="shared" si="300"/>
        <v>0</v>
      </c>
    </row>
    <row r="1306" spans="1:37" ht="14.1" customHeight="1" thickTop="1" thickBot="1">
      <c r="A1306" s="2797"/>
      <c r="B1306" s="2801"/>
      <c r="C1306" s="2827"/>
      <c r="D1306" s="2830"/>
      <c r="E1306" s="2833"/>
      <c r="F1306" s="2807"/>
      <c r="G1306" s="2810"/>
      <c r="H1306" s="2839"/>
      <c r="I1306" s="2807"/>
      <c r="J1306" s="2807"/>
      <c r="K1306" s="277"/>
      <c r="L1306" s="98"/>
      <c r="M1306" s="1760"/>
      <c r="N1306" s="89"/>
      <c r="O1306" s="89"/>
      <c r="P1306" s="98"/>
      <c r="Q1306" s="98"/>
      <c r="R1306" s="12"/>
      <c r="S1306" s="12"/>
      <c r="T1306" s="12"/>
      <c r="U1306" s="12"/>
      <c r="V1306" s="12"/>
      <c r="W1306" s="1934"/>
      <c r="X1306" s="1934"/>
      <c r="Y1306" s="12"/>
      <c r="Z1306" s="98"/>
      <c r="AA1306" s="2813"/>
      <c r="AB1306" s="2813"/>
      <c r="AC1306" s="2816"/>
      <c r="AD1306" s="2835"/>
      <c r="AE1306" s="2821"/>
      <c r="AF1306" s="2823"/>
      <c r="AG1306" s="59">
        <f>IF(N1306=N1305,0,IF(N1306=N1304,0,IF(N1306=N1303,0,IF(N1306=N1302,0,IF(N1306=N1301,0,1)))))</f>
        <v>0</v>
      </c>
      <c r="AH1306" s="59" t="s">
        <v>224</v>
      </c>
      <c r="AI1306" s="59" t="str">
        <f t="shared" si="28"/>
        <v>??</v>
      </c>
      <c r="AJ1306" s="59">
        <f>IF(O1306=O1305,0,IF(O1306=O1304,0,IF(O1306=O1303,0,IF(O1306=O1302,0,IF(O1306=O1301,0,1)))))</f>
        <v>0</v>
      </c>
      <c r="AK1306" s="529">
        <f t="shared" si="300"/>
        <v>0</v>
      </c>
    </row>
    <row r="1307" spans="1:37" ht="14.1" customHeight="1" thickTop="1" thickBot="1">
      <c r="A1307" s="2797"/>
      <c r="B1307" s="2801"/>
      <c r="C1307" s="2827"/>
      <c r="D1307" s="2830"/>
      <c r="E1307" s="2833"/>
      <c r="F1307" s="2807"/>
      <c r="G1307" s="2810"/>
      <c r="H1307" s="2839"/>
      <c r="I1307" s="2807"/>
      <c r="J1307" s="2807"/>
      <c r="K1307" s="277"/>
      <c r="L1307" s="98"/>
      <c r="M1307" s="1760"/>
      <c r="N1307" s="89"/>
      <c r="O1307" s="89"/>
      <c r="P1307" s="98"/>
      <c r="Q1307" s="98"/>
      <c r="R1307" s="12"/>
      <c r="S1307" s="12"/>
      <c r="T1307" s="12"/>
      <c r="U1307" s="12"/>
      <c r="V1307" s="12"/>
      <c r="W1307" s="1934"/>
      <c r="X1307" s="1934"/>
      <c r="Y1307" s="12"/>
      <c r="Z1307" s="98"/>
      <c r="AA1307" s="2813"/>
      <c r="AB1307" s="2813"/>
      <c r="AC1307" s="2824" t="str">
        <f t="shared" ref="AC1307" si="305">IF(AC1301&gt;9,"błąd","")</f>
        <v/>
      </c>
      <c r="AD1307" s="2835"/>
      <c r="AE1307" s="2821"/>
      <c r="AF1307" s="2823"/>
      <c r="AG1307" s="59">
        <f>IF(N1307=N1306,0,IF(N1307=N1305,0,IF(N1307=N1304,0,IF(N1307=N1303,0,IF(N1307=N1302,0,IF(N1307=N1301,0,1))))))</f>
        <v>0</v>
      </c>
      <c r="AH1307" s="59" t="s">
        <v>224</v>
      </c>
      <c r="AI1307" s="59" t="str">
        <f t="shared" si="28"/>
        <v>??</v>
      </c>
      <c r="AJ1307" s="59">
        <f>IF(O1307=O1306,0,IF(O1307=O1305,0,IF(O1307=O1304,0,IF(O1307=O1303,0,IF(O1307=O1302,0,IF(O1307=O1301,0,1))))))</f>
        <v>0</v>
      </c>
      <c r="AK1307" s="529">
        <f t="shared" si="300"/>
        <v>0</v>
      </c>
    </row>
    <row r="1308" spans="1:37" ht="14.1" customHeight="1" thickTop="1" thickBot="1">
      <c r="A1308" s="2797"/>
      <c r="B1308" s="2801"/>
      <c r="C1308" s="2827"/>
      <c r="D1308" s="2830"/>
      <c r="E1308" s="2833"/>
      <c r="F1308" s="2807"/>
      <c r="G1308" s="2810"/>
      <c r="H1308" s="2839"/>
      <c r="I1308" s="2807"/>
      <c r="J1308" s="2807"/>
      <c r="K1308" s="277"/>
      <c r="L1308" s="98"/>
      <c r="M1308" s="1760"/>
      <c r="N1308" s="89"/>
      <c r="O1308" s="89"/>
      <c r="P1308" s="98"/>
      <c r="Q1308" s="98"/>
      <c r="R1308" s="12"/>
      <c r="S1308" s="12"/>
      <c r="T1308" s="12"/>
      <c r="U1308" s="12"/>
      <c r="V1308" s="12"/>
      <c r="W1308" s="1934"/>
      <c r="X1308" s="1934"/>
      <c r="Y1308" s="12"/>
      <c r="Z1308" s="98"/>
      <c r="AA1308" s="2813"/>
      <c r="AB1308" s="2813"/>
      <c r="AC1308" s="2824"/>
      <c r="AD1308" s="2835"/>
      <c r="AE1308" s="2821"/>
      <c r="AF1308" s="2823"/>
      <c r="AG1308" s="59">
        <f>IF(N1308=N1307,0,IF(N1308=N1306,0,IF(N1308=N1305,0,IF(N1308=N1304,0,IF(N1308=N1303,0,IF(N1308=N1302,0,IF(N1308=N1301,0,1)))))))</f>
        <v>0</v>
      </c>
      <c r="AH1308" s="59" t="s">
        <v>224</v>
      </c>
      <c r="AI1308" s="59" t="str">
        <f t="shared" si="28"/>
        <v>??</v>
      </c>
      <c r="AJ1308" s="59">
        <f>IF(O1308=O1307,0,IF(O1308=O1306,0,IF(O1308=O1305,0,IF(O1308=O1304,0,IF(O1308=O1303,0,IF(O1308=O1302,0,IF(O1308=O1301,0,1)))))))</f>
        <v>0</v>
      </c>
      <c r="AK1308" s="529">
        <f t="shared" si="300"/>
        <v>0</v>
      </c>
    </row>
    <row r="1309" spans="1:37" ht="14.1" customHeight="1" thickTop="1" thickBot="1">
      <c r="A1309" s="2797"/>
      <c r="B1309" s="2801"/>
      <c r="C1309" s="2827"/>
      <c r="D1309" s="2830"/>
      <c r="E1309" s="2833"/>
      <c r="F1309" s="2807"/>
      <c r="G1309" s="2810"/>
      <c r="H1309" s="2839"/>
      <c r="I1309" s="2807"/>
      <c r="J1309" s="2807"/>
      <c r="K1309" s="277"/>
      <c r="L1309" s="98"/>
      <c r="M1309" s="1760"/>
      <c r="N1309" s="89"/>
      <c r="O1309" s="89"/>
      <c r="P1309" s="98"/>
      <c r="Q1309" s="98"/>
      <c r="R1309" s="12"/>
      <c r="S1309" s="12"/>
      <c r="T1309" s="12"/>
      <c r="U1309" s="12"/>
      <c r="V1309" s="12"/>
      <c r="W1309" s="1934"/>
      <c r="X1309" s="1934"/>
      <c r="Y1309" s="12"/>
      <c r="Z1309" s="98"/>
      <c r="AA1309" s="2813"/>
      <c r="AB1309" s="2813"/>
      <c r="AC1309" s="2824"/>
      <c r="AD1309" s="2835"/>
      <c r="AE1309" s="2821"/>
      <c r="AF1309" s="2823"/>
      <c r="AG1309" s="59">
        <f>IF(N1309=N1308,0,IF(N1309=N1307,0,IF(N1309=N1306,0,IF(N1309=N1305,0,IF(N1309=N1304,0,IF(N1309=N1303,0,IF(N1309=N1302,0,IF(N1309=N1301,0,1))))))))</f>
        <v>0</v>
      </c>
      <c r="AH1309" s="59" t="s">
        <v>224</v>
      </c>
      <c r="AI1309" s="59" t="str">
        <f t="shared" si="28"/>
        <v>??</v>
      </c>
      <c r="AJ1309" s="59">
        <f>IF(O1309=O1308,0,IF(O1309=O1307,0,IF(O1309=O1306,0,IF(O1309=O1305,0,IF(O1309=O1304,0,IF(O1309=O1303,0,IF(O1309=O1302,0,IF(O1309=O1301,0,1))))))))</f>
        <v>0</v>
      </c>
      <c r="AK1309" s="529">
        <f t="shared" si="300"/>
        <v>0</v>
      </c>
    </row>
    <row r="1310" spans="1:37" ht="14.1" customHeight="1" thickTop="1" thickBot="1">
      <c r="A1310" s="2797"/>
      <c r="B1310" s="2802"/>
      <c r="C1310" s="2828"/>
      <c r="D1310" s="2831"/>
      <c r="E1310" s="2834"/>
      <c r="F1310" s="2808"/>
      <c r="G1310" s="2811"/>
      <c r="H1310" s="2840"/>
      <c r="I1310" s="2808"/>
      <c r="J1310" s="2808"/>
      <c r="K1310" s="274"/>
      <c r="L1310" s="96"/>
      <c r="M1310" s="96"/>
      <c r="N1310" s="89"/>
      <c r="O1310" s="93"/>
      <c r="P1310" s="96"/>
      <c r="Q1310" s="96"/>
      <c r="R1310" s="13"/>
      <c r="S1310" s="13"/>
      <c r="T1310" s="13"/>
      <c r="U1310" s="13"/>
      <c r="V1310" s="13"/>
      <c r="W1310" s="13"/>
      <c r="X1310" s="13"/>
      <c r="Y1310" s="13"/>
      <c r="Z1310" s="96"/>
      <c r="AA1310" s="2814"/>
      <c r="AB1310" s="2814"/>
      <c r="AC1310" s="2825"/>
      <c r="AD1310" s="2835"/>
      <c r="AE1310" s="2822"/>
      <c r="AF1310" s="2823"/>
      <c r="AG1310" s="59">
        <f>IF(N1310=N1309,0,IF(N1310=N1308,0,IF(N1310=N1307,0,IF(N1310=N1306,0,IF(N1310=N1305,0,IF(N1310=N1304,0,IF(N1310=N1303,0,IF(N1310=N1302,0,IF(N1310=N1301,0,1)))))))))</f>
        <v>0</v>
      </c>
      <c r="AH1310" s="59" t="s">
        <v>224</v>
      </c>
      <c r="AI1310" s="59" t="str">
        <f t="shared" si="28"/>
        <v>??</v>
      </c>
      <c r="AJ1310" s="59">
        <f>IF(O1310=O1309,0,IF(O1310=O1308,0,IF(O1310=O1307,0,IF(O1310=O1306,0,IF(O1310=O1305,0,IF(O1310=O1304,0,IF(O1310=O1303,0,IF(O1310=O1302,0,IF(O1310=O1301,0,1)))))))))</f>
        <v>0</v>
      </c>
      <c r="AK1310" s="529">
        <f t="shared" si="300"/>
        <v>0</v>
      </c>
    </row>
    <row r="1311" spans="1:37" ht="14.1" customHeight="1" thickTop="1" thickBot="1">
      <c r="A1311" s="2797"/>
      <c r="B1311" s="2800"/>
      <c r="C1311" s="2826"/>
      <c r="D1311" s="2829"/>
      <c r="E1311" s="2832"/>
      <c r="F1311" s="2806"/>
      <c r="G1311" s="2809"/>
      <c r="H1311" s="2836" t="s">
        <v>970</v>
      </c>
      <c r="I1311" s="2806"/>
      <c r="J1311" s="2806"/>
      <c r="K1311" s="275"/>
      <c r="L1311" s="97"/>
      <c r="M1311" s="97"/>
      <c r="N1311" s="79"/>
      <c r="O1311" s="79"/>
      <c r="P1311" s="97"/>
      <c r="Q1311" s="97"/>
      <c r="R1311" s="14"/>
      <c r="S1311" s="14"/>
      <c r="T1311" s="14"/>
      <c r="U1311" s="14"/>
      <c r="V1311" s="14"/>
      <c r="W1311" s="14"/>
      <c r="X1311" s="14"/>
      <c r="Y1311" s="14"/>
      <c r="Z1311" s="97"/>
      <c r="AA1311" s="2812">
        <f>SUM(R1311:Z1320)</f>
        <v>0</v>
      </c>
      <c r="AB1311" s="2812">
        <f>IF(AA1311&gt;0,18,0)</f>
        <v>0</v>
      </c>
      <c r="AC1311" s="2815">
        <f t="shared" ref="AC1311" si="306">IF((AA1311-AB1311)&gt;=0,AA1311-AB1311,0)</f>
        <v>0</v>
      </c>
      <c r="AD1311" s="2835">
        <f>IF(AA1311&lt;AB1311,AA1311,AB1311)/IF(AB1311=0,1,AB1311)</f>
        <v>0</v>
      </c>
      <c r="AE1311" s="2820" t="str">
        <f>IF(AD1311=1,"pe",IF(AD1311&gt;0,"ne",""))</f>
        <v/>
      </c>
      <c r="AF1311" s="2823"/>
      <c r="AG1311" s="59">
        <v>1</v>
      </c>
      <c r="AH1311" s="59" t="s">
        <v>224</v>
      </c>
      <c r="AI1311" s="59" t="str">
        <f t="shared" si="28"/>
        <v>??</v>
      </c>
      <c r="AJ1311" s="59">
        <v>1</v>
      </c>
      <c r="AK1311" s="529">
        <f>C1311</f>
        <v>0</v>
      </c>
    </row>
    <row r="1312" spans="1:37" ht="14.1" customHeight="1" thickTop="1" thickBot="1">
      <c r="A1312" s="2797"/>
      <c r="B1312" s="2801"/>
      <c r="C1312" s="2827"/>
      <c r="D1312" s="2830"/>
      <c r="E1312" s="2833"/>
      <c r="F1312" s="2807"/>
      <c r="G1312" s="2810"/>
      <c r="H1312" s="2837"/>
      <c r="I1312" s="2807"/>
      <c r="J1312" s="2807"/>
      <c r="K1312" s="273"/>
      <c r="L1312" s="98"/>
      <c r="M1312" s="1760"/>
      <c r="N1312" s="89"/>
      <c r="O1312" s="89"/>
      <c r="P1312" s="98"/>
      <c r="Q1312" s="98"/>
      <c r="R1312" s="12"/>
      <c r="S1312" s="12"/>
      <c r="T1312" s="12"/>
      <c r="U1312" s="12"/>
      <c r="V1312" s="12"/>
      <c r="W1312" s="1934"/>
      <c r="X1312" s="1934"/>
      <c r="Y1312" s="12"/>
      <c r="Z1312" s="98"/>
      <c r="AA1312" s="2813"/>
      <c r="AB1312" s="2813"/>
      <c r="AC1312" s="2816"/>
      <c r="AD1312" s="2835"/>
      <c r="AE1312" s="2821"/>
      <c r="AF1312" s="2823"/>
      <c r="AG1312" s="59">
        <f>IF(N1312=N1311,0,1)</f>
        <v>0</v>
      </c>
      <c r="AH1312" s="59" t="s">
        <v>224</v>
      </c>
      <c r="AI1312" s="59" t="str">
        <f t="shared" si="28"/>
        <v>??</v>
      </c>
      <c r="AJ1312" s="59">
        <f>IF(O1312=O1311,0,1)</f>
        <v>0</v>
      </c>
      <c r="AK1312" s="529">
        <f t="shared" si="31"/>
        <v>0</v>
      </c>
    </row>
    <row r="1313" spans="1:37" ht="14.1" customHeight="1" thickTop="1" thickBot="1">
      <c r="A1313" s="2797"/>
      <c r="B1313" s="2801"/>
      <c r="C1313" s="2827"/>
      <c r="D1313" s="2830"/>
      <c r="E1313" s="2833"/>
      <c r="F1313" s="2807"/>
      <c r="G1313" s="2810"/>
      <c r="H1313" s="2838"/>
      <c r="I1313" s="2807"/>
      <c r="J1313" s="2807"/>
      <c r="K1313" s="273"/>
      <c r="L1313" s="98"/>
      <c r="M1313" s="1760"/>
      <c r="N1313" s="89"/>
      <c r="O1313" s="89"/>
      <c r="P1313" s="98"/>
      <c r="Q1313" s="98"/>
      <c r="R1313" s="12"/>
      <c r="S1313" s="12"/>
      <c r="T1313" s="12"/>
      <c r="U1313" s="12"/>
      <c r="V1313" s="12"/>
      <c r="W1313" s="1934"/>
      <c r="X1313" s="1934"/>
      <c r="Y1313" s="12"/>
      <c r="Z1313" s="98"/>
      <c r="AA1313" s="2813"/>
      <c r="AB1313" s="2813"/>
      <c r="AC1313" s="2816"/>
      <c r="AD1313" s="2835"/>
      <c r="AE1313" s="2821"/>
      <c r="AF1313" s="2823"/>
      <c r="AG1313" s="59">
        <f>IF(N1313=N1312,0,IF(N1313=N1311,0,1))</f>
        <v>0</v>
      </c>
      <c r="AH1313" s="59" t="s">
        <v>224</v>
      </c>
      <c r="AI1313" s="59" t="str">
        <f t="shared" si="28"/>
        <v>??</v>
      </c>
      <c r="AJ1313" s="59">
        <f>IF(O1313=O1312,0,IF(O1313=O1311,0,1))</f>
        <v>0</v>
      </c>
      <c r="AK1313" s="529">
        <f t="shared" si="31"/>
        <v>0</v>
      </c>
    </row>
    <row r="1314" spans="1:37" ht="14.1" customHeight="1" thickTop="1" thickBot="1">
      <c r="A1314" s="2797"/>
      <c r="B1314" s="2801"/>
      <c r="C1314" s="2827"/>
      <c r="D1314" s="2830"/>
      <c r="E1314" s="2833"/>
      <c r="F1314" s="2807"/>
      <c r="G1314" s="2810"/>
      <c r="H1314" s="2839"/>
      <c r="I1314" s="2807"/>
      <c r="J1314" s="2807"/>
      <c r="K1314" s="273"/>
      <c r="L1314" s="98"/>
      <c r="M1314" s="1760"/>
      <c r="N1314" s="89"/>
      <c r="O1314" s="89"/>
      <c r="P1314" s="98"/>
      <c r="Q1314" s="98"/>
      <c r="R1314" s="12"/>
      <c r="S1314" s="12"/>
      <c r="T1314" s="12"/>
      <c r="U1314" s="12"/>
      <c r="V1314" s="12"/>
      <c r="W1314" s="1934"/>
      <c r="X1314" s="1934"/>
      <c r="Y1314" s="12"/>
      <c r="Z1314" s="98"/>
      <c r="AA1314" s="2813"/>
      <c r="AB1314" s="2813"/>
      <c r="AC1314" s="2816"/>
      <c r="AD1314" s="2835"/>
      <c r="AE1314" s="2821"/>
      <c r="AF1314" s="2823"/>
      <c r="AG1314" s="59">
        <f>IF(N1314=N1313,0,IF(N1314=N1312,0,IF(N1314=N1311,0,1)))</f>
        <v>0</v>
      </c>
      <c r="AH1314" s="59" t="s">
        <v>224</v>
      </c>
      <c r="AI1314" s="59" t="str">
        <f t="shared" si="28"/>
        <v>??</v>
      </c>
      <c r="AJ1314" s="59">
        <f>IF(O1314=O1313,0,IF(O1314=O1312,0,IF(O1314=O1311,0,1)))</f>
        <v>0</v>
      </c>
      <c r="AK1314" s="529">
        <f t="shared" si="31"/>
        <v>0</v>
      </c>
    </row>
    <row r="1315" spans="1:37" ht="14.1" customHeight="1" thickTop="1" thickBot="1">
      <c r="A1315" s="2797"/>
      <c r="B1315" s="2801"/>
      <c r="C1315" s="2827"/>
      <c r="D1315" s="2830"/>
      <c r="E1315" s="2833"/>
      <c r="F1315" s="2807"/>
      <c r="G1315" s="2810"/>
      <c r="H1315" s="2839"/>
      <c r="I1315" s="2807"/>
      <c r="J1315" s="2807"/>
      <c r="K1315" s="277"/>
      <c r="L1315" s="98"/>
      <c r="M1315" s="1760"/>
      <c r="N1315" s="89"/>
      <c r="O1315" s="89"/>
      <c r="P1315" s="98"/>
      <c r="Q1315" s="98"/>
      <c r="R1315" s="12"/>
      <c r="S1315" s="12"/>
      <c r="T1315" s="12"/>
      <c r="U1315" s="12"/>
      <c r="V1315" s="12"/>
      <c r="W1315" s="1934"/>
      <c r="X1315" s="1934"/>
      <c r="Y1315" s="12"/>
      <c r="Z1315" s="98"/>
      <c r="AA1315" s="2813"/>
      <c r="AB1315" s="2813"/>
      <c r="AC1315" s="2816"/>
      <c r="AD1315" s="2835"/>
      <c r="AE1315" s="2821"/>
      <c r="AF1315" s="2823"/>
      <c r="AG1315" s="59">
        <f>IF(N1315=N1314,0,IF(N1315=N1313,0,IF(N1315=N1312,0,IF(N1315=N1311,0,1))))</f>
        <v>0</v>
      </c>
      <c r="AH1315" s="59" t="s">
        <v>224</v>
      </c>
      <c r="AI1315" s="59" t="str">
        <f t="shared" si="28"/>
        <v>??</v>
      </c>
      <c r="AJ1315" s="59">
        <f>IF(O1315=O1314,0,IF(O1315=O1313,0,IF(O1315=O1312,0,IF(O1315=O1311,0,1))))</f>
        <v>0</v>
      </c>
      <c r="AK1315" s="529">
        <f t="shared" si="31"/>
        <v>0</v>
      </c>
    </row>
    <row r="1316" spans="1:37" ht="14.1" customHeight="1" thickTop="1" thickBot="1">
      <c r="A1316" s="2797"/>
      <c r="B1316" s="2801"/>
      <c r="C1316" s="2827"/>
      <c r="D1316" s="2830"/>
      <c r="E1316" s="2833"/>
      <c r="F1316" s="2807"/>
      <c r="G1316" s="2810"/>
      <c r="H1316" s="2839"/>
      <c r="I1316" s="2807"/>
      <c r="J1316" s="2807"/>
      <c r="K1316" s="277"/>
      <c r="L1316" s="98"/>
      <c r="M1316" s="1760"/>
      <c r="N1316" s="89"/>
      <c r="O1316" s="89"/>
      <c r="P1316" s="98"/>
      <c r="Q1316" s="98"/>
      <c r="R1316" s="12"/>
      <c r="S1316" s="12"/>
      <c r="T1316" s="12"/>
      <c r="U1316" s="12"/>
      <c r="V1316" s="12"/>
      <c r="W1316" s="1934"/>
      <c r="X1316" s="1934"/>
      <c r="Y1316" s="12"/>
      <c r="Z1316" s="98"/>
      <c r="AA1316" s="2813"/>
      <c r="AB1316" s="2813"/>
      <c r="AC1316" s="2816"/>
      <c r="AD1316" s="2835"/>
      <c r="AE1316" s="2821"/>
      <c r="AF1316" s="2823"/>
      <c r="AG1316" s="59">
        <f>IF(N1316=N1315,0,IF(N1316=N1314,0,IF(N1316=N1313,0,IF(N1316=N1312,0,IF(N1316=N1311,0,1)))))</f>
        <v>0</v>
      </c>
      <c r="AH1316" s="59" t="s">
        <v>224</v>
      </c>
      <c r="AI1316" s="59" t="str">
        <f t="shared" si="28"/>
        <v>??</v>
      </c>
      <c r="AJ1316" s="59">
        <f>IF(O1316=O1315,0,IF(O1316=O1314,0,IF(O1316=O1313,0,IF(O1316=O1312,0,IF(O1316=O1311,0,1)))))</f>
        <v>0</v>
      </c>
      <c r="AK1316" s="529">
        <f t="shared" si="31"/>
        <v>0</v>
      </c>
    </row>
    <row r="1317" spans="1:37" ht="14.1" customHeight="1" thickTop="1" thickBot="1">
      <c r="A1317" s="2797"/>
      <c r="B1317" s="2801"/>
      <c r="C1317" s="2827"/>
      <c r="D1317" s="2830"/>
      <c r="E1317" s="2833"/>
      <c r="F1317" s="2807"/>
      <c r="G1317" s="2810"/>
      <c r="H1317" s="2839"/>
      <c r="I1317" s="2807"/>
      <c r="J1317" s="2807"/>
      <c r="K1317" s="277"/>
      <c r="L1317" s="98"/>
      <c r="M1317" s="1760"/>
      <c r="N1317" s="89"/>
      <c r="O1317" s="89"/>
      <c r="P1317" s="98"/>
      <c r="Q1317" s="98"/>
      <c r="R1317" s="12"/>
      <c r="S1317" s="12"/>
      <c r="T1317" s="12"/>
      <c r="U1317" s="12"/>
      <c r="V1317" s="12"/>
      <c r="W1317" s="1934"/>
      <c r="X1317" s="1934"/>
      <c r="Y1317" s="12"/>
      <c r="Z1317" s="98"/>
      <c r="AA1317" s="2813"/>
      <c r="AB1317" s="2813"/>
      <c r="AC1317" s="2824" t="str">
        <f t="shared" ref="AC1317" si="307">IF(AC1311&gt;9,"błąd","")</f>
        <v/>
      </c>
      <c r="AD1317" s="2835"/>
      <c r="AE1317" s="2821"/>
      <c r="AF1317" s="2823"/>
      <c r="AG1317" s="59">
        <f>IF(N1317=N1316,0,IF(N1317=N1315,0,IF(N1317=N1314,0,IF(N1317=N1313,0,IF(N1317=N1312,0,IF(N1317=N1311,0,1))))))</f>
        <v>0</v>
      </c>
      <c r="AH1317" s="59" t="s">
        <v>224</v>
      </c>
      <c r="AI1317" s="59" t="str">
        <f t="shared" ref="AI1317:AI1380" si="308">$C$2</f>
        <v>??</v>
      </c>
      <c r="AJ1317" s="59">
        <f>IF(O1317=O1316,0,IF(O1317=O1315,0,IF(O1317=O1314,0,IF(O1317=O1313,0,IF(O1317=O1312,0,IF(O1317=O1311,0,1))))))</f>
        <v>0</v>
      </c>
      <c r="AK1317" s="529">
        <f t="shared" si="31"/>
        <v>0</v>
      </c>
    </row>
    <row r="1318" spans="1:37" ht="14.1" customHeight="1" thickTop="1" thickBot="1">
      <c r="A1318" s="2797"/>
      <c r="B1318" s="2801"/>
      <c r="C1318" s="2827"/>
      <c r="D1318" s="2830"/>
      <c r="E1318" s="2833"/>
      <c r="F1318" s="2807"/>
      <c r="G1318" s="2810"/>
      <c r="H1318" s="2839"/>
      <c r="I1318" s="2807"/>
      <c r="J1318" s="2807"/>
      <c r="K1318" s="277"/>
      <c r="L1318" s="98"/>
      <c r="M1318" s="1760"/>
      <c r="N1318" s="89"/>
      <c r="O1318" s="89"/>
      <c r="P1318" s="98"/>
      <c r="Q1318" s="98"/>
      <c r="R1318" s="12"/>
      <c r="S1318" s="12"/>
      <c r="T1318" s="12"/>
      <c r="U1318" s="12"/>
      <c r="V1318" s="12"/>
      <c r="W1318" s="1934"/>
      <c r="X1318" s="1934"/>
      <c r="Y1318" s="12"/>
      <c r="Z1318" s="98"/>
      <c r="AA1318" s="2813"/>
      <c r="AB1318" s="2813"/>
      <c r="AC1318" s="2824"/>
      <c r="AD1318" s="2835"/>
      <c r="AE1318" s="2821"/>
      <c r="AF1318" s="2823"/>
      <c r="AG1318" s="59">
        <f>IF(N1318=N1317,0,IF(N1318=N1316,0,IF(N1318=N1315,0,IF(N1318=N1314,0,IF(N1318=N1313,0,IF(N1318=N1312,0,IF(N1318=N1311,0,1)))))))</f>
        <v>0</v>
      </c>
      <c r="AH1318" s="59" t="s">
        <v>224</v>
      </c>
      <c r="AI1318" s="59" t="str">
        <f t="shared" si="308"/>
        <v>??</v>
      </c>
      <c r="AJ1318" s="59">
        <f>IF(O1318=O1317,0,IF(O1318=O1316,0,IF(O1318=O1315,0,IF(O1318=O1314,0,IF(O1318=O1313,0,IF(O1318=O1312,0,IF(O1318=O1311,0,1)))))))</f>
        <v>0</v>
      </c>
      <c r="AK1318" s="529">
        <f t="shared" si="31"/>
        <v>0</v>
      </c>
    </row>
    <row r="1319" spans="1:37" ht="14.1" customHeight="1" thickTop="1" thickBot="1">
      <c r="A1319" s="2797"/>
      <c r="B1319" s="2801"/>
      <c r="C1319" s="2827"/>
      <c r="D1319" s="2830"/>
      <c r="E1319" s="2833"/>
      <c r="F1319" s="2807"/>
      <c r="G1319" s="2810"/>
      <c r="H1319" s="2839"/>
      <c r="I1319" s="2807"/>
      <c r="J1319" s="2807"/>
      <c r="K1319" s="277"/>
      <c r="L1319" s="98"/>
      <c r="M1319" s="1760"/>
      <c r="N1319" s="89"/>
      <c r="O1319" s="89"/>
      <c r="P1319" s="98"/>
      <c r="Q1319" s="98"/>
      <c r="R1319" s="12"/>
      <c r="S1319" s="12"/>
      <c r="T1319" s="12"/>
      <c r="U1319" s="12"/>
      <c r="V1319" s="12"/>
      <c r="W1319" s="1934"/>
      <c r="X1319" s="1934"/>
      <c r="Y1319" s="12"/>
      <c r="Z1319" s="98"/>
      <c r="AA1319" s="2813"/>
      <c r="AB1319" s="2813"/>
      <c r="AC1319" s="2824"/>
      <c r="AD1319" s="2835"/>
      <c r="AE1319" s="2821"/>
      <c r="AF1319" s="2823"/>
      <c r="AG1319" s="59">
        <f>IF(N1319=N1318,0,IF(N1319=N1317,0,IF(N1319=N1316,0,IF(N1319=N1315,0,IF(N1319=N1314,0,IF(N1319=N1313,0,IF(N1319=N1312,0,IF(N1319=N1311,0,1))))))))</f>
        <v>0</v>
      </c>
      <c r="AH1319" s="59" t="s">
        <v>224</v>
      </c>
      <c r="AI1319" s="59" t="str">
        <f t="shared" si="308"/>
        <v>??</v>
      </c>
      <c r="AJ1319" s="59">
        <f>IF(O1319=O1318,0,IF(O1319=O1317,0,IF(O1319=O1316,0,IF(O1319=O1315,0,IF(O1319=O1314,0,IF(O1319=O1313,0,IF(O1319=O1312,0,IF(O1319=O1311,0,1))))))))</f>
        <v>0</v>
      </c>
      <c r="AK1319" s="529">
        <f t="shared" si="31"/>
        <v>0</v>
      </c>
    </row>
    <row r="1320" spans="1:37" ht="14.1" customHeight="1" thickTop="1" thickBot="1">
      <c r="A1320" s="2797"/>
      <c r="B1320" s="2802"/>
      <c r="C1320" s="2828"/>
      <c r="D1320" s="2831"/>
      <c r="E1320" s="2834"/>
      <c r="F1320" s="2808"/>
      <c r="G1320" s="2811"/>
      <c r="H1320" s="2840"/>
      <c r="I1320" s="2808"/>
      <c r="J1320" s="2808"/>
      <c r="K1320" s="274"/>
      <c r="L1320" s="96"/>
      <c r="M1320" s="96"/>
      <c r="N1320" s="89"/>
      <c r="O1320" s="93"/>
      <c r="P1320" s="96"/>
      <c r="Q1320" s="96"/>
      <c r="R1320" s="13"/>
      <c r="S1320" s="13"/>
      <c r="T1320" s="13"/>
      <c r="U1320" s="13"/>
      <c r="V1320" s="13"/>
      <c r="W1320" s="13"/>
      <c r="X1320" s="13"/>
      <c r="Y1320" s="13"/>
      <c r="Z1320" s="96"/>
      <c r="AA1320" s="2814"/>
      <c r="AB1320" s="2814"/>
      <c r="AC1320" s="2825"/>
      <c r="AD1320" s="2835"/>
      <c r="AE1320" s="2822"/>
      <c r="AF1320" s="2823"/>
      <c r="AG1320" s="59">
        <f>IF(N1320=N1319,0,IF(N1320=N1318,0,IF(N1320=N1317,0,IF(N1320=N1316,0,IF(N1320=N1315,0,IF(N1320=N1314,0,IF(N1320=N1313,0,IF(N1320=N1312,0,IF(N1320=N1311,0,1)))))))))</f>
        <v>0</v>
      </c>
      <c r="AH1320" s="59" t="s">
        <v>224</v>
      </c>
      <c r="AI1320" s="59" t="str">
        <f t="shared" si="308"/>
        <v>??</v>
      </c>
      <c r="AJ1320" s="59">
        <f>IF(O1320=O1319,0,IF(O1320=O1318,0,IF(O1320=O1317,0,IF(O1320=O1316,0,IF(O1320=O1315,0,IF(O1320=O1314,0,IF(O1320=O1313,0,IF(O1320=O1312,0,IF(O1320=O1311,0,1)))))))))</f>
        <v>0</v>
      </c>
      <c r="AK1320" s="529">
        <f t="shared" si="31"/>
        <v>0</v>
      </c>
    </row>
    <row r="1321" spans="1:37" ht="14.1" customHeight="1" thickTop="1" thickBot="1">
      <c r="A1321" s="2797"/>
      <c r="B1321" s="2800"/>
      <c r="C1321" s="2826"/>
      <c r="D1321" s="2829"/>
      <c r="E1321" s="2832"/>
      <c r="F1321" s="2806"/>
      <c r="G1321" s="2809"/>
      <c r="H1321" s="2836" t="s">
        <v>970</v>
      </c>
      <c r="I1321" s="2806"/>
      <c r="J1321" s="2806"/>
      <c r="K1321" s="275"/>
      <c r="L1321" s="97"/>
      <c r="M1321" s="97"/>
      <c r="N1321" s="79"/>
      <c r="O1321" s="79"/>
      <c r="P1321" s="97"/>
      <c r="Q1321" s="97"/>
      <c r="R1321" s="14"/>
      <c r="S1321" s="14"/>
      <c r="T1321" s="14"/>
      <c r="U1321" s="14"/>
      <c r="V1321" s="14"/>
      <c r="W1321" s="14"/>
      <c r="X1321" s="14"/>
      <c r="Y1321" s="14"/>
      <c r="Z1321" s="97"/>
      <c r="AA1321" s="2812">
        <f>SUM(R1321:Z1330)</f>
        <v>0</v>
      </c>
      <c r="AB1321" s="2812">
        <f>IF(AA1321&gt;0,18,0)</f>
        <v>0</v>
      </c>
      <c r="AC1321" s="2815">
        <f t="shared" ref="AC1321" si="309">IF((AA1321-AB1321)&gt;=0,AA1321-AB1321,0)</f>
        <v>0</v>
      </c>
      <c r="AD1321" s="2835">
        <f>IF(AA1321&lt;AB1321,AA1321,AB1321)/IF(AB1321=0,1,AB1321)</f>
        <v>0</v>
      </c>
      <c r="AE1321" s="2820" t="str">
        <f>IF(AD1321=1,"pe",IF(AD1321&gt;0,"ne",""))</f>
        <v/>
      </c>
      <c r="AF1321" s="2823"/>
      <c r="AG1321" s="59">
        <v>1</v>
      </c>
      <c r="AH1321" s="59" t="s">
        <v>224</v>
      </c>
      <c r="AI1321" s="59" t="str">
        <f t="shared" si="308"/>
        <v>??</v>
      </c>
      <c r="AJ1321" s="59">
        <v>1</v>
      </c>
      <c r="AK1321" s="529">
        <f>C1321</f>
        <v>0</v>
      </c>
    </row>
    <row r="1322" spans="1:37" ht="14.1" customHeight="1" thickTop="1" thickBot="1">
      <c r="A1322" s="2797"/>
      <c r="B1322" s="2801"/>
      <c r="C1322" s="2827"/>
      <c r="D1322" s="2830"/>
      <c r="E1322" s="2833"/>
      <c r="F1322" s="2807"/>
      <c r="G1322" s="2810"/>
      <c r="H1322" s="2837"/>
      <c r="I1322" s="2807"/>
      <c r="J1322" s="2807"/>
      <c r="K1322" s="273"/>
      <c r="L1322" s="98"/>
      <c r="M1322" s="1760"/>
      <c r="N1322" s="89"/>
      <c r="O1322" s="89"/>
      <c r="P1322" s="98"/>
      <c r="Q1322" s="98"/>
      <c r="R1322" s="12"/>
      <c r="S1322" s="12"/>
      <c r="T1322" s="12"/>
      <c r="U1322" s="12"/>
      <c r="V1322" s="12"/>
      <c r="W1322" s="1934"/>
      <c r="X1322" s="1934"/>
      <c r="Y1322" s="12"/>
      <c r="Z1322" s="98"/>
      <c r="AA1322" s="2813"/>
      <c r="AB1322" s="2813"/>
      <c r="AC1322" s="2816"/>
      <c r="AD1322" s="2835"/>
      <c r="AE1322" s="2821"/>
      <c r="AF1322" s="2823"/>
      <c r="AG1322" s="59">
        <f>IF(N1322=N1321,0,1)</f>
        <v>0</v>
      </c>
      <c r="AH1322" s="59" t="s">
        <v>224</v>
      </c>
      <c r="AI1322" s="59" t="str">
        <f t="shared" si="308"/>
        <v>??</v>
      </c>
      <c r="AJ1322" s="59">
        <f>IF(O1322=O1321,0,1)</f>
        <v>0</v>
      </c>
      <c r="AK1322" s="529">
        <f t="shared" ref="AK1322:AK1350" si="310">AK1321</f>
        <v>0</v>
      </c>
    </row>
    <row r="1323" spans="1:37" ht="14.1" customHeight="1" thickTop="1" thickBot="1">
      <c r="A1323" s="2797"/>
      <c r="B1323" s="2801"/>
      <c r="C1323" s="2827"/>
      <c r="D1323" s="2830"/>
      <c r="E1323" s="2833"/>
      <c r="F1323" s="2807"/>
      <c r="G1323" s="2810"/>
      <c r="H1323" s="2838"/>
      <c r="I1323" s="2807"/>
      <c r="J1323" s="2807"/>
      <c r="K1323" s="273"/>
      <c r="L1323" s="98"/>
      <c r="M1323" s="1760"/>
      <c r="N1323" s="89"/>
      <c r="O1323" s="89"/>
      <c r="P1323" s="98"/>
      <c r="Q1323" s="98"/>
      <c r="R1323" s="12"/>
      <c r="S1323" s="12"/>
      <c r="T1323" s="12"/>
      <c r="U1323" s="12"/>
      <c r="V1323" s="12"/>
      <c r="W1323" s="1934"/>
      <c r="X1323" s="1934"/>
      <c r="Y1323" s="12"/>
      <c r="Z1323" s="98"/>
      <c r="AA1323" s="2813"/>
      <c r="AB1323" s="2813"/>
      <c r="AC1323" s="2816"/>
      <c r="AD1323" s="2835"/>
      <c r="AE1323" s="2821"/>
      <c r="AF1323" s="2823"/>
      <c r="AG1323" s="59">
        <f>IF(N1323=N1322,0,IF(N1323=N1321,0,1))</f>
        <v>0</v>
      </c>
      <c r="AH1323" s="59" t="s">
        <v>224</v>
      </c>
      <c r="AI1323" s="59" t="str">
        <f t="shared" si="308"/>
        <v>??</v>
      </c>
      <c r="AJ1323" s="59">
        <f>IF(O1323=O1322,0,IF(O1323=O1321,0,1))</f>
        <v>0</v>
      </c>
      <c r="AK1323" s="529">
        <f t="shared" si="310"/>
        <v>0</v>
      </c>
    </row>
    <row r="1324" spans="1:37" ht="14.1" customHeight="1" thickTop="1" thickBot="1">
      <c r="A1324" s="2797"/>
      <c r="B1324" s="2801"/>
      <c r="C1324" s="2827"/>
      <c r="D1324" s="2830"/>
      <c r="E1324" s="2833"/>
      <c r="F1324" s="2807"/>
      <c r="G1324" s="2810"/>
      <c r="H1324" s="2839"/>
      <c r="I1324" s="2807"/>
      <c r="J1324" s="2807"/>
      <c r="K1324" s="273"/>
      <c r="L1324" s="98"/>
      <c r="M1324" s="1760"/>
      <c r="N1324" s="89"/>
      <c r="O1324" s="89"/>
      <c r="P1324" s="98"/>
      <c r="Q1324" s="98"/>
      <c r="R1324" s="12"/>
      <c r="S1324" s="12"/>
      <c r="T1324" s="12"/>
      <c r="U1324" s="12"/>
      <c r="V1324" s="12"/>
      <c r="W1324" s="1934"/>
      <c r="X1324" s="1934"/>
      <c r="Y1324" s="12"/>
      <c r="Z1324" s="98"/>
      <c r="AA1324" s="2813"/>
      <c r="AB1324" s="2813"/>
      <c r="AC1324" s="2816"/>
      <c r="AD1324" s="2835"/>
      <c r="AE1324" s="2821"/>
      <c r="AF1324" s="2823"/>
      <c r="AG1324" s="59">
        <f>IF(N1324=N1323,0,IF(N1324=N1322,0,IF(N1324=N1321,0,1)))</f>
        <v>0</v>
      </c>
      <c r="AH1324" s="59" t="s">
        <v>224</v>
      </c>
      <c r="AI1324" s="59" t="str">
        <f t="shared" si="308"/>
        <v>??</v>
      </c>
      <c r="AJ1324" s="59">
        <f>IF(O1324=O1323,0,IF(O1324=O1322,0,IF(O1324=O1321,0,1)))</f>
        <v>0</v>
      </c>
      <c r="AK1324" s="529">
        <f t="shared" si="310"/>
        <v>0</v>
      </c>
    </row>
    <row r="1325" spans="1:37" ht="14.1" customHeight="1" thickTop="1" thickBot="1">
      <c r="A1325" s="2797"/>
      <c r="B1325" s="2801"/>
      <c r="C1325" s="2827"/>
      <c r="D1325" s="2830"/>
      <c r="E1325" s="2833"/>
      <c r="F1325" s="2807"/>
      <c r="G1325" s="2810"/>
      <c r="H1325" s="2839"/>
      <c r="I1325" s="2807"/>
      <c r="J1325" s="2807"/>
      <c r="K1325" s="277"/>
      <c r="L1325" s="98"/>
      <c r="M1325" s="1760"/>
      <c r="N1325" s="89"/>
      <c r="O1325" s="89"/>
      <c r="P1325" s="98"/>
      <c r="Q1325" s="98"/>
      <c r="R1325" s="12"/>
      <c r="S1325" s="12"/>
      <c r="T1325" s="12"/>
      <c r="U1325" s="12"/>
      <c r="V1325" s="12"/>
      <c r="W1325" s="1934"/>
      <c r="X1325" s="1934"/>
      <c r="Y1325" s="12"/>
      <c r="Z1325" s="98"/>
      <c r="AA1325" s="2813"/>
      <c r="AB1325" s="2813"/>
      <c r="AC1325" s="2816"/>
      <c r="AD1325" s="2835"/>
      <c r="AE1325" s="2821"/>
      <c r="AF1325" s="2823"/>
      <c r="AG1325" s="59">
        <f>IF(N1325=N1324,0,IF(N1325=N1323,0,IF(N1325=N1322,0,IF(N1325=N1321,0,1))))</f>
        <v>0</v>
      </c>
      <c r="AH1325" s="59" t="s">
        <v>224</v>
      </c>
      <c r="AI1325" s="59" t="str">
        <f t="shared" si="308"/>
        <v>??</v>
      </c>
      <c r="AJ1325" s="59">
        <f>IF(O1325=O1324,0,IF(O1325=O1323,0,IF(O1325=O1322,0,IF(O1325=O1321,0,1))))</f>
        <v>0</v>
      </c>
      <c r="AK1325" s="529">
        <f t="shared" si="310"/>
        <v>0</v>
      </c>
    </row>
    <row r="1326" spans="1:37" ht="14.1" customHeight="1" thickTop="1" thickBot="1">
      <c r="A1326" s="2797"/>
      <c r="B1326" s="2801"/>
      <c r="C1326" s="2827"/>
      <c r="D1326" s="2830"/>
      <c r="E1326" s="2833"/>
      <c r="F1326" s="2807"/>
      <c r="G1326" s="2810"/>
      <c r="H1326" s="2839"/>
      <c r="I1326" s="2807"/>
      <c r="J1326" s="2807"/>
      <c r="K1326" s="277"/>
      <c r="L1326" s="98"/>
      <c r="M1326" s="1760"/>
      <c r="N1326" s="89"/>
      <c r="O1326" s="89"/>
      <c r="P1326" s="98"/>
      <c r="Q1326" s="98"/>
      <c r="R1326" s="12"/>
      <c r="S1326" s="12"/>
      <c r="T1326" s="12"/>
      <c r="U1326" s="12"/>
      <c r="V1326" s="12"/>
      <c r="W1326" s="1934"/>
      <c r="X1326" s="1934"/>
      <c r="Y1326" s="12"/>
      <c r="Z1326" s="98"/>
      <c r="AA1326" s="2813"/>
      <c r="AB1326" s="2813"/>
      <c r="AC1326" s="2816"/>
      <c r="AD1326" s="2835"/>
      <c r="AE1326" s="2821"/>
      <c r="AF1326" s="2823"/>
      <c r="AG1326" s="59">
        <f>IF(N1326=N1325,0,IF(N1326=N1324,0,IF(N1326=N1323,0,IF(N1326=N1322,0,IF(N1326=N1321,0,1)))))</f>
        <v>0</v>
      </c>
      <c r="AH1326" s="59" t="s">
        <v>224</v>
      </c>
      <c r="AI1326" s="59" t="str">
        <f t="shared" si="308"/>
        <v>??</v>
      </c>
      <c r="AJ1326" s="59">
        <f>IF(O1326=O1325,0,IF(O1326=O1324,0,IF(O1326=O1323,0,IF(O1326=O1322,0,IF(O1326=O1321,0,1)))))</f>
        <v>0</v>
      </c>
      <c r="AK1326" s="529">
        <f t="shared" si="310"/>
        <v>0</v>
      </c>
    </row>
    <row r="1327" spans="1:37" ht="14.1" customHeight="1" thickTop="1" thickBot="1">
      <c r="A1327" s="2797"/>
      <c r="B1327" s="2801"/>
      <c r="C1327" s="2827"/>
      <c r="D1327" s="2830"/>
      <c r="E1327" s="2833"/>
      <c r="F1327" s="2807"/>
      <c r="G1327" s="2810"/>
      <c r="H1327" s="2839"/>
      <c r="I1327" s="2807"/>
      <c r="J1327" s="2807"/>
      <c r="K1327" s="277"/>
      <c r="L1327" s="98"/>
      <c r="M1327" s="1760"/>
      <c r="N1327" s="89"/>
      <c r="O1327" s="89"/>
      <c r="P1327" s="98"/>
      <c r="Q1327" s="98"/>
      <c r="R1327" s="12"/>
      <c r="S1327" s="12"/>
      <c r="T1327" s="12"/>
      <c r="U1327" s="12"/>
      <c r="V1327" s="12"/>
      <c r="W1327" s="1934"/>
      <c r="X1327" s="1934"/>
      <c r="Y1327" s="12"/>
      <c r="Z1327" s="98"/>
      <c r="AA1327" s="2813"/>
      <c r="AB1327" s="2813"/>
      <c r="AC1327" s="2824" t="str">
        <f t="shared" ref="AC1327" si="311">IF(AC1321&gt;9,"błąd","")</f>
        <v/>
      </c>
      <c r="AD1327" s="2835"/>
      <c r="AE1327" s="2821"/>
      <c r="AF1327" s="2823"/>
      <c r="AG1327" s="59">
        <f>IF(N1327=N1326,0,IF(N1327=N1325,0,IF(N1327=N1324,0,IF(N1327=N1323,0,IF(N1327=N1322,0,IF(N1327=N1321,0,1))))))</f>
        <v>0</v>
      </c>
      <c r="AH1327" s="59" t="s">
        <v>224</v>
      </c>
      <c r="AI1327" s="59" t="str">
        <f t="shared" si="308"/>
        <v>??</v>
      </c>
      <c r="AJ1327" s="59">
        <f>IF(O1327=O1326,0,IF(O1327=O1325,0,IF(O1327=O1324,0,IF(O1327=O1323,0,IF(O1327=O1322,0,IF(O1327=O1321,0,1))))))</f>
        <v>0</v>
      </c>
      <c r="AK1327" s="529">
        <f t="shared" si="310"/>
        <v>0</v>
      </c>
    </row>
    <row r="1328" spans="1:37" ht="14.1" customHeight="1" thickTop="1" thickBot="1">
      <c r="A1328" s="2797"/>
      <c r="B1328" s="2801"/>
      <c r="C1328" s="2827"/>
      <c r="D1328" s="2830"/>
      <c r="E1328" s="2833"/>
      <c r="F1328" s="2807"/>
      <c r="G1328" s="2810"/>
      <c r="H1328" s="2839"/>
      <c r="I1328" s="2807"/>
      <c r="J1328" s="2807"/>
      <c r="K1328" s="277"/>
      <c r="L1328" s="98"/>
      <c r="M1328" s="1760"/>
      <c r="N1328" s="89"/>
      <c r="O1328" s="89"/>
      <c r="P1328" s="98"/>
      <c r="Q1328" s="98"/>
      <c r="R1328" s="12"/>
      <c r="S1328" s="12"/>
      <c r="T1328" s="12"/>
      <c r="U1328" s="12"/>
      <c r="V1328" s="12"/>
      <c r="W1328" s="1934"/>
      <c r="X1328" s="1934"/>
      <c r="Y1328" s="12"/>
      <c r="Z1328" s="98"/>
      <c r="AA1328" s="2813"/>
      <c r="AB1328" s="2813"/>
      <c r="AC1328" s="2824"/>
      <c r="AD1328" s="2835"/>
      <c r="AE1328" s="2821"/>
      <c r="AF1328" s="2823"/>
      <c r="AG1328" s="59">
        <f>IF(N1328=N1327,0,IF(N1328=N1326,0,IF(N1328=N1325,0,IF(N1328=N1324,0,IF(N1328=N1323,0,IF(N1328=N1322,0,IF(N1328=N1321,0,1)))))))</f>
        <v>0</v>
      </c>
      <c r="AH1328" s="59" t="s">
        <v>224</v>
      </c>
      <c r="AI1328" s="59" t="str">
        <f t="shared" si="308"/>
        <v>??</v>
      </c>
      <c r="AJ1328" s="59">
        <f>IF(O1328=O1327,0,IF(O1328=O1326,0,IF(O1328=O1325,0,IF(O1328=O1324,0,IF(O1328=O1323,0,IF(O1328=O1322,0,IF(O1328=O1321,0,1)))))))</f>
        <v>0</v>
      </c>
      <c r="AK1328" s="529">
        <f t="shared" si="310"/>
        <v>0</v>
      </c>
    </row>
    <row r="1329" spans="1:37" ht="14.1" customHeight="1" thickTop="1" thickBot="1">
      <c r="A1329" s="2797"/>
      <c r="B1329" s="2801"/>
      <c r="C1329" s="2827"/>
      <c r="D1329" s="2830"/>
      <c r="E1329" s="2833"/>
      <c r="F1329" s="2807"/>
      <c r="G1329" s="2810"/>
      <c r="H1329" s="2839"/>
      <c r="I1329" s="2807"/>
      <c r="J1329" s="2807"/>
      <c r="K1329" s="277"/>
      <c r="L1329" s="98"/>
      <c r="M1329" s="1760"/>
      <c r="N1329" s="89"/>
      <c r="O1329" s="89"/>
      <c r="P1329" s="98"/>
      <c r="Q1329" s="98"/>
      <c r="R1329" s="12"/>
      <c r="S1329" s="12"/>
      <c r="T1329" s="12"/>
      <c r="U1329" s="12"/>
      <c r="V1329" s="12"/>
      <c r="W1329" s="1934"/>
      <c r="X1329" s="1934"/>
      <c r="Y1329" s="12"/>
      <c r="Z1329" s="98"/>
      <c r="AA1329" s="2813"/>
      <c r="AB1329" s="2813"/>
      <c r="AC1329" s="2824"/>
      <c r="AD1329" s="2835"/>
      <c r="AE1329" s="2821"/>
      <c r="AF1329" s="2823"/>
      <c r="AG1329" s="59">
        <f>IF(N1329=N1328,0,IF(N1329=N1327,0,IF(N1329=N1326,0,IF(N1329=N1325,0,IF(N1329=N1324,0,IF(N1329=N1323,0,IF(N1329=N1322,0,IF(N1329=N1321,0,1))))))))</f>
        <v>0</v>
      </c>
      <c r="AH1329" s="59" t="s">
        <v>224</v>
      </c>
      <c r="AI1329" s="59" t="str">
        <f t="shared" si="308"/>
        <v>??</v>
      </c>
      <c r="AJ1329" s="59">
        <f>IF(O1329=O1328,0,IF(O1329=O1327,0,IF(O1329=O1326,0,IF(O1329=O1325,0,IF(O1329=O1324,0,IF(O1329=O1323,0,IF(O1329=O1322,0,IF(O1329=O1321,0,1))))))))</f>
        <v>0</v>
      </c>
      <c r="AK1329" s="529">
        <f t="shared" si="310"/>
        <v>0</v>
      </c>
    </row>
    <row r="1330" spans="1:37" ht="14.1" customHeight="1" thickTop="1" thickBot="1">
      <c r="A1330" s="2797"/>
      <c r="B1330" s="2802"/>
      <c r="C1330" s="2828"/>
      <c r="D1330" s="2831"/>
      <c r="E1330" s="2834"/>
      <c r="F1330" s="2808"/>
      <c r="G1330" s="2811"/>
      <c r="H1330" s="2840"/>
      <c r="I1330" s="2808"/>
      <c r="J1330" s="2808"/>
      <c r="K1330" s="274"/>
      <c r="L1330" s="96"/>
      <c r="M1330" s="96"/>
      <c r="N1330" s="89"/>
      <c r="O1330" s="93"/>
      <c r="P1330" s="96"/>
      <c r="Q1330" s="96"/>
      <c r="R1330" s="13"/>
      <c r="S1330" s="13"/>
      <c r="T1330" s="13"/>
      <c r="U1330" s="13"/>
      <c r="V1330" s="13"/>
      <c r="W1330" s="13"/>
      <c r="X1330" s="13"/>
      <c r="Y1330" s="13"/>
      <c r="Z1330" s="96"/>
      <c r="AA1330" s="2814"/>
      <c r="AB1330" s="2814"/>
      <c r="AC1330" s="2825"/>
      <c r="AD1330" s="2835"/>
      <c r="AE1330" s="2822"/>
      <c r="AF1330" s="2823"/>
      <c r="AG1330" s="59">
        <f>IF(N1330=N1329,0,IF(N1330=N1328,0,IF(N1330=N1327,0,IF(N1330=N1326,0,IF(N1330=N1325,0,IF(N1330=N1324,0,IF(N1330=N1323,0,IF(N1330=N1322,0,IF(N1330=N1321,0,1)))))))))</f>
        <v>0</v>
      </c>
      <c r="AH1330" s="59" t="s">
        <v>224</v>
      </c>
      <c r="AI1330" s="59" t="str">
        <f t="shared" si="308"/>
        <v>??</v>
      </c>
      <c r="AJ1330" s="59">
        <f>IF(O1330=O1329,0,IF(O1330=O1328,0,IF(O1330=O1327,0,IF(O1330=O1326,0,IF(O1330=O1325,0,IF(O1330=O1324,0,IF(O1330=O1323,0,IF(O1330=O1322,0,IF(O1330=O1321,0,1)))))))))</f>
        <v>0</v>
      </c>
      <c r="AK1330" s="529">
        <f t="shared" si="310"/>
        <v>0</v>
      </c>
    </row>
    <row r="1331" spans="1:37" ht="14.1" customHeight="1" thickTop="1" thickBot="1">
      <c r="A1331" s="2797"/>
      <c r="B1331" s="2800"/>
      <c r="C1331" s="2826"/>
      <c r="D1331" s="2829"/>
      <c r="E1331" s="2832"/>
      <c r="F1331" s="2806"/>
      <c r="G1331" s="2809"/>
      <c r="H1331" s="2836" t="s">
        <v>970</v>
      </c>
      <c r="I1331" s="2806"/>
      <c r="J1331" s="2806"/>
      <c r="K1331" s="275"/>
      <c r="L1331" s="97"/>
      <c r="M1331" s="97"/>
      <c r="N1331" s="79"/>
      <c r="O1331" s="79"/>
      <c r="P1331" s="97"/>
      <c r="Q1331" s="97"/>
      <c r="R1331" s="14"/>
      <c r="S1331" s="14"/>
      <c r="T1331" s="14"/>
      <c r="U1331" s="14"/>
      <c r="V1331" s="14"/>
      <c r="W1331" s="14"/>
      <c r="X1331" s="14"/>
      <c r="Y1331" s="14"/>
      <c r="Z1331" s="97"/>
      <c r="AA1331" s="2812">
        <f>SUM(R1331:Z1340)</f>
        <v>0</v>
      </c>
      <c r="AB1331" s="2812">
        <f>IF(AA1331&gt;0,18,0)</f>
        <v>0</v>
      </c>
      <c r="AC1331" s="2815">
        <f t="shared" ref="AC1331" si="312">IF((AA1331-AB1331)&gt;=0,AA1331-AB1331,0)</f>
        <v>0</v>
      </c>
      <c r="AD1331" s="2835">
        <f>IF(AA1331&lt;AB1331,AA1331,AB1331)/IF(AB1331=0,1,AB1331)</f>
        <v>0</v>
      </c>
      <c r="AE1331" s="2820" t="str">
        <f>IF(AD1331=1,"pe",IF(AD1331&gt;0,"ne",""))</f>
        <v/>
      </c>
      <c r="AF1331" s="2823"/>
      <c r="AG1331" s="59">
        <v>1</v>
      </c>
      <c r="AH1331" s="59" t="s">
        <v>224</v>
      </c>
      <c r="AI1331" s="59" t="str">
        <f t="shared" si="308"/>
        <v>??</v>
      </c>
      <c r="AJ1331" s="59">
        <v>1</v>
      </c>
      <c r="AK1331" s="529">
        <f>C1331</f>
        <v>0</v>
      </c>
    </row>
    <row r="1332" spans="1:37" ht="14.1" customHeight="1" thickTop="1" thickBot="1">
      <c r="A1332" s="2797"/>
      <c r="B1332" s="2801"/>
      <c r="C1332" s="2827"/>
      <c r="D1332" s="2830"/>
      <c r="E1332" s="2833"/>
      <c r="F1332" s="2807"/>
      <c r="G1332" s="2810"/>
      <c r="H1332" s="2837"/>
      <c r="I1332" s="2807"/>
      <c r="J1332" s="2807"/>
      <c r="K1332" s="273"/>
      <c r="L1332" s="98"/>
      <c r="M1332" s="1760"/>
      <c r="N1332" s="89"/>
      <c r="O1332" s="89"/>
      <c r="P1332" s="98"/>
      <c r="Q1332" s="98"/>
      <c r="R1332" s="12"/>
      <c r="S1332" s="12"/>
      <c r="T1332" s="12"/>
      <c r="U1332" s="12"/>
      <c r="V1332" s="12"/>
      <c r="W1332" s="1934"/>
      <c r="X1332" s="1934"/>
      <c r="Y1332" s="12"/>
      <c r="Z1332" s="98"/>
      <c r="AA1332" s="2813"/>
      <c r="AB1332" s="2813"/>
      <c r="AC1332" s="2816"/>
      <c r="AD1332" s="2835"/>
      <c r="AE1332" s="2821"/>
      <c r="AF1332" s="2823"/>
      <c r="AG1332" s="59">
        <f>IF(N1332=N1331,0,1)</f>
        <v>0</v>
      </c>
      <c r="AH1332" s="59" t="s">
        <v>224</v>
      </c>
      <c r="AI1332" s="59" t="str">
        <f t="shared" si="308"/>
        <v>??</v>
      </c>
      <c r="AJ1332" s="59">
        <f>IF(O1332=O1331,0,1)</f>
        <v>0</v>
      </c>
      <c r="AK1332" s="529">
        <f t="shared" si="310"/>
        <v>0</v>
      </c>
    </row>
    <row r="1333" spans="1:37" ht="14.1" customHeight="1" thickTop="1" thickBot="1">
      <c r="A1333" s="2797"/>
      <c r="B1333" s="2801"/>
      <c r="C1333" s="2827"/>
      <c r="D1333" s="2830"/>
      <c r="E1333" s="2833"/>
      <c r="F1333" s="2807"/>
      <c r="G1333" s="2810"/>
      <c r="H1333" s="2838"/>
      <c r="I1333" s="2807"/>
      <c r="J1333" s="2807"/>
      <c r="K1333" s="273"/>
      <c r="L1333" s="98"/>
      <c r="M1333" s="1760"/>
      <c r="N1333" s="89"/>
      <c r="O1333" s="89"/>
      <c r="P1333" s="98"/>
      <c r="Q1333" s="98"/>
      <c r="R1333" s="12"/>
      <c r="S1333" s="12"/>
      <c r="T1333" s="12"/>
      <c r="U1333" s="12"/>
      <c r="V1333" s="12"/>
      <c r="W1333" s="1934"/>
      <c r="X1333" s="1934"/>
      <c r="Y1333" s="12"/>
      <c r="Z1333" s="98"/>
      <c r="AA1333" s="2813"/>
      <c r="AB1333" s="2813"/>
      <c r="AC1333" s="2816"/>
      <c r="AD1333" s="2835"/>
      <c r="AE1333" s="2821"/>
      <c r="AF1333" s="2823"/>
      <c r="AG1333" s="59">
        <f>IF(N1333=N1332,0,IF(N1333=N1331,0,1))</f>
        <v>0</v>
      </c>
      <c r="AH1333" s="59" t="s">
        <v>224</v>
      </c>
      <c r="AI1333" s="59" t="str">
        <f t="shared" si="308"/>
        <v>??</v>
      </c>
      <c r="AJ1333" s="59">
        <f>IF(O1333=O1332,0,IF(O1333=O1331,0,1))</f>
        <v>0</v>
      </c>
      <c r="AK1333" s="529">
        <f t="shared" si="310"/>
        <v>0</v>
      </c>
    </row>
    <row r="1334" spans="1:37" ht="14.1" customHeight="1" thickTop="1" thickBot="1">
      <c r="A1334" s="2797"/>
      <c r="B1334" s="2801"/>
      <c r="C1334" s="2827"/>
      <c r="D1334" s="2830"/>
      <c r="E1334" s="2833"/>
      <c r="F1334" s="2807"/>
      <c r="G1334" s="2810"/>
      <c r="H1334" s="2839"/>
      <c r="I1334" s="2807"/>
      <c r="J1334" s="2807"/>
      <c r="K1334" s="273"/>
      <c r="L1334" s="98"/>
      <c r="M1334" s="1760"/>
      <c r="N1334" s="89"/>
      <c r="O1334" s="89"/>
      <c r="P1334" s="98"/>
      <c r="Q1334" s="98"/>
      <c r="R1334" s="12"/>
      <c r="S1334" s="12"/>
      <c r="T1334" s="12"/>
      <c r="U1334" s="12"/>
      <c r="V1334" s="12"/>
      <c r="W1334" s="1934"/>
      <c r="X1334" s="1934"/>
      <c r="Y1334" s="12"/>
      <c r="Z1334" s="98"/>
      <c r="AA1334" s="2813"/>
      <c r="AB1334" s="2813"/>
      <c r="AC1334" s="2816"/>
      <c r="AD1334" s="2835"/>
      <c r="AE1334" s="2821"/>
      <c r="AF1334" s="2823"/>
      <c r="AG1334" s="59">
        <f>IF(N1334=N1333,0,IF(N1334=N1332,0,IF(N1334=N1331,0,1)))</f>
        <v>0</v>
      </c>
      <c r="AH1334" s="59" t="s">
        <v>224</v>
      </c>
      <c r="AI1334" s="59" t="str">
        <f t="shared" si="308"/>
        <v>??</v>
      </c>
      <c r="AJ1334" s="59">
        <f>IF(O1334=O1333,0,IF(O1334=O1332,0,IF(O1334=O1331,0,1)))</f>
        <v>0</v>
      </c>
      <c r="AK1334" s="529">
        <f t="shared" si="310"/>
        <v>0</v>
      </c>
    </row>
    <row r="1335" spans="1:37" ht="14.1" customHeight="1" thickTop="1" thickBot="1">
      <c r="A1335" s="2797"/>
      <c r="B1335" s="2801"/>
      <c r="C1335" s="2827"/>
      <c r="D1335" s="2830"/>
      <c r="E1335" s="2833"/>
      <c r="F1335" s="2807"/>
      <c r="G1335" s="2810"/>
      <c r="H1335" s="2839"/>
      <c r="I1335" s="2807"/>
      <c r="J1335" s="2807"/>
      <c r="K1335" s="277"/>
      <c r="L1335" s="98"/>
      <c r="M1335" s="1760"/>
      <c r="N1335" s="89"/>
      <c r="O1335" s="89"/>
      <c r="P1335" s="98"/>
      <c r="Q1335" s="98"/>
      <c r="R1335" s="12"/>
      <c r="S1335" s="12"/>
      <c r="T1335" s="12"/>
      <c r="U1335" s="12"/>
      <c r="V1335" s="12"/>
      <c r="W1335" s="1934"/>
      <c r="X1335" s="1934"/>
      <c r="Y1335" s="12"/>
      <c r="Z1335" s="98"/>
      <c r="AA1335" s="2813"/>
      <c r="AB1335" s="2813"/>
      <c r="AC1335" s="2816"/>
      <c r="AD1335" s="2835"/>
      <c r="AE1335" s="2821"/>
      <c r="AF1335" s="2823"/>
      <c r="AG1335" s="59">
        <f>IF(N1335=N1334,0,IF(N1335=N1333,0,IF(N1335=N1332,0,IF(N1335=N1331,0,1))))</f>
        <v>0</v>
      </c>
      <c r="AH1335" s="59" t="s">
        <v>224</v>
      </c>
      <c r="AI1335" s="59" t="str">
        <f t="shared" si="308"/>
        <v>??</v>
      </c>
      <c r="AJ1335" s="59">
        <f>IF(O1335=O1334,0,IF(O1335=O1333,0,IF(O1335=O1332,0,IF(O1335=O1331,0,1))))</f>
        <v>0</v>
      </c>
      <c r="AK1335" s="529">
        <f t="shared" si="310"/>
        <v>0</v>
      </c>
    </row>
    <row r="1336" spans="1:37" ht="14.1" customHeight="1" thickTop="1" thickBot="1">
      <c r="A1336" s="2797"/>
      <c r="B1336" s="2801"/>
      <c r="C1336" s="2827"/>
      <c r="D1336" s="2830"/>
      <c r="E1336" s="2833"/>
      <c r="F1336" s="2807"/>
      <c r="G1336" s="2810"/>
      <c r="H1336" s="2839"/>
      <c r="I1336" s="2807"/>
      <c r="J1336" s="2807"/>
      <c r="K1336" s="277"/>
      <c r="L1336" s="98"/>
      <c r="M1336" s="1760"/>
      <c r="N1336" s="89"/>
      <c r="O1336" s="89"/>
      <c r="P1336" s="98"/>
      <c r="Q1336" s="98"/>
      <c r="R1336" s="12"/>
      <c r="S1336" s="12"/>
      <c r="T1336" s="12"/>
      <c r="U1336" s="12"/>
      <c r="V1336" s="12"/>
      <c r="W1336" s="1934"/>
      <c r="X1336" s="1934"/>
      <c r="Y1336" s="12"/>
      <c r="Z1336" s="98"/>
      <c r="AA1336" s="2813"/>
      <c r="AB1336" s="2813"/>
      <c r="AC1336" s="2816"/>
      <c r="AD1336" s="2835"/>
      <c r="AE1336" s="2821"/>
      <c r="AF1336" s="2823"/>
      <c r="AG1336" s="59">
        <f>IF(N1336=N1335,0,IF(N1336=N1334,0,IF(N1336=N1333,0,IF(N1336=N1332,0,IF(N1336=N1331,0,1)))))</f>
        <v>0</v>
      </c>
      <c r="AH1336" s="59" t="s">
        <v>224</v>
      </c>
      <c r="AI1336" s="59" t="str">
        <f t="shared" si="308"/>
        <v>??</v>
      </c>
      <c r="AJ1336" s="59">
        <f>IF(O1336=O1335,0,IF(O1336=O1334,0,IF(O1336=O1333,0,IF(O1336=O1332,0,IF(O1336=O1331,0,1)))))</f>
        <v>0</v>
      </c>
      <c r="AK1336" s="529">
        <f t="shared" si="310"/>
        <v>0</v>
      </c>
    </row>
    <row r="1337" spans="1:37" ht="14.1" customHeight="1" thickTop="1" thickBot="1">
      <c r="A1337" s="2797"/>
      <c r="B1337" s="2801"/>
      <c r="C1337" s="2827"/>
      <c r="D1337" s="2830"/>
      <c r="E1337" s="2833"/>
      <c r="F1337" s="2807"/>
      <c r="G1337" s="2810"/>
      <c r="H1337" s="2839"/>
      <c r="I1337" s="2807"/>
      <c r="J1337" s="2807"/>
      <c r="K1337" s="277"/>
      <c r="L1337" s="98"/>
      <c r="M1337" s="1760"/>
      <c r="N1337" s="89"/>
      <c r="O1337" s="89"/>
      <c r="P1337" s="98"/>
      <c r="Q1337" s="98"/>
      <c r="R1337" s="12"/>
      <c r="S1337" s="12"/>
      <c r="T1337" s="12"/>
      <c r="U1337" s="12"/>
      <c r="V1337" s="12"/>
      <c r="W1337" s="1934"/>
      <c r="X1337" s="1934"/>
      <c r="Y1337" s="12"/>
      <c r="Z1337" s="98"/>
      <c r="AA1337" s="2813"/>
      <c r="AB1337" s="2813"/>
      <c r="AC1337" s="2824" t="str">
        <f t="shared" ref="AC1337" si="313">IF(AC1331&gt;9,"błąd","")</f>
        <v/>
      </c>
      <c r="AD1337" s="2835"/>
      <c r="AE1337" s="2821"/>
      <c r="AF1337" s="2823"/>
      <c r="AG1337" s="59">
        <f>IF(N1337=N1336,0,IF(N1337=N1335,0,IF(N1337=N1334,0,IF(N1337=N1333,0,IF(N1337=N1332,0,IF(N1337=N1331,0,1))))))</f>
        <v>0</v>
      </c>
      <c r="AH1337" s="59" t="s">
        <v>224</v>
      </c>
      <c r="AI1337" s="59" t="str">
        <f t="shared" si="308"/>
        <v>??</v>
      </c>
      <c r="AJ1337" s="59">
        <f>IF(O1337=O1336,0,IF(O1337=O1335,0,IF(O1337=O1334,0,IF(O1337=O1333,0,IF(O1337=O1332,0,IF(O1337=O1331,0,1))))))</f>
        <v>0</v>
      </c>
      <c r="AK1337" s="529">
        <f t="shared" si="310"/>
        <v>0</v>
      </c>
    </row>
    <row r="1338" spans="1:37" ht="14.1" customHeight="1" thickTop="1" thickBot="1">
      <c r="A1338" s="2797"/>
      <c r="B1338" s="2801"/>
      <c r="C1338" s="2827"/>
      <c r="D1338" s="2830"/>
      <c r="E1338" s="2833"/>
      <c r="F1338" s="2807"/>
      <c r="G1338" s="2810"/>
      <c r="H1338" s="2839"/>
      <c r="I1338" s="2807"/>
      <c r="J1338" s="2807"/>
      <c r="K1338" s="277"/>
      <c r="L1338" s="98"/>
      <c r="M1338" s="1760"/>
      <c r="N1338" s="89"/>
      <c r="O1338" s="89"/>
      <c r="P1338" s="98"/>
      <c r="Q1338" s="98"/>
      <c r="R1338" s="12"/>
      <c r="S1338" s="12"/>
      <c r="T1338" s="12"/>
      <c r="U1338" s="12"/>
      <c r="V1338" s="12"/>
      <c r="W1338" s="1934"/>
      <c r="X1338" s="1934"/>
      <c r="Y1338" s="12"/>
      <c r="Z1338" s="98"/>
      <c r="AA1338" s="2813"/>
      <c r="AB1338" s="2813"/>
      <c r="AC1338" s="2824"/>
      <c r="AD1338" s="2835"/>
      <c r="AE1338" s="2821"/>
      <c r="AF1338" s="2823"/>
      <c r="AG1338" s="59">
        <f>IF(N1338=N1337,0,IF(N1338=N1336,0,IF(N1338=N1335,0,IF(N1338=N1334,0,IF(N1338=N1333,0,IF(N1338=N1332,0,IF(N1338=N1331,0,1)))))))</f>
        <v>0</v>
      </c>
      <c r="AH1338" s="59" t="s">
        <v>224</v>
      </c>
      <c r="AI1338" s="59" t="str">
        <f t="shared" si="308"/>
        <v>??</v>
      </c>
      <c r="AJ1338" s="59">
        <f>IF(O1338=O1337,0,IF(O1338=O1336,0,IF(O1338=O1335,0,IF(O1338=O1334,0,IF(O1338=O1333,0,IF(O1338=O1332,0,IF(O1338=O1331,0,1)))))))</f>
        <v>0</v>
      </c>
      <c r="AK1338" s="529">
        <f t="shared" si="310"/>
        <v>0</v>
      </c>
    </row>
    <row r="1339" spans="1:37" ht="14.1" customHeight="1" thickTop="1" thickBot="1">
      <c r="A1339" s="2797"/>
      <c r="B1339" s="2801"/>
      <c r="C1339" s="2827"/>
      <c r="D1339" s="2830"/>
      <c r="E1339" s="2833"/>
      <c r="F1339" s="2807"/>
      <c r="G1339" s="2810"/>
      <c r="H1339" s="2839"/>
      <c r="I1339" s="2807"/>
      <c r="J1339" s="2807"/>
      <c r="K1339" s="277"/>
      <c r="L1339" s="98"/>
      <c r="M1339" s="1760"/>
      <c r="N1339" s="89"/>
      <c r="O1339" s="89"/>
      <c r="P1339" s="98"/>
      <c r="Q1339" s="98"/>
      <c r="R1339" s="12"/>
      <c r="S1339" s="12"/>
      <c r="T1339" s="12"/>
      <c r="U1339" s="12"/>
      <c r="V1339" s="12"/>
      <c r="W1339" s="1934"/>
      <c r="X1339" s="1934"/>
      <c r="Y1339" s="12"/>
      <c r="Z1339" s="98"/>
      <c r="AA1339" s="2813"/>
      <c r="AB1339" s="2813"/>
      <c r="AC1339" s="2824"/>
      <c r="AD1339" s="2835"/>
      <c r="AE1339" s="2821"/>
      <c r="AF1339" s="2823"/>
      <c r="AG1339" s="59">
        <f>IF(N1339=N1338,0,IF(N1339=N1337,0,IF(N1339=N1336,0,IF(N1339=N1335,0,IF(N1339=N1334,0,IF(N1339=N1333,0,IF(N1339=N1332,0,IF(N1339=N1331,0,1))))))))</f>
        <v>0</v>
      </c>
      <c r="AH1339" s="59" t="s">
        <v>224</v>
      </c>
      <c r="AI1339" s="59" t="str">
        <f t="shared" si="308"/>
        <v>??</v>
      </c>
      <c r="AJ1339" s="59">
        <f>IF(O1339=O1338,0,IF(O1339=O1337,0,IF(O1339=O1336,0,IF(O1339=O1335,0,IF(O1339=O1334,0,IF(O1339=O1333,0,IF(O1339=O1332,0,IF(O1339=O1331,0,1))))))))</f>
        <v>0</v>
      </c>
      <c r="AK1339" s="529">
        <f t="shared" si="310"/>
        <v>0</v>
      </c>
    </row>
    <row r="1340" spans="1:37" ht="14.1" customHeight="1" thickTop="1" thickBot="1">
      <c r="A1340" s="2797"/>
      <c r="B1340" s="2802"/>
      <c r="C1340" s="2828"/>
      <c r="D1340" s="2831"/>
      <c r="E1340" s="2834"/>
      <c r="F1340" s="2808"/>
      <c r="G1340" s="2811"/>
      <c r="H1340" s="2840"/>
      <c r="I1340" s="2808"/>
      <c r="J1340" s="2808"/>
      <c r="K1340" s="274"/>
      <c r="L1340" s="96"/>
      <c r="M1340" s="96"/>
      <c r="N1340" s="89"/>
      <c r="O1340" s="93"/>
      <c r="P1340" s="96"/>
      <c r="Q1340" s="96"/>
      <c r="R1340" s="13"/>
      <c r="S1340" s="13"/>
      <c r="T1340" s="13"/>
      <c r="U1340" s="13"/>
      <c r="V1340" s="13"/>
      <c r="W1340" s="13"/>
      <c r="X1340" s="13"/>
      <c r="Y1340" s="13"/>
      <c r="Z1340" s="96"/>
      <c r="AA1340" s="2814"/>
      <c r="AB1340" s="2814"/>
      <c r="AC1340" s="2825"/>
      <c r="AD1340" s="2835"/>
      <c r="AE1340" s="2822"/>
      <c r="AF1340" s="2823"/>
      <c r="AG1340" s="59">
        <f>IF(N1340=N1339,0,IF(N1340=N1338,0,IF(N1340=N1337,0,IF(N1340=N1336,0,IF(N1340=N1335,0,IF(N1340=N1334,0,IF(N1340=N1333,0,IF(N1340=N1332,0,IF(N1340=N1331,0,1)))))))))</f>
        <v>0</v>
      </c>
      <c r="AH1340" s="59" t="s">
        <v>224</v>
      </c>
      <c r="AI1340" s="59" t="str">
        <f t="shared" si="308"/>
        <v>??</v>
      </c>
      <c r="AJ1340" s="59">
        <f>IF(O1340=O1339,0,IF(O1340=O1338,0,IF(O1340=O1337,0,IF(O1340=O1336,0,IF(O1340=O1335,0,IF(O1340=O1334,0,IF(O1340=O1333,0,IF(O1340=O1332,0,IF(O1340=O1331,0,1)))))))))</f>
        <v>0</v>
      </c>
      <c r="AK1340" s="529">
        <f t="shared" si="310"/>
        <v>0</v>
      </c>
    </row>
    <row r="1341" spans="1:37" ht="14.1" customHeight="1" thickTop="1" thickBot="1">
      <c r="A1341" s="2797"/>
      <c r="B1341" s="2800"/>
      <c r="C1341" s="2826"/>
      <c r="D1341" s="2829"/>
      <c r="E1341" s="2832"/>
      <c r="F1341" s="2806"/>
      <c r="G1341" s="2809"/>
      <c r="H1341" s="2836" t="s">
        <v>970</v>
      </c>
      <c r="I1341" s="2806"/>
      <c r="J1341" s="2806"/>
      <c r="K1341" s="275"/>
      <c r="L1341" s="97"/>
      <c r="M1341" s="97"/>
      <c r="N1341" s="79"/>
      <c r="O1341" s="79"/>
      <c r="P1341" s="97"/>
      <c r="Q1341" s="97"/>
      <c r="R1341" s="14"/>
      <c r="S1341" s="14"/>
      <c r="T1341" s="14"/>
      <c r="U1341" s="14"/>
      <c r="V1341" s="14"/>
      <c r="W1341" s="14"/>
      <c r="X1341" s="14"/>
      <c r="Y1341" s="14"/>
      <c r="Z1341" s="97"/>
      <c r="AA1341" s="2812">
        <f>SUM(R1341:Z1350)</f>
        <v>0</v>
      </c>
      <c r="AB1341" s="2812">
        <f>IF(AA1341&gt;0,18,0)</f>
        <v>0</v>
      </c>
      <c r="AC1341" s="2815">
        <f t="shared" ref="AC1341" si="314">IF((AA1341-AB1341)&gt;=0,AA1341-AB1341,0)</f>
        <v>0</v>
      </c>
      <c r="AD1341" s="2835">
        <f>IF(AA1341&lt;AB1341,AA1341,AB1341)/IF(AB1341=0,1,AB1341)</f>
        <v>0</v>
      </c>
      <c r="AE1341" s="2820" t="str">
        <f>IF(AD1341=1,"pe",IF(AD1341&gt;0,"ne",""))</f>
        <v/>
      </c>
      <c r="AF1341" s="2823"/>
      <c r="AG1341" s="59">
        <v>1</v>
      </c>
      <c r="AH1341" s="59" t="s">
        <v>224</v>
      </c>
      <c r="AI1341" s="59" t="str">
        <f t="shared" si="308"/>
        <v>??</v>
      </c>
      <c r="AJ1341" s="59">
        <v>1</v>
      </c>
      <c r="AK1341" s="529">
        <f>C1341</f>
        <v>0</v>
      </c>
    </row>
    <row r="1342" spans="1:37" ht="14.1" customHeight="1" thickTop="1" thickBot="1">
      <c r="A1342" s="2797"/>
      <c r="B1342" s="2801"/>
      <c r="C1342" s="2827"/>
      <c r="D1342" s="2830"/>
      <c r="E1342" s="2833"/>
      <c r="F1342" s="2807"/>
      <c r="G1342" s="2810"/>
      <c r="H1342" s="2837"/>
      <c r="I1342" s="2807"/>
      <c r="J1342" s="2807"/>
      <c r="K1342" s="273"/>
      <c r="L1342" s="98"/>
      <c r="M1342" s="1760"/>
      <c r="N1342" s="89"/>
      <c r="O1342" s="89"/>
      <c r="P1342" s="98"/>
      <c r="Q1342" s="98"/>
      <c r="R1342" s="12"/>
      <c r="S1342" s="12"/>
      <c r="T1342" s="12"/>
      <c r="U1342" s="12"/>
      <c r="V1342" s="12"/>
      <c r="W1342" s="1934"/>
      <c r="X1342" s="1934"/>
      <c r="Y1342" s="12"/>
      <c r="Z1342" s="98"/>
      <c r="AA1342" s="2813"/>
      <c r="AB1342" s="2813"/>
      <c r="AC1342" s="2816"/>
      <c r="AD1342" s="2835"/>
      <c r="AE1342" s="2821"/>
      <c r="AF1342" s="2823"/>
      <c r="AG1342" s="59">
        <f>IF(N1342=N1341,0,1)</f>
        <v>0</v>
      </c>
      <c r="AH1342" s="59" t="s">
        <v>224</v>
      </c>
      <c r="AI1342" s="59" t="str">
        <f t="shared" si="308"/>
        <v>??</v>
      </c>
      <c r="AJ1342" s="59">
        <f>IF(O1342=O1341,0,1)</f>
        <v>0</v>
      </c>
      <c r="AK1342" s="529">
        <f t="shared" si="310"/>
        <v>0</v>
      </c>
    </row>
    <row r="1343" spans="1:37" ht="14.1" customHeight="1" thickTop="1" thickBot="1">
      <c r="A1343" s="2797"/>
      <c r="B1343" s="2801"/>
      <c r="C1343" s="2827"/>
      <c r="D1343" s="2830"/>
      <c r="E1343" s="2833"/>
      <c r="F1343" s="2807"/>
      <c r="G1343" s="2810"/>
      <c r="H1343" s="2838"/>
      <c r="I1343" s="2807"/>
      <c r="J1343" s="2807"/>
      <c r="K1343" s="273"/>
      <c r="L1343" s="98"/>
      <c r="M1343" s="1760"/>
      <c r="N1343" s="89"/>
      <c r="O1343" s="89"/>
      <c r="P1343" s="98"/>
      <c r="Q1343" s="98"/>
      <c r="R1343" s="12"/>
      <c r="S1343" s="12"/>
      <c r="T1343" s="12"/>
      <c r="U1343" s="12"/>
      <c r="V1343" s="12"/>
      <c r="W1343" s="1934"/>
      <c r="X1343" s="1934"/>
      <c r="Y1343" s="12"/>
      <c r="Z1343" s="98"/>
      <c r="AA1343" s="2813"/>
      <c r="AB1343" s="2813"/>
      <c r="AC1343" s="2816"/>
      <c r="AD1343" s="2835"/>
      <c r="AE1343" s="2821"/>
      <c r="AF1343" s="2823"/>
      <c r="AG1343" s="59">
        <f>IF(N1343=N1342,0,IF(N1343=N1341,0,1))</f>
        <v>0</v>
      </c>
      <c r="AH1343" s="59" t="s">
        <v>224</v>
      </c>
      <c r="AI1343" s="59" t="str">
        <f t="shared" si="308"/>
        <v>??</v>
      </c>
      <c r="AJ1343" s="59">
        <f>IF(O1343=O1342,0,IF(O1343=O1341,0,1))</f>
        <v>0</v>
      </c>
      <c r="AK1343" s="529">
        <f t="shared" si="310"/>
        <v>0</v>
      </c>
    </row>
    <row r="1344" spans="1:37" ht="14.1" customHeight="1" thickTop="1" thickBot="1">
      <c r="A1344" s="2797"/>
      <c r="B1344" s="2801"/>
      <c r="C1344" s="2827"/>
      <c r="D1344" s="2830"/>
      <c r="E1344" s="2833"/>
      <c r="F1344" s="2807"/>
      <c r="G1344" s="2810"/>
      <c r="H1344" s="2839"/>
      <c r="I1344" s="2807"/>
      <c r="J1344" s="2807"/>
      <c r="K1344" s="273"/>
      <c r="L1344" s="98"/>
      <c r="M1344" s="1760"/>
      <c r="N1344" s="89"/>
      <c r="O1344" s="89"/>
      <c r="P1344" s="98"/>
      <c r="Q1344" s="98"/>
      <c r="R1344" s="12"/>
      <c r="S1344" s="12"/>
      <c r="T1344" s="12"/>
      <c r="U1344" s="12"/>
      <c r="V1344" s="12"/>
      <c r="W1344" s="1934"/>
      <c r="X1344" s="1934"/>
      <c r="Y1344" s="12"/>
      <c r="Z1344" s="98"/>
      <c r="AA1344" s="2813"/>
      <c r="AB1344" s="2813"/>
      <c r="AC1344" s="2816"/>
      <c r="AD1344" s="2835"/>
      <c r="AE1344" s="2821"/>
      <c r="AF1344" s="2823"/>
      <c r="AG1344" s="59">
        <f>IF(N1344=N1343,0,IF(N1344=N1342,0,IF(N1344=N1341,0,1)))</f>
        <v>0</v>
      </c>
      <c r="AH1344" s="59" t="s">
        <v>224</v>
      </c>
      <c r="AI1344" s="59" t="str">
        <f t="shared" si="308"/>
        <v>??</v>
      </c>
      <c r="AJ1344" s="59">
        <f>IF(O1344=O1343,0,IF(O1344=O1342,0,IF(O1344=O1341,0,1)))</f>
        <v>0</v>
      </c>
      <c r="AK1344" s="529">
        <f t="shared" si="310"/>
        <v>0</v>
      </c>
    </row>
    <row r="1345" spans="1:37" ht="14.1" customHeight="1" thickTop="1" thickBot="1">
      <c r="A1345" s="2797"/>
      <c r="B1345" s="2801"/>
      <c r="C1345" s="2827"/>
      <c r="D1345" s="2830"/>
      <c r="E1345" s="2833"/>
      <c r="F1345" s="2807"/>
      <c r="G1345" s="2810"/>
      <c r="H1345" s="2839"/>
      <c r="I1345" s="2807"/>
      <c r="J1345" s="2807"/>
      <c r="K1345" s="277"/>
      <c r="L1345" s="98"/>
      <c r="M1345" s="1760"/>
      <c r="N1345" s="89"/>
      <c r="O1345" s="89"/>
      <c r="P1345" s="98"/>
      <c r="Q1345" s="98"/>
      <c r="R1345" s="12"/>
      <c r="S1345" s="12"/>
      <c r="T1345" s="12"/>
      <c r="U1345" s="12"/>
      <c r="V1345" s="12"/>
      <c r="W1345" s="1934"/>
      <c r="X1345" s="1934"/>
      <c r="Y1345" s="12"/>
      <c r="Z1345" s="98"/>
      <c r="AA1345" s="2813"/>
      <c r="AB1345" s="2813"/>
      <c r="AC1345" s="2816"/>
      <c r="AD1345" s="2835"/>
      <c r="AE1345" s="2821"/>
      <c r="AF1345" s="2823"/>
      <c r="AG1345" s="59">
        <f>IF(N1345=N1344,0,IF(N1345=N1343,0,IF(N1345=N1342,0,IF(N1345=N1341,0,1))))</f>
        <v>0</v>
      </c>
      <c r="AH1345" s="59" t="s">
        <v>224</v>
      </c>
      <c r="AI1345" s="59" t="str">
        <f t="shared" si="308"/>
        <v>??</v>
      </c>
      <c r="AJ1345" s="59">
        <f>IF(O1345=O1344,0,IF(O1345=O1343,0,IF(O1345=O1342,0,IF(O1345=O1341,0,1))))</f>
        <v>0</v>
      </c>
      <c r="AK1345" s="529">
        <f t="shared" si="310"/>
        <v>0</v>
      </c>
    </row>
    <row r="1346" spans="1:37" ht="14.1" customHeight="1" thickTop="1" thickBot="1">
      <c r="A1346" s="2797"/>
      <c r="B1346" s="2801"/>
      <c r="C1346" s="2827"/>
      <c r="D1346" s="2830"/>
      <c r="E1346" s="2833"/>
      <c r="F1346" s="2807"/>
      <c r="G1346" s="2810"/>
      <c r="H1346" s="2839"/>
      <c r="I1346" s="2807"/>
      <c r="J1346" s="2807"/>
      <c r="K1346" s="277"/>
      <c r="L1346" s="98"/>
      <c r="M1346" s="1760"/>
      <c r="N1346" s="89"/>
      <c r="O1346" s="89"/>
      <c r="P1346" s="98"/>
      <c r="Q1346" s="98"/>
      <c r="R1346" s="12"/>
      <c r="S1346" s="12"/>
      <c r="T1346" s="12"/>
      <c r="U1346" s="12"/>
      <c r="V1346" s="12"/>
      <c r="W1346" s="1934"/>
      <c r="X1346" s="1934"/>
      <c r="Y1346" s="12"/>
      <c r="Z1346" s="98"/>
      <c r="AA1346" s="2813"/>
      <c r="AB1346" s="2813"/>
      <c r="AC1346" s="2816"/>
      <c r="AD1346" s="2835"/>
      <c r="AE1346" s="2821"/>
      <c r="AF1346" s="2823"/>
      <c r="AG1346" s="59">
        <f>IF(N1346=N1345,0,IF(N1346=N1344,0,IF(N1346=N1343,0,IF(N1346=N1342,0,IF(N1346=N1341,0,1)))))</f>
        <v>0</v>
      </c>
      <c r="AH1346" s="59" t="s">
        <v>224</v>
      </c>
      <c r="AI1346" s="59" t="str">
        <f t="shared" si="308"/>
        <v>??</v>
      </c>
      <c r="AJ1346" s="59">
        <f>IF(O1346=O1345,0,IF(O1346=O1344,0,IF(O1346=O1343,0,IF(O1346=O1342,0,IF(O1346=O1341,0,1)))))</f>
        <v>0</v>
      </c>
      <c r="AK1346" s="529">
        <f t="shared" si="310"/>
        <v>0</v>
      </c>
    </row>
    <row r="1347" spans="1:37" ht="14.1" customHeight="1" thickTop="1" thickBot="1">
      <c r="A1347" s="2797"/>
      <c r="B1347" s="2801"/>
      <c r="C1347" s="2827"/>
      <c r="D1347" s="2830"/>
      <c r="E1347" s="2833"/>
      <c r="F1347" s="2807"/>
      <c r="G1347" s="2810"/>
      <c r="H1347" s="2839"/>
      <c r="I1347" s="2807"/>
      <c r="J1347" s="2807"/>
      <c r="K1347" s="277"/>
      <c r="L1347" s="98"/>
      <c r="M1347" s="1760"/>
      <c r="N1347" s="89"/>
      <c r="O1347" s="89"/>
      <c r="P1347" s="98"/>
      <c r="Q1347" s="98"/>
      <c r="R1347" s="12"/>
      <c r="S1347" s="12"/>
      <c r="T1347" s="12"/>
      <c r="U1347" s="12"/>
      <c r="V1347" s="12"/>
      <c r="W1347" s="1934"/>
      <c r="X1347" s="1934"/>
      <c r="Y1347" s="12"/>
      <c r="Z1347" s="98"/>
      <c r="AA1347" s="2813"/>
      <c r="AB1347" s="2813"/>
      <c r="AC1347" s="2824" t="str">
        <f t="shared" ref="AC1347" si="315">IF(AC1341&gt;9,"błąd","")</f>
        <v/>
      </c>
      <c r="AD1347" s="2835"/>
      <c r="AE1347" s="2821"/>
      <c r="AF1347" s="2823"/>
      <c r="AG1347" s="59">
        <f>IF(N1347=N1346,0,IF(N1347=N1345,0,IF(N1347=N1344,0,IF(N1347=N1343,0,IF(N1347=N1342,0,IF(N1347=N1341,0,1))))))</f>
        <v>0</v>
      </c>
      <c r="AH1347" s="59" t="s">
        <v>224</v>
      </c>
      <c r="AI1347" s="59" t="str">
        <f t="shared" si="308"/>
        <v>??</v>
      </c>
      <c r="AJ1347" s="59">
        <f>IF(O1347=O1346,0,IF(O1347=O1345,0,IF(O1347=O1344,0,IF(O1347=O1343,0,IF(O1347=O1342,0,IF(O1347=O1341,0,1))))))</f>
        <v>0</v>
      </c>
      <c r="AK1347" s="529">
        <f t="shared" si="310"/>
        <v>0</v>
      </c>
    </row>
    <row r="1348" spans="1:37" ht="14.1" customHeight="1" thickTop="1" thickBot="1">
      <c r="A1348" s="2797"/>
      <c r="B1348" s="2801"/>
      <c r="C1348" s="2827"/>
      <c r="D1348" s="2830"/>
      <c r="E1348" s="2833"/>
      <c r="F1348" s="2807"/>
      <c r="G1348" s="2810"/>
      <c r="H1348" s="2839"/>
      <c r="I1348" s="2807"/>
      <c r="J1348" s="2807"/>
      <c r="K1348" s="277"/>
      <c r="L1348" s="98"/>
      <c r="M1348" s="1760"/>
      <c r="N1348" s="89"/>
      <c r="O1348" s="89"/>
      <c r="P1348" s="98"/>
      <c r="Q1348" s="98"/>
      <c r="R1348" s="12"/>
      <c r="S1348" s="12"/>
      <c r="T1348" s="12"/>
      <c r="U1348" s="12"/>
      <c r="V1348" s="12"/>
      <c r="W1348" s="1934"/>
      <c r="X1348" s="1934"/>
      <c r="Y1348" s="12"/>
      <c r="Z1348" s="98"/>
      <c r="AA1348" s="2813"/>
      <c r="AB1348" s="2813"/>
      <c r="AC1348" s="2824"/>
      <c r="AD1348" s="2835"/>
      <c r="AE1348" s="2821"/>
      <c r="AF1348" s="2823"/>
      <c r="AG1348" s="59">
        <f>IF(N1348=N1347,0,IF(N1348=N1346,0,IF(N1348=N1345,0,IF(N1348=N1344,0,IF(N1348=N1343,0,IF(N1348=N1342,0,IF(N1348=N1341,0,1)))))))</f>
        <v>0</v>
      </c>
      <c r="AH1348" s="59" t="s">
        <v>224</v>
      </c>
      <c r="AI1348" s="59" t="str">
        <f t="shared" si="308"/>
        <v>??</v>
      </c>
      <c r="AJ1348" s="59">
        <f>IF(O1348=O1347,0,IF(O1348=O1346,0,IF(O1348=O1345,0,IF(O1348=O1344,0,IF(O1348=O1343,0,IF(O1348=O1342,0,IF(O1348=O1341,0,1)))))))</f>
        <v>0</v>
      </c>
      <c r="AK1348" s="529">
        <f t="shared" si="310"/>
        <v>0</v>
      </c>
    </row>
    <row r="1349" spans="1:37" ht="14.1" customHeight="1" thickTop="1" thickBot="1">
      <c r="A1349" s="2797"/>
      <c r="B1349" s="2801"/>
      <c r="C1349" s="2827"/>
      <c r="D1349" s="2830"/>
      <c r="E1349" s="2833"/>
      <c r="F1349" s="2807"/>
      <c r="G1349" s="2810"/>
      <c r="H1349" s="2839"/>
      <c r="I1349" s="2807"/>
      <c r="J1349" s="2807"/>
      <c r="K1349" s="277"/>
      <c r="L1349" s="98"/>
      <c r="M1349" s="1760"/>
      <c r="N1349" s="89"/>
      <c r="O1349" s="89"/>
      <c r="P1349" s="98"/>
      <c r="Q1349" s="98"/>
      <c r="R1349" s="12"/>
      <c r="S1349" s="12"/>
      <c r="T1349" s="12"/>
      <c r="U1349" s="12"/>
      <c r="V1349" s="12"/>
      <c r="W1349" s="1934"/>
      <c r="X1349" s="1934"/>
      <c r="Y1349" s="12"/>
      <c r="Z1349" s="98"/>
      <c r="AA1349" s="2813"/>
      <c r="AB1349" s="2813"/>
      <c r="AC1349" s="2824"/>
      <c r="AD1349" s="2835"/>
      <c r="AE1349" s="2821"/>
      <c r="AF1349" s="2823"/>
      <c r="AG1349" s="59">
        <f>IF(N1349=N1348,0,IF(N1349=N1347,0,IF(N1349=N1346,0,IF(N1349=N1345,0,IF(N1349=N1344,0,IF(N1349=N1343,0,IF(N1349=N1342,0,IF(N1349=N1341,0,1))))))))</f>
        <v>0</v>
      </c>
      <c r="AH1349" s="59" t="s">
        <v>224</v>
      </c>
      <c r="AI1349" s="59" t="str">
        <f t="shared" si="308"/>
        <v>??</v>
      </c>
      <c r="AJ1349" s="59">
        <f>IF(O1349=O1348,0,IF(O1349=O1347,0,IF(O1349=O1346,0,IF(O1349=O1345,0,IF(O1349=O1344,0,IF(O1349=O1343,0,IF(O1349=O1342,0,IF(O1349=O1341,0,1))))))))</f>
        <v>0</v>
      </c>
      <c r="AK1349" s="529">
        <f t="shared" si="310"/>
        <v>0</v>
      </c>
    </row>
    <row r="1350" spans="1:37" ht="14.1" customHeight="1" thickTop="1" thickBot="1">
      <c r="A1350" s="2797"/>
      <c r="B1350" s="2802"/>
      <c r="C1350" s="2828"/>
      <c r="D1350" s="2831"/>
      <c r="E1350" s="2834"/>
      <c r="F1350" s="2808"/>
      <c r="G1350" s="2811"/>
      <c r="H1350" s="2840"/>
      <c r="I1350" s="2808"/>
      <c r="J1350" s="2808"/>
      <c r="K1350" s="274"/>
      <c r="L1350" s="96"/>
      <c r="M1350" s="96"/>
      <c r="N1350" s="89"/>
      <c r="O1350" s="93"/>
      <c r="P1350" s="96"/>
      <c r="Q1350" s="96"/>
      <c r="R1350" s="13"/>
      <c r="S1350" s="13"/>
      <c r="T1350" s="13"/>
      <c r="U1350" s="13"/>
      <c r="V1350" s="13"/>
      <c r="W1350" s="13"/>
      <c r="X1350" s="13"/>
      <c r="Y1350" s="13"/>
      <c r="Z1350" s="96"/>
      <c r="AA1350" s="2814"/>
      <c r="AB1350" s="2814"/>
      <c r="AC1350" s="2825"/>
      <c r="AD1350" s="2835"/>
      <c r="AE1350" s="2822"/>
      <c r="AF1350" s="2823"/>
      <c r="AG1350" s="59">
        <f>IF(N1350=N1349,0,IF(N1350=N1348,0,IF(N1350=N1347,0,IF(N1350=N1346,0,IF(N1350=N1345,0,IF(N1350=N1344,0,IF(N1350=N1343,0,IF(N1350=N1342,0,IF(N1350=N1341,0,1)))))))))</f>
        <v>0</v>
      </c>
      <c r="AH1350" s="59" t="s">
        <v>224</v>
      </c>
      <c r="AI1350" s="59" t="str">
        <f t="shared" si="308"/>
        <v>??</v>
      </c>
      <c r="AJ1350" s="59">
        <f>IF(O1350=O1349,0,IF(O1350=O1348,0,IF(O1350=O1347,0,IF(O1350=O1346,0,IF(O1350=O1345,0,IF(O1350=O1344,0,IF(O1350=O1343,0,IF(O1350=O1342,0,IF(O1350=O1341,0,1)))))))))</f>
        <v>0</v>
      </c>
      <c r="AK1350" s="529">
        <f t="shared" si="310"/>
        <v>0</v>
      </c>
    </row>
    <row r="1351" spans="1:37" ht="14.1" customHeight="1" thickTop="1" thickBot="1">
      <c r="A1351" s="2797"/>
      <c r="B1351" s="2800"/>
      <c r="C1351" s="2826"/>
      <c r="D1351" s="2829"/>
      <c r="E1351" s="2832"/>
      <c r="F1351" s="2806"/>
      <c r="G1351" s="2809"/>
      <c r="H1351" s="2836" t="s">
        <v>970</v>
      </c>
      <c r="I1351" s="2806"/>
      <c r="J1351" s="2806"/>
      <c r="K1351" s="275"/>
      <c r="L1351" s="97"/>
      <c r="M1351" s="97"/>
      <c r="N1351" s="79"/>
      <c r="O1351" s="79"/>
      <c r="P1351" s="97"/>
      <c r="Q1351" s="97"/>
      <c r="R1351" s="14"/>
      <c r="S1351" s="14"/>
      <c r="T1351" s="14"/>
      <c r="U1351" s="14"/>
      <c r="V1351" s="14"/>
      <c r="W1351" s="14"/>
      <c r="X1351" s="14"/>
      <c r="Y1351" s="14"/>
      <c r="Z1351" s="97"/>
      <c r="AA1351" s="2812">
        <f>SUM(R1351:Z1360)</f>
        <v>0</v>
      </c>
      <c r="AB1351" s="2812">
        <f>IF(AA1351&gt;0,18,0)</f>
        <v>0</v>
      </c>
      <c r="AC1351" s="2815">
        <f t="shared" ref="AC1351" si="316">IF((AA1351-AB1351)&gt;=0,AA1351-AB1351,0)</f>
        <v>0</v>
      </c>
      <c r="AD1351" s="2835">
        <f>IF(AA1351&lt;AB1351,AA1351,AB1351)/IF(AB1351=0,1,AB1351)</f>
        <v>0</v>
      </c>
      <c r="AE1351" s="2820" t="str">
        <f>IF(AD1351=1,"pe",IF(AD1351&gt;0,"ne",""))</f>
        <v/>
      </c>
      <c r="AF1351" s="2823"/>
      <c r="AG1351" s="59">
        <v>1</v>
      </c>
      <c r="AH1351" s="59" t="s">
        <v>224</v>
      </c>
      <c r="AI1351" s="59" t="str">
        <f t="shared" si="308"/>
        <v>??</v>
      </c>
      <c r="AJ1351" s="59">
        <v>1</v>
      </c>
      <c r="AK1351" s="529">
        <f>C1351</f>
        <v>0</v>
      </c>
    </row>
    <row r="1352" spans="1:37" ht="14.1" customHeight="1" thickTop="1" thickBot="1">
      <c r="A1352" s="2797"/>
      <c r="B1352" s="2801"/>
      <c r="C1352" s="2827"/>
      <c r="D1352" s="2830"/>
      <c r="E1352" s="2833"/>
      <c r="F1352" s="2807"/>
      <c r="G1352" s="2810"/>
      <c r="H1352" s="2837"/>
      <c r="I1352" s="2807"/>
      <c r="J1352" s="2807"/>
      <c r="K1352" s="273"/>
      <c r="L1352" s="98"/>
      <c r="M1352" s="1760"/>
      <c r="N1352" s="89"/>
      <c r="O1352" s="89"/>
      <c r="P1352" s="98"/>
      <c r="Q1352" s="98"/>
      <c r="R1352" s="12"/>
      <c r="S1352" s="12"/>
      <c r="T1352" s="12"/>
      <c r="U1352" s="12"/>
      <c r="V1352" s="12"/>
      <c r="W1352" s="1934"/>
      <c r="X1352" s="1934"/>
      <c r="Y1352" s="12"/>
      <c r="Z1352" s="98"/>
      <c r="AA1352" s="2813"/>
      <c r="AB1352" s="2813"/>
      <c r="AC1352" s="2816"/>
      <c r="AD1352" s="2835"/>
      <c r="AE1352" s="2821"/>
      <c r="AF1352" s="2823"/>
      <c r="AG1352" s="59">
        <f>IF(N1352=N1351,0,1)</f>
        <v>0</v>
      </c>
      <c r="AH1352" s="59" t="s">
        <v>224</v>
      </c>
      <c r="AI1352" s="59" t="str">
        <f t="shared" si="308"/>
        <v>??</v>
      </c>
      <c r="AJ1352" s="59">
        <f>IF(O1352=O1351,0,1)</f>
        <v>0</v>
      </c>
      <c r="AK1352" s="529">
        <f t="shared" ref="AK1352:AK1410" si="317">AK1351</f>
        <v>0</v>
      </c>
    </row>
    <row r="1353" spans="1:37" ht="14.1" customHeight="1" thickTop="1" thickBot="1">
      <c r="A1353" s="2797"/>
      <c r="B1353" s="2801"/>
      <c r="C1353" s="2827"/>
      <c r="D1353" s="2830"/>
      <c r="E1353" s="2833"/>
      <c r="F1353" s="2807"/>
      <c r="G1353" s="2810"/>
      <c r="H1353" s="2838"/>
      <c r="I1353" s="2807"/>
      <c r="J1353" s="2807"/>
      <c r="K1353" s="273"/>
      <c r="L1353" s="98"/>
      <c r="M1353" s="1760"/>
      <c r="N1353" s="89"/>
      <c r="O1353" s="89"/>
      <c r="P1353" s="98"/>
      <c r="Q1353" s="98"/>
      <c r="R1353" s="12"/>
      <c r="S1353" s="12"/>
      <c r="T1353" s="12"/>
      <c r="U1353" s="12"/>
      <c r="V1353" s="12"/>
      <c r="W1353" s="1934"/>
      <c r="X1353" s="1934"/>
      <c r="Y1353" s="12"/>
      <c r="Z1353" s="98"/>
      <c r="AA1353" s="2813"/>
      <c r="AB1353" s="2813"/>
      <c r="AC1353" s="2816"/>
      <c r="AD1353" s="2835"/>
      <c r="AE1353" s="2821"/>
      <c r="AF1353" s="2823"/>
      <c r="AG1353" s="59">
        <f>IF(N1353=N1352,0,IF(N1353=N1351,0,1))</f>
        <v>0</v>
      </c>
      <c r="AH1353" s="59" t="s">
        <v>224</v>
      </c>
      <c r="AI1353" s="59" t="str">
        <f t="shared" si="308"/>
        <v>??</v>
      </c>
      <c r="AJ1353" s="59">
        <f>IF(O1353=O1352,0,IF(O1353=O1351,0,1))</f>
        <v>0</v>
      </c>
      <c r="AK1353" s="529">
        <f t="shared" si="317"/>
        <v>0</v>
      </c>
    </row>
    <row r="1354" spans="1:37" ht="14.1" customHeight="1" thickTop="1" thickBot="1">
      <c r="A1354" s="2797"/>
      <c r="B1354" s="2801"/>
      <c r="C1354" s="2827"/>
      <c r="D1354" s="2830"/>
      <c r="E1354" s="2833"/>
      <c r="F1354" s="2807"/>
      <c r="G1354" s="2810"/>
      <c r="H1354" s="2839"/>
      <c r="I1354" s="2807"/>
      <c r="J1354" s="2807"/>
      <c r="K1354" s="273"/>
      <c r="L1354" s="98"/>
      <c r="M1354" s="1760"/>
      <c r="N1354" s="89"/>
      <c r="O1354" s="89"/>
      <c r="P1354" s="98"/>
      <c r="Q1354" s="98"/>
      <c r="R1354" s="12"/>
      <c r="S1354" s="12"/>
      <c r="T1354" s="12"/>
      <c r="U1354" s="12"/>
      <c r="V1354" s="12"/>
      <c r="W1354" s="1934"/>
      <c r="X1354" s="1934"/>
      <c r="Y1354" s="12"/>
      <c r="Z1354" s="98"/>
      <c r="AA1354" s="2813"/>
      <c r="AB1354" s="2813"/>
      <c r="AC1354" s="2816"/>
      <c r="AD1354" s="2835"/>
      <c r="AE1354" s="2821"/>
      <c r="AF1354" s="2823"/>
      <c r="AG1354" s="59">
        <f>IF(N1354=N1353,0,IF(N1354=N1352,0,IF(N1354=N1351,0,1)))</f>
        <v>0</v>
      </c>
      <c r="AH1354" s="59" t="s">
        <v>224</v>
      </c>
      <c r="AI1354" s="59" t="str">
        <f t="shared" si="308"/>
        <v>??</v>
      </c>
      <c r="AJ1354" s="59">
        <f>IF(O1354=O1353,0,IF(O1354=O1352,0,IF(O1354=O1351,0,1)))</f>
        <v>0</v>
      </c>
      <c r="AK1354" s="529">
        <f t="shared" si="317"/>
        <v>0</v>
      </c>
    </row>
    <row r="1355" spans="1:37" ht="14.1" customHeight="1" thickTop="1" thickBot="1">
      <c r="A1355" s="2797"/>
      <c r="B1355" s="2801"/>
      <c r="C1355" s="2827"/>
      <c r="D1355" s="2830"/>
      <c r="E1355" s="2833"/>
      <c r="F1355" s="2807"/>
      <c r="G1355" s="2810"/>
      <c r="H1355" s="2839"/>
      <c r="I1355" s="2807"/>
      <c r="J1355" s="2807"/>
      <c r="K1355" s="277"/>
      <c r="L1355" s="98"/>
      <c r="M1355" s="1760"/>
      <c r="N1355" s="89"/>
      <c r="O1355" s="89"/>
      <c r="P1355" s="98"/>
      <c r="Q1355" s="98"/>
      <c r="R1355" s="12"/>
      <c r="S1355" s="12"/>
      <c r="T1355" s="12"/>
      <c r="U1355" s="12"/>
      <c r="V1355" s="12"/>
      <c r="W1355" s="1934"/>
      <c r="X1355" s="1934"/>
      <c r="Y1355" s="12"/>
      <c r="Z1355" s="98"/>
      <c r="AA1355" s="2813"/>
      <c r="AB1355" s="2813"/>
      <c r="AC1355" s="2816"/>
      <c r="AD1355" s="2835"/>
      <c r="AE1355" s="2821"/>
      <c r="AF1355" s="2823"/>
      <c r="AG1355" s="59">
        <f>IF(N1355=N1354,0,IF(N1355=N1353,0,IF(N1355=N1352,0,IF(N1355=N1351,0,1))))</f>
        <v>0</v>
      </c>
      <c r="AH1355" s="59" t="s">
        <v>224</v>
      </c>
      <c r="AI1355" s="59" t="str">
        <f t="shared" si="308"/>
        <v>??</v>
      </c>
      <c r="AJ1355" s="59">
        <f>IF(O1355=O1354,0,IF(O1355=O1353,0,IF(O1355=O1352,0,IF(O1355=O1351,0,1))))</f>
        <v>0</v>
      </c>
      <c r="AK1355" s="529">
        <f t="shared" si="317"/>
        <v>0</v>
      </c>
    </row>
    <row r="1356" spans="1:37" ht="14.1" customHeight="1" thickTop="1" thickBot="1">
      <c r="A1356" s="2797"/>
      <c r="B1356" s="2801"/>
      <c r="C1356" s="2827"/>
      <c r="D1356" s="2830"/>
      <c r="E1356" s="2833"/>
      <c r="F1356" s="2807"/>
      <c r="G1356" s="2810"/>
      <c r="H1356" s="2839"/>
      <c r="I1356" s="2807"/>
      <c r="J1356" s="2807"/>
      <c r="K1356" s="277"/>
      <c r="L1356" s="98"/>
      <c r="M1356" s="1760"/>
      <c r="N1356" s="89"/>
      <c r="O1356" s="89"/>
      <c r="P1356" s="98"/>
      <c r="Q1356" s="98"/>
      <c r="R1356" s="12"/>
      <c r="S1356" s="12"/>
      <c r="T1356" s="12"/>
      <c r="U1356" s="12"/>
      <c r="V1356" s="12"/>
      <c r="W1356" s="1934"/>
      <c r="X1356" s="1934"/>
      <c r="Y1356" s="12"/>
      <c r="Z1356" s="98"/>
      <c r="AA1356" s="2813"/>
      <c r="AB1356" s="2813"/>
      <c r="AC1356" s="2816"/>
      <c r="AD1356" s="2835"/>
      <c r="AE1356" s="2821"/>
      <c r="AF1356" s="2823"/>
      <c r="AG1356" s="59">
        <f>IF(N1356=N1355,0,IF(N1356=N1354,0,IF(N1356=N1353,0,IF(N1356=N1352,0,IF(N1356=N1351,0,1)))))</f>
        <v>0</v>
      </c>
      <c r="AH1356" s="59" t="s">
        <v>224</v>
      </c>
      <c r="AI1356" s="59" t="str">
        <f t="shared" si="308"/>
        <v>??</v>
      </c>
      <c r="AJ1356" s="59">
        <f>IF(O1356=O1355,0,IF(O1356=O1354,0,IF(O1356=O1353,0,IF(O1356=O1352,0,IF(O1356=O1351,0,1)))))</f>
        <v>0</v>
      </c>
      <c r="AK1356" s="529">
        <f t="shared" si="317"/>
        <v>0</v>
      </c>
    </row>
    <row r="1357" spans="1:37" ht="14.1" customHeight="1" thickTop="1" thickBot="1">
      <c r="A1357" s="2797"/>
      <c r="B1357" s="2801"/>
      <c r="C1357" s="2827"/>
      <c r="D1357" s="2830"/>
      <c r="E1357" s="2833"/>
      <c r="F1357" s="2807"/>
      <c r="G1357" s="2810"/>
      <c r="H1357" s="2839"/>
      <c r="I1357" s="2807"/>
      <c r="J1357" s="2807"/>
      <c r="K1357" s="277"/>
      <c r="L1357" s="98"/>
      <c r="M1357" s="1760"/>
      <c r="N1357" s="89"/>
      <c r="O1357" s="89"/>
      <c r="P1357" s="98"/>
      <c r="Q1357" s="98"/>
      <c r="R1357" s="12"/>
      <c r="S1357" s="12"/>
      <c r="T1357" s="12"/>
      <c r="U1357" s="12"/>
      <c r="V1357" s="12"/>
      <c r="W1357" s="1934"/>
      <c r="X1357" s="1934"/>
      <c r="Y1357" s="12"/>
      <c r="Z1357" s="98"/>
      <c r="AA1357" s="2813"/>
      <c r="AB1357" s="2813"/>
      <c r="AC1357" s="2824" t="str">
        <f t="shared" ref="AC1357" si="318">IF(AC1351&gt;9,"błąd","")</f>
        <v/>
      </c>
      <c r="AD1357" s="2835"/>
      <c r="AE1357" s="2821"/>
      <c r="AF1357" s="2823"/>
      <c r="AG1357" s="59">
        <f>IF(N1357=N1356,0,IF(N1357=N1355,0,IF(N1357=N1354,0,IF(N1357=N1353,0,IF(N1357=N1352,0,IF(N1357=N1351,0,1))))))</f>
        <v>0</v>
      </c>
      <c r="AH1357" s="59" t="s">
        <v>224</v>
      </c>
      <c r="AI1357" s="59" t="str">
        <f t="shared" si="308"/>
        <v>??</v>
      </c>
      <c r="AJ1357" s="59">
        <f>IF(O1357=O1356,0,IF(O1357=O1355,0,IF(O1357=O1354,0,IF(O1357=O1353,0,IF(O1357=O1352,0,IF(O1357=O1351,0,1))))))</f>
        <v>0</v>
      </c>
      <c r="AK1357" s="529">
        <f t="shared" si="317"/>
        <v>0</v>
      </c>
    </row>
    <row r="1358" spans="1:37" ht="14.1" customHeight="1" thickTop="1" thickBot="1">
      <c r="A1358" s="2797"/>
      <c r="B1358" s="2801"/>
      <c r="C1358" s="2827"/>
      <c r="D1358" s="2830"/>
      <c r="E1358" s="2833"/>
      <c r="F1358" s="2807"/>
      <c r="G1358" s="2810"/>
      <c r="H1358" s="2839"/>
      <c r="I1358" s="2807"/>
      <c r="J1358" s="2807"/>
      <c r="K1358" s="277"/>
      <c r="L1358" s="98"/>
      <c r="M1358" s="1760"/>
      <c r="N1358" s="89"/>
      <c r="O1358" s="89"/>
      <c r="P1358" s="98"/>
      <c r="Q1358" s="98"/>
      <c r="R1358" s="12"/>
      <c r="S1358" s="12"/>
      <c r="T1358" s="12"/>
      <c r="U1358" s="12"/>
      <c r="V1358" s="12"/>
      <c r="W1358" s="1934"/>
      <c r="X1358" s="1934"/>
      <c r="Y1358" s="12"/>
      <c r="Z1358" s="98"/>
      <c r="AA1358" s="2813"/>
      <c r="AB1358" s="2813"/>
      <c r="AC1358" s="2824"/>
      <c r="AD1358" s="2835"/>
      <c r="AE1358" s="2821"/>
      <c r="AF1358" s="2823"/>
      <c r="AG1358" s="59">
        <f>IF(N1358=N1357,0,IF(N1358=N1356,0,IF(N1358=N1355,0,IF(N1358=N1354,0,IF(N1358=N1353,0,IF(N1358=N1352,0,IF(N1358=N1351,0,1)))))))</f>
        <v>0</v>
      </c>
      <c r="AH1358" s="59" t="s">
        <v>224</v>
      </c>
      <c r="AI1358" s="59" t="str">
        <f t="shared" si="308"/>
        <v>??</v>
      </c>
      <c r="AJ1358" s="59">
        <f>IF(O1358=O1357,0,IF(O1358=O1356,0,IF(O1358=O1355,0,IF(O1358=O1354,0,IF(O1358=O1353,0,IF(O1358=O1352,0,IF(O1358=O1351,0,1)))))))</f>
        <v>0</v>
      </c>
      <c r="AK1358" s="529">
        <f t="shared" si="317"/>
        <v>0</v>
      </c>
    </row>
    <row r="1359" spans="1:37" ht="14.1" customHeight="1" thickTop="1" thickBot="1">
      <c r="A1359" s="2797"/>
      <c r="B1359" s="2801"/>
      <c r="C1359" s="2827"/>
      <c r="D1359" s="2830"/>
      <c r="E1359" s="2833"/>
      <c r="F1359" s="2807"/>
      <c r="G1359" s="2810"/>
      <c r="H1359" s="2839"/>
      <c r="I1359" s="2807"/>
      <c r="J1359" s="2807"/>
      <c r="K1359" s="277"/>
      <c r="L1359" s="98"/>
      <c r="M1359" s="1760"/>
      <c r="N1359" s="89"/>
      <c r="O1359" s="89"/>
      <c r="P1359" s="98"/>
      <c r="Q1359" s="98"/>
      <c r="R1359" s="12"/>
      <c r="S1359" s="12"/>
      <c r="T1359" s="12"/>
      <c r="U1359" s="12"/>
      <c r="V1359" s="12"/>
      <c r="W1359" s="1934"/>
      <c r="X1359" s="1934"/>
      <c r="Y1359" s="12"/>
      <c r="Z1359" s="98"/>
      <c r="AA1359" s="2813"/>
      <c r="AB1359" s="2813"/>
      <c r="AC1359" s="2824"/>
      <c r="AD1359" s="2835"/>
      <c r="AE1359" s="2821"/>
      <c r="AF1359" s="2823"/>
      <c r="AG1359" s="59">
        <f>IF(N1359=N1358,0,IF(N1359=N1357,0,IF(N1359=N1356,0,IF(N1359=N1355,0,IF(N1359=N1354,0,IF(N1359=N1353,0,IF(N1359=N1352,0,IF(N1359=N1351,0,1))))))))</f>
        <v>0</v>
      </c>
      <c r="AH1359" s="59" t="s">
        <v>224</v>
      </c>
      <c r="AI1359" s="59" t="str">
        <f t="shared" si="308"/>
        <v>??</v>
      </c>
      <c r="AJ1359" s="59">
        <f>IF(O1359=O1358,0,IF(O1359=O1357,0,IF(O1359=O1356,0,IF(O1359=O1355,0,IF(O1359=O1354,0,IF(O1359=O1353,0,IF(O1359=O1352,0,IF(O1359=O1351,0,1))))))))</f>
        <v>0</v>
      </c>
      <c r="AK1359" s="529">
        <f t="shared" si="317"/>
        <v>0</v>
      </c>
    </row>
    <row r="1360" spans="1:37" ht="14.1" customHeight="1" thickTop="1" thickBot="1">
      <c r="A1360" s="2797"/>
      <c r="B1360" s="2802"/>
      <c r="C1360" s="2828"/>
      <c r="D1360" s="2831"/>
      <c r="E1360" s="2834"/>
      <c r="F1360" s="2808"/>
      <c r="G1360" s="2811"/>
      <c r="H1360" s="2840"/>
      <c r="I1360" s="2808"/>
      <c r="J1360" s="2808"/>
      <c r="K1360" s="274"/>
      <c r="L1360" s="96"/>
      <c r="M1360" s="96"/>
      <c r="N1360" s="89"/>
      <c r="O1360" s="93"/>
      <c r="P1360" s="96"/>
      <c r="Q1360" s="96"/>
      <c r="R1360" s="13"/>
      <c r="S1360" s="13"/>
      <c r="T1360" s="13"/>
      <c r="U1360" s="13"/>
      <c r="V1360" s="13"/>
      <c r="W1360" s="13"/>
      <c r="X1360" s="13"/>
      <c r="Y1360" s="13"/>
      <c r="Z1360" s="96"/>
      <c r="AA1360" s="2814"/>
      <c r="AB1360" s="2814"/>
      <c r="AC1360" s="2825"/>
      <c r="AD1360" s="2835"/>
      <c r="AE1360" s="2822"/>
      <c r="AF1360" s="2823"/>
      <c r="AG1360" s="59">
        <f>IF(N1360=N1359,0,IF(N1360=N1358,0,IF(N1360=N1357,0,IF(N1360=N1356,0,IF(N1360=N1355,0,IF(N1360=N1354,0,IF(N1360=N1353,0,IF(N1360=N1352,0,IF(N1360=N1351,0,1)))))))))</f>
        <v>0</v>
      </c>
      <c r="AH1360" s="59" t="s">
        <v>224</v>
      </c>
      <c r="AI1360" s="59" t="str">
        <f t="shared" si="308"/>
        <v>??</v>
      </c>
      <c r="AJ1360" s="59">
        <f>IF(O1360=O1359,0,IF(O1360=O1358,0,IF(O1360=O1357,0,IF(O1360=O1356,0,IF(O1360=O1355,0,IF(O1360=O1354,0,IF(O1360=O1353,0,IF(O1360=O1352,0,IF(O1360=O1351,0,1)))))))))</f>
        <v>0</v>
      </c>
      <c r="AK1360" s="529">
        <f t="shared" si="317"/>
        <v>0</v>
      </c>
    </row>
    <row r="1361" spans="1:37" ht="14.1" customHeight="1" thickTop="1" thickBot="1">
      <c r="A1361" s="2797"/>
      <c r="B1361" s="2800"/>
      <c r="C1361" s="2826"/>
      <c r="D1361" s="2829"/>
      <c r="E1361" s="2832"/>
      <c r="F1361" s="2806"/>
      <c r="G1361" s="2809"/>
      <c r="H1361" s="2836" t="s">
        <v>970</v>
      </c>
      <c r="I1361" s="2806"/>
      <c r="J1361" s="2806"/>
      <c r="K1361" s="275"/>
      <c r="L1361" s="97"/>
      <c r="M1361" s="97"/>
      <c r="N1361" s="79"/>
      <c r="O1361" s="79"/>
      <c r="P1361" s="97"/>
      <c r="Q1361" s="97"/>
      <c r="R1361" s="14"/>
      <c r="S1361" s="14"/>
      <c r="T1361" s="14"/>
      <c r="U1361" s="14"/>
      <c r="V1361" s="14"/>
      <c r="W1361" s="14"/>
      <c r="X1361" s="14"/>
      <c r="Y1361" s="14"/>
      <c r="Z1361" s="97"/>
      <c r="AA1361" s="2812">
        <f>SUM(R1361:Z1370)</f>
        <v>0</v>
      </c>
      <c r="AB1361" s="2812">
        <f>IF(AA1361&gt;0,18,0)</f>
        <v>0</v>
      </c>
      <c r="AC1361" s="2815">
        <f t="shared" ref="AC1361" si="319">IF((AA1361-AB1361)&gt;=0,AA1361-AB1361,0)</f>
        <v>0</v>
      </c>
      <c r="AD1361" s="2835">
        <f>IF(AA1361&lt;AB1361,AA1361,AB1361)/IF(AB1361=0,1,AB1361)</f>
        <v>0</v>
      </c>
      <c r="AE1361" s="2820" t="str">
        <f>IF(AD1361=1,"pe",IF(AD1361&gt;0,"ne",""))</f>
        <v/>
      </c>
      <c r="AF1361" s="2823"/>
      <c r="AG1361" s="59">
        <v>1</v>
      </c>
      <c r="AH1361" s="59" t="s">
        <v>224</v>
      </c>
      <c r="AI1361" s="59" t="str">
        <f t="shared" si="308"/>
        <v>??</v>
      </c>
      <c r="AJ1361" s="59">
        <v>1</v>
      </c>
      <c r="AK1361" s="529">
        <f>C1361</f>
        <v>0</v>
      </c>
    </row>
    <row r="1362" spans="1:37" ht="14.1" customHeight="1" thickTop="1" thickBot="1">
      <c r="A1362" s="2797"/>
      <c r="B1362" s="2801"/>
      <c r="C1362" s="2827"/>
      <c r="D1362" s="2830"/>
      <c r="E1362" s="2833"/>
      <c r="F1362" s="2807"/>
      <c r="G1362" s="2810"/>
      <c r="H1362" s="2837"/>
      <c r="I1362" s="2807"/>
      <c r="J1362" s="2807"/>
      <c r="K1362" s="273"/>
      <c r="L1362" s="98"/>
      <c r="M1362" s="1760"/>
      <c r="N1362" s="89"/>
      <c r="O1362" s="89"/>
      <c r="P1362" s="98"/>
      <c r="Q1362" s="98"/>
      <c r="R1362" s="12"/>
      <c r="S1362" s="12"/>
      <c r="T1362" s="12"/>
      <c r="U1362" s="12"/>
      <c r="V1362" s="12"/>
      <c r="W1362" s="1934"/>
      <c r="X1362" s="1934"/>
      <c r="Y1362" s="12"/>
      <c r="Z1362" s="98"/>
      <c r="AA1362" s="2813"/>
      <c r="AB1362" s="2813"/>
      <c r="AC1362" s="2816"/>
      <c r="AD1362" s="2835"/>
      <c r="AE1362" s="2821"/>
      <c r="AF1362" s="2823"/>
      <c r="AG1362" s="59">
        <f>IF(N1362=N1361,0,1)</f>
        <v>0</v>
      </c>
      <c r="AH1362" s="59" t="s">
        <v>224</v>
      </c>
      <c r="AI1362" s="59" t="str">
        <f t="shared" si="308"/>
        <v>??</v>
      </c>
      <c r="AJ1362" s="59">
        <f>IF(O1362=O1361,0,1)</f>
        <v>0</v>
      </c>
      <c r="AK1362" s="529">
        <f t="shared" si="317"/>
        <v>0</v>
      </c>
    </row>
    <row r="1363" spans="1:37" ht="14.1" customHeight="1" thickTop="1" thickBot="1">
      <c r="A1363" s="2797"/>
      <c r="B1363" s="2801"/>
      <c r="C1363" s="2827"/>
      <c r="D1363" s="2830"/>
      <c r="E1363" s="2833"/>
      <c r="F1363" s="2807"/>
      <c r="G1363" s="2810"/>
      <c r="H1363" s="2838"/>
      <c r="I1363" s="2807"/>
      <c r="J1363" s="2807"/>
      <c r="K1363" s="273"/>
      <c r="L1363" s="98"/>
      <c r="M1363" s="1760"/>
      <c r="N1363" s="89"/>
      <c r="O1363" s="89"/>
      <c r="P1363" s="98"/>
      <c r="Q1363" s="98"/>
      <c r="R1363" s="12"/>
      <c r="S1363" s="12"/>
      <c r="T1363" s="12"/>
      <c r="U1363" s="12"/>
      <c r="V1363" s="12"/>
      <c r="W1363" s="1934"/>
      <c r="X1363" s="1934"/>
      <c r="Y1363" s="12"/>
      <c r="Z1363" s="98"/>
      <c r="AA1363" s="2813"/>
      <c r="AB1363" s="2813"/>
      <c r="AC1363" s="2816"/>
      <c r="AD1363" s="2835"/>
      <c r="AE1363" s="2821"/>
      <c r="AF1363" s="2823"/>
      <c r="AG1363" s="59">
        <f>IF(N1363=N1362,0,IF(N1363=N1361,0,1))</f>
        <v>0</v>
      </c>
      <c r="AH1363" s="59" t="s">
        <v>224</v>
      </c>
      <c r="AI1363" s="59" t="str">
        <f t="shared" si="308"/>
        <v>??</v>
      </c>
      <c r="AJ1363" s="59">
        <f>IF(O1363=O1362,0,IF(O1363=O1361,0,1))</f>
        <v>0</v>
      </c>
      <c r="AK1363" s="529">
        <f t="shared" si="317"/>
        <v>0</v>
      </c>
    </row>
    <row r="1364" spans="1:37" ht="14.1" customHeight="1" thickTop="1" thickBot="1">
      <c r="A1364" s="2797"/>
      <c r="B1364" s="2801"/>
      <c r="C1364" s="2827"/>
      <c r="D1364" s="2830"/>
      <c r="E1364" s="2833"/>
      <c r="F1364" s="2807"/>
      <c r="G1364" s="2810"/>
      <c r="H1364" s="2839"/>
      <c r="I1364" s="2807"/>
      <c r="J1364" s="2807"/>
      <c r="K1364" s="273"/>
      <c r="L1364" s="98"/>
      <c r="M1364" s="1760"/>
      <c r="N1364" s="89"/>
      <c r="O1364" s="89"/>
      <c r="P1364" s="98"/>
      <c r="Q1364" s="98"/>
      <c r="R1364" s="12"/>
      <c r="S1364" s="12"/>
      <c r="T1364" s="12"/>
      <c r="U1364" s="12"/>
      <c r="V1364" s="12"/>
      <c r="W1364" s="1934"/>
      <c r="X1364" s="1934"/>
      <c r="Y1364" s="12"/>
      <c r="Z1364" s="98"/>
      <c r="AA1364" s="2813"/>
      <c r="AB1364" s="2813"/>
      <c r="AC1364" s="2816"/>
      <c r="AD1364" s="2835"/>
      <c r="AE1364" s="2821"/>
      <c r="AF1364" s="2823"/>
      <c r="AG1364" s="59">
        <f>IF(N1364=N1363,0,IF(N1364=N1362,0,IF(N1364=N1361,0,1)))</f>
        <v>0</v>
      </c>
      <c r="AH1364" s="59" t="s">
        <v>224</v>
      </c>
      <c r="AI1364" s="59" t="str">
        <f t="shared" si="308"/>
        <v>??</v>
      </c>
      <c r="AJ1364" s="59">
        <f>IF(O1364=O1363,0,IF(O1364=O1362,0,IF(O1364=O1361,0,1)))</f>
        <v>0</v>
      </c>
      <c r="AK1364" s="529">
        <f t="shared" si="317"/>
        <v>0</v>
      </c>
    </row>
    <row r="1365" spans="1:37" ht="14.1" customHeight="1" thickTop="1" thickBot="1">
      <c r="A1365" s="2797"/>
      <c r="B1365" s="2801"/>
      <c r="C1365" s="2827"/>
      <c r="D1365" s="2830"/>
      <c r="E1365" s="2833"/>
      <c r="F1365" s="2807"/>
      <c r="G1365" s="2810"/>
      <c r="H1365" s="2839"/>
      <c r="I1365" s="2807"/>
      <c r="J1365" s="2807"/>
      <c r="K1365" s="277"/>
      <c r="L1365" s="98"/>
      <c r="M1365" s="1760"/>
      <c r="N1365" s="89"/>
      <c r="O1365" s="89"/>
      <c r="P1365" s="98"/>
      <c r="Q1365" s="98"/>
      <c r="R1365" s="12"/>
      <c r="S1365" s="12"/>
      <c r="T1365" s="12"/>
      <c r="U1365" s="12"/>
      <c r="V1365" s="12"/>
      <c r="W1365" s="1934"/>
      <c r="X1365" s="1934"/>
      <c r="Y1365" s="12"/>
      <c r="Z1365" s="98"/>
      <c r="AA1365" s="2813"/>
      <c r="AB1365" s="2813"/>
      <c r="AC1365" s="2816"/>
      <c r="AD1365" s="2835"/>
      <c r="AE1365" s="2821"/>
      <c r="AF1365" s="2823"/>
      <c r="AG1365" s="59">
        <f>IF(N1365=N1364,0,IF(N1365=N1363,0,IF(N1365=N1362,0,IF(N1365=N1361,0,1))))</f>
        <v>0</v>
      </c>
      <c r="AH1365" s="59" t="s">
        <v>224</v>
      </c>
      <c r="AI1365" s="59" t="str">
        <f t="shared" si="308"/>
        <v>??</v>
      </c>
      <c r="AJ1365" s="59">
        <f>IF(O1365=O1364,0,IF(O1365=O1363,0,IF(O1365=O1362,0,IF(O1365=O1361,0,1))))</f>
        <v>0</v>
      </c>
      <c r="AK1365" s="529">
        <f t="shared" si="317"/>
        <v>0</v>
      </c>
    </row>
    <row r="1366" spans="1:37" ht="14.1" customHeight="1" thickTop="1" thickBot="1">
      <c r="A1366" s="2797"/>
      <c r="B1366" s="2801"/>
      <c r="C1366" s="2827"/>
      <c r="D1366" s="2830"/>
      <c r="E1366" s="2833"/>
      <c r="F1366" s="2807"/>
      <c r="G1366" s="2810"/>
      <c r="H1366" s="2839"/>
      <c r="I1366" s="2807"/>
      <c r="J1366" s="2807"/>
      <c r="K1366" s="277"/>
      <c r="L1366" s="98"/>
      <c r="M1366" s="1760"/>
      <c r="N1366" s="89"/>
      <c r="O1366" s="89"/>
      <c r="P1366" s="98"/>
      <c r="Q1366" s="98"/>
      <c r="R1366" s="12"/>
      <c r="S1366" s="12"/>
      <c r="T1366" s="12"/>
      <c r="U1366" s="12"/>
      <c r="V1366" s="12"/>
      <c r="W1366" s="1934"/>
      <c r="X1366" s="1934"/>
      <c r="Y1366" s="12"/>
      <c r="Z1366" s="98"/>
      <c r="AA1366" s="2813"/>
      <c r="AB1366" s="2813"/>
      <c r="AC1366" s="2816"/>
      <c r="AD1366" s="2835"/>
      <c r="AE1366" s="2821"/>
      <c r="AF1366" s="2823"/>
      <c r="AG1366" s="59">
        <f>IF(N1366=N1365,0,IF(N1366=N1364,0,IF(N1366=N1363,0,IF(N1366=N1362,0,IF(N1366=N1361,0,1)))))</f>
        <v>0</v>
      </c>
      <c r="AH1366" s="59" t="s">
        <v>224</v>
      </c>
      <c r="AI1366" s="59" t="str">
        <f t="shared" si="308"/>
        <v>??</v>
      </c>
      <c r="AJ1366" s="59">
        <f>IF(O1366=O1365,0,IF(O1366=O1364,0,IF(O1366=O1363,0,IF(O1366=O1362,0,IF(O1366=O1361,0,1)))))</f>
        <v>0</v>
      </c>
      <c r="AK1366" s="529">
        <f t="shared" si="317"/>
        <v>0</v>
      </c>
    </row>
    <row r="1367" spans="1:37" ht="14.1" customHeight="1" thickTop="1" thickBot="1">
      <c r="A1367" s="2797"/>
      <c r="B1367" s="2801"/>
      <c r="C1367" s="2827"/>
      <c r="D1367" s="2830"/>
      <c r="E1367" s="2833"/>
      <c r="F1367" s="2807"/>
      <c r="G1367" s="2810"/>
      <c r="H1367" s="2839"/>
      <c r="I1367" s="2807"/>
      <c r="J1367" s="2807"/>
      <c r="K1367" s="277"/>
      <c r="L1367" s="98"/>
      <c r="M1367" s="1760"/>
      <c r="N1367" s="89"/>
      <c r="O1367" s="89"/>
      <c r="P1367" s="98"/>
      <c r="Q1367" s="98"/>
      <c r="R1367" s="12"/>
      <c r="S1367" s="12"/>
      <c r="T1367" s="12"/>
      <c r="U1367" s="12"/>
      <c r="V1367" s="12"/>
      <c r="W1367" s="1934"/>
      <c r="X1367" s="1934"/>
      <c r="Y1367" s="12"/>
      <c r="Z1367" s="98"/>
      <c r="AA1367" s="2813"/>
      <c r="AB1367" s="2813"/>
      <c r="AC1367" s="2824" t="str">
        <f t="shared" ref="AC1367" si="320">IF(AC1361&gt;9,"błąd","")</f>
        <v/>
      </c>
      <c r="AD1367" s="2835"/>
      <c r="AE1367" s="2821"/>
      <c r="AF1367" s="2823"/>
      <c r="AG1367" s="59">
        <f>IF(N1367=N1366,0,IF(N1367=N1365,0,IF(N1367=N1364,0,IF(N1367=N1363,0,IF(N1367=N1362,0,IF(N1367=N1361,0,1))))))</f>
        <v>0</v>
      </c>
      <c r="AH1367" s="59" t="s">
        <v>224</v>
      </c>
      <c r="AI1367" s="59" t="str">
        <f t="shared" si="308"/>
        <v>??</v>
      </c>
      <c r="AJ1367" s="59">
        <f>IF(O1367=O1366,0,IF(O1367=O1365,0,IF(O1367=O1364,0,IF(O1367=O1363,0,IF(O1367=O1362,0,IF(O1367=O1361,0,1))))))</f>
        <v>0</v>
      </c>
      <c r="AK1367" s="529">
        <f t="shared" si="317"/>
        <v>0</v>
      </c>
    </row>
    <row r="1368" spans="1:37" ht="14.1" customHeight="1" thickTop="1" thickBot="1">
      <c r="A1368" s="2797"/>
      <c r="B1368" s="2801"/>
      <c r="C1368" s="2827"/>
      <c r="D1368" s="2830"/>
      <c r="E1368" s="2833"/>
      <c r="F1368" s="2807"/>
      <c r="G1368" s="2810"/>
      <c r="H1368" s="2839"/>
      <c r="I1368" s="2807"/>
      <c r="J1368" s="2807"/>
      <c r="K1368" s="277"/>
      <c r="L1368" s="98"/>
      <c r="M1368" s="1760"/>
      <c r="N1368" s="89"/>
      <c r="O1368" s="89"/>
      <c r="P1368" s="98"/>
      <c r="Q1368" s="98"/>
      <c r="R1368" s="12"/>
      <c r="S1368" s="12"/>
      <c r="T1368" s="12"/>
      <c r="U1368" s="12"/>
      <c r="V1368" s="12"/>
      <c r="W1368" s="1934"/>
      <c r="X1368" s="1934"/>
      <c r="Y1368" s="12"/>
      <c r="Z1368" s="98"/>
      <c r="AA1368" s="2813"/>
      <c r="AB1368" s="2813"/>
      <c r="AC1368" s="2824"/>
      <c r="AD1368" s="2835"/>
      <c r="AE1368" s="2821"/>
      <c r="AF1368" s="2823"/>
      <c r="AG1368" s="59">
        <f>IF(N1368=N1367,0,IF(N1368=N1366,0,IF(N1368=N1365,0,IF(N1368=N1364,0,IF(N1368=N1363,0,IF(N1368=N1362,0,IF(N1368=N1361,0,1)))))))</f>
        <v>0</v>
      </c>
      <c r="AH1368" s="59" t="s">
        <v>224</v>
      </c>
      <c r="AI1368" s="59" t="str">
        <f t="shared" si="308"/>
        <v>??</v>
      </c>
      <c r="AJ1368" s="59">
        <f>IF(O1368=O1367,0,IF(O1368=O1366,0,IF(O1368=O1365,0,IF(O1368=O1364,0,IF(O1368=O1363,0,IF(O1368=O1362,0,IF(O1368=O1361,0,1)))))))</f>
        <v>0</v>
      </c>
      <c r="AK1368" s="529">
        <f t="shared" si="317"/>
        <v>0</v>
      </c>
    </row>
    <row r="1369" spans="1:37" ht="14.1" customHeight="1" thickTop="1" thickBot="1">
      <c r="A1369" s="2797"/>
      <c r="B1369" s="2801"/>
      <c r="C1369" s="2827"/>
      <c r="D1369" s="2830"/>
      <c r="E1369" s="2833"/>
      <c r="F1369" s="2807"/>
      <c r="G1369" s="2810"/>
      <c r="H1369" s="2839"/>
      <c r="I1369" s="2807"/>
      <c r="J1369" s="2807"/>
      <c r="K1369" s="277"/>
      <c r="L1369" s="98"/>
      <c r="M1369" s="1760"/>
      <c r="N1369" s="89"/>
      <c r="O1369" s="89"/>
      <c r="P1369" s="98"/>
      <c r="Q1369" s="98"/>
      <c r="R1369" s="12"/>
      <c r="S1369" s="12"/>
      <c r="T1369" s="12"/>
      <c r="U1369" s="12"/>
      <c r="V1369" s="12"/>
      <c r="W1369" s="1934"/>
      <c r="X1369" s="1934"/>
      <c r="Y1369" s="12"/>
      <c r="Z1369" s="98"/>
      <c r="AA1369" s="2813"/>
      <c r="AB1369" s="2813"/>
      <c r="AC1369" s="2824"/>
      <c r="AD1369" s="2835"/>
      <c r="AE1369" s="2821"/>
      <c r="AF1369" s="2823"/>
      <c r="AG1369" s="59">
        <f>IF(N1369=N1368,0,IF(N1369=N1367,0,IF(N1369=N1366,0,IF(N1369=N1365,0,IF(N1369=N1364,0,IF(N1369=N1363,0,IF(N1369=N1362,0,IF(N1369=N1361,0,1))))))))</f>
        <v>0</v>
      </c>
      <c r="AH1369" s="59" t="s">
        <v>224</v>
      </c>
      <c r="AI1369" s="59" t="str">
        <f t="shared" si="308"/>
        <v>??</v>
      </c>
      <c r="AJ1369" s="59">
        <f>IF(O1369=O1368,0,IF(O1369=O1367,0,IF(O1369=O1366,0,IF(O1369=O1365,0,IF(O1369=O1364,0,IF(O1369=O1363,0,IF(O1369=O1362,0,IF(O1369=O1361,0,1))))))))</f>
        <v>0</v>
      </c>
      <c r="AK1369" s="529">
        <f t="shared" si="317"/>
        <v>0</v>
      </c>
    </row>
    <row r="1370" spans="1:37" ht="14.1" customHeight="1" thickTop="1" thickBot="1">
      <c r="A1370" s="2797"/>
      <c r="B1370" s="2802"/>
      <c r="C1370" s="2828"/>
      <c r="D1370" s="2831"/>
      <c r="E1370" s="2834"/>
      <c r="F1370" s="2808"/>
      <c r="G1370" s="2811"/>
      <c r="H1370" s="2840"/>
      <c r="I1370" s="2808"/>
      <c r="J1370" s="2808"/>
      <c r="K1370" s="274"/>
      <c r="L1370" s="96"/>
      <c r="M1370" s="96"/>
      <c r="N1370" s="89"/>
      <c r="O1370" s="93"/>
      <c r="P1370" s="96"/>
      <c r="Q1370" s="96"/>
      <c r="R1370" s="13"/>
      <c r="S1370" s="13"/>
      <c r="T1370" s="13"/>
      <c r="U1370" s="13"/>
      <c r="V1370" s="13"/>
      <c r="W1370" s="13"/>
      <c r="X1370" s="13"/>
      <c r="Y1370" s="13"/>
      <c r="Z1370" s="96"/>
      <c r="AA1370" s="2814"/>
      <c r="AB1370" s="2814"/>
      <c r="AC1370" s="2825"/>
      <c r="AD1370" s="2835"/>
      <c r="AE1370" s="2822"/>
      <c r="AF1370" s="2823"/>
      <c r="AG1370" s="59">
        <f>IF(N1370=N1369,0,IF(N1370=N1368,0,IF(N1370=N1367,0,IF(N1370=N1366,0,IF(N1370=N1365,0,IF(N1370=N1364,0,IF(N1370=N1363,0,IF(N1370=N1362,0,IF(N1370=N1361,0,1)))))))))</f>
        <v>0</v>
      </c>
      <c r="AH1370" s="59" t="s">
        <v>224</v>
      </c>
      <c r="AI1370" s="59" t="str">
        <f t="shared" si="308"/>
        <v>??</v>
      </c>
      <c r="AJ1370" s="59">
        <f>IF(O1370=O1369,0,IF(O1370=O1368,0,IF(O1370=O1367,0,IF(O1370=O1366,0,IF(O1370=O1365,0,IF(O1370=O1364,0,IF(O1370=O1363,0,IF(O1370=O1362,0,IF(O1370=O1361,0,1)))))))))</f>
        <v>0</v>
      </c>
      <c r="AK1370" s="529">
        <f t="shared" si="317"/>
        <v>0</v>
      </c>
    </row>
    <row r="1371" spans="1:37" ht="14.1" customHeight="1" thickTop="1" thickBot="1">
      <c r="A1371" s="2797"/>
      <c r="B1371" s="2800"/>
      <c r="C1371" s="2826"/>
      <c r="D1371" s="2829"/>
      <c r="E1371" s="2832"/>
      <c r="F1371" s="2806"/>
      <c r="G1371" s="2809"/>
      <c r="H1371" s="2836" t="s">
        <v>970</v>
      </c>
      <c r="I1371" s="2806"/>
      <c r="J1371" s="2806"/>
      <c r="K1371" s="275"/>
      <c r="L1371" s="97"/>
      <c r="M1371" s="97"/>
      <c r="N1371" s="79"/>
      <c r="O1371" s="79"/>
      <c r="P1371" s="97"/>
      <c r="Q1371" s="97"/>
      <c r="R1371" s="14"/>
      <c r="S1371" s="14"/>
      <c r="T1371" s="14"/>
      <c r="U1371" s="14"/>
      <c r="V1371" s="14"/>
      <c r="W1371" s="14"/>
      <c r="X1371" s="14"/>
      <c r="Y1371" s="14"/>
      <c r="Z1371" s="97"/>
      <c r="AA1371" s="2812">
        <f>SUM(R1371:Z1380)</f>
        <v>0</v>
      </c>
      <c r="AB1371" s="2812">
        <f>IF(AA1371&gt;0,18,0)</f>
        <v>0</v>
      </c>
      <c r="AC1371" s="2815">
        <f t="shared" ref="AC1371" si="321">IF((AA1371-AB1371)&gt;=0,AA1371-AB1371,0)</f>
        <v>0</v>
      </c>
      <c r="AD1371" s="2835">
        <f>IF(AA1371&lt;AB1371,AA1371,AB1371)/IF(AB1371=0,1,AB1371)</f>
        <v>0</v>
      </c>
      <c r="AE1371" s="2820" t="str">
        <f>IF(AD1371=1,"pe",IF(AD1371&gt;0,"ne",""))</f>
        <v/>
      </c>
      <c r="AF1371" s="2823"/>
      <c r="AG1371" s="59">
        <v>1</v>
      </c>
      <c r="AH1371" s="59" t="s">
        <v>224</v>
      </c>
      <c r="AI1371" s="59" t="str">
        <f t="shared" si="308"/>
        <v>??</v>
      </c>
      <c r="AJ1371" s="59">
        <v>1</v>
      </c>
      <c r="AK1371" s="529">
        <f>C1371</f>
        <v>0</v>
      </c>
    </row>
    <row r="1372" spans="1:37" ht="14.1" customHeight="1" thickTop="1" thickBot="1">
      <c r="A1372" s="2797"/>
      <c r="B1372" s="2801"/>
      <c r="C1372" s="2827"/>
      <c r="D1372" s="2830"/>
      <c r="E1372" s="2833"/>
      <c r="F1372" s="2807"/>
      <c r="G1372" s="2810"/>
      <c r="H1372" s="2837"/>
      <c r="I1372" s="2807"/>
      <c r="J1372" s="2807"/>
      <c r="K1372" s="273"/>
      <c r="L1372" s="98"/>
      <c r="M1372" s="1760"/>
      <c r="N1372" s="89"/>
      <c r="O1372" s="89"/>
      <c r="P1372" s="98"/>
      <c r="Q1372" s="98"/>
      <c r="R1372" s="12"/>
      <c r="S1372" s="12"/>
      <c r="T1372" s="12"/>
      <c r="U1372" s="12"/>
      <c r="V1372" s="12"/>
      <c r="W1372" s="1934"/>
      <c r="X1372" s="1934"/>
      <c r="Y1372" s="12"/>
      <c r="Z1372" s="98"/>
      <c r="AA1372" s="2813"/>
      <c r="AB1372" s="2813"/>
      <c r="AC1372" s="2816"/>
      <c r="AD1372" s="2835"/>
      <c r="AE1372" s="2821"/>
      <c r="AF1372" s="2823"/>
      <c r="AG1372" s="59">
        <f>IF(N1372=N1371,0,1)</f>
        <v>0</v>
      </c>
      <c r="AH1372" s="59" t="s">
        <v>224</v>
      </c>
      <c r="AI1372" s="59" t="str">
        <f t="shared" si="308"/>
        <v>??</v>
      </c>
      <c r="AJ1372" s="59">
        <f>IF(O1372=O1371,0,1)</f>
        <v>0</v>
      </c>
      <c r="AK1372" s="529">
        <f t="shared" ref="AK1372:AK1400" si="322">AK1371</f>
        <v>0</v>
      </c>
    </row>
    <row r="1373" spans="1:37" ht="14.1" customHeight="1" thickTop="1" thickBot="1">
      <c r="A1373" s="2797"/>
      <c r="B1373" s="2801"/>
      <c r="C1373" s="2827"/>
      <c r="D1373" s="2830"/>
      <c r="E1373" s="2833"/>
      <c r="F1373" s="2807"/>
      <c r="G1373" s="2810"/>
      <c r="H1373" s="2838"/>
      <c r="I1373" s="2807"/>
      <c r="J1373" s="2807"/>
      <c r="K1373" s="273"/>
      <c r="L1373" s="98"/>
      <c r="M1373" s="1760"/>
      <c r="N1373" s="89"/>
      <c r="O1373" s="89"/>
      <c r="P1373" s="98"/>
      <c r="Q1373" s="98"/>
      <c r="R1373" s="12"/>
      <c r="S1373" s="12"/>
      <c r="T1373" s="12"/>
      <c r="U1373" s="12"/>
      <c r="V1373" s="12"/>
      <c r="W1373" s="1934"/>
      <c r="X1373" s="1934"/>
      <c r="Y1373" s="12"/>
      <c r="Z1373" s="98"/>
      <c r="AA1373" s="2813"/>
      <c r="AB1373" s="2813"/>
      <c r="AC1373" s="2816"/>
      <c r="AD1373" s="2835"/>
      <c r="AE1373" s="2821"/>
      <c r="AF1373" s="2823"/>
      <c r="AG1373" s="59">
        <f>IF(N1373=N1372,0,IF(N1373=N1371,0,1))</f>
        <v>0</v>
      </c>
      <c r="AH1373" s="59" t="s">
        <v>224</v>
      </c>
      <c r="AI1373" s="59" t="str">
        <f t="shared" si="308"/>
        <v>??</v>
      </c>
      <c r="AJ1373" s="59">
        <f>IF(O1373=O1372,0,IF(O1373=O1371,0,1))</f>
        <v>0</v>
      </c>
      <c r="AK1373" s="529">
        <f t="shared" si="322"/>
        <v>0</v>
      </c>
    </row>
    <row r="1374" spans="1:37" ht="14.1" customHeight="1" thickTop="1" thickBot="1">
      <c r="A1374" s="2797"/>
      <c r="B1374" s="2801"/>
      <c r="C1374" s="2827"/>
      <c r="D1374" s="2830"/>
      <c r="E1374" s="2833"/>
      <c r="F1374" s="2807"/>
      <c r="G1374" s="2810"/>
      <c r="H1374" s="2839"/>
      <c r="I1374" s="2807"/>
      <c r="J1374" s="2807"/>
      <c r="K1374" s="273"/>
      <c r="L1374" s="98"/>
      <c r="M1374" s="1760"/>
      <c r="N1374" s="89"/>
      <c r="O1374" s="89"/>
      <c r="P1374" s="98"/>
      <c r="Q1374" s="98"/>
      <c r="R1374" s="12"/>
      <c r="S1374" s="12"/>
      <c r="T1374" s="12"/>
      <c r="U1374" s="12"/>
      <c r="V1374" s="12"/>
      <c r="W1374" s="1934"/>
      <c r="X1374" s="1934"/>
      <c r="Y1374" s="12"/>
      <c r="Z1374" s="98"/>
      <c r="AA1374" s="2813"/>
      <c r="AB1374" s="2813"/>
      <c r="AC1374" s="2816"/>
      <c r="AD1374" s="2835"/>
      <c r="AE1374" s="2821"/>
      <c r="AF1374" s="2823"/>
      <c r="AG1374" s="59">
        <f>IF(N1374=N1373,0,IF(N1374=N1372,0,IF(N1374=N1371,0,1)))</f>
        <v>0</v>
      </c>
      <c r="AH1374" s="59" t="s">
        <v>224</v>
      </c>
      <c r="AI1374" s="59" t="str">
        <f t="shared" si="308"/>
        <v>??</v>
      </c>
      <c r="AJ1374" s="59">
        <f>IF(O1374=O1373,0,IF(O1374=O1372,0,IF(O1374=O1371,0,1)))</f>
        <v>0</v>
      </c>
      <c r="AK1374" s="529">
        <f t="shared" si="322"/>
        <v>0</v>
      </c>
    </row>
    <row r="1375" spans="1:37" ht="14.1" customHeight="1" thickTop="1" thickBot="1">
      <c r="A1375" s="2797"/>
      <c r="B1375" s="2801"/>
      <c r="C1375" s="2827"/>
      <c r="D1375" s="2830"/>
      <c r="E1375" s="2833"/>
      <c r="F1375" s="2807"/>
      <c r="G1375" s="2810"/>
      <c r="H1375" s="2839"/>
      <c r="I1375" s="2807"/>
      <c r="J1375" s="2807"/>
      <c r="K1375" s="277"/>
      <c r="L1375" s="98"/>
      <c r="M1375" s="1760"/>
      <c r="N1375" s="89"/>
      <c r="O1375" s="89"/>
      <c r="P1375" s="98"/>
      <c r="Q1375" s="98"/>
      <c r="R1375" s="12"/>
      <c r="S1375" s="12"/>
      <c r="T1375" s="12"/>
      <c r="U1375" s="12"/>
      <c r="V1375" s="12"/>
      <c r="W1375" s="1934"/>
      <c r="X1375" s="1934"/>
      <c r="Y1375" s="12"/>
      <c r="Z1375" s="98"/>
      <c r="AA1375" s="2813"/>
      <c r="AB1375" s="2813"/>
      <c r="AC1375" s="2816"/>
      <c r="AD1375" s="2835"/>
      <c r="AE1375" s="2821"/>
      <c r="AF1375" s="2823"/>
      <c r="AG1375" s="59">
        <f>IF(N1375=N1374,0,IF(N1375=N1373,0,IF(N1375=N1372,0,IF(N1375=N1371,0,1))))</f>
        <v>0</v>
      </c>
      <c r="AH1375" s="59" t="s">
        <v>224</v>
      </c>
      <c r="AI1375" s="59" t="str">
        <f t="shared" si="308"/>
        <v>??</v>
      </c>
      <c r="AJ1375" s="59">
        <f>IF(O1375=O1374,0,IF(O1375=O1373,0,IF(O1375=O1372,0,IF(O1375=O1371,0,1))))</f>
        <v>0</v>
      </c>
      <c r="AK1375" s="529">
        <f t="shared" si="322"/>
        <v>0</v>
      </c>
    </row>
    <row r="1376" spans="1:37" ht="14.1" customHeight="1" thickTop="1" thickBot="1">
      <c r="A1376" s="2797"/>
      <c r="B1376" s="2801"/>
      <c r="C1376" s="2827"/>
      <c r="D1376" s="2830"/>
      <c r="E1376" s="2833"/>
      <c r="F1376" s="2807"/>
      <c r="G1376" s="2810"/>
      <c r="H1376" s="2839"/>
      <c r="I1376" s="2807"/>
      <c r="J1376" s="2807"/>
      <c r="K1376" s="277"/>
      <c r="L1376" s="98"/>
      <c r="M1376" s="1760"/>
      <c r="N1376" s="89"/>
      <c r="O1376" s="89"/>
      <c r="P1376" s="98"/>
      <c r="Q1376" s="98"/>
      <c r="R1376" s="12"/>
      <c r="S1376" s="12"/>
      <c r="T1376" s="12"/>
      <c r="U1376" s="12"/>
      <c r="V1376" s="12"/>
      <c r="W1376" s="1934"/>
      <c r="X1376" s="1934"/>
      <c r="Y1376" s="12"/>
      <c r="Z1376" s="98"/>
      <c r="AA1376" s="2813"/>
      <c r="AB1376" s="2813"/>
      <c r="AC1376" s="2816"/>
      <c r="AD1376" s="2835"/>
      <c r="AE1376" s="2821"/>
      <c r="AF1376" s="2823"/>
      <c r="AG1376" s="59">
        <f>IF(N1376=N1375,0,IF(N1376=N1374,0,IF(N1376=N1373,0,IF(N1376=N1372,0,IF(N1376=N1371,0,1)))))</f>
        <v>0</v>
      </c>
      <c r="AH1376" s="59" t="s">
        <v>224</v>
      </c>
      <c r="AI1376" s="59" t="str">
        <f t="shared" si="308"/>
        <v>??</v>
      </c>
      <c r="AJ1376" s="59">
        <f>IF(O1376=O1375,0,IF(O1376=O1374,0,IF(O1376=O1373,0,IF(O1376=O1372,0,IF(O1376=O1371,0,1)))))</f>
        <v>0</v>
      </c>
      <c r="AK1376" s="529">
        <f t="shared" si="322"/>
        <v>0</v>
      </c>
    </row>
    <row r="1377" spans="1:37" ht="14.1" customHeight="1" thickTop="1" thickBot="1">
      <c r="A1377" s="2797"/>
      <c r="B1377" s="2801"/>
      <c r="C1377" s="2827"/>
      <c r="D1377" s="2830"/>
      <c r="E1377" s="2833"/>
      <c r="F1377" s="2807"/>
      <c r="G1377" s="2810"/>
      <c r="H1377" s="2839"/>
      <c r="I1377" s="2807"/>
      <c r="J1377" s="2807"/>
      <c r="K1377" s="277"/>
      <c r="L1377" s="98"/>
      <c r="M1377" s="1760"/>
      <c r="N1377" s="89"/>
      <c r="O1377" s="89"/>
      <c r="P1377" s="98"/>
      <c r="Q1377" s="98"/>
      <c r="R1377" s="12"/>
      <c r="S1377" s="12"/>
      <c r="T1377" s="12"/>
      <c r="U1377" s="12"/>
      <c r="V1377" s="12"/>
      <c r="W1377" s="1934"/>
      <c r="X1377" s="1934"/>
      <c r="Y1377" s="12"/>
      <c r="Z1377" s="98"/>
      <c r="AA1377" s="2813"/>
      <c r="AB1377" s="2813"/>
      <c r="AC1377" s="2824" t="str">
        <f t="shared" ref="AC1377" si="323">IF(AC1371&gt;9,"błąd","")</f>
        <v/>
      </c>
      <c r="AD1377" s="2835"/>
      <c r="AE1377" s="2821"/>
      <c r="AF1377" s="2823"/>
      <c r="AG1377" s="59">
        <f>IF(N1377=N1376,0,IF(N1377=N1375,0,IF(N1377=N1374,0,IF(N1377=N1373,0,IF(N1377=N1372,0,IF(N1377=N1371,0,1))))))</f>
        <v>0</v>
      </c>
      <c r="AH1377" s="59" t="s">
        <v>224</v>
      </c>
      <c r="AI1377" s="59" t="str">
        <f t="shared" si="308"/>
        <v>??</v>
      </c>
      <c r="AJ1377" s="59">
        <f>IF(O1377=O1376,0,IF(O1377=O1375,0,IF(O1377=O1374,0,IF(O1377=O1373,0,IF(O1377=O1372,0,IF(O1377=O1371,0,1))))))</f>
        <v>0</v>
      </c>
      <c r="AK1377" s="529">
        <f t="shared" si="322"/>
        <v>0</v>
      </c>
    </row>
    <row r="1378" spans="1:37" ht="14.1" customHeight="1" thickTop="1" thickBot="1">
      <c r="A1378" s="2797"/>
      <c r="B1378" s="2801"/>
      <c r="C1378" s="2827"/>
      <c r="D1378" s="2830"/>
      <c r="E1378" s="2833"/>
      <c r="F1378" s="2807"/>
      <c r="G1378" s="2810"/>
      <c r="H1378" s="2839"/>
      <c r="I1378" s="2807"/>
      <c r="J1378" s="2807"/>
      <c r="K1378" s="277"/>
      <c r="L1378" s="98"/>
      <c r="M1378" s="1760"/>
      <c r="N1378" s="89"/>
      <c r="O1378" s="89"/>
      <c r="P1378" s="98"/>
      <c r="Q1378" s="98"/>
      <c r="R1378" s="12"/>
      <c r="S1378" s="12"/>
      <c r="T1378" s="12"/>
      <c r="U1378" s="12"/>
      <c r="V1378" s="12"/>
      <c r="W1378" s="1934"/>
      <c r="X1378" s="1934"/>
      <c r="Y1378" s="12"/>
      <c r="Z1378" s="98"/>
      <c r="AA1378" s="2813"/>
      <c r="AB1378" s="2813"/>
      <c r="AC1378" s="2824"/>
      <c r="AD1378" s="2835"/>
      <c r="AE1378" s="2821"/>
      <c r="AF1378" s="2823"/>
      <c r="AG1378" s="59">
        <f>IF(N1378=N1377,0,IF(N1378=N1376,0,IF(N1378=N1375,0,IF(N1378=N1374,0,IF(N1378=N1373,0,IF(N1378=N1372,0,IF(N1378=N1371,0,1)))))))</f>
        <v>0</v>
      </c>
      <c r="AH1378" s="59" t="s">
        <v>224</v>
      </c>
      <c r="AI1378" s="59" t="str">
        <f t="shared" si="308"/>
        <v>??</v>
      </c>
      <c r="AJ1378" s="59">
        <f>IF(O1378=O1377,0,IF(O1378=O1376,0,IF(O1378=O1375,0,IF(O1378=O1374,0,IF(O1378=O1373,0,IF(O1378=O1372,0,IF(O1378=O1371,0,1)))))))</f>
        <v>0</v>
      </c>
      <c r="AK1378" s="529">
        <f t="shared" si="322"/>
        <v>0</v>
      </c>
    </row>
    <row r="1379" spans="1:37" ht="14.1" customHeight="1" thickTop="1" thickBot="1">
      <c r="A1379" s="2797"/>
      <c r="B1379" s="2801"/>
      <c r="C1379" s="2827"/>
      <c r="D1379" s="2830"/>
      <c r="E1379" s="2833"/>
      <c r="F1379" s="2807"/>
      <c r="G1379" s="2810"/>
      <c r="H1379" s="2839"/>
      <c r="I1379" s="2807"/>
      <c r="J1379" s="2807"/>
      <c r="K1379" s="277"/>
      <c r="L1379" s="98"/>
      <c r="M1379" s="1760"/>
      <c r="N1379" s="89"/>
      <c r="O1379" s="89"/>
      <c r="P1379" s="98"/>
      <c r="Q1379" s="98"/>
      <c r="R1379" s="12"/>
      <c r="S1379" s="12"/>
      <c r="T1379" s="12"/>
      <c r="U1379" s="12"/>
      <c r="V1379" s="12"/>
      <c r="W1379" s="1934"/>
      <c r="X1379" s="1934"/>
      <c r="Y1379" s="12"/>
      <c r="Z1379" s="98"/>
      <c r="AA1379" s="2813"/>
      <c r="AB1379" s="2813"/>
      <c r="AC1379" s="2824"/>
      <c r="AD1379" s="2835"/>
      <c r="AE1379" s="2821"/>
      <c r="AF1379" s="2823"/>
      <c r="AG1379" s="59">
        <f>IF(N1379=N1378,0,IF(N1379=N1377,0,IF(N1379=N1376,0,IF(N1379=N1375,0,IF(N1379=N1374,0,IF(N1379=N1373,0,IF(N1379=N1372,0,IF(N1379=N1371,0,1))))))))</f>
        <v>0</v>
      </c>
      <c r="AH1379" s="59" t="s">
        <v>224</v>
      </c>
      <c r="AI1379" s="59" t="str">
        <f t="shared" si="308"/>
        <v>??</v>
      </c>
      <c r="AJ1379" s="59">
        <f>IF(O1379=O1378,0,IF(O1379=O1377,0,IF(O1379=O1376,0,IF(O1379=O1375,0,IF(O1379=O1374,0,IF(O1379=O1373,0,IF(O1379=O1372,0,IF(O1379=O1371,0,1))))))))</f>
        <v>0</v>
      </c>
      <c r="AK1379" s="529">
        <f t="shared" si="322"/>
        <v>0</v>
      </c>
    </row>
    <row r="1380" spans="1:37" ht="14.1" customHeight="1" thickTop="1" thickBot="1">
      <c r="A1380" s="2797"/>
      <c r="B1380" s="2802"/>
      <c r="C1380" s="2828"/>
      <c r="D1380" s="2831"/>
      <c r="E1380" s="2834"/>
      <c r="F1380" s="2808"/>
      <c r="G1380" s="2811"/>
      <c r="H1380" s="2840"/>
      <c r="I1380" s="2808"/>
      <c r="J1380" s="2808"/>
      <c r="K1380" s="274"/>
      <c r="L1380" s="96"/>
      <c r="M1380" s="96"/>
      <c r="N1380" s="89"/>
      <c r="O1380" s="93"/>
      <c r="P1380" s="96"/>
      <c r="Q1380" s="96"/>
      <c r="R1380" s="13"/>
      <c r="S1380" s="13"/>
      <c r="T1380" s="13"/>
      <c r="U1380" s="13"/>
      <c r="V1380" s="13"/>
      <c r="W1380" s="13"/>
      <c r="X1380" s="13"/>
      <c r="Y1380" s="13"/>
      <c r="Z1380" s="96"/>
      <c r="AA1380" s="2814"/>
      <c r="AB1380" s="2814"/>
      <c r="AC1380" s="2825"/>
      <c r="AD1380" s="2835"/>
      <c r="AE1380" s="2822"/>
      <c r="AF1380" s="2823"/>
      <c r="AG1380" s="59">
        <f>IF(N1380=N1379,0,IF(N1380=N1378,0,IF(N1380=N1377,0,IF(N1380=N1376,0,IF(N1380=N1375,0,IF(N1380=N1374,0,IF(N1380=N1373,0,IF(N1380=N1372,0,IF(N1380=N1371,0,1)))))))))</f>
        <v>0</v>
      </c>
      <c r="AH1380" s="59" t="s">
        <v>224</v>
      </c>
      <c r="AI1380" s="59" t="str">
        <f t="shared" si="308"/>
        <v>??</v>
      </c>
      <c r="AJ1380" s="59">
        <f>IF(O1380=O1379,0,IF(O1380=O1378,0,IF(O1380=O1377,0,IF(O1380=O1376,0,IF(O1380=O1375,0,IF(O1380=O1374,0,IF(O1380=O1373,0,IF(O1380=O1372,0,IF(O1380=O1371,0,1)))))))))</f>
        <v>0</v>
      </c>
      <c r="AK1380" s="529">
        <f t="shared" si="322"/>
        <v>0</v>
      </c>
    </row>
    <row r="1381" spans="1:37" ht="14.1" customHeight="1" thickTop="1" thickBot="1">
      <c r="A1381" s="2797"/>
      <c r="B1381" s="2800"/>
      <c r="C1381" s="2826"/>
      <c r="D1381" s="2829"/>
      <c r="E1381" s="2832"/>
      <c r="F1381" s="2806"/>
      <c r="G1381" s="2809"/>
      <c r="H1381" s="2836" t="s">
        <v>970</v>
      </c>
      <c r="I1381" s="2806"/>
      <c r="J1381" s="2806"/>
      <c r="K1381" s="275"/>
      <c r="L1381" s="97"/>
      <c r="M1381" s="97"/>
      <c r="N1381" s="79"/>
      <c r="O1381" s="79"/>
      <c r="P1381" s="97"/>
      <c r="Q1381" s="97"/>
      <c r="R1381" s="14"/>
      <c r="S1381" s="14"/>
      <c r="T1381" s="14"/>
      <c r="U1381" s="14"/>
      <c r="V1381" s="14"/>
      <c r="W1381" s="14"/>
      <c r="X1381" s="14"/>
      <c r="Y1381" s="14"/>
      <c r="Z1381" s="97"/>
      <c r="AA1381" s="2812">
        <f>SUM(R1381:Z1390)</f>
        <v>0</v>
      </c>
      <c r="AB1381" s="2812">
        <f>IF(AA1381&gt;0,18,0)</f>
        <v>0</v>
      </c>
      <c r="AC1381" s="2815">
        <f t="shared" ref="AC1381" si="324">IF((AA1381-AB1381)&gt;=0,AA1381-AB1381,0)</f>
        <v>0</v>
      </c>
      <c r="AD1381" s="2835">
        <f>IF(AA1381&lt;AB1381,AA1381,AB1381)/IF(AB1381=0,1,AB1381)</f>
        <v>0</v>
      </c>
      <c r="AE1381" s="2820" t="str">
        <f>IF(AD1381=1,"pe",IF(AD1381&gt;0,"ne",""))</f>
        <v/>
      </c>
      <c r="AF1381" s="2823"/>
      <c r="AG1381" s="59">
        <v>1</v>
      </c>
      <c r="AH1381" s="59" t="s">
        <v>224</v>
      </c>
      <c r="AI1381" s="59" t="str">
        <f t="shared" ref="AI1381:AI1450" si="325">$C$2</f>
        <v>??</v>
      </c>
      <c r="AJ1381" s="59">
        <v>1</v>
      </c>
      <c r="AK1381" s="529">
        <f>C1381</f>
        <v>0</v>
      </c>
    </row>
    <row r="1382" spans="1:37" ht="14.1" customHeight="1" thickTop="1" thickBot="1">
      <c r="A1382" s="2797"/>
      <c r="B1382" s="2801"/>
      <c r="C1382" s="2827"/>
      <c r="D1382" s="2830"/>
      <c r="E1382" s="2833"/>
      <c r="F1382" s="2807"/>
      <c r="G1382" s="2810"/>
      <c r="H1382" s="2837"/>
      <c r="I1382" s="2807"/>
      <c r="J1382" s="2807"/>
      <c r="K1382" s="273"/>
      <c r="L1382" s="98"/>
      <c r="M1382" s="1760"/>
      <c r="N1382" s="89"/>
      <c r="O1382" s="89"/>
      <c r="P1382" s="98"/>
      <c r="Q1382" s="98"/>
      <c r="R1382" s="12"/>
      <c r="S1382" s="12"/>
      <c r="T1382" s="12"/>
      <c r="U1382" s="12"/>
      <c r="V1382" s="12"/>
      <c r="W1382" s="1934"/>
      <c r="X1382" s="1934"/>
      <c r="Y1382" s="12"/>
      <c r="Z1382" s="98"/>
      <c r="AA1382" s="2813"/>
      <c r="AB1382" s="2813"/>
      <c r="AC1382" s="2816"/>
      <c r="AD1382" s="2835"/>
      <c r="AE1382" s="2821"/>
      <c r="AF1382" s="2823"/>
      <c r="AG1382" s="59">
        <f>IF(N1382=N1381,0,1)</f>
        <v>0</v>
      </c>
      <c r="AH1382" s="59" t="s">
        <v>224</v>
      </c>
      <c r="AI1382" s="59" t="str">
        <f t="shared" si="325"/>
        <v>??</v>
      </c>
      <c r="AJ1382" s="59">
        <f>IF(O1382=O1381,0,1)</f>
        <v>0</v>
      </c>
      <c r="AK1382" s="529">
        <f t="shared" si="322"/>
        <v>0</v>
      </c>
    </row>
    <row r="1383" spans="1:37" ht="14.1" customHeight="1" thickTop="1" thickBot="1">
      <c r="A1383" s="2797"/>
      <c r="B1383" s="2801"/>
      <c r="C1383" s="2827"/>
      <c r="D1383" s="2830"/>
      <c r="E1383" s="2833"/>
      <c r="F1383" s="2807"/>
      <c r="G1383" s="2810"/>
      <c r="H1383" s="2838"/>
      <c r="I1383" s="2807"/>
      <c r="J1383" s="2807"/>
      <c r="K1383" s="273"/>
      <c r="L1383" s="98"/>
      <c r="M1383" s="1760"/>
      <c r="N1383" s="89"/>
      <c r="O1383" s="89"/>
      <c r="P1383" s="98"/>
      <c r="Q1383" s="98"/>
      <c r="R1383" s="12"/>
      <c r="S1383" s="12"/>
      <c r="T1383" s="12"/>
      <c r="U1383" s="12"/>
      <c r="V1383" s="12"/>
      <c r="W1383" s="1934"/>
      <c r="X1383" s="1934"/>
      <c r="Y1383" s="12"/>
      <c r="Z1383" s="98"/>
      <c r="AA1383" s="2813"/>
      <c r="AB1383" s="2813"/>
      <c r="AC1383" s="2816"/>
      <c r="AD1383" s="2835"/>
      <c r="AE1383" s="2821"/>
      <c r="AF1383" s="2823"/>
      <c r="AG1383" s="59">
        <f>IF(N1383=N1382,0,IF(N1383=N1381,0,1))</f>
        <v>0</v>
      </c>
      <c r="AH1383" s="59" t="s">
        <v>224</v>
      </c>
      <c r="AI1383" s="59" t="str">
        <f t="shared" si="325"/>
        <v>??</v>
      </c>
      <c r="AJ1383" s="59">
        <f>IF(O1383=O1382,0,IF(O1383=O1381,0,1))</f>
        <v>0</v>
      </c>
      <c r="AK1383" s="529">
        <f t="shared" si="322"/>
        <v>0</v>
      </c>
    </row>
    <row r="1384" spans="1:37" ht="14.1" customHeight="1" thickTop="1" thickBot="1">
      <c r="A1384" s="2797"/>
      <c r="B1384" s="2801"/>
      <c r="C1384" s="2827"/>
      <c r="D1384" s="2830"/>
      <c r="E1384" s="2833"/>
      <c r="F1384" s="2807"/>
      <c r="G1384" s="2810"/>
      <c r="H1384" s="2839"/>
      <c r="I1384" s="2807"/>
      <c r="J1384" s="2807"/>
      <c r="K1384" s="273"/>
      <c r="L1384" s="98"/>
      <c r="M1384" s="1760"/>
      <c r="N1384" s="89"/>
      <c r="O1384" s="89"/>
      <c r="P1384" s="98"/>
      <c r="Q1384" s="98"/>
      <c r="R1384" s="12"/>
      <c r="S1384" s="12"/>
      <c r="T1384" s="12"/>
      <c r="U1384" s="12"/>
      <c r="V1384" s="12"/>
      <c r="W1384" s="1934"/>
      <c r="X1384" s="1934"/>
      <c r="Y1384" s="12"/>
      <c r="Z1384" s="98"/>
      <c r="AA1384" s="2813"/>
      <c r="AB1384" s="2813"/>
      <c r="AC1384" s="2816"/>
      <c r="AD1384" s="2835"/>
      <c r="AE1384" s="2821"/>
      <c r="AF1384" s="2823"/>
      <c r="AG1384" s="59">
        <f>IF(N1384=N1383,0,IF(N1384=N1382,0,IF(N1384=N1381,0,1)))</f>
        <v>0</v>
      </c>
      <c r="AH1384" s="59" t="s">
        <v>224</v>
      </c>
      <c r="AI1384" s="59" t="str">
        <f t="shared" si="325"/>
        <v>??</v>
      </c>
      <c r="AJ1384" s="59">
        <f>IF(O1384=O1383,0,IF(O1384=O1382,0,IF(O1384=O1381,0,1)))</f>
        <v>0</v>
      </c>
      <c r="AK1384" s="529">
        <f t="shared" si="322"/>
        <v>0</v>
      </c>
    </row>
    <row r="1385" spans="1:37" ht="14.1" customHeight="1" thickTop="1" thickBot="1">
      <c r="A1385" s="2797"/>
      <c r="B1385" s="2801"/>
      <c r="C1385" s="2827"/>
      <c r="D1385" s="2830"/>
      <c r="E1385" s="2833"/>
      <c r="F1385" s="2807"/>
      <c r="G1385" s="2810"/>
      <c r="H1385" s="2839"/>
      <c r="I1385" s="2807"/>
      <c r="J1385" s="2807"/>
      <c r="K1385" s="277"/>
      <c r="L1385" s="98"/>
      <c r="M1385" s="1760"/>
      <c r="N1385" s="89"/>
      <c r="O1385" s="89"/>
      <c r="P1385" s="98"/>
      <c r="Q1385" s="98"/>
      <c r="R1385" s="12"/>
      <c r="S1385" s="12"/>
      <c r="T1385" s="12"/>
      <c r="U1385" s="12"/>
      <c r="V1385" s="12"/>
      <c r="W1385" s="1934"/>
      <c r="X1385" s="1934"/>
      <c r="Y1385" s="12"/>
      <c r="Z1385" s="98"/>
      <c r="AA1385" s="2813"/>
      <c r="AB1385" s="2813"/>
      <c r="AC1385" s="2816"/>
      <c r="AD1385" s="2835"/>
      <c r="AE1385" s="2821"/>
      <c r="AF1385" s="2823"/>
      <c r="AG1385" s="59">
        <f>IF(N1385=N1384,0,IF(N1385=N1383,0,IF(N1385=N1382,0,IF(N1385=N1381,0,1))))</f>
        <v>0</v>
      </c>
      <c r="AH1385" s="59" t="s">
        <v>224</v>
      </c>
      <c r="AI1385" s="59" t="str">
        <f t="shared" si="325"/>
        <v>??</v>
      </c>
      <c r="AJ1385" s="59">
        <f>IF(O1385=O1384,0,IF(O1385=O1383,0,IF(O1385=O1382,0,IF(O1385=O1381,0,1))))</f>
        <v>0</v>
      </c>
      <c r="AK1385" s="529">
        <f t="shared" si="322"/>
        <v>0</v>
      </c>
    </row>
    <row r="1386" spans="1:37" ht="14.1" customHeight="1" thickTop="1" thickBot="1">
      <c r="A1386" s="2797"/>
      <c r="B1386" s="2801"/>
      <c r="C1386" s="2827"/>
      <c r="D1386" s="2830"/>
      <c r="E1386" s="2833"/>
      <c r="F1386" s="2807"/>
      <c r="G1386" s="2810"/>
      <c r="H1386" s="2839"/>
      <c r="I1386" s="2807"/>
      <c r="J1386" s="2807"/>
      <c r="K1386" s="277"/>
      <c r="L1386" s="98"/>
      <c r="M1386" s="1760"/>
      <c r="N1386" s="89"/>
      <c r="O1386" s="89"/>
      <c r="P1386" s="98"/>
      <c r="Q1386" s="98"/>
      <c r="R1386" s="12"/>
      <c r="S1386" s="12"/>
      <c r="T1386" s="12"/>
      <c r="U1386" s="12"/>
      <c r="V1386" s="12"/>
      <c r="W1386" s="1934"/>
      <c r="X1386" s="1934"/>
      <c r="Y1386" s="12"/>
      <c r="Z1386" s="98"/>
      <c r="AA1386" s="2813"/>
      <c r="AB1386" s="2813"/>
      <c r="AC1386" s="2816"/>
      <c r="AD1386" s="2835"/>
      <c r="AE1386" s="2821"/>
      <c r="AF1386" s="2823"/>
      <c r="AG1386" s="59">
        <f>IF(N1386=N1385,0,IF(N1386=N1384,0,IF(N1386=N1383,0,IF(N1386=N1382,0,IF(N1386=N1381,0,1)))))</f>
        <v>0</v>
      </c>
      <c r="AH1386" s="59" t="s">
        <v>224</v>
      </c>
      <c r="AI1386" s="59" t="str">
        <f t="shared" si="325"/>
        <v>??</v>
      </c>
      <c r="AJ1386" s="59">
        <f>IF(O1386=O1385,0,IF(O1386=O1384,0,IF(O1386=O1383,0,IF(O1386=O1382,0,IF(O1386=O1381,0,1)))))</f>
        <v>0</v>
      </c>
      <c r="AK1386" s="529">
        <f t="shared" si="322"/>
        <v>0</v>
      </c>
    </row>
    <row r="1387" spans="1:37" ht="14.1" customHeight="1" thickTop="1" thickBot="1">
      <c r="A1387" s="2797"/>
      <c r="B1387" s="2801"/>
      <c r="C1387" s="2827"/>
      <c r="D1387" s="2830"/>
      <c r="E1387" s="2833"/>
      <c r="F1387" s="2807"/>
      <c r="G1387" s="2810"/>
      <c r="H1387" s="2839"/>
      <c r="I1387" s="2807"/>
      <c r="J1387" s="2807"/>
      <c r="K1387" s="277"/>
      <c r="L1387" s="98"/>
      <c r="M1387" s="1760"/>
      <c r="N1387" s="89"/>
      <c r="O1387" s="89"/>
      <c r="P1387" s="98"/>
      <c r="Q1387" s="98"/>
      <c r="R1387" s="12"/>
      <c r="S1387" s="12"/>
      <c r="T1387" s="12"/>
      <c r="U1387" s="12"/>
      <c r="V1387" s="12"/>
      <c r="W1387" s="1934"/>
      <c r="X1387" s="1934"/>
      <c r="Y1387" s="12"/>
      <c r="Z1387" s="98"/>
      <c r="AA1387" s="2813"/>
      <c r="AB1387" s="2813"/>
      <c r="AC1387" s="2824" t="str">
        <f t="shared" ref="AC1387" si="326">IF(AC1381&gt;9,"błąd","")</f>
        <v/>
      </c>
      <c r="AD1387" s="2835"/>
      <c r="AE1387" s="2821"/>
      <c r="AF1387" s="2823"/>
      <c r="AG1387" s="59">
        <f>IF(N1387=N1386,0,IF(N1387=N1385,0,IF(N1387=N1384,0,IF(N1387=N1383,0,IF(N1387=N1382,0,IF(N1387=N1381,0,1))))))</f>
        <v>0</v>
      </c>
      <c r="AH1387" s="59" t="s">
        <v>224</v>
      </c>
      <c r="AI1387" s="59" t="str">
        <f t="shared" si="325"/>
        <v>??</v>
      </c>
      <c r="AJ1387" s="59">
        <f>IF(O1387=O1386,0,IF(O1387=O1385,0,IF(O1387=O1384,0,IF(O1387=O1383,0,IF(O1387=O1382,0,IF(O1387=O1381,0,1))))))</f>
        <v>0</v>
      </c>
      <c r="AK1387" s="529">
        <f t="shared" si="322"/>
        <v>0</v>
      </c>
    </row>
    <row r="1388" spans="1:37" ht="14.1" customHeight="1" thickTop="1" thickBot="1">
      <c r="A1388" s="2797"/>
      <c r="B1388" s="2801"/>
      <c r="C1388" s="2827"/>
      <c r="D1388" s="2830"/>
      <c r="E1388" s="2833"/>
      <c r="F1388" s="2807"/>
      <c r="G1388" s="2810"/>
      <c r="H1388" s="2839"/>
      <c r="I1388" s="2807"/>
      <c r="J1388" s="2807"/>
      <c r="K1388" s="277"/>
      <c r="L1388" s="98"/>
      <c r="M1388" s="1760"/>
      <c r="N1388" s="89"/>
      <c r="O1388" s="89"/>
      <c r="P1388" s="98"/>
      <c r="Q1388" s="98"/>
      <c r="R1388" s="12"/>
      <c r="S1388" s="12"/>
      <c r="T1388" s="12"/>
      <c r="U1388" s="12"/>
      <c r="V1388" s="12"/>
      <c r="W1388" s="1934"/>
      <c r="X1388" s="1934"/>
      <c r="Y1388" s="12"/>
      <c r="Z1388" s="98"/>
      <c r="AA1388" s="2813"/>
      <c r="AB1388" s="2813"/>
      <c r="AC1388" s="2824"/>
      <c r="AD1388" s="2835"/>
      <c r="AE1388" s="2821"/>
      <c r="AF1388" s="2823"/>
      <c r="AG1388" s="59">
        <f>IF(N1388=N1387,0,IF(N1388=N1386,0,IF(N1388=N1385,0,IF(N1388=N1384,0,IF(N1388=N1383,0,IF(N1388=N1382,0,IF(N1388=N1381,0,1)))))))</f>
        <v>0</v>
      </c>
      <c r="AH1388" s="59" t="s">
        <v>224</v>
      </c>
      <c r="AI1388" s="59" t="str">
        <f t="shared" si="325"/>
        <v>??</v>
      </c>
      <c r="AJ1388" s="59">
        <f>IF(O1388=O1387,0,IF(O1388=O1386,0,IF(O1388=O1385,0,IF(O1388=O1384,0,IF(O1388=O1383,0,IF(O1388=O1382,0,IF(O1388=O1381,0,1)))))))</f>
        <v>0</v>
      </c>
      <c r="AK1388" s="529">
        <f t="shared" si="322"/>
        <v>0</v>
      </c>
    </row>
    <row r="1389" spans="1:37" ht="14.1" customHeight="1" thickTop="1" thickBot="1">
      <c r="A1389" s="2797"/>
      <c r="B1389" s="2801"/>
      <c r="C1389" s="2827"/>
      <c r="D1389" s="2830"/>
      <c r="E1389" s="2833"/>
      <c r="F1389" s="2807"/>
      <c r="G1389" s="2810"/>
      <c r="H1389" s="2839"/>
      <c r="I1389" s="2807"/>
      <c r="J1389" s="2807"/>
      <c r="K1389" s="277"/>
      <c r="L1389" s="98"/>
      <c r="M1389" s="1760"/>
      <c r="N1389" s="89"/>
      <c r="O1389" s="89"/>
      <c r="P1389" s="98"/>
      <c r="Q1389" s="98"/>
      <c r="R1389" s="12"/>
      <c r="S1389" s="12"/>
      <c r="T1389" s="12"/>
      <c r="U1389" s="12"/>
      <c r="V1389" s="12"/>
      <c r="W1389" s="1934"/>
      <c r="X1389" s="1934"/>
      <c r="Y1389" s="12"/>
      <c r="Z1389" s="98"/>
      <c r="AA1389" s="2813"/>
      <c r="AB1389" s="2813"/>
      <c r="AC1389" s="2824"/>
      <c r="AD1389" s="2835"/>
      <c r="AE1389" s="2821"/>
      <c r="AF1389" s="2823"/>
      <c r="AG1389" s="59">
        <f>IF(N1389=N1388,0,IF(N1389=N1387,0,IF(N1389=N1386,0,IF(N1389=N1385,0,IF(N1389=N1384,0,IF(N1389=N1383,0,IF(N1389=N1382,0,IF(N1389=N1381,0,1))))))))</f>
        <v>0</v>
      </c>
      <c r="AH1389" s="59" t="s">
        <v>224</v>
      </c>
      <c r="AI1389" s="59" t="str">
        <f t="shared" si="325"/>
        <v>??</v>
      </c>
      <c r="AJ1389" s="59">
        <f>IF(O1389=O1388,0,IF(O1389=O1387,0,IF(O1389=O1386,0,IF(O1389=O1385,0,IF(O1389=O1384,0,IF(O1389=O1383,0,IF(O1389=O1382,0,IF(O1389=O1381,0,1))))))))</f>
        <v>0</v>
      </c>
      <c r="AK1389" s="529">
        <f t="shared" si="322"/>
        <v>0</v>
      </c>
    </row>
    <row r="1390" spans="1:37" ht="14.1" customHeight="1" thickTop="1" thickBot="1">
      <c r="A1390" s="2797"/>
      <c r="B1390" s="2802"/>
      <c r="C1390" s="2828"/>
      <c r="D1390" s="2831"/>
      <c r="E1390" s="2834"/>
      <c r="F1390" s="2808"/>
      <c r="G1390" s="2811"/>
      <c r="H1390" s="2840"/>
      <c r="I1390" s="2808"/>
      <c r="J1390" s="2808"/>
      <c r="K1390" s="274"/>
      <c r="L1390" s="96"/>
      <c r="M1390" s="96"/>
      <c r="N1390" s="89"/>
      <c r="O1390" s="93"/>
      <c r="P1390" s="96"/>
      <c r="Q1390" s="96"/>
      <c r="R1390" s="13"/>
      <c r="S1390" s="13"/>
      <c r="T1390" s="13"/>
      <c r="U1390" s="13"/>
      <c r="V1390" s="13"/>
      <c r="W1390" s="13"/>
      <c r="X1390" s="13"/>
      <c r="Y1390" s="13"/>
      <c r="Z1390" s="96"/>
      <c r="AA1390" s="2814"/>
      <c r="AB1390" s="2814"/>
      <c r="AC1390" s="2825"/>
      <c r="AD1390" s="2835"/>
      <c r="AE1390" s="2822"/>
      <c r="AF1390" s="2823"/>
      <c r="AG1390" s="59">
        <f>IF(N1390=N1389,0,IF(N1390=N1388,0,IF(N1390=N1387,0,IF(N1390=N1386,0,IF(N1390=N1385,0,IF(N1390=N1384,0,IF(N1390=N1383,0,IF(N1390=N1382,0,IF(N1390=N1381,0,1)))))))))</f>
        <v>0</v>
      </c>
      <c r="AH1390" s="59" t="s">
        <v>224</v>
      </c>
      <c r="AI1390" s="59" t="str">
        <f t="shared" si="325"/>
        <v>??</v>
      </c>
      <c r="AJ1390" s="59">
        <f>IF(O1390=O1389,0,IF(O1390=O1388,0,IF(O1390=O1387,0,IF(O1390=O1386,0,IF(O1390=O1385,0,IF(O1390=O1384,0,IF(O1390=O1383,0,IF(O1390=O1382,0,IF(O1390=O1381,0,1)))))))))</f>
        <v>0</v>
      </c>
      <c r="AK1390" s="529">
        <f t="shared" si="322"/>
        <v>0</v>
      </c>
    </row>
    <row r="1391" spans="1:37" ht="14.1" customHeight="1" thickTop="1" thickBot="1">
      <c r="A1391" s="2797"/>
      <c r="B1391" s="2800"/>
      <c r="C1391" s="2826"/>
      <c r="D1391" s="2829"/>
      <c r="E1391" s="2832"/>
      <c r="F1391" s="2806"/>
      <c r="G1391" s="2809"/>
      <c r="H1391" s="2836" t="s">
        <v>970</v>
      </c>
      <c r="I1391" s="2806"/>
      <c r="J1391" s="2806"/>
      <c r="K1391" s="275"/>
      <c r="L1391" s="97"/>
      <c r="M1391" s="97"/>
      <c r="N1391" s="79"/>
      <c r="O1391" s="79"/>
      <c r="P1391" s="97"/>
      <c r="Q1391" s="97"/>
      <c r="R1391" s="14"/>
      <c r="S1391" s="14"/>
      <c r="T1391" s="14"/>
      <c r="U1391" s="14"/>
      <c r="V1391" s="14"/>
      <c r="W1391" s="14"/>
      <c r="X1391" s="14"/>
      <c r="Y1391" s="14"/>
      <c r="Z1391" s="97"/>
      <c r="AA1391" s="2812">
        <f>SUM(R1391:Z1400)</f>
        <v>0</v>
      </c>
      <c r="AB1391" s="2812">
        <f>IF(AA1391&gt;0,18,0)</f>
        <v>0</v>
      </c>
      <c r="AC1391" s="2815">
        <f t="shared" ref="AC1391" si="327">IF((AA1391-AB1391)&gt;=0,AA1391-AB1391,0)</f>
        <v>0</v>
      </c>
      <c r="AD1391" s="2835">
        <f>IF(AA1391&lt;AB1391,AA1391,AB1391)/IF(AB1391=0,1,AB1391)</f>
        <v>0</v>
      </c>
      <c r="AE1391" s="2820" t="str">
        <f>IF(AD1391=1,"pe",IF(AD1391&gt;0,"ne",""))</f>
        <v/>
      </c>
      <c r="AF1391" s="2823"/>
      <c r="AG1391" s="59">
        <v>1</v>
      </c>
      <c r="AH1391" s="59" t="s">
        <v>224</v>
      </c>
      <c r="AI1391" s="59" t="str">
        <f t="shared" si="325"/>
        <v>??</v>
      </c>
      <c r="AJ1391" s="59">
        <v>1</v>
      </c>
      <c r="AK1391" s="529">
        <f>C1391</f>
        <v>0</v>
      </c>
    </row>
    <row r="1392" spans="1:37" ht="14.1" customHeight="1" thickTop="1" thickBot="1">
      <c r="A1392" s="2797"/>
      <c r="B1392" s="2801"/>
      <c r="C1392" s="2827"/>
      <c r="D1392" s="2830"/>
      <c r="E1392" s="2833"/>
      <c r="F1392" s="2807"/>
      <c r="G1392" s="2810"/>
      <c r="H1392" s="2837"/>
      <c r="I1392" s="2807"/>
      <c r="J1392" s="2807"/>
      <c r="K1392" s="273"/>
      <c r="L1392" s="98"/>
      <c r="M1392" s="1760"/>
      <c r="N1392" s="89"/>
      <c r="O1392" s="89"/>
      <c r="P1392" s="98"/>
      <c r="Q1392" s="98"/>
      <c r="R1392" s="12"/>
      <c r="S1392" s="12"/>
      <c r="T1392" s="12"/>
      <c r="U1392" s="12"/>
      <c r="V1392" s="12"/>
      <c r="W1392" s="1934"/>
      <c r="X1392" s="1934"/>
      <c r="Y1392" s="12"/>
      <c r="Z1392" s="98"/>
      <c r="AA1392" s="2813"/>
      <c r="AB1392" s="2813"/>
      <c r="AC1392" s="2816"/>
      <c r="AD1392" s="2835"/>
      <c r="AE1392" s="2821"/>
      <c r="AF1392" s="2823"/>
      <c r="AG1392" s="59">
        <f>IF(N1392=N1391,0,1)</f>
        <v>0</v>
      </c>
      <c r="AH1392" s="59" t="s">
        <v>224</v>
      </c>
      <c r="AI1392" s="59" t="str">
        <f t="shared" si="325"/>
        <v>??</v>
      </c>
      <c r="AJ1392" s="59">
        <f>IF(O1392=O1391,0,1)</f>
        <v>0</v>
      </c>
      <c r="AK1392" s="529">
        <f t="shared" si="322"/>
        <v>0</v>
      </c>
    </row>
    <row r="1393" spans="1:37" ht="14.1" customHeight="1" thickTop="1" thickBot="1">
      <c r="A1393" s="2797"/>
      <c r="B1393" s="2801"/>
      <c r="C1393" s="2827"/>
      <c r="D1393" s="2830"/>
      <c r="E1393" s="2833"/>
      <c r="F1393" s="2807"/>
      <c r="G1393" s="2810"/>
      <c r="H1393" s="2838"/>
      <c r="I1393" s="2807"/>
      <c r="J1393" s="2807"/>
      <c r="K1393" s="273"/>
      <c r="L1393" s="98"/>
      <c r="M1393" s="1760"/>
      <c r="N1393" s="89"/>
      <c r="O1393" s="89"/>
      <c r="P1393" s="98"/>
      <c r="Q1393" s="98"/>
      <c r="R1393" s="12"/>
      <c r="S1393" s="12"/>
      <c r="T1393" s="12"/>
      <c r="U1393" s="12"/>
      <c r="V1393" s="12"/>
      <c r="W1393" s="1934"/>
      <c r="X1393" s="1934"/>
      <c r="Y1393" s="12"/>
      <c r="Z1393" s="98"/>
      <c r="AA1393" s="2813"/>
      <c r="AB1393" s="2813"/>
      <c r="AC1393" s="2816"/>
      <c r="AD1393" s="2835"/>
      <c r="AE1393" s="2821"/>
      <c r="AF1393" s="2823"/>
      <c r="AG1393" s="59">
        <f>IF(N1393=N1392,0,IF(N1393=N1391,0,1))</f>
        <v>0</v>
      </c>
      <c r="AH1393" s="59" t="s">
        <v>224</v>
      </c>
      <c r="AI1393" s="59" t="str">
        <f t="shared" si="325"/>
        <v>??</v>
      </c>
      <c r="AJ1393" s="59">
        <f>IF(O1393=O1392,0,IF(O1393=O1391,0,1))</f>
        <v>0</v>
      </c>
      <c r="AK1393" s="529">
        <f t="shared" si="322"/>
        <v>0</v>
      </c>
    </row>
    <row r="1394" spans="1:37" ht="14.1" customHeight="1" thickTop="1" thickBot="1">
      <c r="A1394" s="2797"/>
      <c r="B1394" s="2801"/>
      <c r="C1394" s="2827"/>
      <c r="D1394" s="2830"/>
      <c r="E1394" s="2833"/>
      <c r="F1394" s="2807"/>
      <c r="G1394" s="2810"/>
      <c r="H1394" s="2839"/>
      <c r="I1394" s="2807"/>
      <c r="J1394" s="2807"/>
      <c r="K1394" s="273"/>
      <c r="L1394" s="98"/>
      <c r="M1394" s="1760"/>
      <c r="N1394" s="89"/>
      <c r="O1394" s="89"/>
      <c r="P1394" s="98"/>
      <c r="Q1394" s="98"/>
      <c r="R1394" s="12"/>
      <c r="S1394" s="12"/>
      <c r="T1394" s="12"/>
      <c r="U1394" s="12"/>
      <c r="V1394" s="12"/>
      <c r="W1394" s="1934"/>
      <c r="X1394" s="1934"/>
      <c r="Y1394" s="12"/>
      <c r="Z1394" s="98"/>
      <c r="AA1394" s="2813"/>
      <c r="AB1394" s="2813"/>
      <c r="AC1394" s="2816"/>
      <c r="AD1394" s="2835"/>
      <c r="AE1394" s="2821"/>
      <c r="AF1394" s="2823"/>
      <c r="AG1394" s="59">
        <f>IF(N1394=N1393,0,IF(N1394=N1392,0,IF(N1394=N1391,0,1)))</f>
        <v>0</v>
      </c>
      <c r="AH1394" s="59" t="s">
        <v>224</v>
      </c>
      <c r="AI1394" s="59" t="str">
        <f t="shared" si="325"/>
        <v>??</v>
      </c>
      <c r="AJ1394" s="59">
        <f>IF(O1394=O1393,0,IF(O1394=O1392,0,IF(O1394=O1391,0,1)))</f>
        <v>0</v>
      </c>
      <c r="AK1394" s="529">
        <f t="shared" si="322"/>
        <v>0</v>
      </c>
    </row>
    <row r="1395" spans="1:37" ht="14.1" customHeight="1" thickTop="1" thickBot="1">
      <c r="A1395" s="2797"/>
      <c r="B1395" s="2801"/>
      <c r="C1395" s="2827"/>
      <c r="D1395" s="2830"/>
      <c r="E1395" s="2833"/>
      <c r="F1395" s="2807"/>
      <c r="G1395" s="2810"/>
      <c r="H1395" s="2839"/>
      <c r="I1395" s="2807"/>
      <c r="J1395" s="2807"/>
      <c r="K1395" s="277"/>
      <c r="L1395" s="98"/>
      <c r="M1395" s="1760"/>
      <c r="N1395" s="89"/>
      <c r="O1395" s="89"/>
      <c r="P1395" s="98"/>
      <c r="Q1395" s="98"/>
      <c r="R1395" s="12"/>
      <c r="S1395" s="12"/>
      <c r="T1395" s="12"/>
      <c r="U1395" s="12"/>
      <c r="V1395" s="12"/>
      <c r="W1395" s="1934"/>
      <c r="X1395" s="1934"/>
      <c r="Y1395" s="12"/>
      <c r="Z1395" s="98"/>
      <c r="AA1395" s="2813"/>
      <c r="AB1395" s="2813"/>
      <c r="AC1395" s="2816"/>
      <c r="AD1395" s="2835"/>
      <c r="AE1395" s="2821"/>
      <c r="AF1395" s="2823"/>
      <c r="AG1395" s="59">
        <f>IF(N1395=N1394,0,IF(N1395=N1393,0,IF(N1395=N1392,0,IF(N1395=N1391,0,1))))</f>
        <v>0</v>
      </c>
      <c r="AH1395" s="59" t="s">
        <v>224</v>
      </c>
      <c r="AI1395" s="59" t="str">
        <f t="shared" si="325"/>
        <v>??</v>
      </c>
      <c r="AJ1395" s="59">
        <f>IF(O1395=O1394,0,IF(O1395=O1393,0,IF(O1395=O1392,0,IF(O1395=O1391,0,1))))</f>
        <v>0</v>
      </c>
      <c r="AK1395" s="529">
        <f t="shared" si="322"/>
        <v>0</v>
      </c>
    </row>
    <row r="1396" spans="1:37" ht="14.1" customHeight="1" thickTop="1" thickBot="1">
      <c r="A1396" s="2797"/>
      <c r="B1396" s="2801"/>
      <c r="C1396" s="2827"/>
      <c r="D1396" s="2830"/>
      <c r="E1396" s="2833"/>
      <c r="F1396" s="2807"/>
      <c r="G1396" s="2810"/>
      <c r="H1396" s="2839"/>
      <c r="I1396" s="2807"/>
      <c r="J1396" s="2807"/>
      <c r="K1396" s="277"/>
      <c r="L1396" s="98"/>
      <c r="M1396" s="1760"/>
      <c r="N1396" s="89"/>
      <c r="O1396" s="89"/>
      <c r="P1396" s="98"/>
      <c r="Q1396" s="98"/>
      <c r="R1396" s="12"/>
      <c r="S1396" s="12"/>
      <c r="T1396" s="12"/>
      <c r="U1396" s="12"/>
      <c r="V1396" s="12"/>
      <c r="W1396" s="1934"/>
      <c r="X1396" s="1934"/>
      <c r="Y1396" s="12"/>
      <c r="Z1396" s="98"/>
      <c r="AA1396" s="2813"/>
      <c r="AB1396" s="2813"/>
      <c r="AC1396" s="2816"/>
      <c r="AD1396" s="2835"/>
      <c r="AE1396" s="2821"/>
      <c r="AF1396" s="2823"/>
      <c r="AG1396" s="59">
        <f>IF(N1396=N1395,0,IF(N1396=N1394,0,IF(N1396=N1393,0,IF(N1396=N1392,0,IF(N1396=N1391,0,1)))))</f>
        <v>0</v>
      </c>
      <c r="AH1396" s="59" t="s">
        <v>224</v>
      </c>
      <c r="AI1396" s="59" t="str">
        <f t="shared" si="325"/>
        <v>??</v>
      </c>
      <c r="AJ1396" s="59">
        <f>IF(O1396=O1395,0,IF(O1396=O1394,0,IF(O1396=O1393,0,IF(O1396=O1392,0,IF(O1396=O1391,0,1)))))</f>
        <v>0</v>
      </c>
      <c r="AK1396" s="529">
        <f t="shared" si="322"/>
        <v>0</v>
      </c>
    </row>
    <row r="1397" spans="1:37" ht="14.1" customHeight="1" thickTop="1" thickBot="1">
      <c r="A1397" s="2797"/>
      <c r="B1397" s="2801"/>
      <c r="C1397" s="2827"/>
      <c r="D1397" s="2830"/>
      <c r="E1397" s="2833"/>
      <c r="F1397" s="2807"/>
      <c r="G1397" s="2810"/>
      <c r="H1397" s="2839"/>
      <c r="I1397" s="2807"/>
      <c r="J1397" s="2807"/>
      <c r="K1397" s="277"/>
      <c r="L1397" s="98"/>
      <c r="M1397" s="1760"/>
      <c r="N1397" s="89"/>
      <c r="O1397" s="89"/>
      <c r="P1397" s="98"/>
      <c r="Q1397" s="98"/>
      <c r="R1397" s="12"/>
      <c r="S1397" s="12"/>
      <c r="T1397" s="12"/>
      <c r="U1397" s="12"/>
      <c r="V1397" s="12"/>
      <c r="W1397" s="1934"/>
      <c r="X1397" s="1934"/>
      <c r="Y1397" s="12"/>
      <c r="Z1397" s="98"/>
      <c r="AA1397" s="2813"/>
      <c r="AB1397" s="2813"/>
      <c r="AC1397" s="2824" t="str">
        <f t="shared" ref="AC1397" si="328">IF(AC1391&gt;9,"błąd","")</f>
        <v/>
      </c>
      <c r="AD1397" s="2835"/>
      <c r="AE1397" s="2821"/>
      <c r="AF1397" s="2823"/>
      <c r="AG1397" s="59">
        <f>IF(N1397=N1396,0,IF(N1397=N1395,0,IF(N1397=N1394,0,IF(N1397=N1393,0,IF(N1397=N1392,0,IF(N1397=N1391,0,1))))))</f>
        <v>0</v>
      </c>
      <c r="AH1397" s="59" t="s">
        <v>224</v>
      </c>
      <c r="AI1397" s="59" t="str">
        <f t="shared" si="325"/>
        <v>??</v>
      </c>
      <c r="AJ1397" s="59">
        <f>IF(O1397=O1396,0,IF(O1397=O1395,0,IF(O1397=O1394,0,IF(O1397=O1393,0,IF(O1397=O1392,0,IF(O1397=O1391,0,1))))))</f>
        <v>0</v>
      </c>
      <c r="AK1397" s="529">
        <f t="shared" si="322"/>
        <v>0</v>
      </c>
    </row>
    <row r="1398" spans="1:37" ht="14.1" customHeight="1" thickTop="1" thickBot="1">
      <c r="A1398" s="2797"/>
      <c r="B1398" s="2801"/>
      <c r="C1398" s="2827"/>
      <c r="D1398" s="2830"/>
      <c r="E1398" s="2833"/>
      <c r="F1398" s="2807"/>
      <c r="G1398" s="2810"/>
      <c r="H1398" s="2839"/>
      <c r="I1398" s="2807"/>
      <c r="J1398" s="2807"/>
      <c r="K1398" s="277"/>
      <c r="L1398" s="98"/>
      <c r="M1398" s="1760"/>
      <c r="N1398" s="89"/>
      <c r="O1398" s="89"/>
      <c r="P1398" s="98"/>
      <c r="Q1398" s="98"/>
      <c r="R1398" s="12"/>
      <c r="S1398" s="12"/>
      <c r="T1398" s="12"/>
      <c r="U1398" s="12"/>
      <c r="V1398" s="12"/>
      <c r="W1398" s="1934"/>
      <c r="X1398" s="1934"/>
      <c r="Y1398" s="12"/>
      <c r="Z1398" s="98"/>
      <c r="AA1398" s="2813"/>
      <c r="AB1398" s="2813"/>
      <c r="AC1398" s="2824"/>
      <c r="AD1398" s="2835"/>
      <c r="AE1398" s="2821"/>
      <c r="AF1398" s="2823"/>
      <c r="AG1398" s="59">
        <f>IF(N1398=N1397,0,IF(N1398=N1396,0,IF(N1398=N1395,0,IF(N1398=N1394,0,IF(N1398=N1393,0,IF(N1398=N1392,0,IF(N1398=N1391,0,1)))))))</f>
        <v>0</v>
      </c>
      <c r="AH1398" s="59" t="s">
        <v>224</v>
      </c>
      <c r="AI1398" s="59" t="str">
        <f t="shared" si="325"/>
        <v>??</v>
      </c>
      <c r="AJ1398" s="59">
        <f>IF(O1398=O1397,0,IF(O1398=O1396,0,IF(O1398=O1395,0,IF(O1398=O1394,0,IF(O1398=O1393,0,IF(O1398=O1392,0,IF(O1398=O1391,0,1)))))))</f>
        <v>0</v>
      </c>
      <c r="AK1398" s="529">
        <f t="shared" si="322"/>
        <v>0</v>
      </c>
    </row>
    <row r="1399" spans="1:37" ht="14.1" customHeight="1" thickTop="1" thickBot="1">
      <c r="A1399" s="2797"/>
      <c r="B1399" s="2801"/>
      <c r="C1399" s="2827"/>
      <c r="D1399" s="2830"/>
      <c r="E1399" s="2833"/>
      <c r="F1399" s="2807"/>
      <c r="G1399" s="2810"/>
      <c r="H1399" s="2839"/>
      <c r="I1399" s="2807"/>
      <c r="J1399" s="2807"/>
      <c r="K1399" s="277"/>
      <c r="L1399" s="98"/>
      <c r="M1399" s="1760"/>
      <c r="N1399" s="89"/>
      <c r="O1399" s="89"/>
      <c r="P1399" s="98"/>
      <c r="Q1399" s="98"/>
      <c r="R1399" s="12"/>
      <c r="S1399" s="12"/>
      <c r="T1399" s="12"/>
      <c r="U1399" s="12"/>
      <c r="V1399" s="12"/>
      <c r="W1399" s="1934"/>
      <c r="X1399" s="1934"/>
      <c r="Y1399" s="12"/>
      <c r="Z1399" s="98"/>
      <c r="AA1399" s="2813"/>
      <c r="AB1399" s="2813"/>
      <c r="AC1399" s="2824"/>
      <c r="AD1399" s="2835"/>
      <c r="AE1399" s="2821"/>
      <c r="AF1399" s="2823"/>
      <c r="AG1399" s="59">
        <f>IF(N1399=N1398,0,IF(N1399=N1397,0,IF(N1399=N1396,0,IF(N1399=N1395,0,IF(N1399=N1394,0,IF(N1399=N1393,0,IF(N1399=N1392,0,IF(N1399=N1391,0,1))))))))</f>
        <v>0</v>
      </c>
      <c r="AH1399" s="59" t="s">
        <v>224</v>
      </c>
      <c r="AI1399" s="59" t="str">
        <f t="shared" si="325"/>
        <v>??</v>
      </c>
      <c r="AJ1399" s="59">
        <f>IF(O1399=O1398,0,IF(O1399=O1397,0,IF(O1399=O1396,0,IF(O1399=O1395,0,IF(O1399=O1394,0,IF(O1399=O1393,0,IF(O1399=O1392,0,IF(O1399=O1391,0,1))))))))</f>
        <v>0</v>
      </c>
      <c r="AK1399" s="529">
        <f t="shared" si="322"/>
        <v>0</v>
      </c>
    </row>
    <row r="1400" spans="1:37" ht="14.1" customHeight="1" thickTop="1" thickBot="1">
      <c r="A1400" s="2797"/>
      <c r="B1400" s="2802"/>
      <c r="C1400" s="2828"/>
      <c r="D1400" s="2831"/>
      <c r="E1400" s="2834"/>
      <c r="F1400" s="2808"/>
      <c r="G1400" s="2811"/>
      <c r="H1400" s="2840"/>
      <c r="I1400" s="2808"/>
      <c r="J1400" s="2808"/>
      <c r="K1400" s="274"/>
      <c r="L1400" s="96"/>
      <c r="M1400" s="96"/>
      <c r="N1400" s="89"/>
      <c r="O1400" s="93"/>
      <c r="P1400" s="96"/>
      <c r="Q1400" s="96"/>
      <c r="R1400" s="13"/>
      <c r="S1400" s="13"/>
      <c r="T1400" s="13"/>
      <c r="U1400" s="13"/>
      <c r="V1400" s="13"/>
      <c r="W1400" s="13"/>
      <c r="X1400" s="13"/>
      <c r="Y1400" s="13"/>
      <c r="Z1400" s="96"/>
      <c r="AA1400" s="2814"/>
      <c r="AB1400" s="2814"/>
      <c r="AC1400" s="2825"/>
      <c r="AD1400" s="2835"/>
      <c r="AE1400" s="2822"/>
      <c r="AF1400" s="2823"/>
      <c r="AG1400" s="59">
        <f>IF(N1400=N1399,0,IF(N1400=N1398,0,IF(N1400=N1397,0,IF(N1400=N1396,0,IF(N1400=N1395,0,IF(N1400=N1394,0,IF(N1400=N1393,0,IF(N1400=N1392,0,IF(N1400=N1391,0,1)))))))))</f>
        <v>0</v>
      </c>
      <c r="AH1400" s="59" t="s">
        <v>224</v>
      </c>
      <c r="AI1400" s="59" t="str">
        <f t="shared" si="325"/>
        <v>??</v>
      </c>
      <c r="AJ1400" s="59">
        <f>IF(O1400=O1399,0,IF(O1400=O1398,0,IF(O1400=O1397,0,IF(O1400=O1396,0,IF(O1400=O1395,0,IF(O1400=O1394,0,IF(O1400=O1393,0,IF(O1400=O1392,0,IF(O1400=O1391,0,1)))))))))</f>
        <v>0</v>
      </c>
      <c r="AK1400" s="529">
        <f t="shared" si="322"/>
        <v>0</v>
      </c>
    </row>
    <row r="1401" spans="1:37" ht="14.1" customHeight="1" thickTop="1" thickBot="1">
      <c r="A1401" s="2797"/>
      <c r="B1401" s="2800"/>
      <c r="C1401" s="2826"/>
      <c r="D1401" s="2829"/>
      <c r="E1401" s="2832"/>
      <c r="F1401" s="2806"/>
      <c r="G1401" s="2809"/>
      <c r="H1401" s="2836" t="s">
        <v>970</v>
      </c>
      <c r="I1401" s="2806"/>
      <c r="J1401" s="2806"/>
      <c r="K1401" s="275"/>
      <c r="L1401" s="97"/>
      <c r="M1401" s="97"/>
      <c r="N1401" s="79"/>
      <c r="O1401" s="79"/>
      <c r="P1401" s="97"/>
      <c r="Q1401" s="97"/>
      <c r="R1401" s="14"/>
      <c r="S1401" s="14"/>
      <c r="T1401" s="14"/>
      <c r="U1401" s="14"/>
      <c r="V1401" s="14"/>
      <c r="W1401" s="14"/>
      <c r="X1401" s="14"/>
      <c r="Y1401" s="14"/>
      <c r="Z1401" s="97"/>
      <c r="AA1401" s="2812">
        <f>SUM(R1401:Z1410)</f>
        <v>0</v>
      </c>
      <c r="AB1401" s="2812">
        <f>IF(AA1401&gt;0,18,0)</f>
        <v>0</v>
      </c>
      <c r="AC1401" s="2815">
        <f t="shared" ref="AC1401" si="329">IF((AA1401-AB1401)&gt;=0,AA1401-AB1401,0)</f>
        <v>0</v>
      </c>
      <c r="AD1401" s="2835">
        <f>IF(AA1401&lt;AB1401,AA1401,AB1401)/IF(AB1401=0,1,AB1401)</f>
        <v>0</v>
      </c>
      <c r="AE1401" s="2820" t="str">
        <f>IF(AD1401=1,"pe",IF(AD1401&gt;0,"ne",""))</f>
        <v/>
      </c>
      <c r="AF1401" s="2823"/>
      <c r="AG1401" s="59">
        <v>1</v>
      </c>
      <c r="AH1401" s="59" t="s">
        <v>224</v>
      </c>
      <c r="AI1401" s="59" t="str">
        <f t="shared" si="325"/>
        <v>??</v>
      </c>
      <c r="AJ1401" s="59">
        <v>1</v>
      </c>
      <c r="AK1401" s="529">
        <f>C1401</f>
        <v>0</v>
      </c>
    </row>
    <row r="1402" spans="1:37" ht="14.1" customHeight="1" thickTop="1" thickBot="1">
      <c r="A1402" s="2797"/>
      <c r="B1402" s="2801"/>
      <c r="C1402" s="2827"/>
      <c r="D1402" s="2830"/>
      <c r="E1402" s="2833"/>
      <c r="F1402" s="2807"/>
      <c r="G1402" s="2810"/>
      <c r="H1402" s="2837"/>
      <c r="I1402" s="2807"/>
      <c r="J1402" s="2807"/>
      <c r="K1402" s="273"/>
      <c r="L1402" s="98"/>
      <c r="M1402" s="1760"/>
      <c r="N1402" s="89"/>
      <c r="O1402" s="89"/>
      <c r="P1402" s="98"/>
      <c r="Q1402" s="98"/>
      <c r="R1402" s="12"/>
      <c r="S1402" s="12"/>
      <c r="T1402" s="12"/>
      <c r="U1402" s="12"/>
      <c r="V1402" s="12"/>
      <c r="W1402" s="1934"/>
      <c r="X1402" s="1934"/>
      <c r="Y1402" s="12"/>
      <c r="Z1402" s="98"/>
      <c r="AA1402" s="2813"/>
      <c r="AB1402" s="2813"/>
      <c r="AC1402" s="2816"/>
      <c r="AD1402" s="2835"/>
      <c r="AE1402" s="2821"/>
      <c r="AF1402" s="2823"/>
      <c r="AG1402" s="59">
        <f>IF(N1402=N1401,0,1)</f>
        <v>0</v>
      </c>
      <c r="AH1402" s="59" t="s">
        <v>224</v>
      </c>
      <c r="AI1402" s="59" t="str">
        <f t="shared" si="325"/>
        <v>??</v>
      </c>
      <c r="AJ1402" s="59">
        <f>IF(O1402=O1401,0,1)</f>
        <v>0</v>
      </c>
      <c r="AK1402" s="529">
        <f t="shared" si="317"/>
        <v>0</v>
      </c>
    </row>
    <row r="1403" spans="1:37" ht="14.1" customHeight="1" thickTop="1" thickBot="1">
      <c r="A1403" s="2797"/>
      <c r="B1403" s="2801"/>
      <c r="C1403" s="2827"/>
      <c r="D1403" s="2830"/>
      <c r="E1403" s="2833"/>
      <c r="F1403" s="2807"/>
      <c r="G1403" s="2810"/>
      <c r="H1403" s="2838"/>
      <c r="I1403" s="2807"/>
      <c r="J1403" s="2807"/>
      <c r="K1403" s="273"/>
      <c r="L1403" s="98"/>
      <c r="M1403" s="1760"/>
      <c r="N1403" s="89"/>
      <c r="O1403" s="89"/>
      <c r="P1403" s="98"/>
      <c r="Q1403" s="98"/>
      <c r="R1403" s="12"/>
      <c r="S1403" s="12"/>
      <c r="T1403" s="12"/>
      <c r="U1403" s="12"/>
      <c r="V1403" s="12"/>
      <c r="W1403" s="1934"/>
      <c r="X1403" s="1934"/>
      <c r="Y1403" s="12"/>
      <c r="Z1403" s="98"/>
      <c r="AA1403" s="2813"/>
      <c r="AB1403" s="2813"/>
      <c r="AC1403" s="2816"/>
      <c r="AD1403" s="2835"/>
      <c r="AE1403" s="2821"/>
      <c r="AF1403" s="2823"/>
      <c r="AG1403" s="59">
        <f>IF(N1403=N1402,0,IF(N1403=N1401,0,1))</f>
        <v>0</v>
      </c>
      <c r="AH1403" s="59" t="s">
        <v>224</v>
      </c>
      <c r="AI1403" s="59" t="str">
        <f t="shared" si="325"/>
        <v>??</v>
      </c>
      <c r="AJ1403" s="59">
        <f>IF(O1403=O1402,0,IF(O1403=O1401,0,1))</f>
        <v>0</v>
      </c>
      <c r="AK1403" s="529">
        <f t="shared" si="317"/>
        <v>0</v>
      </c>
    </row>
    <row r="1404" spans="1:37" ht="14.1" customHeight="1" thickTop="1" thickBot="1">
      <c r="A1404" s="2797"/>
      <c r="B1404" s="2801"/>
      <c r="C1404" s="2827"/>
      <c r="D1404" s="2830"/>
      <c r="E1404" s="2833"/>
      <c r="F1404" s="2807"/>
      <c r="G1404" s="2810"/>
      <c r="H1404" s="2839"/>
      <c r="I1404" s="2807"/>
      <c r="J1404" s="2807"/>
      <c r="K1404" s="273"/>
      <c r="L1404" s="98"/>
      <c r="M1404" s="1760"/>
      <c r="N1404" s="89"/>
      <c r="O1404" s="89"/>
      <c r="P1404" s="98"/>
      <c r="Q1404" s="98"/>
      <c r="R1404" s="12"/>
      <c r="S1404" s="12"/>
      <c r="T1404" s="12"/>
      <c r="U1404" s="12"/>
      <c r="V1404" s="12"/>
      <c r="W1404" s="1934"/>
      <c r="X1404" s="1934"/>
      <c r="Y1404" s="12"/>
      <c r="Z1404" s="98"/>
      <c r="AA1404" s="2813"/>
      <c r="AB1404" s="2813"/>
      <c r="AC1404" s="2816"/>
      <c r="AD1404" s="2835"/>
      <c r="AE1404" s="2821"/>
      <c r="AF1404" s="2823"/>
      <c r="AG1404" s="59">
        <f>IF(N1404=N1403,0,IF(N1404=N1402,0,IF(N1404=N1401,0,1)))</f>
        <v>0</v>
      </c>
      <c r="AH1404" s="59" t="s">
        <v>224</v>
      </c>
      <c r="AI1404" s="59" t="str">
        <f t="shared" si="325"/>
        <v>??</v>
      </c>
      <c r="AJ1404" s="59">
        <f>IF(O1404=O1403,0,IF(O1404=O1402,0,IF(O1404=O1401,0,1)))</f>
        <v>0</v>
      </c>
      <c r="AK1404" s="529">
        <f t="shared" si="317"/>
        <v>0</v>
      </c>
    </row>
    <row r="1405" spans="1:37" ht="14.1" customHeight="1" thickTop="1" thickBot="1">
      <c r="A1405" s="2797"/>
      <c r="B1405" s="2801"/>
      <c r="C1405" s="2827"/>
      <c r="D1405" s="2830"/>
      <c r="E1405" s="2833"/>
      <c r="F1405" s="2807"/>
      <c r="G1405" s="2810"/>
      <c r="H1405" s="2839"/>
      <c r="I1405" s="2807"/>
      <c r="J1405" s="2807"/>
      <c r="K1405" s="277"/>
      <c r="L1405" s="98"/>
      <c r="M1405" s="1760"/>
      <c r="N1405" s="89"/>
      <c r="O1405" s="89"/>
      <c r="P1405" s="98"/>
      <c r="Q1405" s="98"/>
      <c r="R1405" s="12"/>
      <c r="S1405" s="12"/>
      <c r="T1405" s="12"/>
      <c r="U1405" s="12"/>
      <c r="V1405" s="12"/>
      <c r="W1405" s="1934"/>
      <c r="X1405" s="1934"/>
      <c r="Y1405" s="12"/>
      <c r="Z1405" s="98"/>
      <c r="AA1405" s="2813"/>
      <c r="AB1405" s="2813"/>
      <c r="AC1405" s="2816"/>
      <c r="AD1405" s="2835"/>
      <c r="AE1405" s="2821"/>
      <c r="AF1405" s="2823"/>
      <c r="AG1405" s="59">
        <f>IF(N1405=N1404,0,IF(N1405=N1403,0,IF(N1405=N1402,0,IF(N1405=N1401,0,1))))</f>
        <v>0</v>
      </c>
      <c r="AH1405" s="59" t="s">
        <v>224</v>
      </c>
      <c r="AI1405" s="59" t="str">
        <f t="shared" si="325"/>
        <v>??</v>
      </c>
      <c r="AJ1405" s="59">
        <f>IF(O1405=O1404,0,IF(O1405=O1403,0,IF(O1405=O1402,0,IF(O1405=O1401,0,1))))</f>
        <v>0</v>
      </c>
      <c r="AK1405" s="529">
        <f t="shared" si="317"/>
        <v>0</v>
      </c>
    </row>
    <row r="1406" spans="1:37" ht="14.1" customHeight="1" thickTop="1" thickBot="1">
      <c r="A1406" s="2797"/>
      <c r="B1406" s="2801"/>
      <c r="C1406" s="2827"/>
      <c r="D1406" s="2830"/>
      <c r="E1406" s="2833"/>
      <c r="F1406" s="2807"/>
      <c r="G1406" s="2810"/>
      <c r="H1406" s="2839"/>
      <c r="I1406" s="2807"/>
      <c r="J1406" s="2807"/>
      <c r="K1406" s="277"/>
      <c r="L1406" s="98"/>
      <c r="M1406" s="1760"/>
      <c r="N1406" s="89"/>
      <c r="O1406" s="89"/>
      <c r="P1406" s="98"/>
      <c r="Q1406" s="98"/>
      <c r="R1406" s="12"/>
      <c r="S1406" s="12"/>
      <c r="T1406" s="12"/>
      <c r="U1406" s="12"/>
      <c r="V1406" s="12"/>
      <c r="W1406" s="1934"/>
      <c r="X1406" s="1934"/>
      <c r="Y1406" s="12"/>
      <c r="Z1406" s="98"/>
      <c r="AA1406" s="2813"/>
      <c r="AB1406" s="2813"/>
      <c r="AC1406" s="2816"/>
      <c r="AD1406" s="2835"/>
      <c r="AE1406" s="2821"/>
      <c r="AF1406" s="2823"/>
      <c r="AG1406" s="59">
        <f>IF(N1406=N1405,0,IF(N1406=N1404,0,IF(N1406=N1403,0,IF(N1406=N1402,0,IF(N1406=N1401,0,1)))))</f>
        <v>0</v>
      </c>
      <c r="AH1406" s="59" t="s">
        <v>224</v>
      </c>
      <c r="AI1406" s="59" t="str">
        <f t="shared" si="325"/>
        <v>??</v>
      </c>
      <c r="AJ1406" s="59">
        <f>IF(O1406=O1405,0,IF(O1406=O1404,0,IF(O1406=O1403,0,IF(O1406=O1402,0,IF(O1406=O1401,0,1)))))</f>
        <v>0</v>
      </c>
      <c r="AK1406" s="529">
        <f t="shared" si="317"/>
        <v>0</v>
      </c>
    </row>
    <row r="1407" spans="1:37" ht="14.1" customHeight="1" thickTop="1" thickBot="1">
      <c r="A1407" s="2797"/>
      <c r="B1407" s="2801"/>
      <c r="C1407" s="2827"/>
      <c r="D1407" s="2830"/>
      <c r="E1407" s="2833"/>
      <c r="F1407" s="2807"/>
      <c r="G1407" s="2810"/>
      <c r="H1407" s="2839"/>
      <c r="I1407" s="2807"/>
      <c r="J1407" s="2807"/>
      <c r="K1407" s="277"/>
      <c r="L1407" s="98"/>
      <c r="M1407" s="1760"/>
      <c r="N1407" s="89"/>
      <c r="O1407" s="89"/>
      <c r="P1407" s="98"/>
      <c r="Q1407" s="98"/>
      <c r="R1407" s="12"/>
      <c r="S1407" s="12"/>
      <c r="T1407" s="12"/>
      <c r="U1407" s="12"/>
      <c r="V1407" s="12"/>
      <c r="W1407" s="1934"/>
      <c r="X1407" s="1934"/>
      <c r="Y1407" s="12"/>
      <c r="Z1407" s="98"/>
      <c r="AA1407" s="2813"/>
      <c r="AB1407" s="2813"/>
      <c r="AC1407" s="2824" t="str">
        <f t="shared" ref="AC1407" si="330">IF(AC1401&gt;9,"błąd","")</f>
        <v/>
      </c>
      <c r="AD1407" s="2835"/>
      <c r="AE1407" s="2821"/>
      <c r="AF1407" s="2823"/>
      <c r="AG1407" s="59">
        <f>IF(N1407=N1406,0,IF(N1407=N1405,0,IF(N1407=N1404,0,IF(N1407=N1403,0,IF(N1407=N1402,0,IF(N1407=N1401,0,1))))))</f>
        <v>0</v>
      </c>
      <c r="AH1407" s="59" t="s">
        <v>224</v>
      </c>
      <c r="AI1407" s="59" t="str">
        <f t="shared" si="325"/>
        <v>??</v>
      </c>
      <c r="AJ1407" s="59">
        <f>IF(O1407=O1406,0,IF(O1407=O1405,0,IF(O1407=O1404,0,IF(O1407=O1403,0,IF(O1407=O1402,0,IF(O1407=O1401,0,1))))))</f>
        <v>0</v>
      </c>
      <c r="AK1407" s="529">
        <f t="shared" si="317"/>
        <v>0</v>
      </c>
    </row>
    <row r="1408" spans="1:37" ht="14.1" customHeight="1" thickTop="1" thickBot="1">
      <c r="A1408" s="2797"/>
      <c r="B1408" s="2801"/>
      <c r="C1408" s="2827"/>
      <c r="D1408" s="2830"/>
      <c r="E1408" s="2833"/>
      <c r="F1408" s="2807"/>
      <c r="G1408" s="2810"/>
      <c r="H1408" s="2839"/>
      <c r="I1408" s="2807"/>
      <c r="J1408" s="2807"/>
      <c r="K1408" s="277"/>
      <c r="L1408" s="98"/>
      <c r="M1408" s="1760"/>
      <c r="N1408" s="89"/>
      <c r="O1408" s="89"/>
      <c r="P1408" s="98"/>
      <c r="Q1408" s="98"/>
      <c r="R1408" s="12"/>
      <c r="S1408" s="12"/>
      <c r="T1408" s="12"/>
      <c r="U1408" s="12"/>
      <c r="V1408" s="12"/>
      <c r="W1408" s="1934"/>
      <c r="X1408" s="1934"/>
      <c r="Y1408" s="12"/>
      <c r="Z1408" s="98"/>
      <c r="AA1408" s="2813"/>
      <c r="AB1408" s="2813"/>
      <c r="AC1408" s="2824"/>
      <c r="AD1408" s="2835"/>
      <c r="AE1408" s="2821"/>
      <c r="AF1408" s="2823"/>
      <c r="AG1408" s="59">
        <f>IF(N1408=N1407,0,IF(N1408=N1406,0,IF(N1408=N1405,0,IF(N1408=N1404,0,IF(N1408=N1403,0,IF(N1408=N1402,0,IF(N1408=N1401,0,1)))))))</f>
        <v>0</v>
      </c>
      <c r="AH1408" s="59" t="s">
        <v>224</v>
      </c>
      <c r="AI1408" s="59" t="str">
        <f t="shared" si="325"/>
        <v>??</v>
      </c>
      <c r="AJ1408" s="59">
        <f>IF(O1408=O1407,0,IF(O1408=O1406,0,IF(O1408=O1405,0,IF(O1408=O1404,0,IF(O1408=O1403,0,IF(O1408=O1402,0,IF(O1408=O1401,0,1)))))))</f>
        <v>0</v>
      </c>
      <c r="AK1408" s="529">
        <f t="shared" si="317"/>
        <v>0</v>
      </c>
    </row>
    <row r="1409" spans="1:37" ht="14.1" customHeight="1" thickTop="1" thickBot="1">
      <c r="A1409" s="2797"/>
      <c r="B1409" s="2801"/>
      <c r="C1409" s="2827"/>
      <c r="D1409" s="2830"/>
      <c r="E1409" s="2833"/>
      <c r="F1409" s="2807"/>
      <c r="G1409" s="2810"/>
      <c r="H1409" s="2839"/>
      <c r="I1409" s="2807"/>
      <c r="J1409" s="2807"/>
      <c r="K1409" s="277"/>
      <c r="L1409" s="98"/>
      <c r="M1409" s="1760"/>
      <c r="N1409" s="89"/>
      <c r="O1409" s="89"/>
      <c r="P1409" s="98"/>
      <c r="Q1409" s="98"/>
      <c r="R1409" s="12"/>
      <c r="S1409" s="12"/>
      <c r="T1409" s="12"/>
      <c r="U1409" s="12"/>
      <c r="V1409" s="12"/>
      <c r="W1409" s="1934"/>
      <c r="X1409" s="1934"/>
      <c r="Y1409" s="12"/>
      <c r="Z1409" s="98"/>
      <c r="AA1409" s="2813"/>
      <c r="AB1409" s="2813"/>
      <c r="AC1409" s="2824"/>
      <c r="AD1409" s="2835"/>
      <c r="AE1409" s="2821"/>
      <c r="AF1409" s="2823"/>
      <c r="AG1409" s="59">
        <f>IF(N1409=N1408,0,IF(N1409=N1407,0,IF(N1409=N1406,0,IF(N1409=N1405,0,IF(N1409=N1404,0,IF(N1409=N1403,0,IF(N1409=N1402,0,IF(N1409=N1401,0,1))))))))</f>
        <v>0</v>
      </c>
      <c r="AH1409" s="59" t="s">
        <v>224</v>
      </c>
      <c r="AI1409" s="59" t="str">
        <f t="shared" si="325"/>
        <v>??</v>
      </c>
      <c r="AJ1409" s="59">
        <f>IF(O1409=O1408,0,IF(O1409=O1407,0,IF(O1409=O1406,0,IF(O1409=O1405,0,IF(O1409=O1404,0,IF(O1409=O1403,0,IF(O1409=O1402,0,IF(O1409=O1401,0,1))))))))</f>
        <v>0</v>
      </c>
      <c r="AK1409" s="529">
        <f t="shared" si="317"/>
        <v>0</v>
      </c>
    </row>
    <row r="1410" spans="1:37" ht="14.1" customHeight="1" thickTop="1" thickBot="1">
      <c r="A1410" s="2797"/>
      <c r="B1410" s="2802"/>
      <c r="C1410" s="2828"/>
      <c r="D1410" s="2831"/>
      <c r="E1410" s="2834"/>
      <c r="F1410" s="2808"/>
      <c r="G1410" s="2811"/>
      <c r="H1410" s="2840"/>
      <c r="I1410" s="2808"/>
      <c r="J1410" s="2808"/>
      <c r="K1410" s="274"/>
      <c r="L1410" s="96"/>
      <c r="M1410" s="96"/>
      <c r="N1410" s="89"/>
      <c r="O1410" s="93"/>
      <c r="P1410" s="96"/>
      <c r="Q1410" s="96"/>
      <c r="R1410" s="13"/>
      <c r="S1410" s="13"/>
      <c r="T1410" s="13"/>
      <c r="U1410" s="13"/>
      <c r="V1410" s="13"/>
      <c r="W1410" s="13"/>
      <c r="X1410" s="13"/>
      <c r="Y1410" s="13"/>
      <c r="Z1410" s="96"/>
      <c r="AA1410" s="2814"/>
      <c r="AB1410" s="2814"/>
      <c r="AC1410" s="2825"/>
      <c r="AD1410" s="2835"/>
      <c r="AE1410" s="2822"/>
      <c r="AF1410" s="2823"/>
      <c r="AG1410" s="59">
        <f>IF(N1410=N1409,0,IF(N1410=N1408,0,IF(N1410=N1407,0,IF(N1410=N1406,0,IF(N1410=N1405,0,IF(N1410=N1404,0,IF(N1410=N1403,0,IF(N1410=N1402,0,IF(N1410=N1401,0,1)))))))))</f>
        <v>0</v>
      </c>
      <c r="AH1410" s="59" t="s">
        <v>224</v>
      </c>
      <c r="AI1410" s="59" t="str">
        <f t="shared" si="325"/>
        <v>??</v>
      </c>
      <c r="AJ1410" s="59">
        <f>IF(O1410=O1409,0,IF(O1410=O1408,0,IF(O1410=O1407,0,IF(O1410=O1406,0,IF(O1410=O1405,0,IF(O1410=O1404,0,IF(O1410=O1403,0,IF(O1410=O1402,0,IF(O1410=O1401,0,1)))))))))</f>
        <v>0</v>
      </c>
      <c r="AK1410" s="529">
        <f t="shared" si="317"/>
        <v>0</v>
      </c>
    </row>
    <row r="1411" spans="1:37" ht="14.1" customHeight="1" thickTop="1" thickBot="1">
      <c r="A1411" s="2797"/>
      <c r="B1411" s="2800"/>
      <c r="C1411" s="2826"/>
      <c r="D1411" s="2829"/>
      <c r="E1411" s="2832"/>
      <c r="F1411" s="2806"/>
      <c r="G1411" s="2809"/>
      <c r="H1411" s="2836" t="s">
        <v>970</v>
      </c>
      <c r="I1411" s="2806"/>
      <c r="J1411" s="2806"/>
      <c r="K1411" s="275"/>
      <c r="L1411" s="97"/>
      <c r="M1411" s="97"/>
      <c r="N1411" s="79"/>
      <c r="O1411" s="79"/>
      <c r="P1411" s="97"/>
      <c r="Q1411" s="97"/>
      <c r="R1411" s="14"/>
      <c r="S1411" s="14"/>
      <c r="T1411" s="14"/>
      <c r="U1411" s="14"/>
      <c r="V1411" s="14"/>
      <c r="W1411" s="14"/>
      <c r="X1411" s="14"/>
      <c r="Y1411" s="14"/>
      <c r="Z1411" s="97"/>
      <c r="AA1411" s="2812">
        <f>SUM(R1411:Z1420)</f>
        <v>0</v>
      </c>
      <c r="AB1411" s="2812">
        <f>IF(AA1411&gt;0,18,0)</f>
        <v>0</v>
      </c>
      <c r="AC1411" s="2815">
        <f t="shared" ref="AC1411" si="331">IF((AA1411-AB1411)&gt;=0,AA1411-AB1411,0)</f>
        <v>0</v>
      </c>
      <c r="AD1411" s="2835">
        <f>IF(AA1411&lt;AB1411,AA1411,AB1411)/IF(AB1411=0,1,AB1411)</f>
        <v>0</v>
      </c>
      <c r="AE1411" s="2820" t="str">
        <f>IF(AD1411=1,"pe",IF(AD1411&gt;0,"ne",""))</f>
        <v/>
      </c>
      <c r="AF1411" s="2823"/>
      <c r="AG1411" s="59">
        <v>1</v>
      </c>
      <c r="AH1411" s="59" t="s">
        <v>224</v>
      </c>
      <c r="AI1411" s="59" t="str">
        <f t="shared" si="325"/>
        <v>??</v>
      </c>
      <c r="AJ1411" s="59">
        <v>1</v>
      </c>
      <c r="AK1411" s="529">
        <f>C1411</f>
        <v>0</v>
      </c>
    </row>
    <row r="1412" spans="1:37" ht="14.1" customHeight="1" thickTop="1" thickBot="1">
      <c r="A1412" s="2797"/>
      <c r="B1412" s="2801"/>
      <c r="C1412" s="2827"/>
      <c r="D1412" s="2830"/>
      <c r="E1412" s="2833"/>
      <c r="F1412" s="2807"/>
      <c r="G1412" s="2810"/>
      <c r="H1412" s="2837"/>
      <c r="I1412" s="2807"/>
      <c r="J1412" s="2807"/>
      <c r="K1412" s="273"/>
      <c r="L1412" s="98"/>
      <c r="M1412" s="1760"/>
      <c r="N1412" s="89"/>
      <c r="O1412" s="89"/>
      <c r="P1412" s="98"/>
      <c r="Q1412" s="98"/>
      <c r="R1412" s="12"/>
      <c r="S1412" s="12"/>
      <c r="T1412" s="12"/>
      <c r="U1412" s="12"/>
      <c r="V1412" s="12"/>
      <c r="W1412" s="1934"/>
      <c r="X1412" s="1934"/>
      <c r="Y1412" s="12"/>
      <c r="Z1412" s="98"/>
      <c r="AA1412" s="2813"/>
      <c r="AB1412" s="2813"/>
      <c r="AC1412" s="2816"/>
      <c r="AD1412" s="2835"/>
      <c r="AE1412" s="2821"/>
      <c r="AF1412" s="2823"/>
      <c r="AG1412" s="59">
        <f>IF(N1412=N1411,0,1)</f>
        <v>0</v>
      </c>
      <c r="AH1412" s="59" t="s">
        <v>224</v>
      </c>
      <c r="AI1412" s="59" t="str">
        <f t="shared" si="325"/>
        <v>??</v>
      </c>
      <c r="AJ1412" s="59">
        <f>IF(O1412=O1411,0,1)</f>
        <v>0</v>
      </c>
      <c r="AK1412" s="529">
        <f t="shared" ref="AK1412:AK1440" si="332">AK1411</f>
        <v>0</v>
      </c>
    </row>
    <row r="1413" spans="1:37" ht="14.1" customHeight="1" thickTop="1" thickBot="1">
      <c r="A1413" s="2797"/>
      <c r="B1413" s="2801"/>
      <c r="C1413" s="2827"/>
      <c r="D1413" s="2830"/>
      <c r="E1413" s="2833"/>
      <c r="F1413" s="2807"/>
      <c r="G1413" s="2810"/>
      <c r="H1413" s="2838"/>
      <c r="I1413" s="2807"/>
      <c r="J1413" s="2807"/>
      <c r="K1413" s="273"/>
      <c r="L1413" s="98"/>
      <c r="M1413" s="1760"/>
      <c r="N1413" s="89"/>
      <c r="O1413" s="89"/>
      <c r="P1413" s="98"/>
      <c r="Q1413" s="98"/>
      <c r="R1413" s="12"/>
      <c r="S1413" s="12"/>
      <c r="T1413" s="12"/>
      <c r="U1413" s="12"/>
      <c r="V1413" s="12"/>
      <c r="W1413" s="1934"/>
      <c r="X1413" s="1934"/>
      <c r="Y1413" s="12"/>
      <c r="Z1413" s="98"/>
      <c r="AA1413" s="2813"/>
      <c r="AB1413" s="2813"/>
      <c r="AC1413" s="2816"/>
      <c r="AD1413" s="2835"/>
      <c r="AE1413" s="2821"/>
      <c r="AF1413" s="2823"/>
      <c r="AG1413" s="59">
        <f>IF(N1413=N1412,0,IF(N1413=N1411,0,1))</f>
        <v>0</v>
      </c>
      <c r="AH1413" s="59" t="s">
        <v>224</v>
      </c>
      <c r="AI1413" s="59" t="str">
        <f t="shared" si="325"/>
        <v>??</v>
      </c>
      <c r="AJ1413" s="59">
        <f>IF(O1413=O1412,0,IF(O1413=O1411,0,1))</f>
        <v>0</v>
      </c>
      <c r="AK1413" s="529">
        <f t="shared" si="332"/>
        <v>0</v>
      </c>
    </row>
    <row r="1414" spans="1:37" ht="14.1" customHeight="1" thickTop="1" thickBot="1">
      <c r="A1414" s="2797"/>
      <c r="B1414" s="2801"/>
      <c r="C1414" s="2827"/>
      <c r="D1414" s="2830"/>
      <c r="E1414" s="2833"/>
      <c r="F1414" s="2807"/>
      <c r="G1414" s="2810"/>
      <c r="H1414" s="2839"/>
      <c r="I1414" s="2807"/>
      <c r="J1414" s="2807"/>
      <c r="K1414" s="273"/>
      <c r="L1414" s="98"/>
      <c r="M1414" s="1760"/>
      <c r="N1414" s="89"/>
      <c r="O1414" s="89"/>
      <c r="P1414" s="98"/>
      <c r="Q1414" s="98"/>
      <c r="R1414" s="12"/>
      <c r="S1414" s="12"/>
      <c r="T1414" s="12"/>
      <c r="U1414" s="12"/>
      <c r="V1414" s="12"/>
      <c r="W1414" s="1934"/>
      <c r="X1414" s="1934"/>
      <c r="Y1414" s="12"/>
      <c r="Z1414" s="98"/>
      <c r="AA1414" s="2813"/>
      <c r="AB1414" s="2813"/>
      <c r="AC1414" s="2816"/>
      <c r="AD1414" s="2835"/>
      <c r="AE1414" s="2821"/>
      <c r="AF1414" s="2823"/>
      <c r="AG1414" s="59">
        <f>IF(N1414=N1413,0,IF(N1414=N1412,0,IF(N1414=N1411,0,1)))</f>
        <v>0</v>
      </c>
      <c r="AH1414" s="59" t="s">
        <v>224</v>
      </c>
      <c r="AI1414" s="59" t="str">
        <f t="shared" si="325"/>
        <v>??</v>
      </c>
      <c r="AJ1414" s="59">
        <f>IF(O1414=O1413,0,IF(O1414=O1412,0,IF(O1414=O1411,0,1)))</f>
        <v>0</v>
      </c>
      <c r="AK1414" s="529">
        <f t="shared" si="332"/>
        <v>0</v>
      </c>
    </row>
    <row r="1415" spans="1:37" ht="14.1" customHeight="1" thickTop="1" thickBot="1">
      <c r="A1415" s="2797"/>
      <c r="B1415" s="2801"/>
      <c r="C1415" s="2827"/>
      <c r="D1415" s="2830"/>
      <c r="E1415" s="2833"/>
      <c r="F1415" s="2807"/>
      <c r="G1415" s="2810"/>
      <c r="H1415" s="2839"/>
      <c r="I1415" s="2807"/>
      <c r="J1415" s="2807"/>
      <c r="K1415" s="277"/>
      <c r="L1415" s="98"/>
      <c r="M1415" s="1760"/>
      <c r="N1415" s="89"/>
      <c r="O1415" s="89"/>
      <c r="P1415" s="98"/>
      <c r="Q1415" s="98"/>
      <c r="R1415" s="12"/>
      <c r="S1415" s="12"/>
      <c r="T1415" s="12"/>
      <c r="U1415" s="12"/>
      <c r="V1415" s="12"/>
      <c r="W1415" s="1934"/>
      <c r="X1415" s="1934"/>
      <c r="Y1415" s="12"/>
      <c r="Z1415" s="98"/>
      <c r="AA1415" s="2813"/>
      <c r="AB1415" s="2813"/>
      <c r="AC1415" s="2816"/>
      <c r="AD1415" s="2835"/>
      <c r="AE1415" s="2821"/>
      <c r="AF1415" s="2823"/>
      <c r="AG1415" s="59">
        <f>IF(N1415=N1414,0,IF(N1415=N1413,0,IF(N1415=N1412,0,IF(N1415=N1411,0,1))))</f>
        <v>0</v>
      </c>
      <c r="AH1415" s="59" t="s">
        <v>224</v>
      </c>
      <c r="AI1415" s="59" t="str">
        <f t="shared" si="325"/>
        <v>??</v>
      </c>
      <c r="AJ1415" s="59">
        <f>IF(O1415=O1414,0,IF(O1415=O1413,0,IF(O1415=O1412,0,IF(O1415=O1411,0,1))))</f>
        <v>0</v>
      </c>
      <c r="AK1415" s="529">
        <f t="shared" si="332"/>
        <v>0</v>
      </c>
    </row>
    <row r="1416" spans="1:37" ht="14.1" customHeight="1" thickTop="1" thickBot="1">
      <c r="A1416" s="2797"/>
      <c r="B1416" s="2801"/>
      <c r="C1416" s="2827"/>
      <c r="D1416" s="2830"/>
      <c r="E1416" s="2833"/>
      <c r="F1416" s="2807"/>
      <c r="G1416" s="2810"/>
      <c r="H1416" s="2839"/>
      <c r="I1416" s="2807"/>
      <c r="J1416" s="2807"/>
      <c r="K1416" s="277"/>
      <c r="L1416" s="98"/>
      <c r="M1416" s="1760"/>
      <c r="N1416" s="89"/>
      <c r="O1416" s="89"/>
      <c r="P1416" s="98"/>
      <c r="Q1416" s="98"/>
      <c r="R1416" s="12"/>
      <c r="S1416" s="12"/>
      <c r="T1416" s="12"/>
      <c r="U1416" s="12"/>
      <c r="V1416" s="12"/>
      <c r="W1416" s="1934"/>
      <c r="X1416" s="1934"/>
      <c r="Y1416" s="12"/>
      <c r="Z1416" s="98"/>
      <c r="AA1416" s="2813"/>
      <c r="AB1416" s="2813"/>
      <c r="AC1416" s="2816"/>
      <c r="AD1416" s="2835"/>
      <c r="AE1416" s="2821"/>
      <c r="AF1416" s="2823"/>
      <c r="AG1416" s="59">
        <f>IF(N1416=N1415,0,IF(N1416=N1414,0,IF(N1416=N1413,0,IF(N1416=N1412,0,IF(N1416=N1411,0,1)))))</f>
        <v>0</v>
      </c>
      <c r="AH1416" s="59" t="s">
        <v>224</v>
      </c>
      <c r="AI1416" s="59" t="str">
        <f t="shared" si="325"/>
        <v>??</v>
      </c>
      <c r="AJ1416" s="59">
        <f>IF(O1416=O1415,0,IF(O1416=O1414,0,IF(O1416=O1413,0,IF(O1416=O1412,0,IF(O1416=O1411,0,1)))))</f>
        <v>0</v>
      </c>
      <c r="AK1416" s="529">
        <f t="shared" si="332"/>
        <v>0</v>
      </c>
    </row>
    <row r="1417" spans="1:37" ht="14.1" customHeight="1" thickTop="1" thickBot="1">
      <c r="A1417" s="2797"/>
      <c r="B1417" s="2801"/>
      <c r="C1417" s="2827"/>
      <c r="D1417" s="2830"/>
      <c r="E1417" s="2833"/>
      <c r="F1417" s="2807"/>
      <c r="G1417" s="2810"/>
      <c r="H1417" s="2839"/>
      <c r="I1417" s="2807"/>
      <c r="J1417" s="2807"/>
      <c r="K1417" s="277"/>
      <c r="L1417" s="98"/>
      <c r="M1417" s="1760"/>
      <c r="N1417" s="89"/>
      <c r="O1417" s="89"/>
      <c r="P1417" s="98"/>
      <c r="Q1417" s="98"/>
      <c r="R1417" s="12"/>
      <c r="S1417" s="12"/>
      <c r="T1417" s="12"/>
      <c r="U1417" s="12"/>
      <c r="V1417" s="12"/>
      <c r="W1417" s="1934"/>
      <c r="X1417" s="1934"/>
      <c r="Y1417" s="12"/>
      <c r="Z1417" s="98"/>
      <c r="AA1417" s="2813"/>
      <c r="AB1417" s="2813"/>
      <c r="AC1417" s="2824" t="str">
        <f t="shared" ref="AC1417" si="333">IF(AC1411&gt;9,"błąd","")</f>
        <v/>
      </c>
      <c r="AD1417" s="2835"/>
      <c r="AE1417" s="2821"/>
      <c r="AF1417" s="2823"/>
      <c r="AG1417" s="59">
        <f>IF(N1417=N1416,0,IF(N1417=N1415,0,IF(N1417=N1414,0,IF(N1417=N1413,0,IF(N1417=N1412,0,IF(N1417=N1411,0,1))))))</f>
        <v>0</v>
      </c>
      <c r="AH1417" s="59" t="s">
        <v>224</v>
      </c>
      <c r="AI1417" s="59" t="str">
        <f t="shared" si="325"/>
        <v>??</v>
      </c>
      <c r="AJ1417" s="59">
        <f>IF(O1417=O1416,0,IF(O1417=O1415,0,IF(O1417=O1414,0,IF(O1417=O1413,0,IF(O1417=O1412,0,IF(O1417=O1411,0,1))))))</f>
        <v>0</v>
      </c>
      <c r="AK1417" s="529">
        <f t="shared" si="332"/>
        <v>0</v>
      </c>
    </row>
    <row r="1418" spans="1:37" ht="14.1" customHeight="1" thickTop="1" thickBot="1">
      <c r="A1418" s="2797"/>
      <c r="B1418" s="2801"/>
      <c r="C1418" s="2827"/>
      <c r="D1418" s="2830"/>
      <c r="E1418" s="2833"/>
      <c r="F1418" s="2807"/>
      <c r="G1418" s="2810"/>
      <c r="H1418" s="2839"/>
      <c r="I1418" s="2807"/>
      <c r="J1418" s="2807"/>
      <c r="K1418" s="277"/>
      <c r="L1418" s="98"/>
      <c r="M1418" s="1760"/>
      <c r="N1418" s="89"/>
      <c r="O1418" s="89"/>
      <c r="P1418" s="98"/>
      <c r="Q1418" s="98"/>
      <c r="R1418" s="12"/>
      <c r="S1418" s="12"/>
      <c r="T1418" s="12"/>
      <c r="U1418" s="12"/>
      <c r="V1418" s="12"/>
      <c r="W1418" s="1934"/>
      <c r="X1418" s="1934"/>
      <c r="Y1418" s="12"/>
      <c r="Z1418" s="98"/>
      <c r="AA1418" s="2813"/>
      <c r="AB1418" s="2813"/>
      <c r="AC1418" s="2824"/>
      <c r="AD1418" s="2835"/>
      <c r="AE1418" s="2821"/>
      <c r="AF1418" s="2823"/>
      <c r="AG1418" s="59">
        <f>IF(N1418=N1417,0,IF(N1418=N1416,0,IF(N1418=N1415,0,IF(N1418=N1414,0,IF(N1418=N1413,0,IF(N1418=N1412,0,IF(N1418=N1411,0,1)))))))</f>
        <v>0</v>
      </c>
      <c r="AH1418" s="59" t="s">
        <v>224</v>
      </c>
      <c r="AI1418" s="59" t="str">
        <f t="shared" si="325"/>
        <v>??</v>
      </c>
      <c r="AJ1418" s="59">
        <f>IF(O1418=O1417,0,IF(O1418=O1416,0,IF(O1418=O1415,0,IF(O1418=O1414,0,IF(O1418=O1413,0,IF(O1418=O1412,0,IF(O1418=O1411,0,1)))))))</f>
        <v>0</v>
      </c>
      <c r="AK1418" s="529">
        <f t="shared" si="332"/>
        <v>0</v>
      </c>
    </row>
    <row r="1419" spans="1:37" ht="14.1" customHeight="1" thickTop="1" thickBot="1">
      <c r="A1419" s="2797"/>
      <c r="B1419" s="2801"/>
      <c r="C1419" s="2827"/>
      <c r="D1419" s="2830"/>
      <c r="E1419" s="2833"/>
      <c r="F1419" s="2807"/>
      <c r="G1419" s="2810"/>
      <c r="H1419" s="2839"/>
      <c r="I1419" s="2807"/>
      <c r="J1419" s="2807"/>
      <c r="K1419" s="277"/>
      <c r="L1419" s="98"/>
      <c r="M1419" s="1760"/>
      <c r="N1419" s="89"/>
      <c r="O1419" s="89"/>
      <c r="P1419" s="98"/>
      <c r="Q1419" s="98"/>
      <c r="R1419" s="12"/>
      <c r="S1419" s="12"/>
      <c r="T1419" s="12"/>
      <c r="U1419" s="12"/>
      <c r="V1419" s="12"/>
      <c r="W1419" s="1934"/>
      <c r="X1419" s="1934"/>
      <c r="Y1419" s="12"/>
      <c r="Z1419" s="98"/>
      <c r="AA1419" s="2813"/>
      <c r="AB1419" s="2813"/>
      <c r="AC1419" s="2824"/>
      <c r="AD1419" s="2835"/>
      <c r="AE1419" s="2821"/>
      <c r="AF1419" s="2823"/>
      <c r="AG1419" s="59">
        <f>IF(N1419=N1418,0,IF(N1419=N1417,0,IF(N1419=N1416,0,IF(N1419=N1415,0,IF(N1419=N1414,0,IF(N1419=N1413,0,IF(N1419=N1412,0,IF(N1419=N1411,0,1))))))))</f>
        <v>0</v>
      </c>
      <c r="AH1419" s="59" t="s">
        <v>224</v>
      </c>
      <c r="AI1419" s="59" t="str">
        <f t="shared" si="325"/>
        <v>??</v>
      </c>
      <c r="AJ1419" s="59">
        <f>IF(O1419=O1418,0,IF(O1419=O1417,0,IF(O1419=O1416,0,IF(O1419=O1415,0,IF(O1419=O1414,0,IF(O1419=O1413,0,IF(O1419=O1412,0,IF(O1419=O1411,0,1))))))))</f>
        <v>0</v>
      </c>
      <c r="AK1419" s="529">
        <f t="shared" si="332"/>
        <v>0</v>
      </c>
    </row>
    <row r="1420" spans="1:37" ht="14.1" customHeight="1" thickTop="1" thickBot="1">
      <c r="A1420" s="2797"/>
      <c r="B1420" s="2802"/>
      <c r="C1420" s="2828"/>
      <c r="D1420" s="2831"/>
      <c r="E1420" s="2834"/>
      <c r="F1420" s="2808"/>
      <c r="G1420" s="2811"/>
      <c r="H1420" s="2840"/>
      <c r="I1420" s="2808"/>
      <c r="J1420" s="2808"/>
      <c r="K1420" s="274"/>
      <c r="L1420" s="96"/>
      <c r="M1420" s="96"/>
      <c r="N1420" s="89"/>
      <c r="O1420" s="93"/>
      <c r="P1420" s="96"/>
      <c r="Q1420" s="96"/>
      <c r="R1420" s="13"/>
      <c r="S1420" s="13"/>
      <c r="T1420" s="13"/>
      <c r="U1420" s="13"/>
      <c r="V1420" s="13"/>
      <c r="W1420" s="13"/>
      <c r="X1420" s="13"/>
      <c r="Y1420" s="13"/>
      <c r="Z1420" s="96"/>
      <c r="AA1420" s="2814"/>
      <c r="AB1420" s="2814"/>
      <c r="AC1420" s="2825"/>
      <c r="AD1420" s="2835"/>
      <c r="AE1420" s="2822"/>
      <c r="AF1420" s="2823"/>
      <c r="AG1420" s="59">
        <f>IF(N1420=N1419,0,IF(N1420=N1418,0,IF(N1420=N1417,0,IF(N1420=N1416,0,IF(N1420=N1415,0,IF(N1420=N1414,0,IF(N1420=N1413,0,IF(N1420=N1412,0,IF(N1420=N1411,0,1)))))))))</f>
        <v>0</v>
      </c>
      <c r="AH1420" s="59" t="s">
        <v>224</v>
      </c>
      <c r="AI1420" s="59" t="str">
        <f t="shared" si="325"/>
        <v>??</v>
      </c>
      <c r="AJ1420" s="59">
        <f>IF(O1420=O1419,0,IF(O1420=O1418,0,IF(O1420=O1417,0,IF(O1420=O1416,0,IF(O1420=O1415,0,IF(O1420=O1414,0,IF(O1420=O1413,0,IF(O1420=O1412,0,IF(O1420=O1411,0,1)))))))))</f>
        <v>0</v>
      </c>
      <c r="AK1420" s="529">
        <f t="shared" si="332"/>
        <v>0</v>
      </c>
    </row>
    <row r="1421" spans="1:37" ht="14.1" customHeight="1" thickTop="1" thickBot="1">
      <c r="A1421" s="2797"/>
      <c r="B1421" s="2800"/>
      <c r="C1421" s="2826"/>
      <c r="D1421" s="2829"/>
      <c r="E1421" s="2832"/>
      <c r="F1421" s="2806"/>
      <c r="G1421" s="2809"/>
      <c r="H1421" s="2836" t="s">
        <v>970</v>
      </c>
      <c r="I1421" s="2806"/>
      <c r="J1421" s="2806"/>
      <c r="K1421" s="275"/>
      <c r="L1421" s="97"/>
      <c r="M1421" s="97"/>
      <c r="N1421" s="79"/>
      <c r="O1421" s="79"/>
      <c r="P1421" s="97"/>
      <c r="Q1421" s="97"/>
      <c r="R1421" s="14"/>
      <c r="S1421" s="14"/>
      <c r="T1421" s="14"/>
      <c r="U1421" s="14"/>
      <c r="V1421" s="14"/>
      <c r="W1421" s="14"/>
      <c r="X1421" s="14"/>
      <c r="Y1421" s="14"/>
      <c r="Z1421" s="97"/>
      <c r="AA1421" s="2812">
        <f>SUM(R1421:Z1430)</f>
        <v>0</v>
      </c>
      <c r="AB1421" s="2812">
        <f>IF(AA1421&gt;0,18,0)</f>
        <v>0</v>
      </c>
      <c r="AC1421" s="2815">
        <f t="shared" ref="AC1421" si="334">IF((AA1421-AB1421)&gt;=0,AA1421-AB1421,0)</f>
        <v>0</v>
      </c>
      <c r="AD1421" s="2835">
        <f>IF(AA1421&lt;AB1421,AA1421,AB1421)/IF(AB1421=0,1,AB1421)</f>
        <v>0</v>
      </c>
      <c r="AE1421" s="2820" t="str">
        <f>IF(AD1421=1,"pe",IF(AD1421&gt;0,"ne",""))</f>
        <v/>
      </c>
      <c r="AF1421" s="2823"/>
      <c r="AG1421" s="59">
        <v>1</v>
      </c>
      <c r="AH1421" s="59" t="s">
        <v>224</v>
      </c>
      <c r="AI1421" s="59" t="str">
        <f t="shared" si="325"/>
        <v>??</v>
      </c>
      <c r="AJ1421" s="59">
        <v>1</v>
      </c>
      <c r="AK1421" s="529">
        <f>C1421</f>
        <v>0</v>
      </c>
    </row>
    <row r="1422" spans="1:37" ht="14.1" customHeight="1" thickTop="1" thickBot="1">
      <c r="A1422" s="2797"/>
      <c r="B1422" s="2801"/>
      <c r="C1422" s="2827"/>
      <c r="D1422" s="2830"/>
      <c r="E1422" s="2833"/>
      <c r="F1422" s="2807"/>
      <c r="G1422" s="2810"/>
      <c r="H1422" s="2837"/>
      <c r="I1422" s="2807"/>
      <c r="J1422" s="2807"/>
      <c r="K1422" s="273"/>
      <c r="L1422" s="98"/>
      <c r="M1422" s="1760"/>
      <c r="N1422" s="89"/>
      <c r="O1422" s="89"/>
      <c r="P1422" s="98"/>
      <c r="Q1422" s="98"/>
      <c r="R1422" s="12"/>
      <c r="S1422" s="12"/>
      <c r="T1422" s="12"/>
      <c r="U1422" s="12"/>
      <c r="V1422" s="12"/>
      <c r="W1422" s="1934"/>
      <c r="X1422" s="1934"/>
      <c r="Y1422" s="12"/>
      <c r="Z1422" s="98"/>
      <c r="AA1422" s="2813"/>
      <c r="AB1422" s="2813"/>
      <c r="AC1422" s="2816"/>
      <c r="AD1422" s="2835"/>
      <c r="AE1422" s="2821"/>
      <c r="AF1422" s="2823"/>
      <c r="AG1422" s="59">
        <f>IF(N1422=N1421,0,1)</f>
        <v>0</v>
      </c>
      <c r="AH1422" s="59" t="s">
        <v>224</v>
      </c>
      <c r="AI1422" s="59" t="str">
        <f t="shared" si="325"/>
        <v>??</v>
      </c>
      <c r="AJ1422" s="59">
        <f>IF(O1422=O1421,0,1)</f>
        <v>0</v>
      </c>
      <c r="AK1422" s="529">
        <f t="shared" si="332"/>
        <v>0</v>
      </c>
    </row>
    <row r="1423" spans="1:37" ht="14.1" customHeight="1" thickTop="1" thickBot="1">
      <c r="A1423" s="2797"/>
      <c r="B1423" s="2801"/>
      <c r="C1423" s="2827"/>
      <c r="D1423" s="2830"/>
      <c r="E1423" s="2833"/>
      <c r="F1423" s="2807"/>
      <c r="G1423" s="2810"/>
      <c r="H1423" s="2838"/>
      <c r="I1423" s="2807"/>
      <c r="J1423" s="2807"/>
      <c r="K1423" s="273"/>
      <c r="L1423" s="98"/>
      <c r="M1423" s="1760"/>
      <c r="N1423" s="89"/>
      <c r="O1423" s="89"/>
      <c r="P1423" s="98"/>
      <c r="Q1423" s="98"/>
      <c r="R1423" s="12"/>
      <c r="S1423" s="12"/>
      <c r="T1423" s="12"/>
      <c r="U1423" s="12"/>
      <c r="V1423" s="12"/>
      <c r="W1423" s="1934"/>
      <c r="X1423" s="1934"/>
      <c r="Y1423" s="12"/>
      <c r="Z1423" s="98"/>
      <c r="AA1423" s="2813"/>
      <c r="AB1423" s="2813"/>
      <c r="AC1423" s="2816"/>
      <c r="AD1423" s="2835"/>
      <c r="AE1423" s="2821"/>
      <c r="AF1423" s="2823"/>
      <c r="AG1423" s="59">
        <f>IF(N1423=N1422,0,IF(N1423=N1421,0,1))</f>
        <v>0</v>
      </c>
      <c r="AH1423" s="59" t="s">
        <v>224</v>
      </c>
      <c r="AI1423" s="59" t="str">
        <f t="shared" si="325"/>
        <v>??</v>
      </c>
      <c r="AJ1423" s="59">
        <f>IF(O1423=O1422,0,IF(O1423=O1421,0,1))</f>
        <v>0</v>
      </c>
      <c r="AK1423" s="529">
        <f t="shared" si="332"/>
        <v>0</v>
      </c>
    </row>
    <row r="1424" spans="1:37" ht="14.1" customHeight="1" thickTop="1" thickBot="1">
      <c r="A1424" s="2797"/>
      <c r="B1424" s="2801"/>
      <c r="C1424" s="2827"/>
      <c r="D1424" s="2830"/>
      <c r="E1424" s="2833"/>
      <c r="F1424" s="2807"/>
      <c r="G1424" s="2810"/>
      <c r="H1424" s="2839"/>
      <c r="I1424" s="2807"/>
      <c r="J1424" s="2807"/>
      <c r="K1424" s="273"/>
      <c r="L1424" s="98"/>
      <c r="M1424" s="1760"/>
      <c r="N1424" s="89"/>
      <c r="O1424" s="89"/>
      <c r="P1424" s="98"/>
      <c r="Q1424" s="98"/>
      <c r="R1424" s="12"/>
      <c r="S1424" s="12"/>
      <c r="T1424" s="12"/>
      <c r="U1424" s="12"/>
      <c r="V1424" s="12"/>
      <c r="W1424" s="1934"/>
      <c r="X1424" s="1934"/>
      <c r="Y1424" s="12"/>
      <c r="Z1424" s="98"/>
      <c r="AA1424" s="2813"/>
      <c r="AB1424" s="2813"/>
      <c r="AC1424" s="2816"/>
      <c r="AD1424" s="2835"/>
      <c r="AE1424" s="2821"/>
      <c r="AF1424" s="2823"/>
      <c r="AG1424" s="59">
        <f>IF(N1424=N1423,0,IF(N1424=N1422,0,IF(N1424=N1421,0,1)))</f>
        <v>0</v>
      </c>
      <c r="AH1424" s="59" t="s">
        <v>224</v>
      </c>
      <c r="AI1424" s="59" t="str">
        <f t="shared" si="325"/>
        <v>??</v>
      </c>
      <c r="AJ1424" s="59">
        <f>IF(O1424=O1423,0,IF(O1424=O1422,0,IF(O1424=O1421,0,1)))</f>
        <v>0</v>
      </c>
      <c r="AK1424" s="529">
        <f t="shared" si="332"/>
        <v>0</v>
      </c>
    </row>
    <row r="1425" spans="1:37" ht="14.1" customHeight="1" thickTop="1" thickBot="1">
      <c r="A1425" s="2797"/>
      <c r="B1425" s="2801"/>
      <c r="C1425" s="2827"/>
      <c r="D1425" s="2830"/>
      <c r="E1425" s="2833"/>
      <c r="F1425" s="2807"/>
      <c r="G1425" s="2810"/>
      <c r="H1425" s="2839"/>
      <c r="I1425" s="2807"/>
      <c r="J1425" s="2807"/>
      <c r="K1425" s="277"/>
      <c r="L1425" s="98"/>
      <c r="M1425" s="1760"/>
      <c r="N1425" s="89"/>
      <c r="O1425" s="89"/>
      <c r="P1425" s="98"/>
      <c r="Q1425" s="98"/>
      <c r="R1425" s="12"/>
      <c r="S1425" s="12"/>
      <c r="T1425" s="12"/>
      <c r="U1425" s="12"/>
      <c r="V1425" s="12"/>
      <c r="W1425" s="1934"/>
      <c r="X1425" s="1934"/>
      <c r="Y1425" s="12"/>
      <c r="Z1425" s="98"/>
      <c r="AA1425" s="2813"/>
      <c r="AB1425" s="2813"/>
      <c r="AC1425" s="2816"/>
      <c r="AD1425" s="2835"/>
      <c r="AE1425" s="2821"/>
      <c r="AF1425" s="2823"/>
      <c r="AG1425" s="59">
        <f>IF(N1425=N1424,0,IF(N1425=N1423,0,IF(N1425=N1422,0,IF(N1425=N1421,0,1))))</f>
        <v>0</v>
      </c>
      <c r="AH1425" s="59" t="s">
        <v>224</v>
      </c>
      <c r="AI1425" s="59" t="str">
        <f t="shared" si="325"/>
        <v>??</v>
      </c>
      <c r="AJ1425" s="59">
        <f>IF(O1425=O1424,0,IF(O1425=O1423,0,IF(O1425=O1422,0,IF(O1425=O1421,0,1))))</f>
        <v>0</v>
      </c>
      <c r="AK1425" s="529">
        <f t="shared" si="332"/>
        <v>0</v>
      </c>
    </row>
    <row r="1426" spans="1:37" ht="14.1" customHeight="1" thickTop="1" thickBot="1">
      <c r="A1426" s="2797"/>
      <c r="B1426" s="2801"/>
      <c r="C1426" s="2827"/>
      <c r="D1426" s="2830"/>
      <c r="E1426" s="2833"/>
      <c r="F1426" s="2807"/>
      <c r="G1426" s="2810"/>
      <c r="H1426" s="2839"/>
      <c r="I1426" s="2807"/>
      <c r="J1426" s="2807"/>
      <c r="K1426" s="277"/>
      <c r="L1426" s="98"/>
      <c r="M1426" s="1760"/>
      <c r="N1426" s="89"/>
      <c r="O1426" s="89"/>
      <c r="P1426" s="98"/>
      <c r="Q1426" s="98"/>
      <c r="R1426" s="12"/>
      <c r="S1426" s="12"/>
      <c r="T1426" s="12"/>
      <c r="U1426" s="12"/>
      <c r="V1426" s="12"/>
      <c r="W1426" s="1934"/>
      <c r="X1426" s="1934"/>
      <c r="Y1426" s="12"/>
      <c r="Z1426" s="98"/>
      <c r="AA1426" s="2813"/>
      <c r="AB1426" s="2813"/>
      <c r="AC1426" s="2816"/>
      <c r="AD1426" s="2835"/>
      <c r="AE1426" s="2821"/>
      <c r="AF1426" s="2823"/>
      <c r="AG1426" s="59">
        <f>IF(N1426=N1425,0,IF(N1426=N1424,0,IF(N1426=N1423,0,IF(N1426=N1422,0,IF(N1426=N1421,0,1)))))</f>
        <v>0</v>
      </c>
      <c r="AH1426" s="59" t="s">
        <v>224</v>
      </c>
      <c r="AI1426" s="59" t="str">
        <f t="shared" si="325"/>
        <v>??</v>
      </c>
      <c r="AJ1426" s="59">
        <f>IF(O1426=O1425,0,IF(O1426=O1424,0,IF(O1426=O1423,0,IF(O1426=O1422,0,IF(O1426=O1421,0,1)))))</f>
        <v>0</v>
      </c>
      <c r="AK1426" s="529">
        <f t="shared" si="332"/>
        <v>0</v>
      </c>
    </row>
    <row r="1427" spans="1:37" ht="14.1" customHeight="1" thickTop="1" thickBot="1">
      <c r="A1427" s="2797"/>
      <c r="B1427" s="2801"/>
      <c r="C1427" s="2827"/>
      <c r="D1427" s="2830"/>
      <c r="E1427" s="2833"/>
      <c r="F1427" s="2807"/>
      <c r="G1427" s="2810"/>
      <c r="H1427" s="2839"/>
      <c r="I1427" s="2807"/>
      <c r="J1427" s="2807"/>
      <c r="K1427" s="277"/>
      <c r="L1427" s="98"/>
      <c r="M1427" s="1760"/>
      <c r="N1427" s="89"/>
      <c r="O1427" s="89"/>
      <c r="P1427" s="98"/>
      <c r="Q1427" s="98"/>
      <c r="R1427" s="12"/>
      <c r="S1427" s="12"/>
      <c r="T1427" s="12"/>
      <c r="U1427" s="12"/>
      <c r="V1427" s="12"/>
      <c r="W1427" s="1934"/>
      <c r="X1427" s="1934"/>
      <c r="Y1427" s="12"/>
      <c r="Z1427" s="98"/>
      <c r="AA1427" s="2813"/>
      <c r="AB1427" s="2813"/>
      <c r="AC1427" s="2824" t="str">
        <f t="shared" ref="AC1427" si="335">IF(AC1421&gt;9,"błąd","")</f>
        <v/>
      </c>
      <c r="AD1427" s="2835"/>
      <c r="AE1427" s="2821"/>
      <c r="AF1427" s="2823"/>
      <c r="AG1427" s="59">
        <f>IF(N1427=N1426,0,IF(N1427=N1425,0,IF(N1427=N1424,0,IF(N1427=N1423,0,IF(N1427=N1422,0,IF(N1427=N1421,0,1))))))</f>
        <v>0</v>
      </c>
      <c r="AH1427" s="59" t="s">
        <v>224</v>
      </c>
      <c r="AI1427" s="59" t="str">
        <f t="shared" si="325"/>
        <v>??</v>
      </c>
      <c r="AJ1427" s="59">
        <f>IF(O1427=O1426,0,IF(O1427=O1425,0,IF(O1427=O1424,0,IF(O1427=O1423,0,IF(O1427=O1422,0,IF(O1427=O1421,0,1))))))</f>
        <v>0</v>
      </c>
      <c r="AK1427" s="529">
        <f t="shared" si="332"/>
        <v>0</v>
      </c>
    </row>
    <row r="1428" spans="1:37" ht="14.1" customHeight="1" thickTop="1" thickBot="1">
      <c r="A1428" s="2797"/>
      <c r="B1428" s="2801"/>
      <c r="C1428" s="2827"/>
      <c r="D1428" s="2830"/>
      <c r="E1428" s="2833"/>
      <c r="F1428" s="2807"/>
      <c r="G1428" s="2810"/>
      <c r="H1428" s="2839"/>
      <c r="I1428" s="2807"/>
      <c r="J1428" s="2807"/>
      <c r="K1428" s="277"/>
      <c r="L1428" s="98"/>
      <c r="M1428" s="1760"/>
      <c r="N1428" s="89"/>
      <c r="O1428" s="89"/>
      <c r="P1428" s="98"/>
      <c r="Q1428" s="98"/>
      <c r="R1428" s="12"/>
      <c r="S1428" s="12"/>
      <c r="T1428" s="12"/>
      <c r="U1428" s="12"/>
      <c r="V1428" s="12"/>
      <c r="W1428" s="1934"/>
      <c r="X1428" s="1934"/>
      <c r="Y1428" s="12"/>
      <c r="Z1428" s="98"/>
      <c r="AA1428" s="2813"/>
      <c r="AB1428" s="2813"/>
      <c r="AC1428" s="2824"/>
      <c r="AD1428" s="2835"/>
      <c r="AE1428" s="2821"/>
      <c r="AF1428" s="2823"/>
      <c r="AG1428" s="59">
        <f>IF(N1428=N1427,0,IF(N1428=N1426,0,IF(N1428=N1425,0,IF(N1428=N1424,0,IF(N1428=N1423,0,IF(N1428=N1422,0,IF(N1428=N1421,0,1)))))))</f>
        <v>0</v>
      </c>
      <c r="AH1428" s="59" t="s">
        <v>224</v>
      </c>
      <c r="AI1428" s="59" t="str">
        <f t="shared" si="325"/>
        <v>??</v>
      </c>
      <c r="AJ1428" s="59">
        <f>IF(O1428=O1427,0,IF(O1428=O1426,0,IF(O1428=O1425,0,IF(O1428=O1424,0,IF(O1428=O1423,0,IF(O1428=O1422,0,IF(O1428=O1421,0,1)))))))</f>
        <v>0</v>
      </c>
      <c r="AK1428" s="529">
        <f t="shared" si="332"/>
        <v>0</v>
      </c>
    </row>
    <row r="1429" spans="1:37" ht="14.1" customHeight="1" thickTop="1" thickBot="1">
      <c r="A1429" s="2797"/>
      <c r="B1429" s="2801"/>
      <c r="C1429" s="2827"/>
      <c r="D1429" s="2830"/>
      <c r="E1429" s="2833"/>
      <c r="F1429" s="2807"/>
      <c r="G1429" s="2810"/>
      <c r="H1429" s="2839"/>
      <c r="I1429" s="2807"/>
      <c r="J1429" s="2807"/>
      <c r="K1429" s="277"/>
      <c r="L1429" s="98"/>
      <c r="M1429" s="1760"/>
      <c r="N1429" s="89"/>
      <c r="O1429" s="89"/>
      <c r="P1429" s="98"/>
      <c r="Q1429" s="98"/>
      <c r="R1429" s="12"/>
      <c r="S1429" s="12"/>
      <c r="T1429" s="12"/>
      <c r="U1429" s="12"/>
      <c r="V1429" s="12"/>
      <c r="W1429" s="1934"/>
      <c r="X1429" s="1934"/>
      <c r="Y1429" s="12"/>
      <c r="Z1429" s="98"/>
      <c r="AA1429" s="2813"/>
      <c r="AB1429" s="2813"/>
      <c r="AC1429" s="2824"/>
      <c r="AD1429" s="2835"/>
      <c r="AE1429" s="2821"/>
      <c r="AF1429" s="2823"/>
      <c r="AG1429" s="59">
        <f>IF(N1429=N1428,0,IF(N1429=N1427,0,IF(N1429=N1426,0,IF(N1429=N1425,0,IF(N1429=N1424,0,IF(N1429=N1423,0,IF(N1429=N1422,0,IF(N1429=N1421,0,1))))))))</f>
        <v>0</v>
      </c>
      <c r="AH1429" s="59" t="s">
        <v>224</v>
      </c>
      <c r="AI1429" s="59" t="str">
        <f t="shared" si="325"/>
        <v>??</v>
      </c>
      <c r="AJ1429" s="59">
        <f>IF(O1429=O1428,0,IF(O1429=O1427,0,IF(O1429=O1426,0,IF(O1429=O1425,0,IF(O1429=O1424,0,IF(O1429=O1423,0,IF(O1429=O1422,0,IF(O1429=O1421,0,1))))))))</f>
        <v>0</v>
      </c>
      <c r="AK1429" s="529">
        <f t="shared" si="332"/>
        <v>0</v>
      </c>
    </row>
    <row r="1430" spans="1:37" ht="14.1" customHeight="1" thickTop="1" thickBot="1">
      <c r="A1430" s="2797"/>
      <c r="B1430" s="2802"/>
      <c r="C1430" s="2828"/>
      <c r="D1430" s="2831"/>
      <c r="E1430" s="2834"/>
      <c r="F1430" s="2808"/>
      <c r="G1430" s="2811"/>
      <c r="H1430" s="2840"/>
      <c r="I1430" s="2808"/>
      <c r="J1430" s="2808"/>
      <c r="K1430" s="274"/>
      <c r="L1430" s="96"/>
      <c r="M1430" s="96"/>
      <c r="N1430" s="89"/>
      <c r="O1430" s="93"/>
      <c r="P1430" s="96"/>
      <c r="Q1430" s="96"/>
      <c r="R1430" s="13"/>
      <c r="S1430" s="13"/>
      <c r="T1430" s="13"/>
      <c r="U1430" s="13"/>
      <c r="V1430" s="13"/>
      <c r="W1430" s="13"/>
      <c r="X1430" s="13"/>
      <c r="Y1430" s="13"/>
      <c r="Z1430" s="96"/>
      <c r="AA1430" s="2814"/>
      <c r="AB1430" s="2814"/>
      <c r="AC1430" s="2825"/>
      <c r="AD1430" s="2835"/>
      <c r="AE1430" s="2822"/>
      <c r="AF1430" s="2823"/>
      <c r="AG1430" s="59">
        <f>IF(N1430=N1429,0,IF(N1430=N1428,0,IF(N1430=N1427,0,IF(N1430=N1426,0,IF(N1430=N1425,0,IF(N1430=N1424,0,IF(N1430=N1423,0,IF(N1430=N1422,0,IF(N1430=N1421,0,1)))))))))</f>
        <v>0</v>
      </c>
      <c r="AH1430" s="59" t="s">
        <v>224</v>
      </c>
      <c r="AI1430" s="59" t="str">
        <f t="shared" si="325"/>
        <v>??</v>
      </c>
      <c r="AJ1430" s="59">
        <f>IF(O1430=O1429,0,IF(O1430=O1428,0,IF(O1430=O1427,0,IF(O1430=O1426,0,IF(O1430=O1425,0,IF(O1430=O1424,0,IF(O1430=O1423,0,IF(O1430=O1422,0,IF(O1430=O1421,0,1)))))))))</f>
        <v>0</v>
      </c>
      <c r="AK1430" s="529">
        <f t="shared" si="332"/>
        <v>0</v>
      </c>
    </row>
    <row r="1431" spans="1:37" ht="14.1" customHeight="1" thickTop="1" thickBot="1">
      <c r="A1431" s="2797"/>
      <c r="B1431" s="2800"/>
      <c r="C1431" s="2826"/>
      <c r="D1431" s="2829"/>
      <c r="E1431" s="2832"/>
      <c r="F1431" s="2806"/>
      <c r="G1431" s="2809"/>
      <c r="H1431" s="2836" t="s">
        <v>970</v>
      </c>
      <c r="I1431" s="2806"/>
      <c r="J1431" s="2806"/>
      <c r="K1431" s="275"/>
      <c r="L1431" s="97"/>
      <c r="M1431" s="97"/>
      <c r="N1431" s="79"/>
      <c r="O1431" s="79"/>
      <c r="P1431" s="97"/>
      <c r="Q1431" s="97"/>
      <c r="R1431" s="14"/>
      <c r="S1431" s="14"/>
      <c r="T1431" s="14"/>
      <c r="U1431" s="14"/>
      <c r="V1431" s="14"/>
      <c r="W1431" s="14"/>
      <c r="X1431" s="14"/>
      <c r="Y1431" s="14"/>
      <c r="Z1431" s="97"/>
      <c r="AA1431" s="2812">
        <f>SUM(R1431:Z1440)</f>
        <v>0</v>
      </c>
      <c r="AB1431" s="2812">
        <f>IF(AA1431&gt;0,18,0)</f>
        <v>0</v>
      </c>
      <c r="AC1431" s="2815">
        <f t="shared" ref="AC1431" si="336">IF((AA1431-AB1431)&gt;=0,AA1431-AB1431,0)</f>
        <v>0</v>
      </c>
      <c r="AD1431" s="2835">
        <f>IF(AA1431&lt;AB1431,AA1431,AB1431)/IF(AB1431=0,1,AB1431)</f>
        <v>0</v>
      </c>
      <c r="AE1431" s="2820" t="str">
        <f>IF(AD1431=1,"pe",IF(AD1431&gt;0,"ne",""))</f>
        <v/>
      </c>
      <c r="AF1431" s="2823"/>
      <c r="AG1431" s="59">
        <v>1</v>
      </c>
      <c r="AH1431" s="59" t="s">
        <v>224</v>
      </c>
      <c r="AI1431" s="59" t="str">
        <f t="shared" si="325"/>
        <v>??</v>
      </c>
      <c r="AJ1431" s="59">
        <v>1</v>
      </c>
      <c r="AK1431" s="529">
        <f>C1431</f>
        <v>0</v>
      </c>
    </row>
    <row r="1432" spans="1:37" ht="14.1" customHeight="1" thickTop="1" thickBot="1">
      <c r="A1432" s="2797"/>
      <c r="B1432" s="2801"/>
      <c r="C1432" s="2827"/>
      <c r="D1432" s="2830"/>
      <c r="E1432" s="2833"/>
      <c r="F1432" s="2807"/>
      <c r="G1432" s="2810"/>
      <c r="H1432" s="2837"/>
      <c r="I1432" s="2807"/>
      <c r="J1432" s="2807"/>
      <c r="K1432" s="273"/>
      <c r="L1432" s="98"/>
      <c r="M1432" s="1760"/>
      <c r="N1432" s="89"/>
      <c r="O1432" s="89"/>
      <c r="P1432" s="98"/>
      <c r="Q1432" s="98"/>
      <c r="R1432" s="12"/>
      <c r="S1432" s="12"/>
      <c r="T1432" s="12"/>
      <c r="U1432" s="12"/>
      <c r="V1432" s="12"/>
      <c r="W1432" s="1934"/>
      <c r="X1432" s="1934"/>
      <c r="Y1432" s="12"/>
      <c r="Z1432" s="98"/>
      <c r="AA1432" s="2813"/>
      <c r="AB1432" s="2813"/>
      <c r="AC1432" s="2816"/>
      <c r="AD1432" s="2835"/>
      <c r="AE1432" s="2821"/>
      <c r="AF1432" s="2823"/>
      <c r="AG1432" s="59">
        <f>IF(N1432=N1431,0,1)</f>
        <v>0</v>
      </c>
      <c r="AH1432" s="59" t="s">
        <v>224</v>
      </c>
      <c r="AI1432" s="59" t="str">
        <f t="shared" si="325"/>
        <v>??</v>
      </c>
      <c r="AJ1432" s="59">
        <f>IF(O1432=O1431,0,1)</f>
        <v>0</v>
      </c>
      <c r="AK1432" s="529">
        <f t="shared" si="332"/>
        <v>0</v>
      </c>
    </row>
    <row r="1433" spans="1:37" ht="14.1" customHeight="1" thickTop="1" thickBot="1">
      <c r="A1433" s="2797"/>
      <c r="B1433" s="2801"/>
      <c r="C1433" s="2827"/>
      <c r="D1433" s="2830"/>
      <c r="E1433" s="2833"/>
      <c r="F1433" s="2807"/>
      <c r="G1433" s="2810"/>
      <c r="H1433" s="2838"/>
      <c r="I1433" s="2807"/>
      <c r="J1433" s="2807"/>
      <c r="K1433" s="273"/>
      <c r="L1433" s="98"/>
      <c r="M1433" s="1760"/>
      <c r="N1433" s="89"/>
      <c r="O1433" s="89"/>
      <c r="P1433" s="98"/>
      <c r="Q1433" s="98"/>
      <c r="R1433" s="12"/>
      <c r="S1433" s="12"/>
      <c r="T1433" s="12"/>
      <c r="U1433" s="12"/>
      <c r="V1433" s="12"/>
      <c r="W1433" s="1934"/>
      <c r="X1433" s="1934"/>
      <c r="Y1433" s="12"/>
      <c r="Z1433" s="98"/>
      <c r="AA1433" s="2813"/>
      <c r="AB1433" s="2813"/>
      <c r="AC1433" s="2816"/>
      <c r="AD1433" s="2835"/>
      <c r="AE1433" s="2821"/>
      <c r="AF1433" s="2823"/>
      <c r="AG1433" s="59">
        <f>IF(N1433=N1432,0,IF(N1433=N1431,0,1))</f>
        <v>0</v>
      </c>
      <c r="AH1433" s="59" t="s">
        <v>224</v>
      </c>
      <c r="AI1433" s="59" t="str">
        <f t="shared" si="325"/>
        <v>??</v>
      </c>
      <c r="AJ1433" s="59">
        <f>IF(O1433=O1432,0,IF(O1433=O1431,0,1))</f>
        <v>0</v>
      </c>
      <c r="AK1433" s="529">
        <f t="shared" si="332"/>
        <v>0</v>
      </c>
    </row>
    <row r="1434" spans="1:37" ht="14.1" customHeight="1" thickTop="1" thickBot="1">
      <c r="A1434" s="2797"/>
      <c r="B1434" s="2801"/>
      <c r="C1434" s="2827"/>
      <c r="D1434" s="2830"/>
      <c r="E1434" s="2833"/>
      <c r="F1434" s="2807"/>
      <c r="G1434" s="2810"/>
      <c r="H1434" s="2839"/>
      <c r="I1434" s="2807"/>
      <c r="J1434" s="2807"/>
      <c r="K1434" s="273"/>
      <c r="L1434" s="98"/>
      <c r="M1434" s="1760"/>
      <c r="N1434" s="89"/>
      <c r="O1434" s="89"/>
      <c r="P1434" s="98"/>
      <c r="Q1434" s="98"/>
      <c r="R1434" s="12"/>
      <c r="S1434" s="12"/>
      <c r="T1434" s="12"/>
      <c r="U1434" s="12"/>
      <c r="V1434" s="12"/>
      <c r="W1434" s="1934"/>
      <c r="X1434" s="1934"/>
      <c r="Y1434" s="12"/>
      <c r="Z1434" s="98"/>
      <c r="AA1434" s="2813"/>
      <c r="AB1434" s="2813"/>
      <c r="AC1434" s="2816"/>
      <c r="AD1434" s="2835"/>
      <c r="AE1434" s="2821"/>
      <c r="AF1434" s="2823"/>
      <c r="AG1434" s="59">
        <f>IF(N1434=N1433,0,IF(N1434=N1432,0,IF(N1434=N1431,0,1)))</f>
        <v>0</v>
      </c>
      <c r="AH1434" s="59" t="s">
        <v>224</v>
      </c>
      <c r="AI1434" s="59" t="str">
        <f t="shared" si="325"/>
        <v>??</v>
      </c>
      <c r="AJ1434" s="59">
        <f>IF(O1434=O1433,0,IF(O1434=O1432,0,IF(O1434=O1431,0,1)))</f>
        <v>0</v>
      </c>
      <c r="AK1434" s="529">
        <f t="shared" si="332"/>
        <v>0</v>
      </c>
    </row>
    <row r="1435" spans="1:37" ht="14.1" customHeight="1" thickTop="1" thickBot="1">
      <c r="A1435" s="2797"/>
      <c r="B1435" s="2801"/>
      <c r="C1435" s="2827"/>
      <c r="D1435" s="2830"/>
      <c r="E1435" s="2833"/>
      <c r="F1435" s="2807"/>
      <c r="G1435" s="2810"/>
      <c r="H1435" s="2839"/>
      <c r="I1435" s="2807"/>
      <c r="J1435" s="2807"/>
      <c r="K1435" s="277"/>
      <c r="L1435" s="98"/>
      <c r="M1435" s="1760"/>
      <c r="N1435" s="89"/>
      <c r="O1435" s="89"/>
      <c r="P1435" s="98"/>
      <c r="Q1435" s="98"/>
      <c r="R1435" s="12"/>
      <c r="S1435" s="12"/>
      <c r="T1435" s="12"/>
      <c r="U1435" s="12"/>
      <c r="V1435" s="12"/>
      <c r="W1435" s="1934"/>
      <c r="X1435" s="1934"/>
      <c r="Y1435" s="12"/>
      <c r="Z1435" s="98"/>
      <c r="AA1435" s="2813"/>
      <c r="AB1435" s="2813"/>
      <c r="AC1435" s="2816"/>
      <c r="AD1435" s="2835"/>
      <c r="AE1435" s="2821"/>
      <c r="AF1435" s="2823"/>
      <c r="AG1435" s="59">
        <f>IF(N1435=N1434,0,IF(N1435=N1433,0,IF(N1435=N1432,0,IF(N1435=N1431,0,1))))</f>
        <v>0</v>
      </c>
      <c r="AH1435" s="59" t="s">
        <v>224</v>
      </c>
      <c r="AI1435" s="59" t="str">
        <f t="shared" si="325"/>
        <v>??</v>
      </c>
      <c r="AJ1435" s="59">
        <f>IF(O1435=O1434,0,IF(O1435=O1433,0,IF(O1435=O1432,0,IF(O1435=O1431,0,1))))</f>
        <v>0</v>
      </c>
      <c r="AK1435" s="529">
        <f t="shared" si="332"/>
        <v>0</v>
      </c>
    </row>
    <row r="1436" spans="1:37" ht="14.1" customHeight="1" thickTop="1" thickBot="1">
      <c r="A1436" s="2797"/>
      <c r="B1436" s="2801"/>
      <c r="C1436" s="2827"/>
      <c r="D1436" s="2830"/>
      <c r="E1436" s="2833"/>
      <c r="F1436" s="2807"/>
      <c r="G1436" s="2810"/>
      <c r="H1436" s="2839"/>
      <c r="I1436" s="2807"/>
      <c r="J1436" s="2807"/>
      <c r="K1436" s="277"/>
      <c r="L1436" s="98"/>
      <c r="M1436" s="1760"/>
      <c r="N1436" s="89"/>
      <c r="O1436" s="89"/>
      <c r="P1436" s="98"/>
      <c r="Q1436" s="98"/>
      <c r="R1436" s="12"/>
      <c r="S1436" s="12"/>
      <c r="T1436" s="12"/>
      <c r="U1436" s="12"/>
      <c r="V1436" s="12"/>
      <c r="W1436" s="1934"/>
      <c r="X1436" s="1934"/>
      <c r="Y1436" s="12"/>
      <c r="Z1436" s="98"/>
      <c r="AA1436" s="2813"/>
      <c r="AB1436" s="2813"/>
      <c r="AC1436" s="2816"/>
      <c r="AD1436" s="2835"/>
      <c r="AE1436" s="2821"/>
      <c r="AF1436" s="2823"/>
      <c r="AG1436" s="59">
        <f>IF(N1436=N1435,0,IF(N1436=N1434,0,IF(N1436=N1433,0,IF(N1436=N1432,0,IF(N1436=N1431,0,1)))))</f>
        <v>0</v>
      </c>
      <c r="AH1436" s="59" t="s">
        <v>224</v>
      </c>
      <c r="AI1436" s="59" t="str">
        <f t="shared" si="325"/>
        <v>??</v>
      </c>
      <c r="AJ1436" s="59">
        <f>IF(O1436=O1435,0,IF(O1436=O1434,0,IF(O1436=O1433,0,IF(O1436=O1432,0,IF(O1436=O1431,0,1)))))</f>
        <v>0</v>
      </c>
      <c r="AK1436" s="529">
        <f t="shared" si="332"/>
        <v>0</v>
      </c>
    </row>
    <row r="1437" spans="1:37" ht="14.1" customHeight="1" thickTop="1" thickBot="1">
      <c r="A1437" s="2797"/>
      <c r="B1437" s="2801"/>
      <c r="C1437" s="2827"/>
      <c r="D1437" s="2830"/>
      <c r="E1437" s="2833"/>
      <c r="F1437" s="2807"/>
      <c r="G1437" s="2810"/>
      <c r="H1437" s="2839"/>
      <c r="I1437" s="2807"/>
      <c r="J1437" s="2807"/>
      <c r="K1437" s="277"/>
      <c r="L1437" s="98"/>
      <c r="M1437" s="1760"/>
      <c r="N1437" s="89"/>
      <c r="O1437" s="89"/>
      <c r="P1437" s="98"/>
      <c r="Q1437" s="98"/>
      <c r="R1437" s="12"/>
      <c r="S1437" s="12"/>
      <c r="T1437" s="12"/>
      <c r="U1437" s="12"/>
      <c r="V1437" s="12"/>
      <c r="W1437" s="1934"/>
      <c r="X1437" s="1934"/>
      <c r="Y1437" s="12"/>
      <c r="Z1437" s="98"/>
      <c r="AA1437" s="2813"/>
      <c r="AB1437" s="2813"/>
      <c r="AC1437" s="2824" t="str">
        <f t="shared" ref="AC1437" si="337">IF(AC1431&gt;9,"błąd","")</f>
        <v/>
      </c>
      <c r="AD1437" s="2835"/>
      <c r="AE1437" s="2821"/>
      <c r="AF1437" s="2823"/>
      <c r="AG1437" s="59">
        <f>IF(N1437=N1436,0,IF(N1437=N1435,0,IF(N1437=N1434,0,IF(N1437=N1433,0,IF(N1437=N1432,0,IF(N1437=N1431,0,1))))))</f>
        <v>0</v>
      </c>
      <c r="AH1437" s="59" t="s">
        <v>224</v>
      </c>
      <c r="AI1437" s="59" t="str">
        <f t="shared" si="325"/>
        <v>??</v>
      </c>
      <c r="AJ1437" s="59">
        <f>IF(O1437=O1436,0,IF(O1437=O1435,0,IF(O1437=O1434,0,IF(O1437=O1433,0,IF(O1437=O1432,0,IF(O1437=O1431,0,1))))))</f>
        <v>0</v>
      </c>
      <c r="AK1437" s="529">
        <f t="shared" si="332"/>
        <v>0</v>
      </c>
    </row>
    <row r="1438" spans="1:37" ht="14.1" customHeight="1" thickTop="1" thickBot="1">
      <c r="A1438" s="2797"/>
      <c r="B1438" s="2801"/>
      <c r="C1438" s="2827"/>
      <c r="D1438" s="2830"/>
      <c r="E1438" s="2833"/>
      <c r="F1438" s="2807"/>
      <c r="G1438" s="2810"/>
      <c r="H1438" s="2839"/>
      <c r="I1438" s="2807"/>
      <c r="J1438" s="2807"/>
      <c r="K1438" s="277"/>
      <c r="L1438" s="98"/>
      <c r="M1438" s="1760"/>
      <c r="N1438" s="89"/>
      <c r="O1438" s="89"/>
      <c r="P1438" s="98"/>
      <c r="Q1438" s="98"/>
      <c r="R1438" s="12"/>
      <c r="S1438" s="12"/>
      <c r="T1438" s="12"/>
      <c r="U1438" s="12"/>
      <c r="V1438" s="12"/>
      <c r="W1438" s="1934"/>
      <c r="X1438" s="1934"/>
      <c r="Y1438" s="12"/>
      <c r="Z1438" s="98"/>
      <c r="AA1438" s="2813"/>
      <c r="AB1438" s="2813"/>
      <c r="AC1438" s="2824"/>
      <c r="AD1438" s="2835"/>
      <c r="AE1438" s="2821"/>
      <c r="AF1438" s="2823"/>
      <c r="AG1438" s="59">
        <f>IF(N1438=N1437,0,IF(N1438=N1436,0,IF(N1438=N1435,0,IF(N1438=N1434,0,IF(N1438=N1433,0,IF(N1438=N1432,0,IF(N1438=N1431,0,1)))))))</f>
        <v>0</v>
      </c>
      <c r="AH1438" s="59" t="s">
        <v>224</v>
      </c>
      <c r="AI1438" s="59" t="str">
        <f t="shared" si="325"/>
        <v>??</v>
      </c>
      <c r="AJ1438" s="59">
        <f>IF(O1438=O1437,0,IF(O1438=O1436,0,IF(O1438=O1435,0,IF(O1438=O1434,0,IF(O1438=O1433,0,IF(O1438=O1432,0,IF(O1438=O1431,0,1)))))))</f>
        <v>0</v>
      </c>
      <c r="AK1438" s="529">
        <f t="shared" si="332"/>
        <v>0</v>
      </c>
    </row>
    <row r="1439" spans="1:37" ht="14.1" customHeight="1" thickTop="1" thickBot="1">
      <c r="A1439" s="2797"/>
      <c r="B1439" s="2801"/>
      <c r="C1439" s="2827"/>
      <c r="D1439" s="2830"/>
      <c r="E1439" s="2833"/>
      <c r="F1439" s="2807"/>
      <c r="G1439" s="2810"/>
      <c r="H1439" s="2839"/>
      <c r="I1439" s="2807"/>
      <c r="J1439" s="2807"/>
      <c r="K1439" s="277"/>
      <c r="L1439" s="98"/>
      <c r="M1439" s="1760"/>
      <c r="N1439" s="89"/>
      <c r="O1439" s="89"/>
      <c r="P1439" s="98"/>
      <c r="Q1439" s="98"/>
      <c r="R1439" s="12"/>
      <c r="S1439" s="12"/>
      <c r="T1439" s="12"/>
      <c r="U1439" s="12"/>
      <c r="V1439" s="12"/>
      <c r="W1439" s="1934"/>
      <c r="X1439" s="1934"/>
      <c r="Y1439" s="12"/>
      <c r="Z1439" s="98"/>
      <c r="AA1439" s="2813"/>
      <c r="AB1439" s="2813"/>
      <c r="AC1439" s="2824"/>
      <c r="AD1439" s="2835"/>
      <c r="AE1439" s="2821"/>
      <c r="AF1439" s="2823"/>
      <c r="AG1439" s="59">
        <f>IF(N1439=N1438,0,IF(N1439=N1437,0,IF(N1439=N1436,0,IF(N1439=N1435,0,IF(N1439=N1434,0,IF(N1439=N1433,0,IF(N1439=N1432,0,IF(N1439=N1431,0,1))))))))</f>
        <v>0</v>
      </c>
      <c r="AH1439" s="59" t="s">
        <v>224</v>
      </c>
      <c r="AI1439" s="59" t="str">
        <f t="shared" si="325"/>
        <v>??</v>
      </c>
      <c r="AJ1439" s="59">
        <f>IF(O1439=O1438,0,IF(O1439=O1437,0,IF(O1439=O1436,0,IF(O1439=O1435,0,IF(O1439=O1434,0,IF(O1439=O1433,0,IF(O1439=O1432,0,IF(O1439=O1431,0,1))))))))</f>
        <v>0</v>
      </c>
      <c r="AK1439" s="529">
        <f t="shared" si="332"/>
        <v>0</v>
      </c>
    </row>
    <row r="1440" spans="1:37" ht="14.1" customHeight="1" thickTop="1" thickBot="1">
      <c r="A1440" s="2797"/>
      <c r="B1440" s="2802"/>
      <c r="C1440" s="2828"/>
      <c r="D1440" s="2831"/>
      <c r="E1440" s="2834"/>
      <c r="F1440" s="2808"/>
      <c r="G1440" s="2811"/>
      <c r="H1440" s="2840"/>
      <c r="I1440" s="2808"/>
      <c r="J1440" s="2808"/>
      <c r="K1440" s="274"/>
      <c r="L1440" s="96"/>
      <c r="M1440" s="96"/>
      <c r="N1440" s="89"/>
      <c r="O1440" s="93"/>
      <c r="P1440" s="96"/>
      <c r="Q1440" s="96"/>
      <c r="R1440" s="13"/>
      <c r="S1440" s="13"/>
      <c r="T1440" s="13"/>
      <c r="U1440" s="13"/>
      <c r="V1440" s="13"/>
      <c r="W1440" s="13"/>
      <c r="X1440" s="13"/>
      <c r="Y1440" s="13"/>
      <c r="Z1440" s="96"/>
      <c r="AA1440" s="2814"/>
      <c r="AB1440" s="2814"/>
      <c r="AC1440" s="2825"/>
      <c r="AD1440" s="2835"/>
      <c r="AE1440" s="2822"/>
      <c r="AF1440" s="2823"/>
      <c r="AG1440" s="59">
        <f>IF(N1440=N1439,0,IF(N1440=N1438,0,IF(N1440=N1437,0,IF(N1440=N1436,0,IF(N1440=N1435,0,IF(N1440=N1434,0,IF(N1440=N1433,0,IF(N1440=N1432,0,IF(N1440=N1431,0,1)))))))))</f>
        <v>0</v>
      </c>
      <c r="AH1440" s="59" t="s">
        <v>224</v>
      </c>
      <c r="AI1440" s="59" t="str">
        <f t="shared" si="325"/>
        <v>??</v>
      </c>
      <c r="AJ1440" s="59">
        <f>IF(O1440=O1439,0,IF(O1440=O1438,0,IF(O1440=O1437,0,IF(O1440=O1436,0,IF(O1440=O1435,0,IF(O1440=O1434,0,IF(O1440=O1433,0,IF(O1440=O1432,0,IF(O1440=O1431,0,1)))))))))</f>
        <v>0</v>
      </c>
      <c r="AK1440" s="529">
        <f t="shared" si="332"/>
        <v>0</v>
      </c>
    </row>
    <row r="1441" spans="1:37" ht="14.1" customHeight="1" thickTop="1" thickBot="1">
      <c r="A1441" s="2797"/>
      <c r="B1441" s="2800"/>
      <c r="C1441" s="2826"/>
      <c r="D1441" s="2829"/>
      <c r="E1441" s="2832"/>
      <c r="F1441" s="2806"/>
      <c r="G1441" s="2809"/>
      <c r="H1441" s="2836" t="s">
        <v>970</v>
      </c>
      <c r="I1441" s="2806"/>
      <c r="J1441" s="2806"/>
      <c r="K1441" s="275"/>
      <c r="L1441" s="97"/>
      <c r="M1441" s="97"/>
      <c r="N1441" s="79"/>
      <c r="O1441" s="79"/>
      <c r="P1441" s="97"/>
      <c r="Q1441" s="97"/>
      <c r="R1441" s="14"/>
      <c r="S1441" s="14"/>
      <c r="T1441" s="14"/>
      <c r="U1441" s="14"/>
      <c r="V1441" s="14"/>
      <c r="W1441" s="14"/>
      <c r="X1441" s="14"/>
      <c r="Y1441" s="14"/>
      <c r="Z1441" s="97"/>
      <c r="AA1441" s="2812">
        <f>SUM(R1441:Z1450)</f>
        <v>0</v>
      </c>
      <c r="AB1441" s="2812">
        <f>IF(AA1441&gt;0,18,0)</f>
        <v>0</v>
      </c>
      <c r="AC1441" s="2815">
        <f t="shared" ref="AC1441" si="338">IF((AA1441-AB1441)&gt;=0,AA1441-AB1441,0)</f>
        <v>0</v>
      </c>
      <c r="AD1441" s="2835">
        <f>IF(AA1441&lt;AB1441,AA1441,AB1441)/IF(AB1441=0,1,AB1441)</f>
        <v>0</v>
      </c>
      <c r="AE1441" s="2820" t="str">
        <f>IF(AD1441=1,"pe",IF(AD1441&gt;0,"ne",""))</f>
        <v/>
      </c>
      <c r="AF1441" s="2823"/>
      <c r="AG1441" s="59">
        <v>1</v>
      </c>
      <c r="AH1441" s="59" t="s">
        <v>224</v>
      </c>
      <c r="AI1441" s="59" t="str">
        <f t="shared" si="325"/>
        <v>??</v>
      </c>
      <c r="AJ1441" s="59">
        <v>1</v>
      </c>
      <c r="AK1441" s="529">
        <f>C1441</f>
        <v>0</v>
      </c>
    </row>
    <row r="1442" spans="1:37" ht="14.1" customHeight="1" thickTop="1" thickBot="1">
      <c r="A1442" s="2797"/>
      <c r="B1442" s="2801"/>
      <c r="C1442" s="2827"/>
      <c r="D1442" s="2830"/>
      <c r="E1442" s="2833"/>
      <c r="F1442" s="2807"/>
      <c r="G1442" s="2810"/>
      <c r="H1442" s="2837"/>
      <c r="I1442" s="2807"/>
      <c r="J1442" s="2807"/>
      <c r="K1442" s="273"/>
      <c r="L1442" s="98"/>
      <c r="M1442" s="1760"/>
      <c r="N1442" s="89"/>
      <c r="O1442" s="89"/>
      <c r="P1442" s="98"/>
      <c r="Q1442" s="98"/>
      <c r="R1442" s="12"/>
      <c r="S1442" s="12"/>
      <c r="T1442" s="12"/>
      <c r="U1442" s="12"/>
      <c r="V1442" s="12"/>
      <c r="W1442" s="1934"/>
      <c r="X1442" s="1934"/>
      <c r="Y1442" s="12"/>
      <c r="Z1442" s="98"/>
      <c r="AA1442" s="2813"/>
      <c r="AB1442" s="2813"/>
      <c r="AC1442" s="2816"/>
      <c r="AD1442" s="2835"/>
      <c r="AE1442" s="2821"/>
      <c r="AF1442" s="2823"/>
      <c r="AG1442" s="59">
        <f>IF(N1442=N1441,0,1)</f>
        <v>0</v>
      </c>
      <c r="AH1442" s="59" t="s">
        <v>224</v>
      </c>
      <c r="AI1442" s="59" t="str">
        <f t="shared" si="325"/>
        <v>??</v>
      </c>
      <c r="AJ1442" s="59">
        <f>IF(O1442=O1441,0,1)</f>
        <v>0</v>
      </c>
      <c r="AK1442" s="529">
        <f t="shared" ref="AK1442:AK1490" si="339">AK1441</f>
        <v>0</v>
      </c>
    </row>
    <row r="1443" spans="1:37" ht="14.1" customHeight="1" thickTop="1" thickBot="1">
      <c r="A1443" s="2797"/>
      <c r="B1443" s="2801"/>
      <c r="C1443" s="2827"/>
      <c r="D1443" s="2830"/>
      <c r="E1443" s="2833"/>
      <c r="F1443" s="2807"/>
      <c r="G1443" s="2810"/>
      <c r="H1443" s="2838"/>
      <c r="I1443" s="2807"/>
      <c r="J1443" s="2807"/>
      <c r="K1443" s="273"/>
      <c r="L1443" s="98"/>
      <c r="M1443" s="1760"/>
      <c r="N1443" s="89"/>
      <c r="O1443" s="89"/>
      <c r="P1443" s="98"/>
      <c r="Q1443" s="98"/>
      <c r="R1443" s="12"/>
      <c r="S1443" s="12"/>
      <c r="T1443" s="12"/>
      <c r="U1443" s="12"/>
      <c r="V1443" s="12"/>
      <c r="W1443" s="1934"/>
      <c r="X1443" s="1934"/>
      <c r="Y1443" s="12"/>
      <c r="Z1443" s="98"/>
      <c r="AA1443" s="2813"/>
      <c r="AB1443" s="2813"/>
      <c r="AC1443" s="2816"/>
      <c r="AD1443" s="2835"/>
      <c r="AE1443" s="2821"/>
      <c r="AF1443" s="2823"/>
      <c r="AG1443" s="59">
        <f>IF(N1443=N1442,0,IF(N1443=N1441,0,1))</f>
        <v>0</v>
      </c>
      <c r="AH1443" s="59" t="s">
        <v>224</v>
      </c>
      <c r="AI1443" s="59" t="str">
        <f t="shared" si="325"/>
        <v>??</v>
      </c>
      <c r="AJ1443" s="59">
        <f>IF(O1443=O1442,0,IF(O1443=O1441,0,1))</f>
        <v>0</v>
      </c>
      <c r="AK1443" s="529">
        <f t="shared" si="339"/>
        <v>0</v>
      </c>
    </row>
    <row r="1444" spans="1:37" ht="14.1" customHeight="1" thickTop="1" thickBot="1">
      <c r="A1444" s="2797"/>
      <c r="B1444" s="2801"/>
      <c r="C1444" s="2827"/>
      <c r="D1444" s="2830"/>
      <c r="E1444" s="2833"/>
      <c r="F1444" s="2807"/>
      <c r="G1444" s="2810"/>
      <c r="H1444" s="2839"/>
      <c r="I1444" s="2807"/>
      <c r="J1444" s="2807"/>
      <c r="K1444" s="273"/>
      <c r="L1444" s="98"/>
      <c r="M1444" s="1760"/>
      <c r="N1444" s="89"/>
      <c r="O1444" s="89"/>
      <c r="P1444" s="98"/>
      <c r="Q1444" s="98"/>
      <c r="R1444" s="12"/>
      <c r="S1444" s="12"/>
      <c r="T1444" s="12"/>
      <c r="U1444" s="12"/>
      <c r="V1444" s="12"/>
      <c r="W1444" s="1934"/>
      <c r="X1444" s="1934"/>
      <c r="Y1444" s="12"/>
      <c r="Z1444" s="98"/>
      <c r="AA1444" s="2813"/>
      <c r="AB1444" s="2813"/>
      <c r="AC1444" s="2816"/>
      <c r="AD1444" s="2835"/>
      <c r="AE1444" s="2821"/>
      <c r="AF1444" s="2823"/>
      <c r="AG1444" s="59">
        <f>IF(N1444=N1443,0,IF(N1444=N1442,0,IF(N1444=N1441,0,1)))</f>
        <v>0</v>
      </c>
      <c r="AH1444" s="59" t="s">
        <v>224</v>
      </c>
      <c r="AI1444" s="59" t="str">
        <f t="shared" si="325"/>
        <v>??</v>
      </c>
      <c r="AJ1444" s="59">
        <f>IF(O1444=O1443,0,IF(O1444=O1442,0,IF(O1444=O1441,0,1)))</f>
        <v>0</v>
      </c>
      <c r="AK1444" s="529">
        <f t="shared" si="339"/>
        <v>0</v>
      </c>
    </row>
    <row r="1445" spans="1:37" ht="14.1" customHeight="1" thickTop="1" thickBot="1">
      <c r="A1445" s="2797"/>
      <c r="B1445" s="2801"/>
      <c r="C1445" s="2827"/>
      <c r="D1445" s="2830"/>
      <c r="E1445" s="2833"/>
      <c r="F1445" s="2807"/>
      <c r="G1445" s="2810"/>
      <c r="H1445" s="2839"/>
      <c r="I1445" s="2807"/>
      <c r="J1445" s="2807"/>
      <c r="K1445" s="277"/>
      <c r="L1445" s="98"/>
      <c r="M1445" s="1760"/>
      <c r="N1445" s="89"/>
      <c r="O1445" s="89"/>
      <c r="P1445" s="98"/>
      <c r="Q1445" s="98"/>
      <c r="R1445" s="12"/>
      <c r="S1445" s="12"/>
      <c r="T1445" s="12"/>
      <c r="U1445" s="12"/>
      <c r="V1445" s="12"/>
      <c r="W1445" s="1934"/>
      <c r="X1445" s="1934"/>
      <c r="Y1445" s="12"/>
      <c r="Z1445" s="98"/>
      <c r="AA1445" s="2813"/>
      <c r="AB1445" s="2813"/>
      <c r="AC1445" s="2816"/>
      <c r="AD1445" s="2835"/>
      <c r="AE1445" s="2821"/>
      <c r="AF1445" s="2823"/>
      <c r="AG1445" s="59">
        <f>IF(N1445=N1444,0,IF(N1445=N1443,0,IF(N1445=N1442,0,IF(N1445=N1441,0,1))))</f>
        <v>0</v>
      </c>
      <c r="AH1445" s="59" t="s">
        <v>224</v>
      </c>
      <c r="AI1445" s="59" t="str">
        <f t="shared" si="325"/>
        <v>??</v>
      </c>
      <c r="AJ1445" s="59">
        <f>IF(O1445=O1444,0,IF(O1445=O1443,0,IF(O1445=O1442,0,IF(O1445=O1441,0,1))))</f>
        <v>0</v>
      </c>
      <c r="AK1445" s="529">
        <f t="shared" si="339"/>
        <v>0</v>
      </c>
    </row>
    <row r="1446" spans="1:37" ht="14.1" customHeight="1" thickTop="1" thickBot="1">
      <c r="A1446" s="2797"/>
      <c r="B1446" s="2801"/>
      <c r="C1446" s="2827"/>
      <c r="D1446" s="2830"/>
      <c r="E1446" s="2833"/>
      <c r="F1446" s="2807"/>
      <c r="G1446" s="2810"/>
      <c r="H1446" s="2839"/>
      <c r="I1446" s="2807"/>
      <c r="J1446" s="2807"/>
      <c r="K1446" s="277"/>
      <c r="L1446" s="98"/>
      <c r="M1446" s="1760"/>
      <c r="N1446" s="89"/>
      <c r="O1446" s="89"/>
      <c r="P1446" s="98"/>
      <c r="Q1446" s="98"/>
      <c r="R1446" s="12"/>
      <c r="S1446" s="12"/>
      <c r="T1446" s="12"/>
      <c r="U1446" s="12"/>
      <c r="V1446" s="12"/>
      <c r="W1446" s="1934"/>
      <c r="X1446" s="1934"/>
      <c r="Y1446" s="12"/>
      <c r="Z1446" s="98"/>
      <c r="AA1446" s="2813"/>
      <c r="AB1446" s="2813"/>
      <c r="AC1446" s="2816"/>
      <c r="AD1446" s="2835"/>
      <c r="AE1446" s="2821"/>
      <c r="AF1446" s="2823"/>
      <c r="AG1446" s="59">
        <f>IF(N1446=N1445,0,IF(N1446=N1444,0,IF(N1446=N1443,0,IF(N1446=N1442,0,IF(N1446=N1441,0,1)))))</f>
        <v>0</v>
      </c>
      <c r="AH1446" s="59" t="s">
        <v>224</v>
      </c>
      <c r="AI1446" s="59" t="str">
        <f t="shared" si="325"/>
        <v>??</v>
      </c>
      <c r="AJ1446" s="59">
        <f>IF(O1446=O1445,0,IF(O1446=O1444,0,IF(O1446=O1443,0,IF(O1446=O1442,0,IF(O1446=O1441,0,1)))))</f>
        <v>0</v>
      </c>
      <c r="AK1446" s="529">
        <f t="shared" si="339"/>
        <v>0</v>
      </c>
    </row>
    <row r="1447" spans="1:37" ht="14.1" customHeight="1" thickTop="1" thickBot="1">
      <c r="A1447" s="2797"/>
      <c r="B1447" s="2801"/>
      <c r="C1447" s="2827"/>
      <c r="D1447" s="2830"/>
      <c r="E1447" s="2833"/>
      <c r="F1447" s="2807"/>
      <c r="G1447" s="2810"/>
      <c r="H1447" s="2839"/>
      <c r="I1447" s="2807"/>
      <c r="J1447" s="2807"/>
      <c r="K1447" s="277"/>
      <c r="L1447" s="98"/>
      <c r="M1447" s="1760"/>
      <c r="N1447" s="89"/>
      <c r="O1447" s="89"/>
      <c r="P1447" s="98"/>
      <c r="Q1447" s="98"/>
      <c r="R1447" s="12"/>
      <c r="S1447" s="12"/>
      <c r="T1447" s="12"/>
      <c r="U1447" s="12"/>
      <c r="V1447" s="12"/>
      <c r="W1447" s="1934"/>
      <c r="X1447" s="1934"/>
      <c r="Y1447" s="12"/>
      <c r="Z1447" s="98"/>
      <c r="AA1447" s="2813"/>
      <c r="AB1447" s="2813"/>
      <c r="AC1447" s="2824" t="str">
        <f t="shared" ref="AC1447" si="340">IF(AC1441&gt;9,"błąd","")</f>
        <v/>
      </c>
      <c r="AD1447" s="2835"/>
      <c r="AE1447" s="2821"/>
      <c r="AF1447" s="2823"/>
      <c r="AG1447" s="59">
        <f>IF(N1447=N1446,0,IF(N1447=N1445,0,IF(N1447=N1444,0,IF(N1447=N1443,0,IF(N1447=N1442,0,IF(N1447=N1441,0,1))))))</f>
        <v>0</v>
      </c>
      <c r="AH1447" s="59" t="s">
        <v>224</v>
      </c>
      <c r="AI1447" s="59" t="str">
        <f t="shared" si="325"/>
        <v>??</v>
      </c>
      <c r="AJ1447" s="59">
        <f>IF(O1447=O1446,0,IF(O1447=O1445,0,IF(O1447=O1444,0,IF(O1447=O1443,0,IF(O1447=O1442,0,IF(O1447=O1441,0,1))))))</f>
        <v>0</v>
      </c>
      <c r="AK1447" s="529">
        <f t="shared" si="339"/>
        <v>0</v>
      </c>
    </row>
    <row r="1448" spans="1:37" ht="14.1" customHeight="1" thickTop="1" thickBot="1">
      <c r="A1448" s="2797"/>
      <c r="B1448" s="2801"/>
      <c r="C1448" s="2827"/>
      <c r="D1448" s="2830"/>
      <c r="E1448" s="2833"/>
      <c r="F1448" s="2807"/>
      <c r="G1448" s="2810"/>
      <c r="H1448" s="2839"/>
      <c r="I1448" s="2807"/>
      <c r="J1448" s="2807"/>
      <c r="K1448" s="277"/>
      <c r="L1448" s="98"/>
      <c r="M1448" s="1760"/>
      <c r="N1448" s="89"/>
      <c r="O1448" s="89"/>
      <c r="P1448" s="98"/>
      <c r="Q1448" s="98"/>
      <c r="R1448" s="12"/>
      <c r="S1448" s="12"/>
      <c r="T1448" s="12"/>
      <c r="U1448" s="12"/>
      <c r="V1448" s="12"/>
      <c r="W1448" s="1934"/>
      <c r="X1448" s="1934"/>
      <c r="Y1448" s="12"/>
      <c r="Z1448" s="98"/>
      <c r="AA1448" s="2813"/>
      <c r="AB1448" s="2813"/>
      <c r="AC1448" s="2824"/>
      <c r="AD1448" s="2835"/>
      <c r="AE1448" s="2821"/>
      <c r="AF1448" s="2823"/>
      <c r="AG1448" s="59">
        <f>IF(N1448=N1447,0,IF(N1448=N1446,0,IF(N1448=N1445,0,IF(N1448=N1444,0,IF(N1448=N1443,0,IF(N1448=N1442,0,IF(N1448=N1441,0,1)))))))</f>
        <v>0</v>
      </c>
      <c r="AH1448" s="59" t="s">
        <v>224</v>
      </c>
      <c r="AI1448" s="59" t="str">
        <f t="shared" si="325"/>
        <v>??</v>
      </c>
      <c r="AJ1448" s="59">
        <f>IF(O1448=O1447,0,IF(O1448=O1446,0,IF(O1448=O1445,0,IF(O1448=O1444,0,IF(O1448=O1443,0,IF(O1448=O1442,0,IF(O1448=O1441,0,1)))))))</f>
        <v>0</v>
      </c>
      <c r="AK1448" s="529">
        <f t="shared" si="339"/>
        <v>0</v>
      </c>
    </row>
    <row r="1449" spans="1:37" ht="14.1" customHeight="1" thickTop="1" thickBot="1">
      <c r="A1449" s="2797"/>
      <c r="B1449" s="2801"/>
      <c r="C1449" s="2827"/>
      <c r="D1449" s="2830"/>
      <c r="E1449" s="2833"/>
      <c r="F1449" s="2807"/>
      <c r="G1449" s="2810"/>
      <c r="H1449" s="2839"/>
      <c r="I1449" s="2807"/>
      <c r="J1449" s="2807"/>
      <c r="K1449" s="277"/>
      <c r="L1449" s="98"/>
      <c r="M1449" s="1760"/>
      <c r="N1449" s="89"/>
      <c r="O1449" s="89"/>
      <c r="P1449" s="98"/>
      <c r="Q1449" s="98"/>
      <c r="R1449" s="12"/>
      <c r="S1449" s="12"/>
      <c r="T1449" s="12"/>
      <c r="U1449" s="12"/>
      <c r="V1449" s="12"/>
      <c r="W1449" s="1934"/>
      <c r="X1449" s="1934"/>
      <c r="Y1449" s="12"/>
      <c r="Z1449" s="98"/>
      <c r="AA1449" s="2813"/>
      <c r="AB1449" s="2813"/>
      <c r="AC1449" s="2824"/>
      <c r="AD1449" s="2835"/>
      <c r="AE1449" s="2821"/>
      <c r="AF1449" s="2823"/>
      <c r="AG1449" s="59">
        <f>IF(N1449=N1448,0,IF(N1449=N1447,0,IF(N1449=N1446,0,IF(N1449=N1445,0,IF(N1449=N1444,0,IF(N1449=N1443,0,IF(N1449=N1442,0,IF(N1449=N1441,0,1))))))))</f>
        <v>0</v>
      </c>
      <c r="AH1449" s="59" t="s">
        <v>224</v>
      </c>
      <c r="AI1449" s="59" t="str">
        <f t="shared" si="325"/>
        <v>??</v>
      </c>
      <c r="AJ1449" s="59">
        <f>IF(O1449=O1448,0,IF(O1449=O1447,0,IF(O1449=O1446,0,IF(O1449=O1445,0,IF(O1449=O1444,0,IF(O1449=O1443,0,IF(O1449=O1442,0,IF(O1449=O1441,0,1))))))))</f>
        <v>0</v>
      </c>
      <c r="AK1449" s="529">
        <f t="shared" si="339"/>
        <v>0</v>
      </c>
    </row>
    <row r="1450" spans="1:37" ht="14.1" customHeight="1" thickTop="1" thickBot="1">
      <c r="A1450" s="2797"/>
      <c r="B1450" s="2802"/>
      <c r="C1450" s="2828"/>
      <c r="D1450" s="2831"/>
      <c r="E1450" s="2834"/>
      <c r="F1450" s="2808"/>
      <c r="G1450" s="2811"/>
      <c r="H1450" s="2840"/>
      <c r="I1450" s="2808"/>
      <c r="J1450" s="2808"/>
      <c r="K1450" s="274"/>
      <c r="L1450" s="96"/>
      <c r="M1450" s="96"/>
      <c r="N1450" s="89"/>
      <c r="O1450" s="93"/>
      <c r="P1450" s="96"/>
      <c r="Q1450" s="96"/>
      <c r="R1450" s="13"/>
      <c r="S1450" s="13"/>
      <c r="T1450" s="13"/>
      <c r="U1450" s="13"/>
      <c r="V1450" s="13"/>
      <c r="W1450" s="13"/>
      <c r="X1450" s="13"/>
      <c r="Y1450" s="13"/>
      <c r="Z1450" s="96"/>
      <c r="AA1450" s="2814"/>
      <c r="AB1450" s="2814"/>
      <c r="AC1450" s="2825"/>
      <c r="AD1450" s="2835"/>
      <c r="AE1450" s="2822"/>
      <c r="AF1450" s="2823"/>
      <c r="AG1450" s="59">
        <f>IF(N1450=N1449,0,IF(N1450=N1448,0,IF(N1450=N1447,0,IF(N1450=N1446,0,IF(N1450=N1445,0,IF(N1450=N1444,0,IF(N1450=N1443,0,IF(N1450=N1442,0,IF(N1450=N1441,0,1)))))))))</f>
        <v>0</v>
      </c>
      <c r="AH1450" s="59" t="s">
        <v>224</v>
      </c>
      <c r="AI1450" s="59" t="str">
        <f t="shared" si="325"/>
        <v>??</v>
      </c>
      <c r="AJ1450" s="59">
        <f>IF(O1450=O1449,0,IF(O1450=O1448,0,IF(O1450=O1447,0,IF(O1450=O1446,0,IF(O1450=O1445,0,IF(O1450=O1444,0,IF(O1450=O1443,0,IF(O1450=O1442,0,IF(O1450=O1441,0,1)))))))))</f>
        <v>0</v>
      </c>
      <c r="AK1450" s="529">
        <f t="shared" si="339"/>
        <v>0</v>
      </c>
    </row>
    <row r="1451" spans="1:37" ht="14.1" customHeight="1" thickTop="1" thickBot="1">
      <c r="A1451" s="2797"/>
      <c r="B1451" s="2800"/>
      <c r="C1451" s="2826"/>
      <c r="D1451" s="2829"/>
      <c r="E1451" s="2832"/>
      <c r="F1451" s="2806"/>
      <c r="G1451" s="2809"/>
      <c r="H1451" s="2836" t="s">
        <v>970</v>
      </c>
      <c r="I1451" s="2806"/>
      <c r="J1451" s="2806"/>
      <c r="K1451" s="275"/>
      <c r="L1451" s="97"/>
      <c r="M1451" s="97"/>
      <c r="N1451" s="79"/>
      <c r="O1451" s="79"/>
      <c r="P1451" s="97"/>
      <c r="Q1451" s="97"/>
      <c r="R1451" s="14"/>
      <c r="S1451" s="14"/>
      <c r="T1451" s="14"/>
      <c r="U1451" s="14"/>
      <c r="V1451" s="14"/>
      <c r="W1451" s="14"/>
      <c r="X1451" s="14"/>
      <c r="Y1451" s="14"/>
      <c r="Z1451" s="97"/>
      <c r="AA1451" s="2812">
        <f>SUM(R1451:Z1460)</f>
        <v>0</v>
      </c>
      <c r="AB1451" s="2812">
        <f>IF(AA1451&gt;0,18,0)</f>
        <v>0</v>
      </c>
      <c r="AC1451" s="2815">
        <f t="shared" ref="AC1451" si="341">IF((AA1451-AB1451)&gt;=0,AA1451-AB1451,0)</f>
        <v>0</v>
      </c>
      <c r="AD1451" s="2835">
        <f>IF(AA1451&lt;AB1451,AA1451,AB1451)/IF(AB1451=0,1,AB1451)</f>
        <v>0</v>
      </c>
      <c r="AE1451" s="2820" t="str">
        <f>IF(AD1451=1,"pe",IF(AD1451&gt;0,"ne",""))</f>
        <v/>
      </c>
      <c r="AF1451" s="2823"/>
      <c r="AG1451" s="59">
        <v>1</v>
      </c>
      <c r="AH1451" s="59" t="s">
        <v>224</v>
      </c>
      <c r="AI1451" s="59" t="str">
        <f t="shared" ref="AI1451:AI1540" si="342">$C$2</f>
        <v>??</v>
      </c>
      <c r="AJ1451" s="59">
        <v>1</v>
      </c>
      <c r="AK1451" s="529">
        <f>C1451</f>
        <v>0</v>
      </c>
    </row>
    <row r="1452" spans="1:37" ht="14.1" customHeight="1" thickTop="1" thickBot="1">
      <c r="A1452" s="2797"/>
      <c r="B1452" s="2801"/>
      <c r="C1452" s="2827"/>
      <c r="D1452" s="2830"/>
      <c r="E1452" s="2833"/>
      <c r="F1452" s="2807"/>
      <c r="G1452" s="2810"/>
      <c r="H1452" s="2837"/>
      <c r="I1452" s="2807"/>
      <c r="J1452" s="2807"/>
      <c r="K1452" s="273"/>
      <c r="L1452" s="98"/>
      <c r="M1452" s="1760"/>
      <c r="N1452" s="89"/>
      <c r="O1452" s="89"/>
      <c r="P1452" s="98"/>
      <c r="Q1452" s="98"/>
      <c r="R1452" s="12"/>
      <c r="S1452" s="12"/>
      <c r="T1452" s="12"/>
      <c r="U1452" s="12"/>
      <c r="V1452" s="12"/>
      <c r="W1452" s="1934"/>
      <c r="X1452" s="1934"/>
      <c r="Y1452" s="12"/>
      <c r="Z1452" s="98"/>
      <c r="AA1452" s="2813"/>
      <c r="AB1452" s="2813"/>
      <c r="AC1452" s="2816"/>
      <c r="AD1452" s="2835"/>
      <c r="AE1452" s="2821"/>
      <c r="AF1452" s="2823"/>
      <c r="AG1452" s="59">
        <f>IF(N1452=N1451,0,1)</f>
        <v>0</v>
      </c>
      <c r="AH1452" s="59" t="s">
        <v>224</v>
      </c>
      <c r="AI1452" s="59" t="str">
        <f t="shared" si="342"/>
        <v>??</v>
      </c>
      <c r="AJ1452" s="59">
        <f>IF(O1452=O1451,0,1)</f>
        <v>0</v>
      </c>
      <c r="AK1452" s="529">
        <f t="shared" ref="AK1452:AK1480" si="343">AK1451</f>
        <v>0</v>
      </c>
    </row>
    <row r="1453" spans="1:37" ht="14.1" customHeight="1" thickTop="1" thickBot="1">
      <c r="A1453" s="2797"/>
      <c r="B1453" s="2801"/>
      <c r="C1453" s="2827"/>
      <c r="D1453" s="2830"/>
      <c r="E1453" s="2833"/>
      <c r="F1453" s="2807"/>
      <c r="G1453" s="2810"/>
      <c r="H1453" s="2838"/>
      <c r="I1453" s="2807"/>
      <c r="J1453" s="2807"/>
      <c r="K1453" s="273"/>
      <c r="L1453" s="98"/>
      <c r="M1453" s="1760"/>
      <c r="N1453" s="89"/>
      <c r="O1453" s="89"/>
      <c r="P1453" s="98"/>
      <c r="Q1453" s="98"/>
      <c r="R1453" s="12"/>
      <c r="S1453" s="12"/>
      <c r="T1453" s="12"/>
      <c r="U1453" s="12"/>
      <c r="V1453" s="12"/>
      <c r="W1453" s="1934"/>
      <c r="X1453" s="1934"/>
      <c r="Y1453" s="12"/>
      <c r="Z1453" s="98"/>
      <c r="AA1453" s="2813"/>
      <c r="AB1453" s="2813"/>
      <c r="AC1453" s="2816"/>
      <c r="AD1453" s="2835"/>
      <c r="AE1453" s="2821"/>
      <c r="AF1453" s="2823"/>
      <c r="AG1453" s="59">
        <f>IF(N1453=N1452,0,IF(N1453=N1451,0,1))</f>
        <v>0</v>
      </c>
      <c r="AH1453" s="59" t="s">
        <v>224</v>
      </c>
      <c r="AI1453" s="59" t="str">
        <f t="shared" si="342"/>
        <v>??</v>
      </c>
      <c r="AJ1453" s="59">
        <f>IF(O1453=O1452,0,IF(O1453=O1451,0,1))</f>
        <v>0</v>
      </c>
      <c r="AK1453" s="529">
        <f t="shared" si="343"/>
        <v>0</v>
      </c>
    </row>
    <row r="1454" spans="1:37" ht="14.1" customHeight="1" thickTop="1" thickBot="1">
      <c r="A1454" s="2797"/>
      <c r="B1454" s="2801"/>
      <c r="C1454" s="2827"/>
      <c r="D1454" s="2830"/>
      <c r="E1454" s="2833"/>
      <c r="F1454" s="2807"/>
      <c r="G1454" s="2810"/>
      <c r="H1454" s="2839"/>
      <c r="I1454" s="2807"/>
      <c r="J1454" s="2807"/>
      <c r="K1454" s="273"/>
      <c r="L1454" s="98"/>
      <c r="M1454" s="1760"/>
      <c r="N1454" s="89"/>
      <c r="O1454" s="89"/>
      <c r="P1454" s="98"/>
      <c r="Q1454" s="98"/>
      <c r="R1454" s="12"/>
      <c r="S1454" s="12"/>
      <c r="T1454" s="12"/>
      <c r="U1454" s="12"/>
      <c r="V1454" s="12"/>
      <c r="W1454" s="1934"/>
      <c r="X1454" s="1934"/>
      <c r="Y1454" s="12"/>
      <c r="Z1454" s="98"/>
      <c r="AA1454" s="2813"/>
      <c r="AB1454" s="2813"/>
      <c r="AC1454" s="2816"/>
      <c r="AD1454" s="2835"/>
      <c r="AE1454" s="2821"/>
      <c r="AF1454" s="2823"/>
      <c r="AG1454" s="59">
        <f>IF(N1454=N1453,0,IF(N1454=N1452,0,IF(N1454=N1451,0,1)))</f>
        <v>0</v>
      </c>
      <c r="AH1454" s="59" t="s">
        <v>224</v>
      </c>
      <c r="AI1454" s="59" t="str">
        <f t="shared" si="342"/>
        <v>??</v>
      </c>
      <c r="AJ1454" s="59">
        <f>IF(O1454=O1453,0,IF(O1454=O1452,0,IF(O1454=O1451,0,1)))</f>
        <v>0</v>
      </c>
      <c r="AK1454" s="529">
        <f t="shared" si="343"/>
        <v>0</v>
      </c>
    </row>
    <row r="1455" spans="1:37" ht="14.1" customHeight="1" thickTop="1" thickBot="1">
      <c r="A1455" s="2797"/>
      <c r="B1455" s="2801"/>
      <c r="C1455" s="2827"/>
      <c r="D1455" s="2830"/>
      <c r="E1455" s="2833"/>
      <c r="F1455" s="2807"/>
      <c r="G1455" s="2810"/>
      <c r="H1455" s="2839"/>
      <c r="I1455" s="2807"/>
      <c r="J1455" s="2807"/>
      <c r="K1455" s="277"/>
      <c r="L1455" s="98"/>
      <c r="M1455" s="1760"/>
      <c r="N1455" s="89"/>
      <c r="O1455" s="89"/>
      <c r="P1455" s="98"/>
      <c r="Q1455" s="98"/>
      <c r="R1455" s="12"/>
      <c r="S1455" s="12"/>
      <c r="T1455" s="12"/>
      <c r="U1455" s="12"/>
      <c r="V1455" s="12"/>
      <c r="W1455" s="1934"/>
      <c r="X1455" s="1934"/>
      <c r="Y1455" s="12"/>
      <c r="Z1455" s="98"/>
      <c r="AA1455" s="2813"/>
      <c r="AB1455" s="2813"/>
      <c r="AC1455" s="2816"/>
      <c r="AD1455" s="2835"/>
      <c r="AE1455" s="2821"/>
      <c r="AF1455" s="2823"/>
      <c r="AG1455" s="59">
        <f>IF(N1455=N1454,0,IF(N1455=N1453,0,IF(N1455=N1452,0,IF(N1455=N1451,0,1))))</f>
        <v>0</v>
      </c>
      <c r="AH1455" s="59" t="s">
        <v>224</v>
      </c>
      <c r="AI1455" s="59" t="str">
        <f t="shared" si="342"/>
        <v>??</v>
      </c>
      <c r="AJ1455" s="59">
        <f>IF(O1455=O1454,0,IF(O1455=O1453,0,IF(O1455=O1452,0,IF(O1455=O1451,0,1))))</f>
        <v>0</v>
      </c>
      <c r="AK1455" s="529">
        <f t="shared" si="343"/>
        <v>0</v>
      </c>
    </row>
    <row r="1456" spans="1:37" ht="14.1" customHeight="1" thickTop="1" thickBot="1">
      <c r="A1456" s="2797"/>
      <c r="B1456" s="2801"/>
      <c r="C1456" s="2827"/>
      <c r="D1456" s="2830"/>
      <c r="E1456" s="2833"/>
      <c r="F1456" s="2807"/>
      <c r="G1456" s="2810"/>
      <c r="H1456" s="2839"/>
      <c r="I1456" s="2807"/>
      <c r="J1456" s="2807"/>
      <c r="K1456" s="277"/>
      <c r="L1456" s="98"/>
      <c r="M1456" s="1760"/>
      <c r="N1456" s="89"/>
      <c r="O1456" s="89"/>
      <c r="P1456" s="98"/>
      <c r="Q1456" s="98"/>
      <c r="R1456" s="12"/>
      <c r="S1456" s="12"/>
      <c r="T1456" s="12"/>
      <c r="U1456" s="12"/>
      <c r="V1456" s="12"/>
      <c r="W1456" s="1934"/>
      <c r="X1456" s="1934"/>
      <c r="Y1456" s="12"/>
      <c r="Z1456" s="98"/>
      <c r="AA1456" s="2813"/>
      <c r="AB1456" s="2813"/>
      <c r="AC1456" s="2816"/>
      <c r="AD1456" s="2835"/>
      <c r="AE1456" s="2821"/>
      <c r="AF1456" s="2823"/>
      <c r="AG1456" s="59">
        <f>IF(N1456=N1455,0,IF(N1456=N1454,0,IF(N1456=N1453,0,IF(N1456=N1452,0,IF(N1456=N1451,0,1)))))</f>
        <v>0</v>
      </c>
      <c r="AH1456" s="59" t="s">
        <v>224</v>
      </c>
      <c r="AI1456" s="59" t="str">
        <f t="shared" si="342"/>
        <v>??</v>
      </c>
      <c r="AJ1456" s="59">
        <f>IF(O1456=O1455,0,IF(O1456=O1454,0,IF(O1456=O1453,0,IF(O1456=O1452,0,IF(O1456=O1451,0,1)))))</f>
        <v>0</v>
      </c>
      <c r="AK1456" s="529">
        <f t="shared" si="343"/>
        <v>0</v>
      </c>
    </row>
    <row r="1457" spans="1:37" ht="14.1" customHeight="1" thickTop="1" thickBot="1">
      <c r="A1457" s="2797"/>
      <c r="B1457" s="2801"/>
      <c r="C1457" s="2827"/>
      <c r="D1457" s="2830"/>
      <c r="E1457" s="2833"/>
      <c r="F1457" s="2807"/>
      <c r="G1457" s="2810"/>
      <c r="H1457" s="2839"/>
      <c r="I1457" s="2807"/>
      <c r="J1457" s="2807"/>
      <c r="K1457" s="277"/>
      <c r="L1457" s="98"/>
      <c r="M1457" s="1760"/>
      <c r="N1457" s="89"/>
      <c r="O1457" s="89"/>
      <c r="P1457" s="98"/>
      <c r="Q1457" s="98"/>
      <c r="R1457" s="12"/>
      <c r="S1457" s="12"/>
      <c r="T1457" s="12"/>
      <c r="U1457" s="12"/>
      <c r="V1457" s="12"/>
      <c r="W1457" s="1934"/>
      <c r="X1457" s="1934"/>
      <c r="Y1457" s="12"/>
      <c r="Z1457" s="98"/>
      <c r="AA1457" s="2813"/>
      <c r="AB1457" s="2813"/>
      <c r="AC1457" s="2824" t="str">
        <f t="shared" ref="AC1457" si="344">IF(AC1451&gt;9,"błąd","")</f>
        <v/>
      </c>
      <c r="AD1457" s="2835"/>
      <c r="AE1457" s="2821"/>
      <c r="AF1457" s="2823"/>
      <c r="AG1457" s="59">
        <f>IF(N1457=N1456,0,IF(N1457=N1455,0,IF(N1457=N1454,0,IF(N1457=N1453,0,IF(N1457=N1452,0,IF(N1457=N1451,0,1))))))</f>
        <v>0</v>
      </c>
      <c r="AH1457" s="59" t="s">
        <v>224</v>
      </c>
      <c r="AI1457" s="59" t="str">
        <f t="shared" si="342"/>
        <v>??</v>
      </c>
      <c r="AJ1457" s="59">
        <f>IF(O1457=O1456,0,IF(O1457=O1455,0,IF(O1457=O1454,0,IF(O1457=O1453,0,IF(O1457=O1452,0,IF(O1457=O1451,0,1))))))</f>
        <v>0</v>
      </c>
      <c r="AK1457" s="529">
        <f t="shared" si="343"/>
        <v>0</v>
      </c>
    </row>
    <row r="1458" spans="1:37" ht="14.1" customHeight="1" thickTop="1" thickBot="1">
      <c r="A1458" s="2797"/>
      <c r="B1458" s="2801"/>
      <c r="C1458" s="2827"/>
      <c r="D1458" s="2830"/>
      <c r="E1458" s="2833"/>
      <c r="F1458" s="2807"/>
      <c r="G1458" s="2810"/>
      <c r="H1458" s="2839"/>
      <c r="I1458" s="2807"/>
      <c r="J1458" s="2807"/>
      <c r="K1458" s="277"/>
      <c r="L1458" s="98"/>
      <c r="M1458" s="1760"/>
      <c r="N1458" s="89"/>
      <c r="O1458" s="89"/>
      <c r="P1458" s="98"/>
      <c r="Q1458" s="98"/>
      <c r="R1458" s="12"/>
      <c r="S1458" s="12"/>
      <c r="T1458" s="12"/>
      <c r="U1458" s="12"/>
      <c r="V1458" s="12"/>
      <c r="W1458" s="1934"/>
      <c r="X1458" s="1934"/>
      <c r="Y1458" s="12"/>
      <c r="Z1458" s="98"/>
      <c r="AA1458" s="2813"/>
      <c r="AB1458" s="2813"/>
      <c r="AC1458" s="2824"/>
      <c r="AD1458" s="2835"/>
      <c r="AE1458" s="2821"/>
      <c r="AF1458" s="2823"/>
      <c r="AG1458" s="59">
        <f>IF(N1458=N1457,0,IF(N1458=N1456,0,IF(N1458=N1455,0,IF(N1458=N1454,0,IF(N1458=N1453,0,IF(N1458=N1452,0,IF(N1458=N1451,0,1)))))))</f>
        <v>0</v>
      </c>
      <c r="AH1458" s="59" t="s">
        <v>224</v>
      </c>
      <c r="AI1458" s="59" t="str">
        <f t="shared" si="342"/>
        <v>??</v>
      </c>
      <c r="AJ1458" s="59">
        <f>IF(O1458=O1457,0,IF(O1458=O1456,0,IF(O1458=O1455,0,IF(O1458=O1454,0,IF(O1458=O1453,0,IF(O1458=O1452,0,IF(O1458=O1451,0,1)))))))</f>
        <v>0</v>
      </c>
      <c r="AK1458" s="529">
        <f t="shared" si="343"/>
        <v>0</v>
      </c>
    </row>
    <row r="1459" spans="1:37" ht="14.1" customHeight="1" thickTop="1" thickBot="1">
      <c r="A1459" s="2797"/>
      <c r="B1459" s="2801"/>
      <c r="C1459" s="2827"/>
      <c r="D1459" s="2830"/>
      <c r="E1459" s="2833"/>
      <c r="F1459" s="2807"/>
      <c r="G1459" s="2810"/>
      <c r="H1459" s="2839"/>
      <c r="I1459" s="2807"/>
      <c r="J1459" s="2807"/>
      <c r="K1459" s="277"/>
      <c r="L1459" s="98"/>
      <c r="M1459" s="1760"/>
      <c r="N1459" s="89"/>
      <c r="O1459" s="89"/>
      <c r="P1459" s="98"/>
      <c r="Q1459" s="98"/>
      <c r="R1459" s="12"/>
      <c r="S1459" s="12"/>
      <c r="T1459" s="12"/>
      <c r="U1459" s="12"/>
      <c r="V1459" s="12"/>
      <c r="W1459" s="1934"/>
      <c r="X1459" s="1934"/>
      <c r="Y1459" s="12"/>
      <c r="Z1459" s="98"/>
      <c r="AA1459" s="2813"/>
      <c r="AB1459" s="2813"/>
      <c r="AC1459" s="2824"/>
      <c r="AD1459" s="2835"/>
      <c r="AE1459" s="2821"/>
      <c r="AF1459" s="2823"/>
      <c r="AG1459" s="59">
        <f>IF(N1459=N1458,0,IF(N1459=N1457,0,IF(N1459=N1456,0,IF(N1459=N1455,0,IF(N1459=N1454,0,IF(N1459=N1453,0,IF(N1459=N1452,0,IF(N1459=N1451,0,1))))))))</f>
        <v>0</v>
      </c>
      <c r="AH1459" s="59" t="s">
        <v>224</v>
      </c>
      <c r="AI1459" s="59" t="str">
        <f t="shared" si="342"/>
        <v>??</v>
      </c>
      <c r="AJ1459" s="59">
        <f>IF(O1459=O1458,0,IF(O1459=O1457,0,IF(O1459=O1456,0,IF(O1459=O1455,0,IF(O1459=O1454,0,IF(O1459=O1453,0,IF(O1459=O1452,0,IF(O1459=O1451,0,1))))))))</f>
        <v>0</v>
      </c>
      <c r="AK1459" s="529">
        <f t="shared" si="343"/>
        <v>0</v>
      </c>
    </row>
    <row r="1460" spans="1:37" ht="14.1" customHeight="1" thickTop="1" thickBot="1">
      <c r="A1460" s="2797"/>
      <c r="B1460" s="2802"/>
      <c r="C1460" s="2828"/>
      <c r="D1460" s="2831"/>
      <c r="E1460" s="2834"/>
      <c r="F1460" s="2808"/>
      <c r="G1460" s="2811"/>
      <c r="H1460" s="2840"/>
      <c r="I1460" s="2808"/>
      <c r="J1460" s="2808"/>
      <c r="K1460" s="274"/>
      <c r="L1460" s="96"/>
      <c r="M1460" s="96"/>
      <c r="N1460" s="89"/>
      <c r="O1460" s="93"/>
      <c r="P1460" s="96"/>
      <c r="Q1460" s="96"/>
      <c r="R1460" s="13"/>
      <c r="S1460" s="13"/>
      <c r="T1460" s="13"/>
      <c r="U1460" s="13"/>
      <c r="V1460" s="13"/>
      <c r="W1460" s="13"/>
      <c r="X1460" s="13"/>
      <c r="Y1460" s="13"/>
      <c r="Z1460" s="96"/>
      <c r="AA1460" s="2814"/>
      <c r="AB1460" s="2814"/>
      <c r="AC1460" s="2825"/>
      <c r="AD1460" s="2835"/>
      <c r="AE1460" s="2822"/>
      <c r="AF1460" s="2823"/>
      <c r="AG1460" s="59">
        <f>IF(N1460=N1459,0,IF(N1460=N1458,0,IF(N1460=N1457,0,IF(N1460=N1456,0,IF(N1460=N1455,0,IF(N1460=N1454,0,IF(N1460=N1453,0,IF(N1460=N1452,0,IF(N1460=N1451,0,1)))))))))</f>
        <v>0</v>
      </c>
      <c r="AH1460" s="59" t="s">
        <v>224</v>
      </c>
      <c r="AI1460" s="59" t="str">
        <f t="shared" si="342"/>
        <v>??</v>
      </c>
      <c r="AJ1460" s="59">
        <f>IF(O1460=O1459,0,IF(O1460=O1458,0,IF(O1460=O1457,0,IF(O1460=O1456,0,IF(O1460=O1455,0,IF(O1460=O1454,0,IF(O1460=O1453,0,IF(O1460=O1452,0,IF(O1460=O1451,0,1)))))))))</f>
        <v>0</v>
      </c>
      <c r="AK1460" s="529">
        <f t="shared" si="343"/>
        <v>0</v>
      </c>
    </row>
    <row r="1461" spans="1:37" ht="14.1" customHeight="1" thickTop="1" thickBot="1">
      <c r="A1461" s="2797"/>
      <c r="B1461" s="2800"/>
      <c r="C1461" s="2826"/>
      <c r="D1461" s="2829"/>
      <c r="E1461" s="2832"/>
      <c r="F1461" s="2806"/>
      <c r="G1461" s="2809"/>
      <c r="H1461" s="2836" t="s">
        <v>970</v>
      </c>
      <c r="I1461" s="2806"/>
      <c r="J1461" s="2806"/>
      <c r="K1461" s="275"/>
      <c r="L1461" s="97"/>
      <c r="M1461" s="97"/>
      <c r="N1461" s="79"/>
      <c r="O1461" s="79"/>
      <c r="P1461" s="97"/>
      <c r="Q1461" s="97"/>
      <c r="R1461" s="14"/>
      <c r="S1461" s="14"/>
      <c r="T1461" s="14"/>
      <c r="U1461" s="14"/>
      <c r="V1461" s="14"/>
      <c r="W1461" s="14"/>
      <c r="X1461" s="14"/>
      <c r="Y1461" s="14"/>
      <c r="Z1461" s="97"/>
      <c r="AA1461" s="2812">
        <f>SUM(R1461:Z1470)</f>
        <v>0</v>
      </c>
      <c r="AB1461" s="2812">
        <f>IF(AA1461&gt;0,18,0)</f>
        <v>0</v>
      </c>
      <c r="AC1461" s="2815">
        <f t="shared" ref="AC1461" si="345">IF((AA1461-AB1461)&gt;=0,AA1461-AB1461,0)</f>
        <v>0</v>
      </c>
      <c r="AD1461" s="2835">
        <f>IF(AA1461&lt;AB1461,AA1461,AB1461)/IF(AB1461=0,1,AB1461)</f>
        <v>0</v>
      </c>
      <c r="AE1461" s="2820" t="str">
        <f>IF(AD1461=1,"pe",IF(AD1461&gt;0,"ne",""))</f>
        <v/>
      </c>
      <c r="AF1461" s="2823"/>
      <c r="AG1461" s="59">
        <v>1</v>
      </c>
      <c r="AH1461" s="59" t="s">
        <v>224</v>
      </c>
      <c r="AI1461" s="59" t="str">
        <f t="shared" si="342"/>
        <v>??</v>
      </c>
      <c r="AJ1461" s="59">
        <v>1</v>
      </c>
      <c r="AK1461" s="529">
        <f>C1461</f>
        <v>0</v>
      </c>
    </row>
    <row r="1462" spans="1:37" ht="14.1" customHeight="1" thickTop="1" thickBot="1">
      <c r="A1462" s="2797"/>
      <c r="B1462" s="2801"/>
      <c r="C1462" s="2827"/>
      <c r="D1462" s="2830"/>
      <c r="E1462" s="2833"/>
      <c r="F1462" s="2807"/>
      <c r="G1462" s="2810"/>
      <c r="H1462" s="2837"/>
      <c r="I1462" s="2807"/>
      <c r="J1462" s="2807"/>
      <c r="K1462" s="273"/>
      <c r="L1462" s="98"/>
      <c r="M1462" s="1760"/>
      <c r="N1462" s="89"/>
      <c r="O1462" s="89"/>
      <c r="P1462" s="98"/>
      <c r="Q1462" s="98"/>
      <c r="R1462" s="12"/>
      <c r="S1462" s="12"/>
      <c r="T1462" s="12"/>
      <c r="U1462" s="12"/>
      <c r="V1462" s="12"/>
      <c r="W1462" s="1934"/>
      <c r="X1462" s="1934"/>
      <c r="Y1462" s="12"/>
      <c r="Z1462" s="98"/>
      <c r="AA1462" s="2813"/>
      <c r="AB1462" s="2813"/>
      <c r="AC1462" s="2816"/>
      <c r="AD1462" s="2835"/>
      <c r="AE1462" s="2821"/>
      <c r="AF1462" s="2823"/>
      <c r="AG1462" s="59">
        <f>IF(N1462=N1461,0,1)</f>
        <v>0</v>
      </c>
      <c r="AH1462" s="59" t="s">
        <v>224</v>
      </c>
      <c r="AI1462" s="59" t="str">
        <f t="shared" si="342"/>
        <v>??</v>
      </c>
      <c r="AJ1462" s="59">
        <f>IF(O1462=O1461,0,1)</f>
        <v>0</v>
      </c>
      <c r="AK1462" s="529">
        <f t="shared" si="343"/>
        <v>0</v>
      </c>
    </row>
    <row r="1463" spans="1:37" ht="14.1" customHeight="1" thickTop="1" thickBot="1">
      <c r="A1463" s="2797"/>
      <c r="B1463" s="2801"/>
      <c r="C1463" s="2827"/>
      <c r="D1463" s="2830"/>
      <c r="E1463" s="2833"/>
      <c r="F1463" s="2807"/>
      <c r="G1463" s="2810"/>
      <c r="H1463" s="2838"/>
      <c r="I1463" s="2807"/>
      <c r="J1463" s="2807"/>
      <c r="K1463" s="273"/>
      <c r="L1463" s="98"/>
      <c r="M1463" s="1760"/>
      <c r="N1463" s="89"/>
      <c r="O1463" s="89"/>
      <c r="P1463" s="98"/>
      <c r="Q1463" s="98"/>
      <c r="R1463" s="12"/>
      <c r="S1463" s="12"/>
      <c r="T1463" s="12"/>
      <c r="U1463" s="12"/>
      <c r="V1463" s="12"/>
      <c r="W1463" s="1934"/>
      <c r="X1463" s="1934"/>
      <c r="Y1463" s="12"/>
      <c r="Z1463" s="98"/>
      <c r="AA1463" s="2813"/>
      <c r="AB1463" s="2813"/>
      <c r="AC1463" s="2816"/>
      <c r="AD1463" s="2835"/>
      <c r="AE1463" s="2821"/>
      <c r="AF1463" s="2823"/>
      <c r="AG1463" s="59">
        <f>IF(N1463=N1462,0,IF(N1463=N1461,0,1))</f>
        <v>0</v>
      </c>
      <c r="AH1463" s="59" t="s">
        <v>224</v>
      </c>
      <c r="AI1463" s="59" t="str">
        <f t="shared" si="342"/>
        <v>??</v>
      </c>
      <c r="AJ1463" s="59">
        <f>IF(O1463=O1462,0,IF(O1463=O1461,0,1))</f>
        <v>0</v>
      </c>
      <c r="AK1463" s="529">
        <f t="shared" si="343"/>
        <v>0</v>
      </c>
    </row>
    <row r="1464" spans="1:37" ht="14.1" customHeight="1" thickTop="1" thickBot="1">
      <c r="A1464" s="2797"/>
      <c r="B1464" s="2801"/>
      <c r="C1464" s="2827"/>
      <c r="D1464" s="2830"/>
      <c r="E1464" s="2833"/>
      <c r="F1464" s="2807"/>
      <c r="G1464" s="2810"/>
      <c r="H1464" s="2839"/>
      <c r="I1464" s="2807"/>
      <c r="J1464" s="2807"/>
      <c r="K1464" s="273"/>
      <c r="L1464" s="98"/>
      <c r="M1464" s="1760"/>
      <c r="N1464" s="89"/>
      <c r="O1464" s="89"/>
      <c r="P1464" s="98"/>
      <c r="Q1464" s="98"/>
      <c r="R1464" s="12"/>
      <c r="S1464" s="12"/>
      <c r="T1464" s="12"/>
      <c r="U1464" s="12"/>
      <c r="V1464" s="12"/>
      <c r="W1464" s="1934"/>
      <c r="X1464" s="1934"/>
      <c r="Y1464" s="12"/>
      <c r="Z1464" s="98"/>
      <c r="AA1464" s="2813"/>
      <c r="AB1464" s="2813"/>
      <c r="AC1464" s="2816"/>
      <c r="AD1464" s="2835"/>
      <c r="AE1464" s="2821"/>
      <c r="AF1464" s="2823"/>
      <c r="AG1464" s="59">
        <f>IF(N1464=N1463,0,IF(N1464=N1462,0,IF(N1464=N1461,0,1)))</f>
        <v>0</v>
      </c>
      <c r="AH1464" s="59" t="s">
        <v>224</v>
      </c>
      <c r="AI1464" s="59" t="str">
        <f t="shared" si="342"/>
        <v>??</v>
      </c>
      <c r="AJ1464" s="59">
        <f>IF(O1464=O1463,0,IF(O1464=O1462,0,IF(O1464=O1461,0,1)))</f>
        <v>0</v>
      </c>
      <c r="AK1464" s="529">
        <f t="shared" si="343"/>
        <v>0</v>
      </c>
    </row>
    <row r="1465" spans="1:37" ht="14.1" customHeight="1" thickTop="1" thickBot="1">
      <c r="A1465" s="2797"/>
      <c r="B1465" s="2801"/>
      <c r="C1465" s="2827"/>
      <c r="D1465" s="2830"/>
      <c r="E1465" s="2833"/>
      <c r="F1465" s="2807"/>
      <c r="G1465" s="2810"/>
      <c r="H1465" s="2839"/>
      <c r="I1465" s="2807"/>
      <c r="J1465" s="2807"/>
      <c r="K1465" s="277"/>
      <c r="L1465" s="98"/>
      <c r="M1465" s="1760"/>
      <c r="N1465" s="89"/>
      <c r="O1465" s="89"/>
      <c r="P1465" s="98"/>
      <c r="Q1465" s="98"/>
      <c r="R1465" s="12"/>
      <c r="S1465" s="12"/>
      <c r="T1465" s="12"/>
      <c r="U1465" s="12"/>
      <c r="V1465" s="12"/>
      <c r="W1465" s="1934"/>
      <c r="X1465" s="1934"/>
      <c r="Y1465" s="12"/>
      <c r="Z1465" s="98"/>
      <c r="AA1465" s="2813"/>
      <c r="AB1465" s="2813"/>
      <c r="AC1465" s="2816"/>
      <c r="AD1465" s="2835"/>
      <c r="AE1465" s="2821"/>
      <c r="AF1465" s="2823"/>
      <c r="AG1465" s="59">
        <f>IF(N1465=N1464,0,IF(N1465=N1463,0,IF(N1465=N1462,0,IF(N1465=N1461,0,1))))</f>
        <v>0</v>
      </c>
      <c r="AH1465" s="59" t="s">
        <v>224</v>
      </c>
      <c r="AI1465" s="59" t="str">
        <f t="shared" si="342"/>
        <v>??</v>
      </c>
      <c r="AJ1465" s="59">
        <f>IF(O1465=O1464,0,IF(O1465=O1463,0,IF(O1465=O1462,0,IF(O1465=O1461,0,1))))</f>
        <v>0</v>
      </c>
      <c r="AK1465" s="529">
        <f t="shared" si="343"/>
        <v>0</v>
      </c>
    </row>
    <row r="1466" spans="1:37" ht="14.1" customHeight="1" thickTop="1" thickBot="1">
      <c r="A1466" s="2797"/>
      <c r="B1466" s="2801"/>
      <c r="C1466" s="2827"/>
      <c r="D1466" s="2830"/>
      <c r="E1466" s="2833"/>
      <c r="F1466" s="2807"/>
      <c r="G1466" s="2810"/>
      <c r="H1466" s="2839"/>
      <c r="I1466" s="2807"/>
      <c r="J1466" s="2807"/>
      <c r="K1466" s="277"/>
      <c r="L1466" s="98"/>
      <c r="M1466" s="1760"/>
      <c r="N1466" s="89"/>
      <c r="O1466" s="89"/>
      <c r="P1466" s="98"/>
      <c r="Q1466" s="98"/>
      <c r="R1466" s="12"/>
      <c r="S1466" s="12"/>
      <c r="T1466" s="12"/>
      <c r="U1466" s="12"/>
      <c r="V1466" s="12"/>
      <c r="W1466" s="1934"/>
      <c r="X1466" s="1934"/>
      <c r="Y1466" s="12"/>
      <c r="Z1466" s="98"/>
      <c r="AA1466" s="2813"/>
      <c r="AB1466" s="2813"/>
      <c r="AC1466" s="2816"/>
      <c r="AD1466" s="2835"/>
      <c r="AE1466" s="2821"/>
      <c r="AF1466" s="2823"/>
      <c r="AG1466" s="59">
        <f>IF(N1466=N1465,0,IF(N1466=N1464,0,IF(N1466=N1463,0,IF(N1466=N1462,0,IF(N1466=N1461,0,1)))))</f>
        <v>0</v>
      </c>
      <c r="AH1466" s="59" t="s">
        <v>224</v>
      </c>
      <c r="AI1466" s="59" t="str">
        <f t="shared" si="342"/>
        <v>??</v>
      </c>
      <c r="AJ1466" s="59">
        <f>IF(O1466=O1465,0,IF(O1466=O1464,0,IF(O1466=O1463,0,IF(O1466=O1462,0,IF(O1466=O1461,0,1)))))</f>
        <v>0</v>
      </c>
      <c r="AK1466" s="529">
        <f t="shared" si="343"/>
        <v>0</v>
      </c>
    </row>
    <row r="1467" spans="1:37" ht="14.1" customHeight="1" thickTop="1" thickBot="1">
      <c r="A1467" s="2797"/>
      <c r="B1467" s="2801"/>
      <c r="C1467" s="2827"/>
      <c r="D1467" s="2830"/>
      <c r="E1467" s="2833"/>
      <c r="F1467" s="2807"/>
      <c r="G1467" s="2810"/>
      <c r="H1467" s="2839"/>
      <c r="I1467" s="2807"/>
      <c r="J1467" s="2807"/>
      <c r="K1467" s="277"/>
      <c r="L1467" s="98"/>
      <c r="M1467" s="1760"/>
      <c r="N1467" s="89"/>
      <c r="O1467" s="89"/>
      <c r="P1467" s="98"/>
      <c r="Q1467" s="98"/>
      <c r="R1467" s="12"/>
      <c r="S1467" s="12"/>
      <c r="T1467" s="12"/>
      <c r="U1467" s="12"/>
      <c r="V1467" s="12"/>
      <c r="W1467" s="1934"/>
      <c r="X1467" s="1934"/>
      <c r="Y1467" s="12"/>
      <c r="Z1467" s="98"/>
      <c r="AA1467" s="2813"/>
      <c r="AB1467" s="2813"/>
      <c r="AC1467" s="2824" t="str">
        <f t="shared" ref="AC1467" si="346">IF(AC1461&gt;9,"błąd","")</f>
        <v/>
      </c>
      <c r="AD1467" s="2835"/>
      <c r="AE1467" s="2821"/>
      <c r="AF1467" s="2823"/>
      <c r="AG1467" s="59">
        <f>IF(N1467=N1466,0,IF(N1467=N1465,0,IF(N1467=N1464,0,IF(N1467=N1463,0,IF(N1467=N1462,0,IF(N1467=N1461,0,1))))))</f>
        <v>0</v>
      </c>
      <c r="AH1467" s="59" t="s">
        <v>224</v>
      </c>
      <c r="AI1467" s="59" t="str">
        <f t="shared" si="342"/>
        <v>??</v>
      </c>
      <c r="AJ1467" s="59">
        <f>IF(O1467=O1466,0,IF(O1467=O1465,0,IF(O1467=O1464,0,IF(O1467=O1463,0,IF(O1467=O1462,0,IF(O1467=O1461,0,1))))))</f>
        <v>0</v>
      </c>
      <c r="AK1467" s="529">
        <f t="shared" si="343"/>
        <v>0</v>
      </c>
    </row>
    <row r="1468" spans="1:37" ht="14.1" customHeight="1" thickTop="1" thickBot="1">
      <c r="A1468" s="2797"/>
      <c r="B1468" s="2801"/>
      <c r="C1468" s="2827"/>
      <c r="D1468" s="2830"/>
      <c r="E1468" s="2833"/>
      <c r="F1468" s="2807"/>
      <c r="G1468" s="2810"/>
      <c r="H1468" s="2839"/>
      <c r="I1468" s="2807"/>
      <c r="J1468" s="2807"/>
      <c r="K1468" s="277"/>
      <c r="L1468" s="98"/>
      <c r="M1468" s="1760"/>
      <c r="N1468" s="89"/>
      <c r="O1468" s="89"/>
      <c r="P1468" s="98"/>
      <c r="Q1468" s="98"/>
      <c r="R1468" s="12"/>
      <c r="S1468" s="12"/>
      <c r="T1468" s="12"/>
      <c r="U1468" s="12"/>
      <c r="V1468" s="12"/>
      <c r="W1468" s="1934"/>
      <c r="X1468" s="1934"/>
      <c r="Y1468" s="12"/>
      <c r="Z1468" s="98"/>
      <c r="AA1468" s="2813"/>
      <c r="AB1468" s="2813"/>
      <c r="AC1468" s="2824"/>
      <c r="AD1468" s="2835"/>
      <c r="AE1468" s="2821"/>
      <c r="AF1468" s="2823"/>
      <c r="AG1468" s="59">
        <f>IF(N1468=N1467,0,IF(N1468=N1466,0,IF(N1468=N1465,0,IF(N1468=N1464,0,IF(N1468=N1463,0,IF(N1468=N1462,0,IF(N1468=N1461,0,1)))))))</f>
        <v>0</v>
      </c>
      <c r="AH1468" s="59" t="s">
        <v>224</v>
      </c>
      <c r="AI1468" s="59" t="str">
        <f t="shared" si="342"/>
        <v>??</v>
      </c>
      <c r="AJ1468" s="59">
        <f>IF(O1468=O1467,0,IF(O1468=O1466,0,IF(O1468=O1465,0,IF(O1468=O1464,0,IF(O1468=O1463,0,IF(O1468=O1462,0,IF(O1468=O1461,0,1)))))))</f>
        <v>0</v>
      </c>
      <c r="AK1468" s="529">
        <f t="shared" si="343"/>
        <v>0</v>
      </c>
    </row>
    <row r="1469" spans="1:37" ht="14.1" customHeight="1" thickTop="1" thickBot="1">
      <c r="A1469" s="2797"/>
      <c r="B1469" s="2801"/>
      <c r="C1469" s="2827"/>
      <c r="D1469" s="2830"/>
      <c r="E1469" s="2833"/>
      <c r="F1469" s="2807"/>
      <c r="G1469" s="2810"/>
      <c r="H1469" s="2839"/>
      <c r="I1469" s="2807"/>
      <c r="J1469" s="2807"/>
      <c r="K1469" s="277"/>
      <c r="L1469" s="98"/>
      <c r="M1469" s="1760"/>
      <c r="N1469" s="89"/>
      <c r="O1469" s="89"/>
      <c r="P1469" s="98"/>
      <c r="Q1469" s="98"/>
      <c r="R1469" s="12"/>
      <c r="S1469" s="12"/>
      <c r="T1469" s="12"/>
      <c r="U1469" s="12"/>
      <c r="V1469" s="12"/>
      <c r="W1469" s="1934"/>
      <c r="X1469" s="1934"/>
      <c r="Y1469" s="12"/>
      <c r="Z1469" s="98"/>
      <c r="AA1469" s="2813"/>
      <c r="AB1469" s="2813"/>
      <c r="AC1469" s="2824"/>
      <c r="AD1469" s="2835"/>
      <c r="AE1469" s="2821"/>
      <c r="AF1469" s="2823"/>
      <c r="AG1469" s="59">
        <f>IF(N1469=N1468,0,IF(N1469=N1467,0,IF(N1469=N1466,0,IF(N1469=N1465,0,IF(N1469=N1464,0,IF(N1469=N1463,0,IF(N1469=N1462,0,IF(N1469=N1461,0,1))))))))</f>
        <v>0</v>
      </c>
      <c r="AH1469" s="59" t="s">
        <v>224</v>
      </c>
      <c r="AI1469" s="59" t="str">
        <f t="shared" si="342"/>
        <v>??</v>
      </c>
      <c r="AJ1469" s="59">
        <f>IF(O1469=O1468,0,IF(O1469=O1467,0,IF(O1469=O1466,0,IF(O1469=O1465,0,IF(O1469=O1464,0,IF(O1469=O1463,0,IF(O1469=O1462,0,IF(O1469=O1461,0,1))))))))</f>
        <v>0</v>
      </c>
      <c r="AK1469" s="529">
        <f t="shared" si="343"/>
        <v>0</v>
      </c>
    </row>
    <row r="1470" spans="1:37" ht="14.1" customHeight="1" thickTop="1" thickBot="1">
      <c r="A1470" s="2797"/>
      <c r="B1470" s="2802"/>
      <c r="C1470" s="2828"/>
      <c r="D1470" s="2831"/>
      <c r="E1470" s="2834"/>
      <c r="F1470" s="2808"/>
      <c r="G1470" s="2811"/>
      <c r="H1470" s="2840"/>
      <c r="I1470" s="2808"/>
      <c r="J1470" s="2808"/>
      <c r="K1470" s="274"/>
      <c r="L1470" s="96"/>
      <c r="M1470" s="96"/>
      <c r="N1470" s="89"/>
      <c r="O1470" s="93"/>
      <c r="P1470" s="96"/>
      <c r="Q1470" s="96"/>
      <c r="R1470" s="13"/>
      <c r="S1470" s="13"/>
      <c r="T1470" s="13"/>
      <c r="U1470" s="13"/>
      <c r="V1470" s="13"/>
      <c r="W1470" s="13"/>
      <c r="X1470" s="13"/>
      <c r="Y1470" s="13"/>
      <c r="Z1470" s="96"/>
      <c r="AA1470" s="2814"/>
      <c r="AB1470" s="2814"/>
      <c r="AC1470" s="2825"/>
      <c r="AD1470" s="2835"/>
      <c r="AE1470" s="2822"/>
      <c r="AF1470" s="2823"/>
      <c r="AG1470" s="59">
        <f>IF(N1470=N1469,0,IF(N1470=N1468,0,IF(N1470=N1467,0,IF(N1470=N1466,0,IF(N1470=N1465,0,IF(N1470=N1464,0,IF(N1470=N1463,0,IF(N1470=N1462,0,IF(N1470=N1461,0,1)))))))))</f>
        <v>0</v>
      </c>
      <c r="AH1470" s="59" t="s">
        <v>224</v>
      </c>
      <c r="AI1470" s="59" t="str">
        <f t="shared" si="342"/>
        <v>??</v>
      </c>
      <c r="AJ1470" s="59">
        <f>IF(O1470=O1469,0,IF(O1470=O1468,0,IF(O1470=O1467,0,IF(O1470=O1466,0,IF(O1470=O1465,0,IF(O1470=O1464,0,IF(O1470=O1463,0,IF(O1470=O1462,0,IF(O1470=O1461,0,1)))))))))</f>
        <v>0</v>
      </c>
      <c r="AK1470" s="529">
        <f t="shared" si="343"/>
        <v>0</v>
      </c>
    </row>
    <row r="1471" spans="1:37" ht="14.1" customHeight="1" thickTop="1" thickBot="1">
      <c r="A1471" s="2797"/>
      <c r="B1471" s="2800"/>
      <c r="C1471" s="2826"/>
      <c r="D1471" s="2829"/>
      <c r="E1471" s="2832"/>
      <c r="F1471" s="2806"/>
      <c r="G1471" s="2809"/>
      <c r="H1471" s="2836" t="s">
        <v>970</v>
      </c>
      <c r="I1471" s="2806"/>
      <c r="J1471" s="2806"/>
      <c r="K1471" s="275"/>
      <c r="L1471" s="97"/>
      <c r="M1471" s="97"/>
      <c r="N1471" s="79"/>
      <c r="O1471" s="79"/>
      <c r="P1471" s="97"/>
      <c r="Q1471" s="97"/>
      <c r="R1471" s="14"/>
      <c r="S1471" s="14"/>
      <c r="T1471" s="14"/>
      <c r="U1471" s="14"/>
      <c r="V1471" s="14"/>
      <c r="W1471" s="14"/>
      <c r="X1471" s="14"/>
      <c r="Y1471" s="14"/>
      <c r="Z1471" s="97"/>
      <c r="AA1471" s="2812">
        <f>SUM(R1471:Z1480)</f>
        <v>0</v>
      </c>
      <c r="AB1471" s="2812">
        <f>IF(AA1471&gt;0,18,0)</f>
        <v>0</v>
      </c>
      <c r="AC1471" s="2815">
        <f t="shared" ref="AC1471" si="347">IF((AA1471-AB1471)&gt;=0,AA1471-AB1471,0)</f>
        <v>0</v>
      </c>
      <c r="AD1471" s="2835">
        <f>IF(AA1471&lt;AB1471,AA1471,AB1471)/IF(AB1471=0,1,AB1471)</f>
        <v>0</v>
      </c>
      <c r="AE1471" s="2820" t="str">
        <f>IF(AD1471=1,"pe",IF(AD1471&gt;0,"ne",""))</f>
        <v/>
      </c>
      <c r="AF1471" s="2823"/>
      <c r="AG1471" s="59">
        <v>1</v>
      </c>
      <c r="AH1471" s="59" t="s">
        <v>224</v>
      </c>
      <c r="AI1471" s="59" t="str">
        <f t="shared" si="342"/>
        <v>??</v>
      </c>
      <c r="AJ1471" s="59">
        <v>1</v>
      </c>
      <c r="AK1471" s="529">
        <f>C1471</f>
        <v>0</v>
      </c>
    </row>
    <row r="1472" spans="1:37" ht="14.1" customHeight="1" thickTop="1" thickBot="1">
      <c r="A1472" s="2797"/>
      <c r="B1472" s="2801"/>
      <c r="C1472" s="2827"/>
      <c r="D1472" s="2830"/>
      <c r="E1472" s="2833"/>
      <c r="F1472" s="2807"/>
      <c r="G1472" s="2810"/>
      <c r="H1472" s="2837"/>
      <c r="I1472" s="2807"/>
      <c r="J1472" s="2807"/>
      <c r="K1472" s="273"/>
      <c r="L1472" s="98"/>
      <c r="M1472" s="1760"/>
      <c r="N1472" s="89"/>
      <c r="O1472" s="89"/>
      <c r="P1472" s="98"/>
      <c r="Q1472" s="98"/>
      <c r="R1472" s="12"/>
      <c r="S1472" s="12"/>
      <c r="T1472" s="12"/>
      <c r="U1472" s="12"/>
      <c r="V1472" s="12"/>
      <c r="W1472" s="1934"/>
      <c r="X1472" s="1934"/>
      <c r="Y1472" s="12"/>
      <c r="Z1472" s="98"/>
      <c r="AA1472" s="2813"/>
      <c r="AB1472" s="2813"/>
      <c r="AC1472" s="2816"/>
      <c r="AD1472" s="2835"/>
      <c r="AE1472" s="2821"/>
      <c r="AF1472" s="2823"/>
      <c r="AG1472" s="59">
        <f>IF(N1472=N1471,0,1)</f>
        <v>0</v>
      </c>
      <c r="AH1472" s="59" t="s">
        <v>224</v>
      </c>
      <c r="AI1472" s="59" t="str">
        <f t="shared" si="342"/>
        <v>??</v>
      </c>
      <c r="AJ1472" s="59">
        <f>IF(O1472=O1471,0,1)</f>
        <v>0</v>
      </c>
      <c r="AK1472" s="529">
        <f t="shared" si="343"/>
        <v>0</v>
      </c>
    </row>
    <row r="1473" spans="1:37" ht="14.1" customHeight="1" thickTop="1" thickBot="1">
      <c r="A1473" s="2797"/>
      <c r="B1473" s="2801"/>
      <c r="C1473" s="2827"/>
      <c r="D1473" s="2830"/>
      <c r="E1473" s="2833"/>
      <c r="F1473" s="2807"/>
      <c r="G1473" s="2810"/>
      <c r="H1473" s="2838"/>
      <c r="I1473" s="2807"/>
      <c r="J1473" s="2807"/>
      <c r="K1473" s="273"/>
      <c r="L1473" s="98"/>
      <c r="M1473" s="1760"/>
      <c r="N1473" s="89"/>
      <c r="O1473" s="89"/>
      <c r="P1473" s="98"/>
      <c r="Q1473" s="98"/>
      <c r="R1473" s="12"/>
      <c r="S1473" s="12"/>
      <c r="T1473" s="12"/>
      <c r="U1473" s="12"/>
      <c r="V1473" s="12"/>
      <c r="W1473" s="1934"/>
      <c r="X1473" s="1934"/>
      <c r="Y1473" s="12"/>
      <c r="Z1473" s="98"/>
      <c r="AA1473" s="2813"/>
      <c r="AB1473" s="2813"/>
      <c r="AC1473" s="2816"/>
      <c r="AD1473" s="2835"/>
      <c r="AE1473" s="2821"/>
      <c r="AF1473" s="2823"/>
      <c r="AG1473" s="59">
        <f>IF(N1473=N1472,0,IF(N1473=N1471,0,1))</f>
        <v>0</v>
      </c>
      <c r="AH1473" s="59" t="s">
        <v>224</v>
      </c>
      <c r="AI1473" s="59" t="str">
        <f t="shared" si="342"/>
        <v>??</v>
      </c>
      <c r="AJ1473" s="59">
        <f>IF(O1473=O1472,0,IF(O1473=O1471,0,1))</f>
        <v>0</v>
      </c>
      <c r="AK1473" s="529">
        <f t="shared" si="343"/>
        <v>0</v>
      </c>
    </row>
    <row r="1474" spans="1:37" ht="14.1" customHeight="1" thickTop="1" thickBot="1">
      <c r="A1474" s="2797"/>
      <c r="B1474" s="2801"/>
      <c r="C1474" s="2827"/>
      <c r="D1474" s="2830"/>
      <c r="E1474" s="2833"/>
      <c r="F1474" s="2807"/>
      <c r="G1474" s="2810"/>
      <c r="H1474" s="2839"/>
      <c r="I1474" s="2807"/>
      <c r="J1474" s="2807"/>
      <c r="K1474" s="273"/>
      <c r="L1474" s="98"/>
      <c r="M1474" s="1760"/>
      <c r="N1474" s="89"/>
      <c r="O1474" s="89"/>
      <c r="P1474" s="98"/>
      <c r="Q1474" s="98"/>
      <c r="R1474" s="12"/>
      <c r="S1474" s="12"/>
      <c r="T1474" s="12"/>
      <c r="U1474" s="12"/>
      <c r="V1474" s="12"/>
      <c r="W1474" s="1934"/>
      <c r="X1474" s="1934"/>
      <c r="Y1474" s="12"/>
      <c r="Z1474" s="98"/>
      <c r="AA1474" s="2813"/>
      <c r="AB1474" s="2813"/>
      <c r="AC1474" s="2816"/>
      <c r="AD1474" s="2835"/>
      <c r="AE1474" s="2821"/>
      <c r="AF1474" s="2823"/>
      <c r="AG1474" s="59">
        <f>IF(N1474=N1473,0,IF(N1474=N1472,0,IF(N1474=N1471,0,1)))</f>
        <v>0</v>
      </c>
      <c r="AH1474" s="59" t="s">
        <v>224</v>
      </c>
      <c r="AI1474" s="59" t="str">
        <f t="shared" si="342"/>
        <v>??</v>
      </c>
      <c r="AJ1474" s="59">
        <f>IF(O1474=O1473,0,IF(O1474=O1472,0,IF(O1474=O1471,0,1)))</f>
        <v>0</v>
      </c>
      <c r="AK1474" s="529">
        <f t="shared" si="343"/>
        <v>0</v>
      </c>
    </row>
    <row r="1475" spans="1:37" ht="14.1" customHeight="1" thickTop="1" thickBot="1">
      <c r="A1475" s="2797"/>
      <c r="B1475" s="2801"/>
      <c r="C1475" s="2827"/>
      <c r="D1475" s="2830"/>
      <c r="E1475" s="2833"/>
      <c r="F1475" s="2807"/>
      <c r="G1475" s="2810"/>
      <c r="H1475" s="2839"/>
      <c r="I1475" s="2807"/>
      <c r="J1475" s="2807"/>
      <c r="K1475" s="277"/>
      <c r="L1475" s="98"/>
      <c r="M1475" s="1760"/>
      <c r="N1475" s="89"/>
      <c r="O1475" s="89"/>
      <c r="P1475" s="98"/>
      <c r="Q1475" s="98"/>
      <c r="R1475" s="12"/>
      <c r="S1475" s="12"/>
      <c r="T1475" s="12"/>
      <c r="U1475" s="12"/>
      <c r="V1475" s="12"/>
      <c r="W1475" s="1934"/>
      <c r="X1475" s="1934"/>
      <c r="Y1475" s="12"/>
      <c r="Z1475" s="98"/>
      <c r="AA1475" s="2813"/>
      <c r="AB1475" s="2813"/>
      <c r="AC1475" s="2816"/>
      <c r="AD1475" s="2835"/>
      <c r="AE1475" s="2821"/>
      <c r="AF1475" s="2823"/>
      <c r="AG1475" s="59">
        <f>IF(N1475=N1474,0,IF(N1475=N1473,0,IF(N1475=N1472,0,IF(N1475=N1471,0,1))))</f>
        <v>0</v>
      </c>
      <c r="AH1475" s="59" t="s">
        <v>224</v>
      </c>
      <c r="AI1475" s="59" t="str">
        <f t="shared" si="342"/>
        <v>??</v>
      </c>
      <c r="AJ1475" s="59">
        <f>IF(O1475=O1474,0,IF(O1475=O1473,0,IF(O1475=O1472,0,IF(O1475=O1471,0,1))))</f>
        <v>0</v>
      </c>
      <c r="AK1475" s="529">
        <f t="shared" si="343"/>
        <v>0</v>
      </c>
    </row>
    <row r="1476" spans="1:37" ht="14.1" customHeight="1" thickTop="1" thickBot="1">
      <c r="A1476" s="2797"/>
      <c r="B1476" s="2801"/>
      <c r="C1476" s="2827"/>
      <c r="D1476" s="2830"/>
      <c r="E1476" s="2833"/>
      <c r="F1476" s="2807"/>
      <c r="G1476" s="2810"/>
      <c r="H1476" s="2839"/>
      <c r="I1476" s="2807"/>
      <c r="J1476" s="2807"/>
      <c r="K1476" s="277"/>
      <c r="L1476" s="98"/>
      <c r="M1476" s="1760"/>
      <c r="N1476" s="89"/>
      <c r="O1476" s="89"/>
      <c r="P1476" s="98"/>
      <c r="Q1476" s="98"/>
      <c r="R1476" s="12"/>
      <c r="S1476" s="12"/>
      <c r="T1476" s="12"/>
      <c r="U1476" s="12"/>
      <c r="V1476" s="12"/>
      <c r="W1476" s="1934"/>
      <c r="X1476" s="1934"/>
      <c r="Y1476" s="12"/>
      <c r="Z1476" s="98"/>
      <c r="AA1476" s="2813"/>
      <c r="AB1476" s="2813"/>
      <c r="AC1476" s="2816"/>
      <c r="AD1476" s="2835"/>
      <c r="AE1476" s="2821"/>
      <c r="AF1476" s="2823"/>
      <c r="AG1476" s="59">
        <f>IF(N1476=N1475,0,IF(N1476=N1474,0,IF(N1476=N1473,0,IF(N1476=N1472,0,IF(N1476=N1471,0,1)))))</f>
        <v>0</v>
      </c>
      <c r="AH1476" s="59" t="s">
        <v>224</v>
      </c>
      <c r="AI1476" s="59" t="str">
        <f t="shared" si="342"/>
        <v>??</v>
      </c>
      <c r="AJ1476" s="59">
        <f>IF(O1476=O1475,0,IF(O1476=O1474,0,IF(O1476=O1473,0,IF(O1476=O1472,0,IF(O1476=O1471,0,1)))))</f>
        <v>0</v>
      </c>
      <c r="AK1476" s="529">
        <f t="shared" si="343"/>
        <v>0</v>
      </c>
    </row>
    <row r="1477" spans="1:37" ht="14.1" customHeight="1" thickTop="1" thickBot="1">
      <c r="A1477" s="2797"/>
      <c r="B1477" s="2801"/>
      <c r="C1477" s="2827"/>
      <c r="D1477" s="2830"/>
      <c r="E1477" s="2833"/>
      <c r="F1477" s="2807"/>
      <c r="G1477" s="2810"/>
      <c r="H1477" s="2839"/>
      <c r="I1477" s="2807"/>
      <c r="J1477" s="2807"/>
      <c r="K1477" s="277"/>
      <c r="L1477" s="98"/>
      <c r="M1477" s="1760"/>
      <c r="N1477" s="89"/>
      <c r="O1477" s="89"/>
      <c r="P1477" s="98"/>
      <c r="Q1477" s="98"/>
      <c r="R1477" s="12"/>
      <c r="S1477" s="12"/>
      <c r="T1477" s="12"/>
      <c r="U1477" s="12"/>
      <c r="V1477" s="12"/>
      <c r="W1477" s="1934"/>
      <c r="X1477" s="1934"/>
      <c r="Y1477" s="12"/>
      <c r="Z1477" s="98"/>
      <c r="AA1477" s="2813"/>
      <c r="AB1477" s="2813"/>
      <c r="AC1477" s="2824" t="str">
        <f t="shared" ref="AC1477" si="348">IF(AC1471&gt;9,"błąd","")</f>
        <v/>
      </c>
      <c r="AD1477" s="2835"/>
      <c r="AE1477" s="2821"/>
      <c r="AF1477" s="2823"/>
      <c r="AG1477" s="59">
        <f>IF(N1477=N1476,0,IF(N1477=N1475,0,IF(N1477=N1474,0,IF(N1477=N1473,0,IF(N1477=N1472,0,IF(N1477=N1471,0,1))))))</f>
        <v>0</v>
      </c>
      <c r="AH1477" s="59" t="s">
        <v>224</v>
      </c>
      <c r="AI1477" s="59" t="str">
        <f t="shared" si="342"/>
        <v>??</v>
      </c>
      <c r="AJ1477" s="59">
        <f>IF(O1477=O1476,0,IF(O1477=O1475,0,IF(O1477=O1474,0,IF(O1477=O1473,0,IF(O1477=O1472,0,IF(O1477=O1471,0,1))))))</f>
        <v>0</v>
      </c>
      <c r="AK1477" s="529">
        <f t="shared" si="343"/>
        <v>0</v>
      </c>
    </row>
    <row r="1478" spans="1:37" ht="14.1" customHeight="1" thickTop="1" thickBot="1">
      <c r="A1478" s="2797"/>
      <c r="B1478" s="2801"/>
      <c r="C1478" s="2827"/>
      <c r="D1478" s="2830"/>
      <c r="E1478" s="2833"/>
      <c r="F1478" s="2807"/>
      <c r="G1478" s="2810"/>
      <c r="H1478" s="2839"/>
      <c r="I1478" s="2807"/>
      <c r="J1478" s="2807"/>
      <c r="K1478" s="277"/>
      <c r="L1478" s="98"/>
      <c r="M1478" s="1760"/>
      <c r="N1478" s="89"/>
      <c r="O1478" s="89"/>
      <c r="P1478" s="98"/>
      <c r="Q1478" s="98"/>
      <c r="R1478" s="12"/>
      <c r="S1478" s="12"/>
      <c r="T1478" s="12"/>
      <c r="U1478" s="12"/>
      <c r="V1478" s="12"/>
      <c r="W1478" s="1934"/>
      <c r="X1478" s="1934"/>
      <c r="Y1478" s="12"/>
      <c r="Z1478" s="98"/>
      <c r="AA1478" s="2813"/>
      <c r="AB1478" s="2813"/>
      <c r="AC1478" s="2824"/>
      <c r="AD1478" s="2835"/>
      <c r="AE1478" s="2821"/>
      <c r="AF1478" s="2823"/>
      <c r="AG1478" s="59">
        <f>IF(N1478=N1477,0,IF(N1478=N1476,0,IF(N1478=N1475,0,IF(N1478=N1474,0,IF(N1478=N1473,0,IF(N1478=N1472,0,IF(N1478=N1471,0,1)))))))</f>
        <v>0</v>
      </c>
      <c r="AH1478" s="59" t="s">
        <v>224</v>
      </c>
      <c r="AI1478" s="59" t="str">
        <f t="shared" si="342"/>
        <v>??</v>
      </c>
      <c r="AJ1478" s="59">
        <f>IF(O1478=O1477,0,IF(O1478=O1476,0,IF(O1478=O1475,0,IF(O1478=O1474,0,IF(O1478=O1473,0,IF(O1478=O1472,0,IF(O1478=O1471,0,1)))))))</f>
        <v>0</v>
      </c>
      <c r="AK1478" s="529">
        <f t="shared" si="343"/>
        <v>0</v>
      </c>
    </row>
    <row r="1479" spans="1:37" ht="14.1" customHeight="1" thickTop="1" thickBot="1">
      <c r="A1479" s="2797"/>
      <c r="B1479" s="2801"/>
      <c r="C1479" s="2827"/>
      <c r="D1479" s="2830"/>
      <c r="E1479" s="2833"/>
      <c r="F1479" s="2807"/>
      <c r="G1479" s="2810"/>
      <c r="H1479" s="2839"/>
      <c r="I1479" s="2807"/>
      <c r="J1479" s="2807"/>
      <c r="K1479" s="277"/>
      <c r="L1479" s="98"/>
      <c r="M1479" s="1760"/>
      <c r="N1479" s="89"/>
      <c r="O1479" s="89"/>
      <c r="P1479" s="98"/>
      <c r="Q1479" s="98"/>
      <c r="R1479" s="12"/>
      <c r="S1479" s="12"/>
      <c r="T1479" s="12"/>
      <c r="U1479" s="12"/>
      <c r="V1479" s="12"/>
      <c r="W1479" s="1934"/>
      <c r="X1479" s="1934"/>
      <c r="Y1479" s="12"/>
      <c r="Z1479" s="98"/>
      <c r="AA1479" s="2813"/>
      <c r="AB1479" s="2813"/>
      <c r="AC1479" s="2824"/>
      <c r="AD1479" s="2835"/>
      <c r="AE1479" s="2821"/>
      <c r="AF1479" s="2823"/>
      <c r="AG1479" s="59">
        <f>IF(N1479=N1478,0,IF(N1479=N1477,0,IF(N1479=N1476,0,IF(N1479=N1475,0,IF(N1479=N1474,0,IF(N1479=N1473,0,IF(N1479=N1472,0,IF(N1479=N1471,0,1))))))))</f>
        <v>0</v>
      </c>
      <c r="AH1479" s="59" t="s">
        <v>224</v>
      </c>
      <c r="AI1479" s="59" t="str">
        <f t="shared" si="342"/>
        <v>??</v>
      </c>
      <c r="AJ1479" s="59">
        <f>IF(O1479=O1478,0,IF(O1479=O1477,0,IF(O1479=O1476,0,IF(O1479=O1475,0,IF(O1479=O1474,0,IF(O1479=O1473,0,IF(O1479=O1472,0,IF(O1479=O1471,0,1))))))))</f>
        <v>0</v>
      </c>
      <c r="AK1479" s="529">
        <f t="shared" si="343"/>
        <v>0</v>
      </c>
    </row>
    <row r="1480" spans="1:37" ht="14.1" customHeight="1" thickTop="1" thickBot="1">
      <c r="A1480" s="2797"/>
      <c r="B1480" s="2802"/>
      <c r="C1480" s="2828"/>
      <c r="D1480" s="2831"/>
      <c r="E1480" s="2834"/>
      <c r="F1480" s="2808"/>
      <c r="G1480" s="2811"/>
      <c r="H1480" s="2840"/>
      <c r="I1480" s="2808"/>
      <c r="J1480" s="2808"/>
      <c r="K1480" s="274"/>
      <c r="L1480" s="96"/>
      <c r="M1480" s="96"/>
      <c r="N1480" s="89"/>
      <c r="O1480" s="93"/>
      <c r="P1480" s="96"/>
      <c r="Q1480" s="96"/>
      <c r="R1480" s="13"/>
      <c r="S1480" s="13"/>
      <c r="T1480" s="13"/>
      <c r="U1480" s="13"/>
      <c r="V1480" s="13"/>
      <c r="W1480" s="13"/>
      <c r="X1480" s="13"/>
      <c r="Y1480" s="13"/>
      <c r="Z1480" s="96"/>
      <c r="AA1480" s="2814"/>
      <c r="AB1480" s="2814"/>
      <c r="AC1480" s="2825"/>
      <c r="AD1480" s="2835"/>
      <c r="AE1480" s="2822"/>
      <c r="AF1480" s="2823"/>
      <c r="AG1480" s="59">
        <f>IF(N1480=N1479,0,IF(N1480=N1478,0,IF(N1480=N1477,0,IF(N1480=N1476,0,IF(N1480=N1475,0,IF(N1480=N1474,0,IF(N1480=N1473,0,IF(N1480=N1472,0,IF(N1480=N1471,0,1)))))))))</f>
        <v>0</v>
      </c>
      <c r="AH1480" s="59" t="s">
        <v>224</v>
      </c>
      <c r="AI1480" s="59" t="str">
        <f t="shared" si="342"/>
        <v>??</v>
      </c>
      <c r="AJ1480" s="59">
        <f>IF(O1480=O1479,0,IF(O1480=O1478,0,IF(O1480=O1477,0,IF(O1480=O1476,0,IF(O1480=O1475,0,IF(O1480=O1474,0,IF(O1480=O1473,0,IF(O1480=O1472,0,IF(O1480=O1471,0,1)))))))))</f>
        <v>0</v>
      </c>
      <c r="AK1480" s="529">
        <f t="shared" si="343"/>
        <v>0</v>
      </c>
    </row>
    <row r="1481" spans="1:37" ht="14.1" customHeight="1" thickTop="1" thickBot="1">
      <c r="A1481" s="2797"/>
      <c r="B1481" s="2800"/>
      <c r="C1481" s="2826"/>
      <c r="D1481" s="2829"/>
      <c r="E1481" s="2832"/>
      <c r="F1481" s="2806"/>
      <c r="G1481" s="2809"/>
      <c r="H1481" s="2836" t="s">
        <v>970</v>
      </c>
      <c r="I1481" s="2806"/>
      <c r="J1481" s="2806"/>
      <c r="K1481" s="275"/>
      <c r="L1481" s="97"/>
      <c r="M1481" s="97"/>
      <c r="N1481" s="79"/>
      <c r="O1481" s="79"/>
      <c r="P1481" s="97"/>
      <c r="Q1481" s="97"/>
      <c r="R1481" s="14"/>
      <c r="S1481" s="14"/>
      <c r="T1481" s="14"/>
      <c r="U1481" s="14"/>
      <c r="V1481" s="14"/>
      <c r="W1481" s="14"/>
      <c r="X1481" s="14"/>
      <c r="Y1481" s="14"/>
      <c r="Z1481" s="97"/>
      <c r="AA1481" s="2812">
        <f>SUM(R1481:Z1490)</f>
        <v>0</v>
      </c>
      <c r="AB1481" s="2812">
        <f>IF(AA1481&gt;0,18,0)</f>
        <v>0</v>
      </c>
      <c r="AC1481" s="2815">
        <f t="shared" ref="AC1481" si="349">IF((AA1481-AB1481)&gt;=0,AA1481-AB1481,0)</f>
        <v>0</v>
      </c>
      <c r="AD1481" s="2835">
        <f>IF(AA1481&lt;AB1481,AA1481,AB1481)/IF(AB1481=0,1,AB1481)</f>
        <v>0</v>
      </c>
      <c r="AE1481" s="2820" t="str">
        <f>IF(AD1481=1,"pe",IF(AD1481&gt;0,"ne",""))</f>
        <v/>
      </c>
      <c r="AF1481" s="2823"/>
      <c r="AG1481" s="59">
        <v>1</v>
      </c>
      <c r="AH1481" s="59" t="s">
        <v>224</v>
      </c>
      <c r="AI1481" s="59" t="str">
        <f t="shared" si="342"/>
        <v>??</v>
      </c>
      <c r="AJ1481" s="59">
        <v>1</v>
      </c>
      <c r="AK1481" s="529">
        <f>C1481</f>
        <v>0</v>
      </c>
    </row>
    <row r="1482" spans="1:37" ht="14.1" customHeight="1" thickTop="1" thickBot="1">
      <c r="A1482" s="2797"/>
      <c r="B1482" s="2801"/>
      <c r="C1482" s="2827"/>
      <c r="D1482" s="2830"/>
      <c r="E1482" s="2833"/>
      <c r="F1482" s="2807"/>
      <c r="G1482" s="2810"/>
      <c r="H1482" s="2837"/>
      <c r="I1482" s="2807"/>
      <c r="J1482" s="2807"/>
      <c r="K1482" s="273"/>
      <c r="L1482" s="98"/>
      <c r="M1482" s="1760"/>
      <c r="N1482" s="89"/>
      <c r="O1482" s="89"/>
      <c r="P1482" s="98"/>
      <c r="Q1482" s="98"/>
      <c r="R1482" s="12"/>
      <c r="S1482" s="12"/>
      <c r="T1482" s="12"/>
      <c r="U1482" s="12"/>
      <c r="V1482" s="12"/>
      <c r="W1482" s="1934"/>
      <c r="X1482" s="1934"/>
      <c r="Y1482" s="12"/>
      <c r="Z1482" s="98"/>
      <c r="AA1482" s="2813"/>
      <c r="AB1482" s="2813"/>
      <c r="AC1482" s="2816"/>
      <c r="AD1482" s="2835"/>
      <c r="AE1482" s="2821"/>
      <c r="AF1482" s="2823"/>
      <c r="AG1482" s="59">
        <f>IF(N1482=N1481,0,1)</f>
        <v>0</v>
      </c>
      <c r="AH1482" s="59" t="s">
        <v>224</v>
      </c>
      <c r="AI1482" s="59" t="str">
        <f t="shared" si="342"/>
        <v>??</v>
      </c>
      <c r="AJ1482" s="59">
        <f>IF(O1482=O1481,0,1)</f>
        <v>0</v>
      </c>
      <c r="AK1482" s="529">
        <f t="shared" si="339"/>
        <v>0</v>
      </c>
    </row>
    <row r="1483" spans="1:37" ht="14.1" customHeight="1" thickTop="1" thickBot="1">
      <c r="A1483" s="2797"/>
      <c r="B1483" s="2801"/>
      <c r="C1483" s="2827"/>
      <c r="D1483" s="2830"/>
      <c r="E1483" s="2833"/>
      <c r="F1483" s="2807"/>
      <c r="G1483" s="2810"/>
      <c r="H1483" s="2838"/>
      <c r="I1483" s="2807"/>
      <c r="J1483" s="2807"/>
      <c r="K1483" s="273"/>
      <c r="L1483" s="98"/>
      <c r="M1483" s="1760"/>
      <c r="N1483" s="89"/>
      <c r="O1483" s="89"/>
      <c r="P1483" s="98"/>
      <c r="Q1483" s="98"/>
      <c r="R1483" s="12"/>
      <c r="S1483" s="12"/>
      <c r="T1483" s="12"/>
      <c r="U1483" s="12"/>
      <c r="V1483" s="12"/>
      <c r="W1483" s="1934"/>
      <c r="X1483" s="1934"/>
      <c r="Y1483" s="12"/>
      <c r="Z1483" s="98"/>
      <c r="AA1483" s="2813"/>
      <c r="AB1483" s="2813"/>
      <c r="AC1483" s="2816"/>
      <c r="AD1483" s="2835"/>
      <c r="AE1483" s="2821"/>
      <c r="AF1483" s="2823"/>
      <c r="AG1483" s="59">
        <f>IF(N1483=N1482,0,IF(N1483=N1481,0,1))</f>
        <v>0</v>
      </c>
      <c r="AH1483" s="59" t="s">
        <v>224</v>
      </c>
      <c r="AI1483" s="59" t="str">
        <f t="shared" si="342"/>
        <v>??</v>
      </c>
      <c r="AJ1483" s="59">
        <f>IF(O1483=O1482,0,IF(O1483=O1481,0,1))</f>
        <v>0</v>
      </c>
      <c r="AK1483" s="529">
        <f t="shared" si="339"/>
        <v>0</v>
      </c>
    </row>
    <row r="1484" spans="1:37" ht="14.1" customHeight="1" thickTop="1" thickBot="1">
      <c r="A1484" s="2797"/>
      <c r="B1484" s="2801"/>
      <c r="C1484" s="2827"/>
      <c r="D1484" s="2830"/>
      <c r="E1484" s="2833"/>
      <c r="F1484" s="2807"/>
      <c r="G1484" s="2810"/>
      <c r="H1484" s="2839"/>
      <c r="I1484" s="2807"/>
      <c r="J1484" s="2807"/>
      <c r="K1484" s="273"/>
      <c r="L1484" s="98"/>
      <c r="M1484" s="1760"/>
      <c r="N1484" s="89"/>
      <c r="O1484" s="89"/>
      <c r="P1484" s="98"/>
      <c r="Q1484" s="98"/>
      <c r="R1484" s="12"/>
      <c r="S1484" s="12"/>
      <c r="T1484" s="12"/>
      <c r="U1484" s="12"/>
      <c r="V1484" s="12"/>
      <c r="W1484" s="1934"/>
      <c r="X1484" s="1934"/>
      <c r="Y1484" s="12"/>
      <c r="Z1484" s="98"/>
      <c r="AA1484" s="2813"/>
      <c r="AB1484" s="2813"/>
      <c r="AC1484" s="2816"/>
      <c r="AD1484" s="2835"/>
      <c r="AE1484" s="2821"/>
      <c r="AF1484" s="2823"/>
      <c r="AG1484" s="59">
        <f>IF(N1484=N1483,0,IF(N1484=N1482,0,IF(N1484=N1481,0,1)))</f>
        <v>0</v>
      </c>
      <c r="AH1484" s="59" t="s">
        <v>224</v>
      </c>
      <c r="AI1484" s="59" t="str">
        <f t="shared" si="342"/>
        <v>??</v>
      </c>
      <c r="AJ1484" s="59">
        <f>IF(O1484=O1483,0,IF(O1484=O1482,0,IF(O1484=O1481,0,1)))</f>
        <v>0</v>
      </c>
      <c r="AK1484" s="529">
        <f t="shared" si="339"/>
        <v>0</v>
      </c>
    </row>
    <row r="1485" spans="1:37" ht="14.1" customHeight="1" thickTop="1" thickBot="1">
      <c r="A1485" s="2797"/>
      <c r="B1485" s="2801"/>
      <c r="C1485" s="2827"/>
      <c r="D1485" s="2830"/>
      <c r="E1485" s="2833"/>
      <c r="F1485" s="2807"/>
      <c r="G1485" s="2810"/>
      <c r="H1485" s="2839"/>
      <c r="I1485" s="2807"/>
      <c r="J1485" s="2807"/>
      <c r="K1485" s="277"/>
      <c r="L1485" s="98"/>
      <c r="M1485" s="1760"/>
      <c r="N1485" s="89"/>
      <c r="O1485" s="89"/>
      <c r="P1485" s="98"/>
      <c r="Q1485" s="98"/>
      <c r="R1485" s="12"/>
      <c r="S1485" s="12"/>
      <c r="T1485" s="12"/>
      <c r="U1485" s="12"/>
      <c r="V1485" s="12"/>
      <c r="W1485" s="1934"/>
      <c r="X1485" s="1934"/>
      <c r="Y1485" s="12"/>
      <c r="Z1485" s="98"/>
      <c r="AA1485" s="2813"/>
      <c r="AB1485" s="2813"/>
      <c r="AC1485" s="2816"/>
      <c r="AD1485" s="2835"/>
      <c r="AE1485" s="2821"/>
      <c r="AF1485" s="2823"/>
      <c r="AG1485" s="59">
        <f>IF(N1485=N1484,0,IF(N1485=N1483,0,IF(N1485=N1482,0,IF(N1485=N1481,0,1))))</f>
        <v>0</v>
      </c>
      <c r="AH1485" s="59" t="s">
        <v>224</v>
      </c>
      <c r="AI1485" s="59" t="str">
        <f t="shared" si="342"/>
        <v>??</v>
      </c>
      <c r="AJ1485" s="59">
        <f>IF(O1485=O1484,0,IF(O1485=O1483,0,IF(O1485=O1482,0,IF(O1485=O1481,0,1))))</f>
        <v>0</v>
      </c>
      <c r="AK1485" s="529">
        <f t="shared" si="339"/>
        <v>0</v>
      </c>
    </row>
    <row r="1486" spans="1:37" ht="14.1" customHeight="1" thickTop="1" thickBot="1">
      <c r="A1486" s="2797"/>
      <c r="B1486" s="2801"/>
      <c r="C1486" s="2827"/>
      <c r="D1486" s="2830"/>
      <c r="E1486" s="2833"/>
      <c r="F1486" s="2807"/>
      <c r="G1486" s="2810"/>
      <c r="H1486" s="2839"/>
      <c r="I1486" s="2807"/>
      <c r="J1486" s="2807"/>
      <c r="K1486" s="277"/>
      <c r="L1486" s="98"/>
      <c r="M1486" s="1760"/>
      <c r="N1486" s="89"/>
      <c r="O1486" s="89"/>
      <c r="P1486" s="98"/>
      <c r="Q1486" s="98"/>
      <c r="R1486" s="12"/>
      <c r="S1486" s="12"/>
      <c r="T1486" s="12"/>
      <c r="U1486" s="12"/>
      <c r="V1486" s="12"/>
      <c r="W1486" s="1934"/>
      <c r="X1486" s="1934"/>
      <c r="Y1486" s="12"/>
      <c r="Z1486" s="98"/>
      <c r="AA1486" s="2813"/>
      <c r="AB1486" s="2813"/>
      <c r="AC1486" s="2816"/>
      <c r="AD1486" s="2835"/>
      <c r="AE1486" s="2821"/>
      <c r="AF1486" s="2823"/>
      <c r="AG1486" s="59">
        <f>IF(N1486=N1485,0,IF(N1486=N1484,0,IF(N1486=N1483,0,IF(N1486=N1482,0,IF(N1486=N1481,0,1)))))</f>
        <v>0</v>
      </c>
      <c r="AH1486" s="59" t="s">
        <v>224</v>
      </c>
      <c r="AI1486" s="59" t="str">
        <f t="shared" si="342"/>
        <v>??</v>
      </c>
      <c r="AJ1486" s="59">
        <f>IF(O1486=O1485,0,IF(O1486=O1484,0,IF(O1486=O1483,0,IF(O1486=O1482,0,IF(O1486=O1481,0,1)))))</f>
        <v>0</v>
      </c>
      <c r="AK1486" s="529">
        <f t="shared" si="339"/>
        <v>0</v>
      </c>
    </row>
    <row r="1487" spans="1:37" ht="14.1" customHeight="1" thickTop="1" thickBot="1">
      <c r="A1487" s="2797"/>
      <c r="B1487" s="2801"/>
      <c r="C1487" s="2827"/>
      <c r="D1487" s="2830"/>
      <c r="E1487" s="2833"/>
      <c r="F1487" s="2807"/>
      <c r="G1487" s="2810"/>
      <c r="H1487" s="2839"/>
      <c r="I1487" s="2807"/>
      <c r="J1487" s="2807"/>
      <c r="K1487" s="277"/>
      <c r="L1487" s="98"/>
      <c r="M1487" s="1760"/>
      <c r="N1487" s="89"/>
      <c r="O1487" s="89"/>
      <c r="P1487" s="98"/>
      <c r="Q1487" s="98"/>
      <c r="R1487" s="12"/>
      <c r="S1487" s="12"/>
      <c r="T1487" s="12"/>
      <c r="U1487" s="12"/>
      <c r="V1487" s="12"/>
      <c r="W1487" s="1934"/>
      <c r="X1487" s="1934"/>
      <c r="Y1487" s="12"/>
      <c r="Z1487" s="98"/>
      <c r="AA1487" s="2813"/>
      <c r="AB1487" s="2813"/>
      <c r="AC1487" s="2824" t="str">
        <f t="shared" ref="AC1487" si="350">IF(AC1481&gt;9,"błąd","")</f>
        <v/>
      </c>
      <c r="AD1487" s="2835"/>
      <c r="AE1487" s="2821"/>
      <c r="AF1487" s="2823"/>
      <c r="AG1487" s="59">
        <f>IF(N1487=N1486,0,IF(N1487=N1485,0,IF(N1487=N1484,0,IF(N1487=N1483,0,IF(N1487=N1482,0,IF(N1487=N1481,0,1))))))</f>
        <v>0</v>
      </c>
      <c r="AH1487" s="59" t="s">
        <v>224</v>
      </c>
      <c r="AI1487" s="59" t="str">
        <f t="shared" si="342"/>
        <v>??</v>
      </c>
      <c r="AJ1487" s="59">
        <f>IF(O1487=O1486,0,IF(O1487=O1485,0,IF(O1487=O1484,0,IF(O1487=O1483,0,IF(O1487=O1482,0,IF(O1487=O1481,0,1))))))</f>
        <v>0</v>
      </c>
      <c r="AK1487" s="529">
        <f t="shared" si="339"/>
        <v>0</v>
      </c>
    </row>
    <row r="1488" spans="1:37" ht="14.1" customHeight="1" thickTop="1" thickBot="1">
      <c r="A1488" s="2797"/>
      <c r="B1488" s="2801"/>
      <c r="C1488" s="2827"/>
      <c r="D1488" s="2830"/>
      <c r="E1488" s="2833"/>
      <c r="F1488" s="2807"/>
      <c r="G1488" s="2810"/>
      <c r="H1488" s="2839"/>
      <c r="I1488" s="2807"/>
      <c r="J1488" s="2807"/>
      <c r="K1488" s="277"/>
      <c r="L1488" s="98"/>
      <c r="M1488" s="1760"/>
      <c r="N1488" s="89"/>
      <c r="O1488" s="89"/>
      <c r="P1488" s="98"/>
      <c r="Q1488" s="98"/>
      <c r="R1488" s="12"/>
      <c r="S1488" s="12"/>
      <c r="T1488" s="12"/>
      <c r="U1488" s="12"/>
      <c r="V1488" s="12"/>
      <c r="W1488" s="1934"/>
      <c r="X1488" s="1934"/>
      <c r="Y1488" s="12"/>
      <c r="Z1488" s="98"/>
      <c r="AA1488" s="2813"/>
      <c r="AB1488" s="2813"/>
      <c r="AC1488" s="2824"/>
      <c r="AD1488" s="2835"/>
      <c r="AE1488" s="2821"/>
      <c r="AF1488" s="2823"/>
      <c r="AG1488" s="59">
        <f>IF(N1488=N1487,0,IF(N1488=N1486,0,IF(N1488=N1485,0,IF(N1488=N1484,0,IF(N1488=N1483,0,IF(N1488=N1482,0,IF(N1488=N1481,0,1)))))))</f>
        <v>0</v>
      </c>
      <c r="AH1488" s="59" t="s">
        <v>224</v>
      </c>
      <c r="AI1488" s="59" t="str">
        <f t="shared" si="342"/>
        <v>??</v>
      </c>
      <c r="AJ1488" s="59">
        <f>IF(O1488=O1487,0,IF(O1488=O1486,0,IF(O1488=O1485,0,IF(O1488=O1484,0,IF(O1488=O1483,0,IF(O1488=O1482,0,IF(O1488=O1481,0,1)))))))</f>
        <v>0</v>
      </c>
      <c r="AK1488" s="529">
        <f t="shared" si="339"/>
        <v>0</v>
      </c>
    </row>
    <row r="1489" spans="1:37" ht="14.1" customHeight="1" thickTop="1" thickBot="1">
      <c r="A1489" s="2797"/>
      <c r="B1489" s="2801"/>
      <c r="C1489" s="2827"/>
      <c r="D1489" s="2830"/>
      <c r="E1489" s="2833"/>
      <c r="F1489" s="2807"/>
      <c r="G1489" s="2810"/>
      <c r="H1489" s="2839"/>
      <c r="I1489" s="2807"/>
      <c r="J1489" s="2807"/>
      <c r="K1489" s="277"/>
      <c r="L1489" s="98"/>
      <c r="M1489" s="1760"/>
      <c r="N1489" s="89"/>
      <c r="O1489" s="89"/>
      <c r="P1489" s="98"/>
      <c r="Q1489" s="98"/>
      <c r="R1489" s="12"/>
      <c r="S1489" s="12"/>
      <c r="T1489" s="12"/>
      <c r="U1489" s="12"/>
      <c r="V1489" s="12"/>
      <c r="W1489" s="1934"/>
      <c r="X1489" s="1934"/>
      <c r="Y1489" s="12"/>
      <c r="Z1489" s="98"/>
      <c r="AA1489" s="2813"/>
      <c r="AB1489" s="2813"/>
      <c r="AC1489" s="2824"/>
      <c r="AD1489" s="2835"/>
      <c r="AE1489" s="2821"/>
      <c r="AF1489" s="2823"/>
      <c r="AG1489" s="59">
        <f>IF(N1489=N1488,0,IF(N1489=N1487,0,IF(N1489=N1486,0,IF(N1489=N1485,0,IF(N1489=N1484,0,IF(N1489=N1483,0,IF(N1489=N1482,0,IF(N1489=N1481,0,1))))))))</f>
        <v>0</v>
      </c>
      <c r="AH1489" s="59" t="s">
        <v>224</v>
      </c>
      <c r="AI1489" s="59" t="str">
        <f t="shared" si="342"/>
        <v>??</v>
      </c>
      <c r="AJ1489" s="59">
        <f>IF(O1489=O1488,0,IF(O1489=O1487,0,IF(O1489=O1486,0,IF(O1489=O1485,0,IF(O1489=O1484,0,IF(O1489=O1483,0,IF(O1489=O1482,0,IF(O1489=O1481,0,1))))))))</f>
        <v>0</v>
      </c>
      <c r="AK1489" s="529">
        <f t="shared" si="339"/>
        <v>0</v>
      </c>
    </row>
    <row r="1490" spans="1:37" ht="14.1" customHeight="1" thickTop="1" thickBot="1">
      <c r="A1490" s="2797"/>
      <c r="B1490" s="2802"/>
      <c r="C1490" s="2828"/>
      <c r="D1490" s="2831"/>
      <c r="E1490" s="2834"/>
      <c r="F1490" s="2808"/>
      <c r="G1490" s="2811"/>
      <c r="H1490" s="2840"/>
      <c r="I1490" s="2808"/>
      <c r="J1490" s="2808"/>
      <c r="K1490" s="274"/>
      <c r="L1490" s="96"/>
      <c r="M1490" s="96"/>
      <c r="N1490" s="89"/>
      <c r="O1490" s="93"/>
      <c r="P1490" s="96"/>
      <c r="Q1490" s="96"/>
      <c r="R1490" s="13"/>
      <c r="S1490" s="13"/>
      <c r="T1490" s="13"/>
      <c r="U1490" s="13"/>
      <c r="V1490" s="13"/>
      <c r="W1490" s="13"/>
      <c r="X1490" s="13"/>
      <c r="Y1490" s="13"/>
      <c r="Z1490" s="96"/>
      <c r="AA1490" s="2814"/>
      <c r="AB1490" s="2814"/>
      <c r="AC1490" s="2825"/>
      <c r="AD1490" s="2835"/>
      <c r="AE1490" s="2822"/>
      <c r="AF1490" s="2823"/>
      <c r="AG1490" s="59">
        <f>IF(N1490=N1489,0,IF(N1490=N1488,0,IF(N1490=N1487,0,IF(N1490=N1486,0,IF(N1490=N1485,0,IF(N1490=N1484,0,IF(N1490=N1483,0,IF(N1490=N1482,0,IF(N1490=N1481,0,1)))))))))</f>
        <v>0</v>
      </c>
      <c r="AH1490" s="59" t="s">
        <v>224</v>
      </c>
      <c r="AI1490" s="59" t="str">
        <f t="shared" si="342"/>
        <v>??</v>
      </c>
      <c r="AJ1490" s="59">
        <f>IF(O1490=O1489,0,IF(O1490=O1488,0,IF(O1490=O1487,0,IF(O1490=O1486,0,IF(O1490=O1485,0,IF(O1490=O1484,0,IF(O1490=O1483,0,IF(O1490=O1482,0,IF(O1490=O1481,0,1)))))))))</f>
        <v>0</v>
      </c>
      <c r="AK1490" s="529">
        <f t="shared" si="339"/>
        <v>0</v>
      </c>
    </row>
    <row r="1491" spans="1:37" ht="14.1" customHeight="1" thickTop="1" thickBot="1">
      <c r="A1491" s="2797"/>
      <c r="B1491" s="2800"/>
      <c r="C1491" s="2826"/>
      <c r="D1491" s="2829"/>
      <c r="E1491" s="2832"/>
      <c r="F1491" s="2806"/>
      <c r="G1491" s="2809"/>
      <c r="H1491" s="2836" t="s">
        <v>970</v>
      </c>
      <c r="I1491" s="2806"/>
      <c r="J1491" s="2806"/>
      <c r="K1491" s="275"/>
      <c r="L1491" s="97"/>
      <c r="M1491" s="97"/>
      <c r="N1491" s="79"/>
      <c r="O1491" s="79"/>
      <c r="P1491" s="97"/>
      <c r="Q1491" s="97"/>
      <c r="R1491" s="14"/>
      <c r="S1491" s="14"/>
      <c r="T1491" s="14"/>
      <c r="U1491" s="14"/>
      <c r="V1491" s="14"/>
      <c r="W1491" s="14"/>
      <c r="X1491" s="14"/>
      <c r="Y1491" s="14"/>
      <c r="Z1491" s="97"/>
      <c r="AA1491" s="2812">
        <f>SUM(R1491:Z1500)</f>
        <v>0</v>
      </c>
      <c r="AB1491" s="2812">
        <f>IF(AA1491&gt;0,18,0)</f>
        <v>0</v>
      </c>
      <c r="AC1491" s="2815">
        <f t="shared" ref="AC1491" si="351">IF((AA1491-AB1491)&gt;=0,AA1491-AB1491,0)</f>
        <v>0</v>
      </c>
      <c r="AD1491" s="2835">
        <f>IF(AA1491&lt;AB1491,AA1491,AB1491)/IF(AB1491=0,1,AB1491)</f>
        <v>0</v>
      </c>
      <c r="AE1491" s="2820" t="str">
        <f>IF(AD1491=1,"pe",IF(AD1491&gt;0,"ne",""))</f>
        <v/>
      </c>
      <c r="AF1491" s="2823"/>
      <c r="AG1491" s="59">
        <v>1</v>
      </c>
      <c r="AH1491" s="59" t="s">
        <v>224</v>
      </c>
      <c r="AI1491" s="59" t="str">
        <f t="shared" si="342"/>
        <v>??</v>
      </c>
      <c r="AJ1491" s="59">
        <v>1</v>
      </c>
      <c r="AK1491" s="529">
        <f>C1491</f>
        <v>0</v>
      </c>
    </row>
    <row r="1492" spans="1:37" ht="14.1" customHeight="1" thickTop="1" thickBot="1">
      <c r="A1492" s="2797"/>
      <c r="B1492" s="2801"/>
      <c r="C1492" s="2827"/>
      <c r="D1492" s="2830"/>
      <c r="E1492" s="2833"/>
      <c r="F1492" s="2807"/>
      <c r="G1492" s="2810"/>
      <c r="H1492" s="2837"/>
      <c r="I1492" s="2807"/>
      <c r="J1492" s="2807"/>
      <c r="K1492" s="273"/>
      <c r="L1492" s="98"/>
      <c r="M1492" s="1760"/>
      <c r="N1492" s="89"/>
      <c r="O1492" s="89"/>
      <c r="P1492" s="98"/>
      <c r="Q1492" s="98"/>
      <c r="R1492" s="12"/>
      <c r="S1492" s="12"/>
      <c r="T1492" s="12"/>
      <c r="U1492" s="12"/>
      <c r="V1492" s="12"/>
      <c r="W1492" s="1934"/>
      <c r="X1492" s="1934"/>
      <c r="Y1492" s="12"/>
      <c r="Z1492" s="98"/>
      <c r="AA1492" s="2813"/>
      <c r="AB1492" s="2813"/>
      <c r="AC1492" s="2816"/>
      <c r="AD1492" s="2835"/>
      <c r="AE1492" s="2821"/>
      <c r="AF1492" s="2823"/>
      <c r="AG1492" s="59">
        <f>IF(N1492=N1491,0,1)</f>
        <v>0</v>
      </c>
      <c r="AH1492" s="59" t="s">
        <v>224</v>
      </c>
      <c r="AI1492" s="59" t="str">
        <f t="shared" si="342"/>
        <v>??</v>
      </c>
      <c r="AJ1492" s="59">
        <f>IF(O1492=O1491,0,1)</f>
        <v>0</v>
      </c>
      <c r="AK1492" s="529">
        <f t="shared" ref="AK1492:AK1520" si="352">AK1491</f>
        <v>0</v>
      </c>
    </row>
    <row r="1493" spans="1:37" ht="14.1" customHeight="1" thickTop="1" thickBot="1">
      <c r="A1493" s="2797"/>
      <c r="B1493" s="2801"/>
      <c r="C1493" s="2827"/>
      <c r="D1493" s="2830"/>
      <c r="E1493" s="2833"/>
      <c r="F1493" s="2807"/>
      <c r="G1493" s="2810"/>
      <c r="H1493" s="2838"/>
      <c r="I1493" s="2807"/>
      <c r="J1493" s="2807"/>
      <c r="K1493" s="273"/>
      <c r="L1493" s="98"/>
      <c r="M1493" s="1760"/>
      <c r="N1493" s="89"/>
      <c r="O1493" s="89"/>
      <c r="P1493" s="98"/>
      <c r="Q1493" s="98"/>
      <c r="R1493" s="12"/>
      <c r="S1493" s="12"/>
      <c r="T1493" s="12"/>
      <c r="U1493" s="12"/>
      <c r="V1493" s="12"/>
      <c r="W1493" s="1934"/>
      <c r="X1493" s="1934"/>
      <c r="Y1493" s="12"/>
      <c r="Z1493" s="98"/>
      <c r="AA1493" s="2813"/>
      <c r="AB1493" s="2813"/>
      <c r="AC1493" s="2816"/>
      <c r="AD1493" s="2835"/>
      <c r="AE1493" s="2821"/>
      <c r="AF1493" s="2823"/>
      <c r="AG1493" s="59">
        <f>IF(N1493=N1492,0,IF(N1493=N1491,0,1))</f>
        <v>0</v>
      </c>
      <c r="AH1493" s="59" t="s">
        <v>224</v>
      </c>
      <c r="AI1493" s="59" t="str">
        <f t="shared" si="342"/>
        <v>??</v>
      </c>
      <c r="AJ1493" s="59">
        <f>IF(O1493=O1492,0,IF(O1493=O1491,0,1))</f>
        <v>0</v>
      </c>
      <c r="AK1493" s="529">
        <f t="shared" si="352"/>
        <v>0</v>
      </c>
    </row>
    <row r="1494" spans="1:37" ht="14.1" customHeight="1" thickTop="1" thickBot="1">
      <c r="A1494" s="2797"/>
      <c r="B1494" s="2801"/>
      <c r="C1494" s="2827"/>
      <c r="D1494" s="2830"/>
      <c r="E1494" s="2833"/>
      <c r="F1494" s="2807"/>
      <c r="G1494" s="2810"/>
      <c r="H1494" s="2839"/>
      <c r="I1494" s="2807"/>
      <c r="J1494" s="2807"/>
      <c r="K1494" s="273"/>
      <c r="L1494" s="98"/>
      <c r="M1494" s="1760"/>
      <c r="N1494" s="89"/>
      <c r="O1494" s="89"/>
      <c r="P1494" s="98"/>
      <c r="Q1494" s="98"/>
      <c r="R1494" s="12"/>
      <c r="S1494" s="12"/>
      <c r="T1494" s="12"/>
      <c r="U1494" s="12"/>
      <c r="V1494" s="12"/>
      <c r="W1494" s="1934"/>
      <c r="X1494" s="1934"/>
      <c r="Y1494" s="12"/>
      <c r="Z1494" s="98"/>
      <c r="AA1494" s="2813"/>
      <c r="AB1494" s="2813"/>
      <c r="AC1494" s="2816"/>
      <c r="AD1494" s="2835"/>
      <c r="AE1494" s="2821"/>
      <c r="AF1494" s="2823"/>
      <c r="AG1494" s="59">
        <f>IF(N1494=N1493,0,IF(N1494=N1492,0,IF(N1494=N1491,0,1)))</f>
        <v>0</v>
      </c>
      <c r="AH1494" s="59" t="s">
        <v>224</v>
      </c>
      <c r="AI1494" s="59" t="str">
        <f t="shared" si="342"/>
        <v>??</v>
      </c>
      <c r="AJ1494" s="59">
        <f>IF(O1494=O1493,0,IF(O1494=O1492,0,IF(O1494=O1491,0,1)))</f>
        <v>0</v>
      </c>
      <c r="AK1494" s="529">
        <f t="shared" si="352"/>
        <v>0</v>
      </c>
    </row>
    <row r="1495" spans="1:37" ht="14.1" customHeight="1" thickTop="1" thickBot="1">
      <c r="A1495" s="2797"/>
      <c r="B1495" s="2801"/>
      <c r="C1495" s="2827"/>
      <c r="D1495" s="2830"/>
      <c r="E1495" s="2833"/>
      <c r="F1495" s="2807"/>
      <c r="G1495" s="2810"/>
      <c r="H1495" s="2839"/>
      <c r="I1495" s="2807"/>
      <c r="J1495" s="2807"/>
      <c r="K1495" s="277"/>
      <c r="L1495" s="98"/>
      <c r="M1495" s="1760"/>
      <c r="N1495" s="89"/>
      <c r="O1495" s="89"/>
      <c r="P1495" s="98"/>
      <c r="Q1495" s="98"/>
      <c r="R1495" s="12"/>
      <c r="S1495" s="12"/>
      <c r="T1495" s="12"/>
      <c r="U1495" s="12"/>
      <c r="V1495" s="12"/>
      <c r="W1495" s="1934"/>
      <c r="X1495" s="1934"/>
      <c r="Y1495" s="12"/>
      <c r="Z1495" s="98"/>
      <c r="AA1495" s="2813"/>
      <c r="AB1495" s="2813"/>
      <c r="AC1495" s="2816"/>
      <c r="AD1495" s="2835"/>
      <c r="AE1495" s="2821"/>
      <c r="AF1495" s="2823"/>
      <c r="AG1495" s="59">
        <f>IF(N1495=N1494,0,IF(N1495=N1493,0,IF(N1495=N1492,0,IF(N1495=N1491,0,1))))</f>
        <v>0</v>
      </c>
      <c r="AH1495" s="59" t="s">
        <v>224</v>
      </c>
      <c r="AI1495" s="59" t="str">
        <f t="shared" si="342"/>
        <v>??</v>
      </c>
      <c r="AJ1495" s="59">
        <f>IF(O1495=O1494,0,IF(O1495=O1493,0,IF(O1495=O1492,0,IF(O1495=O1491,0,1))))</f>
        <v>0</v>
      </c>
      <c r="AK1495" s="529">
        <f t="shared" si="352"/>
        <v>0</v>
      </c>
    </row>
    <row r="1496" spans="1:37" ht="14.1" customHeight="1" thickTop="1" thickBot="1">
      <c r="A1496" s="2797"/>
      <c r="B1496" s="2801"/>
      <c r="C1496" s="2827"/>
      <c r="D1496" s="2830"/>
      <c r="E1496" s="2833"/>
      <c r="F1496" s="2807"/>
      <c r="G1496" s="2810"/>
      <c r="H1496" s="2839"/>
      <c r="I1496" s="2807"/>
      <c r="J1496" s="2807"/>
      <c r="K1496" s="277"/>
      <c r="L1496" s="98"/>
      <c r="M1496" s="1760"/>
      <c r="N1496" s="89"/>
      <c r="O1496" s="89"/>
      <c r="P1496" s="98"/>
      <c r="Q1496" s="98"/>
      <c r="R1496" s="12"/>
      <c r="S1496" s="12"/>
      <c r="T1496" s="12"/>
      <c r="U1496" s="12"/>
      <c r="V1496" s="12"/>
      <c r="W1496" s="1934"/>
      <c r="X1496" s="1934"/>
      <c r="Y1496" s="12"/>
      <c r="Z1496" s="98"/>
      <c r="AA1496" s="2813"/>
      <c r="AB1496" s="2813"/>
      <c r="AC1496" s="2816"/>
      <c r="AD1496" s="2835"/>
      <c r="AE1496" s="2821"/>
      <c r="AF1496" s="2823"/>
      <c r="AG1496" s="59">
        <f>IF(N1496=N1495,0,IF(N1496=N1494,0,IF(N1496=N1493,0,IF(N1496=N1492,0,IF(N1496=N1491,0,1)))))</f>
        <v>0</v>
      </c>
      <c r="AH1496" s="59" t="s">
        <v>224</v>
      </c>
      <c r="AI1496" s="59" t="str">
        <f t="shared" si="342"/>
        <v>??</v>
      </c>
      <c r="AJ1496" s="59">
        <f>IF(O1496=O1495,0,IF(O1496=O1494,0,IF(O1496=O1493,0,IF(O1496=O1492,0,IF(O1496=O1491,0,1)))))</f>
        <v>0</v>
      </c>
      <c r="AK1496" s="529">
        <f t="shared" si="352"/>
        <v>0</v>
      </c>
    </row>
    <row r="1497" spans="1:37" ht="14.1" customHeight="1" thickTop="1" thickBot="1">
      <c r="A1497" s="2797"/>
      <c r="B1497" s="2801"/>
      <c r="C1497" s="2827"/>
      <c r="D1497" s="2830"/>
      <c r="E1497" s="2833"/>
      <c r="F1497" s="2807"/>
      <c r="G1497" s="2810"/>
      <c r="H1497" s="2839"/>
      <c r="I1497" s="2807"/>
      <c r="J1497" s="2807"/>
      <c r="K1497" s="277"/>
      <c r="L1497" s="98"/>
      <c r="M1497" s="1760"/>
      <c r="N1497" s="89"/>
      <c r="O1497" s="89"/>
      <c r="P1497" s="98"/>
      <c r="Q1497" s="98"/>
      <c r="R1497" s="12"/>
      <c r="S1497" s="12"/>
      <c r="T1497" s="12"/>
      <c r="U1497" s="12"/>
      <c r="V1497" s="12"/>
      <c r="W1497" s="1934"/>
      <c r="X1497" s="1934"/>
      <c r="Y1497" s="12"/>
      <c r="Z1497" s="98"/>
      <c r="AA1497" s="2813"/>
      <c r="AB1497" s="2813"/>
      <c r="AC1497" s="2824" t="str">
        <f t="shared" ref="AC1497" si="353">IF(AC1491&gt;9,"błąd","")</f>
        <v/>
      </c>
      <c r="AD1497" s="2835"/>
      <c r="AE1497" s="2821"/>
      <c r="AF1497" s="2823"/>
      <c r="AG1497" s="59">
        <f>IF(N1497=N1496,0,IF(N1497=N1495,0,IF(N1497=N1494,0,IF(N1497=N1493,0,IF(N1497=N1492,0,IF(N1497=N1491,0,1))))))</f>
        <v>0</v>
      </c>
      <c r="AH1497" s="59" t="s">
        <v>224</v>
      </c>
      <c r="AI1497" s="59" t="str">
        <f t="shared" si="342"/>
        <v>??</v>
      </c>
      <c r="AJ1497" s="59">
        <f>IF(O1497=O1496,0,IF(O1497=O1495,0,IF(O1497=O1494,0,IF(O1497=O1493,0,IF(O1497=O1492,0,IF(O1497=O1491,0,1))))))</f>
        <v>0</v>
      </c>
      <c r="AK1497" s="529">
        <f t="shared" si="352"/>
        <v>0</v>
      </c>
    </row>
    <row r="1498" spans="1:37" ht="14.1" customHeight="1" thickTop="1" thickBot="1">
      <c r="A1498" s="2797"/>
      <c r="B1498" s="2801"/>
      <c r="C1498" s="2827"/>
      <c r="D1498" s="2830"/>
      <c r="E1498" s="2833"/>
      <c r="F1498" s="2807"/>
      <c r="G1498" s="2810"/>
      <c r="H1498" s="2839"/>
      <c r="I1498" s="2807"/>
      <c r="J1498" s="2807"/>
      <c r="K1498" s="277"/>
      <c r="L1498" s="98"/>
      <c r="M1498" s="1760"/>
      <c r="N1498" s="89"/>
      <c r="O1498" s="89"/>
      <c r="P1498" s="98"/>
      <c r="Q1498" s="98"/>
      <c r="R1498" s="12"/>
      <c r="S1498" s="12"/>
      <c r="T1498" s="12"/>
      <c r="U1498" s="12"/>
      <c r="V1498" s="12"/>
      <c r="W1498" s="1934"/>
      <c r="X1498" s="1934"/>
      <c r="Y1498" s="12"/>
      <c r="Z1498" s="98"/>
      <c r="AA1498" s="2813"/>
      <c r="AB1498" s="2813"/>
      <c r="AC1498" s="2824"/>
      <c r="AD1498" s="2835"/>
      <c r="AE1498" s="2821"/>
      <c r="AF1498" s="2823"/>
      <c r="AG1498" s="59">
        <f>IF(N1498=N1497,0,IF(N1498=N1496,0,IF(N1498=N1495,0,IF(N1498=N1494,0,IF(N1498=N1493,0,IF(N1498=N1492,0,IF(N1498=N1491,0,1)))))))</f>
        <v>0</v>
      </c>
      <c r="AH1498" s="59" t="s">
        <v>224</v>
      </c>
      <c r="AI1498" s="59" t="str">
        <f t="shared" si="342"/>
        <v>??</v>
      </c>
      <c r="AJ1498" s="59">
        <f>IF(O1498=O1497,0,IF(O1498=O1496,0,IF(O1498=O1495,0,IF(O1498=O1494,0,IF(O1498=O1493,0,IF(O1498=O1492,0,IF(O1498=O1491,0,1)))))))</f>
        <v>0</v>
      </c>
      <c r="AK1498" s="529">
        <f t="shared" si="352"/>
        <v>0</v>
      </c>
    </row>
    <row r="1499" spans="1:37" ht="14.1" customHeight="1" thickTop="1" thickBot="1">
      <c r="A1499" s="2797"/>
      <c r="B1499" s="2801"/>
      <c r="C1499" s="2827"/>
      <c r="D1499" s="2830"/>
      <c r="E1499" s="2833"/>
      <c r="F1499" s="2807"/>
      <c r="G1499" s="2810"/>
      <c r="H1499" s="2839"/>
      <c r="I1499" s="2807"/>
      <c r="J1499" s="2807"/>
      <c r="K1499" s="277"/>
      <c r="L1499" s="98"/>
      <c r="M1499" s="1760"/>
      <c r="N1499" s="89"/>
      <c r="O1499" s="89"/>
      <c r="P1499" s="98"/>
      <c r="Q1499" s="98"/>
      <c r="R1499" s="12"/>
      <c r="S1499" s="12"/>
      <c r="T1499" s="12"/>
      <c r="U1499" s="12"/>
      <c r="V1499" s="12"/>
      <c r="W1499" s="1934"/>
      <c r="X1499" s="1934"/>
      <c r="Y1499" s="12"/>
      <c r="Z1499" s="98"/>
      <c r="AA1499" s="2813"/>
      <c r="AB1499" s="2813"/>
      <c r="AC1499" s="2824"/>
      <c r="AD1499" s="2835"/>
      <c r="AE1499" s="2821"/>
      <c r="AF1499" s="2823"/>
      <c r="AG1499" s="59">
        <f>IF(N1499=N1498,0,IF(N1499=N1497,0,IF(N1499=N1496,0,IF(N1499=N1495,0,IF(N1499=N1494,0,IF(N1499=N1493,0,IF(N1499=N1492,0,IF(N1499=N1491,0,1))))))))</f>
        <v>0</v>
      </c>
      <c r="AH1499" s="59" t="s">
        <v>224</v>
      </c>
      <c r="AI1499" s="59" t="str">
        <f t="shared" si="342"/>
        <v>??</v>
      </c>
      <c r="AJ1499" s="59">
        <f>IF(O1499=O1498,0,IF(O1499=O1497,0,IF(O1499=O1496,0,IF(O1499=O1495,0,IF(O1499=O1494,0,IF(O1499=O1493,0,IF(O1499=O1492,0,IF(O1499=O1491,0,1))))))))</f>
        <v>0</v>
      </c>
      <c r="AK1499" s="529">
        <f t="shared" si="352"/>
        <v>0</v>
      </c>
    </row>
    <row r="1500" spans="1:37" ht="14.1" customHeight="1" thickTop="1" thickBot="1">
      <c r="A1500" s="2797"/>
      <c r="B1500" s="2802"/>
      <c r="C1500" s="2828"/>
      <c r="D1500" s="2831"/>
      <c r="E1500" s="2834"/>
      <c r="F1500" s="2808"/>
      <c r="G1500" s="2811"/>
      <c r="H1500" s="2840"/>
      <c r="I1500" s="2808"/>
      <c r="J1500" s="2808"/>
      <c r="K1500" s="274"/>
      <c r="L1500" s="96"/>
      <c r="M1500" s="96"/>
      <c r="N1500" s="89"/>
      <c r="O1500" s="93"/>
      <c r="P1500" s="96"/>
      <c r="Q1500" s="96"/>
      <c r="R1500" s="13"/>
      <c r="S1500" s="13"/>
      <c r="T1500" s="13"/>
      <c r="U1500" s="13"/>
      <c r="V1500" s="13"/>
      <c r="W1500" s="13"/>
      <c r="X1500" s="13"/>
      <c r="Y1500" s="13"/>
      <c r="Z1500" s="96"/>
      <c r="AA1500" s="2814"/>
      <c r="AB1500" s="2814"/>
      <c r="AC1500" s="2825"/>
      <c r="AD1500" s="2835"/>
      <c r="AE1500" s="2822"/>
      <c r="AF1500" s="2823"/>
      <c r="AG1500" s="59">
        <f>IF(N1500=N1499,0,IF(N1500=N1498,0,IF(N1500=N1497,0,IF(N1500=N1496,0,IF(N1500=N1495,0,IF(N1500=N1494,0,IF(N1500=N1493,0,IF(N1500=N1492,0,IF(N1500=N1491,0,1)))))))))</f>
        <v>0</v>
      </c>
      <c r="AH1500" s="59" t="s">
        <v>224</v>
      </c>
      <c r="AI1500" s="59" t="str">
        <f t="shared" si="342"/>
        <v>??</v>
      </c>
      <c r="AJ1500" s="59">
        <f>IF(O1500=O1499,0,IF(O1500=O1498,0,IF(O1500=O1497,0,IF(O1500=O1496,0,IF(O1500=O1495,0,IF(O1500=O1494,0,IF(O1500=O1493,0,IF(O1500=O1492,0,IF(O1500=O1491,0,1)))))))))</f>
        <v>0</v>
      </c>
      <c r="AK1500" s="529">
        <f t="shared" si="352"/>
        <v>0</v>
      </c>
    </row>
    <row r="1501" spans="1:37" ht="14.1" customHeight="1" thickTop="1" thickBot="1">
      <c r="A1501" s="2797"/>
      <c r="B1501" s="2800"/>
      <c r="C1501" s="2826"/>
      <c r="D1501" s="2829"/>
      <c r="E1501" s="2832"/>
      <c r="F1501" s="2806"/>
      <c r="G1501" s="2809"/>
      <c r="H1501" s="2836" t="s">
        <v>970</v>
      </c>
      <c r="I1501" s="2806"/>
      <c r="J1501" s="2806"/>
      <c r="K1501" s="275"/>
      <c r="L1501" s="97"/>
      <c r="M1501" s="97"/>
      <c r="N1501" s="79"/>
      <c r="O1501" s="79"/>
      <c r="P1501" s="97"/>
      <c r="Q1501" s="97"/>
      <c r="R1501" s="14"/>
      <c r="S1501" s="14"/>
      <c r="T1501" s="14"/>
      <c r="U1501" s="14"/>
      <c r="V1501" s="14"/>
      <c r="W1501" s="14"/>
      <c r="X1501" s="14"/>
      <c r="Y1501" s="14"/>
      <c r="Z1501" s="97"/>
      <c r="AA1501" s="2812">
        <f>SUM(R1501:Z1510)</f>
        <v>0</v>
      </c>
      <c r="AB1501" s="2812">
        <f>IF(AA1501&gt;0,18,0)</f>
        <v>0</v>
      </c>
      <c r="AC1501" s="2815">
        <f t="shared" ref="AC1501" si="354">IF((AA1501-AB1501)&gt;=0,AA1501-AB1501,0)</f>
        <v>0</v>
      </c>
      <c r="AD1501" s="2835">
        <f>IF(AA1501&lt;AB1501,AA1501,AB1501)/IF(AB1501=0,1,AB1501)</f>
        <v>0</v>
      </c>
      <c r="AE1501" s="2820" t="str">
        <f>IF(AD1501=1,"pe",IF(AD1501&gt;0,"ne",""))</f>
        <v/>
      </c>
      <c r="AF1501" s="2823"/>
      <c r="AG1501" s="59">
        <v>1</v>
      </c>
      <c r="AH1501" s="59" t="s">
        <v>224</v>
      </c>
      <c r="AI1501" s="59" t="str">
        <f t="shared" si="342"/>
        <v>??</v>
      </c>
      <c r="AJ1501" s="59">
        <v>1</v>
      </c>
      <c r="AK1501" s="529">
        <f>C1501</f>
        <v>0</v>
      </c>
    </row>
    <row r="1502" spans="1:37" ht="14.1" customHeight="1" thickTop="1" thickBot="1">
      <c r="A1502" s="2797"/>
      <c r="B1502" s="2801"/>
      <c r="C1502" s="2827"/>
      <c r="D1502" s="2830"/>
      <c r="E1502" s="2833"/>
      <c r="F1502" s="2807"/>
      <c r="G1502" s="2810"/>
      <c r="H1502" s="2837"/>
      <c r="I1502" s="2807"/>
      <c r="J1502" s="2807"/>
      <c r="K1502" s="273"/>
      <c r="L1502" s="98"/>
      <c r="M1502" s="1760"/>
      <c r="N1502" s="89"/>
      <c r="O1502" s="89"/>
      <c r="P1502" s="98"/>
      <c r="Q1502" s="98"/>
      <c r="R1502" s="12"/>
      <c r="S1502" s="12"/>
      <c r="T1502" s="12"/>
      <c r="U1502" s="12"/>
      <c r="V1502" s="12"/>
      <c r="W1502" s="1934"/>
      <c r="X1502" s="1934"/>
      <c r="Y1502" s="12"/>
      <c r="Z1502" s="98"/>
      <c r="AA1502" s="2813"/>
      <c r="AB1502" s="2813"/>
      <c r="AC1502" s="2816"/>
      <c r="AD1502" s="2835"/>
      <c r="AE1502" s="2821"/>
      <c r="AF1502" s="2823"/>
      <c r="AG1502" s="59">
        <f>IF(N1502=N1501,0,1)</f>
        <v>0</v>
      </c>
      <c r="AH1502" s="59" t="s">
        <v>224</v>
      </c>
      <c r="AI1502" s="59" t="str">
        <f t="shared" si="342"/>
        <v>??</v>
      </c>
      <c r="AJ1502" s="59">
        <f>IF(O1502=O1501,0,1)</f>
        <v>0</v>
      </c>
      <c r="AK1502" s="529">
        <f t="shared" si="352"/>
        <v>0</v>
      </c>
    </row>
    <row r="1503" spans="1:37" ht="14.1" customHeight="1" thickTop="1" thickBot="1">
      <c r="A1503" s="2797"/>
      <c r="B1503" s="2801"/>
      <c r="C1503" s="2827"/>
      <c r="D1503" s="2830"/>
      <c r="E1503" s="2833"/>
      <c r="F1503" s="2807"/>
      <c r="G1503" s="2810"/>
      <c r="H1503" s="2838"/>
      <c r="I1503" s="2807"/>
      <c r="J1503" s="2807"/>
      <c r="K1503" s="273"/>
      <c r="L1503" s="98"/>
      <c r="M1503" s="1760"/>
      <c r="N1503" s="89"/>
      <c r="O1503" s="89"/>
      <c r="P1503" s="98"/>
      <c r="Q1503" s="98"/>
      <c r="R1503" s="12"/>
      <c r="S1503" s="12"/>
      <c r="T1503" s="12"/>
      <c r="U1503" s="12"/>
      <c r="V1503" s="12"/>
      <c r="W1503" s="1934"/>
      <c r="X1503" s="1934"/>
      <c r="Y1503" s="12"/>
      <c r="Z1503" s="98"/>
      <c r="AA1503" s="2813"/>
      <c r="AB1503" s="2813"/>
      <c r="AC1503" s="2816"/>
      <c r="AD1503" s="2835"/>
      <c r="AE1503" s="2821"/>
      <c r="AF1503" s="2823"/>
      <c r="AG1503" s="59">
        <f>IF(N1503=N1502,0,IF(N1503=N1501,0,1))</f>
        <v>0</v>
      </c>
      <c r="AH1503" s="59" t="s">
        <v>224</v>
      </c>
      <c r="AI1503" s="59" t="str">
        <f t="shared" si="342"/>
        <v>??</v>
      </c>
      <c r="AJ1503" s="59">
        <f>IF(O1503=O1502,0,IF(O1503=O1501,0,1))</f>
        <v>0</v>
      </c>
      <c r="AK1503" s="529">
        <f t="shared" si="352"/>
        <v>0</v>
      </c>
    </row>
    <row r="1504" spans="1:37" ht="14.1" customHeight="1" thickTop="1" thickBot="1">
      <c r="A1504" s="2797"/>
      <c r="B1504" s="2801"/>
      <c r="C1504" s="2827"/>
      <c r="D1504" s="2830"/>
      <c r="E1504" s="2833"/>
      <c r="F1504" s="2807"/>
      <c r="G1504" s="2810"/>
      <c r="H1504" s="2839"/>
      <c r="I1504" s="2807"/>
      <c r="J1504" s="2807"/>
      <c r="K1504" s="273"/>
      <c r="L1504" s="98"/>
      <c r="M1504" s="1760"/>
      <c r="N1504" s="89"/>
      <c r="O1504" s="89"/>
      <c r="P1504" s="98"/>
      <c r="Q1504" s="98"/>
      <c r="R1504" s="12"/>
      <c r="S1504" s="12"/>
      <c r="T1504" s="12"/>
      <c r="U1504" s="12"/>
      <c r="V1504" s="12"/>
      <c r="W1504" s="1934"/>
      <c r="X1504" s="1934"/>
      <c r="Y1504" s="12"/>
      <c r="Z1504" s="98"/>
      <c r="AA1504" s="2813"/>
      <c r="AB1504" s="2813"/>
      <c r="AC1504" s="2816"/>
      <c r="AD1504" s="2835"/>
      <c r="AE1504" s="2821"/>
      <c r="AF1504" s="2823"/>
      <c r="AG1504" s="59">
        <f>IF(N1504=N1503,0,IF(N1504=N1502,0,IF(N1504=N1501,0,1)))</f>
        <v>0</v>
      </c>
      <c r="AH1504" s="59" t="s">
        <v>224</v>
      </c>
      <c r="AI1504" s="59" t="str">
        <f t="shared" si="342"/>
        <v>??</v>
      </c>
      <c r="AJ1504" s="59">
        <f>IF(O1504=O1503,0,IF(O1504=O1502,0,IF(O1504=O1501,0,1)))</f>
        <v>0</v>
      </c>
      <c r="AK1504" s="529">
        <f t="shared" si="352"/>
        <v>0</v>
      </c>
    </row>
    <row r="1505" spans="1:37" ht="14.1" customHeight="1" thickTop="1" thickBot="1">
      <c r="A1505" s="2797"/>
      <c r="B1505" s="2801"/>
      <c r="C1505" s="2827"/>
      <c r="D1505" s="2830"/>
      <c r="E1505" s="2833"/>
      <c r="F1505" s="2807"/>
      <c r="G1505" s="2810"/>
      <c r="H1505" s="2839"/>
      <c r="I1505" s="2807"/>
      <c r="J1505" s="2807"/>
      <c r="K1505" s="277"/>
      <c r="L1505" s="98"/>
      <c r="M1505" s="1760"/>
      <c r="N1505" s="89"/>
      <c r="O1505" s="89"/>
      <c r="P1505" s="98"/>
      <c r="Q1505" s="98"/>
      <c r="R1505" s="12"/>
      <c r="S1505" s="12"/>
      <c r="T1505" s="12"/>
      <c r="U1505" s="12"/>
      <c r="V1505" s="12"/>
      <c r="W1505" s="1934"/>
      <c r="X1505" s="1934"/>
      <c r="Y1505" s="12"/>
      <c r="Z1505" s="98"/>
      <c r="AA1505" s="2813"/>
      <c r="AB1505" s="2813"/>
      <c r="AC1505" s="2816"/>
      <c r="AD1505" s="2835"/>
      <c r="AE1505" s="2821"/>
      <c r="AF1505" s="2823"/>
      <c r="AG1505" s="59">
        <f>IF(N1505=N1504,0,IF(N1505=N1503,0,IF(N1505=N1502,0,IF(N1505=N1501,0,1))))</f>
        <v>0</v>
      </c>
      <c r="AH1505" s="59" t="s">
        <v>224</v>
      </c>
      <c r="AI1505" s="59" t="str">
        <f t="shared" si="342"/>
        <v>??</v>
      </c>
      <c r="AJ1505" s="59">
        <f>IF(O1505=O1504,0,IF(O1505=O1503,0,IF(O1505=O1502,0,IF(O1505=O1501,0,1))))</f>
        <v>0</v>
      </c>
      <c r="AK1505" s="529">
        <f t="shared" si="352"/>
        <v>0</v>
      </c>
    </row>
    <row r="1506" spans="1:37" ht="14.1" customHeight="1" thickTop="1" thickBot="1">
      <c r="A1506" s="2797"/>
      <c r="B1506" s="2801"/>
      <c r="C1506" s="2827"/>
      <c r="D1506" s="2830"/>
      <c r="E1506" s="2833"/>
      <c r="F1506" s="2807"/>
      <c r="G1506" s="2810"/>
      <c r="H1506" s="2839"/>
      <c r="I1506" s="2807"/>
      <c r="J1506" s="2807"/>
      <c r="K1506" s="277"/>
      <c r="L1506" s="98"/>
      <c r="M1506" s="1760"/>
      <c r="N1506" s="89"/>
      <c r="O1506" s="89"/>
      <c r="P1506" s="98"/>
      <c r="Q1506" s="98"/>
      <c r="R1506" s="12"/>
      <c r="S1506" s="12"/>
      <c r="T1506" s="12"/>
      <c r="U1506" s="12"/>
      <c r="V1506" s="12"/>
      <c r="W1506" s="1934"/>
      <c r="X1506" s="1934"/>
      <c r="Y1506" s="12"/>
      <c r="Z1506" s="98"/>
      <c r="AA1506" s="2813"/>
      <c r="AB1506" s="2813"/>
      <c r="AC1506" s="2816"/>
      <c r="AD1506" s="2835"/>
      <c r="AE1506" s="2821"/>
      <c r="AF1506" s="2823"/>
      <c r="AG1506" s="59">
        <f>IF(N1506=N1505,0,IF(N1506=N1504,0,IF(N1506=N1503,0,IF(N1506=N1502,0,IF(N1506=N1501,0,1)))))</f>
        <v>0</v>
      </c>
      <c r="AH1506" s="59" t="s">
        <v>224</v>
      </c>
      <c r="AI1506" s="59" t="str">
        <f t="shared" si="342"/>
        <v>??</v>
      </c>
      <c r="AJ1506" s="59">
        <f>IF(O1506=O1505,0,IF(O1506=O1504,0,IF(O1506=O1503,0,IF(O1506=O1502,0,IF(O1506=O1501,0,1)))))</f>
        <v>0</v>
      </c>
      <c r="AK1506" s="529">
        <f t="shared" si="352"/>
        <v>0</v>
      </c>
    </row>
    <row r="1507" spans="1:37" ht="14.1" customHeight="1" thickTop="1" thickBot="1">
      <c r="A1507" s="2797"/>
      <c r="B1507" s="2801"/>
      <c r="C1507" s="2827"/>
      <c r="D1507" s="2830"/>
      <c r="E1507" s="2833"/>
      <c r="F1507" s="2807"/>
      <c r="G1507" s="2810"/>
      <c r="H1507" s="2839"/>
      <c r="I1507" s="2807"/>
      <c r="J1507" s="2807"/>
      <c r="K1507" s="277"/>
      <c r="L1507" s="98"/>
      <c r="M1507" s="1760"/>
      <c r="N1507" s="89"/>
      <c r="O1507" s="89"/>
      <c r="P1507" s="98"/>
      <c r="Q1507" s="98"/>
      <c r="R1507" s="12"/>
      <c r="S1507" s="12"/>
      <c r="T1507" s="12"/>
      <c r="U1507" s="12"/>
      <c r="V1507" s="12"/>
      <c r="W1507" s="1934"/>
      <c r="X1507" s="1934"/>
      <c r="Y1507" s="12"/>
      <c r="Z1507" s="98"/>
      <c r="AA1507" s="2813"/>
      <c r="AB1507" s="2813"/>
      <c r="AC1507" s="2824" t="str">
        <f t="shared" ref="AC1507" si="355">IF(AC1501&gt;9,"błąd","")</f>
        <v/>
      </c>
      <c r="AD1507" s="2835"/>
      <c r="AE1507" s="2821"/>
      <c r="AF1507" s="2823"/>
      <c r="AG1507" s="59">
        <f>IF(N1507=N1506,0,IF(N1507=N1505,0,IF(N1507=N1504,0,IF(N1507=N1503,0,IF(N1507=N1502,0,IF(N1507=N1501,0,1))))))</f>
        <v>0</v>
      </c>
      <c r="AH1507" s="59" t="s">
        <v>224</v>
      </c>
      <c r="AI1507" s="59" t="str">
        <f t="shared" si="342"/>
        <v>??</v>
      </c>
      <c r="AJ1507" s="59">
        <f>IF(O1507=O1506,0,IF(O1507=O1505,0,IF(O1507=O1504,0,IF(O1507=O1503,0,IF(O1507=O1502,0,IF(O1507=O1501,0,1))))))</f>
        <v>0</v>
      </c>
      <c r="AK1507" s="529">
        <f t="shared" si="352"/>
        <v>0</v>
      </c>
    </row>
    <row r="1508" spans="1:37" ht="14.1" customHeight="1" thickTop="1" thickBot="1">
      <c r="A1508" s="2797"/>
      <c r="B1508" s="2801"/>
      <c r="C1508" s="2827"/>
      <c r="D1508" s="2830"/>
      <c r="E1508" s="2833"/>
      <c r="F1508" s="2807"/>
      <c r="G1508" s="2810"/>
      <c r="H1508" s="2839"/>
      <c r="I1508" s="2807"/>
      <c r="J1508" s="2807"/>
      <c r="K1508" s="277"/>
      <c r="L1508" s="98"/>
      <c r="M1508" s="1760"/>
      <c r="N1508" s="89"/>
      <c r="O1508" s="89"/>
      <c r="P1508" s="98"/>
      <c r="Q1508" s="98"/>
      <c r="R1508" s="12"/>
      <c r="S1508" s="12"/>
      <c r="T1508" s="12"/>
      <c r="U1508" s="12"/>
      <c r="V1508" s="12"/>
      <c r="W1508" s="1934"/>
      <c r="X1508" s="1934"/>
      <c r="Y1508" s="12"/>
      <c r="Z1508" s="98"/>
      <c r="AA1508" s="2813"/>
      <c r="AB1508" s="2813"/>
      <c r="AC1508" s="2824"/>
      <c r="AD1508" s="2835"/>
      <c r="AE1508" s="2821"/>
      <c r="AF1508" s="2823"/>
      <c r="AG1508" s="59">
        <f>IF(N1508=N1507,0,IF(N1508=N1506,0,IF(N1508=N1505,0,IF(N1508=N1504,0,IF(N1508=N1503,0,IF(N1508=N1502,0,IF(N1508=N1501,0,1)))))))</f>
        <v>0</v>
      </c>
      <c r="AH1508" s="59" t="s">
        <v>224</v>
      </c>
      <c r="AI1508" s="59" t="str">
        <f t="shared" si="342"/>
        <v>??</v>
      </c>
      <c r="AJ1508" s="59">
        <f>IF(O1508=O1507,0,IF(O1508=O1506,0,IF(O1508=O1505,0,IF(O1508=O1504,0,IF(O1508=O1503,0,IF(O1508=O1502,0,IF(O1508=O1501,0,1)))))))</f>
        <v>0</v>
      </c>
      <c r="AK1508" s="529">
        <f t="shared" si="352"/>
        <v>0</v>
      </c>
    </row>
    <row r="1509" spans="1:37" ht="14.1" customHeight="1" thickTop="1" thickBot="1">
      <c r="A1509" s="2797"/>
      <c r="B1509" s="2801"/>
      <c r="C1509" s="2827"/>
      <c r="D1509" s="2830"/>
      <c r="E1509" s="2833"/>
      <c r="F1509" s="2807"/>
      <c r="G1509" s="2810"/>
      <c r="H1509" s="2839"/>
      <c r="I1509" s="2807"/>
      <c r="J1509" s="2807"/>
      <c r="K1509" s="277"/>
      <c r="L1509" s="98"/>
      <c r="M1509" s="1760"/>
      <c r="N1509" s="89"/>
      <c r="O1509" s="89"/>
      <c r="P1509" s="98"/>
      <c r="Q1509" s="98"/>
      <c r="R1509" s="12"/>
      <c r="S1509" s="12"/>
      <c r="T1509" s="12"/>
      <c r="U1509" s="12"/>
      <c r="V1509" s="12"/>
      <c r="W1509" s="1934"/>
      <c r="X1509" s="1934"/>
      <c r="Y1509" s="12"/>
      <c r="Z1509" s="98"/>
      <c r="AA1509" s="2813"/>
      <c r="AB1509" s="2813"/>
      <c r="AC1509" s="2824"/>
      <c r="AD1509" s="2835"/>
      <c r="AE1509" s="2821"/>
      <c r="AF1509" s="2823"/>
      <c r="AG1509" s="59">
        <f>IF(N1509=N1508,0,IF(N1509=N1507,0,IF(N1509=N1506,0,IF(N1509=N1505,0,IF(N1509=N1504,0,IF(N1509=N1503,0,IF(N1509=N1502,0,IF(N1509=N1501,0,1))))))))</f>
        <v>0</v>
      </c>
      <c r="AH1509" s="59" t="s">
        <v>224</v>
      </c>
      <c r="AI1509" s="59" t="str">
        <f t="shared" si="342"/>
        <v>??</v>
      </c>
      <c r="AJ1509" s="59">
        <f>IF(O1509=O1508,0,IF(O1509=O1507,0,IF(O1509=O1506,0,IF(O1509=O1505,0,IF(O1509=O1504,0,IF(O1509=O1503,0,IF(O1509=O1502,0,IF(O1509=O1501,0,1))))))))</f>
        <v>0</v>
      </c>
      <c r="AK1509" s="529">
        <f t="shared" si="352"/>
        <v>0</v>
      </c>
    </row>
    <row r="1510" spans="1:37" ht="14.1" customHeight="1" thickTop="1" thickBot="1">
      <c r="A1510" s="2797"/>
      <c r="B1510" s="2802"/>
      <c r="C1510" s="2828"/>
      <c r="D1510" s="2831"/>
      <c r="E1510" s="2834"/>
      <c r="F1510" s="2808"/>
      <c r="G1510" s="2811"/>
      <c r="H1510" s="2840"/>
      <c r="I1510" s="2808"/>
      <c r="J1510" s="2808"/>
      <c r="K1510" s="274"/>
      <c r="L1510" s="96"/>
      <c r="M1510" s="96"/>
      <c r="N1510" s="89"/>
      <c r="O1510" s="93"/>
      <c r="P1510" s="96"/>
      <c r="Q1510" s="96"/>
      <c r="R1510" s="13"/>
      <c r="S1510" s="13"/>
      <c r="T1510" s="13"/>
      <c r="U1510" s="13"/>
      <c r="V1510" s="13"/>
      <c r="W1510" s="13"/>
      <c r="X1510" s="13"/>
      <c r="Y1510" s="13"/>
      <c r="Z1510" s="96"/>
      <c r="AA1510" s="2814"/>
      <c r="AB1510" s="2814"/>
      <c r="AC1510" s="2825"/>
      <c r="AD1510" s="2835"/>
      <c r="AE1510" s="2822"/>
      <c r="AF1510" s="2823"/>
      <c r="AG1510" s="59">
        <f>IF(N1510=N1509,0,IF(N1510=N1508,0,IF(N1510=N1507,0,IF(N1510=N1506,0,IF(N1510=N1505,0,IF(N1510=N1504,0,IF(N1510=N1503,0,IF(N1510=N1502,0,IF(N1510=N1501,0,1)))))))))</f>
        <v>0</v>
      </c>
      <c r="AH1510" s="59" t="s">
        <v>224</v>
      </c>
      <c r="AI1510" s="59" t="str">
        <f t="shared" si="342"/>
        <v>??</v>
      </c>
      <c r="AJ1510" s="59">
        <f>IF(O1510=O1509,0,IF(O1510=O1508,0,IF(O1510=O1507,0,IF(O1510=O1506,0,IF(O1510=O1505,0,IF(O1510=O1504,0,IF(O1510=O1503,0,IF(O1510=O1502,0,IF(O1510=O1501,0,1)))))))))</f>
        <v>0</v>
      </c>
      <c r="AK1510" s="529">
        <f t="shared" si="352"/>
        <v>0</v>
      </c>
    </row>
    <row r="1511" spans="1:37" ht="14.1" customHeight="1" thickTop="1" thickBot="1">
      <c r="A1511" s="2797"/>
      <c r="B1511" s="2800"/>
      <c r="C1511" s="2826"/>
      <c r="D1511" s="2829"/>
      <c r="E1511" s="2832"/>
      <c r="F1511" s="2806"/>
      <c r="G1511" s="2809"/>
      <c r="H1511" s="2836" t="s">
        <v>970</v>
      </c>
      <c r="I1511" s="2806"/>
      <c r="J1511" s="2806"/>
      <c r="K1511" s="275"/>
      <c r="L1511" s="97"/>
      <c r="M1511" s="97"/>
      <c r="N1511" s="79"/>
      <c r="O1511" s="79"/>
      <c r="P1511" s="97"/>
      <c r="Q1511" s="97"/>
      <c r="R1511" s="14"/>
      <c r="S1511" s="14"/>
      <c r="T1511" s="14"/>
      <c r="U1511" s="14"/>
      <c r="V1511" s="14"/>
      <c r="W1511" s="14"/>
      <c r="X1511" s="14"/>
      <c r="Y1511" s="14"/>
      <c r="Z1511" s="97"/>
      <c r="AA1511" s="2812">
        <f>SUM(R1511:Z1520)</f>
        <v>0</v>
      </c>
      <c r="AB1511" s="2812">
        <f>IF(AA1511&gt;0,18,0)</f>
        <v>0</v>
      </c>
      <c r="AC1511" s="2815">
        <f t="shared" ref="AC1511" si="356">IF((AA1511-AB1511)&gt;=0,AA1511-AB1511,0)</f>
        <v>0</v>
      </c>
      <c r="AD1511" s="2835">
        <f>IF(AA1511&lt;AB1511,AA1511,AB1511)/IF(AB1511=0,1,AB1511)</f>
        <v>0</v>
      </c>
      <c r="AE1511" s="2820" t="str">
        <f>IF(AD1511=1,"pe",IF(AD1511&gt;0,"ne",""))</f>
        <v/>
      </c>
      <c r="AF1511" s="2823"/>
      <c r="AG1511" s="59">
        <v>1</v>
      </c>
      <c r="AH1511" s="59" t="s">
        <v>224</v>
      </c>
      <c r="AI1511" s="59" t="str">
        <f t="shared" si="342"/>
        <v>??</v>
      </c>
      <c r="AJ1511" s="59">
        <v>1</v>
      </c>
      <c r="AK1511" s="529">
        <f>C1511</f>
        <v>0</v>
      </c>
    </row>
    <row r="1512" spans="1:37" ht="14.1" customHeight="1" thickTop="1" thickBot="1">
      <c r="A1512" s="2797"/>
      <c r="B1512" s="2801"/>
      <c r="C1512" s="2827"/>
      <c r="D1512" s="2830"/>
      <c r="E1512" s="2833"/>
      <c r="F1512" s="2807"/>
      <c r="G1512" s="2810"/>
      <c r="H1512" s="2837"/>
      <c r="I1512" s="2807"/>
      <c r="J1512" s="2807"/>
      <c r="K1512" s="273"/>
      <c r="L1512" s="98"/>
      <c r="M1512" s="1760"/>
      <c r="N1512" s="89"/>
      <c r="O1512" s="89"/>
      <c r="P1512" s="98"/>
      <c r="Q1512" s="98"/>
      <c r="R1512" s="12"/>
      <c r="S1512" s="12"/>
      <c r="T1512" s="12"/>
      <c r="U1512" s="12"/>
      <c r="V1512" s="12"/>
      <c r="W1512" s="1934"/>
      <c r="X1512" s="1934"/>
      <c r="Y1512" s="12"/>
      <c r="Z1512" s="98"/>
      <c r="AA1512" s="2813"/>
      <c r="AB1512" s="2813"/>
      <c r="AC1512" s="2816"/>
      <c r="AD1512" s="2835"/>
      <c r="AE1512" s="2821"/>
      <c r="AF1512" s="2823"/>
      <c r="AG1512" s="59">
        <f>IF(N1512=N1511,0,1)</f>
        <v>0</v>
      </c>
      <c r="AH1512" s="59" t="s">
        <v>224</v>
      </c>
      <c r="AI1512" s="59" t="str">
        <f t="shared" si="342"/>
        <v>??</v>
      </c>
      <c r="AJ1512" s="59">
        <f>IF(O1512=O1511,0,1)</f>
        <v>0</v>
      </c>
      <c r="AK1512" s="529">
        <f t="shared" si="352"/>
        <v>0</v>
      </c>
    </row>
    <row r="1513" spans="1:37" ht="14.1" customHeight="1" thickTop="1" thickBot="1">
      <c r="A1513" s="2797"/>
      <c r="B1513" s="2801"/>
      <c r="C1513" s="2827"/>
      <c r="D1513" s="2830"/>
      <c r="E1513" s="2833"/>
      <c r="F1513" s="2807"/>
      <c r="G1513" s="2810"/>
      <c r="H1513" s="2838"/>
      <c r="I1513" s="2807"/>
      <c r="J1513" s="2807"/>
      <c r="K1513" s="273"/>
      <c r="L1513" s="98"/>
      <c r="M1513" s="1760"/>
      <c r="N1513" s="89"/>
      <c r="O1513" s="89"/>
      <c r="P1513" s="98"/>
      <c r="Q1513" s="98"/>
      <c r="R1513" s="12"/>
      <c r="S1513" s="12"/>
      <c r="T1513" s="12"/>
      <c r="U1513" s="12"/>
      <c r="V1513" s="12"/>
      <c r="W1513" s="1934"/>
      <c r="X1513" s="1934"/>
      <c r="Y1513" s="12"/>
      <c r="Z1513" s="98"/>
      <c r="AA1513" s="2813"/>
      <c r="AB1513" s="2813"/>
      <c r="AC1513" s="2816"/>
      <c r="AD1513" s="2835"/>
      <c r="AE1513" s="2821"/>
      <c r="AF1513" s="2823"/>
      <c r="AG1513" s="59">
        <f>IF(N1513=N1512,0,IF(N1513=N1511,0,1))</f>
        <v>0</v>
      </c>
      <c r="AH1513" s="59" t="s">
        <v>224</v>
      </c>
      <c r="AI1513" s="59" t="str">
        <f t="shared" si="342"/>
        <v>??</v>
      </c>
      <c r="AJ1513" s="59">
        <f>IF(O1513=O1512,0,IF(O1513=O1511,0,1))</f>
        <v>0</v>
      </c>
      <c r="AK1513" s="529">
        <f t="shared" si="352"/>
        <v>0</v>
      </c>
    </row>
    <row r="1514" spans="1:37" ht="14.1" customHeight="1" thickTop="1" thickBot="1">
      <c r="A1514" s="2797"/>
      <c r="B1514" s="2801"/>
      <c r="C1514" s="2827"/>
      <c r="D1514" s="2830"/>
      <c r="E1514" s="2833"/>
      <c r="F1514" s="2807"/>
      <c r="G1514" s="2810"/>
      <c r="H1514" s="2839"/>
      <c r="I1514" s="2807"/>
      <c r="J1514" s="2807"/>
      <c r="K1514" s="273"/>
      <c r="L1514" s="98"/>
      <c r="M1514" s="1760"/>
      <c r="N1514" s="89"/>
      <c r="O1514" s="89"/>
      <c r="P1514" s="98"/>
      <c r="Q1514" s="98"/>
      <c r="R1514" s="12"/>
      <c r="S1514" s="12"/>
      <c r="T1514" s="12"/>
      <c r="U1514" s="12"/>
      <c r="V1514" s="12"/>
      <c r="W1514" s="1934"/>
      <c r="X1514" s="1934"/>
      <c r="Y1514" s="12"/>
      <c r="Z1514" s="98"/>
      <c r="AA1514" s="2813"/>
      <c r="AB1514" s="2813"/>
      <c r="AC1514" s="2816"/>
      <c r="AD1514" s="2835"/>
      <c r="AE1514" s="2821"/>
      <c r="AF1514" s="2823"/>
      <c r="AG1514" s="59">
        <f>IF(N1514=N1513,0,IF(N1514=N1512,0,IF(N1514=N1511,0,1)))</f>
        <v>0</v>
      </c>
      <c r="AH1514" s="59" t="s">
        <v>224</v>
      </c>
      <c r="AI1514" s="59" t="str">
        <f t="shared" si="342"/>
        <v>??</v>
      </c>
      <c r="AJ1514" s="59">
        <f>IF(O1514=O1513,0,IF(O1514=O1512,0,IF(O1514=O1511,0,1)))</f>
        <v>0</v>
      </c>
      <c r="AK1514" s="529">
        <f t="shared" si="352"/>
        <v>0</v>
      </c>
    </row>
    <row r="1515" spans="1:37" ht="14.1" customHeight="1" thickTop="1" thickBot="1">
      <c r="A1515" s="2797"/>
      <c r="B1515" s="2801"/>
      <c r="C1515" s="2827"/>
      <c r="D1515" s="2830"/>
      <c r="E1515" s="2833"/>
      <c r="F1515" s="2807"/>
      <c r="G1515" s="2810"/>
      <c r="H1515" s="2839"/>
      <c r="I1515" s="2807"/>
      <c r="J1515" s="2807"/>
      <c r="K1515" s="277"/>
      <c r="L1515" s="98"/>
      <c r="M1515" s="1760"/>
      <c r="N1515" s="89"/>
      <c r="O1515" s="89"/>
      <c r="P1515" s="98"/>
      <c r="Q1515" s="98"/>
      <c r="R1515" s="12"/>
      <c r="S1515" s="12"/>
      <c r="T1515" s="12"/>
      <c r="U1515" s="12"/>
      <c r="V1515" s="12"/>
      <c r="W1515" s="1934"/>
      <c r="X1515" s="1934"/>
      <c r="Y1515" s="12"/>
      <c r="Z1515" s="98"/>
      <c r="AA1515" s="2813"/>
      <c r="AB1515" s="2813"/>
      <c r="AC1515" s="2816"/>
      <c r="AD1515" s="2835"/>
      <c r="AE1515" s="2821"/>
      <c r="AF1515" s="2823"/>
      <c r="AG1515" s="59">
        <f>IF(N1515=N1514,0,IF(N1515=N1513,0,IF(N1515=N1512,0,IF(N1515=N1511,0,1))))</f>
        <v>0</v>
      </c>
      <c r="AH1515" s="59" t="s">
        <v>224</v>
      </c>
      <c r="AI1515" s="59" t="str">
        <f t="shared" si="342"/>
        <v>??</v>
      </c>
      <c r="AJ1515" s="59">
        <f>IF(O1515=O1514,0,IF(O1515=O1513,0,IF(O1515=O1512,0,IF(O1515=O1511,0,1))))</f>
        <v>0</v>
      </c>
      <c r="AK1515" s="529">
        <f t="shared" si="352"/>
        <v>0</v>
      </c>
    </row>
    <row r="1516" spans="1:37" ht="14.1" customHeight="1" thickTop="1" thickBot="1">
      <c r="A1516" s="2797"/>
      <c r="B1516" s="2801"/>
      <c r="C1516" s="2827"/>
      <c r="D1516" s="2830"/>
      <c r="E1516" s="2833"/>
      <c r="F1516" s="2807"/>
      <c r="G1516" s="2810"/>
      <c r="H1516" s="2839"/>
      <c r="I1516" s="2807"/>
      <c r="J1516" s="2807"/>
      <c r="K1516" s="277"/>
      <c r="L1516" s="98"/>
      <c r="M1516" s="1760"/>
      <c r="N1516" s="89"/>
      <c r="O1516" s="89"/>
      <c r="P1516" s="98"/>
      <c r="Q1516" s="98"/>
      <c r="R1516" s="12"/>
      <c r="S1516" s="12"/>
      <c r="T1516" s="12"/>
      <c r="U1516" s="12"/>
      <c r="V1516" s="12"/>
      <c r="W1516" s="1934"/>
      <c r="X1516" s="1934"/>
      <c r="Y1516" s="12"/>
      <c r="Z1516" s="98"/>
      <c r="AA1516" s="2813"/>
      <c r="AB1516" s="2813"/>
      <c r="AC1516" s="2816"/>
      <c r="AD1516" s="2835"/>
      <c r="AE1516" s="2821"/>
      <c r="AF1516" s="2823"/>
      <c r="AG1516" s="59">
        <f>IF(N1516=N1515,0,IF(N1516=N1514,0,IF(N1516=N1513,0,IF(N1516=N1512,0,IF(N1516=N1511,0,1)))))</f>
        <v>0</v>
      </c>
      <c r="AH1516" s="59" t="s">
        <v>224</v>
      </c>
      <c r="AI1516" s="59" t="str">
        <f t="shared" si="342"/>
        <v>??</v>
      </c>
      <c r="AJ1516" s="59">
        <f>IF(O1516=O1515,0,IF(O1516=O1514,0,IF(O1516=O1513,0,IF(O1516=O1512,0,IF(O1516=O1511,0,1)))))</f>
        <v>0</v>
      </c>
      <c r="AK1516" s="529">
        <f t="shared" si="352"/>
        <v>0</v>
      </c>
    </row>
    <row r="1517" spans="1:37" ht="14.1" customHeight="1" thickTop="1" thickBot="1">
      <c r="A1517" s="2797"/>
      <c r="B1517" s="2801"/>
      <c r="C1517" s="2827"/>
      <c r="D1517" s="2830"/>
      <c r="E1517" s="2833"/>
      <c r="F1517" s="2807"/>
      <c r="G1517" s="2810"/>
      <c r="H1517" s="2839"/>
      <c r="I1517" s="2807"/>
      <c r="J1517" s="2807"/>
      <c r="K1517" s="277"/>
      <c r="L1517" s="98"/>
      <c r="M1517" s="1760"/>
      <c r="N1517" s="89"/>
      <c r="O1517" s="89"/>
      <c r="P1517" s="98"/>
      <c r="Q1517" s="98"/>
      <c r="R1517" s="12"/>
      <c r="S1517" s="12"/>
      <c r="T1517" s="12"/>
      <c r="U1517" s="12"/>
      <c r="V1517" s="12"/>
      <c r="W1517" s="1934"/>
      <c r="X1517" s="1934"/>
      <c r="Y1517" s="12"/>
      <c r="Z1517" s="98"/>
      <c r="AA1517" s="2813"/>
      <c r="AB1517" s="2813"/>
      <c r="AC1517" s="2824" t="str">
        <f t="shared" ref="AC1517" si="357">IF(AC1511&gt;9,"błąd","")</f>
        <v/>
      </c>
      <c r="AD1517" s="2835"/>
      <c r="AE1517" s="2821"/>
      <c r="AF1517" s="2823"/>
      <c r="AG1517" s="59">
        <f>IF(N1517=N1516,0,IF(N1517=N1515,0,IF(N1517=N1514,0,IF(N1517=N1513,0,IF(N1517=N1512,0,IF(N1517=N1511,0,1))))))</f>
        <v>0</v>
      </c>
      <c r="AH1517" s="59" t="s">
        <v>224</v>
      </c>
      <c r="AI1517" s="59" t="str">
        <f t="shared" si="342"/>
        <v>??</v>
      </c>
      <c r="AJ1517" s="59">
        <f>IF(O1517=O1516,0,IF(O1517=O1515,0,IF(O1517=O1514,0,IF(O1517=O1513,0,IF(O1517=O1512,0,IF(O1517=O1511,0,1))))))</f>
        <v>0</v>
      </c>
      <c r="AK1517" s="529">
        <f t="shared" si="352"/>
        <v>0</v>
      </c>
    </row>
    <row r="1518" spans="1:37" ht="14.1" customHeight="1" thickTop="1" thickBot="1">
      <c r="A1518" s="2797"/>
      <c r="B1518" s="2801"/>
      <c r="C1518" s="2827"/>
      <c r="D1518" s="2830"/>
      <c r="E1518" s="2833"/>
      <c r="F1518" s="2807"/>
      <c r="G1518" s="2810"/>
      <c r="H1518" s="2839"/>
      <c r="I1518" s="2807"/>
      <c r="J1518" s="2807"/>
      <c r="K1518" s="277"/>
      <c r="L1518" s="98"/>
      <c r="M1518" s="1760"/>
      <c r="N1518" s="89"/>
      <c r="O1518" s="89"/>
      <c r="P1518" s="98"/>
      <c r="Q1518" s="98"/>
      <c r="R1518" s="12"/>
      <c r="S1518" s="12"/>
      <c r="T1518" s="12"/>
      <c r="U1518" s="12"/>
      <c r="V1518" s="12"/>
      <c r="W1518" s="1934"/>
      <c r="X1518" s="1934"/>
      <c r="Y1518" s="12"/>
      <c r="Z1518" s="98"/>
      <c r="AA1518" s="2813"/>
      <c r="AB1518" s="2813"/>
      <c r="AC1518" s="2824"/>
      <c r="AD1518" s="2835"/>
      <c r="AE1518" s="2821"/>
      <c r="AF1518" s="2823"/>
      <c r="AG1518" s="59">
        <f>IF(N1518=N1517,0,IF(N1518=N1516,0,IF(N1518=N1515,0,IF(N1518=N1514,0,IF(N1518=N1513,0,IF(N1518=N1512,0,IF(N1518=N1511,0,1)))))))</f>
        <v>0</v>
      </c>
      <c r="AH1518" s="59" t="s">
        <v>224</v>
      </c>
      <c r="AI1518" s="59" t="str">
        <f t="shared" si="342"/>
        <v>??</v>
      </c>
      <c r="AJ1518" s="59">
        <f>IF(O1518=O1517,0,IF(O1518=O1516,0,IF(O1518=O1515,0,IF(O1518=O1514,0,IF(O1518=O1513,0,IF(O1518=O1512,0,IF(O1518=O1511,0,1)))))))</f>
        <v>0</v>
      </c>
      <c r="AK1518" s="529">
        <f t="shared" si="352"/>
        <v>0</v>
      </c>
    </row>
    <row r="1519" spans="1:37" ht="14.1" customHeight="1" thickTop="1" thickBot="1">
      <c r="A1519" s="2797"/>
      <c r="B1519" s="2801"/>
      <c r="C1519" s="2827"/>
      <c r="D1519" s="2830"/>
      <c r="E1519" s="2833"/>
      <c r="F1519" s="2807"/>
      <c r="G1519" s="2810"/>
      <c r="H1519" s="2839"/>
      <c r="I1519" s="2807"/>
      <c r="J1519" s="2807"/>
      <c r="K1519" s="277"/>
      <c r="L1519" s="98"/>
      <c r="M1519" s="1760"/>
      <c r="N1519" s="89"/>
      <c r="O1519" s="89"/>
      <c r="P1519" s="98"/>
      <c r="Q1519" s="98"/>
      <c r="R1519" s="12"/>
      <c r="S1519" s="12"/>
      <c r="T1519" s="12"/>
      <c r="U1519" s="12"/>
      <c r="V1519" s="12"/>
      <c r="W1519" s="1934"/>
      <c r="X1519" s="1934"/>
      <c r="Y1519" s="12"/>
      <c r="Z1519" s="98"/>
      <c r="AA1519" s="2813"/>
      <c r="AB1519" s="2813"/>
      <c r="AC1519" s="2824"/>
      <c r="AD1519" s="2835"/>
      <c r="AE1519" s="2821"/>
      <c r="AF1519" s="2823"/>
      <c r="AG1519" s="59">
        <f>IF(N1519=N1518,0,IF(N1519=N1517,0,IF(N1519=N1516,0,IF(N1519=N1515,0,IF(N1519=N1514,0,IF(N1519=N1513,0,IF(N1519=N1512,0,IF(N1519=N1511,0,1))))))))</f>
        <v>0</v>
      </c>
      <c r="AH1519" s="59" t="s">
        <v>224</v>
      </c>
      <c r="AI1519" s="59" t="str">
        <f t="shared" si="342"/>
        <v>??</v>
      </c>
      <c r="AJ1519" s="59">
        <f>IF(O1519=O1518,0,IF(O1519=O1517,0,IF(O1519=O1516,0,IF(O1519=O1515,0,IF(O1519=O1514,0,IF(O1519=O1513,0,IF(O1519=O1512,0,IF(O1519=O1511,0,1))))))))</f>
        <v>0</v>
      </c>
      <c r="AK1519" s="529">
        <f t="shared" si="352"/>
        <v>0</v>
      </c>
    </row>
    <row r="1520" spans="1:37" ht="14.1" customHeight="1" thickTop="1" thickBot="1">
      <c r="A1520" s="2797"/>
      <c r="B1520" s="2802"/>
      <c r="C1520" s="2828"/>
      <c r="D1520" s="2831"/>
      <c r="E1520" s="2834"/>
      <c r="F1520" s="2808"/>
      <c r="G1520" s="2811"/>
      <c r="H1520" s="2840"/>
      <c r="I1520" s="2808"/>
      <c r="J1520" s="2808"/>
      <c r="K1520" s="274"/>
      <c r="L1520" s="96"/>
      <c r="M1520" s="96"/>
      <c r="N1520" s="89"/>
      <c r="O1520" s="93"/>
      <c r="P1520" s="96"/>
      <c r="Q1520" s="96"/>
      <c r="R1520" s="13"/>
      <c r="S1520" s="13"/>
      <c r="T1520" s="13"/>
      <c r="U1520" s="13"/>
      <c r="V1520" s="13"/>
      <c r="W1520" s="13"/>
      <c r="X1520" s="13"/>
      <c r="Y1520" s="13"/>
      <c r="Z1520" s="96"/>
      <c r="AA1520" s="2814"/>
      <c r="AB1520" s="2814"/>
      <c r="AC1520" s="2825"/>
      <c r="AD1520" s="2835"/>
      <c r="AE1520" s="2822"/>
      <c r="AF1520" s="2823"/>
      <c r="AG1520" s="59">
        <f>IF(N1520=N1519,0,IF(N1520=N1518,0,IF(N1520=N1517,0,IF(N1520=N1516,0,IF(N1520=N1515,0,IF(N1520=N1514,0,IF(N1520=N1513,0,IF(N1520=N1512,0,IF(N1520=N1511,0,1)))))))))</f>
        <v>0</v>
      </c>
      <c r="AH1520" s="59" t="s">
        <v>224</v>
      </c>
      <c r="AI1520" s="59" t="str">
        <f t="shared" si="342"/>
        <v>??</v>
      </c>
      <c r="AJ1520" s="59">
        <f>IF(O1520=O1519,0,IF(O1520=O1518,0,IF(O1520=O1517,0,IF(O1520=O1516,0,IF(O1520=O1515,0,IF(O1520=O1514,0,IF(O1520=O1513,0,IF(O1520=O1512,0,IF(O1520=O1511,0,1)))))))))</f>
        <v>0</v>
      </c>
      <c r="AK1520" s="529">
        <f t="shared" si="352"/>
        <v>0</v>
      </c>
    </row>
    <row r="1521" spans="1:37" ht="14.1" customHeight="1" thickTop="1" thickBot="1">
      <c r="A1521" s="2797"/>
      <c r="B1521" s="2800"/>
      <c r="C1521" s="2826"/>
      <c r="D1521" s="2829"/>
      <c r="E1521" s="2832"/>
      <c r="F1521" s="2806"/>
      <c r="G1521" s="2809"/>
      <c r="H1521" s="2836" t="s">
        <v>970</v>
      </c>
      <c r="I1521" s="2806"/>
      <c r="J1521" s="2806"/>
      <c r="K1521" s="275"/>
      <c r="L1521" s="97"/>
      <c r="M1521" s="97"/>
      <c r="N1521" s="79"/>
      <c r="O1521" s="79"/>
      <c r="P1521" s="97"/>
      <c r="Q1521" s="97"/>
      <c r="R1521" s="14"/>
      <c r="S1521" s="14"/>
      <c r="T1521" s="14"/>
      <c r="U1521" s="14"/>
      <c r="V1521" s="14"/>
      <c r="W1521" s="14"/>
      <c r="X1521" s="14"/>
      <c r="Y1521" s="14"/>
      <c r="Z1521" s="97"/>
      <c r="AA1521" s="2812">
        <f>SUM(R1521:Z1530)</f>
        <v>0</v>
      </c>
      <c r="AB1521" s="2812">
        <f>IF(AA1521&gt;0,18,0)</f>
        <v>0</v>
      </c>
      <c r="AC1521" s="2815">
        <f t="shared" ref="AC1521" si="358">IF((AA1521-AB1521)&gt;=0,AA1521-AB1521,0)</f>
        <v>0</v>
      </c>
      <c r="AD1521" s="2835">
        <f>IF(AA1521&lt;AB1521,AA1521,AB1521)/IF(AB1521=0,1,AB1521)</f>
        <v>0</v>
      </c>
      <c r="AE1521" s="2820" t="str">
        <f>IF(AD1521=1,"pe",IF(AD1521&gt;0,"ne",""))</f>
        <v/>
      </c>
      <c r="AF1521" s="2823"/>
      <c r="AG1521" s="59">
        <v>1</v>
      </c>
      <c r="AH1521" s="59" t="s">
        <v>224</v>
      </c>
      <c r="AI1521" s="59" t="str">
        <f t="shared" si="342"/>
        <v>??</v>
      </c>
      <c r="AJ1521" s="59">
        <v>1</v>
      </c>
      <c r="AK1521" s="529">
        <f>C1521</f>
        <v>0</v>
      </c>
    </row>
    <row r="1522" spans="1:37" ht="14.1" customHeight="1" thickTop="1" thickBot="1">
      <c r="A1522" s="2797"/>
      <c r="B1522" s="2801"/>
      <c r="C1522" s="2827"/>
      <c r="D1522" s="2830"/>
      <c r="E1522" s="2833"/>
      <c r="F1522" s="2807"/>
      <c r="G1522" s="2810"/>
      <c r="H1522" s="2837"/>
      <c r="I1522" s="2807"/>
      <c r="J1522" s="2807"/>
      <c r="K1522" s="273"/>
      <c r="L1522" s="98"/>
      <c r="M1522" s="1760"/>
      <c r="N1522" s="89"/>
      <c r="O1522" s="89"/>
      <c r="P1522" s="98"/>
      <c r="Q1522" s="98"/>
      <c r="R1522" s="12"/>
      <c r="S1522" s="12"/>
      <c r="T1522" s="12"/>
      <c r="U1522" s="12"/>
      <c r="V1522" s="12"/>
      <c r="W1522" s="1934"/>
      <c r="X1522" s="1934"/>
      <c r="Y1522" s="12"/>
      <c r="Z1522" s="98"/>
      <c r="AA1522" s="2813"/>
      <c r="AB1522" s="2813"/>
      <c r="AC1522" s="2816"/>
      <c r="AD1522" s="2835"/>
      <c r="AE1522" s="2821"/>
      <c r="AF1522" s="2823"/>
      <c r="AG1522" s="59">
        <f>IF(N1522=N1521,0,1)</f>
        <v>0</v>
      </c>
      <c r="AH1522" s="59" t="s">
        <v>224</v>
      </c>
      <c r="AI1522" s="59" t="str">
        <f t="shared" si="342"/>
        <v>??</v>
      </c>
      <c r="AJ1522" s="59">
        <f>IF(O1522=O1521,0,1)</f>
        <v>0</v>
      </c>
      <c r="AK1522" s="529">
        <f t="shared" ref="AK1522:AK1580" si="359">AK1521</f>
        <v>0</v>
      </c>
    </row>
    <row r="1523" spans="1:37" ht="14.1" customHeight="1" thickTop="1" thickBot="1">
      <c r="A1523" s="2797"/>
      <c r="B1523" s="2801"/>
      <c r="C1523" s="2827"/>
      <c r="D1523" s="2830"/>
      <c r="E1523" s="2833"/>
      <c r="F1523" s="2807"/>
      <c r="G1523" s="2810"/>
      <c r="H1523" s="2838"/>
      <c r="I1523" s="2807"/>
      <c r="J1523" s="2807"/>
      <c r="K1523" s="273"/>
      <c r="L1523" s="98"/>
      <c r="M1523" s="1760"/>
      <c r="N1523" s="89"/>
      <c r="O1523" s="89"/>
      <c r="P1523" s="98"/>
      <c r="Q1523" s="98"/>
      <c r="R1523" s="12"/>
      <c r="S1523" s="12"/>
      <c r="T1523" s="12"/>
      <c r="U1523" s="12"/>
      <c r="V1523" s="12"/>
      <c r="W1523" s="1934"/>
      <c r="X1523" s="1934"/>
      <c r="Y1523" s="12"/>
      <c r="Z1523" s="98"/>
      <c r="AA1523" s="2813"/>
      <c r="AB1523" s="2813"/>
      <c r="AC1523" s="2816"/>
      <c r="AD1523" s="2835"/>
      <c r="AE1523" s="2821"/>
      <c r="AF1523" s="2823"/>
      <c r="AG1523" s="59">
        <f>IF(N1523=N1522,0,IF(N1523=N1521,0,1))</f>
        <v>0</v>
      </c>
      <c r="AH1523" s="59" t="s">
        <v>224</v>
      </c>
      <c r="AI1523" s="59" t="str">
        <f t="shared" si="342"/>
        <v>??</v>
      </c>
      <c r="AJ1523" s="59">
        <f>IF(O1523=O1522,0,IF(O1523=O1521,0,1))</f>
        <v>0</v>
      </c>
      <c r="AK1523" s="529">
        <f t="shared" si="359"/>
        <v>0</v>
      </c>
    </row>
    <row r="1524" spans="1:37" ht="14.1" customHeight="1" thickTop="1" thickBot="1">
      <c r="A1524" s="2797"/>
      <c r="B1524" s="2801"/>
      <c r="C1524" s="2827"/>
      <c r="D1524" s="2830"/>
      <c r="E1524" s="2833"/>
      <c r="F1524" s="2807"/>
      <c r="G1524" s="2810"/>
      <c r="H1524" s="2839"/>
      <c r="I1524" s="2807"/>
      <c r="J1524" s="2807"/>
      <c r="K1524" s="273"/>
      <c r="L1524" s="98"/>
      <c r="M1524" s="1760"/>
      <c r="N1524" s="89"/>
      <c r="O1524" s="89"/>
      <c r="P1524" s="98"/>
      <c r="Q1524" s="98"/>
      <c r="R1524" s="12"/>
      <c r="S1524" s="12"/>
      <c r="T1524" s="12"/>
      <c r="U1524" s="12"/>
      <c r="V1524" s="12"/>
      <c r="W1524" s="1934"/>
      <c r="X1524" s="1934"/>
      <c r="Y1524" s="12"/>
      <c r="Z1524" s="98"/>
      <c r="AA1524" s="2813"/>
      <c r="AB1524" s="2813"/>
      <c r="AC1524" s="2816"/>
      <c r="AD1524" s="2835"/>
      <c r="AE1524" s="2821"/>
      <c r="AF1524" s="2823"/>
      <c r="AG1524" s="59">
        <f>IF(N1524=N1523,0,IF(N1524=N1522,0,IF(N1524=N1521,0,1)))</f>
        <v>0</v>
      </c>
      <c r="AH1524" s="59" t="s">
        <v>224</v>
      </c>
      <c r="AI1524" s="59" t="str">
        <f t="shared" si="342"/>
        <v>??</v>
      </c>
      <c r="AJ1524" s="59">
        <f>IF(O1524=O1523,0,IF(O1524=O1522,0,IF(O1524=O1521,0,1)))</f>
        <v>0</v>
      </c>
      <c r="AK1524" s="529">
        <f t="shared" si="359"/>
        <v>0</v>
      </c>
    </row>
    <row r="1525" spans="1:37" ht="14.1" customHeight="1" thickTop="1" thickBot="1">
      <c r="A1525" s="2797"/>
      <c r="B1525" s="2801"/>
      <c r="C1525" s="2827"/>
      <c r="D1525" s="2830"/>
      <c r="E1525" s="2833"/>
      <c r="F1525" s="2807"/>
      <c r="G1525" s="2810"/>
      <c r="H1525" s="2839"/>
      <c r="I1525" s="2807"/>
      <c r="J1525" s="2807"/>
      <c r="K1525" s="277"/>
      <c r="L1525" s="98"/>
      <c r="M1525" s="1760"/>
      <c r="N1525" s="89"/>
      <c r="O1525" s="89"/>
      <c r="P1525" s="98"/>
      <c r="Q1525" s="98"/>
      <c r="R1525" s="12"/>
      <c r="S1525" s="12"/>
      <c r="T1525" s="12"/>
      <c r="U1525" s="12"/>
      <c r="V1525" s="12"/>
      <c r="W1525" s="1934"/>
      <c r="X1525" s="1934"/>
      <c r="Y1525" s="12"/>
      <c r="Z1525" s="98"/>
      <c r="AA1525" s="2813"/>
      <c r="AB1525" s="2813"/>
      <c r="AC1525" s="2816"/>
      <c r="AD1525" s="2835"/>
      <c r="AE1525" s="2821"/>
      <c r="AF1525" s="2823"/>
      <c r="AG1525" s="59">
        <f>IF(N1525=N1524,0,IF(N1525=N1523,0,IF(N1525=N1522,0,IF(N1525=N1521,0,1))))</f>
        <v>0</v>
      </c>
      <c r="AH1525" s="59" t="s">
        <v>224</v>
      </c>
      <c r="AI1525" s="59" t="str">
        <f t="shared" si="342"/>
        <v>??</v>
      </c>
      <c r="AJ1525" s="59">
        <f>IF(O1525=O1524,0,IF(O1525=O1523,0,IF(O1525=O1522,0,IF(O1525=O1521,0,1))))</f>
        <v>0</v>
      </c>
      <c r="AK1525" s="529">
        <f t="shared" si="359"/>
        <v>0</v>
      </c>
    </row>
    <row r="1526" spans="1:37" ht="14.1" customHeight="1" thickTop="1" thickBot="1">
      <c r="A1526" s="2797"/>
      <c r="B1526" s="2801"/>
      <c r="C1526" s="2827"/>
      <c r="D1526" s="2830"/>
      <c r="E1526" s="2833"/>
      <c r="F1526" s="2807"/>
      <c r="G1526" s="2810"/>
      <c r="H1526" s="2839"/>
      <c r="I1526" s="2807"/>
      <c r="J1526" s="2807"/>
      <c r="K1526" s="277"/>
      <c r="L1526" s="98"/>
      <c r="M1526" s="1760"/>
      <c r="N1526" s="89"/>
      <c r="O1526" s="89"/>
      <c r="P1526" s="98"/>
      <c r="Q1526" s="98"/>
      <c r="R1526" s="12"/>
      <c r="S1526" s="12"/>
      <c r="T1526" s="12"/>
      <c r="U1526" s="12"/>
      <c r="V1526" s="12"/>
      <c r="W1526" s="1934"/>
      <c r="X1526" s="1934"/>
      <c r="Y1526" s="12"/>
      <c r="Z1526" s="98"/>
      <c r="AA1526" s="2813"/>
      <c r="AB1526" s="2813"/>
      <c r="AC1526" s="2816"/>
      <c r="AD1526" s="2835"/>
      <c r="AE1526" s="2821"/>
      <c r="AF1526" s="2823"/>
      <c r="AG1526" s="59">
        <f>IF(N1526=N1525,0,IF(N1526=N1524,0,IF(N1526=N1523,0,IF(N1526=N1522,0,IF(N1526=N1521,0,1)))))</f>
        <v>0</v>
      </c>
      <c r="AH1526" s="59" t="s">
        <v>224</v>
      </c>
      <c r="AI1526" s="59" t="str">
        <f t="shared" si="342"/>
        <v>??</v>
      </c>
      <c r="AJ1526" s="59">
        <f>IF(O1526=O1525,0,IF(O1526=O1524,0,IF(O1526=O1523,0,IF(O1526=O1522,0,IF(O1526=O1521,0,1)))))</f>
        <v>0</v>
      </c>
      <c r="AK1526" s="529">
        <f t="shared" si="359"/>
        <v>0</v>
      </c>
    </row>
    <row r="1527" spans="1:37" ht="14.1" customHeight="1" thickTop="1" thickBot="1">
      <c r="A1527" s="2797"/>
      <c r="B1527" s="2801"/>
      <c r="C1527" s="2827"/>
      <c r="D1527" s="2830"/>
      <c r="E1527" s="2833"/>
      <c r="F1527" s="2807"/>
      <c r="G1527" s="2810"/>
      <c r="H1527" s="2839"/>
      <c r="I1527" s="2807"/>
      <c r="J1527" s="2807"/>
      <c r="K1527" s="277"/>
      <c r="L1527" s="98"/>
      <c r="M1527" s="1760"/>
      <c r="N1527" s="89"/>
      <c r="O1527" s="89"/>
      <c r="P1527" s="98"/>
      <c r="Q1527" s="98"/>
      <c r="R1527" s="12"/>
      <c r="S1527" s="12"/>
      <c r="T1527" s="12"/>
      <c r="U1527" s="12"/>
      <c r="V1527" s="12"/>
      <c r="W1527" s="1934"/>
      <c r="X1527" s="1934"/>
      <c r="Y1527" s="12"/>
      <c r="Z1527" s="98"/>
      <c r="AA1527" s="2813"/>
      <c r="AB1527" s="2813"/>
      <c r="AC1527" s="2824" t="str">
        <f t="shared" ref="AC1527" si="360">IF(AC1521&gt;9,"błąd","")</f>
        <v/>
      </c>
      <c r="AD1527" s="2835"/>
      <c r="AE1527" s="2821"/>
      <c r="AF1527" s="2823"/>
      <c r="AG1527" s="59">
        <f>IF(N1527=N1526,0,IF(N1527=N1525,0,IF(N1527=N1524,0,IF(N1527=N1523,0,IF(N1527=N1522,0,IF(N1527=N1521,0,1))))))</f>
        <v>0</v>
      </c>
      <c r="AH1527" s="59" t="s">
        <v>224</v>
      </c>
      <c r="AI1527" s="59" t="str">
        <f t="shared" si="342"/>
        <v>??</v>
      </c>
      <c r="AJ1527" s="59">
        <f>IF(O1527=O1526,0,IF(O1527=O1525,0,IF(O1527=O1524,0,IF(O1527=O1523,0,IF(O1527=O1522,0,IF(O1527=O1521,0,1))))))</f>
        <v>0</v>
      </c>
      <c r="AK1527" s="529">
        <f t="shared" si="359"/>
        <v>0</v>
      </c>
    </row>
    <row r="1528" spans="1:37" ht="14.1" customHeight="1" thickTop="1" thickBot="1">
      <c r="A1528" s="2797"/>
      <c r="B1528" s="2801"/>
      <c r="C1528" s="2827"/>
      <c r="D1528" s="2830"/>
      <c r="E1528" s="2833"/>
      <c r="F1528" s="2807"/>
      <c r="G1528" s="2810"/>
      <c r="H1528" s="2839"/>
      <c r="I1528" s="2807"/>
      <c r="J1528" s="2807"/>
      <c r="K1528" s="277"/>
      <c r="L1528" s="98"/>
      <c r="M1528" s="1760"/>
      <c r="N1528" s="89"/>
      <c r="O1528" s="89"/>
      <c r="P1528" s="98"/>
      <c r="Q1528" s="98"/>
      <c r="R1528" s="12"/>
      <c r="S1528" s="12"/>
      <c r="T1528" s="12"/>
      <c r="U1528" s="12"/>
      <c r="V1528" s="12"/>
      <c r="W1528" s="1934"/>
      <c r="X1528" s="1934"/>
      <c r="Y1528" s="12"/>
      <c r="Z1528" s="98"/>
      <c r="AA1528" s="2813"/>
      <c r="AB1528" s="2813"/>
      <c r="AC1528" s="2824"/>
      <c r="AD1528" s="2835"/>
      <c r="AE1528" s="2821"/>
      <c r="AF1528" s="2823"/>
      <c r="AG1528" s="59">
        <f>IF(N1528=N1527,0,IF(N1528=N1526,0,IF(N1528=N1525,0,IF(N1528=N1524,0,IF(N1528=N1523,0,IF(N1528=N1522,0,IF(N1528=N1521,0,1)))))))</f>
        <v>0</v>
      </c>
      <c r="AH1528" s="59" t="s">
        <v>224</v>
      </c>
      <c r="AI1528" s="59" t="str">
        <f t="shared" si="342"/>
        <v>??</v>
      </c>
      <c r="AJ1528" s="59">
        <f>IF(O1528=O1527,0,IF(O1528=O1526,0,IF(O1528=O1525,0,IF(O1528=O1524,0,IF(O1528=O1523,0,IF(O1528=O1522,0,IF(O1528=O1521,0,1)))))))</f>
        <v>0</v>
      </c>
      <c r="AK1528" s="529">
        <f t="shared" si="359"/>
        <v>0</v>
      </c>
    </row>
    <row r="1529" spans="1:37" ht="14.1" customHeight="1" thickTop="1" thickBot="1">
      <c r="A1529" s="2797"/>
      <c r="B1529" s="2801"/>
      <c r="C1529" s="2827"/>
      <c r="D1529" s="2830"/>
      <c r="E1529" s="2833"/>
      <c r="F1529" s="2807"/>
      <c r="G1529" s="2810"/>
      <c r="H1529" s="2839"/>
      <c r="I1529" s="2807"/>
      <c r="J1529" s="2807"/>
      <c r="K1529" s="277"/>
      <c r="L1529" s="98"/>
      <c r="M1529" s="1760"/>
      <c r="N1529" s="89"/>
      <c r="O1529" s="89"/>
      <c r="P1529" s="98"/>
      <c r="Q1529" s="98"/>
      <c r="R1529" s="12"/>
      <c r="S1529" s="12"/>
      <c r="T1529" s="12"/>
      <c r="U1529" s="12"/>
      <c r="V1529" s="12"/>
      <c r="W1529" s="1934"/>
      <c r="X1529" s="1934"/>
      <c r="Y1529" s="12"/>
      <c r="Z1529" s="98"/>
      <c r="AA1529" s="2813"/>
      <c r="AB1529" s="2813"/>
      <c r="AC1529" s="2824"/>
      <c r="AD1529" s="2835"/>
      <c r="AE1529" s="2821"/>
      <c r="AF1529" s="2823"/>
      <c r="AG1529" s="59">
        <f>IF(N1529=N1528,0,IF(N1529=N1527,0,IF(N1529=N1526,0,IF(N1529=N1525,0,IF(N1529=N1524,0,IF(N1529=N1523,0,IF(N1529=N1522,0,IF(N1529=N1521,0,1))))))))</f>
        <v>0</v>
      </c>
      <c r="AH1529" s="59" t="s">
        <v>224</v>
      </c>
      <c r="AI1529" s="59" t="str">
        <f t="shared" si="342"/>
        <v>??</v>
      </c>
      <c r="AJ1529" s="59">
        <f>IF(O1529=O1528,0,IF(O1529=O1527,0,IF(O1529=O1526,0,IF(O1529=O1525,0,IF(O1529=O1524,0,IF(O1529=O1523,0,IF(O1529=O1522,0,IF(O1529=O1521,0,1))))))))</f>
        <v>0</v>
      </c>
      <c r="AK1529" s="529">
        <f t="shared" si="359"/>
        <v>0</v>
      </c>
    </row>
    <row r="1530" spans="1:37" ht="14.1" customHeight="1" thickTop="1" thickBot="1">
      <c r="A1530" s="2797"/>
      <c r="B1530" s="2802"/>
      <c r="C1530" s="2828"/>
      <c r="D1530" s="2831"/>
      <c r="E1530" s="2834"/>
      <c r="F1530" s="2808"/>
      <c r="G1530" s="2811"/>
      <c r="H1530" s="2840"/>
      <c r="I1530" s="2808"/>
      <c r="J1530" s="2808"/>
      <c r="K1530" s="274"/>
      <c r="L1530" s="96"/>
      <c r="M1530" s="96"/>
      <c r="N1530" s="89"/>
      <c r="O1530" s="93"/>
      <c r="P1530" s="96"/>
      <c r="Q1530" s="96"/>
      <c r="R1530" s="13"/>
      <c r="S1530" s="13"/>
      <c r="T1530" s="13"/>
      <c r="U1530" s="13"/>
      <c r="V1530" s="13"/>
      <c r="W1530" s="13"/>
      <c r="X1530" s="13"/>
      <c r="Y1530" s="13"/>
      <c r="Z1530" s="96"/>
      <c r="AA1530" s="2814"/>
      <c r="AB1530" s="2814"/>
      <c r="AC1530" s="2825"/>
      <c r="AD1530" s="2835"/>
      <c r="AE1530" s="2822"/>
      <c r="AF1530" s="2823"/>
      <c r="AG1530" s="59">
        <f>IF(N1530=N1529,0,IF(N1530=N1528,0,IF(N1530=N1527,0,IF(N1530=N1526,0,IF(N1530=N1525,0,IF(N1530=N1524,0,IF(N1530=N1523,0,IF(N1530=N1522,0,IF(N1530=N1521,0,1)))))))))</f>
        <v>0</v>
      </c>
      <c r="AH1530" s="59" t="s">
        <v>224</v>
      </c>
      <c r="AI1530" s="59" t="str">
        <f t="shared" si="342"/>
        <v>??</v>
      </c>
      <c r="AJ1530" s="59">
        <f>IF(O1530=O1529,0,IF(O1530=O1528,0,IF(O1530=O1527,0,IF(O1530=O1526,0,IF(O1530=O1525,0,IF(O1530=O1524,0,IF(O1530=O1523,0,IF(O1530=O1522,0,IF(O1530=O1521,0,1)))))))))</f>
        <v>0</v>
      </c>
      <c r="AK1530" s="529">
        <f t="shared" si="359"/>
        <v>0</v>
      </c>
    </row>
    <row r="1531" spans="1:37" ht="14.1" customHeight="1" thickTop="1" thickBot="1">
      <c r="A1531" s="2797"/>
      <c r="B1531" s="2800"/>
      <c r="C1531" s="2826"/>
      <c r="D1531" s="2829"/>
      <c r="E1531" s="2832"/>
      <c r="F1531" s="2806"/>
      <c r="G1531" s="2809"/>
      <c r="H1531" s="2836" t="s">
        <v>970</v>
      </c>
      <c r="I1531" s="2806"/>
      <c r="J1531" s="2806"/>
      <c r="K1531" s="275"/>
      <c r="L1531" s="97"/>
      <c r="M1531" s="97"/>
      <c r="N1531" s="79"/>
      <c r="O1531" s="79"/>
      <c r="P1531" s="97"/>
      <c r="Q1531" s="97"/>
      <c r="R1531" s="14"/>
      <c r="S1531" s="14"/>
      <c r="T1531" s="14"/>
      <c r="U1531" s="14"/>
      <c r="V1531" s="14"/>
      <c r="W1531" s="14"/>
      <c r="X1531" s="14"/>
      <c r="Y1531" s="14"/>
      <c r="Z1531" s="97"/>
      <c r="AA1531" s="2812">
        <f>SUM(R1531:Z1540)</f>
        <v>0</v>
      </c>
      <c r="AB1531" s="2812">
        <f>IF(AA1531&gt;0,18,0)</f>
        <v>0</v>
      </c>
      <c r="AC1531" s="2815">
        <f t="shared" ref="AC1531" si="361">IF((AA1531-AB1531)&gt;=0,AA1531-AB1531,0)</f>
        <v>0</v>
      </c>
      <c r="AD1531" s="2835">
        <f>IF(AA1531&lt;AB1531,AA1531,AB1531)/IF(AB1531=0,1,AB1531)</f>
        <v>0</v>
      </c>
      <c r="AE1531" s="2820" t="str">
        <f>IF(AD1531=1,"pe",IF(AD1531&gt;0,"ne",""))</f>
        <v/>
      </c>
      <c r="AF1531" s="2823"/>
      <c r="AG1531" s="59">
        <v>1</v>
      </c>
      <c r="AH1531" s="59" t="s">
        <v>224</v>
      </c>
      <c r="AI1531" s="59" t="str">
        <f t="shared" si="342"/>
        <v>??</v>
      </c>
      <c r="AJ1531" s="59">
        <v>1</v>
      </c>
      <c r="AK1531" s="529">
        <f>C1531</f>
        <v>0</v>
      </c>
    </row>
    <row r="1532" spans="1:37" ht="14.1" customHeight="1" thickTop="1" thickBot="1">
      <c r="A1532" s="2797"/>
      <c r="B1532" s="2801"/>
      <c r="C1532" s="2827"/>
      <c r="D1532" s="2830"/>
      <c r="E1532" s="2833"/>
      <c r="F1532" s="2807"/>
      <c r="G1532" s="2810"/>
      <c r="H1532" s="2837"/>
      <c r="I1532" s="2807"/>
      <c r="J1532" s="2807"/>
      <c r="K1532" s="273"/>
      <c r="L1532" s="98"/>
      <c r="M1532" s="1760"/>
      <c r="N1532" s="89"/>
      <c r="O1532" s="89"/>
      <c r="P1532" s="98"/>
      <c r="Q1532" s="98"/>
      <c r="R1532" s="12"/>
      <c r="S1532" s="12"/>
      <c r="T1532" s="12"/>
      <c r="U1532" s="12"/>
      <c r="V1532" s="12"/>
      <c r="W1532" s="1934"/>
      <c r="X1532" s="1934"/>
      <c r="Y1532" s="12"/>
      <c r="Z1532" s="98"/>
      <c r="AA1532" s="2813"/>
      <c r="AB1532" s="2813"/>
      <c r="AC1532" s="2816"/>
      <c r="AD1532" s="2835"/>
      <c r="AE1532" s="2821"/>
      <c r="AF1532" s="2823"/>
      <c r="AG1532" s="59">
        <f>IF(N1532=N1531,0,1)</f>
        <v>0</v>
      </c>
      <c r="AH1532" s="59" t="s">
        <v>224</v>
      </c>
      <c r="AI1532" s="59" t="str">
        <f t="shared" si="342"/>
        <v>??</v>
      </c>
      <c r="AJ1532" s="59">
        <f>IF(O1532=O1531,0,1)</f>
        <v>0</v>
      </c>
      <c r="AK1532" s="529">
        <f t="shared" si="359"/>
        <v>0</v>
      </c>
    </row>
    <row r="1533" spans="1:37" ht="14.1" customHeight="1" thickTop="1" thickBot="1">
      <c r="A1533" s="2797"/>
      <c r="B1533" s="2801"/>
      <c r="C1533" s="2827"/>
      <c r="D1533" s="2830"/>
      <c r="E1533" s="2833"/>
      <c r="F1533" s="2807"/>
      <c r="G1533" s="2810"/>
      <c r="H1533" s="2838"/>
      <c r="I1533" s="2807"/>
      <c r="J1533" s="2807"/>
      <c r="K1533" s="273"/>
      <c r="L1533" s="98"/>
      <c r="M1533" s="1760"/>
      <c r="N1533" s="89"/>
      <c r="O1533" s="89"/>
      <c r="P1533" s="98"/>
      <c r="Q1533" s="98"/>
      <c r="R1533" s="12"/>
      <c r="S1533" s="12"/>
      <c r="T1533" s="12"/>
      <c r="U1533" s="12"/>
      <c r="V1533" s="12"/>
      <c r="W1533" s="1934"/>
      <c r="X1533" s="1934"/>
      <c r="Y1533" s="12"/>
      <c r="Z1533" s="98"/>
      <c r="AA1533" s="2813"/>
      <c r="AB1533" s="2813"/>
      <c r="AC1533" s="2816"/>
      <c r="AD1533" s="2835"/>
      <c r="AE1533" s="2821"/>
      <c r="AF1533" s="2823"/>
      <c r="AG1533" s="59">
        <f>IF(N1533=N1532,0,IF(N1533=N1531,0,1))</f>
        <v>0</v>
      </c>
      <c r="AH1533" s="59" t="s">
        <v>224</v>
      </c>
      <c r="AI1533" s="59" t="str">
        <f t="shared" si="342"/>
        <v>??</v>
      </c>
      <c r="AJ1533" s="59">
        <f>IF(O1533=O1532,0,IF(O1533=O1531,0,1))</f>
        <v>0</v>
      </c>
      <c r="AK1533" s="529">
        <f t="shared" si="359"/>
        <v>0</v>
      </c>
    </row>
    <row r="1534" spans="1:37" ht="14.1" customHeight="1" thickTop="1" thickBot="1">
      <c r="A1534" s="2797"/>
      <c r="B1534" s="2801"/>
      <c r="C1534" s="2827"/>
      <c r="D1534" s="2830"/>
      <c r="E1534" s="2833"/>
      <c r="F1534" s="2807"/>
      <c r="G1534" s="2810"/>
      <c r="H1534" s="2839"/>
      <c r="I1534" s="2807"/>
      <c r="J1534" s="2807"/>
      <c r="K1534" s="273"/>
      <c r="L1534" s="98"/>
      <c r="M1534" s="1760"/>
      <c r="N1534" s="89"/>
      <c r="O1534" s="89"/>
      <c r="P1534" s="98"/>
      <c r="Q1534" s="98"/>
      <c r="R1534" s="12"/>
      <c r="S1534" s="12"/>
      <c r="T1534" s="12"/>
      <c r="U1534" s="12"/>
      <c r="V1534" s="12"/>
      <c r="W1534" s="1934"/>
      <c r="X1534" s="1934"/>
      <c r="Y1534" s="12"/>
      <c r="Z1534" s="98"/>
      <c r="AA1534" s="2813"/>
      <c r="AB1534" s="2813"/>
      <c r="AC1534" s="2816"/>
      <c r="AD1534" s="2835"/>
      <c r="AE1534" s="2821"/>
      <c r="AF1534" s="2823"/>
      <c r="AG1534" s="59">
        <f>IF(N1534=N1533,0,IF(N1534=N1532,0,IF(N1534=N1531,0,1)))</f>
        <v>0</v>
      </c>
      <c r="AH1534" s="59" t="s">
        <v>224</v>
      </c>
      <c r="AI1534" s="59" t="str">
        <f t="shared" si="342"/>
        <v>??</v>
      </c>
      <c r="AJ1534" s="59">
        <f>IF(O1534=O1533,0,IF(O1534=O1532,0,IF(O1534=O1531,0,1)))</f>
        <v>0</v>
      </c>
      <c r="AK1534" s="529">
        <f t="shared" si="359"/>
        <v>0</v>
      </c>
    </row>
    <row r="1535" spans="1:37" ht="14.1" customHeight="1" thickTop="1" thickBot="1">
      <c r="A1535" s="2797"/>
      <c r="B1535" s="2801"/>
      <c r="C1535" s="2827"/>
      <c r="D1535" s="2830"/>
      <c r="E1535" s="2833"/>
      <c r="F1535" s="2807"/>
      <c r="G1535" s="2810"/>
      <c r="H1535" s="2839"/>
      <c r="I1535" s="2807"/>
      <c r="J1535" s="2807"/>
      <c r="K1535" s="277"/>
      <c r="L1535" s="98"/>
      <c r="M1535" s="1760"/>
      <c r="N1535" s="89"/>
      <c r="O1535" s="89"/>
      <c r="P1535" s="98"/>
      <c r="Q1535" s="98"/>
      <c r="R1535" s="12"/>
      <c r="S1535" s="12"/>
      <c r="T1535" s="12"/>
      <c r="U1535" s="12"/>
      <c r="V1535" s="12"/>
      <c r="W1535" s="1934"/>
      <c r="X1535" s="1934"/>
      <c r="Y1535" s="12"/>
      <c r="Z1535" s="98"/>
      <c r="AA1535" s="2813"/>
      <c r="AB1535" s="2813"/>
      <c r="AC1535" s="2816"/>
      <c r="AD1535" s="2835"/>
      <c r="AE1535" s="2821"/>
      <c r="AF1535" s="2823"/>
      <c r="AG1535" s="59">
        <f>IF(N1535=N1534,0,IF(N1535=N1533,0,IF(N1535=N1532,0,IF(N1535=N1531,0,1))))</f>
        <v>0</v>
      </c>
      <c r="AH1535" s="59" t="s">
        <v>224</v>
      </c>
      <c r="AI1535" s="59" t="str">
        <f t="shared" si="342"/>
        <v>??</v>
      </c>
      <c r="AJ1535" s="59">
        <f>IF(O1535=O1534,0,IF(O1535=O1533,0,IF(O1535=O1532,0,IF(O1535=O1531,0,1))))</f>
        <v>0</v>
      </c>
      <c r="AK1535" s="529">
        <f t="shared" si="359"/>
        <v>0</v>
      </c>
    </row>
    <row r="1536" spans="1:37" ht="14.1" customHeight="1" thickTop="1" thickBot="1">
      <c r="A1536" s="2797"/>
      <c r="B1536" s="2801"/>
      <c r="C1536" s="2827"/>
      <c r="D1536" s="2830"/>
      <c r="E1536" s="2833"/>
      <c r="F1536" s="2807"/>
      <c r="G1536" s="2810"/>
      <c r="H1536" s="2839"/>
      <c r="I1536" s="2807"/>
      <c r="J1536" s="2807"/>
      <c r="K1536" s="277"/>
      <c r="L1536" s="98"/>
      <c r="M1536" s="1760"/>
      <c r="N1536" s="89"/>
      <c r="O1536" s="89"/>
      <c r="P1536" s="98"/>
      <c r="Q1536" s="98"/>
      <c r="R1536" s="12"/>
      <c r="S1536" s="12"/>
      <c r="T1536" s="12"/>
      <c r="U1536" s="12"/>
      <c r="V1536" s="12"/>
      <c r="W1536" s="1934"/>
      <c r="X1536" s="1934"/>
      <c r="Y1536" s="12"/>
      <c r="Z1536" s="98"/>
      <c r="AA1536" s="2813"/>
      <c r="AB1536" s="2813"/>
      <c r="AC1536" s="2816"/>
      <c r="AD1536" s="2835"/>
      <c r="AE1536" s="2821"/>
      <c r="AF1536" s="2823"/>
      <c r="AG1536" s="59">
        <f>IF(N1536=N1535,0,IF(N1536=N1534,0,IF(N1536=N1533,0,IF(N1536=N1532,0,IF(N1536=N1531,0,1)))))</f>
        <v>0</v>
      </c>
      <c r="AH1536" s="59" t="s">
        <v>224</v>
      </c>
      <c r="AI1536" s="59" t="str">
        <f t="shared" si="342"/>
        <v>??</v>
      </c>
      <c r="AJ1536" s="59">
        <f>IF(O1536=O1535,0,IF(O1536=O1534,0,IF(O1536=O1533,0,IF(O1536=O1532,0,IF(O1536=O1531,0,1)))))</f>
        <v>0</v>
      </c>
      <c r="AK1536" s="529">
        <f t="shared" si="359"/>
        <v>0</v>
      </c>
    </row>
    <row r="1537" spans="1:37" ht="14.1" customHeight="1" thickTop="1" thickBot="1">
      <c r="A1537" s="2797"/>
      <c r="B1537" s="2801"/>
      <c r="C1537" s="2827"/>
      <c r="D1537" s="2830"/>
      <c r="E1537" s="2833"/>
      <c r="F1537" s="2807"/>
      <c r="G1537" s="2810"/>
      <c r="H1537" s="2839"/>
      <c r="I1537" s="2807"/>
      <c r="J1537" s="2807"/>
      <c r="K1537" s="277"/>
      <c r="L1537" s="98"/>
      <c r="M1537" s="1760"/>
      <c r="N1537" s="89"/>
      <c r="O1537" s="89"/>
      <c r="P1537" s="98"/>
      <c r="Q1537" s="98"/>
      <c r="R1537" s="12"/>
      <c r="S1537" s="12"/>
      <c r="T1537" s="12"/>
      <c r="U1537" s="12"/>
      <c r="V1537" s="12"/>
      <c r="W1537" s="1934"/>
      <c r="X1537" s="1934"/>
      <c r="Y1537" s="12"/>
      <c r="Z1537" s="98"/>
      <c r="AA1537" s="2813"/>
      <c r="AB1537" s="2813"/>
      <c r="AC1537" s="2824" t="str">
        <f t="shared" ref="AC1537" si="362">IF(AC1531&gt;9,"błąd","")</f>
        <v/>
      </c>
      <c r="AD1537" s="2835"/>
      <c r="AE1537" s="2821"/>
      <c r="AF1537" s="2823"/>
      <c r="AG1537" s="59">
        <f>IF(N1537=N1536,0,IF(N1537=N1535,0,IF(N1537=N1534,0,IF(N1537=N1533,0,IF(N1537=N1532,0,IF(N1537=N1531,0,1))))))</f>
        <v>0</v>
      </c>
      <c r="AH1537" s="59" t="s">
        <v>224</v>
      </c>
      <c r="AI1537" s="59" t="str">
        <f t="shared" si="342"/>
        <v>??</v>
      </c>
      <c r="AJ1537" s="59">
        <f>IF(O1537=O1536,0,IF(O1537=O1535,0,IF(O1537=O1534,0,IF(O1537=O1533,0,IF(O1537=O1532,0,IF(O1537=O1531,0,1))))))</f>
        <v>0</v>
      </c>
      <c r="AK1537" s="529">
        <f t="shared" si="359"/>
        <v>0</v>
      </c>
    </row>
    <row r="1538" spans="1:37" ht="14.1" customHeight="1" thickTop="1" thickBot="1">
      <c r="A1538" s="2797"/>
      <c r="B1538" s="2801"/>
      <c r="C1538" s="2827"/>
      <c r="D1538" s="2830"/>
      <c r="E1538" s="2833"/>
      <c r="F1538" s="2807"/>
      <c r="G1538" s="2810"/>
      <c r="H1538" s="2839"/>
      <c r="I1538" s="2807"/>
      <c r="J1538" s="2807"/>
      <c r="K1538" s="277"/>
      <c r="L1538" s="98"/>
      <c r="M1538" s="1760"/>
      <c r="N1538" s="89"/>
      <c r="O1538" s="89"/>
      <c r="P1538" s="98"/>
      <c r="Q1538" s="98"/>
      <c r="R1538" s="12"/>
      <c r="S1538" s="12"/>
      <c r="T1538" s="12"/>
      <c r="U1538" s="12"/>
      <c r="V1538" s="12"/>
      <c r="W1538" s="1934"/>
      <c r="X1538" s="1934"/>
      <c r="Y1538" s="12"/>
      <c r="Z1538" s="98"/>
      <c r="AA1538" s="2813"/>
      <c r="AB1538" s="2813"/>
      <c r="AC1538" s="2824"/>
      <c r="AD1538" s="2835"/>
      <c r="AE1538" s="2821"/>
      <c r="AF1538" s="2823"/>
      <c r="AG1538" s="59">
        <f>IF(N1538=N1537,0,IF(N1538=N1536,0,IF(N1538=N1535,0,IF(N1538=N1534,0,IF(N1538=N1533,0,IF(N1538=N1532,0,IF(N1538=N1531,0,1)))))))</f>
        <v>0</v>
      </c>
      <c r="AH1538" s="59" t="s">
        <v>224</v>
      </c>
      <c r="AI1538" s="59" t="str">
        <f t="shared" si="342"/>
        <v>??</v>
      </c>
      <c r="AJ1538" s="59">
        <f>IF(O1538=O1537,0,IF(O1538=O1536,0,IF(O1538=O1535,0,IF(O1538=O1534,0,IF(O1538=O1533,0,IF(O1538=O1532,0,IF(O1538=O1531,0,1)))))))</f>
        <v>0</v>
      </c>
      <c r="AK1538" s="529">
        <f t="shared" si="359"/>
        <v>0</v>
      </c>
    </row>
    <row r="1539" spans="1:37" ht="14.1" customHeight="1" thickTop="1" thickBot="1">
      <c r="A1539" s="2797"/>
      <c r="B1539" s="2801"/>
      <c r="C1539" s="2827"/>
      <c r="D1539" s="2830"/>
      <c r="E1539" s="2833"/>
      <c r="F1539" s="2807"/>
      <c r="G1539" s="2810"/>
      <c r="H1539" s="2839"/>
      <c r="I1539" s="2807"/>
      <c r="J1539" s="2807"/>
      <c r="K1539" s="277"/>
      <c r="L1539" s="98"/>
      <c r="M1539" s="1760"/>
      <c r="N1539" s="89"/>
      <c r="O1539" s="89"/>
      <c r="P1539" s="98"/>
      <c r="Q1539" s="98"/>
      <c r="R1539" s="12"/>
      <c r="S1539" s="12"/>
      <c r="T1539" s="12"/>
      <c r="U1539" s="12"/>
      <c r="V1539" s="12"/>
      <c r="W1539" s="1934"/>
      <c r="X1539" s="1934"/>
      <c r="Y1539" s="12"/>
      <c r="Z1539" s="98"/>
      <c r="AA1539" s="2813"/>
      <c r="AB1539" s="2813"/>
      <c r="AC1539" s="2824"/>
      <c r="AD1539" s="2835"/>
      <c r="AE1539" s="2821"/>
      <c r="AF1539" s="2823"/>
      <c r="AG1539" s="59">
        <f>IF(N1539=N1538,0,IF(N1539=N1537,0,IF(N1539=N1536,0,IF(N1539=N1535,0,IF(N1539=N1534,0,IF(N1539=N1533,0,IF(N1539=N1532,0,IF(N1539=N1531,0,1))))))))</f>
        <v>0</v>
      </c>
      <c r="AH1539" s="59" t="s">
        <v>224</v>
      </c>
      <c r="AI1539" s="59" t="str">
        <f t="shared" si="342"/>
        <v>??</v>
      </c>
      <c r="AJ1539" s="59">
        <f>IF(O1539=O1538,0,IF(O1539=O1537,0,IF(O1539=O1536,0,IF(O1539=O1535,0,IF(O1539=O1534,0,IF(O1539=O1533,0,IF(O1539=O1532,0,IF(O1539=O1531,0,1))))))))</f>
        <v>0</v>
      </c>
      <c r="AK1539" s="529">
        <f t="shared" si="359"/>
        <v>0</v>
      </c>
    </row>
    <row r="1540" spans="1:37" ht="14.1" customHeight="1" thickTop="1" thickBot="1">
      <c r="A1540" s="2797"/>
      <c r="B1540" s="2802"/>
      <c r="C1540" s="2828"/>
      <c r="D1540" s="2831"/>
      <c r="E1540" s="2834"/>
      <c r="F1540" s="2808"/>
      <c r="G1540" s="2811"/>
      <c r="H1540" s="2840"/>
      <c r="I1540" s="2808"/>
      <c r="J1540" s="2808"/>
      <c r="K1540" s="274"/>
      <c r="L1540" s="96"/>
      <c r="M1540" s="96"/>
      <c r="N1540" s="89"/>
      <c r="O1540" s="93"/>
      <c r="P1540" s="96"/>
      <c r="Q1540" s="96"/>
      <c r="R1540" s="13"/>
      <c r="S1540" s="13"/>
      <c r="T1540" s="13"/>
      <c r="U1540" s="13"/>
      <c r="V1540" s="13"/>
      <c r="W1540" s="13"/>
      <c r="X1540" s="13"/>
      <c r="Y1540" s="13"/>
      <c r="Z1540" s="96"/>
      <c r="AA1540" s="2814"/>
      <c r="AB1540" s="2814"/>
      <c r="AC1540" s="2825"/>
      <c r="AD1540" s="2835"/>
      <c r="AE1540" s="2822"/>
      <c r="AF1540" s="2823"/>
      <c r="AG1540" s="59">
        <f>IF(N1540=N1539,0,IF(N1540=N1538,0,IF(N1540=N1537,0,IF(N1540=N1536,0,IF(N1540=N1535,0,IF(N1540=N1534,0,IF(N1540=N1533,0,IF(N1540=N1532,0,IF(N1540=N1531,0,1)))))))))</f>
        <v>0</v>
      </c>
      <c r="AH1540" s="59" t="s">
        <v>224</v>
      </c>
      <c r="AI1540" s="59" t="str">
        <f t="shared" si="342"/>
        <v>??</v>
      </c>
      <c r="AJ1540" s="59">
        <f>IF(O1540=O1539,0,IF(O1540=O1538,0,IF(O1540=O1537,0,IF(O1540=O1536,0,IF(O1540=O1535,0,IF(O1540=O1534,0,IF(O1540=O1533,0,IF(O1540=O1532,0,IF(O1540=O1531,0,1)))))))))</f>
        <v>0</v>
      </c>
      <c r="AK1540" s="529">
        <f t="shared" si="359"/>
        <v>0</v>
      </c>
    </row>
    <row r="1541" spans="1:37" ht="14.1" customHeight="1" thickTop="1" thickBot="1">
      <c r="A1541" s="2797"/>
      <c r="B1541" s="2800"/>
      <c r="C1541" s="2826"/>
      <c r="D1541" s="2829"/>
      <c r="E1541" s="2832"/>
      <c r="F1541" s="2806"/>
      <c r="G1541" s="2809"/>
      <c r="H1541" s="2836" t="s">
        <v>970</v>
      </c>
      <c r="I1541" s="2806"/>
      <c r="J1541" s="2806"/>
      <c r="K1541" s="275"/>
      <c r="L1541" s="97"/>
      <c r="M1541" s="97"/>
      <c r="N1541" s="79"/>
      <c r="O1541" s="79"/>
      <c r="P1541" s="97"/>
      <c r="Q1541" s="97"/>
      <c r="R1541" s="14"/>
      <c r="S1541" s="14"/>
      <c r="T1541" s="14"/>
      <c r="U1541" s="14"/>
      <c r="V1541" s="14"/>
      <c r="W1541" s="14"/>
      <c r="X1541" s="14"/>
      <c r="Y1541" s="14"/>
      <c r="Z1541" s="97"/>
      <c r="AA1541" s="2812">
        <f>SUM(R1541:Z1550)</f>
        <v>0</v>
      </c>
      <c r="AB1541" s="2812">
        <f>IF(AA1541&gt;0,18,0)</f>
        <v>0</v>
      </c>
      <c r="AC1541" s="2815">
        <f t="shared" ref="AC1541" si="363">IF((AA1541-AB1541)&gt;=0,AA1541-AB1541,0)</f>
        <v>0</v>
      </c>
      <c r="AD1541" s="2835">
        <f>IF(AA1541&lt;AB1541,AA1541,AB1541)/IF(AB1541=0,1,AB1541)</f>
        <v>0</v>
      </c>
      <c r="AE1541" s="2820" t="str">
        <f>IF(AD1541=1,"pe",IF(AD1541&gt;0,"ne",""))</f>
        <v/>
      </c>
      <c r="AF1541" s="2823"/>
      <c r="AG1541" s="59">
        <v>1</v>
      </c>
      <c r="AH1541" s="59" t="s">
        <v>224</v>
      </c>
      <c r="AI1541" s="59" t="str">
        <f t="shared" ref="AI1541:AI1630" si="364">$C$2</f>
        <v>??</v>
      </c>
      <c r="AJ1541" s="59">
        <v>1</v>
      </c>
      <c r="AK1541" s="529">
        <f>C1541</f>
        <v>0</v>
      </c>
    </row>
    <row r="1542" spans="1:37" ht="14.1" customHeight="1" thickTop="1" thickBot="1">
      <c r="A1542" s="2797"/>
      <c r="B1542" s="2801"/>
      <c r="C1542" s="2827"/>
      <c r="D1542" s="2830"/>
      <c r="E1542" s="2833"/>
      <c r="F1542" s="2807"/>
      <c r="G1542" s="2810"/>
      <c r="H1542" s="2837"/>
      <c r="I1542" s="2807"/>
      <c r="J1542" s="2807"/>
      <c r="K1542" s="273"/>
      <c r="L1542" s="98"/>
      <c r="M1542" s="1760"/>
      <c r="N1542" s="89"/>
      <c r="O1542" s="89"/>
      <c r="P1542" s="98"/>
      <c r="Q1542" s="98"/>
      <c r="R1542" s="12"/>
      <c r="S1542" s="12"/>
      <c r="T1542" s="12"/>
      <c r="U1542" s="12"/>
      <c r="V1542" s="12"/>
      <c r="W1542" s="1934"/>
      <c r="X1542" s="1934"/>
      <c r="Y1542" s="12"/>
      <c r="Z1542" s="98"/>
      <c r="AA1542" s="2813"/>
      <c r="AB1542" s="2813"/>
      <c r="AC1542" s="2816"/>
      <c r="AD1542" s="2835"/>
      <c r="AE1542" s="2821"/>
      <c r="AF1542" s="2823"/>
      <c r="AG1542" s="59">
        <f>IF(N1542=N1541,0,1)</f>
        <v>0</v>
      </c>
      <c r="AH1542" s="59" t="s">
        <v>224</v>
      </c>
      <c r="AI1542" s="59" t="str">
        <f t="shared" si="364"/>
        <v>??</v>
      </c>
      <c r="AJ1542" s="59">
        <f>IF(O1542=O1541,0,1)</f>
        <v>0</v>
      </c>
      <c r="AK1542" s="529">
        <f t="shared" ref="AK1542:AK1570" si="365">AK1541</f>
        <v>0</v>
      </c>
    </row>
    <row r="1543" spans="1:37" ht="14.1" customHeight="1" thickTop="1" thickBot="1">
      <c r="A1543" s="2797"/>
      <c r="B1543" s="2801"/>
      <c r="C1543" s="2827"/>
      <c r="D1543" s="2830"/>
      <c r="E1543" s="2833"/>
      <c r="F1543" s="2807"/>
      <c r="G1543" s="2810"/>
      <c r="H1543" s="2838"/>
      <c r="I1543" s="2807"/>
      <c r="J1543" s="2807"/>
      <c r="K1543" s="273"/>
      <c r="L1543" s="98"/>
      <c r="M1543" s="1760"/>
      <c r="N1543" s="89"/>
      <c r="O1543" s="89"/>
      <c r="P1543" s="98"/>
      <c r="Q1543" s="98"/>
      <c r="R1543" s="12"/>
      <c r="S1543" s="12"/>
      <c r="T1543" s="12"/>
      <c r="U1543" s="12"/>
      <c r="V1543" s="12"/>
      <c r="W1543" s="1934"/>
      <c r="X1543" s="1934"/>
      <c r="Y1543" s="12"/>
      <c r="Z1543" s="98"/>
      <c r="AA1543" s="2813"/>
      <c r="AB1543" s="2813"/>
      <c r="AC1543" s="2816"/>
      <c r="AD1543" s="2835"/>
      <c r="AE1543" s="2821"/>
      <c r="AF1543" s="2823"/>
      <c r="AG1543" s="59">
        <f>IF(N1543=N1542,0,IF(N1543=N1541,0,1))</f>
        <v>0</v>
      </c>
      <c r="AH1543" s="59" t="s">
        <v>224</v>
      </c>
      <c r="AI1543" s="59" t="str">
        <f t="shared" si="364"/>
        <v>??</v>
      </c>
      <c r="AJ1543" s="59">
        <f>IF(O1543=O1542,0,IF(O1543=O1541,0,1))</f>
        <v>0</v>
      </c>
      <c r="AK1543" s="529">
        <f t="shared" si="365"/>
        <v>0</v>
      </c>
    </row>
    <row r="1544" spans="1:37" ht="14.1" customHeight="1" thickTop="1" thickBot="1">
      <c r="A1544" s="2797"/>
      <c r="B1544" s="2801"/>
      <c r="C1544" s="2827"/>
      <c r="D1544" s="2830"/>
      <c r="E1544" s="2833"/>
      <c r="F1544" s="2807"/>
      <c r="G1544" s="2810"/>
      <c r="H1544" s="2839"/>
      <c r="I1544" s="2807"/>
      <c r="J1544" s="2807"/>
      <c r="K1544" s="273"/>
      <c r="L1544" s="98"/>
      <c r="M1544" s="1760"/>
      <c r="N1544" s="89"/>
      <c r="O1544" s="89"/>
      <c r="P1544" s="98"/>
      <c r="Q1544" s="98"/>
      <c r="R1544" s="12"/>
      <c r="S1544" s="12"/>
      <c r="T1544" s="12"/>
      <c r="U1544" s="12"/>
      <c r="V1544" s="12"/>
      <c r="W1544" s="1934"/>
      <c r="X1544" s="1934"/>
      <c r="Y1544" s="12"/>
      <c r="Z1544" s="98"/>
      <c r="AA1544" s="2813"/>
      <c r="AB1544" s="2813"/>
      <c r="AC1544" s="2816"/>
      <c r="AD1544" s="2835"/>
      <c r="AE1544" s="2821"/>
      <c r="AF1544" s="2823"/>
      <c r="AG1544" s="59">
        <f>IF(N1544=N1543,0,IF(N1544=N1542,0,IF(N1544=N1541,0,1)))</f>
        <v>0</v>
      </c>
      <c r="AH1544" s="59" t="s">
        <v>224</v>
      </c>
      <c r="AI1544" s="59" t="str">
        <f t="shared" si="364"/>
        <v>??</v>
      </c>
      <c r="AJ1544" s="59">
        <f>IF(O1544=O1543,0,IF(O1544=O1542,0,IF(O1544=O1541,0,1)))</f>
        <v>0</v>
      </c>
      <c r="AK1544" s="529">
        <f t="shared" si="365"/>
        <v>0</v>
      </c>
    </row>
    <row r="1545" spans="1:37" ht="14.1" customHeight="1" thickTop="1" thickBot="1">
      <c r="A1545" s="2797"/>
      <c r="B1545" s="2801"/>
      <c r="C1545" s="2827"/>
      <c r="D1545" s="2830"/>
      <c r="E1545" s="2833"/>
      <c r="F1545" s="2807"/>
      <c r="G1545" s="2810"/>
      <c r="H1545" s="2839"/>
      <c r="I1545" s="2807"/>
      <c r="J1545" s="2807"/>
      <c r="K1545" s="277"/>
      <c r="L1545" s="98"/>
      <c r="M1545" s="1760"/>
      <c r="N1545" s="89"/>
      <c r="O1545" s="89"/>
      <c r="P1545" s="98"/>
      <c r="Q1545" s="98"/>
      <c r="R1545" s="12"/>
      <c r="S1545" s="12"/>
      <c r="T1545" s="12"/>
      <c r="U1545" s="12"/>
      <c r="V1545" s="12"/>
      <c r="W1545" s="1934"/>
      <c r="X1545" s="1934"/>
      <c r="Y1545" s="12"/>
      <c r="Z1545" s="98"/>
      <c r="AA1545" s="2813"/>
      <c r="AB1545" s="2813"/>
      <c r="AC1545" s="2816"/>
      <c r="AD1545" s="2835"/>
      <c r="AE1545" s="2821"/>
      <c r="AF1545" s="2823"/>
      <c r="AG1545" s="59">
        <f>IF(N1545=N1544,0,IF(N1545=N1543,0,IF(N1545=N1542,0,IF(N1545=N1541,0,1))))</f>
        <v>0</v>
      </c>
      <c r="AH1545" s="59" t="s">
        <v>224</v>
      </c>
      <c r="AI1545" s="59" t="str">
        <f t="shared" si="364"/>
        <v>??</v>
      </c>
      <c r="AJ1545" s="59">
        <f>IF(O1545=O1544,0,IF(O1545=O1543,0,IF(O1545=O1542,0,IF(O1545=O1541,0,1))))</f>
        <v>0</v>
      </c>
      <c r="AK1545" s="529">
        <f t="shared" si="365"/>
        <v>0</v>
      </c>
    </row>
    <row r="1546" spans="1:37" ht="14.1" customHeight="1" thickTop="1" thickBot="1">
      <c r="A1546" s="2797"/>
      <c r="B1546" s="2801"/>
      <c r="C1546" s="2827"/>
      <c r="D1546" s="2830"/>
      <c r="E1546" s="2833"/>
      <c r="F1546" s="2807"/>
      <c r="G1546" s="2810"/>
      <c r="H1546" s="2839"/>
      <c r="I1546" s="2807"/>
      <c r="J1546" s="2807"/>
      <c r="K1546" s="277"/>
      <c r="L1546" s="98"/>
      <c r="M1546" s="1760"/>
      <c r="N1546" s="89"/>
      <c r="O1546" s="89"/>
      <c r="P1546" s="98"/>
      <c r="Q1546" s="98"/>
      <c r="R1546" s="12"/>
      <c r="S1546" s="12"/>
      <c r="T1546" s="12"/>
      <c r="U1546" s="12"/>
      <c r="V1546" s="12"/>
      <c r="W1546" s="1934"/>
      <c r="X1546" s="1934"/>
      <c r="Y1546" s="12"/>
      <c r="Z1546" s="98"/>
      <c r="AA1546" s="2813"/>
      <c r="AB1546" s="2813"/>
      <c r="AC1546" s="2816"/>
      <c r="AD1546" s="2835"/>
      <c r="AE1546" s="2821"/>
      <c r="AF1546" s="2823"/>
      <c r="AG1546" s="59">
        <f>IF(N1546=N1545,0,IF(N1546=N1544,0,IF(N1546=N1543,0,IF(N1546=N1542,0,IF(N1546=N1541,0,1)))))</f>
        <v>0</v>
      </c>
      <c r="AH1546" s="59" t="s">
        <v>224</v>
      </c>
      <c r="AI1546" s="59" t="str">
        <f t="shared" si="364"/>
        <v>??</v>
      </c>
      <c r="AJ1546" s="59">
        <f>IF(O1546=O1545,0,IF(O1546=O1544,0,IF(O1546=O1543,0,IF(O1546=O1542,0,IF(O1546=O1541,0,1)))))</f>
        <v>0</v>
      </c>
      <c r="AK1546" s="529">
        <f t="shared" si="365"/>
        <v>0</v>
      </c>
    </row>
    <row r="1547" spans="1:37" ht="14.1" customHeight="1" thickTop="1" thickBot="1">
      <c r="A1547" s="2797"/>
      <c r="B1547" s="2801"/>
      <c r="C1547" s="2827"/>
      <c r="D1547" s="2830"/>
      <c r="E1547" s="2833"/>
      <c r="F1547" s="2807"/>
      <c r="G1547" s="2810"/>
      <c r="H1547" s="2839"/>
      <c r="I1547" s="2807"/>
      <c r="J1547" s="2807"/>
      <c r="K1547" s="277"/>
      <c r="L1547" s="98"/>
      <c r="M1547" s="1760"/>
      <c r="N1547" s="89"/>
      <c r="O1547" s="89"/>
      <c r="P1547" s="98"/>
      <c r="Q1547" s="98"/>
      <c r="R1547" s="12"/>
      <c r="S1547" s="12"/>
      <c r="T1547" s="12"/>
      <c r="U1547" s="12"/>
      <c r="V1547" s="12"/>
      <c r="W1547" s="1934"/>
      <c r="X1547" s="1934"/>
      <c r="Y1547" s="12"/>
      <c r="Z1547" s="98"/>
      <c r="AA1547" s="2813"/>
      <c r="AB1547" s="2813"/>
      <c r="AC1547" s="2824" t="str">
        <f t="shared" ref="AC1547" si="366">IF(AC1541&gt;9,"błąd","")</f>
        <v/>
      </c>
      <c r="AD1547" s="2835"/>
      <c r="AE1547" s="2821"/>
      <c r="AF1547" s="2823"/>
      <c r="AG1547" s="59">
        <f>IF(N1547=N1546,0,IF(N1547=N1545,0,IF(N1547=N1544,0,IF(N1547=N1543,0,IF(N1547=N1542,0,IF(N1547=N1541,0,1))))))</f>
        <v>0</v>
      </c>
      <c r="AH1547" s="59" t="s">
        <v>224</v>
      </c>
      <c r="AI1547" s="59" t="str">
        <f t="shared" si="364"/>
        <v>??</v>
      </c>
      <c r="AJ1547" s="59">
        <f>IF(O1547=O1546,0,IF(O1547=O1545,0,IF(O1547=O1544,0,IF(O1547=O1543,0,IF(O1547=O1542,0,IF(O1547=O1541,0,1))))))</f>
        <v>0</v>
      </c>
      <c r="AK1547" s="529">
        <f t="shared" si="365"/>
        <v>0</v>
      </c>
    </row>
    <row r="1548" spans="1:37" ht="14.1" customHeight="1" thickTop="1" thickBot="1">
      <c r="A1548" s="2797"/>
      <c r="B1548" s="2801"/>
      <c r="C1548" s="2827"/>
      <c r="D1548" s="2830"/>
      <c r="E1548" s="2833"/>
      <c r="F1548" s="2807"/>
      <c r="G1548" s="2810"/>
      <c r="H1548" s="2839"/>
      <c r="I1548" s="2807"/>
      <c r="J1548" s="2807"/>
      <c r="K1548" s="277"/>
      <c r="L1548" s="98"/>
      <c r="M1548" s="1760"/>
      <c r="N1548" s="89"/>
      <c r="O1548" s="89"/>
      <c r="P1548" s="98"/>
      <c r="Q1548" s="98"/>
      <c r="R1548" s="12"/>
      <c r="S1548" s="12"/>
      <c r="T1548" s="12"/>
      <c r="U1548" s="12"/>
      <c r="V1548" s="12"/>
      <c r="W1548" s="1934"/>
      <c r="X1548" s="1934"/>
      <c r="Y1548" s="12"/>
      <c r="Z1548" s="98"/>
      <c r="AA1548" s="2813"/>
      <c r="AB1548" s="2813"/>
      <c r="AC1548" s="2824"/>
      <c r="AD1548" s="2835"/>
      <c r="AE1548" s="2821"/>
      <c r="AF1548" s="2823"/>
      <c r="AG1548" s="59">
        <f>IF(N1548=N1547,0,IF(N1548=N1546,0,IF(N1548=N1545,0,IF(N1548=N1544,0,IF(N1548=N1543,0,IF(N1548=N1542,0,IF(N1548=N1541,0,1)))))))</f>
        <v>0</v>
      </c>
      <c r="AH1548" s="59" t="s">
        <v>224</v>
      </c>
      <c r="AI1548" s="59" t="str">
        <f t="shared" si="364"/>
        <v>??</v>
      </c>
      <c r="AJ1548" s="59">
        <f>IF(O1548=O1547,0,IF(O1548=O1546,0,IF(O1548=O1545,0,IF(O1548=O1544,0,IF(O1548=O1543,0,IF(O1548=O1542,0,IF(O1548=O1541,0,1)))))))</f>
        <v>0</v>
      </c>
      <c r="AK1548" s="529">
        <f t="shared" si="365"/>
        <v>0</v>
      </c>
    </row>
    <row r="1549" spans="1:37" ht="14.1" customHeight="1" thickTop="1" thickBot="1">
      <c r="A1549" s="2797"/>
      <c r="B1549" s="2801"/>
      <c r="C1549" s="2827"/>
      <c r="D1549" s="2830"/>
      <c r="E1549" s="2833"/>
      <c r="F1549" s="2807"/>
      <c r="G1549" s="2810"/>
      <c r="H1549" s="2839"/>
      <c r="I1549" s="2807"/>
      <c r="J1549" s="2807"/>
      <c r="K1549" s="277"/>
      <c r="L1549" s="98"/>
      <c r="M1549" s="1760"/>
      <c r="N1549" s="89"/>
      <c r="O1549" s="89"/>
      <c r="P1549" s="98"/>
      <c r="Q1549" s="98"/>
      <c r="R1549" s="12"/>
      <c r="S1549" s="12"/>
      <c r="T1549" s="12"/>
      <c r="U1549" s="12"/>
      <c r="V1549" s="12"/>
      <c r="W1549" s="1934"/>
      <c r="X1549" s="1934"/>
      <c r="Y1549" s="12"/>
      <c r="Z1549" s="98"/>
      <c r="AA1549" s="2813"/>
      <c r="AB1549" s="2813"/>
      <c r="AC1549" s="2824"/>
      <c r="AD1549" s="2835"/>
      <c r="AE1549" s="2821"/>
      <c r="AF1549" s="2823"/>
      <c r="AG1549" s="59">
        <f>IF(N1549=N1548,0,IF(N1549=N1547,0,IF(N1549=N1546,0,IF(N1549=N1545,0,IF(N1549=N1544,0,IF(N1549=N1543,0,IF(N1549=N1542,0,IF(N1549=N1541,0,1))))))))</f>
        <v>0</v>
      </c>
      <c r="AH1549" s="59" t="s">
        <v>224</v>
      </c>
      <c r="AI1549" s="59" t="str">
        <f t="shared" si="364"/>
        <v>??</v>
      </c>
      <c r="AJ1549" s="59">
        <f>IF(O1549=O1548,0,IF(O1549=O1547,0,IF(O1549=O1546,0,IF(O1549=O1545,0,IF(O1549=O1544,0,IF(O1549=O1543,0,IF(O1549=O1542,0,IF(O1549=O1541,0,1))))))))</f>
        <v>0</v>
      </c>
      <c r="AK1549" s="529">
        <f t="shared" si="365"/>
        <v>0</v>
      </c>
    </row>
    <row r="1550" spans="1:37" ht="14.1" customHeight="1" thickTop="1" thickBot="1">
      <c r="A1550" s="2797"/>
      <c r="B1550" s="2802"/>
      <c r="C1550" s="2828"/>
      <c r="D1550" s="2831"/>
      <c r="E1550" s="2834"/>
      <c r="F1550" s="2808"/>
      <c r="G1550" s="2811"/>
      <c r="H1550" s="2840"/>
      <c r="I1550" s="2808"/>
      <c r="J1550" s="2808"/>
      <c r="K1550" s="274"/>
      <c r="L1550" s="96"/>
      <c r="M1550" s="96"/>
      <c r="N1550" s="89"/>
      <c r="O1550" s="93"/>
      <c r="P1550" s="96"/>
      <c r="Q1550" s="96"/>
      <c r="R1550" s="13"/>
      <c r="S1550" s="13"/>
      <c r="T1550" s="13"/>
      <c r="U1550" s="13"/>
      <c r="V1550" s="13"/>
      <c r="W1550" s="13"/>
      <c r="X1550" s="13"/>
      <c r="Y1550" s="13"/>
      <c r="Z1550" s="96"/>
      <c r="AA1550" s="2814"/>
      <c r="AB1550" s="2814"/>
      <c r="AC1550" s="2825"/>
      <c r="AD1550" s="2835"/>
      <c r="AE1550" s="2822"/>
      <c r="AF1550" s="2823"/>
      <c r="AG1550" s="59">
        <f>IF(N1550=N1549,0,IF(N1550=N1548,0,IF(N1550=N1547,0,IF(N1550=N1546,0,IF(N1550=N1545,0,IF(N1550=N1544,0,IF(N1550=N1543,0,IF(N1550=N1542,0,IF(N1550=N1541,0,1)))))))))</f>
        <v>0</v>
      </c>
      <c r="AH1550" s="59" t="s">
        <v>224</v>
      </c>
      <c r="AI1550" s="59" t="str">
        <f t="shared" si="364"/>
        <v>??</v>
      </c>
      <c r="AJ1550" s="59">
        <f>IF(O1550=O1549,0,IF(O1550=O1548,0,IF(O1550=O1547,0,IF(O1550=O1546,0,IF(O1550=O1545,0,IF(O1550=O1544,0,IF(O1550=O1543,0,IF(O1550=O1542,0,IF(O1550=O1541,0,1)))))))))</f>
        <v>0</v>
      </c>
      <c r="AK1550" s="529">
        <f t="shared" si="365"/>
        <v>0</v>
      </c>
    </row>
    <row r="1551" spans="1:37" ht="14.1" customHeight="1" thickTop="1" thickBot="1">
      <c r="A1551" s="2797"/>
      <c r="B1551" s="2800"/>
      <c r="C1551" s="2826"/>
      <c r="D1551" s="2829"/>
      <c r="E1551" s="2832"/>
      <c r="F1551" s="2806"/>
      <c r="G1551" s="2809"/>
      <c r="H1551" s="2836" t="s">
        <v>970</v>
      </c>
      <c r="I1551" s="2806"/>
      <c r="J1551" s="2806"/>
      <c r="K1551" s="275"/>
      <c r="L1551" s="97"/>
      <c r="M1551" s="97"/>
      <c r="N1551" s="79"/>
      <c r="O1551" s="79"/>
      <c r="P1551" s="97"/>
      <c r="Q1551" s="97"/>
      <c r="R1551" s="14"/>
      <c r="S1551" s="14"/>
      <c r="T1551" s="14"/>
      <c r="U1551" s="14"/>
      <c r="V1551" s="14"/>
      <c r="W1551" s="14"/>
      <c r="X1551" s="14"/>
      <c r="Y1551" s="14"/>
      <c r="Z1551" s="97"/>
      <c r="AA1551" s="2812">
        <f>SUM(R1551:Z1560)</f>
        <v>0</v>
      </c>
      <c r="AB1551" s="2812">
        <f>IF(AA1551&gt;0,18,0)</f>
        <v>0</v>
      </c>
      <c r="AC1551" s="2815">
        <f t="shared" ref="AC1551" si="367">IF((AA1551-AB1551)&gt;=0,AA1551-AB1551,0)</f>
        <v>0</v>
      </c>
      <c r="AD1551" s="2835">
        <f>IF(AA1551&lt;AB1551,AA1551,AB1551)/IF(AB1551=0,1,AB1551)</f>
        <v>0</v>
      </c>
      <c r="AE1551" s="2820" t="str">
        <f>IF(AD1551=1,"pe",IF(AD1551&gt;0,"ne",""))</f>
        <v/>
      </c>
      <c r="AF1551" s="2823"/>
      <c r="AG1551" s="59">
        <v>1</v>
      </c>
      <c r="AH1551" s="59" t="s">
        <v>224</v>
      </c>
      <c r="AI1551" s="59" t="str">
        <f t="shared" si="364"/>
        <v>??</v>
      </c>
      <c r="AJ1551" s="59">
        <v>1</v>
      </c>
      <c r="AK1551" s="529">
        <f>C1551</f>
        <v>0</v>
      </c>
    </row>
    <row r="1552" spans="1:37" ht="14.1" customHeight="1" thickTop="1" thickBot="1">
      <c r="A1552" s="2797"/>
      <c r="B1552" s="2801"/>
      <c r="C1552" s="2827"/>
      <c r="D1552" s="2830"/>
      <c r="E1552" s="2833"/>
      <c r="F1552" s="2807"/>
      <c r="G1552" s="2810"/>
      <c r="H1552" s="2837"/>
      <c r="I1552" s="2807"/>
      <c r="J1552" s="2807"/>
      <c r="K1552" s="273"/>
      <c r="L1552" s="98"/>
      <c r="M1552" s="1760"/>
      <c r="N1552" s="89"/>
      <c r="O1552" s="89"/>
      <c r="P1552" s="98"/>
      <c r="Q1552" s="98"/>
      <c r="R1552" s="12"/>
      <c r="S1552" s="12"/>
      <c r="T1552" s="12"/>
      <c r="U1552" s="12"/>
      <c r="V1552" s="12"/>
      <c r="W1552" s="1934"/>
      <c r="X1552" s="1934"/>
      <c r="Y1552" s="12"/>
      <c r="Z1552" s="98"/>
      <c r="AA1552" s="2813"/>
      <c r="AB1552" s="2813"/>
      <c r="AC1552" s="2816"/>
      <c r="AD1552" s="2835"/>
      <c r="AE1552" s="2821"/>
      <c r="AF1552" s="2823"/>
      <c r="AG1552" s="59">
        <f>IF(N1552=N1551,0,1)</f>
        <v>0</v>
      </c>
      <c r="AH1552" s="59" t="s">
        <v>224</v>
      </c>
      <c r="AI1552" s="59" t="str">
        <f t="shared" si="364"/>
        <v>??</v>
      </c>
      <c r="AJ1552" s="59">
        <f>IF(O1552=O1551,0,1)</f>
        <v>0</v>
      </c>
      <c r="AK1552" s="529">
        <f t="shared" si="365"/>
        <v>0</v>
      </c>
    </row>
    <row r="1553" spans="1:37" ht="14.1" customHeight="1" thickTop="1" thickBot="1">
      <c r="A1553" s="2797"/>
      <c r="B1553" s="2801"/>
      <c r="C1553" s="2827"/>
      <c r="D1553" s="2830"/>
      <c r="E1553" s="2833"/>
      <c r="F1553" s="2807"/>
      <c r="G1553" s="2810"/>
      <c r="H1553" s="2838"/>
      <c r="I1553" s="2807"/>
      <c r="J1553" s="2807"/>
      <c r="K1553" s="273"/>
      <c r="L1553" s="98"/>
      <c r="M1553" s="1760"/>
      <c r="N1553" s="89"/>
      <c r="O1553" s="89"/>
      <c r="P1553" s="98"/>
      <c r="Q1553" s="98"/>
      <c r="R1553" s="12"/>
      <c r="S1553" s="12"/>
      <c r="T1553" s="12"/>
      <c r="U1553" s="12"/>
      <c r="V1553" s="12"/>
      <c r="W1553" s="1934"/>
      <c r="X1553" s="1934"/>
      <c r="Y1553" s="12"/>
      <c r="Z1553" s="98"/>
      <c r="AA1553" s="2813"/>
      <c r="AB1553" s="2813"/>
      <c r="AC1553" s="2816"/>
      <c r="AD1553" s="2835"/>
      <c r="AE1553" s="2821"/>
      <c r="AF1553" s="2823"/>
      <c r="AG1553" s="59">
        <f>IF(N1553=N1552,0,IF(N1553=N1551,0,1))</f>
        <v>0</v>
      </c>
      <c r="AH1553" s="59" t="s">
        <v>224</v>
      </c>
      <c r="AI1553" s="59" t="str">
        <f t="shared" si="364"/>
        <v>??</v>
      </c>
      <c r="AJ1553" s="59">
        <f>IF(O1553=O1552,0,IF(O1553=O1551,0,1))</f>
        <v>0</v>
      </c>
      <c r="AK1553" s="529">
        <f t="shared" si="365"/>
        <v>0</v>
      </c>
    </row>
    <row r="1554" spans="1:37" ht="14.1" customHeight="1" thickTop="1" thickBot="1">
      <c r="A1554" s="2797"/>
      <c r="B1554" s="2801"/>
      <c r="C1554" s="2827"/>
      <c r="D1554" s="2830"/>
      <c r="E1554" s="2833"/>
      <c r="F1554" s="2807"/>
      <c r="G1554" s="2810"/>
      <c r="H1554" s="2839"/>
      <c r="I1554" s="2807"/>
      <c r="J1554" s="2807"/>
      <c r="K1554" s="273"/>
      <c r="L1554" s="98"/>
      <c r="M1554" s="1760"/>
      <c r="N1554" s="89"/>
      <c r="O1554" s="89"/>
      <c r="P1554" s="98"/>
      <c r="Q1554" s="98"/>
      <c r="R1554" s="12"/>
      <c r="S1554" s="12"/>
      <c r="T1554" s="12"/>
      <c r="U1554" s="12"/>
      <c r="V1554" s="12"/>
      <c r="W1554" s="1934"/>
      <c r="X1554" s="1934"/>
      <c r="Y1554" s="12"/>
      <c r="Z1554" s="98"/>
      <c r="AA1554" s="2813"/>
      <c r="AB1554" s="2813"/>
      <c r="AC1554" s="2816"/>
      <c r="AD1554" s="2835"/>
      <c r="AE1554" s="2821"/>
      <c r="AF1554" s="2823"/>
      <c r="AG1554" s="59">
        <f>IF(N1554=N1553,0,IF(N1554=N1552,0,IF(N1554=N1551,0,1)))</f>
        <v>0</v>
      </c>
      <c r="AH1554" s="59" t="s">
        <v>224</v>
      </c>
      <c r="AI1554" s="59" t="str">
        <f t="shared" si="364"/>
        <v>??</v>
      </c>
      <c r="AJ1554" s="59">
        <f>IF(O1554=O1553,0,IF(O1554=O1552,0,IF(O1554=O1551,0,1)))</f>
        <v>0</v>
      </c>
      <c r="AK1554" s="529">
        <f t="shared" si="365"/>
        <v>0</v>
      </c>
    </row>
    <row r="1555" spans="1:37" ht="14.1" customHeight="1" thickTop="1" thickBot="1">
      <c r="A1555" s="2797"/>
      <c r="B1555" s="2801"/>
      <c r="C1555" s="2827"/>
      <c r="D1555" s="2830"/>
      <c r="E1555" s="2833"/>
      <c r="F1555" s="2807"/>
      <c r="G1555" s="2810"/>
      <c r="H1555" s="2839"/>
      <c r="I1555" s="2807"/>
      <c r="J1555" s="2807"/>
      <c r="K1555" s="277"/>
      <c r="L1555" s="98"/>
      <c r="M1555" s="1760"/>
      <c r="N1555" s="89"/>
      <c r="O1555" s="89"/>
      <c r="P1555" s="98"/>
      <c r="Q1555" s="98"/>
      <c r="R1555" s="12"/>
      <c r="S1555" s="12"/>
      <c r="T1555" s="12"/>
      <c r="U1555" s="12"/>
      <c r="V1555" s="12"/>
      <c r="W1555" s="1934"/>
      <c r="X1555" s="1934"/>
      <c r="Y1555" s="12"/>
      <c r="Z1555" s="98"/>
      <c r="AA1555" s="2813"/>
      <c r="AB1555" s="2813"/>
      <c r="AC1555" s="2816"/>
      <c r="AD1555" s="2835"/>
      <c r="AE1555" s="2821"/>
      <c r="AF1555" s="2823"/>
      <c r="AG1555" s="59">
        <f>IF(N1555=N1554,0,IF(N1555=N1553,0,IF(N1555=N1552,0,IF(N1555=N1551,0,1))))</f>
        <v>0</v>
      </c>
      <c r="AH1555" s="59" t="s">
        <v>224</v>
      </c>
      <c r="AI1555" s="59" t="str">
        <f t="shared" si="364"/>
        <v>??</v>
      </c>
      <c r="AJ1555" s="59">
        <f>IF(O1555=O1554,0,IF(O1555=O1553,0,IF(O1555=O1552,0,IF(O1555=O1551,0,1))))</f>
        <v>0</v>
      </c>
      <c r="AK1555" s="529">
        <f t="shared" si="365"/>
        <v>0</v>
      </c>
    </row>
    <row r="1556" spans="1:37" ht="14.1" customHeight="1" thickTop="1" thickBot="1">
      <c r="A1556" s="2797"/>
      <c r="B1556" s="2801"/>
      <c r="C1556" s="2827"/>
      <c r="D1556" s="2830"/>
      <c r="E1556" s="2833"/>
      <c r="F1556" s="2807"/>
      <c r="G1556" s="2810"/>
      <c r="H1556" s="2839"/>
      <c r="I1556" s="2807"/>
      <c r="J1556" s="2807"/>
      <c r="K1556" s="277"/>
      <c r="L1556" s="98"/>
      <c r="M1556" s="1760"/>
      <c r="N1556" s="89"/>
      <c r="O1556" s="89"/>
      <c r="P1556" s="98"/>
      <c r="Q1556" s="98"/>
      <c r="R1556" s="12"/>
      <c r="S1556" s="12"/>
      <c r="T1556" s="12"/>
      <c r="U1556" s="12"/>
      <c r="V1556" s="12"/>
      <c r="W1556" s="1934"/>
      <c r="X1556" s="1934"/>
      <c r="Y1556" s="12"/>
      <c r="Z1556" s="98"/>
      <c r="AA1556" s="2813"/>
      <c r="AB1556" s="2813"/>
      <c r="AC1556" s="2816"/>
      <c r="AD1556" s="2835"/>
      <c r="AE1556" s="2821"/>
      <c r="AF1556" s="2823"/>
      <c r="AG1556" s="59">
        <f>IF(N1556=N1555,0,IF(N1556=N1554,0,IF(N1556=N1553,0,IF(N1556=N1552,0,IF(N1556=N1551,0,1)))))</f>
        <v>0</v>
      </c>
      <c r="AH1556" s="59" t="s">
        <v>224</v>
      </c>
      <c r="AI1556" s="59" t="str">
        <f t="shared" si="364"/>
        <v>??</v>
      </c>
      <c r="AJ1556" s="59">
        <f>IF(O1556=O1555,0,IF(O1556=O1554,0,IF(O1556=O1553,0,IF(O1556=O1552,0,IF(O1556=O1551,0,1)))))</f>
        <v>0</v>
      </c>
      <c r="AK1556" s="529">
        <f t="shared" si="365"/>
        <v>0</v>
      </c>
    </row>
    <row r="1557" spans="1:37" ht="14.1" customHeight="1" thickTop="1" thickBot="1">
      <c r="A1557" s="2797"/>
      <c r="B1557" s="2801"/>
      <c r="C1557" s="2827"/>
      <c r="D1557" s="2830"/>
      <c r="E1557" s="2833"/>
      <c r="F1557" s="2807"/>
      <c r="G1557" s="2810"/>
      <c r="H1557" s="2839"/>
      <c r="I1557" s="2807"/>
      <c r="J1557" s="2807"/>
      <c r="K1557" s="277"/>
      <c r="L1557" s="98"/>
      <c r="M1557" s="1760"/>
      <c r="N1557" s="89"/>
      <c r="O1557" s="89"/>
      <c r="P1557" s="98"/>
      <c r="Q1557" s="98"/>
      <c r="R1557" s="12"/>
      <c r="S1557" s="12"/>
      <c r="T1557" s="12"/>
      <c r="U1557" s="12"/>
      <c r="V1557" s="12"/>
      <c r="W1557" s="1934"/>
      <c r="X1557" s="1934"/>
      <c r="Y1557" s="12"/>
      <c r="Z1557" s="98"/>
      <c r="AA1557" s="2813"/>
      <c r="AB1557" s="2813"/>
      <c r="AC1557" s="2824" t="str">
        <f t="shared" ref="AC1557" si="368">IF(AC1551&gt;9,"błąd","")</f>
        <v/>
      </c>
      <c r="AD1557" s="2835"/>
      <c r="AE1557" s="2821"/>
      <c r="AF1557" s="2823"/>
      <c r="AG1557" s="59">
        <f>IF(N1557=N1556,0,IF(N1557=N1555,0,IF(N1557=N1554,0,IF(N1557=N1553,0,IF(N1557=N1552,0,IF(N1557=N1551,0,1))))))</f>
        <v>0</v>
      </c>
      <c r="AH1557" s="59" t="s">
        <v>224</v>
      </c>
      <c r="AI1557" s="59" t="str">
        <f t="shared" si="364"/>
        <v>??</v>
      </c>
      <c r="AJ1557" s="59">
        <f>IF(O1557=O1556,0,IF(O1557=O1555,0,IF(O1557=O1554,0,IF(O1557=O1553,0,IF(O1557=O1552,0,IF(O1557=O1551,0,1))))))</f>
        <v>0</v>
      </c>
      <c r="AK1557" s="529">
        <f t="shared" si="365"/>
        <v>0</v>
      </c>
    </row>
    <row r="1558" spans="1:37" ht="14.1" customHeight="1" thickTop="1" thickBot="1">
      <c r="A1558" s="2797"/>
      <c r="B1558" s="2801"/>
      <c r="C1558" s="2827"/>
      <c r="D1558" s="2830"/>
      <c r="E1558" s="2833"/>
      <c r="F1558" s="2807"/>
      <c r="G1558" s="2810"/>
      <c r="H1558" s="2839"/>
      <c r="I1558" s="2807"/>
      <c r="J1558" s="2807"/>
      <c r="K1558" s="277"/>
      <c r="L1558" s="98"/>
      <c r="M1558" s="1760"/>
      <c r="N1558" s="89"/>
      <c r="O1558" s="89"/>
      <c r="P1558" s="98"/>
      <c r="Q1558" s="98"/>
      <c r="R1558" s="12"/>
      <c r="S1558" s="12"/>
      <c r="T1558" s="12"/>
      <c r="U1558" s="12"/>
      <c r="V1558" s="12"/>
      <c r="W1558" s="1934"/>
      <c r="X1558" s="1934"/>
      <c r="Y1558" s="12"/>
      <c r="Z1558" s="98"/>
      <c r="AA1558" s="2813"/>
      <c r="AB1558" s="2813"/>
      <c r="AC1558" s="2824"/>
      <c r="AD1558" s="2835"/>
      <c r="AE1558" s="2821"/>
      <c r="AF1558" s="2823"/>
      <c r="AG1558" s="59">
        <f>IF(N1558=N1557,0,IF(N1558=N1556,0,IF(N1558=N1555,0,IF(N1558=N1554,0,IF(N1558=N1553,0,IF(N1558=N1552,0,IF(N1558=N1551,0,1)))))))</f>
        <v>0</v>
      </c>
      <c r="AH1558" s="59" t="s">
        <v>224</v>
      </c>
      <c r="AI1558" s="59" t="str">
        <f t="shared" si="364"/>
        <v>??</v>
      </c>
      <c r="AJ1558" s="59">
        <f>IF(O1558=O1557,0,IF(O1558=O1556,0,IF(O1558=O1555,0,IF(O1558=O1554,0,IF(O1558=O1553,0,IF(O1558=O1552,0,IF(O1558=O1551,0,1)))))))</f>
        <v>0</v>
      </c>
      <c r="AK1558" s="529">
        <f t="shared" si="365"/>
        <v>0</v>
      </c>
    </row>
    <row r="1559" spans="1:37" ht="14.1" customHeight="1" thickTop="1" thickBot="1">
      <c r="A1559" s="2797"/>
      <c r="B1559" s="2801"/>
      <c r="C1559" s="2827"/>
      <c r="D1559" s="2830"/>
      <c r="E1559" s="2833"/>
      <c r="F1559" s="2807"/>
      <c r="G1559" s="2810"/>
      <c r="H1559" s="2839"/>
      <c r="I1559" s="2807"/>
      <c r="J1559" s="2807"/>
      <c r="K1559" s="277"/>
      <c r="L1559" s="98"/>
      <c r="M1559" s="1760"/>
      <c r="N1559" s="89"/>
      <c r="O1559" s="89"/>
      <c r="P1559" s="98"/>
      <c r="Q1559" s="98"/>
      <c r="R1559" s="12"/>
      <c r="S1559" s="12"/>
      <c r="T1559" s="12"/>
      <c r="U1559" s="12"/>
      <c r="V1559" s="12"/>
      <c r="W1559" s="1934"/>
      <c r="X1559" s="1934"/>
      <c r="Y1559" s="12"/>
      <c r="Z1559" s="98"/>
      <c r="AA1559" s="2813"/>
      <c r="AB1559" s="2813"/>
      <c r="AC1559" s="2824"/>
      <c r="AD1559" s="2835"/>
      <c r="AE1559" s="2821"/>
      <c r="AF1559" s="2823"/>
      <c r="AG1559" s="59">
        <f>IF(N1559=N1558,0,IF(N1559=N1557,0,IF(N1559=N1556,0,IF(N1559=N1555,0,IF(N1559=N1554,0,IF(N1559=N1553,0,IF(N1559=N1552,0,IF(N1559=N1551,0,1))))))))</f>
        <v>0</v>
      </c>
      <c r="AH1559" s="59" t="s">
        <v>224</v>
      </c>
      <c r="AI1559" s="59" t="str">
        <f t="shared" si="364"/>
        <v>??</v>
      </c>
      <c r="AJ1559" s="59">
        <f>IF(O1559=O1558,0,IF(O1559=O1557,0,IF(O1559=O1556,0,IF(O1559=O1555,0,IF(O1559=O1554,0,IF(O1559=O1553,0,IF(O1559=O1552,0,IF(O1559=O1551,0,1))))))))</f>
        <v>0</v>
      </c>
      <c r="AK1559" s="529">
        <f t="shared" si="365"/>
        <v>0</v>
      </c>
    </row>
    <row r="1560" spans="1:37" ht="14.1" customHeight="1" thickTop="1" thickBot="1">
      <c r="A1560" s="2797"/>
      <c r="B1560" s="2802"/>
      <c r="C1560" s="2828"/>
      <c r="D1560" s="2831"/>
      <c r="E1560" s="2834"/>
      <c r="F1560" s="2808"/>
      <c r="G1560" s="2811"/>
      <c r="H1560" s="2840"/>
      <c r="I1560" s="2808"/>
      <c r="J1560" s="2808"/>
      <c r="K1560" s="274"/>
      <c r="L1560" s="96"/>
      <c r="M1560" s="96"/>
      <c r="N1560" s="89"/>
      <c r="O1560" s="93"/>
      <c r="P1560" s="96"/>
      <c r="Q1560" s="96"/>
      <c r="R1560" s="13"/>
      <c r="S1560" s="13"/>
      <c r="T1560" s="13"/>
      <c r="U1560" s="13"/>
      <c r="V1560" s="13"/>
      <c r="W1560" s="13"/>
      <c r="X1560" s="13"/>
      <c r="Y1560" s="13"/>
      <c r="Z1560" s="96"/>
      <c r="AA1560" s="2814"/>
      <c r="AB1560" s="2814"/>
      <c r="AC1560" s="2825"/>
      <c r="AD1560" s="2835"/>
      <c r="AE1560" s="2822"/>
      <c r="AF1560" s="2823"/>
      <c r="AG1560" s="59">
        <f>IF(N1560=N1559,0,IF(N1560=N1558,0,IF(N1560=N1557,0,IF(N1560=N1556,0,IF(N1560=N1555,0,IF(N1560=N1554,0,IF(N1560=N1553,0,IF(N1560=N1552,0,IF(N1560=N1551,0,1)))))))))</f>
        <v>0</v>
      </c>
      <c r="AH1560" s="59" t="s">
        <v>224</v>
      </c>
      <c r="AI1560" s="59" t="str">
        <f t="shared" si="364"/>
        <v>??</v>
      </c>
      <c r="AJ1560" s="59">
        <f>IF(O1560=O1559,0,IF(O1560=O1558,0,IF(O1560=O1557,0,IF(O1560=O1556,0,IF(O1560=O1555,0,IF(O1560=O1554,0,IF(O1560=O1553,0,IF(O1560=O1552,0,IF(O1560=O1551,0,1)))))))))</f>
        <v>0</v>
      </c>
      <c r="AK1560" s="529">
        <f t="shared" si="365"/>
        <v>0</v>
      </c>
    </row>
    <row r="1561" spans="1:37" ht="14.1" customHeight="1" thickTop="1" thickBot="1">
      <c r="A1561" s="2797"/>
      <c r="B1561" s="2800"/>
      <c r="C1561" s="2826"/>
      <c r="D1561" s="2829"/>
      <c r="E1561" s="2832"/>
      <c r="F1561" s="2806"/>
      <c r="G1561" s="2809"/>
      <c r="H1561" s="2836" t="s">
        <v>970</v>
      </c>
      <c r="I1561" s="2806"/>
      <c r="J1561" s="2806"/>
      <c r="K1561" s="275"/>
      <c r="L1561" s="97"/>
      <c r="M1561" s="97"/>
      <c r="N1561" s="79"/>
      <c r="O1561" s="79"/>
      <c r="P1561" s="97"/>
      <c r="Q1561" s="97"/>
      <c r="R1561" s="14"/>
      <c r="S1561" s="14"/>
      <c r="T1561" s="14"/>
      <c r="U1561" s="14"/>
      <c r="V1561" s="14"/>
      <c r="W1561" s="14"/>
      <c r="X1561" s="14"/>
      <c r="Y1561" s="14"/>
      <c r="Z1561" s="97"/>
      <c r="AA1561" s="2812">
        <f>SUM(R1561:Z1570)</f>
        <v>0</v>
      </c>
      <c r="AB1561" s="2812">
        <f>IF(AA1561&gt;0,18,0)</f>
        <v>0</v>
      </c>
      <c r="AC1561" s="2815">
        <f t="shared" ref="AC1561" si="369">IF((AA1561-AB1561)&gt;=0,AA1561-AB1561,0)</f>
        <v>0</v>
      </c>
      <c r="AD1561" s="2835">
        <f>IF(AA1561&lt;AB1561,AA1561,AB1561)/IF(AB1561=0,1,AB1561)</f>
        <v>0</v>
      </c>
      <c r="AE1561" s="2820" t="str">
        <f>IF(AD1561=1,"pe",IF(AD1561&gt;0,"ne",""))</f>
        <v/>
      </c>
      <c r="AF1561" s="2823"/>
      <c r="AG1561" s="59">
        <v>1</v>
      </c>
      <c r="AH1561" s="59" t="s">
        <v>224</v>
      </c>
      <c r="AI1561" s="59" t="str">
        <f t="shared" si="364"/>
        <v>??</v>
      </c>
      <c r="AJ1561" s="59">
        <v>1</v>
      </c>
      <c r="AK1561" s="529">
        <f>C1561</f>
        <v>0</v>
      </c>
    </row>
    <row r="1562" spans="1:37" ht="14.1" customHeight="1" thickTop="1" thickBot="1">
      <c r="A1562" s="2797"/>
      <c r="B1562" s="2801"/>
      <c r="C1562" s="2827"/>
      <c r="D1562" s="2830"/>
      <c r="E1562" s="2833"/>
      <c r="F1562" s="2807"/>
      <c r="G1562" s="2810"/>
      <c r="H1562" s="2837"/>
      <c r="I1562" s="2807"/>
      <c r="J1562" s="2807"/>
      <c r="K1562" s="273"/>
      <c r="L1562" s="98"/>
      <c r="M1562" s="1760"/>
      <c r="N1562" s="89"/>
      <c r="O1562" s="89"/>
      <c r="P1562" s="98"/>
      <c r="Q1562" s="98"/>
      <c r="R1562" s="12"/>
      <c r="S1562" s="12"/>
      <c r="T1562" s="12"/>
      <c r="U1562" s="12"/>
      <c r="V1562" s="12"/>
      <c r="W1562" s="1934"/>
      <c r="X1562" s="1934"/>
      <c r="Y1562" s="12"/>
      <c r="Z1562" s="98"/>
      <c r="AA1562" s="2813"/>
      <c r="AB1562" s="2813"/>
      <c r="AC1562" s="2816"/>
      <c r="AD1562" s="2835"/>
      <c r="AE1562" s="2821"/>
      <c r="AF1562" s="2823"/>
      <c r="AG1562" s="59">
        <f>IF(N1562=N1561,0,1)</f>
        <v>0</v>
      </c>
      <c r="AH1562" s="59" t="s">
        <v>224</v>
      </c>
      <c r="AI1562" s="59" t="str">
        <f t="shared" si="364"/>
        <v>??</v>
      </c>
      <c r="AJ1562" s="59">
        <f>IF(O1562=O1561,0,1)</f>
        <v>0</v>
      </c>
      <c r="AK1562" s="529">
        <f t="shared" si="365"/>
        <v>0</v>
      </c>
    </row>
    <row r="1563" spans="1:37" ht="14.1" customHeight="1" thickTop="1" thickBot="1">
      <c r="A1563" s="2797"/>
      <c r="B1563" s="2801"/>
      <c r="C1563" s="2827"/>
      <c r="D1563" s="2830"/>
      <c r="E1563" s="2833"/>
      <c r="F1563" s="2807"/>
      <c r="G1563" s="2810"/>
      <c r="H1563" s="2838"/>
      <c r="I1563" s="2807"/>
      <c r="J1563" s="2807"/>
      <c r="K1563" s="273"/>
      <c r="L1563" s="98"/>
      <c r="M1563" s="1760"/>
      <c r="N1563" s="89"/>
      <c r="O1563" s="89"/>
      <c r="P1563" s="98"/>
      <c r="Q1563" s="98"/>
      <c r="R1563" s="12"/>
      <c r="S1563" s="12"/>
      <c r="T1563" s="12"/>
      <c r="U1563" s="12"/>
      <c r="V1563" s="12"/>
      <c r="W1563" s="1934"/>
      <c r="X1563" s="1934"/>
      <c r="Y1563" s="12"/>
      <c r="Z1563" s="98"/>
      <c r="AA1563" s="2813"/>
      <c r="AB1563" s="2813"/>
      <c r="AC1563" s="2816"/>
      <c r="AD1563" s="2835"/>
      <c r="AE1563" s="2821"/>
      <c r="AF1563" s="2823"/>
      <c r="AG1563" s="59">
        <f>IF(N1563=N1562,0,IF(N1563=N1561,0,1))</f>
        <v>0</v>
      </c>
      <c r="AH1563" s="59" t="s">
        <v>224</v>
      </c>
      <c r="AI1563" s="59" t="str">
        <f t="shared" si="364"/>
        <v>??</v>
      </c>
      <c r="AJ1563" s="59">
        <f>IF(O1563=O1562,0,IF(O1563=O1561,0,1))</f>
        <v>0</v>
      </c>
      <c r="AK1563" s="529">
        <f t="shared" si="365"/>
        <v>0</v>
      </c>
    </row>
    <row r="1564" spans="1:37" ht="14.1" customHeight="1" thickTop="1" thickBot="1">
      <c r="A1564" s="2797"/>
      <c r="B1564" s="2801"/>
      <c r="C1564" s="2827"/>
      <c r="D1564" s="2830"/>
      <c r="E1564" s="2833"/>
      <c r="F1564" s="2807"/>
      <c r="G1564" s="2810"/>
      <c r="H1564" s="2839"/>
      <c r="I1564" s="2807"/>
      <c r="J1564" s="2807"/>
      <c r="K1564" s="273"/>
      <c r="L1564" s="98"/>
      <c r="M1564" s="1760"/>
      <c r="N1564" s="89"/>
      <c r="O1564" s="89"/>
      <c r="P1564" s="98"/>
      <c r="Q1564" s="98"/>
      <c r="R1564" s="12"/>
      <c r="S1564" s="12"/>
      <c r="T1564" s="12"/>
      <c r="U1564" s="12"/>
      <c r="V1564" s="12"/>
      <c r="W1564" s="1934"/>
      <c r="X1564" s="1934"/>
      <c r="Y1564" s="12"/>
      <c r="Z1564" s="98"/>
      <c r="AA1564" s="2813"/>
      <c r="AB1564" s="2813"/>
      <c r="AC1564" s="2816"/>
      <c r="AD1564" s="2835"/>
      <c r="AE1564" s="2821"/>
      <c r="AF1564" s="2823"/>
      <c r="AG1564" s="59">
        <f>IF(N1564=N1563,0,IF(N1564=N1562,0,IF(N1564=N1561,0,1)))</f>
        <v>0</v>
      </c>
      <c r="AH1564" s="59" t="s">
        <v>224</v>
      </c>
      <c r="AI1564" s="59" t="str">
        <f t="shared" si="364"/>
        <v>??</v>
      </c>
      <c r="AJ1564" s="59">
        <f>IF(O1564=O1563,0,IF(O1564=O1562,0,IF(O1564=O1561,0,1)))</f>
        <v>0</v>
      </c>
      <c r="AK1564" s="529">
        <f t="shared" si="365"/>
        <v>0</v>
      </c>
    </row>
    <row r="1565" spans="1:37" ht="14.1" customHeight="1" thickTop="1" thickBot="1">
      <c r="A1565" s="2797"/>
      <c r="B1565" s="2801"/>
      <c r="C1565" s="2827"/>
      <c r="D1565" s="2830"/>
      <c r="E1565" s="2833"/>
      <c r="F1565" s="2807"/>
      <c r="G1565" s="2810"/>
      <c r="H1565" s="2839"/>
      <c r="I1565" s="2807"/>
      <c r="J1565" s="2807"/>
      <c r="K1565" s="277"/>
      <c r="L1565" s="98"/>
      <c r="M1565" s="1760"/>
      <c r="N1565" s="89"/>
      <c r="O1565" s="89"/>
      <c r="P1565" s="98"/>
      <c r="Q1565" s="98"/>
      <c r="R1565" s="12"/>
      <c r="S1565" s="12"/>
      <c r="T1565" s="12"/>
      <c r="U1565" s="12"/>
      <c r="V1565" s="12"/>
      <c r="W1565" s="1934"/>
      <c r="X1565" s="1934"/>
      <c r="Y1565" s="12"/>
      <c r="Z1565" s="98"/>
      <c r="AA1565" s="2813"/>
      <c r="AB1565" s="2813"/>
      <c r="AC1565" s="2816"/>
      <c r="AD1565" s="2835"/>
      <c r="AE1565" s="2821"/>
      <c r="AF1565" s="2823"/>
      <c r="AG1565" s="59">
        <f>IF(N1565=N1564,0,IF(N1565=N1563,0,IF(N1565=N1562,0,IF(N1565=N1561,0,1))))</f>
        <v>0</v>
      </c>
      <c r="AH1565" s="59" t="s">
        <v>224</v>
      </c>
      <c r="AI1565" s="59" t="str">
        <f t="shared" si="364"/>
        <v>??</v>
      </c>
      <c r="AJ1565" s="59">
        <f>IF(O1565=O1564,0,IF(O1565=O1563,0,IF(O1565=O1562,0,IF(O1565=O1561,0,1))))</f>
        <v>0</v>
      </c>
      <c r="AK1565" s="529">
        <f t="shared" si="365"/>
        <v>0</v>
      </c>
    </row>
    <row r="1566" spans="1:37" ht="14.1" customHeight="1" thickTop="1" thickBot="1">
      <c r="A1566" s="2797"/>
      <c r="B1566" s="2801"/>
      <c r="C1566" s="2827"/>
      <c r="D1566" s="2830"/>
      <c r="E1566" s="2833"/>
      <c r="F1566" s="2807"/>
      <c r="G1566" s="2810"/>
      <c r="H1566" s="2839"/>
      <c r="I1566" s="2807"/>
      <c r="J1566" s="2807"/>
      <c r="K1566" s="277"/>
      <c r="L1566" s="98"/>
      <c r="M1566" s="1760"/>
      <c r="N1566" s="89"/>
      <c r="O1566" s="89"/>
      <c r="P1566" s="98"/>
      <c r="Q1566" s="98"/>
      <c r="R1566" s="12"/>
      <c r="S1566" s="12"/>
      <c r="T1566" s="12"/>
      <c r="U1566" s="12"/>
      <c r="V1566" s="12"/>
      <c r="W1566" s="1934"/>
      <c r="X1566" s="1934"/>
      <c r="Y1566" s="12"/>
      <c r="Z1566" s="98"/>
      <c r="AA1566" s="2813"/>
      <c r="AB1566" s="2813"/>
      <c r="AC1566" s="2816"/>
      <c r="AD1566" s="2835"/>
      <c r="AE1566" s="2821"/>
      <c r="AF1566" s="2823"/>
      <c r="AG1566" s="59">
        <f>IF(N1566=N1565,0,IF(N1566=N1564,0,IF(N1566=N1563,0,IF(N1566=N1562,0,IF(N1566=N1561,0,1)))))</f>
        <v>0</v>
      </c>
      <c r="AH1566" s="59" t="s">
        <v>224</v>
      </c>
      <c r="AI1566" s="59" t="str">
        <f t="shared" si="364"/>
        <v>??</v>
      </c>
      <c r="AJ1566" s="59">
        <f>IF(O1566=O1565,0,IF(O1566=O1564,0,IF(O1566=O1563,0,IF(O1566=O1562,0,IF(O1566=O1561,0,1)))))</f>
        <v>0</v>
      </c>
      <c r="AK1566" s="529">
        <f t="shared" si="365"/>
        <v>0</v>
      </c>
    </row>
    <row r="1567" spans="1:37" ht="14.1" customHeight="1" thickTop="1" thickBot="1">
      <c r="A1567" s="2797"/>
      <c r="B1567" s="2801"/>
      <c r="C1567" s="2827"/>
      <c r="D1567" s="2830"/>
      <c r="E1567" s="2833"/>
      <c r="F1567" s="2807"/>
      <c r="G1567" s="2810"/>
      <c r="H1567" s="2839"/>
      <c r="I1567" s="2807"/>
      <c r="J1567" s="2807"/>
      <c r="K1567" s="277"/>
      <c r="L1567" s="98"/>
      <c r="M1567" s="1760"/>
      <c r="N1567" s="89"/>
      <c r="O1567" s="89"/>
      <c r="P1567" s="98"/>
      <c r="Q1567" s="98"/>
      <c r="R1567" s="12"/>
      <c r="S1567" s="12"/>
      <c r="T1567" s="12"/>
      <c r="U1567" s="12"/>
      <c r="V1567" s="12"/>
      <c r="W1567" s="1934"/>
      <c r="X1567" s="1934"/>
      <c r="Y1567" s="12"/>
      <c r="Z1567" s="98"/>
      <c r="AA1567" s="2813"/>
      <c r="AB1567" s="2813"/>
      <c r="AC1567" s="2824" t="str">
        <f t="shared" ref="AC1567" si="370">IF(AC1561&gt;9,"błąd","")</f>
        <v/>
      </c>
      <c r="AD1567" s="2835"/>
      <c r="AE1567" s="2821"/>
      <c r="AF1567" s="2823"/>
      <c r="AG1567" s="59">
        <f>IF(N1567=N1566,0,IF(N1567=N1565,0,IF(N1567=N1564,0,IF(N1567=N1563,0,IF(N1567=N1562,0,IF(N1567=N1561,0,1))))))</f>
        <v>0</v>
      </c>
      <c r="AH1567" s="59" t="s">
        <v>224</v>
      </c>
      <c r="AI1567" s="59" t="str">
        <f t="shared" si="364"/>
        <v>??</v>
      </c>
      <c r="AJ1567" s="59">
        <f>IF(O1567=O1566,0,IF(O1567=O1565,0,IF(O1567=O1564,0,IF(O1567=O1563,0,IF(O1567=O1562,0,IF(O1567=O1561,0,1))))))</f>
        <v>0</v>
      </c>
      <c r="AK1567" s="529">
        <f t="shared" si="365"/>
        <v>0</v>
      </c>
    </row>
    <row r="1568" spans="1:37" ht="14.1" customHeight="1" thickTop="1" thickBot="1">
      <c r="A1568" s="2797"/>
      <c r="B1568" s="2801"/>
      <c r="C1568" s="2827"/>
      <c r="D1568" s="2830"/>
      <c r="E1568" s="2833"/>
      <c r="F1568" s="2807"/>
      <c r="G1568" s="2810"/>
      <c r="H1568" s="2839"/>
      <c r="I1568" s="2807"/>
      <c r="J1568" s="2807"/>
      <c r="K1568" s="277"/>
      <c r="L1568" s="98"/>
      <c r="M1568" s="1760"/>
      <c r="N1568" s="89"/>
      <c r="O1568" s="89"/>
      <c r="P1568" s="98"/>
      <c r="Q1568" s="98"/>
      <c r="R1568" s="12"/>
      <c r="S1568" s="12"/>
      <c r="T1568" s="12"/>
      <c r="U1568" s="12"/>
      <c r="V1568" s="12"/>
      <c r="W1568" s="1934"/>
      <c r="X1568" s="1934"/>
      <c r="Y1568" s="12"/>
      <c r="Z1568" s="98"/>
      <c r="AA1568" s="2813"/>
      <c r="AB1568" s="2813"/>
      <c r="AC1568" s="2824"/>
      <c r="AD1568" s="2835"/>
      <c r="AE1568" s="2821"/>
      <c r="AF1568" s="2823"/>
      <c r="AG1568" s="59">
        <f>IF(N1568=N1567,0,IF(N1568=N1566,0,IF(N1568=N1565,0,IF(N1568=N1564,0,IF(N1568=N1563,0,IF(N1568=N1562,0,IF(N1568=N1561,0,1)))))))</f>
        <v>0</v>
      </c>
      <c r="AH1568" s="59" t="s">
        <v>224</v>
      </c>
      <c r="AI1568" s="59" t="str">
        <f t="shared" si="364"/>
        <v>??</v>
      </c>
      <c r="AJ1568" s="59">
        <f>IF(O1568=O1567,0,IF(O1568=O1566,0,IF(O1568=O1565,0,IF(O1568=O1564,0,IF(O1568=O1563,0,IF(O1568=O1562,0,IF(O1568=O1561,0,1)))))))</f>
        <v>0</v>
      </c>
      <c r="AK1568" s="529">
        <f t="shared" si="365"/>
        <v>0</v>
      </c>
    </row>
    <row r="1569" spans="1:37" ht="14.1" customHeight="1" thickTop="1" thickBot="1">
      <c r="A1569" s="2797"/>
      <c r="B1569" s="2801"/>
      <c r="C1569" s="2827"/>
      <c r="D1569" s="2830"/>
      <c r="E1569" s="2833"/>
      <c r="F1569" s="2807"/>
      <c r="G1569" s="2810"/>
      <c r="H1569" s="2839"/>
      <c r="I1569" s="2807"/>
      <c r="J1569" s="2807"/>
      <c r="K1569" s="277"/>
      <c r="L1569" s="98"/>
      <c r="M1569" s="1760"/>
      <c r="N1569" s="89"/>
      <c r="O1569" s="89"/>
      <c r="P1569" s="98"/>
      <c r="Q1569" s="98"/>
      <c r="R1569" s="12"/>
      <c r="S1569" s="12"/>
      <c r="T1569" s="12"/>
      <c r="U1569" s="12"/>
      <c r="V1569" s="12"/>
      <c r="W1569" s="1934"/>
      <c r="X1569" s="1934"/>
      <c r="Y1569" s="12"/>
      <c r="Z1569" s="98"/>
      <c r="AA1569" s="2813"/>
      <c r="AB1569" s="2813"/>
      <c r="AC1569" s="2824"/>
      <c r="AD1569" s="2835"/>
      <c r="AE1569" s="2821"/>
      <c r="AF1569" s="2823"/>
      <c r="AG1569" s="59">
        <f>IF(N1569=N1568,0,IF(N1569=N1567,0,IF(N1569=N1566,0,IF(N1569=N1565,0,IF(N1569=N1564,0,IF(N1569=N1563,0,IF(N1569=N1562,0,IF(N1569=N1561,0,1))))))))</f>
        <v>0</v>
      </c>
      <c r="AH1569" s="59" t="s">
        <v>224</v>
      </c>
      <c r="AI1569" s="59" t="str">
        <f t="shared" si="364"/>
        <v>??</v>
      </c>
      <c r="AJ1569" s="59">
        <f>IF(O1569=O1568,0,IF(O1569=O1567,0,IF(O1569=O1566,0,IF(O1569=O1565,0,IF(O1569=O1564,0,IF(O1569=O1563,0,IF(O1569=O1562,0,IF(O1569=O1561,0,1))))))))</f>
        <v>0</v>
      </c>
      <c r="AK1569" s="529">
        <f t="shared" si="365"/>
        <v>0</v>
      </c>
    </row>
    <row r="1570" spans="1:37" ht="14.1" customHeight="1" thickTop="1" thickBot="1">
      <c r="A1570" s="2797"/>
      <c r="B1570" s="2802"/>
      <c r="C1570" s="2828"/>
      <c r="D1570" s="2831"/>
      <c r="E1570" s="2834"/>
      <c r="F1570" s="2808"/>
      <c r="G1570" s="2811"/>
      <c r="H1570" s="2840"/>
      <c r="I1570" s="2808"/>
      <c r="J1570" s="2808"/>
      <c r="K1570" s="274"/>
      <c r="L1570" s="96"/>
      <c r="M1570" s="96"/>
      <c r="N1570" s="89"/>
      <c r="O1570" s="93"/>
      <c r="P1570" s="96"/>
      <c r="Q1570" s="96"/>
      <c r="R1570" s="13"/>
      <c r="S1570" s="13"/>
      <c r="T1570" s="13"/>
      <c r="U1570" s="13"/>
      <c r="V1570" s="13"/>
      <c r="W1570" s="13"/>
      <c r="X1570" s="13"/>
      <c r="Y1570" s="13"/>
      <c r="Z1570" s="96"/>
      <c r="AA1570" s="2814"/>
      <c r="AB1570" s="2814"/>
      <c r="AC1570" s="2825"/>
      <c r="AD1570" s="2835"/>
      <c r="AE1570" s="2822"/>
      <c r="AF1570" s="2823"/>
      <c r="AG1570" s="59">
        <f>IF(N1570=N1569,0,IF(N1570=N1568,0,IF(N1570=N1567,0,IF(N1570=N1566,0,IF(N1570=N1565,0,IF(N1570=N1564,0,IF(N1570=N1563,0,IF(N1570=N1562,0,IF(N1570=N1561,0,1)))))))))</f>
        <v>0</v>
      </c>
      <c r="AH1570" s="59" t="s">
        <v>224</v>
      </c>
      <c r="AI1570" s="59" t="str">
        <f t="shared" si="364"/>
        <v>??</v>
      </c>
      <c r="AJ1570" s="59">
        <f>IF(O1570=O1569,0,IF(O1570=O1568,0,IF(O1570=O1567,0,IF(O1570=O1566,0,IF(O1570=O1565,0,IF(O1570=O1564,0,IF(O1570=O1563,0,IF(O1570=O1562,0,IF(O1570=O1561,0,1)))))))))</f>
        <v>0</v>
      </c>
      <c r="AK1570" s="529">
        <f t="shared" si="365"/>
        <v>0</v>
      </c>
    </row>
    <row r="1571" spans="1:37" ht="14.1" customHeight="1" thickTop="1" thickBot="1">
      <c r="A1571" s="2797"/>
      <c r="B1571" s="2800"/>
      <c r="C1571" s="2826"/>
      <c r="D1571" s="2829"/>
      <c r="E1571" s="2832"/>
      <c r="F1571" s="2806"/>
      <c r="G1571" s="2809"/>
      <c r="H1571" s="2836" t="s">
        <v>970</v>
      </c>
      <c r="I1571" s="2806"/>
      <c r="J1571" s="2806"/>
      <c r="K1571" s="275"/>
      <c r="L1571" s="97"/>
      <c r="M1571" s="97"/>
      <c r="N1571" s="79"/>
      <c r="O1571" s="79"/>
      <c r="P1571" s="97"/>
      <c r="Q1571" s="97"/>
      <c r="R1571" s="14"/>
      <c r="S1571" s="14"/>
      <c r="T1571" s="14"/>
      <c r="U1571" s="14"/>
      <c r="V1571" s="14"/>
      <c r="W1571" s="14"/>
      <c r="X1571" s="14"/>
      <c r="Y1571" s="14"/>
      <c r="Z1571" s="97"/>
      <c r="AA1571" s="2812">
        <f>SUM(R1571:Z1580)</f>
        <v>0</v>
      </c>
      <c r="AB1571" s="2812">
        <f>IF(AA1571&gt;0,18,0)</f>
        <v>0</v>
      </c>
      <c r="AC1571" s="2815">
        <f t="shared" ref="AC1571" si="371">IF((AA1571-AB1571)&gt;=0,AA1571-AB1571,0)</f>
        <v>0</v>
      </c>
      <c r="AD1571" s="2835">
        <f>IF(AA1571&lt;AB1571,AA1571,AB1571)/IF(AB1571=0,1,AB1571)</f>
        <v>0</v>
      </c>
      <c r="AE1571" s="2820" t="str">
        <f>IF(AD1571=1,"pe",IF(AD1571&gt;0,"ne",""))</f>
        <v/>
      </c>
      <c r="AF1571" s="2823"/>
      <c r="AG1571" s="59">
        <v>1</v>
      </c>
      <c r="AH1571" s="59" t="s">
        <v>224</v>
      </c>
      <c r="AI1571" s="59" t="str">
        <f t="shared" si="364"/>
        <v>??</v>
      </c>
      <c r="AJ1571" s="59">
        <v>1</v>
      </c>
      <c r="AK1571" s="529">
        <f>C1571</f>
        <v>0</v>
      </c>
    </row>
    <row r="1572" spans="1:37" ht="14.1" customHeight="1" thickTop="1" thickBot="1">
      <c r="A1572" s="2797"/>
      <c r="B1572" s="2801"/>
      <c r="C1572" s="2827"/>
      <c r="D1572" s="2830"/>
      <c r="E1572" s="2833"/>
      <c r="F1572" s="2807"/>
      <c r="G1572" s="2810"/>
      <c r="H1572" s="2837"/>
      <c r="I1572" s="2807"/>
      <c r="J1572" s="2807"/>
      <c r="K1572" s="273"/>
      <c r="L1572" s="98"/>
      <c r="M1572" s="1760"/>
      <c r="N1572" s="89"/>
      <c r="O1572" s="89"/>
      <c r="P1572" s="98"/>
      <c r="Q1572" s="98"/>
      <c r="R1572" s="12"/>
      <c r="S1572" s="12"/>
      <c r="T1572" s="12"/>
      <c r="U1572" s="12"/>
      <c r="V1572" s="12"/>
      <c r="W1572" s="1934"/>
      <c r="X1572" s="1934"/>
      <c r="Y1572" s="12"/>
      <c r="Z1572" s="98"/>
      <c r="AA1572" s="2813"/>
      <c r="AB1572" s="2813"/>
      <c r="AC1572" s="2816"/>
      <c r="AD1572" s="2835"/>
      <c r="AE1572" s="2821"/>
      <c r="AF1572" s="2823"/>
      <c r="AG1572" s="59">
        <f>IF(N1572=N1571,0,1)</f>
        <v>0</v>
      </c>
      <c r="AH1572" s="59" t="s">
        <v>224</v>
      </c>
      <c r="AI1572" s="59" t="str">
        <f t="shared" si="364"/>
        <v>??</v>
      </c>
      <c r="AJ1572" s="59">
        <f>IF(O1572=O1571,0,1)</f>
        <v>0</v>
      </c>
      <c r="AK1572" s="529">
        <f t="shared" si="359"/>
        <v>0</v>
      </c>
    </row>
    <row r="1573" spans="1:37" ht="14.1" customHeight="1" thickTop="1" thickBot="1">
      <c r="A1573" s="2797"/>
      <c r="B1573" s="2801"/>
      <c r="C1573" s="2827"/>
      <c r="D1573" s="2830"/>
      <c r="E1573" s="2833"/>
      <c r="F1573" s="2807"/>
      <c r="G1573" s="2810"/>
      <c r="H1573" s="2838"/>
      <c r="I1573" s="2807"/>
      <c r="J1573" s="2807"/>
      <c r="K1573" s="273"/>
      <c r="L1573" s="98"/>
      <c r="M1573" s="1760"/>
      <c r="N1573" s="89"/>
      <c r="O1573" s="89"/>
      <c r="P1573" s="98"/>
      <c r="Q1573" s="98"/>
      <c r="R1573" s="12"/>
      <c r="S1573" s="12"/>
      <c r="T1573" s="12"/>
      <c r="U1573" s="12"/>
      <c r="V1573" s="12"/>
      <c r="W1573" s="1934"/>
      <c r="X1573" s="1934"/>
      <c r="Y1573" s="12"/>
      <c r="Z1573" s="98"/>
      <c r="AA1573" s="2813"/>
      <c r="AB1573" s="2813"/>
      <c r="AC1573" s="2816"/>
      <c r="AD1573" s="2835"/>
      <c r="AE1573" s="2821"/>
      <c r="AF1573" s="2823"/>
      <c r="AG1573" s="59">
        <f>IF(N1573=N1572,0,IF(N1573=N1571,0,1))</f>
        <v>0</v>
      </c>
      <c r="AH1573" s="59" t="s">
        <v>224</v>
      </c>
      <c r="AI1573" s="59" t="str">
        <f t="shared" si="364"/>
        <v>??</v>
      </c>
      <c r="AJ1573" s="59">
        <f>IF(O1573=O1572,0,IF(O1573=O1571,0,1))</f>
        <v>0</v>
      </c>
      <c r="AK1573" s="529">
        <f t="shared" si="359"/>
        <v>0</v>
      </c>
    </row>
    <row r="1574" spans="1:37" ht="14.1" customHeight="1" thickTop="1" thickBot="1">
      <c r="A1574" s="2797"/>
      <c r="B1574" s="2801"/>
      <c r="C1574" s="2827"/>
      <c r="D1574" s="2830"/>
      <c r="E1574" s="2833"/>
      <c r="F1574" s="2807"/>
      <c r="G1574" s="2810"/>
      <c r="H1574" s="2839"/>
      <c r="I1574" s="2807"/>
      <c r="J1574" s="2807"/>
      <c r="K1574" s="273"/>
      <c r="L1574" s="98"/>
      <c r="M1574" s="1760"/>
      <c r="N1574" s="89"/>
      <c r="O1574" s="89"/>
      <c r="P1574" s="98"/>
      <c r="Q1574" s="98"/>
      <c r="R1574" s="12"/>
      <c r="S1574" s="12"/>
      <c r="T1574" s="12"/>
      <c r="U1574" s="12"/>
      <c r="V1574" s="12"/>
      <c r="W1574" s="1934"/>
      <c r="X1574" s="1934"/>
      <c r="Y1574" s="12"/>
      <c r="Z1574" s="98"/>
      <c r="AA1574" s="2813"/>
      <c r="AB1574" s="2813"/>
      <c r="AC1574" s="2816"/>
      <c r="AD1574" s="2835"/>
      <c r="AE1574" s="2821"/>
      <c r="AF1574" s="2823"/>
      <c r="AG1574" s="59">
        <f>IF(N1574=N1573,0,IF(N1574=N1572,0,IF(N1574=N1571,0,1)))</f>
        <v>0</v>
      </c>
      <c r="AH1574" s="59" t="s">
        <v>224</v>
      </c>
      <c r="AI1574" s="59" t="str">
        <f t="shared" si="364"/>
        <v>??</v>
      </c>
      <c r="AJ1574" s="59">
        <f>IF(O1574=O1573,0,IF(O1574=O1572,0,IF(O1574=O1571,0,1)))</f>
        <v>0</v>
      </c>
      <c r="AK1574" s="529">
        <f t="shared" si="359"/>
        <v>0</v>
      </c>
    </row>
    <row r="1575" spans="1:37" ht="14.1" customHeight="1" thickTop="1" thickBot="1">
      <c r="A1575" s="2797"/>
      <c r="B1575" s="2801"/>
      <c r="C1575" s="2827"/>
      <c r="D1575" s="2830"/>
      <c r="E1575" s="2833"/>
      <c r="F1575" s="2807"/>
      <c r="G1575" s="2810"/>
      <c r="H1575" s="2839"/>
      <c r="I1575" s="2807"/>
      <c r="J1575" s="2807"/>
      <c r="K1575" s="277"/>
      <c r="L1575" s="98"/>
      <c r="M1575" s="1760"/>
      <c r="N1575" s="89"/>
      <c r="O1575" s="89"/>
      <c r="P1575" s="98"/>
      <c r="Q1575" s="98"/>
      <c r="R1575" s="12"/>
      <c r="S1575" s="12"/>
      <c r="T1575" s="12"/>
      <c r="U1575" s="12"/>
      <c r="V1575" s="12"/>
      <c r="W1575" s="1934"/>
      <c r="X1575" s="1934"/>
      <c r="Y1575" s="12"/>
      <c r="Z1575" s="98"/>
      <c r="AA1575" s="2813"/>
      <c r="AB1575" s="2813"/>
      <c r="AC1575" s="2816"/>
      <c r="AD1575" s="2835"/>
      <c r="AE1575" s="2821"/>
      <c r="AF1575" s="2823"/>
      <c r="AG1575" s="59">
        <f>IF(N1575=N1574,0,IF(N1575=N1573,0,IF(N1575=N1572,0,IF(N1575=N1571,0,1))))</f>
        <v>0</v>
      </c>
      <c r="AH1575" s="59" t="s">
        <v>224</v>
      </c>
      <c r="AI1575" s="59" t="str">
        <f t="shared" si="364"/>
        <v>??</v>
      </c>
      <c r="AJ1575" s="59">
        <f>IF(O1575=O1574,0,IF(O1575=O1573,0,IF(O1575=O1572,0,IF(O1575=O1571,0,1))))</f>
        <v>0</v>
      </c>
      <c r="AK1575" s="529">
        <f t="shared" si="359"/>
        <v>0</v>
      </c>
    </row>
    <row r="1576" spans="1:37" ht="14.1" customHeight="1" thickTop="1" thickBot="1">
      <c r="A1576" s="2797"/>
      <c r="B1576" s="2801"/>
      <c r="C1576" s="2827"/>
      <c r="D1576" s="2830"/>
      <c r="E1576" s="2833"/>
      <c r="F1576" s="2807"/>
      <c r="G1576" s="2810"/>
      <c r="H1576" s="2839"/>
      <c r="I1576" s="2807"/>
      <c r="J1576" s="2807"/>
      <c r="K1576" s="277"/>
      <c r="L1576" s="98"/>
      <c r="M1576" s="1760"/>
      <c r="N1576" s="89"/>
      <c r="O1576" s="89"/>
      <c r="P1576" s="98"/>
      <c r="Q1576" s="98"/>
      <c r="R1576" s="12"/>
      <c r="S1576" s="12"/>
      <c r="T1576" s="12"/>
      <c r="U1576" s="12"/>
      <c r="V1576" s="12"/>
      <c r="W1576" s="1934"/>
      <c r="X1576" s="1934"/>
      <c r="Y1576" s="12"/>
      <c r="Z1576" s="98"/>
      <c r="AA1576" s="2813"/>
      <c r="AB1576" s="2813"/>
      <c r="AC1576" s="2816"/>
      <c r="AD1576" s="2835"/>
      <c r="AE1576" s="2821"/>
      <c r="AF1576" s="2823"/>
      <c r="AG1576" s="59">
        <f>IF(N1576=N1575,0,IF(N1576=N1574,0,IF(N1576=N1573,0,IF(N1576=N1572,0,IF(N1576=N1571,0,1)))))</f>
        <v>0</v>
      </c>
      <c r="AH1576" s="59" t="s">
        <v>224</v>
      </c>
      <c r="AI1576" s="59" t="str">
        <f t="shared" si="364"/>
        <v>??</v>
      </c>
      <c r="AJ1576" s="59">
        <f>IF(O1576=O1575,0,IF(O1576=O1574,0,IF(O1576=O1573,0,IF(O1576=O1572,0,IF(O1576=O1571,0,1)))))</f>
        <v>0</v>
      </c>
      <c r="AK1576" s="529">
        <f t="shared" si="359"/>
        <v>0</v>
      </c>
    </row>
    <row r="1577" spans="1:37" ht="14.1" customHeight="1" thickTop="1" thickBot="1">
      <c r="A1577" s="2797"/>
      <c r="B1577" s="2801"/>
      <c r="C1577" s="2827"/>
      <c r="D1577" s="2830"/>
      <c r="E1577" s="2833"/>
      <c r="F1577" s="2807"/>
      <c r="G1577" s="2810"/>
      <c r="H1577" s="2839"/>
      <c r="I1577" s="2807"/>
      <c r="J1577" s="2807"/>
      <c r="K1577" s="277"/>
      <c r="L1577" s="98"/>
      <c r="M1577" s="1760"/>
      <c r="N1577" s="89"/>
      <c r="O1577" s="89"/>
      <c r="P1577" s="98"/>
      <c r="Q1577" s="98"/>
      <c r="R1577" s="12"/>
      <c r="S1577" s="12"/>
      <c r="T1577" s="12"/>
      <c r="U1577" s="12"/>
      <c r="V1577" s="12"/>
      <c r="W1577" s="1934"/>
      <c r="X1577" s="1934"/>
      <c r="Y1577" s="12"/>
      <c r="Z1577" s="98"/>
      <c r="AA1577" s="2813"/>
      <c r="AB1577" s="2813"/>
      <c r="AC1577" s="2824" t="str">
        <f t="shared" ref="AC1577" si="372">IF(AC1571&gt;9,"błąd","")</f>
        <v/>
      </c>
      <c r="AD1577" s="2835"/>
      <c r="AE1577" s="2821"/>
      <c r="AF1577" s="2823"/>
      <c r="AG1577" s="59">
        <f>IF(N1577=N1576,0,IF(N1577=N1575,0,IF(N1577=N1574,0,IF(N1577=N1573,0,IF(N1577=N1572,0,IF(N1577=N1571,0,1))))))</f>
        <v>0</v>
      </c>
      <c r="AH1577" s="59" t="s">
        <v>224</v>
      </c>
      <c r="AI1577" s="59" t="str">
        <f t="shared" si="364"/>
        <v>??</v>
      </c>
      <c r="AJ1577" s="59">
        <f>IF(O1577=O1576,0,IF(O1577=O1575,0,IF(O1577=O1574,0,IF(O1577=O1573,0,IF(O1577=O1572,0,IF(O1577=O1571,0,1))))))</f>
        <v>0</v>
      </c>
      <c r="AK1577" s="529">
        <f t="shared" si="359"/>
        <v>0</v>
      </c>
    </row>
    <row r="1578" spans="1:37" ht="14.1" customHeight="1" thickTop="1" thickBot="1">
      <c r="A1578" s="2797"/>
      <c r="B1578" s="2801"/>
      <c r="C1578" s="2827"/>
      <c r="D1578" s="2830"/>
      <c r="E1578" s="2833"/>
      <c r="F1578" s="2807"/>
      <c r="G1578" s="2810"/>
      <c r="H1578" s="2839"/>
      <c r="I1578" s="2807"/>
      <c r="J1578" s="2807"/>
      <c r="K1578" s="277"/>
      <c r="L1578" s="98"/>
      <c r="M1578" s="1760"/>
      <c r="N1578" s="89"/>
      <c r="O1578" s="89"/>
      <c r="P1578" s="98"/>
      <c r="Q1578" s="98"/>
      <c r="R1578" s="12"/>
      <c r="S1578" s="12"/>
      <c r="T1578" s="12"/>
      <c r="U1578" s="12"/>
      <c r="V1578" s="12"/>
      <c r="W1578" s="1934"/>
      <c r="X1578" s="1934"/>
      <c r="Y1578" s="12"/>
      <c r="Z1578" s="98"/>
      <c r="AA1578" s="2813"/>
      <c r="AB1578" s="2813"/>
      <c r="AC1578" s="2824"/>
      <c r="AD1578" s="2835"/>
      <c r="AE1578" s="2821"/>
      <c r="AF1578" s="2823"/>
      <c r="AG1578" s="59">
        <f>IF(N1578=N1577,0,IF(N1578=N1576,0,IF(N1578=N1575,0,IF(N1578=N1574,0,IF(N1578=N1573,0,IF(N1578=N1572,0,IF(N1578=N1571,0,1)))))))</f>
        <v>0</v>
      </c>
      <c r="AH1578" s="59" t="s">
        <v>224</v>
      </c>
      <c r="AI1578" s="59" t="str">
        <f t="shared" si="364"/>
        <v>??</v>
      </c>
      <c r="AJ1578" s="59">
        <f>IF(O1578=O1577,0,IF(O1578=O1576,0,IF(O1578=O1575,0,IF(O1578=O1574,0,IF(O1578=O1573,0,IF(O1578=O1572,0,IF(O1578=O1571,0,1)))))))</f>
        <v>0</v>
      </c>
      <c r="AK1578" s="529">
        <f t="shared" si="359"/>
        <v>0</v>
      </c>
    </row>
    <row r="1579" spans="1:37" ht="14.1" customHeight="1" thickTop="1" thickBot="1">
      <c r="A1579" s="2797"/>
      <c r="B1579" s="2801"/>
      <c r="C1579" s="2827"/>
      <c r="D1579" s="2830"/>
      <c r="E1579" s="2833"/>
      <c r="F1579" s="2807"/>
      <c r="G1579" s="2810"/>
      <c r="H1579" s="2839"/>
      <c r="I1579" s="2807"/>
      <c r="J1579" s="2807"/>
      <c r="K1579" s="277"/>
      <c r="L1579" s="98"/>
      <c r="M1579" s="1760"/>
      <c r="N1579" s="89"/>
      <c r="O1579" s="89"/>
      <c r="P1579" s="98"/>
      <c r="Q1579" s="98"/>
      <c r="R1579" s="12"/>
      <c r="S1579" s="12"/>
      <c r="T1579" s="12"/>
      <c r="U1579" s="12"/>
      <c r="V1579" s="12"/>
      <c r="W1579" s="1934"/>
      <c r="X1579" s="1934"/>
      <c r="Y1579" s="12"/>
      <c r="Z1579" s="98"/>
      <c r="AA1579" s="2813"/>
      <c r="AB1579" s="2813"/>
      <c r="AC1579" s="2824"/>
      <c r="AD1579" s="2835"/>
      <c r="AE1579" s="2821"/>
      <c r="AF1579" s="2823"/>
      <c r="AG1579" s="59">
        <f>IF(N1579=N1578,0,IF(N1579=N1577,0,IF(N1579=N1576,0,IF(N1579=N1575,0,IF(N1579=N1574,0,IF(N1579=N1573,0,IF(N1579=N1572,0,IF(N1579=N1571,0,1))))))))</f>
        <v>0</v>
      </c>
      <c r="AH1579" s="59" t="s">
        <v>224</v>
      </c>
      <c r="AI1579" s="59" t="str">
        <f t="shared" si="364"/>
        <v>??</v>
      </c>
      <c r="AJ1579" s="59">
        <f>IF(O1579=O1578,0,IF(O1579=O1577,0,IF(O1579=O1576,0,IF(O1579=O1575,0,IF(O1579=O1574,0,IF(O1579=O1573,0,IF(O1579=O1572,0,IF(O1579=O1571,0,1))))))))</f>
        <v>0</v>
      </c>
      <c r="AK1579" s="529">
        <f t="shared" si="359"/>
        <v>0</v>
      </c>
    </row>
    <row r="1580" spans="1:37" ht="14.1" customHeight="1" thickTop="1" thickBot="1">
      <c r="A1580" s="2797"/>
      <c r="B1580" s="2802"/>
      <c r="C1580" s="2828"/>
      <c r="D1580" s="2831"/>
      <c r="E1580" s="2834"/>
      <c r="F1580" s="2808"/>
      <c r="G1580" s="2811"/>
      <c r="H1580" s="2840"/>
      <c r="I1580" s="2808"/>
      <c r="J1580" s="2808"/>
      <c r="K1580" s="274"/>
      <c r="L1580" s="96"/>
      <c r="M1580" s="96"/>
      <c r="N1580" s="89"/>
      <c r="O1580" s="93"/>
      <c r="P1580" s="96"/>
      <c r="Q1580" s="96"/>
      <c r="R1580" s="13"/>
      <c r="S1580" s="13"/>
      <c r="T1580" s="13"/>
      <c r="U1580" s="13"/>
      <c r="V1580" s="13"/>
      <c r="W1580" s="13"/>
      <c r="X1580" s="13"/>
      <c r="Y1580" s="13"/>
      <c r="Z1580" s="96"/>
      <c r="AA1580" s="2814"/>
      <c r="AB1580" s="2814"/>
      <c r="AC1580" s="2825"/>
      <c r="AD1580" s="2835"/>
      <c r="AE1580" s="2822"/>
      <c r="AF1580" s="2823"/>
      <c r="AG1580" s="59">
        <f>IF(N1580=N1579,0,IF(N1580=N1578,0,IF(N1580=N1577,0,IF(N1580=N1576,0,IF(N1580=N1575,0,IF(N1580=N1574,0,IF(N1580=N1573,0,IF(N1580=N1572,0,IF(N1580=N1571,0,1)))))))))</f>
        <v>0</v>
      </c>
      <c r="AH1580" s="59" t="s">
        <v>224</v>
      </c>
      <c r="AI1580" s="59" t="str">
        <f t="shared" si="364"/>
        <v>??</v>
      </c>
      <c r="AJ1580" s="59">
        <f>IF(O1580=O1579,0,IF(O1580=O1578,0,IF(O1580=O1577,0,IF(O1580=O1576,0,IF(O1580=O1575,0,IF(O1580=O1574,0,IF(O1580=O1573,0,IF(O1580=O1572,0,IF(O1580=O1571,0,1)))))))))</f>
        <v>0</v>
      </c>
      <c r="AK1580" s="529">
        <f t="shared" si="359"/>
        <v>0</v>
      </c>
    </row>
    <row r="1581" spans="1:37" ht="14.1" customHeight="1" thickTop="1" thickBot="1">
      <c r="A1581" s="2797"/>
      <c r="B1581" s="2800"/>
      <c r="C1581" s="2826"/>
      <c r="D1581" s="2829"/>
      <c r="E1581" s="2832"/>
      <c r="F1581" s="2806"/>
      <c r="G1581" s="2809"/>
      <c r="H1581" s="2836" t="s">
        <v>970</v>
      </c>
      <c r="I1581" s="2806"/>
      <c r="J1581" s="2806"/>
      <c r="K1581" s="275"/>
      <c r="L1581" s="97"/>
      <c r="M1581" s="97"/>
      <c r="N1581" s="79"/>
      <c r="O1581" s="79"/>
      <c r="P1581" s="97"/>
      <c r="Q1581" s="97"/>
      <c r="R1581" s="14"/>
      <c r="S1581" s="14"/>
      <c r="T1581" s="14"/>
      <c r="U1581" s="14"/>
      <c r="V1581" s="14"/>
      <c r="W1581" s="14"/>
      <c r="X1581" s="14"/>
      <c r="Y1581" s="14"/>
      <c r="Z1581" s="97"/>
      <c r="AA1581" s="2812">
        <f>SUM(R1581:Z1590)</f>
        <v>0</v>
      </c>
      <c r="AB1581" s="2812">
        <f>IF(AA1581&gt;0,18,0)</f>
        <v>0</v>
      </c>
      <c r="AC1581" s="2815">
        <f t="shared" ref="AC1581" si="373">IF((AA1581-AB1581)&gt;=0,AA1581-AB1581,0)</f>
        <v>0</v>
      </c>
      <c r="AD1581" s="2835">
        <f>IF(AA1581&lt;AB1581,AA1581,AB1581)/IF(AB1581=0,1,AB1581)</f>
        <v>0</v>
      </c>
      <c r="AE1581" s="2820" t="str">
        <f>IF(AD1581=1,"pe",IF(AD1581&gt;0,"ne",""))</f>
        <v/>
      </c>
      <c r="AF1581" s="2823"/>
      <c r="AG1581" s="59">
        <v>1</v>
      </c>
      <c r="AH1581" s="59" t="s">
        <v>224</v>
      </c>
      <c r="AI1581" s="59" t="str">
        <f t="shared" si="364"/>
        <v>??</v>
      </c>
      <c r="AJ1581" s="59">
        <v>1</v>
      </c>
      <c r="AK1581" s="529">
        <f>C1581</f>
        <v>0</v>
      </c>
    </row>
    <row r="1582" spans="1:37" ht="14.1" customHeight="1" thickTop="1" thickBot="1">
      <c r="A1582" s="2797"/>
      <c r="B1582" s="2801"/>
      <c r="C1582" s="2827"/>
      <c r="D1582" s="2830"/>
      <c r="E1582" s="2833"/>
      <c r="F1582" s="2807"/>
      <c r="G1582" s="2810"/>
      <c r="H1582" s="2837"/>
      <c r="I1582" s="2807"/>
      <c r="J1582" s="2807"/>
      <c r="K1582" s="273"/>
      <c r="L1582" s="98"/>
      <c r="M1582" s="1760"/>
      <c r="N1582" s="89"/>
      <c r="O1582" s="89"/>
      <c r="P1582" s="98"/>
      <c r="Q1582" s="98"/>
      <c r="R1582" s="12"/>
      <c r="S1582" s="12"/>
      <c r="T1582" s="12"/>
      <c r="U1582" s="12"/>
      <c r="V1582" s="12"/>
      <c r="W1582" s="1934"/>
      <c r="X1582" s="1934"/>
      <c r="Y1582" s="12"/>
      <c r="Z1582" s="98"/>
      <c r="AA1582" s="2813"/>
      <c r="AB1582" s="2813"/>
      <c r="AC1582" s="2816"/>
      <c r="AD1582" s="2835"/>
      <c r="AE1582" s="2821"/>
      <c r="AF1582" s="2823"/>
      <c r="AG1582" s="59">
        <f>IF(N1582=N1581,0,1)</f>
        <v>0</v>
      </c>
      <c r="AH1582" s="59" t="s">
        <v>224</v>
      </c>
      <c r="AI1582" s="59" t="str">
        <f t="shared" si="364"/>
        <v>??</v>
      </c>
      <c r="AJ1582" s="59">
        <f>IF(O1582=O1581,0,1)</f>
        <v>0</v>
      </c>
      <c r="AK1582" s="529">
        <f t="shared" ref="AK1582:AK1610" si="374">AK1581</f>
        <v>0</v>
      </c>
    </row>
    <row r="1583" spans="1:37" ht="14.1" customHeight="1" thickTop="1" thickBot="1">
      <c r="A1583" s="2797"/>
      <c r="B1583" s="2801"/>
      <c r="C1583" s="2827"/>
      <c r="D1583" s="2830"/>
      <c r="E1583" s="2833"/>
      <c r="F1583" s="2807"/>
      <c r="G1583" s="2810"/>
      <c r="H1583" s="2838"/>
      <c r="I1583" s="2807"/>
      <c r="J1583" s="2807"/>
      <c r="K1583" s="273"/>
      <c r="L1583" s="98"/>
      <c r="M1583" s="1760"/>
      <c r="N1583" s="89"/>
      <c r="O1583" s="89"/>
      <c r="P1583" s="98"/>
      <c r="Q1583" s="98"/>
      <c r="R1583" s="12"/>
      <c r="S1583" s="12"/>
      <c r="T1583" s="12"/>
      <c r="U1583" s="12"/>
      <c r="V1583" s="12"/>
      <c r="W1583" s="1934"/>
      <c r="X1583" s="1934"/>
      <c r="Y1583" s="12"/>
      <c r="Z1583" s="98"/>
      <c r="AA1583" s="2813"/>
      <c r="AB1583" s="2813"/>
      <c r="AC1583" s="2816"/>
      <c r="AD1583" s="2835"/>
      <c r="AE1583" s="2821"/>
      <c r="AF1583" s="2823"/>
      <c r="AG1583" s="59">
        <f>IF(N1583=N1582,0,IF(N1583=N1581,0,1))</f>
        <v>0</v>
      </c>
      <c r="AH1583" s="59" t="s">
        <v>224</v>
      </c>
      <c r="AI1583" s="59" t="str">
        <f t="shared" si="364"/>
        <v>??</v>
      </c>
      <c r="AJ1583" s="59">
        <f>IF(O1583=O1582,0,IF(O1583=O1581,0,1))</f>
        <v>0</v>
      </c>
      <c r="AK1583" s="529">
        <f t="shared" si="374"/>
        <v>0</v>
      </c>
    </row>
    <row r="1584" spans="1:37" ht="14.1" customHeight="1" thickTop="1" thickBot="1">
      <c r="A1584" s="2797"/>
      <c r="B1584" s="2801"/>
      <c r="C1584" s="2827"/>
      <c r="D1584" s="2830"/>
      <c r="E1584" s="2833"/>
      <c r="F1584" s="2807"/>
      <c r="G1584" s="2810"/>
      <c r="H1584" s="2839"/>
      <c r="I1584" s="2807"/>
      <c r="J1584" s="2807"/>
      <c r="K1584" s="273"/>
      <c r="L1584" s="98"/>
      <c r="M1584" s="1760"/>
      <c r="N1584" s="89"/>
      <c r="O1584" s="89"/>
      <c r="P1584" s="98"/>
      <c r="Q1584" s="98"/>
      <c r="R1584" s="12"/>
      <c r="S1584" s="12"/>
      <c r="T1584" s="12"/>
      <c r="U1584" s="12"/>
      <c r="V1584" s="12"/>
      <c r="W1584" s="1934"/>
      <c r="X1584" s="1934"/>
      <c r="Y1584" s="12"/>
      <c r="Z1584" s="98"/>
      <c r="AA1584" s="2813"/>
      <c r="AB1584" s="2813"/>
      <c r="AC1584" s="2816"/>
      <c r="AD1584" s="2835"/>
      <c r="AE1584" s="2821"/>
      <c r="AF1584" s="2823"/>
      <c r="AG1584" s="59">
        <f>IF(N1584=N1583,0,IF(N1584=N1582,0,IF(N1584=N1581,0,1)))</f>
        <v>0</v>
      </c>
      <c r="AH1584" s="59" t="s">
        <v>224</v>
      </c>
      <c r="AI1584" s="59" t="str">
        <f t="shared" si="364"/>
        <v>??</v>
      </c>
      <c r="AJ1584" s="59">
        <f>IF(O1584=O1583,0,IF(O1584=O1582,0,IF(O1584=O1581,0,1)))</f>
        <v>0</v>
      </c>
      <c r="AK1584" s="529">
        <f t="shared" si="374"/>
        <v>0</v>
      </c>
    </row>
    <row r="1585" spans="1:37" ht="14.1" customHeight="1" thickTop="1" thickBot="1">
      <c r="A1585" s="2797"/>
      <c r="B1585" s="2801"/>
      <c r="C1585" s="2827"/>
      <c r="D1585" s="2830"/>
      <c r="E1585" s="2833"/>
      <c r="F1585" s="2807"/>
      <c r="G1585" s="2810"/>
      <c r="H1585" s="2839"/>
      <c r="I1585" s="2807"/>
      <c r="J1585" s="2807"/>
      <c r="K1585" s="277"/>
      <c r="L1585" s="98"/>
      <c r="M1585" s="1760"/>
      <c r="N1585" s="89"/>
      <c r="O1585" s="89"/>
      <c r="P1585" s="98"/>
      <c r="Q1585" s="98"/>
      <c r="R1585" s="12"/>
      <c r="S1585" s="12"/>
      <c r="T1585" s="12"/>
      <c r="U1585" s="12"/>
      <c r="V1585" s="12"/>
      <c r="W1585" s="1934"/>
      <c r="X1585" s="1934"/>
      <c r="Y1585" s="12"/>
      <c r="Z1585" s="98"/>
      <c r="AA1585" s="2813"/>
      <c r="AB1585" s="2813"/>
      <c r="AC1585" s="2816"/>
      <c r="AD1585" s="2835"/>
      <c r="AE1585" s="2821"/>
      <c r="AF1585" s="2823"/>
      <c r="AG1585" s="59">
        <f>IF(N1585=N1584,0,IF(N1585=N1583,0,IF(N1585=N1582,0,IF(N1585=N1581,0,1))))</f>
        <v>0</v>
      </c>
      <c r="AH1585" s="59" t="s">
        <v>224</v>
      </c>
      <c r="AI1585" s="59" t="str">
        <f t="shared" si="364"/>
        <v>??</v>
      </c>
      <c r="AJ1585" s="59">
        <f>IF(O1585=O1584,0,IF(O1585=O1583,0,IF(O1585=O1582,0,IF(O1585=O1581,0,1))))</f>
        <v>0</v>
      </c>
      <c r="AK1585" s="529">
        <f t="shared" si="374"/>
        <v>0</v>
      </c>
    </row>
    <row r="1586" spans="1:37" ht="14.1" customHeight="1" thickTop="1" thickBot="1">
      <c r="A1586" s="2797"/>
      <c r="B1586" s="2801"/>
      <c r="C1586" s="2827"/>
      <c r="D1586" s="2830"/>
      <c r="E1586" s="2833"/>
      <c r="F1586" s="2807"/>
      <c r="G1586" s="2810"/>
      <c r="H1586" s="2839"/>
      <c r="I1586" s="2807"/>
      <c r="J1586" s="2807"/>
      <c r="K1586" s="277"/>
      <c r="L1586" s="98"/>
      <c r="M1586" s="1760"/>
      <c r="N1586" s="89"/>
      <c r="O1586" s="89"/>
      <c r="P1586" s="98"/>
      <c r="Q1586" s="98"/>
      <c r="R1586" s="12"/>
      <c r="S1586" s="12"/>
      <c r="T1586" s="12"/>
      <c r="U1586" s="12"/>
      <c r="V1586" s="12"/>
      <c r="W1586" s="1934"/>
      <c r="X1586" s="1934"/>
      <c r="Y1586" s="12"/>
      <c r="Z1586" s="98"/>
      <c r="AA1586" s="2813"/>
      <c r="AB1586" s="2813"/>
      <c r="AC1586" s="2816"/>
      <c r="AD1586" s="2835"/>
      <c r="AE1586" s="2821"/>
      <c r="AF1586" s="2823"/>
      <c r="AG1586" s="59">
        <f>IF(N1586=N1585,0,IF(N1586=N1584,0,IF(N1586=N1583,0,IF(N1586=N1582,0,IF(N1586=N1581,0,1)))))</f>
        <v>0</v>
      </c>
      <c r="AH1586" s="59" t="s">
        <v>224</v>
      </c>
      <c r="AI1586" s="59" t="str">
        <f t="shared" si="364"/>
        <v>??</v>
      </c>
      <c r="AJ1586" s="59">
        <f>IF(O1586=O1585,0,IF(O1586=O1584,0,IF(O1586=O1583,0,IF(O1586=O1582,0,IF(O1586=O1581,0,1)))))</f>
        <v>0</v>
      </c>
      <c r="AK1586" s="529">
        <f t="shared" si="374"/>
        <v>0</v>
      </c>
    </row>
    <row r="1587" spans="1:37" ht="14.1" customHeight="1" thickTop="1" thickBot="1">
      <c r="A1587" s="2797"/>
      <c r="B1587" s="2801"/>
      <c r="C1587" s="2827"/>
      <c r="D1587" s="2830"/>
      <c r="E1587" s="2833"/>
      <c r="F1587" s="2807"/>
      <c r="G1587" s="2810"/>
      <c r="H1587" s="2839"/>
      <c r="I1587" s="2807"/>
      <c r="J1587" s="2807"/>
      <c r="K1587" s="277"/>
      <c r="L1587" s="98"/>
      <c r="M1587" s="1760"/>
      <c r="N1587" s="89"/>
      <c r="O1587" s="89"/>
      <c r="P1587" s="98"/>
      <c r="Q1587" s="98"/>
      <c r="R1587" s="12"/>
      <c r="S1587" s="12"/>
      <c r="T1587" s="12"/>
      <c r="U1587" s="12"/>
      <c r="V1587" s="12"/>
      <c r="W1587" s="1934"/>
      <c r="X1587" s="1934"/>
      <c r="Y1587" s="12"/>
      <c r="Z1587" s="98"/>
      <c r="AA1587" s="2813"/>
      <c r="AB1587" s="2813"/>
      <c r="AC1587" s="2824" t="str">
        <f t="shared" ref="AC1587" si="375">IF(AC1581&gt;9,"błąd","")</f>
        <v/>
      </c>
      <c r="AD1587" s="2835"/>
      <c r="AE1587" s="2821"/>
      <c r="AF1587" s="2823"/>
      <c r="AG1587" s="59">
        <f>IF(N1587=N1586,0,IF(N1587=N1585,0,IF(N1587=N1584,0,IF(N1587=N1583,0,IF(N1587=N1582,0,IF(N1587=N1581,0,1))))))</f>
        <v>0</v>
      </c>
      <c r="AH1587" s="59" t="s">
        <v>224</v>
      </c>
      <c r="AI1587" s="59" t="str">
        <f t="shared" si="364"/>
        <v>??</v>
      </c>
      <c r="AJ1587" s="59">
        <f>IF(O1587=O1586,0,IF(O1587=O1585,0,IF(O1587=O1584,0,IF(O1587=O1583,0,IF(O1587=O1582,0,IF(O1587=O1581,0,1))))))</f>
        <v>0</v>
      </c>
      <c r="AK1587" s="529">
        <f t="shared" si="374"/>
        <v>0</v>
      </c>
    </row>
    <row r="1588" spans="1:37" ht="14.1" customHeight="1" thickTop="1" thickBot="1">
      <c r="A1588" s="2797"/>
      <c r="B1588" s="2801"/>
      <c r="C1588" s="2827"/>
      <c r="D1588" s="2830"/>
      <c r="E1588" s="2833"/>
      <c r="F1588" s="2807"/>
      <c r="G1588" s="2810"/>
      <c r="H1588" s="2839"/>
      <c r="I1588" s="2807"/>
      <c r="J1588" s="2807"/>
      <c r="K1588" s="277"/>
      <c r="L1588" s="98"/>
      <c r="M1588" s="1760"/>
      <c r="N1588" s="89"/>
      <c r="O1588" s="89"/>
      <c r="P1588" s="98"/>
      <c r="Q1588" s="98"/>
      <c r="R1588" s="12"/>
      <c r="S1588" s="12"/>
      <c r="T1588" s="12"/>
      <c r="U1588" s="12"/>
      <c r="V1588" s="12"/>
      <c r="W1588" s="1934"/>
      <c r="X1588" s="1934"/>
      <c r="Y1588" s="12"/>
      <c r="Z1588" s="98"/>
      <c r="AA1588" s="2813"/>
      <c r="AB1588" s="2813"/>
      <c r="AC1588" s="2824"/>
      <c r="AD1588" s="2835"/>
      <c r="AE1588" s="2821"/>
      <c r="AF1588" s="2823"/>
      <c r="AG1588" s="59">
        <f>IF(N1588=N1587,0,IF(N1588=N1586,0,IF(N1588=N1585,0,IF(N1588=N1584,0,IF(N1588=N1583,0,IF(N1588=N1582,0,IF(N1588=N1581,0,1)))))))</f>
        <v>0</v>
      </c>
      <c r="AH1588" s="59" t="s">
        <v>224</v>
      </c>
      <c r="AI1588" s="59" t="str">
        <f t="shared" si="364"/>
        <v>??</v>
      </c>
      <c r="AJ1588" s="59">
        <f>IF(O1588=O1587,0,IF(O1588=O1586,0,IF(O1588=O1585,0,IF(O1588=O1584,0,IF(O1588=O1583,0,IF(O1588=O1582,0,IF(O1588=O1581,0,1)))))))</f>
        <v>0</v>
      </c>
      <c r="AK1588" s="529">
        <f t="shared" si="374"/>
        <v>0</v>
      </c>
    </row>
    <row r="1589" spans="1:37" ht="14.1" customHeight="1" thickTop="1" thickBot="1">
      <c r="A1589" s="2797"/>
      <c r="B1589" s="2801"/>
      <c r="C1589" s="2827"/>
      <c r="D1589" s="2830"/>
      <c r="E1589" s="2833"/>
      <c r="F1589" s="2807"/>
      <c r="G1589" s="2810"/>
      <c r="H1589" s="2839"/>
      <c r="I1589" s="2807"/>
      <c r="J1589" s="2807"/>
      <c r="K1589" s="277"/>
      <c r="L1589" s="98"/>
      <c r="M1589" s="1760"/>
      <c r="N1589" s="89"/>
      <c r="O1589" s="89"/>
      <c r="P1589" s="98"/>
      <c r="Q1589" s="98"/>
      <c r="R1589" s="12"/>
      <c r="S1589" s="12"/>
      <c r="T1589" s="12"/>
      <c r="U1589" s="12"/>
      <c r="V1589" s="12"/>
      <c r="W1589" s="1934"/>
      <c r="X1589" s="1934"/>
      <c r="Y1589" s="12"/>
      <c r="Z1589" s="98"/>
      <c r="AA1589" s="2813"/>
      <c r="AB1589" s="2813"/>
      <c r="AC1589" s="2824"/>
      <c r="AD1589" s="2835"/>
      <c r="AE1589" s="2821"/>
      <c r="AF1589" s="2823"/>
      <c r="AG1589" s="59">
        <f>IF(N1589=N1588,0,IF(N1589=N1587,0,IF(N1589=N1586,0,IF(N1589=N1585,0,IF(N1589=N1584,0,IF(N1589=N1583,0,IF(N1589=N1582,0,IF(N1589=N1581,0,1))))))))</f>
        <v>0</v>
      </c>
      <c r="AH1589" s="59" t="s">
        <v>224</v>
      </c>
      <c r="AI1589" s="59" t="str">
        <f t="shared" si="364"/>
        <v>??</v>
      </c>
      <c r="AJ1589" s="59">
        <f>IF(O1589=O1588,0,IF(O1589=O1587,0,IF(O1589=O1586,0,IF(O1589=O1585,0,IF(O1589=O1584,0,IF(O1589=O1583,0,IF(O1589=O1582,0,IF(O1589=O1581,0,1))))))))</f>
        <v>0</v>
      </c>
      <c r="AK1589" s="529">
        <f t="shared" si="374"/>
        <v>0</v>
      </c>
    </row>
    <row r="1590" spans="1:37" ht="14.1" customHeight="1" thickTop="1" thickBot="1">
      <c r="A1590" s="2797"/>
      <c r="B1590" s="2802"/>
      <c r="C1590" s="2828"/>
      <c r="D1590" s="2831"/>
      <c r="E1590" s="2834"/>
      <c r="F1590" s="2808"/>
      <c r="G1590" s="2811"/>
      <c r="H1590" s="2840"/>
      <c r="I1590" s="2808"/>
      <c r="J1590" s="2808"/>
      <c r="K1590" s="274"/>
      <c r="L1590" s="96"/>
      <c r="M1590" s="96"/>
      <c r="N1590" s="89"/>
      <c r="O1590" s="93"/>
      <c r="P1590" s="96"/>
      <c r="Q1590" s="96"/>
      <c r="R1590" s="13"/>
      <c r="S1590" s="13"/>
      <c r="T1590" s="13"/>
      <c r="U1590" s="13"/>
      <c r="V1590" s="13"/>
      <c r="W1590" s="13"/>
      <c r="X1590" s="13"/>
      <c r="Y1590" s="13"/>
      <c r="Z1590" s="96"/>
      <c r="AA1590" s="2814"/>
      <c r="AB1590" s="2814"/>
      <c r="AC1590" s="2825"/>
      <c r="AD1590" s="2835"/>
      <c r="AE1590" s="2822"/>
      <c r="AF1590" s="2823"/>
      <c r="AG1590" s="59">
        <f>IF(N1590=N1589,0,IF(N1590=N1588,0,IF(N1590=N1587,0,IF(N1590=N1586,0,IF(N1590=N1585,0,IF(N1590=N1584,0,IF(N1590=N1583,0,IF(N1590=N1582,0,IF(N1590=N1581,0,1)))))))))</f>
        <v>0</v>
      </c>
      <c r="AH1590" s="59" t="s">
        <v>224</v>
      </c>
      <c r="AI1590" s="59" t="str">
        <f t="shared" si="364"/>
        <v>??</v>
      </c>
      <c r="AJ1590" s="59">
        <f>IF(O1590=O1589,0,IF(O1590=O1588,0,IF(O1590=O1587,0,IF(O1590=O1586,0,IF(O1590=O1585,0,IF(O1590=O1584,0,IF(O1590=O1583,0,IF(O1590=O1582,0,IF(O1590=O1581,0,1)))))))))</f>
        <v>0</v>
      </c>
      <c r="AK1590" s="529">
        <f t="shared" si="374"/>
        <v>0</v>
      </c>
    </row>
    <row r="1591" spans="1:37" ht="14.1" customHeight="1" thickTop="1" thickBot="1">
      <c r="A1591" s="2797"/>
      <c r="B1591" s="2800"/>
      <c r="C1591" s="2826"/>
      <c r="D1591" s="2829"/>
      <c r="E1591" s="2832"/>
      <c r="F1591" s="2806"/>
      <c r="G1591" s="2809"/>
      <c r="H1591" s="2836" t="s">
        <v>970</v>
      </c>
      <c r="I1591" s="2806"/>
      <c r="J1591" s="2806"/>
      <c r="K1591" s="275"/>
      <c r="L1591" s="97"/>
      <c r="M1591" s="97"/>
      <c r="N1591" s="79"/>
      <c r="O1591" s="79"/>
      <c r="P1591" s="97"/>
      <c r="Q1591" s="97"/>
      <c r="R1591" s="14"/>
      <c r="S1591" s="14"/>
      <c r="T1591" s="14"/>
      <c r="U1591" s="14"/>
      <c r="V1591" s="14"/>
      <c r="W1591" s="14"/>
      <c r="X1591" s="14"/>
      <c r="Y1591" s="14"/>
      <c r="Z1591" s="97"/>
      <c r="AA1591" s="2812">
        <f>SUM(R1591:Z1600)</f>
        <v>0</v>
      </c>
      <c r="AB1591" s="2812">
        <f>IF(AA1591&gt;0,18,0)</f>
        <v>0</v>
      </c>
      <c r="AC1591" s="2815">
        <f t="shared" ref="AC1591" si="376">IF((AA1591-AB1591)&gt;=0,AA1591-AB1591,0)</f>
        <v>0</v>
      </c>
      <c r="AD1591" s="2835">
        <f>IF(AA1591&lt;AB1591,AA1591,AB1591)/IF(AB1591=0,1,AB1591)</f>
        <v>0</v>
      </c>
      <c r="AE1591" s="2820" t="str">
        <f>IF(AD1591=1,"pe",IF(AD1591&gt;0,"ne",""))</f>
        <v/>
      </c>
      <c r="AF1591" s="2823"/>
      <c r="AG1591" s="59">
        <v>1</v>
      </c>
      <c r="AH1591" s="59" t="s">
        <v>224</v>
      </c>
      <c r="AI1591" s="59" t="str">
        <f t="shared" si="364"/>
        <v>??</v>
      </c>
      <c r="AJ1591" s="59">
        <v>1</v>
      </c>
      <c r="AK1591" s="529">
        <f>C1591</f>
        <v>0</v>
      </c>
    </row>
    <row r="1592" spans="1:37" ht="14.1" customHeight="1" thickTop="1" thickBot="1">
      <c r="A1592" s="2797"/>
      <c r="B1592" s="2801"/>
      <c r="C1592" s="2827"/>
      <c r="D1592" s="2830"/>
      <c r="E1592" s="2833"/>
      <c r="F1592" s="2807"/>
      <c r="G1592" s="2810"/>
      <c r="H1592" s="2837"/>
      <c r="I1592" s="2807"/>
      <c r="J1592" s="2807"/>
      <c r="K1592" s="273"/>
      <c r="L1592" s="98"/>
      <c r="M1592" s="1760"/>
      <c r="N1592" s="89"/>
      <c r="O1592" s="89"/>
      <c r="P1592" s="98"/>
      <c r="Q1592" s="98"/>
      <c r="R1592" s="12"/>
      <c r="S1592" s="12"/>
      <c r="T1592" s="12"/>
      <c r="U1592" s="12"/>
      <c r="V1592" s="12"/>
      <c r="W1592" s="1934"/>
      <c r="X1592" s="1934"/>
      <c r="Y1592" s="12"/>
      <c r="Z1592" s="98"/>
      <c r="AA1592" s="2813"/>
      <c r="AB1592" s="2813"/>
      <c r="AC1592" s="2816"/>
      <c r="AD1592" s="2835"/>
      <c r="AE1592" s="2821"/>
      <c r="AF1592" s="2823"/>
      <c r="AG1592" s="59">
        <f>IF(N1592=N1591,0,1)</f>
        <v>0</v>
      </c>
      <c r="AH1592" s="59" t="s">
        <v>224</v>
      </c>
      <c r="AI1592" s="59" t="str">
        <f t="shared" si="364"/>
        <v>??</v>
      </c>
      <c r="AJ1592" s="59">
        <f>IF(O1592=O1591,0,1)</f>
        <v>0</v>
      </c>
      <c r="AK1592" s="529">
        <f t="shared" si="374"/>
        <v>0</v>
      </c>
    </row>
    <row r="1593" spans="1:37" ht="14.1" customHeight="1" thickTop="1" thickBot="1">
      <c r="A1593" s="2797"/>
      <c r="B1593" s="2801"/>
      <c r="C1593" s="2827"/>
      <c r="D1593" s="2830"/>
      <c r="E1593" s="2833"/>
      <c r="F1593" s="2807"/>
      <c r="G1593" s="2810"/>
      <c r="H1593" s="2838"/>
      <c r="I1593" s="2807"/>
      <c r="J1593" s="2807"/>
      <c r="K1593" s="273"/>
      <c r="L1593" s="98"/>
      <c r="M1593" s="1760"/>
      <c r="N1593" s="89"/>
      <c r="O1593" s="89"/>
      <c r="P1593" s="98"/>
      <c r="Q1593" s="98"/>
      <c r="R1593" s="12"/>
      <c r="S1593" s="12"/>
      <c r="T1593" s="12"/>
      <c r="U1593" s="12"/>
      <c r="V1593" s="12"/>
      <c r="W1593" s="1934"/>
      <c r="X1593" s="1934"/>
      <c r="Y1593" s="12"/>
      <c r="Z1593" s="98"/>
      <c r="AA1593" s="2813"/>
      <c r="AB1593" s="2813"/>
      <c r="AC1593" s="2816"/>
      <c r="AD1593" s="2835"/>
      <c r="AE1593" s="2821"/>
      <c r="AF1593" s="2823"/>
      <c r="AG1593" s="59">
        <f>IF(N1593=N1592,0,IF(N1593=N1591,0,1))</f>
        <v>0</v>
      </c>
      <c r="AH1593" s="59" t="s">
        <v>224</v>
      </c>
      <c r="AI1593" s="59" t="str">
        <f t="shared" si="364"/>
        <v>??</v>
      </c>
      <c r="AJ1593" s="59">
        <f>IF(O1593=O1592,0,IF(O1593=O1591,0,1))</f>
        <v>0</v>
      </c>
      <c r="AK1593" s="529">
        <f t="shared" si="374"/>
        <v>0</v>
      </c>
    </row>
    <row r="1594" spans="1:37" ht="14.1" customHeight="1" thickTop="1" thickBot="1">
      <c r="A1594" s="2797"/>
      <c r="B1594" s="2801"/>
      <c r="C1594" s="2827"/>
      <c r="D1594" s="2830"/>
      <c r="E1594" s="2833"/>
      <c r="F1594" s="2807"/>
      <c r="G1594" s="2810"/>
      <c r="H1594" s="2839"/>
      <c r="I1594" s="2807"/>
      <c r="J1594" s="2807"/>
      <c r="K1594" s="273"/>
      <c r="L1594" s="98"/>
      <c r="M1594" s="1760"/>
      <c r="N1594" s="89"/>
      <c r="O1594" s="89"/>
      <c r="P1594" s="98"/>
      <c r="Q1594" s="98"/>
      <c r="R1594" s="12"/>
      <c r="S1594" s="12"/>
      <c r="T1594" s="12"/>
      <c r="U1594" s="12"/>
      <c r="V1594" s="12"/>
      <c r="W1594" s="1934"/>
      <c r="X1594" s="1934"/>
      <c r="Y1594" s="12"/>
      <c r="Z1594" s="98"/>
      <c r="AA1594" s="2813"/>
      <c r="AB1594" s="2813"/>
      <c r="AC1594" s="2816"/>
      <c r="AD1594" s="2835"/>
      <c r="AE1594" s="2821"/>
      <c r="AF1594" s="2823"/>
      <c r="AG1594" s="59">
        <f>IF(N1594=N1593,0,IF(N1594=N1592,0,IF(N1594=N1591,0,1)))</f>
        <v>0</v>
      </c>
      <c r="AH1594" s="59" t="s">
        <v>224</v>
      </c>
      <c r="AI1594" s="59" t="str">
        <f t="shared" si="364"/>
        <v>??</v>
      </c>
      <c r="AJ1594" s="59">
        <f>IF(O1594=O1593,0,IF(O1594=O1592,0,IF(O1594=O1591,0,1)))</f>
        <v>0</v>
      </c>
      <c r="AK1594" s="529">
        <f t="shared" si="374"/>
        <v>0</v>
      </c>
    </row>
    <row r="1595" spans="1:37" ht="14.1" customHeight="1" thickTop="1" thickBot="1">
      <c r="A1595" s="2797"/>
      <c r="B1595" s="2801"/>
      <c r="C1595" s="2827"/>
      <c r="D1595" s="2830"/>
      <c r="E1595" s="2833"/>
      <c r="F1595" s="2807"/>
      <c r="G1595" s="2810"/>
      <c r="H1595" s="2839"/>
      <c r="I1595" s="2807"/>
      <c r="J1595" s="2807"/>
      <c r="K1595" s="277"/>
      <c r="L1595" s="98"/>
      <c r="M1595" s="1760"/>
      <c r="N1595" s="89"/>
      <c r="O1595" s="89"/>
      <c r="P1595" s="98"/>
      <c r="Q1595" s="98"/>
      <c r="R1595" s="12"/>
      <c r="S1595" s="12"/>
      <c r="T1595" s="12"/>
      <c r="U1595" s="12"/>
      <c r="V1595" s="12"/>
      <c r="W1595" s="1934"/>
      <c r="X1595" s="1934"/>
      <c r="Y1595" s="12"/>
      <c r="Z1595" s="98"/>
      <c r="AA1595" s="2813"/>
      <c r="AB1595" s="2813"/>
      <c r="AC1595" s="2816"/>
      <c r="AD1595" s="2835"/>
      <c r="AE1595" s="2821"/>
      <c r="AF1595" s="2823"/>
      <c r="AG1595" s="59">
        <f>IF(N1595=N1594,0,IF(N1595=N1593,0,IF(N1595=N1592,0,IF(N1595=N1591,0,1))))</f>
        <v>0</v>
      </c>
      <c r="AH1595" s="59" t="s">
        <v>224</v>
      </c>
      <c r="AI1595" s="59" t="str">
        <f t="shared" si="364"/>
        <v>??</v>
      </c>
      <c r="AJ1595" s="59">
        <f>IF(O1595=O1594,0,IF(O1595=O1593,0,IF(O1595=O1592,0,IF(O1595=O1591,0,1))))</f>
        <v>0</v>
      </c>
      <c r="AK1595" s="529">
        <f t="shared" si="374"/>
        <v>0</v>
      </c>
    </row>
    <row r="1596" spans="1:37" ht="14.1" customHeight="1" thickTop="1" thickBot="1">
      <c r="A1596" s="2797"/>
      <c r="B1596" s="2801"/>
      <c r="C1596" s="2827"/>
      <c r="D1596" s="2830"/>
      <c r="E1596" s="2833"/>
      <c r="F1596" s="2807"/>
      <c r="G1596" s="2810"/>
      <c r="H1596" s="2839"/>
      <c r="I1596" s="2807"/>
      <c r="J1596" s="2807"/>
      <c r="K1596" s="277"/>
      <c r="L1596" s="98"/>
      <c r="M1596" s="1760"/>
      <c r="N1596" s="89"/>
      <c r="O1596" s="89"/>
      <c r="P1596" s="98"/>
      <c r="Q1596" s="98"/>
      <c r="R1596" s="12"/>
      <c r="S1596" s="12"/>
      <c r="T1596" s="12"/>
      <c r="U1596" s="12"/>
      <c r="V1596" s="12"/>
      <c r="W1596" s="1934"/>
      <c r="X1596" s="1934"/>
      <c r="Y1596" s="12"/>
      <c r="Z1596" s="98"/>
      <c r="AA1596" s="2813"/>
      <c r="AB1596" s="2813"/>
      <c r="AC1596" s="2816"/>
      <c r="AD1596" s="2835"/>
      <c r="AE1596" s="2821"/>
      <c r="AF1596" s="2823"/>
      <c r="AG1596" s="59">
        <f>IF(N1596=N1595,0,IF(N1596=N1594,0,IF(N1596=N1593,0,IF(N1596=N1592,0,IF(N1596=N1591,0,1)))))</f>
        <v>0</v>
      </c>
      <c r="AH1596" s="59" t="s">
        <v>224</v>
      </c>
      <c r="AI1596" s="59" t="str">
        <f t="shared" si="364"/>
        <v>??</v>
      </c>
      <c r="AJ1596" s="59">
        <f>IF(O1596=O1595,0,IF(O1596=O1594,0,IF(O1596=O1593,0,IF(O1596=O1592,0,IF(O1596=O1591,0,1)))))</f>
        <v>0</v>
      </c>
      <c r="AK1596" s="529">
        <f t="shared" si="374"/>
        <v>0</v>
      </c>
    </row>
    <row r="1597" spans="1:37" ht="14.1" customHeight="1" thickTop="1" thickBot="1">
      <c r="A1597" s="2797"/>
      <c r="B1597" s="2801"/>
      <c r="C1597" s="2827"/>
      <c r="D1597" s="2830"/>
      <c r="E1597" s="2833"/>
      <c r="F1597" s="2807"/>
      <c r="G1597" s="2810"/>
      <c r="H1597" s="2839"/>
      <c r="I1597" s="2807"/>
      <c r="J1597" s="2807"/>
      <c r="K1597" s="277"/>
      <c r="L1597" s="98"/>
      <c r="M1597" s="1760"/>
      <c r="N1597" s="89"/>
      <c r="O1597" s="89"/>
      <c r="P1597" s="98"/>
      <c r="Q1597" s="98"/>
      <c r="R1597" s="12"/>
      <c r="S1597" s="12"/>
      <c r="T1597" s="12"/>
      <c r="U1597" s="12"/>
      <c r="V1597" s="12"/>
      <c r="W1597" s="1934"/>
      <c r="X1597" s="1934"/>
      <c r="Y1597" s="12"/>
      <c r="Z1597" s="98"/>
      <c r="AA1597" s="2813"/>
      <c r="AB1597" s="2813"/>
      <c r="AC1597" s="2824" t="str">
        <f t="shared" ref="AC1597" si="377">IF(AC1591&gt;9,"błąd","")</f>
        <v/>
      </c>
      <c r="AD1597" s="2835"/>
      <c r="AE1597" s="2821"/>
      <c r="AF1597" s="2823"/>
      <c r="AG1597" s="59">
        <f>IF(N1597=N1596,0,IF(N1597=N1595,0,IF(N1597=N1594,0,IF(N1597=N1593,0,IF(N1597=N1592,0,IF(N1597=N1591,0,1))))))</f>
        <v>0</v>
      </c>
      <c r="AH1597" s="59" t="s">
        <v>224</v>
      </c>
      <c r="AI1597" s="59" t="str">
        <f t="shared" si="364"/>
        <v>??</v>
      </c>
      <c r="AJ1597" s="59">
        <f>IF(O1597=O1596,0,IF(O1597=O1595,0,IF(O1597=O1594,0,IF(O1597=O1593,0,IF(O1597=O1592,0,IF(O1597=O1591,0,1))))))</f>
        <v>0</v>
      </c>
      <c r="AK1597" s="529">
        <f t="shared" si="374"/>
        <v>0</v>
      </c>
    </row>
    <row r="1598" spans="1:37" ht="14.1" customHeight="1" thickTop="1" thickBot="1">
      <c r="A1598" s="2797"/>
      <c r="B1598" s="2801"/>
      <c r="C1598" s="2827"/>
      <c r="D1598" s="2830"/>
      <c r="E1598" s="2833"/>
      <c r="F1598" s="2807"/>
      <c r="G1598" s="2810"/>
      <c r="H1598" s="2839"/>
      <c r="I1598" s="2807"/>
      <c r="J1598" s="2807"/>
      <c r="K1598" s="277"/>
      <c r="L1598" s="98"/>
      <c r="M1598" s="1760"/>
      <c r="N1598" s="89"/>
      <c r="O1598" s="89"/>
      <c r="P1598" s="98"/>
      <c r="Q1598" s="98"/>
      <c r="R1598" s="12"/>
      <c r="S1598" s="12"/>
      <c r="T1598" s="12"/>
      <c r="U1598" s="12"/>
      <c r="V1598" s="12"/>
      <c r="W1598" s="1934"/>
      <c r="X1598" s="1934"/>
      <c r="Y1598" s="12"/>
      <c r="Z1598" s="98"/>
      <c r="AA1598" s="2813"/>
      <c r="AB1598" s="2813"/>
      <c r="AC1598" s="2824"/>
      <c r="AD1598" s="2835"/>
      <c r="AE1598" s="2821"/>
      <c r="AF1598" s="2823"/>
      <c r="AG1598" s="59">
        <f>IF(N1598=N1597,0,IF(N1598=N1596,0,IF(N1598=N1595,0,IF(N1598=N1594,0,IF(N1598=N1593,0,IF(N1598=N1592,0,IF(N1598=N1591,0,1)))))))</f>
        <v>0</v>
      </c>
      <c r="AH1598" s="59" t="s">
        <v>224</v>
      </c>
      <c r="AI1598" s="59" t="str">
        <f t="shared" si="364"/>
        <v>??</v>
      </c>
      <c r="AJ1598" s="59">
        <f>IF(O1598=O1597,0,IF(O1598=O1596,0,IF(O1598=O1595,0,IF(O1598=O1594,0,IF(O1598=O1593,0,IF(O1598=O1592,0,IF(O1598=O1591,0,1)))))))</f>
        <v>0</v>
      </c>
      <c r="AK1598" s="529">
        <f t="shared" si="374"/>
        <v>0</v>
      </c>
    </row>
    <row r="1599" spans="1:37" ht="14.1" customHeight="1" thickTop="1" thickBot="1">
      <c r="A1599" s="2797"/>
      <c r="B1599" s="2801"/>
      <c r="C1599" s="2827"/>
      <c r="D1599" s="2830"/>
      <c r="E1599" s="2833"/>
      <c r="F1599" s="2807"/>
      <c r="G1599" s="2810"/>
      <c r="H1599" s="2839"/>
      <c r="I1599" s="2807"/>
      <c r="J1599" s="2807"/>
      <c r="K1599" s="277"/>
      <c r="L1599" s="98"/>
      <c r="M1599" s="1760"/>
      <c r="N1599" s="89"/>
      <c r="O1599" s="89"/>
      <c r="P1599" s="98"/>
      <c r="Q1599" s="98"/>
      <c r="R1599" s="12"/>
      <c r="S1599" s="12"/>
      <c r="T1599" s="12"/>
      <c r="U1599" s="12"/>
      <c r="V1599" s="12"/>
      <c r="W1599" s="1934"/>
      <c r="X1599" s="1934"/>
      <c r="Y1599" s="12"/>
      <c r="Z1599" s="98"/>
      <c r="AA1599" s="2813"/>
      <c r="AB1599" s="2813"/>
      <c r="AC1599" s="2824"/>
      <c r="AD1599" s="2835"/>
      <c r="AE1599" s="2821"/>
      <c r="AF1599" s="2823"/>
      <c r="AG1599" s="59">
        <f>IF(N1599=N1598,0,IF(N1599=N1597,0,IF(N1599=N1596,0,IF(N1599=N1595,0,IF(N1599=N1594,0,IF(N1599=N1593,0,IF(N1599=N1592,0,IF(N1599=N1591,0,1))))))))</f>
        <v>0</v>
      </c>
      <c r="AH1599" s="59" t="s">
        <v>224</v>
      </c>
      <c r="AI1599" s="59" t="str">
        <f t="shared" si="364"/>
        <v>??</v>
      </c>
      <c r="AJ1599" s="59">
        <f>IF(O1599=O1598,0,IF(O1599=O1597,0,IF(O1599=O1596,0,IF(O1599=O1595,0,IF(O1599=O1594,0,IF(O1599=O1593,0,IF(O1599=O1592,0,IF(O1599=O1591,0,1))))))))</f>
        <v>0</v>
      </c>
      <c r="AK1599" s="529">
        <f t="shared" si="374"/>
        <v>0</v>
      </c>
    </row>
    <row r="1600" spans="1:37" ht="14.1" customHeight="1" thickTop="1" thickBot="1">
      <c r="A1600" s="2797"/>
      <c r="B1600" s="2802"/>
      <c r="C1600" s="2828"/>
      <c r="D1600" s="2831"/>
      <c r="E1600" s="2834"/>
      <c r="F1600" s="2808"/>
      <c r="G1600" s="2811"/>
      <c r="H1600" s="2840"/>
      <c r="I1600" s="2808"/>
      <c r="J1600" s="2808"/>
      <c r="K1600" s="274"/>
      <c r="L1600" s="96"/>
      <c r="M1600" s="96"/>
      <c r="N1600" s="89"/>
      <c r="O1600" s="93"/>
      <c r="P1600" s="96"/>
      <c r="Q1600" s="96"/>
      <c r="R1600" s="13"/>
      <c r="S1600" s="13"/>
      <c r="T1600" s="13"/>
      <c r="U1600" s="13"/>
      <c r="V1600" s="13"/>
      <c r="W1600" s="13"/>
      <c r="X1600" s="13"/>
      <c r="Y1600" s="13"/>
      <c r="Z1600" s="96"/>
      <c r="AA1600" s="2814"/>
      <c r="AB1600" s="2814"/>
      <c r="AC1600" s="2825"/>
      <c r="AD1600" s="2835"/>
      <c r="AE1600" s="2822"/>
      <c r="AF1600" s="2823"/>
      <c r="AG1600" s="59">
        <f>IF(N1600=N1599,0,IF(N1600=N1598,0,IF(N1600=N1597,0,IF(N1600=N1596,0,IF(N1600=N1595,0,IF(N1600=N1594,0,IF(N1600=N1593,0,IF(N1600=N1592,0,IF(N1600=N1591,0,1)))))))))</f>
        <v>0</v>
      </c>
      <c r="AH1600" s="59" t="s">
        <v>224</v>
      </c>
      <c r="AI1600" s="59" t="str">
        <f t="shared" si="364"/>
        <v>??</v>
      </c>
      <c r="AJ1600" s="59">
        <f>IF(O1600=O1599,0,IF(O1600=O1598,0,IF(O1600=O1597,0,IF(O1600=O1596,0,IF(O1600=O1595,0,IF(O1600=O1594,0,IF(O1600=O1593,0,IF(O1600=O1592,0,IF(O1600=O1591,0,1)))))))))</f>
        <v>0</v>
      </c>
      <c r="AK1600" s="529">
        <f t="shared" si="374"/>
        <v>0</v>
      </c>
    </row>
    <row r="1601" spans="1:37" ht="14.1" customHeight="1" thickTop="1" thickBot="1">
      <c r="A1601" s="2797"/>
      <c r="B1601" s="2800"/>
      <c r="C1601" s="2826"/>
      <c r="D1601" s="2829"/>
      <c r="E1601" s="2832"/>
      <c r="F1601" s="2806"/>
      <c r="G1601" s="2809"/>
      <c r="H1601" s="2836" t="s">
        <v>970</v>
      </c>
      <c r="I1601" s="2806"/>
      <c r="J1601" s="2806"/>
      <c r="K1601" s="275"/>
      <c r="L1601" s="97"/>
      <c r="M1601" s="97"/>
      <c r="N1601" s="79"/>
      <c r="O1601" s="79"/>
      <c r="P1601" s="97"/>
      <c r="Q1601" s="97"/>
      <c r="R1601" s="14"/>
      <c r="S1601" s="14"/>
      <c r="T1601" s="14"/>
      <c r="U1601" s="14"/>
      <c r="V1601" s="14"/>
      <c r="W1601" s="14"/>
      <c r="X1601" s="14"/>
      <c r="Y1601" s="14"/>
      <c r="Z1601" s="97"/>
      <c r="AA1601" s="2812">
        <f>SUM(R1601:Z1610)</f>
        <v>0</v>
      </c>
      <c r="AB1601" s="2812">
        <f>IF(AA1601&gt;0,18,0)</f>
        <v>0</v>
      </c>
      <c r="AC1601" s="2815">
        <f t="shared" ref="AC1601" si="378">IF((AA1601-AB1601)&gt;=0,AA1601-AB1601,0)</f>
        <v>0</v>
      </c>
      <c r="AD1601" s="2835">
        <f>IF(AA1601&lt;AB1601,AA1601,AB1601)/IF(AB1601=0,1,AB1601)</f>
        <v>0</v>
      </c>
      <c r="AE1601" s="2820" t="str">
        <f>IF(AD1601=1,"pe",IF(AD1601&gt;0,"ne",""))</f>
        <v/>
      </c>
      <c r="AF1601" s="2823"/>
      <c r="AG1601" s="59">
        <v>1</v>
      </c>
      <c r="AH1601" s="59" t="s">
        <v>224</v>
      </c>
      <c r="AI1601" s="59" t="str">
        <f t="shared" si="364"/>
        <v>??</v>
      </c>
      <c r="AJ1601" s="59">
        <v>1</v>
      </c>
      <c r="AK1601" s="529">
        <f>C1601</f>
        <v>0</v>
      </c>
    </row>
    <row r="1602" spans="1:37" ht="14.1" customHeight="1" thickTop="1" thickBot="1">
      <c r="A1602" s="2797"/>
      <c r="B1602" s="2801"/>
      <c r="C1602" s="2827"/>
      <c r="D1602" s="2830"/>
      <c r="E1602" s="2833"/>
      <c r="F1602" s="2807"/>
      <c r="G1602" s="2810"/>
      <c r="H1602" s="2837"/>
      <c r="I1602" s="2807"/>
      <c r="J1602" s="2807"/>
      <c r="K1602" s="273"/>
      <c r="L1602" s="98"/>
      <c r="M1602" s="1760"/>
      <c r="N1602" s="89"/>
      <c r="O1602" s="89"/>
      <c r="P1602" s="98"/>
      <c r="Q1602" s="98"/>
      <c r="R1602" s="12"/>
      <c r="S1602" s="12"/>
      <c r="T1602" s="12"/>
      <c r="U1602" s="12"/>
      <c r="V1602" s="12"/>
      <c r="W1602" s="1934"/>
      <c r="X1602" s="1934"/>
      <c r="Y1602" s="12"/>
      <c r="Z1602" s="98"/>
      <c r="AA1602" s="2813"/>
      <c r="AB1602" s="2813"/>
      <c r="AC1602" s="2816"/>
      <c r="AD1602" s="2835"/>
      <c r="AE1602" s="2821"/>
      <c r="AF1602" s="2823"/>
      <c r="AG1602" s="59">
        <f>IF(N1602=N1601,0,1)</f>
        <v>0</v>
      </c>
      <c r="AH1602" s="59" t="s">
        <v>224</v>
      </c>
      <c r="AI1602" s="59" t="str">
        <f t="shared" si="364"/>
        <v>??</v>
      </c>
      <c r="AJ1602" s="59">
        <f>IF(O1602=O1601,0,1)</f>
        <v>0</v>
      </c>
      <c r="AK1602" s="529">
        <f t="shared" si="374"/>
        <v>0</v>
      </c>
    </row>
    <row r="1603" spans="1:37" ht="14.1" customHeight="1" thickTop="1" thickBot="1">
      <c r="A1603" s="2797"/>
      <c r="B1603" s="2801"/>
      <c r="C1603" s="2827"/>
      <c r="D1603" s="2830"/>
      <c r="E1603" s="2833"/>
      <c r="F1603" s="2807"/>
      <c r="G1603" s="2810"/>
      <c r="H1603" s="2838"/>
      <c r="I1603" s="2807"/>
      <c r="J1603" s="2807"/>
      <c r="K1603" s="273"/>
      <c r="L1603" s="98"/>
      <c r="M1603" s="1760"/>
      <c r="N1603" s="89"/>
      <c r="O1603" s="89"/>
      <c r="P1603" s="98"/>
      <c r="Q1603" s="98"/>
      <c r="R1603" s="12"/>
      <c r="S1603" s="12"/>
      <c r="T1603" s="12"/>
      <c r="U1603" s="12"/>
      <c r="V1603" s="12"/>
      <c r="W1603" s="1934"/>
      <c r="X1603" s="1934"/>
      <c r="Y1603" s="12"/>
      <c r="Z1603" s="98"/>
      <c r="AA1603" s="2813"/>
      <c r="AB1603" s="2813"/>
      <c r="AC1603" s="2816"/>
      <c r="AD1603" s="2835"/>
      <c r="AE1603" s="2821"/>
      <c r="AF1603" s="2823"/>
      <c r="AG1603" s="59">
        <f>IF(N1603=N1602,0,IF(N1603=N1601,0,1))</f>
        <v>0</v>
      </c>
      <c r="AH1603" s="59" t="s">
        <v>224</v>
      </c>
      <c r="AI1603" s="59" t="str">
        <f t="shared" si="364"/>
        <v>??</v>
      </c>
      <c r="AJ1603" s="59">
        <f>IF(O1603=O1602,0,IF(O1603=O1601,0,1))</f>
        <v>0</v>
      </c>
      <c r="AK1603" s="529">
        <f t="shared" si="374"/>
        <v>0</v>
      </c>
    </row>
    <row r="1604" spans="1:37" ht="14.1" customHeight="1" thickTop="1" thickBot="1">
      <c r="A1604" s="2797"/>
      <c r="B1604" s="2801"/>
      <c r="C1604" s="2827"/>
      <c r="D1604" s="2830"/>
      <c r="E1604" s="2833"/>
      <c r="F1604" s="2807"/>
      <c r="G1604" s="2810"/>
      <c r="H1604" s="2839"/>
      <c r="I1604" s="2807"/>
      <c r="J1604" s="2807"/>
      <c r="K1604" s="273"/>
      <c r="L1604" s="98"/>
      <c r="M1604" s="1760"/>
      <c r="N1604" s="89"/>
      <c r="O1604" s="89"/>
      <c r="P1604" s="98"/>
      <c r="Q1604" s="98"/>
      <c r="R1604" s="12"/>
      <c r="S1604" s="12"/>
      <c r="T1604" s="12"/>
      <c r="U1604" s="12"/>
      <c r="V1604" s="12"/>
      <c r="W1604" s="1934"/>
      <c r="X1604" s="1934"/>
      <c r="Y1604" s="12"/>
      <c r="Z1604" s="98"/>
      <c r="AA1604" s="2813"/>
      <c r="AB1604" s="2813"/>
      <c r="AC1604" s="2816"/>
      <c r="AD1604" s="2835"/>
      <c r="AE1604" s="2821"/>
      <c r="AF1604" s="2823"/>
      <c r="AG1604" s="59">
        <f>IF(N1604=N1603,0,IF(N1604=N1602,0,IF(N1604=N1601,0,1)))</f>
        <v>0</v>
      </c>
      <c r="AH1604" s="59" t="s">
        <v>224</v>
      </c>
      <c r="AI1604" s="59" t="str">
        <f t="shared" si="364"/>
        <v>??</v>
      </c>
      <c r="AJ1604" s="59">
        <f>IF(O1604=O1603,0,IF(O1604=O1602,0,IF(O1604=O1601,0,1)))</f>
        <v>0</v>
      </c>
      <c r="AK1604" s="529">
        <f t="shared" si="374"/>
        <v>0</v>
      </c>
    </row>
    <row r="1605" spans="1:37" ht="14.1" customHeight="1" thickTop="1" thickBot="1">
      <c r="A1605" s="2797"/>
      <c r="B1605" s="2801"/>
      <c r="C1605" s="2827"/>
      <c r="D1605" s="2830"/>
      <c r="E1605" s="2833"/>
      <c r="F1605" s="2807"/>
      <c r="G1605" s="2810"/>
      <c r="H1605" s="2839"/>
      <c r="I1605" s="2807"/>
      <c r="J1605" s="2807"/>
      <c r="K1605" s="277"/>
      <c r="L1605" s="98"/>
      <c r="M1605" s="1760"/>
      <c r="N1605" s="89"/>
      <c r="O1605" s="89"/>
      <c r="P1605" s="98"/>
      <c r="Q1605" s="98"/>
      <c r="R1605" s="12"/>
      <c r="S1605" s="12"/>
      <c r="T1605" s="12"/>
      <c r="U1605" s="12"/>
      <c r="V1605" s="12"/>
      <c r="W1605" s="1934"/>
      <c r="X1605" s="1934"/>
      <c r="Y1605" s="12"/>
      <c r="Z1605" s="98"/>
      <c r="AA1605" s="2813"/>
      <c r="AB1605" s="2813"/>
      <c r="AC1605" s="2816"/>
      <c r="AD1605" s="2835"/>
      <c r="AE1605" s="2821"/>
      <c r="AF1605" s="2823"/>
      <c r="AG1605" s="59">
        <f>IF(N1605=N1604,0,IF(N1605=N1603,0,IF(N1605=N1602,0,IF(N1605=N1601,0,1))))</f>
        <v>0</v>
      </c>
      <c r="AH1605" s="59" t="s">
        <v>224</v>
      </c>
      <c r="AI1605" s="59" t="str">
        <f t="shared" si="364"/>
        <v>??</v>
      </c>
      <c r="AJ1605" s="59">
        <f>IF(O1605=O1604,0,IF(O1605=O1603,0,IF(O1605=O1602,0,IF(O1605=O1601,0,1))))</f>
        <v>0</v>
      </c>
      <c r="AK1605" s="529">
        <f t="shared" si="374"/>
        <v>0</v>
      </c>
    </row>
    <row r="1606" spans="1:37" ht="14.1" customHeight="1" thickTop="1" thickBot="1">
      <c r="A1606" s="2797"/>
      <c r="B1606" s="2801"/>
      <c r="C1606" s="2827"/>
      <c r="D1606" s="2830"/>
      <c r="E1606" s="2833"/>
      <c r="F1606" s="2807"/>
      <c r="G1606" s="2810"/>
      <c r="H1606" s="2839"/>
      <c r="I1606" s="2807"/>
      <c r="J1606" s="2807"/>
      <c r="K1606" s="277"/>
      <c r="L1606" s="98"/>
      <c r="M1606" s="1760"/>
      <c r="N1606" s="89"/>
      <c r="O1606" s="89"/>
      <c r="P1606" s="98"/>
      <c r="Q1606" s="98"/>
      <c r="R1606" s="12"/>
      <c r="S1606" s="12"/>
      <c r="T1606" s="12"/>
      <c r="U1606" s="12"/>
      <c r="V1606" s="12"/>
      <c r="W1606" s="1934"/>
      <c r="X1606" s="1934"/>
      <c r="Y1606" s="12"/>
      <c r="Z1606" s="98"/>
      <c r="AA1606" s="2813"/>
      <c r="AB1606" s="2813"/>
      <c r="AC1606" s="2816"/>
      <c r="AD1606" s="2835"/>
      <c r="AE1606" s="2821"/>
      <c r="AF1606" s="2823"/>
      <c r="AG1606" s="59">
        <f>IF(N1606=N1605,0,IF(N1606=N1604,0,IF(N1606=N1603,0,IF(N1606=N1602,0,IF(N1606=N1601,0,1)))))</f>
        <v>0</v>
      </c>
      <c r="AH1606" s="59" t="s">
        <v>224</v>
      </c>
      <c r="AI1606" s="59" t="str">
        <f t="shared" si="364"/>
        <v>??</v>
      </c>
      <c r="AJ1606" s="59">
        <f>IF(O1606=O1605,0,IF(O1606=O1604,0,IF(O1606=O1603,0,IF(O1606=O1602,0,IF(O1606=O1601,0,1)))))</f>
        <v>0</v>
      </c>
      <c r="AK1606" s="529">
        <f t="shared" si="374"/>
        <v>0</v>
      </c>
    </row>
    <row r="1607" spans="1:37" ht="14.1" customHeight="1" thickTop="1" thickBot="1">
      <c r="A1607" s="2797"/>
      <c r="B1607" s="2801"/>
      <c r="C1607" s="2827"/>
      <c r="D1607" s="2830"/>
      <c r="E1607" s="2833"/>
      <c r="F1607" s="2807"/>
      <c r="G1607" s="2810"/>
      <c r="H1607" s="2839"/>
      <c r="I1607" s="2807"/>
      <c r="J1607" s="2807"/>
      <c r="K1607" s="277"/>
      <c r="L1607" s="98"/>
      <c r="M1607" s="1760"/>
      <c r="N1607" s="89"/>
      <c r="O1607" s="89"/>
      <c r="P1607" s="98"/>
      <c r="Q1607" s="98"/>
      <c r="R1607" s="12"/>
      <c r="S1607" s="12"/>
      <c r="T1607" s="12"/>
      <c r="U1607" s="12"/>
      <c r="V1607" s="12"/>
      <c r="W1607" s="1934"/>
      <c r="X1607" s="1934"/>
      <c r="Y1607" s="12"/>
      <c r="Z1607" s="98"/>
      <c r="AA1607" s="2813"/>
      <c r="AB1607" s="2813"/>
      <c r="AC1607" s="2824" t="str">
        <f t="shared" ref="AC1607" si="379">IF(AC1601&gt;9,"błąd","")</f>
        <v/>
      </c>
      <c r="AD1607" s="2835"/>
      <c r="AE1607" s="2821"/>
      <c r="AF1607" s="2823"/>
      <c r="AG1607" s="59">
        <f>IF(N1607=N1606,0,IF(N1607=N1605,0,IF(N1607=N1604,0,IF(N1607=N1603,0,IF(N1607=N1602,0,IF(N1607=N1601,0,1))))))</f>
        <v>0</v>
      </c>
      <c r="AH1607" s="59" t="s">
        <v>224</v>
      </c>
      <c r="AI1607" s="59" t="str">
        <f t="shared" si="364"/>
        <v>??</v>
      </c>
      <c r="AJ1607" s="59">
        <f>IF(O1607=O1606,0,IF(O1607=O1605,0,IF(O1607=O1604,0,IF(O1607=O1603,0,IF(O1607=O1602,0,IF(O1607=O1601,0,1))))))</f>
        <v>0</v>
      </c>
      <c r="AK1607" s="529">
        <f t="shared" si="374"/>
        <v>0</v>
      </c>
    </row>
    <row r="1608" spans="1:37" ht="14.1" customHeight="1" thickTop="1" thickBot="1">
      <c r="A1608" s="2797"/>
      <c r="B1608" s="2801"/>
      <c r="C1608" s="2827"/>
      <c r="D1608" s="2830"/>
      <c r="E1608" s="2833"/>
      <c r="F1608" s="2807"/>
      <c r="G1608" s="2810"/>
      <c r="H1608" s="2839"/>
      <c r="I1608" s="2807"/>
      <c r="J1608" s="2807"/>
      <c r="K1608" s="277"/>
      <c r="L1608" s="98"/>
      <c r="M1608" s="1760"/>
      <c r="N1608" s="89"/>
      <c r="O1608" s="89"/>
      <c r="P1608" s="98"/>
      <c r="Q1608" s="98"/>
      <c r="R1608" s="12"/>
      <c r="S1608" s="12"/>
      <c r="T1608" s="12"/>
      <c r="U1608" s="12"/>
      <c r="V1608" s="12"/>
      <c r="W1608" s="1934"/>
      <c r="X1608" s="1934"/>
      <c r="Y1608" s="12"/>
      <c r="Z1608" s="98"/>
      <c r="AA1608" s="2813"/>
      <c r="AB1608" s="2813"/>
      <c r="AC1608" s="2824"/>
      <c r="AD1608" s="2835"/>
      <c r="AE1608" s="2821"/>
      <c r="AF1608" s="2823"/>
      <c r="AG1608" s="59">
        <f>IF(N1608=N1607,0,IF(N1608=N1606,0,IF(N1608=N1605,0,IF(N1608=N1604,0,IF(N1608=N1603,0,IF(N1608=N1602,0,IF(N1608=N1601,0,1)))))))</f>
        <v>0</v>
      </c>
      <c r="AH1608" s="59" t="s">
        <v>224</v>
      </c>
      <c r="AI1608" s="59" t="str">
        <f t="shared" si="364"/>
        <v>??</v>
      </c>
      <c r="AJ1608" s="59">
        <f>IF(O1608=O1607,0,IF(O1608=O1606,0,IF(O1608=O1605,0,IF(O1608=O1604,0,IF(O1608=O1603,0,IF(O1608=O1602,0,IF(O1608=O1601,0,1)))))))</f>
        <v>0</v>
      </c>
      <c r="AK1608" s="529">
        <f t="shared" si="374"/>
        <v>0</v>
      </c>
    </row>
    <row r="1609" spans="1:37" ht="14.1" customHeight="1" thickTop="1" thickBot="1">
      <c r="A1609" s="2797"/>
      <c r="B1609" s="2801"/>
      <c r="C1609" s="2827"/>
      <c r="D1609" s="2830"/>
      <c r="E1609" s="2833"/>
      <c r="F1609" s="2807"/>
      <c r="G1609" s="2810"/>
      <c r="H1609" s="2839"/>
      <c r="I1609" s="2807"/>
      <c r="J1609" s="2807"/>
      <c r="K1609" s="277"/>
      <c r="L1609" s="98"/>
      <c r="M1609" s="1760"/>
      <c r="N1609" s="89"/>
      <c r="O1609" s="89"/>
      <c r="P1609" s="98"/>
      <c r="Q1609" s="98"/>
      <c r="R1609" s="12"/>
      <c r="S1609" s="12"/>
      <c r="T1609" s="12"/>
      <c r="U1609" s="12"/>
      <c r="V1609" s="12"/>
      <c r="W1609" s="1934"/>
      <c r="X1609" s="1934"/>
      <c r="Y1609" s="12"/>
      <c r="Z1609" s="98"/>
      <c r="AA1609" s="2813"/>
      <c r="AB1609" s="2813"/>
      <c r="AC1609" s="2824"/>
      <c r="AD1609" s="2835"/>
      <c r="AE1609" s="2821"/>
      <c r="AF1609" s="2823"/>
      <c r="AG1609" s="59">
        <f>IF(N1609=N1608,0,IF(N1609=N1607,0,IF(N1609=N1606,0,IF(N1609=N1605,0,IF(N1609=N1604,0,IF(N1609=N1603,0,IF(N1609=N1602,0,IF(N1609=N1601,0,1))))))))</f>
        <v>0</v>
      </c>
      <c r="AH1609" s="59" t="s">
        <v>224</v>
      </c>
      <c r="AI1609" s="59" t="str">
        <f t="shared" si="364"/>
        <v>??</v>
      </c>
      <c r="AJ1609" s="59">
        <f>IF(O1609=O1608,0,IF(O1609=O1607,0,IF(O1609=O1606,0,IF(O1609=O1605,0,IF(O1609=O1604,0,IF(O1609=O1603,0,IF(O1609=O1602,0,IF(O1609=O1601,0,1))))))))</f>
        <v>0</v>
      </c>
      <c r="AK1609" s="529">
        <f t="shared" si="374"/>
        <v>0</v>
      </c>
    </row>
    <row r="1610" spans="1:37" ht="14.1" customHeight="1" thickTop="1" thickBot="1">
      <c r="A1610" s="2797"/>
      <c r="B1610" s="2802"/>
      <c r="C1610" s="2828"/>
      <c r="D1610" s="2831"/>
      <c r="E1610" s="2834"/>
      <c r="F1610" s="2808"/>
      <c r="G1610" s="2811"/>
      <c r="H1610" s="2840"/>
      <c r="I1610" s="2808"/>
      <c r="J1610" s="2808"/>
      <c r="K1610" s="274"/>
      <c r="L1610" s="96"/>
      <c r="M1610" s="96"/>
      <c r="N1610" s="89"/>
      <c r="O1610" s="93"/>
      <c r="P1610" s="96"/>
      <c r="Q1610" s="96"/>
      <c r="R1610" s="13"/>
      <c r="S1610" s="13"/>
      <c r="T1610" s="13"/>
      <c r="U1610" s="13"/>
      <c r="V1610" s="13"/>
      <c r="W1610" s="13"/>
      <c r="X1610" s="13"/>
      <c r="Y1610" s="13"/>
      <c r="Z1610" s="96"/>
      <c r="AA1610" s="2814"/>
      <c r="AB1610" s="2814"/>
      <c r="AC1610" s="2825"/>
      <c r="AD1610" s="2835"/>
      <c r="AE1610" s="2822"/>
      <c r="AF1610" s="2823"/>
      <c r="AG1610" s="59">
        <f>IF(N1610=N1609,0,IF(N1610=N1608,0,IF(N1610=N1607,0,IF(N1610=N1606,0,IF(N1610=N1605,0,IF(N1610=N1604,0,IF(N1610=N1603,0,IF(N1610=N1602,0,IF(N1610=N1601,0,1)))))))))</f>
        <v>0</v>
      </c>
      <c r="AH1610" s="59" t="s">
        <v>224</v>
      </c>
      <c r="AI1610" s="59" t="str">
        <f t="shared" si="364"/>
        <v>??</v>
      </c>
      <c r="AJ1610" s="59">
        <f>IF(O1610=O1609,0,IF(O1610=O1608,0,IF(O1610=O1607,0,IF(O1610=O1606,0,IF(O1610=O1605,0,IF(O1610=O1604,0,IF(O1610=O1603,0,IF(O1610=O1602,0,IF(O1610=O1601,0,1)))))))))</f>
        <v>0</v>
      </c>
      <c r="AK1610" s="529">
        <f t="shared" si="374"/>
        <v>0</v>
      </c>
    </row>
    <row r="1611" spans="1:37" ht="14.1" customHeight="1" thickTop="1" thickBot="1">
      <c r="A1611" s="2797"/>
      <c r="B1611" s="2800"/>
      <c r="C1611" s="2826"/>
      <c r="D1611" s="2829"/>
      <c r="E1611" s="2832"/>
      <c r="F1611" s="2806"/>
      <c r="G1611" s="2809"/>
      <c r="H1611" s="2836" t="s">
        <v>970</v>
      </c>
      <c r="I1611" s="2806"/>
      <c r="J1611" s="2806"/>
      <c r="K1611" s="275"/>
      <c r="L1611" s="97"/>
      <c r="M1611" s="97"/>
      <c r="N1611" s="79"/>
      <c r="O1611" s="79"/>
      <c r="P1611" s="97"/>
      <c r="Q1611" s="97"/>
      <c r="R1611" s="14"/>
      <c r="S1611" s="14"/>
      <c r="T1611" s="14"/>
      <c r="U1611" s="14"/>
      <c r="V1611" s="14"/>
      <c r="W1611" s="14"/>
      <c r="X1611" s="14"/>
      <c r="Y1611" s="14"/>
      <c r="Z1611" s="97"/>
      <c r="AA1611" s="2812">
        <f>SUM(R1611:Z1620)</f>
        <v>0</v>
      </c>
      <c r="AB1611" s="2812">
        <f>IF(AA1611&gt;0,18,0)</f>
        <v>0</v>
      </c>
      <c r="AC1611" s="2815">
        <f t="shared" ref="AC1611" si="380">IF((AA1611-AB1611)&gt;=0,AA1611-AB1611,0)</f>
        <v>0</v>
      </c>
      <c r="AD1611" s="2835">
        <f>IF(AA1611&lt;AB1611,AA1611,AB1611)/IF(AB1611=0,1,AB1611)</f>
        <v>0</v>
      </c>
      <c r="AE1611" s="2820" t="str">
        <f>IF(AD1611=1,"pe",IF(AD1611&gt;0,"ne",""))</f>
        <v/>
      </c>
      <c r="AF1611" s="2823"/>
      <c r="AG1611" s="59">
        <v>1</v>
      </c>
      <c r="AH1611" s="59" t="s">
        <v>224</v>
      </c>
      <c r="AI1611" s="59" t="str">
        <f t="shared" si="364"/>
        <v>??</v>
      </c>
      <c r="AJ1611" s="59">
        <v>1</v>
      </c>
      <c r="AK1611" s="529">
        <f>C1611</f>
        <v>0</v>
      </c>
    </row>
    <row r="1612" spans="1:37" ht="14.1" customHeight="1" thickTop="1" thickBot="1">
      <c r="A1612" s="2797"/>
      <c r="B1612" s="2801"/>
      <c r="C1612" s="2827"/>
      <c r="D1612" s="2830"/>
      <c r="E1612" s="2833"/>
      <c r="F1612" s="2807"/>
      <c r="G1612" s="2810"/>
      <c r="H1612" s="2837"/>
      <c r="I1612" s="2807"/>
      <c r="J1612" s="2807"/>
      <c r="K1612" s="273"/>
      <c r="L1612" s="98"/>
      <c r="M1612" s="1760"/>
      <c r="N1612" s="89"/>
      <c r="O1612" s="89"/>
      <c r="P1612" s="98"/>
      <c r="Q1612" s="98"/>
      <c r="R1612" s="12"/>
      <c r="S1612" s="12"/>
      <c r="T1612" s="12"/>
      <c r="U1612" s="12"/>
      <c r="V1612" s="12"/>
      <c r="W1612" s="1934"/>
      <c r="X1612" s="1934"/>
      <c r="Y1612" s="12"/>
      <c r="Z1612" s="98"/>
      <c r="AA1612" s="2813"/>
      <c r="AB1612" s="2813"/>
      <c r="AC1612" s="2816"/>
      <c r="AD1612" s="2835"/>
      <c r="AE1612" s="2821"/>
      <c r="AF1612" s="2823"/>
      <c r="AG1612" s="59">
        <f>IF(N1612=N1611,0,1)</f>
        <v>0</v>
      </c>
      <c r="AH1612" s="59" t="s">
        <v>224</v>
      </c>
      <c r="AI1612" s="59" t="str">
        <f t="shared" si="364"/>
        <v>??</v>
      </c>
      <c r="AJ1612" s="59">
        <f>IF(O1612=O1611,0,1)</f>
        <v>0</v>
      </c>
      <c r="AK1612" s="529">
        <f t="shared" ref="AK1612:AK1660" si="381">AK1611</f>
        <v>0</v>
      </c>
    </row>
    <row r="1613" spans="1:37" ht="14.1" customHeight="1" thickTop="1" thickBot="1">
      <c r="A1613" s="2797"/>
      <c r="B1613" s="2801"/>
      <c r="C1613" s="2827"/>
      <c r="D1613" s="2830"/>
      <c r="E1613" s="2833"/>
      <c r="F1613" s="2807"/>
      <c r="G1613" s="2810"/>
      <c r="H1613" s="2838"/>
      <c r="I1613" s="2807"/>
      <c r="J1613" s="2807"/>
      <c r="K1613" s="273"/>
      <c r="L1613" s="98"/>
      <c r="M1613" s="1760"/>
      <c r="N1613" s="89"/>
      <c r="O1613" s="89"/>
      <c r="P1613" s="98"/>
      <c r="Q1613" s="98"/>
      <c r="R1613" s="12"/>
      <c r="S1613" s="12"/>
      <c r="T1613" s="12"/>
      <c r="U1613" s="12"/>
      <c r="V1613" s="12"/>
      <c r="W1613" s="1934"/>
      <c r="X1613" s="1934"/>
      <c r="Y1613" s="12"/>
      <c r="Z1613" s="98"/>
      <c r="AA1613" s="2813"/>
      <c r="AB1613" s="2813"/>
      <c r="AC1613" s="2816"/>
      <c r="AD1613" s="2835"/>
      <c r="AE1613" s="2821"/>
      <c r="AF1613" s="2823"/>
      <c r="AG1613" s="59">
        <f>IF(N1613=N1612,0,IF(N1613=N1611,0,1))</f>
        <v>0</v>
      </c>
      <c r="AH1613" s="59" t="s">
        <v>224</v>
      </c>
      <c r="AI1613" s="59" t="str">
        <f t="shared" si="364"/>
        <v>??</v>
      </c>
      <c r="AJ1613" s="59">
        <f>IF(O1613=O1612,0,IF(O1613=O1611,0,1))</f>
        <v>0</v>
      </c>
      <c r="AK1613" s="529">
        <f t="shared" si="381"/>
        <v>0</v>
      </c>
    </row>
    <row r="1614" spans="1:37" ht="14.1" customHeight="1" thickTop="1" thickBot="1">
      <c r="A1614" s="2797"/>
      <c r="B1614" s="2801"/>
      <c r="C1614" s="2827"/>
      <c r="D1614" s="2830"/>
      <c r="E1614" s="2833"/>
      <c r="F1614" s="2807"/>
      <c r="G1614" s="2810"/>
      <c r="H1614" s="2839"/>
      <c r="I1614" s="2807"/>
      <c r="J1614" s="2807"/>
      <c r="K1614" s="273"/>
      <c r="L1614" s="98"/>
      <c r="M1614" s="1760"/>
      <c r="N1614" s="89"/>
      <c r="O1614" s="89"/>
      <c r="P1614" s="98"/>
      <c r="Q1614" s="98"/>
      <c r="R1614" s="12"/>
      <c r="S1614" s="12"/>
      <c r="T1614" s="12"/>
      <c r="U1614" s="12"/>
      <c r="V1614" s="12"/>
      <c r="W1614" s="1934"/>
      <c r="X1614" s="1934"/>
      <c r="Y1614" s="12"/>
      <c r="Z1614" s="98"/>
      <c r="AA1614" s="2813"/>
      <c r="AB1614" s="2813"/>
      <c r="AC1614" s="2816"/>
      <c r="AD1614" s="2835"/>
      <c r="AE1614" s="2821"/>
      <c r="AF1614" s="2823"/>
      <c r="AG1614" s="59">
        <f>IF(N1614=N1613,0,IF(N1614=N1612,0,IF(N1614=N1611,0,1)))</f>
        <v>0</v>
      </c>
      <c r="AH1614" s="59" t="s">
        <v>224</v>
      </c>
      <c r="AI1614" s="59" t="str">
        <f t="shared" si="364"/>
        <v>??</v>
      </c>
      <c r="AJ1614" s="59">
        <f>IF(O1614=O1613,0,IF(O1614=O1612,0,IF(O1614=O1611,0,1)))</f>
        <v>0</v>
      </c>
      <c r="AK1614" s="529">
        <f t="shared" si="381"/>
        <v>0</v>
      </c>
    </row>
    <row r="1615" spans="1:37" ht="14.1" customHeight="1" thickTop="1" thickBot="1">
      <c r="A1615" s="2797"/>
      <c r="B1615" s="2801"/>
      <c r="C1615" s="2827"/>
      <c r="D1615" s="2830"/>
      <c r="E1615" s="2833"/>
      <c r="F1615" s="2807"/>
      <c r="G1615" s="2810"/>
      <c r="H1615" s="2839"/>
      <c r="I1615" s="2807"/>
      <c r="J1615" s="2807"/>
      <c r="K1615" s="277"/>
      <c r="L1615" s="98"/>
      <c r="M1615" s="1760"/>
      <c r="N1615" s="89"/>
      <c r="O1615" s="89"/>
      <c r="P1615" s="98"/>
      <c r="Q1615" s="98"/>
      <c r="R1615" s="12"/>
      <c r="S1615" s="12"/>
      <c r="T1615" s="12"/>
      <c r="U1615" s="12"/>
      <c r="V1615" s="12"/>
      <c r="W1615" s="1934"/>
      <c r="X1615" s="1934"/>
      <c r="Y1615" s="12"/>
      <c r="Z1615" s="98"/>
      <c r="AA1615" s="2813"/>
      <c r="AB1615" s="2813"/>
      <c r="AC1615" s="2816"/>
      <c r="AD1615" s="2835"/>
      <c r="AE1615" s="2821"/>
      <c r="AF1615" s="2823"/>
      <c r="AG1615" s="59">
        <f>IF(N1615=N1614,0,IF(N1615=N1613,0,IF(N1615=N1612,0,IF(N1615=N1611,0,1))))</f>
        <v>0</v>
      </c>
      <c r="AH1615" s="59" t="s">
        <v>224</v>
      </c>
      <c r="AI1615" s="59" t="str">
        <f t="shared" si="364"/>
        <v>??</v>
      </c>
      <c r="AJ1615" s="59">
        <f>IF(O1615=O1614,0,IF(O1615=O1613,0,IF(O1615=O1612,0,IF(O1615=O1611,0,1))))</f>
        <v>0</v>
      </c>
      <c r="AK1615" s="529">
        <f t="shared" si="381"/>
        <v>0</v>
      </c>
    </row>
    <row r="1616" spans="1:37" ht="14.1" customHeight="1" thickTop="1" thickBot="1">
      <c r="A1616" s="2797"/>
      <c r="B1616" s="2801"/>
      <c r="C1616" s="2827"/>
      <c r="D1616" s="2830"/>
      <c r="E1616" s="2833"/>
      <c r="F1616" s="2807"/>
      <c r="G1616" s="2810"/>
      <c r="H1616" s="2839"/>
      <c r="I1616" s="2807"/>
      <c r="J1616" s="2807"/>
      <c r="K1616" s="277"/>
      <c r="L1616" s="98"/>
      <c r="M1616" s="1760"/>
      <c r="N1616" s="89"/>
      <c r="O1616" s="89"/>
      <c r="P1616" s="98"/>
      <c r="Q1616" s="98"/>
      <c r="R1616" s="12"/>
      <c r="S1616" s="12"/>
      <c r="T1616" s="12"/>
      <c r="U1616" s="12"/>
      <c r="V1616" s="12"/>
      <c r="W1616" s="1934"/>
      <c r="X1616" s="1934"/>
      <c r="Y1616" s="12"/>
      <c r="Z1616" s="98"/>
      <c r="AA1616" s="2813"/>
      <c r="AB1616" s="2813"/>
      <c r="AC1616" s="2816"/>
      <c r="AD1616" s="2835"/>
      <c r="AE1616" s="2821"/>
      <c r="AF1616" s="2823"/>
      <c r="AG1616" s="59">
        <f>IF(N1616=N1615,0,IF(N1616=N1614,0,IF(N1616=N1613,0,IF(N1616=N1612,0,IF(N1616=N1611,0,1)))))</f>
        <v>0</v>
      </c>
      <c r="AH1616" s="59" t="s">
        <v>224</v>
      </c>
      <c r="AI1616" s="59" t="str">
        <f t="shared" si="364"/>
        <v>??</v>
      </c>
      <c r="AJ1616" s="59">
        <f>IF(O1616=O1615,0,IF(O1616=O1614,0,IF(O1616=O1613,0,IF(O1616=O1612,0,IF(O1616=O1611,0,1)))))</f>
        <v>0</v>
      </c>
      <c r="AK1616" s="529">
        <f t="shared" si="381"/>
        <v>0</v>
      </c>
    </row>
    <row r="1617" spans="1:37" ht="14.1" customHeight="1" thickTop="1" thickBot="1">
      <c r="A1617" s="2797"/>
      <c r="B1617" s="2801"/>
      <c r="C1617" s="2827"/>
      <c r="D1617" s="2830"/>
      <c r="E1617" s="2833"/>
      <c r="F1617" s="2807"/>
      <c r="G1617" s="2810"/>
      <c r="H1617" s="2839"/>
      <c r="I1617" s="2807"/>
      <c r="J1617" s="2807"/>
      <c r="K1617" s="277"/>
      <c r="L1617" s="98"/>
      <c r="M1617" s="1760"/>
      <c r="N1617" s="89"/>
      <c r="O1617" s="89"/>
      <c r="P1617" s="98"/>
      <c r="Q1617" s="98"/>
      <c r="R1617" s="12"/>
      <c r="S1617" s="12"/>
      <c r="T1617" s="12"/>
      <c r="U1617" s="12"/>
      <c r="V1617" s="12"/>
      <c r="W1617" s="1934"/>
      <c r="X1617" s="1934"/>
      <c r="Y1617" s="12"/>
      <c r="Z1617" s="98"/>
      <c r="AA1617" s="2813"/>
      <c r="AB1617" s="2813"/>
      <c r="AC1617" s="2824" t="str">
        <f t="shared" ref="AC1617" si="382">IF(AC1611&gt;9,"błąd","")</f>
        <v/>
      </c>
      <c r="AD1617" s="2835"/>
      <c r="AE1617" s="2821"/>
      <c r="AF1617" s="2823"/>
      <c r="AG1617" s="59">
        <f>IF(N1617=N1616,0,IF(N1617=N1615,0,IF(N1617=N1614,0,IF(N1617=N1613,0,IF(N1617=N1612,0,IF(N1617=N1611,0,1))))))</f>
        <v>0</v>
      </c>
      <c r="AH1617" s="59" t="s">
        <v>224</v>
      </c>
      <c r="AI1617" s="59" t="str">
        <f t="shared" si="364"/>
        <v>??</v>
      </c>
      <c r="AJ1617" s="59">
        <f>IF(O1617=O1616,0,IF(O1617=O1615,0,IF(O1617=O1614,0,IF(O1617=O1613,0,IF(O1617=O1612,0,IF(O1617=O1611,0,1))))))</f>
        <v>0</v>
      </c>
      <c r="AK1617" s="529">
        <f t="shared" si="381"/>
        <v>0</v>
      </c>
    </row>
    <row r="1618" spans="1:37" ht="14.1" customHeight="1" thickTop="1" thickBot="1">
      <c r="A1618" s="2797"/>
      <c r="B1618" s="2801"/>
      <c r="C1618" s="2827"/>
      <c r="D1618" s="2830"/>
      <c r="E1618" s="2833"/>
      <c r="F1618" s="2807"/>
      <c r="G1618" s="2810"/>
      <c r="H1618" s="2839"/>
      <c r="I1618" s="2807"/>
      <c r="J1618" s="2807"/>
      <c r="K1618" s="277"/>
      <c r="L1618" s="98"/>
      <c r="M1618" s="1760"/>
      <c r="N1618" s="89"/>
      <c r="O1618" s="89"/>
      <c r="P1618" s="98"/>
      <c r="Q1618" s="98"/>
      <c r="R1618" s="12"/>
      <c r="S1618" s="12"/>
      <c r="T1618" s="12"/>
      <c r="U1618" s="12"/>
      <c r="V1618" s="12"/>
      <c r="W1618" s="1934"/>
      <c r="X1618" s="1934"/>
      <c r="Y1618" s="12"/>
      <c r="Z1618" s="98"/>
      <c r="AA1618" s="2813"/>
      <c r="AB1618" s="2813"/>
      <c r="AC1618" s="2824"/>
      <c r="AD1618" s="2835"/>
      <c r="AE1618" s="2821"/>
      <c r="AF1618" s="2823"/>
      <c r="AG1618" s="59">
        <f>IF(N1618=N1617,0,IF(N1618=N1616,0,IF(N1618=N1615,0,IF(N1618=N1614,0,IF(N1618=N1613,0,IF(N1618=N1612,0,IF(N1618=N1611,0,1)))))))</f>
        <v>0</v>
      </c>
      <c r="AH1618" s="59" t="s">
        <v>224</v>
      </c>
      <c r="AI1618" s="59" t="str">
        <f t="shared" si="364"/>
        <v>??</v>
      </c>
      <c r="AJ1618" s="59">
        <f>IF(O1618=O1617,0,IF(O1618=O1616,0,IF(O1618=O1615,0,IF(O1618=O1614,0,IF(O1618=O1613,0,IF(O1618=O1612,0,IF(O1618=O1611,0,1)))))))</f>
        <v>0</v>
      </c>
      <c r="AK1618" s="529">
        <f t="shared" si="381"/>
        <v>0</v>
      </c>
    </row>
    <row r="1619" spans="1:37" ht="14.1" customHeight="1" thickTop="1" thickBot="1">
      <c r="A1619" s="2797"/>
      <c r="B1619" s="2801"/>
      <c r="C1619" s="2827"/>
      <c r="D1619" s="2830"/>
      <c r="E1619" s="2833"/>
      <c r="F1619" s="2807"/>
      <c r="G1619" s="2810"/>
      <c r="H1619" s="2839"/>
      <c r="I1619" s="2807"/>
      <c r="J1619" s="2807"/>
      <c r="K1619" s="277"/>
      <c r="L1619" s="98"/>
      <c r="M1619" s="1760"/>
      <c r="N1619" s="89"/>
      <c r="O1619" s="89"/>
      <c r="P1619" s="98"/>
      <c r="Q1619" s="98"/>
      <c r="R1619" s="12"/>
      <c r="S1619" s="12"/>
      <c r="T1619" s="12"/>
      <c r="U1619" s="12"/>
      <c r="V1619" s="12"/>
      <c r="W1619" s="1934"/>
      <c r="X1619" s="1934"/>
      <c r="Y1619" s="12"/>
      <c r="Z1619" s="98"/>
      <c r="AA1619" s="2813"/>
      <c r="AB1619" s="2813"/>
      <c r="AC1619" s="2824"/>
      <c r="AD1619" s="2835"/>
      <c r="AE1619" s="2821"/>
      <c r="AF1619" s="2823"/>
      <c r="AG1619" s="59">
        <f>IF(N1619=N1618,0,IF(N1619=N1617,0,IF(N1619=N1616,0,IF(N1619=N1615,0,IF(N1619=N1614,0,IF(N1619=N1613,0,IF(N1619=N1612,0,IF(N1619=N1611,0,1))))))))</f>
        <v>0</v>
      </c>
      <c r="AH1619" s="59" t="s">
        <v>224</v>
      </c>
      <c r="AI1619" s="59" t="str">
        <f t="shared" si="364"/>
        <v>??</v>
      </c>
      <c r="AJ1619" s="59">
        <f>IF(O1619=O1618,0,IF(O1619=O1617,0,IF(O1619=O1616,0,IF(O1619=O1615,0,IF(O1619=O1614,0,IF(O1619=O1613,0,IF(O1619=O1612,0,IF(O1619=O1611,0,1))))))))</f>
        <v>0</v>
      </c>
      <c r="AK1619" s="529">
        <f t="shared" si="381"/>
        <v>0</v>
      </c>
    </row>
    <row r="1620" spans="1:37" ht="14.1" customHeight="1" thickTop="1" thickBot="1">
      <c r="A1620" s="2797"/>
      <c r="B1620" s="2802"/>
      <c r="C1620" s="2828"/>
      <c r="D1620" s="2831"/>
      <c r="E1620" s="2834"/>
      <c r="F1620" s="2808"/>
      <c r="G1620" s="2811"/>
      <c r="H1620" s="2840"/>
      <c r="I1620" s="2808"/>
      <c r="J1620" s="2808"/>
      <c r="K1620" s="274"/>
      <c r="L1620" s="96"/>
      <c r="M1620" s="96"/>
      <c r="N1620" s="89"/>
      <c r="O1620" s="93"/>
      <c r="P1620" s="96"/>
      <c r="Q1620" s="96"/>
      <c r="R1620" s="13"/>
      <c r="S1620" s="13"/>
      <c r="T1620" s="13"/>
      <c r="U1620" s="13"/>
      <c r="V1620" s="13"/>
      <c r="W1620" s="13"/>
      <c r="X1620" s="13"/>
      <c r="Y1620" s="13"/>
      <c r="Z1620" s="96"/>
      <c r="AA1620" s="2814"/>
      <c r="AB1620" s="2814"/>
      <c r="AC1620" s="2825"/>
      <c r="AD1620" s="2835"/>
      <c r="AE1620" s="2822"/>
      <c r="AF1620" s="2823"/>
      <c r="AG1620" s="59">
        <f>IF(N1620=N1619,0,IF(N1620=N1618,0,IF(N1620=N1617,0,IF(N1620=N1616,0,IF(N1620=N1615,0,IF(N1620=N1614,0,IF(N1620=N1613,0,IF(N1620=N1612,0,IF(N1620=N1611,0,1)))))))))</f>
        <v>0</v>
      </c>
      <c r="AH1620" s="59" t="s">
        <v>224</v>
      </c>
      <c r="AI1620" s="59" t="str">
        <f t="shared" si="364"/>
        <v>??</v>
      </c>
      <c r="AJ1620" s="59">
        <f>IF(O1620=O1619,0,IF(O1620=O1618,0,IF(O1620=O1617,0,IF(O1620=O1616,0,IF(O1620=O1615,0,IF(O1620=O1614,0,IF(O1620=O1613,0,IF(O1620=O1612,0,IF(O1620=O1611,0,1)))))))))</f>
        <v>0</v>
      </c>
      <c r="AK1620" s="529">
        <f t="shared" si="381"/>
        <v>0</v>
      </c>
    </row>
    <row r="1621" spans="1:37" ht="14.1" customHeight="1" thickTop="1" thickBot="1">
      <c r="A1621" s="2797"/>
      <c r="B1621" s="2800"/>
      <c r="C1621" s="2826"/>
      <c r="D1621" s="2829"/>
      <c r="E1621" s="2832"/>
      <c r="F1621" s="2806"/>
      <c r="G1621" s="2809"/>
      <c r="H1621" s="2836" t="s">
        <v>970</v>
      </c>
      <c r="I1621" s="2806"/>
      <c r="J1621" s="2806"/>
      <c r="K1621" s="275"/>
      <c r="L1621" s="97"/>
      <c r="M1621" s="97"/>
      <c r="N1621" s="79"/>
      <c r="O1621" s="79"/>
      <c r="P1621" s="97"/>
      <c r="Q1621" s="97"/>
      <c r="R1621" s="14"/>
      <c r="S1621" s="14"/>
      <c r="T1621" s="14"/>
      <c r="U1621" s="14"/>
      <c r="V1621" s="14"/>
      <c r="W1621" s="14"/>
      <c r="X1621" s="14"/>
      <c r="Y1621" s="14"/>
      <c r="Z1621" s="97"/>
      <c r="AA1621" s="2812">
        <f>SUM(R1621:Z1630)</f>
        <v>0</v>
      </c>
      <c r="AB1621" s="2812">
        <f>IF(AA1621&gt;0,18,0)</f>
        <v>0</v>
      </c>
      <c r="AC1621" s="2815">
        <f t="shared" ref="AC1621" si="383">IF((AA1621-AB1621)&gt;=0,AA1621-AB1621,0)</f>
        <v>0</v>
      </c>
      <c r="AD1621" s="2835">
        <f>IF(AA1621&lt;AB1621,AA1621,AB1621)/IF(AB1621=0,1,AB1621)</f>
        <v>0</v>
      </c>
      <c r="AE1621" s="2820" t="str">
        <f>IF(AD1621=1,"pe",IF(AD1621&gt;0,"ne",""))</f>
        <v/>
      </c>
      <c r="AF1621" s="2823"/>
      <c r="AG1621" s="59">
        <v>1</v>
      </c>
      <c r="AH1621" s="59" t="s">
        <v>224</v>
      </c>
      <c r="AI1621" s="59" t="str">
        <f t="shared" si="364"/>
        <v>??</v>
      </c>
      <c r="AJ1621" s="59">
        <v>1</v>
      </c>
      <c r="AK1621" s="529">
        <f>C1621</f>
        <v>0</v>
      </c>
    </row>
    <row r="1622" spans="1:37" ht="14.1" customHeight="1" thickTop="1" thickBot="1">
      <c r="A1622" s="2797"/>
      <c r="B1622" s="2801"/>
      <c r="C1622" s="2827"/>
      <c r="D1622" s="2830"/>
      <c r="E1622" s="2833"/>
      <c r="F1622" s="2807"/>
      <c r="G1622" s="2810"/>
      <c r="H1622" s="2837"/>
      <c r="I1622" s="2807"/>
      <c r="J1622" s="2807"/>
      <c r="K1622" s="273"/>
      <c r="L1622" s="98"/>
      <c r="M1622" s="1760"/>
      <c r="N1622" s="89"/>
      <c r="O1622" s="89"/>
      <c r="P1622" s="98"/>
      <c r="Q1622" s="98"/>
      <c r="R1622" s="12"/>
      <c r="S1622" s="12"/>
      <c r="T1622" s="12"/>
      <c r="U1622" s="12"/>
      <c r="V1622" s="12"/>
      <c r="W1622" s="1934"/>
      <c r="X1622" s="1934"/>
      <c r="Y1622" s="12"/>
      <c r="Z1622" s="98"/>
      <c r="AA1622" s="2813"/>
      <c r="AB1622" s="2813"/>
      <c r="AC1622" s="2816"/>
      <c r="AD1622" s="2835"/>
      <c r="AE1622" s="2821"/>
      <c r="AF1622" s="2823"/>
      <c r="AG1622" s="59">
        <f>IF(N1622=N1621,0,1)</f>
        <v>0</v>
      </c>
      <c r="AH1622" s="59" t="s">
        <v>224</v>
      </c>
      <c r="AI1622" s="59" t="str">
        <f t="shared" si="364"/>
        <v>??</v>
      </c>
      <c r="AJ1622" s="59">
        <f>IF(O1622=O1621,0,1)</f>
        <v>0</v>
      </c>
      <c r="AK1622" s="529">
        <f t="shared" ref="AK1622:AK1650" si="384">AK1621</f>
        <v>0</v>
      </c>
    </row>
    <row r="1623" spans="1:37" ht="14.1" customHeight="1" thickTop="1" thickBot="1">
      <c r="A1623" s="2797"/>
      <c r="B1623" s="2801"/>
      <c r="C1623" s="2827"/>
      <c r="D1623" s="2830"/>
      <c r="E1623" s="2833"/>
      <c r="F1623" s="2807"/>
      <c r="G1623" s="2810"/>
      <c r="H1623" s="2838"/>
      <c r="I1623" s="2807"/>
      <c r="J1623" s="2807"/>
      <c r="K1623" s="273"/>
      <c r="L1623" s="98"/>
      <c r="M1623" s="1760"/>
      <c r="N1623" s="89"/>
      <c r="O1623" s="89"/>
      <c r="P1623" s="98"/>
      <c r="Q1623" s="98"/>
      <c r="R1623" s="12"/>
      <c r="S1623" s="12"/>
      <c r="T1623" s="12"/>
      <c r="U1623" s="12"/>
      <c r="V1623" s="12"/>
      <c r="W1623" s="1934"/>
      <c r="X1623" s="1934"/>
      <c r="Y1623" s="12"/>
      <c r="Z1623" s="98"/>
      <c r="AA1623" s="2813"/>
      <c r="AB1623" s="2813"/>
      <c r="AC1623" s="2816"/>
      <c r="AD1623" s="2835"/>
      <c r="AE1623" s="2821"/>
      <c r="AF1623" s="2823"/>
      <c r="AG1623" s="59">
        <f>IF(N1623=N1622,0,IF(N1623=N1621,0,1))</f>
        <v>0</v>
      </c>
      <c r="AH1623" s="59" t="s">
        <v>224</v>
      </c>
      <c r="AI1623" s="59" t="str">
        <f t="shared" si="364"/>
        <v>??</v>
      </c>
      <c r="AJ1623" s="59">
        <f>IF(O1623=O1622,0,IF(O1623=O1621,0,1))</f>
        <v>0</v>
      </c>
      <c r="AK1623" s="529">
        <f t="shared" si="384"/>
        <v>0</v>
      </c>
    </row>
    <row r="1624" spans="1:37" ht="14.1" customHeight="1" thickTop="1" thickBot="1">
      <c r="A1624" s="2797"/>
      <c r="B1624" s="2801"/>
      <c r="C1624" s="2827"/>
      <c r="D1624" s="2830"/>
      <c r="E1624" s="2833"/>
      <c r="F1624" s="2807"/>
      <c r="G1624" s="2810"/>
      <c r="H1624" s="2839"/>
      <c r="I1624" s="2807"/>
      <c r="J1624" s="2807"/>
      <c r="K1624" s="273"/>
      <c r="L1624" s="98"/>
      <c r="M1624" s="1760"/>
      <c r="N1624" s="89"/>
      <c r="O1624" s="89"/>
      <c r="P1624" s="98"/>
      <c r="Q1624" s="98"/>
      <c r="R1624" s="12"/>
      <c r="S1624" s="12"/>
      <c r="T1624" s="12"/>
      <c r="U1624" s="12"/>
      <c r="V1624" s="12"/>
      <c r="W1624" s="1934"/>
      <c r="X1624" s="1934"/>
      <c r="Y1624" s="12"/>
      <c r="Z1624" s="98"/>
      <c r="AA1624" s="2813"/>
      <c r="AB1624" s="2813"/>
      <c r="AC1624" s="2816"/>
      <c r="AD1624" s="2835"/>
      <c r="AE1624" s="2821"/>
      <c r="AF1624" s="2823"/>
      <c r="AG1624" s="59">
        <f>IF(N1624=N1623,0,IF(N1624=N1622,0,IF(N1624=N1621,0,1)))</f>
        <v>0</v>
      </c>
      <c r="AH1624" s="59" t="s">
        <v>224</v>
      </c>
      <c r="AI1624" s="59" t="str">
        <f t="shared" si="364"/>
        <v>??</v>
      </c>
      <c r="AJ1624" s="59">
        <f>IF(O1624=O1623,0,IF(O1624=O1622,0,IF(O1624=O1621,0,1)))</f>
        <v>0</v>
      </c>
      <c r="AK1624" s="529">
        <f t="shared" si="384"/>
        <v>0</v>
      </c>
    </row>
    <row r="1625" spans="1:37" ht="14.1" customHeight="1" thickTop="1" thickBot="1">
      <c r="A1625" s="2797"/>
      <c r="B1625" s="2801"/>
      <c r="C1625" s="2827"/>
      <c r="D1625" s="2830"/>
      <c r="E1625" s="2833"/>
      <c r="F1625" s="2807"/>
      <c r="G1625" s="2810"/>
      <c r="H1625" s="2839"/>
      <c r="I1625" s="2807"/>
      <c r="J1625" s="2807"/>
      <c r="K1625" s="277"/>
      <c r="L1625" s="98"/>
      <c r="M1625" s="1760"/>
      <c r="N1625" s="89"/>
      <c r="O1625" s="89"/>
      <c r="P1625" s="98"/>
      <c r="Q1625" s="98"/>
      <c r="R1625" s="12"/>
      <c r="S1625" s="12"/>
      <c r="T1625" s="12"/>
      <c r="U1625" s="12"/>
      <c r="V1625" s="12"/>
      <c r="W1625" s="1934"/>
      <c r="X1625" s="1934"/>
      <c r="Y1625" s="12"/>
      <c r="Z1625" s="98"/>
      <c r="AA1625" s="2813"/>
      <c r="AB1625" s="2813"/>
      <c r="AC1625" s="2816"/>
      <c r="AD1625" s="2835"/>
      <c r="AE1625" s="2821"/>
      <c r="AF1625" s="2823"/>
      <c r="AG1625" s="59">
        <f>IF(N1625=N1624,0,IF(N1625=N1623,0,IF(N1625=N1622,0,IF(N1625=N1621,0,1))))</f>
        <v>0</v>
      </c>
      <c r="AH1625" s="59" t="s">
        <v>224</v>
      </c>
      <c r="AI1625" s="59" t="str">
        <f t="shared" si="364"/>
        <v>??</v>
      </c>
      <c r="AJ1625" s="59">
        <f>IF(O1625=O1624,0,IF(O1625=O1623,0,IF(O1625=O1622,0,IF(O1625=O1621,0,1))))</f>
        <v>0</v>
      </c>
      <c r="AK1625" s="529">
        <f t="shared" si="384"/>
        <v>0</v>
      </c>
    </row>
    <row r="1626" spans="1:37" ht="14.1" customHeight="1" thickTop="1" thickBot="1">
      <c r="A1626" s="2797"/>
      <c r="B1626" s="2801"/>
      <c r="C1626" s="2827"/>
      <c r="D1626" s="2830"/>
      <c r="E1626" s="2833"/>
      <c r="F1626" s="2807"/>
      <c r="G1626" s="2810"/>
      <c r="H1626" s="2839"/>
      <c r="I1626" s="2807"/>
      <c r="J1626" s="2807"/>
      <c r="K1626" s="277"/>
      <c r="L1626" s="98"/>
      <c r="M1626" s="1760"/>
      <c r="N1626" s="89"/>
      <c r="O1626" s="89"/>
      <c r="P1626" s="98"/>
      <c r="Q1626" s="98"/>
      <c r="R1626" s="12"/>
      <c r="S1626" s="12"/>
      <c r="T1626" s="12"/>
      <c r="U1626" s="12"/>
      <c r="V1626" s="12"/>
      <c r="W1626" s="1934"/>
      <c r="X1626" s="1934"/>
      <c r="Y1626" s="12"/>
      <c r="Z1626" s="98"/>
      <c r="AA1626" s="2813"/>
      <c r="AB1626" s="2813"/>
      <c r="AC1626" s="2816"/>
      <c r="AD1626" s="2835"/>
      <c r="AE1626" s="2821"/>
      <c r="AF1626" s="2823"/>
      <c r="AG1626" s="59">
        <f>IF(N1626=N1625,0,IF(N1626=N1624,0,IF(N1626=N1623,0,IF(N1626=N1622,0,IF(N1626=N1621,0,1)))))</f>
        <v>0</v>
      </c>
      <c r="AH1626" s="59" t="s">
        <v>224</v>
      </c>
      <c r="AI1626" s="59" t="str">
        <f t="shared" si="364"/>
        <v>??</v>
      </c>
      <c r="AJ1626" s="59">
        <f>IF(O1626=O1625,0,IF(O1626=O1624,0,IF(O1626=O1623,0,IF(O1626=O1622,0,IF(O1626=O1621,0,1)))))</f>
        <v>0</v>
      </c>
      <c r="AK1626" s="529">
        <f t="shared" si="384"/>
        <v>0</v>
      </c>
    </row>
    <row r="1627" spans="1:37" ht="14.1" customHeight="1" thickTop="1" thickBot="1">
      <c r="A1627" s="2797"/>
      <c r="B1627" s="2801"/>
      <c r="C1627" s="2827"/>
      <c r="D1627" s="2830"/>
      <c r="E1627" s="2833"/>
      <c r="F1627" s="2807"/>
      <c r="G1627" s="2810"/>
      <c r="H1627" s="2839"/>
      <c r="I1627" s="2807"/>
      <c r="J1627" s="2807"/>
      <c r="K1627" s="277"/>
      <c r="L1627" s="98"/>
      <c r="M1627" s="1760"/>
      <c r="N1627" s="89"/>
      <c r="O1627" s="89"/>
      <c r="P1627" s="98"/>
      <c r="Q1627" s="98"/>
      <c r="R1627" s="12"/>
      <c r="S1627" s="12"/>
      <c r="T1627" s="12"/>
      <c r="U1627" s="12"/>
      <c r="V1627" s="12"/>
      <c r="W1627" s="1934"/>
      <c r="X1627" s="1934"/>
      <c r="Y1627" s="12"/>
      <c r="Z1627" s="98"/>
      <c r="AA1627" s="2813"/>
      <c r="AB1627" s="2813"/>
      <c r="AC1627" s="2824" t="str">
        <f t="shared" ref="AC1627" si="385">IF(AC1621&gt;9,"błąd","")</f>
        <v/>
      </c>
      <c r="AD1627" s="2835"/>
      <c r="AE1627" s="2821"/>
      <c r="AF1627" s="2823"/>
      <c r="AG1627" s="59">
        <f>IF(N1627=N1626,0,IF(N1627=N1625,0,IF(N1627=N1624,0,IF(N1627=N1623,0,IF(N1627=N1622,0,IF(N1627=N1621,0,1))))))</f>
        <v>0</v>
      </c>
      <c r="AH1627" s="59" t="s">
        <v>224</v>
      </c>
      <c r="AI1627" s="59" t="str">
        <f t="shared" si="364"/>
        <v>??</v>
      </c>
      <c r="AJ1627" s="59">
        <f>IF(O1627=O1626,0,IF(O1627=O1625,0,IF(O1627=O1624,0,IF(O1627=O1623,0,IF(O1627=O1622,0,IF(O1627=O1621,0,1))))))</f>
        <v>0</v>
      </c>
      <c r="AK1627" s="529">
        <f t="shared" si="384"/>
        <v>0</v>
      </c>
    </row>
    <row r="1628" spans="1:37" ht="14.1" customHeight="1" thickTop="1" thickBot="1">
      <c r="A1628" s="2797"/>
      <c r="B1628" s="2801"/>
      <c r="C1628" s="2827"/>
      <c r="D1628" s="2830"/>
      <c r="E1628" s="2833"/>
      <c r="F1628" s="2807"/>
      <c r="G1628" s="2810"/>
      <c r="H1628" s="2839"/>
      <c r="I1628" s="2807"/>
      <c r="J1628" s="2807"/>
      <c r="K1628" s="277"/>
      <c r="L1628" s="98"/>
      <c r="M1628" s="1760"/>
      <c r="N1628" s="89"/>
      <c r="O1628" s="89"/>
      <c r="P1628" s="98"/>
      <c r="Q1628" s="98"/>
      <c r="R1628" s="12"/>
      <c r="S1628" s="12"/>
      <c r="T1628" s="12"/>
      <c r="U1628" s="12"/>
      <c r="V1628" s="12"/>
      <c r="W1628" s="1934"/>
      <c r="X1628" s="1934"/>
      <c r="Y1628" s="12"/>
      <c r="Z1628" s="98"/>
      <c r="AA1628" s="2813"/>
      <c r="AB1628" s="2813"/>
      <c r="AC1628" s="2824"/>
      <c r="AD1628" s="2835"/>
      <c r="AE1628" s="2821"/>
      <c r="AF1628" s="2823"/>
      <c r="AG1628" s="59">
        <f>IF(N1628=N1627,0,IF(N1628=N1626,0,IF(N1628=N1625,0,IF(N1628=N1624,0,IF(N1628=N1623,0,IF(N1628=N1622,0,IF(N1628=N1621,0,1)))))))</f>
        <v>0</v>
      </c>
      <c r="AH1628" s="59" t="s">
        <v>224</v>
      </c>
      <c r="AI1628" s="59" t="str">
        <f t="shared" si="364"/>
        <v>??</v>
      </c>
      <c r="AJ1628" s="59">
        <f>IF(O1628=O1627,0,IF(O1628=O1626,0,IF(O1628=O1625,0,IF(O1628=O1624,0,IF(O1628=O1623,0,IF(O1628=O1622,0,IF(O1628=O1621,0,1)))))))</f>
        <v>0</v>
      </c>
      <c r="AK1628" s="529">
        <f t="shared" si="384"/>
        <v>0</v>
      </c>
    </row>
    <row r="1629" spans="1:37" ht="14.1" customHeight="1" thickTop="1" thickBot="1">
      <c r="A1629" s="2797"/>
      <c r="B1629" s="2801"/>
      <c r="C1629" s="2827"/>
      <c r="D1629" s="2830"/>
      <c r="E1629" s="2833"/>
      <c r="F1629" s="2807"/>
      <c r="G1629" s="2810"/>
      <c r="H1629" s="2839"/>
      <c r="I1629" s="2807"/>
      <c r="J1629" s="2807"/>
      <c r="K1629" s="277"/>
      <c r="L1629" s="98"/>
      <c r="M1629" s="1760"/>
      <c r="N1629" s="89"/>
      <c r="O1629" s="89"/>
      <c r="P1629" s="98"/>
      <c r="Q1629" s="98"/>
      <c r="R1629" s="12"/>
      <c r="S1629" s="12"/>
      <c r="T1629" s="12"/>
      <c r="U1629" s="12"/>
      <c r="V1629" s="12"/>
      <c r="W1629" s="1934"/>
      <c r="X1629" s="1934"/>
      <c r="Y1629" s="12"/>
      <c r="Z1629" s="98"/>
      <c r="AA1629" s="2813"/>
      <c r="AB1629" s="2813"/>
      <c r="AC1629" s="2824"/>
      <c r="AD1629" s="2835"/>
      <c r="AE1629" s="2821"/>
      <c r="AF1629" s="2823"/>
      <c r="AG1629" s="59">
        <f>IF(N1629=N1628,0,IF(N1629=N1627,0,IF(N1629=N1626,0,IF(N1629=N1625,0,IF(N1629=N1624,0,IF(N1629=N1623,0,IF(N1629=N1622,0,IF(N1629=N1621,0,1))))))))</f>
        <v>0</v>
      </c>
      <c r="AH1629" s="59" t="s">
        <v>224</v>
      </c>
      <c r="AI1629" s="59" t="str">
        <f t="shared" si="364"/>
        <v>??</v>
      </c>
      <c r="AJ1629" s="59">
        <f>IF(O1629=O1628,0,IF(O1629=O1627,0,IF(O1629=O1626,0,IF(O1629=O1625,0,IF(O1629=O1624,0,IF(O1629=O1623,0,IF(O1629=O1622,0,IF(O1629=O1621,0,1))))))))</f>
        <v>0</v>
      </c>
      <c r="AK1629" s="529">
        <f t="shared" si="384"/>
        <v>0</v>
      </c>
    </row>
    <row r="1630" spans="1:37" ht="14.1" customHeight="1" thickTop="1" thickBot="1">
      <c r="A1630" s="2797"/>
      <c r="B1630" s="2802"/>
      <c r="C1630" s="2828"/>
      <c r="D1630" s="2831"/>
      <c r="E1630" s="2834"/>
      <c r="F1630" s="2808"/>
      <c r="G1630" s="2811"/>
      <c r="H1630" s="2840"/>
      <c r="I1630" s="2808"/>
      <c r="J1630" s="2808"/>
      <c r="K1630" s="274"/>
      <c r="L1630" s="96"/>
      <c r="M1630" s="96"/>
      <c r="N1630" s="89"/>
      <c r="O1630" s="93"/>
      <c r="P1630" s="96"/>
      <c r="Q1630" s="96"/>
      <c r="R1630" s="13"/>
      <c r="S1630" s="13"/>
      <c r="T1630" s="13"/>
      <c r="U1630" s="13"/>
      <c r="V1630" s="13"/>
      <c r="W1630" s="13"/>
      <c r="X1630" s="13"/>
      <c r="Y1630" s="13"/>
      <c r="Z1630" s="96"/>
      <c r="AA1630" s="2814"/>
      <c r="AB1630" s="2814"/>
      <c r="AC1630" s="2825"/>
      <c r="AD1630" s="2835"/>
      <c r="AE1630" s="2822"/>
      <c r="AF1630" s="2823"/>
      <c r="AG1630" s="59">
        <f>IF(N1630=N1629,0,IF(N1630=N1628,0,IF(N1630=N1627,0,IF(N1630=N1626,0,IF(N1630=N1625,0,IF(N1630=N1624,0,IF(N1630=N1623,0,IF(N1630=N1622,0,IF(N1630=N1621,0,1)))))))))</f>
        <v>0</v>
      </c>
      <c r="AH1630" s="59" t="s">
        <v>224</v>
      </c>
      <c r="AI1630" s="59" t="str">
        <f t="shared" si="364"/>
        <v>??</v>
      </c>
      <c r="AJ1630" s="59">
        <f>IF(O1630=O1629,0,IF(O1630=O1628,0,IF(O1630=O1627,0,IF(O1630=O1626,0,IF(O1630=O1625,0,IF(O1630=O1624,0,IF(O1630=O1623,0,IF(O1630=O1622,0,IF(O1630=O1621,0,1)))))))))</f>
        <v>0</v>
      </c>
      <c r="AK1630" s="529">
        <f t="shared" si="384"/>
        <v>0</v>
      </c>
    </row>
    <row r="1631" spans="1:37" ht="14.1" customHeight="1" thickTop="1" thickBot="1">
      <c r="A1631" s="2797"/>
      <c r="B1631" s="2800"/>
      <c r="C1631" s="2826"/>
      <c r="D1631" s="2829"/>
      <c r="E1631" s="2832"/>
      <c r="F1631" s="2806"/>
      <c r="G1631" s="2809"/>
      <c r="H1631" s="2836" t="s">
        <v>970</v>
      </c>
      <c r="I1631" s="2806"/>
      <c r="J1631" s="2806"/>
      <c r="K1631" s="275"/>
      <c r="L1631" s="97"/>
      <c r="M1631" s="97"/>
      <c r="N1631" s="79"/>
      <c r="O1631" s="79"/>
      <c r="P1631" s="97"/>
      <c r="Q1631" s="97"/>
      <c r="R1631" s="14"/>
      <c r="S1631" s="14"/>
      <c r="T1631" s="14"/>
      <c r="U1631" s="14"/>
      <c r="V1631" s="14"/>
      <c r="W1631" s="14"/>
      <c r="X1631" s="14"/>
      <c r="Y1631" s="14"/>
      <c r="Z1631" s="97"/>
      <c r="AA1631" s="2812">
        <f>SUM(R1631:Z1640)</f>
        <v>0</v>
      </c>
      <c r="AB1631" s="2812">
        <f>IF(AA1631&gt;0,18,0)</f>
        <v>0</v>
      </c>
      <c r="AC1631" s="2815">
        <f t="shared" ref="AC1631" si="386">IF((AA1631-AB1631)&gt;=0,AA1631-AB1631,0)</f>
        <v>0</v>
      </c>
      <c r="AD1631" s="2835">
        <f>IF(AA1631&lt;AB1631,AA1631,AB1631)/IF(AB1631=0,1,AB1631)</f>
        <v>0</v>
      </c>
      <c r="AE1631" s="2820" t="str">
        <f>IF(AD1631=1,"pe",IF(AD1631&gt;0,"ne",""))</f>
        <v/>
      </c>
      <c r="AF1631" s="2823"/>
      <c r="AG1631" s="59">
        <v>1</v>
      </c>
      <c r="AH1631" s="59" t="s">
        <v>224</v>
      </c>
      <c r="AI1631" s="59" t="str">
        <f t="shared" ref="AI1631:AI1720" si="387">$C$2</f>
        <v>??</v>
      </c>
      <c r="AJ1631" s="59">
        <v>1</v>
      </c>
      <c r="AK1631" s="529">
        <f>C1631</f>
        <v>0</v>
      </c>
    </row>
    <row r="1632" spans="1:37" ht="14.1" customHeight="1" thickTop="1" thickBot="1">
      <c r="A1632" s="2797"/>
      <c r="B1632" s="2801"/>
      <c r="C1632" s="2827"/>
      <c r="D1632" s="2830"/>
      <c r="E1632" s="2833"/>
      <c r="F1632" s="2807"/>
      <c r="G1632" s="2810"/>
      <c r="H1632" s="2837"/>
      <c r="I1632" s="2807"/>
      <c r="J1632" s="2807"/>
      <c r="K1632" s="273"/>
      <c r="L1632" s="98"/>
      <c r="M1632" s="1760"/>
      <c r="N1632" s="89"/>
      <c r="O1632" s="89"/>
      <c r="P1632" s="98"/>
      <c r="Q1632" s="98"/>
      <c r="R1632" s="12"/>
      <c r="S1632" s="12"/>
      <c r="T1632" s="12"/>
      <c r="U1632" s="12"/>
      <c r="V1632" s="12"/>
      <c r="W1632" s="1934"/>
      <c r="X1632" s="1934"/>
      <c r="Y1632" s="12"/>
      <c r="Z1632" s="98"/>
      <c r="AA1632" s="2813"/>
      <c r="AB1632" s="2813"/>
      <c r="AC1632" s="2816"/>
      <c r="AD1632" s="2835"/>
      <c r="AE1632" s="2821"/>
      <c r="AF1632" s="2823"/>
      <c r="AG1632" s="59">
        <f>IF(N1632=N1631,0,1)</f>
        <v>0</v>
      </c>
      <c r="AH1632" s="59" t="s">
        <v>224</v>
      </c>
      <c r="AI1632" s="59" t="str">
        <f t="shared" si="387"/>
        <v>??</v>
      </c>
      <c r="AJ1632" s="59">
        <f>IF(O1632=O1631,0,1)</f>
        <v>0</v>
      </c>
      <c r="AK1632" s="529">
        <f t="shared" si="384"/>
        <v>0</v>
      </c>
    </row>
    <row r="1633" spans="1:37" ht="14.1" customHeight="1" thickTop="1" thickBot="1">
      <c r="A1633" s="2797"/>
      <c r="B1633" s="2801"/>
      <c r="C1633" s="2827"/>
      <c r="D1633" s="2830"/>
      <c r="E1633" s="2833"/>
      <c r="F1633" s="2807"/>
      <c r="G1633" s="2810"/>
      <c r="H1633" s="2838"/>
      <c r="I1633" s="2807"/>
      <c r="J1633" s="2807"/>
      <c r="K1633" s="273"/>
      <c r="L1633" s="98"/>
      <c r="M1633" s="1760"/>
      <c r="N1633" s="89"/>
      <c r="O1633" s="89"/>
      <c r="P1633" s="98"/>
      <c r="Q1633" s="98"/>
      <c r="R1633" s="12"/>
      <c r="S1633" s="12"/>
      <c r="T1633" s="12"/>
      <c r="U1633" s="12"/>
      <c r="V1633" s="12"/>
      <c r="W1633" s="1934"/>
      <c r="X1633" s="1934"/>
      <c r="Y1633" s="12"/>
      <c r="Z1633" s="98"/>
      <c r="AA1633" s="2813"/>
      <c r="AB1633" s="2813"/>
      <c r="AC1633" s="2816"/>
      <c r="AD1633" s="2835"/>
      <c r="AE1633" s="2821"/>
      <c r="AF1633" s="2823"/>
      <c r="AG1633" s="59">
        <f>IF(N1633=N1632,0,IF(N1633=N1631,0,1))</f>
        <v>0</v>
      </c>
      <c r="AH1633" s="59" t="s">
        <v>224</v>
      </c>
      <c r="AI1633" s="59" t="str">
        <f t="shared" si="387"/>
        <v>??</v>
      </c>
      <c r="AJ1633" s="59">
        <f>IF(O1633=O1632,0,IF(O1633=O1631,0,1))</f>
        <v>0</v>
      </c>
      <c r="AK1633" s="529">
        <f t="shared" si="384"/>
        <v>0</v>
      </c>
    </row>
    <row r="1634" spans="1:37" ht="14.1" customHeight="1" thickTop="1" thickBot="1">
      <c r="A1634" s="2797"/>
      <c r="B1634" s="2801"/>
      <c r="C1634" s="2827"/>
      <c r="D1634" s="2830"/>
      <c r="E1634" s="2833"/>
      <c r="F1634" s="2807"/>
      <c r="G1634" s="2810"/>
      <c r="H1634" s="2839"/>
      <c r="I1634" s="2807"/>
      <c r="J1634" s="2807"/>
      <c r="K1634" s="273"/>
      <c r="L1634" s="98"/>
      <c r="M1634" s="1760"/>
      <c r="N1634" s="89"/>
      <c r="O1634" s="89"/>
      <c r="P1634" s="98"/>
      <c r="Q1634" s="98"/>
      <c r="R1634" s="12"/>
      <c r="S1634" s="12"/>
      <c r="T1634" s="12"/>
      <c r="U1634" s="12"/>
      <c r="V1634" s="12"/>
      <c r="W1634" s="1934"/>
      <c r="X1634" s="1934"/>
      <c r="Y1634" s="12"/>
      <c r="Z1634" s="98"/>
      <c r="AA1634" s="2813"/>
      <c r="AB1634" s="2813"/>
      <c r="AC1634" s="2816"/>
      <c r="AD1634" s="2835"/>
      <c r="AE1634" s="2821"/>
      <c r="AF1634" s="2823"/>
      <c r="AG1634" s="59">
        <f>IF(N1634=N1633,0,IF(N1634=N1632,0,IF(N1634=N1631,0,1)))</f>
        <v>0</v>
      </c>
      <c r="AH1634" s="59" t="s">
        <v>224</v>
      </c>
      <c r="AI1634" s="59" t="str">
        <f t="shared" si="387"/>
        <v>??</v>
      </c>
      <c r="AJ1634" s="59">
        <f>IF(O1634=O1633,0,IF(O1634=O1632,0,IF(O1634=O1631,0,1)))</f>
        <v>0</v>
      </c>
      <c r="AK1634" s="529">
        <f t="shared" si="384"/>
        <v>0</v>
      </c>
    </row>
    <row r="1635" spans="1:37" ht="14.1" customHeight="1" thickTop="1" thickBot="1">
      <c r="A1635" s="2797"/>
      <c r="B1635" s="2801"/>
      <c r="C1635" s="2827"/>
      <c r="D1635" s="2830"/>
      <c r="E1635" s="2833"/>
      <c r="F1635" s="2807"/>
      <c r="G1635" s="2810"/>
      <c r="H1635" s="2839"/>
      <c r="I1635" s="2807"/>
      <c r="J1635" s="2807"/>
      <c r="K1635" s="277"/>
      <c r="L1635" s="98"/>
      <c r="M1635" s="1760"/>
      <c r="N1635" s="89"/>
      <c r="O1635" s="89"/>
      <c r="P1635" s="98"/>
      <c r="Q1635" s="98"/>
      <c r="R1635" s="12"/>
      <c r="S1635" s="12"/>
      <c r="T1635" s="12"/>
      <c r="U1635" s="12"/>
      <c r="V1635" s="12"/>
      <c r="W1635" s="1934"/>
      <c r="X1635" s="1934"/>
      <c r="Y1635" s="12"/>
      <c r="Z1635" s="98"/>
      <c r="AA1635" s="2813"/>
      <c r="AB1635" s="2813"/>
      <c r="AC1635" s="2816"/>
      <c r="AD1635" s="2835"/>
      <c r="AE1635" s="2821"/>
      <c r="AF1635" s="2823"/>
      <c r="AG1635" s="59">
        <f>IF(N1635=N1634,0,IF(N1635=N1633,0,IF(N1635=N1632,0,IF(N1635=N1631,0,1))))</f>
        <v>0</v>
      </c>
      <c r="AH1635" s="59" t="s">
        <v>224</v>
      </c>
      <c r="AI1635" s="59" t="str">
        <f t="shared" si="387"/>
        <v>??</v>
      </c>
      <c r="AJ1635" s="59">
        <f>IF(O1635=O1634,0,IF(O1635=O1633,0,IF(O1635=O1632,0,IF(O1635=O1631,0,1))))</f>
        <v>0</v>
      </c>
      <c r="AK1635" s="529">
        <f t="shared" si="384"/>
        <v>0</v>
      </c>
    </row>
    <row r="1636" spans="1:37" ht="14.1" customHeight="1" thickTop="1" thickBot="1">
      <c r="A1636" s="2797"/>
      <c r="B1636" s="2801"/>
      <c r="C1636" s="2827"/>
      <c r="D1636" s="2830"/>
      <c r="E1636" s="2833"/>
      <c r="F1636" s="2807"/>
      <c r="G1636" s="2810"/>
      <c r="H1636" s="2839"/>
      <c r="I1636" s="2807"/>
      <c r="J1636" s="2807"/>
      <c r="K1636" s="277"/>
      <c r="L1636" s="98"/>
      <c r="M1636" s="1760"/>
      <c r="N1636" s="89"/>
      <c r="O1636" s="89"/>
      <c r="P1636" s="98"/>
      <c r="Q1636" s="98"/>
      <c r="R1636" s="12"/>
      <c r="S1636" s="12"/>
      <c r="T1636" s="12"/>
      <c r="U1636" s="12"/>
      <c r="V1636" s="12"/>
      <c r="W1636" s="1934"/>
      <c r="X1636" s="1934"/>
      <c r="Y1636" s="12"/>
      <c r="Z1636" s="98"/>
      <c r="AA1636" s="2813"/>
      <c r="AB1636" s="2813"/>
      <c r="AC1636" s="2816"/>
      <c r="AD1636" s="2835"/>
      <c r="AE1636" s="2821"/>
      <c r="AF1636" s="2823"/>
      <c r="AG1636" s="59">
        <f>IF(N1636=N1635,0,IF(N1636=N1634,0,IF(N1636=N1633,0,IF(N1636=N1632,0,IF(N1636=N1631,0,1)))))</f>
        <v>0</v>
      </c>
      <c r="AH1636" s="59" t="s">
        <v>224</v>
      </c>
      <c r="AI1636" s="59" t="str">
        <f t="shared" si="387"/>
        <v>??</v>
      </c>
      <c r="AJ1636" s="59">
        <f>IF(O1636=O1635,0,IF(O1636=O1634,0,IF(O1636=O1633,0,IF(O1636=O1632,0,IF(O1636=O1631,0,1)))))</f>
        <v>0</v>
      </c>
      <c r="AK1636" s="529">
        <f t="shared" si="384"/>
        <v>0</v>
      </c>
    </row>
    <row r="1637" spans="1:37" ht="14.1" customHeight="1" thickTop="1" thickBot="1">
      <c r="A1637" s="2797"/>
      <c r="B1637" s="2801"/>
      <c r="C1637" s="2827"/>
      <c r="D1637" s="2830"/>
      <c r="E1637" s="2833"/>
      <c r="F1637" s="2807"/>
      <c r="G1637" s="2810"/>
      <c r="H1637" s="2839"/>
      <c r="I1637" s="2807"/>
      <c r="J1637" s="2807"/>
      <c r="K1637" s="277"/>
      <c r="L1637" s="98"/>
      <c r="M1637" s="1760"/>
      <c r="N1637" s="89"/>
      <c r="O1637" s="89"/>
      <c r="P1637" s="98"/>
      <c r="Q1637" s="98"/>
      <c r="R1637" s="12"/>
      <c r="S1637" s="12"/>
      <c r="T1637" s="12"/>
      <c r="U1637" s="12"/>
      <c r="V1637" s="12"/>
      <c r="W1637" s="1934"/>
      <c r="X1637" s="1934"/>
      <c r="Y1637" s="12"/>
      <c r="Z1637" s="98"/>
      <c r="AA1637" s="2813"/>
      <c r="AB1637" s="2813"/>
      <c r="AC1637" s="2824" t="str">
        <f t="shared" ref="AC1637" si="388">IF(AC1631&gt;9,"błąd","")</f>
        <v/>
      </c>
      <c r="AD1637" s="2835"/>
      <c r="AE1637" s="2821"/>
      <c r="AF1637" s="2823"/>
      <c r="AG1637" s="59">
        <f>IF(N1637=N1636,0,IF(N1637=N1635,0,IF(N1637=N1634,0,IF(N1637=N1633,0,IF(N1637=N1632,0,IF(N1637=N1631,0,1))))))</f>
        <v>0</v>
      </c>
      <c r="AH1637" s="59" t="s">
        <v>224</v>
      </c>
      <c r="AI1637" s="59" t="str">
        <f t="shared" si="387"/>
        <v>??</v>
      </c>
      <c r="AJ1637" s="59">
        <f>IF(O1637=O1636,0,IF(O1637=O1635,0,IF(O1637=O1634,0,IF(O1637=O1633,0,IF(O1637=O1632,0,IF(O1637=O1631,0,1))))))</f>
        <v>0</v>
      </c>
      <c r="AK1637" s="529">
        <f t="shared" si="384"/>
        <v>0</v>
      </c>
    </row>
    <row r="1638" spans="1:37" ht="14.1" customHeight="1" thickTop="1" thickBot="1">
      <c r="A1638" s="2797"/>
      <c r="B1638" s="2801"/>
      <c r="C1638" s="2827"/>
      <c r="D1638" s="2830"/>
      <c r="E1638" s="2833"/>
      <c r="F1638" s="2807"/>
      <c r="G1638" s="2810"/>
      <c r="H1638" s="2839"/>
      <c r="I1638" s="2807"/>
      <c r="J1638" s="2807"/>
      <c r="K1638" s="277"/>
      <c r="L1638" s="98"/>
      <c r="M1638" s="1760"/>
      <c r="N1638" s="89"/>
      <c r="O1638" s="89"/>
      <c r="P1638" s="98"/>
      <c r="Q1638" s="98"/>
      <c r="R1638" s="12"/>
      <c r="S1638" s="12"/>
      <c r="T1638" s="12"/>
      <c r="U1638" s="12"/>
      <c r="V1638" s="12"/>
      <c r="W1638" s="1934"/>
      <c r="X1638" s="1934"/>
      <c r="Y1638" s="12"/>
      <c r="Z1638" s="98"/>
      <c r="AA1638" s="2813"/>
      <c r="AB1638" s="2813"/>
      <c r="AC1638" s="2824"/>
      <c r="AD1638" s="2835"/>
      <c r="AE1638" s="2821"/>
      <c r="AF1638" s="2823"/>
      <c r="AG1638" s="59">
        <f>IF(N1638=N1637,0,IF(N1638=N1636,0,IF(N1638=N1635,0,IF(N1638=N1634,0,IF(N1638=N1633,0,IF(N1638=N1632,0,IF(N1638=N1631,0,1)))))))</f>
        <v>0</v>
      </c>
      <c r="AH1638" s="59" t="s">
        <v>224</v>
      </c>
      <c r="AI1638" s="59" t="str">
        <f t="shared" si="387"/>
        <v>??</v>
      </c>
      <c r="AJ1638" s="59">
        <f>IF(O1638=O1637,0,IF(O1638=O1636,0,IF(O1638=O1635,0,IF(O1638=O1634,0,IF(O1638=O1633,0,IF(O1638=O1632,0,IF(O1638=O1631,0,1)))))))</f>
        <v>0</v>
      </c>
      <c r="AK1638" s="529">
        <f t="shared" si="384"/>
        <v>0</v>
      </c>
    </row>
    <row r="1639" spans="1:37" ht="14.1" customHeight="1" thickTop="1" thickBot="1">
      <c r="A1639" s="2797"/>
      <c r="B1639" s="2801"/>
      <c r="C1639" s="2827"/>
      <c r="D1639" s="2830"/>
      <c r="E1639" s="2833"/>
      <c r="F1639" s="2807"/>
      <c r="G1639" s="2810"/>
      <c r="H1639" s="2839"/>
      <c r="I1639" s="2807"/>
      <c r="J1639" s="2807"/>
      <c r="K1639" s="277"/>
      <c r="L1639" s="98"/>
      <c r="M1639" s="1760"/>
      <c r="N1639" s="89"/>
      <c r="O1639" s="89"/>
      <c r="P1639" s="98"/>
      <c r="Q1639" s="98"/>
      <c r="R1639" s="12"/>
      <c r="S1639" s="12"/>
      <c r="T1639" s="12"/>
      <c r="U1639" s="12"/>
      <c r="V1639" s="12"/>
      <c r="W1639" s="1934"/>
      <c r="X1639" s="1934"/>
      <c r="Y1639" s="12"/>
      <c r="Z1639" s="98"/>
      <c r="AA1639" s="2813"/>
      <c r="AB1639" s="2813"/>
      <c r="AC1639" s="2824"/>
      <c r="AD1639" s="2835"/>
      <c r="AE1639" s="2821"/>
      <c r="AF1639" s="2823"/>
      <c r="AG1639" s="59">
        <f>IF(N1639=N1638,0,IF(N1639=N1637,0,IF(N1639=N1636,0,IF(N1639=N1635,0,IF(N1639=N1634,0,IF(N1639=N1633,0,IF(N1639=N1632,0,IF(N1639=N1631,0,1))))))))</f>
        <v>0</v>
      </c>
      <c r="AH1639" s="59" t="s">
        <v>224</v>
      </c>
      <c r="AI1639" s="59" t="str">
        <f t="shared" si="387"/>
        <v>??</v>
      </c>
      <c r="AJ1639" s="59">
        <f>IF(O1639=O1638,0,IF(O1639=O1637,0,IF(O1639=O1636,0,IF(O1639=O1635,0,IF(O1639=O1634,0,IF(O1639=O1633,0,IF(O1639=O1632,0,IF(O1639=O1631,0,1))))))))</f>
        <v>0</v>
      </c>
      <c r="AK1639" s="529">
        <f t="shared" si="384"/>
        <v>0</v>
      </c>
    </row>
    <row r="1640" spans="1:37" ht="14.1" customHeight="1" thickTop="1" thickBot="1">
      <c r="A1640" s="2797"/>
      <c r="B1640" s="2802"/>
      <c r="C1640" s="2828"/>
      <c r="D1640" s="2831"/>
      <c r="E1640" s="2834"/>
      <c r="F1640" s="2808"/>
      <c r="G1640" s="2811"/>
      <c r="H1640" s="2840"/>
      <c r="I1640" s="2808"/>
      <c r="J1640" s="2808"/>
      <c r="K1640" s="274"/>
      <c r="L1640" s="96"/>
      <c r="M1640" s="96"/>
      <c r="N1640" s="89"/>
      <c r="O1640" s="93"/>
      <c r="P1640" s="96"/>
      <c r="Q1640" s="96"/>
      <c r="R1640" s="13"/>
      <c r="S1640" s="13"/>
      <c r="T1640" s="13"/>
      <c r="U1640" s="13"/>
      <c r="V1640" s="13"/>
      <c r="W1640" s="13"/>
      <c r="X1640" s="13"/>
      <c r="Y1640" s="13"/>
      <c r="Z1640" s="96"/>
      <c r="AA1640" s="2814"/>
      <c r="AB1640" s="2814"/>
      <c r="AC1640" s="2825"/>
      <c r="AD1640" s="2835"/>
      <c r="AE1640" s="2822"/>
      <c r="AF1640" s="2823"/>
      <c r="AG1640" s="59">
        <f>IF(N1640=N1639,0,IF(N1640=N1638,0,IF(N1640=N1637,0,IF(N1640=N1636,0,IF(N1640=N1635,0,IF(N1640=N1634,0,IF(N1640=N1633,0,IF(N1640=N1632,0,IF(N1640=N1631,0,1)))))))))</f>
        <v>0</v>
      </c>
      <c r="AH1640" s="59" t="s">
        <v>224</v>
      </c>
      <c r="AI1640" s="59" t="str">
        <f t="shared" si="387"/>
        <v>??</v>
      </c>
      <c r="AJ1640" s="59">
        <f>IF(O1640=O1639,0,IF(O1640=O1638,0,IF(O1640=O1637,0,IF(O1640=O1636,0,IF(O1640=O1635,0,IF(O1640=O1634,0,IF(O1640=O1633,0,IF(O1640=O1632,0,IF(O1640=O1631,0,1)))))))))</f>
        <v>0</v>
      </c>
      <c r="AK1640" s="529">
        <f t="shared" si="384"/>
        <v>0</v>
      </c>
    </row>
    <row r="1641" spans="1:37" ht="14.1" customHeight="1" thickTop="1" thickBot="1">
      <c r="A1641" s="2797"/>
      <c r="B1641" s="2800"/>
      <c r="C1641" s="2826"/>
      <c r="D1641" s="2829"/>
      <c r="E1641" s="2832"/>
      <c r="F1641" s="2806"/>
      <c r="G1641" s="2809"/>
      <c r="H1641" s="2836" t="s">
        <v>970</v>
      </c>
      <c r="I1641" s="2806"/>
      <c r="J1641" s="2806"/>
      <c r="K1641" s="275"/>
      <c r="L1641" s="97"/>
      <c r="M1641" s="97"/>
      <c r="N1641" s="79"/>
      <c r="O1641" s="79"/>
      <c r="P1641" s="97"/>
      <c r="Q1641" s="97"/>
      <c r="R1641" s="14"/>
      <c r="S1641" s="14"/>
      <c r="T1641" s="14"/>
      <c r="U1641" s="14"/>
      <c r="V1641" s="14"/>
      <c r="W1641" s="14"/>
      <c r="X1641" s="14"/>
      <c r="Y1641" s="14"/>
      <c r="Z1641" s="97"/>
      <c r="AA1641" s="2812">
        <f>SUM(R1641:Z1650)</f>
        <v>0</v>
      </c>
      <c r="AB1641" s="2812">
        <f>IF(AA1641&gt;0,18,0)</f>
        <v>0</v>
      </c>
      <c r="AC1641" s="2815">
        <f t="shared" ref="AC1641" si="389">IF((AA1641-AB1641)&gt;=0,AA1641-AB1641,0)</f>
        <v>0</v>
      </c>
      <c r="AD1641" s="2835">
        <f>IF(AA1641&lt;AB1641,AA1641,AB1641)/IF(AB1641=0,1,AB1641)</f>
        <v>0</v>
      </c>
      <c r="AE1641" s="2820" t="str">
        <f>IF(AD1641=1,"pe",IF(AD1641&gt;0,"ne",""))</f>
        <v/>
      </c>
      <c r="AF1641" s="2823"/>
      <c r="AG1641" s="59">
        <v>1</v>
      </c>
      <c r="AH1641" s="59" t="s">
        <v>224</v>
      </c>
      <c r="AI1641" s="59" t="str">
        <f t="shared" si="387"/>
        <v>??</v>
      </c>
      <c r="AJ1641" s="59">
        <v>1</v>
      </c>
      <c r="AK1641" s="529">
        <f>C1641</f>
        <v>0</v>
      </c>
    </row>
    <row r="1642" spans="1:37" ht="14.1" customHeight="1" thickTop="1" thickBot="1">
      <c r="A1642" s="2797"/>
      <c r="B1642" s="2801"/>
      <c r="C1642" s="2827"/>
      <c r="D1642" s="2830"/>
      <c r="E1642" s="2833"/>
      <c r="F1642" s="2807"/>
      <c r="G1642" s="2810"/>
      <c r="H1642" s="2837"/>
      <c r="I1642" s="2807"/>
      <c r="J1642" s="2807"/>
      <c r="K1642" s="273"/>
      <c r="L1642" s="98"/>
      <c r="M1642" s="1760"/>
      <c r="N1642" s="89"/>
      <c r="O1642" s="89"/>
      <c r="P1642" s="98"/>
      <c r="Q1642" s="98"/>
      <c r="R1642" s="12"/>
      <c r="S1642" s="12"/>
      <c r="T1642" s="12"/>
      <c r="U1642" s="12"/>
      <c r="V1642" s="12"/>
      <c r="W1642" s="1934"/>
      <c r="X1642" s="1934"/>
      <c r="Y1642" s="12"/>
      <c r="Z1642" s="98"/>
      <c r="AA1642" s="2813"/>
      <c r="AB1642" s="2813"/>
      <c r="AC1642" s="2816"/>
      <c r="AD1642" s="2835"/>
      <c r="AE1642" s="2821"/>
      <c r="AF1642" s="2823"/>
      <c r="AG1642" s="59">
        <f>IF(N1642=N1641,0,1)</f>
        <v>0</v>
      </c>
      <c r="AH1642" s="59" t="s">
        <v>224</v>
      </c>
      <c r="AI1642" s="59" t="str">
        <f t="shared" si="387"/>
        <v>??</v>
      </c>
      <c r="AJ1642" s="59">
        <f>IF(O1642=O1641,0,1)</f>
        <v>0</v>
      </c>
      <c r="AK1642" s="529">
        <f t="shared" si="384"/>
        <v>0</v>
      </c>
    </row>
    <row r="1643" spans="1:37" ht="14.1" customHeight="1" thickTop="1" thickBot="1">
      <c r="A1643" s="2797"/>
      <c r="B1643" s="2801"/>
      <c r="C1643" s="2827"/>
      <c r="D1643" s="2830"/>
      <c r="E1643" s="2833"/>
      <c r="F1643" s="2807"/>
      <c r="G1643" s="2810"/>
      <c r="H1643" s="2838"/>
      <c r="I1643" s="2807"/>
      <c r="J1643" s="2807"/>
      <c r="K1643" s="273"/>
      <c r="L1643" s="98"/>
      <c r="M1643" s="1760"/>
      <c r="N1643" s="89"/>
      <c r="O1643" s="89"/>
      <c r="P1643" s="98"/>
      <c r="Q1643" s="98"/>
      <c r="R1643" s="12"/>
      <c r="S1643" s="12"/>
      <c r="T1643" s="12"/>
      <c r="U1643" s="12"/>
      <c r="V1643" s="12"/>
      <c r="W1643" s="1934"/>
      <c r="X1643" s="1934"/>
      <c r="Y1643" s="12"/>
      <c r="Z1643" s="98"/>
      <c r="AA1643" s="2813"/>
      <c r="AB1643" s="2813"/>
      <c r="AC1643" s="2816"/>
      <c r="AD1643" s="2835"/>
      <c r="AE1643" s="2821"/>
      <c r="AF1643" s="2823"/>
      <c r="AG1643" s="59">
        <f>IF(N1643=N1642,0,IF(N1643=N1641,0,1))</f>
        <v>0</v>
      </c>
      <c r="AH1643" s="59" t="s">
        <v>224</v>
      </c>
      <c r="AI1643" s="59" t="str">
        <f t="shared" si="387"/>
        <v>??</v>
      </c>
      <c r="AJ1643" s="59">
        <f>IF(O1643=O1642,0,IF(O1643=O1641,0,1))</f>
        <v>0</v>
      </c>
      <c r="AK1643" s="529">
        <f t="shared" si="384"/>
        <v>0</v>
      </c>
    </row>
    <row r="1644" spans="1:37" ht="14.1" customHeight="1" thickTop="1" thickBot="1">
      <c r="A1644" s="2797"/>
      <c r="B1644" s="2801"/>
      <c r="C1644" s="2827"/>
      <c r="D1644" s="2830"/>
      <c r="E1644" s="2833"/>
      <c r="F1644" s="2807"/>
      <c r="G1644" s="2810"/>
      <c r="H1644" s="2839"/>
      <c r="I1644" s="2807"/>
      <c r="J1644" s="2807"/>
      <c r="K1644" s="273"/>
      <c r="L1644" s="98"/>
      <c r="M1644" s="1760"/>
      <c r="N1644" s="89"/>
      <c r="O1644" s="89"/>
      <c r="P1644" s="98"/>
      <c r="Q1644" s="98"/>
      <c r="R1644" s="12"/>
      <c r="S1644" s="12"/>
      <c r="T1644" s="12"/>
      <c r="U1644" s="12"/>
      <c r="V1644" s="12"/>
      <c r="W1644" s="1934"/>
      <c r="X1644" s="1934"/>
      <c r="Y1644" s="12"/>
      <c r="Z1644" s="98"/>
      <c r="AA1644" s="2813"/>
      <c r="AB1644" s="2813"/>
      <c r="AC1644" s="2816"/>
      <c r="AD1644" s="2835"/>
      <c r="AE1644" s="2821"/>
      <c r="AF1644" s="2823"/>
      <c r="AG1644" s="59">
        <f>IF(N1644=N1643,0,IF(N1644=N1642,0,IF(N1644=N1641,0,1)))</f>
        <v>0</v>
      </c>
      <c r="AH1644" s="59" t="s">
        <v>224</v>
      </c>
      <c r="AI1644" s="59" t="str">
        <f t="shared" si="387"/>
        <v>??</v>
      </c>
      <c r="AJ1644" s="59">
        <f>IF(O1644=O1643,0,IF(O1644=O1642,0,IF(O1644=O1641,0,1)))</f>
        <v>0</v>
      </c>
      <c r="AK1644" s="529">
        <f t="shared" si="384"/>
        <v>0</v>
      </c>
    </row>
    <row r="1645" spans="1:37" ht="14.1" customHeight="1" thickTop="1" thickBot="1">
      <c r="A1645" s="2797"/>
      <c r="B1645" s="2801"/>
      <c r="C1645" s="2827"/>
      <c r="D1645" s="2830"/>
      <c r="E1645" s="2833"/>
      <c r="F1645" s="2807"/>
      <c r="G1645" s="2810"/>
      <c r="H1645" s="2839"/>
      <c r="I1645" s="2807"/>
      <c r="J1645" s="2807"/>
      <c r="K1645" s="277"/>
      <c r="L1645" s="98"/>
      <c r="M1645" s="1760"/>
      <c r="N1645" s="89"/>
      <c r="O1645" s="89"/>
      <c r="P1645" s="98"/>
      <c r="Q1645" s="98"/>
      <c r="R1645" s="12"/>
      <c r="S1645" s="12"/>
      <c r="T1645" s="12"/>
      <c r="U1645" s="12"/>
      <c r="V1645" s="12"/>
      <c r="W1645" s="1934"/>
      <c r="X1645" s="1934"/>
      <c r="Y1645" s="12"/>
      <c r="Z1645" s="98"/>
      <c r="AA1645" s="2813"/>
      <c r="AB1645" s="2813"/>
      <c r="AC1645" s="2816"/>
      <c r="AD1645" s="2835"/>
      <c r="AE1645" s="2821"/>
      <c r="AF1645" s="2823"/>
      <c r="AG1645" s="59">
        <f>IF(N1645=N1644,0,IF(N1645=N1643,0,IF(N1645=N1642,0,IF(N1645=N1641,0,1))))</f>
        <v>0</v>
      </c>
      <c r="AH1645" s="59" t="s">
        <v>224</v>
      </c>
      <c r="AI1645" s="59" t="str">
        <f t="shared" si="387"/>
        <v>??</v>
      </c>
      <c r="AJ1645" s="59">
        <f>IF(O1645=O1644,0,IF(O1645=O1643,0,IF(O1645=O1642,0,IF(O1645=O1641,0,1))))</f>
        <v>0</v>
      </c>
      <c r="AK1645" s="529">
        <f t="shared" si="384"/>
        <v>0</v>
      </c>
    </row>
    <row r="1646" spans="1:37" ht="14.1" customHeight="1" thickTop="1" thickBot="1">
      <c r="A1646" s="2797"/>
      <c r="B1646" s="2801"/>
      <c r="C1646" s="2827"/>
      <c r="D1646" s="2830"/>
      <c r="E1646" s="2833"/>
      <c r="F1646" s="2807"/>
      <c r="G1646" s="2810"/>
      <c r="H1646" s="2839"/>
      <c r="I1646" s="2807"/>
      <c r="J1646" s="2807"/>
      <c r="K1646" s="277"/>
      <c r="L1646" s="98"/>
      <c r="M1646" s="1760"/>
      <c r="N1646" s="89"/>
      <c r="O1646" s="89"/>
      <c r="P1646" s="98"/>
      <c r="Q1646" s="98"/>
      <c r="R1646" s="12"/>
      <c r="S1646" s="12"/>
      <c r="T1646" s="12"/>
      <c r="U1646" s="12"/>
      <c r="V1646" s="12"/>
      <c r="W1646" s="1934"/>
      <c r="X1646" s="1934"/>
      <c r="Y1646" s="12"/>
      <c r="Z1646" s="98"/>
      <c r="AA1646" s="2813"/>
      <c r="AB1646" s="2813"/>
      <c r="AC1646" s="2816"/>
      <c r="AD1646" s="2835"/>
      <c r="AE1646" s="2821"/>
      <c r="AF1646" s="2823"/>
      <c r="AG1646" s="59">
        <f>IF(N1646=N1645,0,IF(N1646=N1644,0,IF(N1646=N1643,0,IF(N1646=N1642,0,IF(N1646=N1641,0,1)))))</f>
        <v>0</v>
      </c>
      <c r="AH1646" s="59" t="s">
        <v>224</v>
      </c>
      <c r="AI1646" s="59" t="str">
        <f t="shared" si="387"/>
        <v>??</v>
      </c>
      <c r="AJ1646" s="59">
        <f>IF(O1646=O1645,0,IF(O1646=O1644,0,IF(O1646=O1643,0,IF(O1646=O1642,0,IF(O1646=O1641,0,1)))))</f>
        <v>0</v>
      </c>
      <c r="AK1646" s="529">
        <f t="shared" si="384"/>
        <v>0</v>
      </c>
    </row>
    <row r="1647" spans="1:37" ht="14.1" customHeight="1" thickTop="1" thickBot="1">
      <c r="A1647" s="2797"/>
      <c r="B1647" s="2801"/>
      <c r="C1647" s="2827"/>
      <c r="D1647" s="2830"/>
      <c r="E1647" s="2833"/>
      <c r="F1647" s="2807"/>
      <c r="G1647" s="2810"/>
      <c r="H1647" s="2839"/>
      <c r="I1647" s="2807"/>
      <c r="J1647" s="2807"/>
      <c r="K1647" s="277"/>
      <c r="L1647" s="98"/>
      <c r="M1647" s="1760"/>
      <c r="N1647" s="89"/>
      <c r="O1647" s="89"/>
      <c r="P1647" s="98"/>
      <c r="Q1647" s="98"/>
      <c r="R1647" s="12"/>
      <c r="S1647" s="12"/>
      <c r="T1647" s="12"/>
      <c r="U1647" s="12"/>
      <c r="V1647" s="12"/>
      <c r="W1647" s="1934"/>
      <c r="X1647" s="1934"/>
      <c r="Y1647" s="12"/>
      <c r="Z1647" s="98"/>
      <c r="AA1647" s="2813"/>
      <c r="AB1647" s="2813"/>
      <c r="AC1647" s="2824" t="str">
        <f t="shared" ref="AC1647" si="390">IF(AC1641&gt;9,"błąd","")</f>
        <v/>
      </c>
      <c r="AD1647" s="2835"/>
      <c r="AE1647" s="2821"/>
      <c r="AF1647" s="2823"/>
      <c r="AG1647" s="59">
        <f>IF(N1647=N1646,0,IF(N1647=N1645,0,IF(N1647=N1644,0,IF(N1647=N1643,0,IF(N1647=N1642,0,IF(N1647=N1641,0,1))))))</f>
        <v>0</v>
      </c>
      <c r="AH1647" s="59" t="s">
        <v>224</v>
      </c>
      <c r="AI1647" s="59" t="str">
        <f t="shared" si="387"/>
        <v>??</v>
      </c>
      <c r="AJ1647" s="59">
        <f>IF(O1647=O1646,0,IF(O1647=O1645,0,IF(O1647=O1644,0,IF(O1647=O1643,0,IF(O1647=O1642,0,IF(O1647=O1641,0,1))))))</f>
        <v>0</v>
      </c>
      <c r="AK1647" s="529">
        <f t="shared" si="384"/>
        <v>0</v>
      </c>
    </row>
    <row r="1648" spans="1:37" ht="14.1" customHeight="1" thickTop="1" thickBot="1">
      <c r="A1648" s="2797"/>
      <c r="B1648" s="2801"/>
      <c r="C1648" s="2827"/>
      <c r="D1648" s="2830"/>
      <c r="E1648" s="2833"/>
      <c r="F1648" s="2807"/>
      <c r="G1648" s="2810"/>
      <c r="H1648" s="2839"/>
      <c r="I1648" s="2807"/>
      <c r="J1648" s="2807"/>
      <c r="K1648" s="277"/>
      <c r="L1648" s="98"/>
      <c r="M1648" s="1760"/>
      <c r="N1648" s="89"/>
      <c r="O1648" s="89"/>
      <c r="P1648" s="98"/>
      <c r="Q1648" s="98"/>
      <c r="R1648" s="12"/>
      <c r="S1648" s="12"/>
      <c r="T1648" s="12"/>
      <c r="U1648" s="12"/>
      <c r="V1648" s="12"/>
      <c r="W1648" s="1934"/>
      <c r="X1648" s="1934"/>
      <c r="Y1648" s="12"/>
      <c r="Z1648" s="98"/>
      <c r="AA1648" s="2813"/>
      <c r="AB1648" s="2813"/>
      <c r="AC1648" s="2824"/>
      <c r="AD1648" s="2835"/>
      <c r="AE1648" s="2821"/>
      <c r="AF1648" s="2823"/>
      <c r="AG1648" s="59">
        <f>IF(N1648=N1647,0,IF(N1648=N1646,0,IF(N1648=N1645,0,IF(N1648=N1644,0,IF(N1648=N1643,0,IF(N1648=N1642,0,IF(N1648=N1641,0,1)))))))</f>
        <v>0</v>
      </c>
      <c r="AH1648" s="59" t="s">
        <v>224</v>
      </c>
      <c r="AI1648" s="59" t="str">
        <f t="shared" si="387"/>
        <v>??</v>
      </c>
      <c r="AJ1648" s="59">
        <f>IF(O1648=O1647,0,IF(O1648=O1646,0,IF(O1648=O1645,0,IF(O1648=O1644,0,IF(O1648=O1643,0,IF(O1648=O1642,0,IF(O1648=O1641,0,1)))))))</f>
        <v>0</v>
      </c>
      <c r="AK1648" s="529">
        <f t="shared" si="384"/>
        <v>0</v>
      </c>
    </row>
    <row r="1649" spans="1:37" ht="14.1" customHeight="1" thickTop="1" thickBot="1">
      <c r="A1649" s="2797"/>
      <c r="B1649" s="2801"/>
      <c r="C1649" s="2827"/>
      <c r="D1649" s="2830"/>
      <c r="E1649" s="2833"/>
      <c r="F1649" s="2807"/>
      <c r="G1649" s="2810"/>
      <c r="H1649" s="2839"/>
      <c r="I1649" s="2807"/>
      <c r="J1649" s="2807"/>
      <c r="K1649" s="277"/>
      <c r="L1649" s="98"/>
      <c r="M1649" s="1760"/>
      <c r="N1649" s="89"/>
      <c r="O1649" s="89"/>
      <c r="P1649" s="98"/>
      <c r="Q1649" s="98"/>
      <c r="R1649" s="12"/>
      <c r="S1649" s="12"/>
      <c r="T1649" s="12"/>
      <c r="U1649" s="12"/>
      <c r="V1649" s="12"/>
      <c r="W1649" s="1934"/>
      <c r="X1649" s="1934"/>
      <c r="Y1649" s="12"/>
      <c r="Z1649" s="98"/>
      <c r="AA1649" s="2813"/>
      <c r="AB1649" s="2813"/>
      <c r="AC1649" s="2824"/>
      <c r="AD1649" s="2835"/>
      <c r="AE1649" s="2821"/>
      <c r="AF1649" s="2823"/>
      <c r="AG1649" s="59">
        <f>IF(N1649=N1648,0,IF(N1649=N1647,0,IF(N1649=N1646,0,IF(N1649=N1645,0,IF(N1649=N1644,0,IF(N1649=N1643,0,IF(N1649=N1642,0,IF(N1649=N1641,0,1))))))))</f>
        <v>0</v>
      </c>
      <c r="AH1649" s="59" t="s">
        <v>224</v>
      </c>
      <c r="AI1649" s="59" t="str">
        <f t="shared" si="387"/>
        <v>??</v>
      </c>
      <c r="AJ1649" s="59">
        <f>IF(O1649=O1648,0,IF(O1649=O1647,0,IF(O1649=O1646,0,IF(O1649=O1645,0,IF(O1649=O1644,0,IF(O1649=O1643,0,IF(O1649=O1642,0,IF(O1649=O1641,0,1))))))))</f>
        <v>0</v>
      </c>
      <c r="AK1649" s="529">
        <f t="shared" si="384"/>
        <v>0</v>
      </c>
    </row>
    <row r="1650" spans="1:37" ht="14.1" customHeight="1" thickTop="1" thickBot="1">
      <c r="A1650" s="2797"/>
      <c r="B1650" s="2802"/>
      <c r="C1650" s="2828"/>
      <c r="D1650" s="2831"/>
      <c r="E1650" s="2834"/>
      <c r="F1650" s="2808"/>
      <c r="G1650" s="2811"/>
      <c r="H1650" s="2840"/>
      <c r="I1650" s="2808"/>
      <c r="J1650" s="2808"/>
      <c r="K1650" s="274"/>
      <c r="L1650" s="96"/>
      <c r="M1650" s="96"/>
      <c r="N1650" s="89"/>
      <c r="O1650" s="93"/>
      <c r="P1650" s="96"/>
      <c r="Q1650" s="96"/>
      <c r="R1650" s="13"/>
      <c r="S1650" s="13"/>
      <c r="T1650" s="13"/>
      <c r="U1650" s="13"/>
      <c r="V1650" s="13"/>
      <c r="W1650" s="13"/>
      <c r="X1650" s="13"/>
      <c r="Y1650" s="13"/>
      <c r="Z1650" s="96"/>
      <c r="AA1650" s="2814"/>
      <c r="AB1650" s="2814"/>
      <c r="AC1650" s="2825"/>
      <c r="AD1650" s="2835"/>
      <c r="AE1650" s="2822"/>
      <c r="AF1650" s="2823"/>
      <c r="AG1650" s="59">
        <f>IF(N1650=N1649,0,IF(N1650=N1648,0,IF(N1650=N1647,0,IF(N1650=N1646,0,IF(N1650=N1645,0,IF(N1650=N1644,0,IF(N1650=N1643,0,IF(N1650=N1642,0,IF(N1650=N1641,0,1)))))))))</f>
        <v>0</v>
      </c>
      <c r="AH1650" s="59" t="s">
        <v>224</v>
      </c>
      <c r="AI1650" s="59" t="str">
        <f t="shared" si="387"/>
        <v>??</v>
      </c>
      <c r="AJ1650" s="59">
        <f>IF(O1650=O1649,0,IF(O1650=O1648,0,IF(O1650=O1647,0,IF(O1650=O1646,0,IF(O1650=O1645,0,IF(O1650=O1644,0,IF(O1650=O1643,0,IF(O1650=O1642,0,IF(O1650=O1641,0,1)))))))))</f>
        <v>0</v>
      </c>
      <c r="AK1650" s="529">
        <f t="shared" si="384"/>
        <v>0</v>
      </c>
    </row>
    <row r="1651" spans="1:37" ht="14.1" customHeight="1" thickTop="1" thickBot="1">
      <c r="A1651" s="2797"/>
      <c r="B1651" s="2800"/>
      <c r="C1651" s="2826"/>
      <c r="D1651" s="2829"/>
      <c r="E1651" s="2832"/>
      <c r="F1651" s="2806"/>
      <c r="G1651" s="2809"/>
      <c r="H1651" s="2836" t="s">
        <v>970</v>
      </c>
      <c r="I1651" s="2806"/>
      <c r="J1651" s="2806"/>
      <c r="K1651" s="275"/>
      <c r="L1651" s="97"/>
      <c r="M1651" s="97"/>
      <c r="N1651" s="79"/>
      <c r="O1651" s="79"/>
      <c r="P1651" s="97"/>
      <c r="Q1651" s="97"/>
      <c r="R1651" s="14"/>
      <c r="S1651" s="14"/>
      <c r="T1651" s="14"/>
      <c r="U1651" s="14"/>
      <c r="V1651" s="14"/>
      <c r="W1651" s="14"/>
      <c r="X1651" s="14"/>
      <c r="Y1651" s="14"/>
      <c r="Z1651" s="97"/>
      <c r="AA1651" s="2812">
        <f>SUM(R1651:Z1660)</f>
        <v>0</v>
      </c>
      <c r="AB1651" s="2812">
        <f>IF(AA1651&gt;0,18,0)</f>
        <v>0</v>
      </c>
      <c r="AC1651" s="2815">
        <f t="shared" ref="AC1651" si="391">IF((AA1651-AB1651)&gt;=0,AA1651-AB1651,0)</f>
        <v>0</v>
      </c>
      <c r="AD1651" s="2835">
        <f>IF(AA1651&lt;AB1651,AA1651,AB1651)/IF(AB1651=0,1,AB1651)</f>
        <v>0</v>
      </c>
      <c r="AE1651" s="2820" t="str">
        <f>IF(AD1651=1,"pe",IF(AD1651&gt;0,"ne",""))</f>
        <v/>
      </c>
      <c r="AF1651" s="2823"/>
      <c r="AG1651" s="59">
        <v>1</v>
      </c>
      <c r="AH1651" s="59" t="s">
        <v>224</v>
      </c>
      <c r="AI1651" s="59" t="str">
        <f t="shared" si="387"/>
        <v>??</v>
      </c>
      <c r="AJ1651" s="59">
        <v>1</v>
      </c>
      <c r="AK1651" s="529">
        <f>C1651</f>
        <v>0</v>
      </c>
    </row>
    <row r="1652" spans="1:37" ht="14.1" customHeight="1" thickTop="1" thickBot="1">
      <c r="A1652" s="2797"/>
      <c r="B1652" s="2801"/>
      <c r="C1652" s="2827"/>
      <c r="D1652" s="2830"/>
      <c r="E1652" s="2833"/>
      <c r="F1652" s="2807"/>
      <c r="G1652" s="2810"/>
      <c r="H1652" s="2837"/>
      <c r="I1652" s="2807"/>
      <c r="J1652" s="2807"/>
      <c r="K1652" s="273"/>
      <c r="L1652" s="98"/>
      <c r="M1652" s="1760"/>
      <c r="N1652" s="89"/>
      <c r="O1652" s="89"/>
      <c r="P1652" s="98"/>
      <c r="Q1652" s="98"/>
      <c r="R1652" s="12"/>
      <c r="S1652" s="12"/>
      <c r="T1652" s="12"/>
      <c r="U1652" s="12"/>
      <c r="V1652" s="12"/>
      <c r="W1652" s="1934"/>
      <c r="X1652" s="1934"/>
      <c r="Y1652" s="12"/>
      <c r="Z1652" s="98"/>
      <c r="AA1652" s="2813"/>
      <c r="AB1652" s="2813"/>
      <c r="AC1652" s="2816"/>
      <c r="AD1652" s="2835"/>
      <c r="AE1652" s="2821"/>
      <c r="AF1652" s="2823"/>
      <c r="AG1652" s="59">
        <f>IF(N1652=N1651,0,1)</f>
        <v>0</v>
      </c>
      <c r="AH1652" s="59" t="s">
        <v>224</v>
      </c>
      <c r="AI1652" s="59" t="str">
        <f t="shared" si="387"/>
        <v>??</v>
      </c>
      <c r="AJ1652" s="59">
        <f>IF(O1652=O1651,0,1)</f>
        <v>0</v>
      </c>
      <c r="AK1652" s="529">
        <f t="shared" si="381"/>
        <v>0</v>
      </c>
    </row>
    <row r="1653" spans="1:37" ht="14.1" customHeight="1" thickTop="1" thickBot="1">
      <c r="A1653" s="2797"/>
      <c r="B1653" s="2801"/>
      <c r="C1653" s="2827"/>
      <c r="D1653" s="2830"/>
      <c r="E1653" s="2833"/>
      <c r="F1653" s="2807"/>
      <c r="G1653" s="2810"/>
      <c r="H1653" s="2838"/>
      <c r="I1653" s="2807"/>
      <c r="J1653" s="2807"/>
      <c r="K1653" s="273"/>
      <c r="L1653" s="98"/>
      <c r="M1653" s="1760"/>
      <c r="N1653" s="89"/>
      <c r="O1653" s="89"/>
      <c r="P1653" s="98"/>
      <c r="Q1653" s="98"/>
      <c r="R1653" s="12"/>
      <c r="S1653" s="12"/>
      <c r="T1653" s="12"/>
      <c r="U1653" s="12"/>
      <c r="V1653" s="12"/>
      <c r="W1653" s="1934"/>
      <c r="X1653" s="1934"/>
      <c r="Y1653" s="12"/>
      <c r="Z1653" s="98"/>
      <c r="AA1653" s="2813"/>
      <c r="AB1653" s="2813"/>
      <c r="AC1653" s="2816"/>
      <c r="AD1653" s="2835"/>
      <c r="AE1653" s="2821"/>
      <c r="AF1653" s="2823"/>
      <c r="AG1653" s="59">
        <f>IF(N1653=N1652,0,IF(N1653=N1651,0,1))</f>
        <v>0</v>
      </c>
      <c r="AH1653" s="59" t="s">
        <v>224</v>
      </c>
      <c r="AI1653" s="59" t="str">
        <f t="shared" si="387"/>
        <v>??</v>
      </c>
      <c r="AJ1653" s="59">
        <f>IF(O1653=O1652,0,IF(O1653=O1651,0,1))</f>
        <v>0</v>
      </c>
      <c r="AK1653" s="529">
        <f t="shared" si="381"/>
        <v>0</v>
      </c>
    </row>
    <row r="1654" spans="1:37" ht="14.1" customHeight="1" thickTop="1" thickBot="1">
      <c r="A1654" s="2797"/>
      <c r="B1654" s="2801"/>
      <c r="C1654" s="2827"/>
      <c r="D1654" s="2830"/>
      <c r="E1654" s="2833"/>
      <c r="F1654" s="2807"/>
      <c r="G1654" s="2810"/>
      <c r="H1654" s="2839"/>
      <c r="I1654" s="2807"/>
      <c r="J1654" s="2807"/>
      <c r="K1654" s="273"/>
      <c r="L1654" s="98"/>
      <c r="M1654" s="1760"/>
      <c r="N1654" s="89"/>
      <c r="O1654" s="89"/>
      <c r="P1654" s="98"/>
      <c r="Q1654" s="98"/>
      <c r="R1654" s="12"/>
      <c r="S1654" s="12"/>
      <c r="T1654" s="12"/>
      <c r="U1654" s="12"/>
      <c r="V1654" s="12"/>
      <c r="W1654" s="1934"/>
      <c r="X1654" s="1934"/>
      <c r="Y1654" s="12"/>
      <c r="Z1654" s="98"/>
      <c r="AA1654" s="2813"/>
      <c r="AB1654" s="2813"/>
      <c r="AC1654" s="2816"/>
      <c r="AD1654" s="2835"/>
      <c r="AE1654" s="2821"/>
      <c r="AF1654" s="2823"/>
      <c r="AG1654" s="59">
        <f>IF(N1654=N1653,0,IF(N1654=N1652,0,IF(N1654=N1651,0,1)))</f>
        <v>0</v>
      </c>
      <c r="AH1654" s="59" t="s">
        <v>224</v>
      </c>
      <c r="AI1654" s="59" t="str">
        <f t="shared" si="387"/>
        <v>??</v>
      </c>
      <c r="AJ1654" s="59">
        <f>IF(O1654=O1653,0,IF(O1654=O1652,0,IF(O1654=O1651,0,1)))</f>
        <v>0</v>
      </c>
      <c r="AK1654" s="529">
        <f t="shared" si="381"/>
        <v>0</v>
      </c>
    </row>
    <row r="1655" spans="1:37" ht="14.1" customHeight="1" thickTop="1" thickBot="1">
      <c r="A1655" s="2797"/>
      <c r="B1655" s="2801"/>
      <c r="C1655" s="2827"/>
      <c r="D1655" s="2830"/>
      <c r="E1655" s="2833"/>
      <c r="F1655" s="2807"/>
      <c r="G1655" s="2810"/>
      <c r="H1655" s="2839"/>
      <c r="I1655" s="2807"/>
      <c r="J1655" s="2807"/>
      <c r="K1655" s="277"/>
      <c r="L1655" s="98"/>
      <c r="M1655" s="1760"/>
      <c r="N1655" s="89"/>
      <c r="O1655" s="89"/>
      <c r="P1655" s="98"/>
      <c r="Q1655" s="98"/>
      <c r="R1655" s="12"/>
      <c r="S1655" s="12"/>
      <c r="T1655" s="12"/>
      <c r="U1655" s="12"/>
      <c r="V1655" s="12"/>
      <c r="W1655" s="1934"/>
      <c r="X1655" s="1934"/>
      <c r="Y1655" s="12"/>
      <c r="Z1655" s="98"/>
      <c r="AA1655" s="2813"/>
      <c r="AB1655" s="2813"/>
      <c r="AC1655" s="2816"/>
      <c r="AD1655" s="2835"/>
      <c r="AE1655" s="2821"/>
      <c r="AF1655" s="2823"/>
      <c r="AG1655" s="59">
        <f>IF(N1655=N1654,0,IF(N1655=N1653,0,IF(N1655=N1652,0,IF(N1655=N1651,0,1))))</f>
        <v>0</v>
      </c>
      <c r="AH1655" s="59" t="s">
        <v>224</v>
      </c>
      <c r="AI1655" s="59" t="str">
        <f t="shared" si="387"/>
        <v>??</v>
      </c>
      <c r="AJ1655" s="59">
        <f>IF(O1655=O1654,0,IF(O1655=O1653,0,IF(O1655=O1652,0,IF(O1655=O1651,0,1))))</f>
        <v>0</v>
      </c>
      <c r="AK1655" s="529">
        <f t="shared" si="381"/>
        <v>0</v>
      </c>
    </row>
    <row r="1656" spans="1:37" ht="14.1" customHeight="1" thickTop="1" thickBot="1">
      <c r="A1656" s="2797"/>
      <c r="B1656" s="2801"/>
      <c r="C1656" s="2827"/>
      <c r="D1656" s="2830"/>
      <c r="E1656" s="2833"/>
      <c r="F1656" s="2807"/>
      <c r="G1656" s="2810"/>
      <c r="H1656" s="2839"/>
      <c r="I1656" s="2807"/>
      <c r="J1656" s="2807"/>
      <c r="K1656" s="277"/>
      <c r="L1656" s="98"/>
      <c r="M1656" s="1760"/>
      <c r="N1656" s="89"/>
      <c r="O1656" s="89"/>
      <c r="P1656" s="98"/>
      <c r="Q1656" s="98"/>
      <c r="R1656" s="12"/>
      <c r="S1656" s="12"/>
      <c r="T1656" s="12"/>
      <c r="U1656" s="12"/>
      <c r="V1656" s="12"/>
      <c r="W1656" s="1934"/>
      <c r="X1656" s="1934"/>
      <c r="Y1656" s="12"/>
      <c r="Z1656" s="98"/>
      <c r="AA1656" s="2813"/>
      <c r="AB1656" s="2813"/>
      <c r="AC1656" s="2816"/>
      <c r="AD1656" s="2835"/>
      <c r="AE1656" s="2821"/>
      <c r="AF1656" s="2823"/>
      <c r="AG1656" s="59">
        <f>IF(N1656=N1655,0,IF(N1656=N1654,0,IF(N1656=N1653,0,IF(N1656=N1652,0,IF(N1656=N1651,0,1)))))</f>
        <v>0</v>
      </c>
      <c r="AH1656" s="59" t="s">
        <v>224</v>
      </c>
      <c r="AI1656" s="59" t="str">
        <f t="shared" si="387"/>
        <v>??</v>
      </c>
      <c r="AJ1656" s="59">
        <f>IF(O1656=O1655,0,IF(O1656=O1654,0,IF(O1656=O1653,0,IF(O1656=O1652,0,IF(O1656=O1651,0,1)))))</f>
        <v>0</v>
      </c>
      <c r="AK1656" s="529">
        <f t="shared" si="381"/>
        <v>0</v>
      </c>
    </row>
    <row r="1657" spans="1:37" ht="14.1" customHeight="1" thickTop="1" thickBot="1">
      <c r="A1657" s="2797"/>
      <c r="B1657" s="2801"/>
      <c r="C1657" s="2827"/>
      <c r="D1657" s="2830"/>
      <c r="E1657" s="2833"/>
      <c r="F1657" s="2807"/>
      <c r="G1657" s="2810"/>
      <c r="H1657" s="2839"/>
      <c r="I1657" s="2807"/>
      <c r="J1657" s="2807"/>
      <c r="K1657" s="277"/>
      <c r="L1657" s="98"/>
      <c r="M1657" s="1760"/>
      <c r="N1657" s="89"/>
      <c r="O1657" s="89"/>
      <c r="P1657" s="98"/>
      <c r="Q1657" s="98"/>
      <c r="R1657" s="12"/>
      <c r="S1657" s="12"/>
      <c r="T1657" s="12"/>
      <c r="U1657" s="12"/>
      <c r="V1657" s="12"/>
      <c r="W1657" s="1934"/>
      <c r="X1657" s="1934"/>
      <c r="Y1657" s="12"/>
      <c r="Z1657" s="98"/>
      <c r="AA1657" s="2813"/>
      <c r="AB1657" s="2813"/>
      <c r="AC1657" s="2824" t="str">
        <f t="shared" ref="AC1657" si="392">IF(AC1651&gt;9,"błąd","")</f>
        <v/>
      </c>
      <c r="AD1657" s="2835"/>
      <c r="AE1657" s="2821"/>
      <c r="AF1657" s="2823"/>
      <c r="AG1657" s="59">
        <f>IF(N1657=N1656,0,IF(N1657=N1655,0,IF(N1657=N1654,0,IF(N1657=N1653,0,IF(N1657=N1652,0,IF(N1657=N1651,0,1))))))</f>
        <v>0</v>
      </c>
      <c r="AH1657" s="59" t="s">
        <v>224</v>
      </c>
      <c r="AI1657" s="59" t="str">
        <f t="shared" si="387"/>
        <v>??</v>
      </c>
      <c r="AJ1657" s="59">
        <f>IF(O1657=O1656,0,IF(O1657=O1655,0,IF(O1657=O1654,0,IF(O1657=O1653,0,IF(O1657=O1652,0,IF(O1657=O1651,0,1))))))</f>
        <v>0</v>
      </c>
      <c r="AK1657" s="529">
        <f t="shared" si="381"/>
        <v>0</v>
      </c>
    </row>
    <row r="1658" spans="1:37" ht="14.1" customHeight="1" thickTop="1" thickBot="1">
      <c r="A1658" s="2797"/>
      <c r="B1658" s="2801"/>
      <c r="C1658" s="2827"/>
      <c r="D1658" s="2830"/>
      <c r="E1658" s="2833"/>
      <c r="F1658" s="2807"/>
      <c r="G1658" s="2810"/>
      <c r="H1658" s="2839"/>
      <c r="I1658" s="2807"/>
      <c r="J1658" s="2807"/>
      <c r="K1658" s="277"/>
      <c r="L1658" s="98"/>
      <c r="M1658" s="1760"/>
      <c r="N1658" s="89"/>
      <c r="O1658" s="89"/>
      <c r="P1658" s="98"/>
      <c r="Q1658" s="98"/>
      <c r="R1658" s="12"/>
      <c r="S1658" s="12"/>
      <c r="T1658" s="12"/>
      <c r="U1658" s="12"/>
      <c r="V1658" s="12"/>
      <c r="W1658" s="1934"/>
      <c r="X1658" s="1934"/>
      <c r="Y1658" s="12"/>
      <c r="Z1658" s="98"/>
      <c r="AA1658" s="2813"/>
      <c r="AB1658" s="2813"/>
      <c r="AC1658" s="2824"/>
      <c r="AD1658" s="2835"/>
      <c r="AE1658" s="2821"/>
      <c r="AF1658" s="2823"/>
      <c r="AG1658" s="59">
        <f>IF(N1658=N1657,0,IF(N1658=N1656,0,IF(N1658=N1655,0,IF(N1658=N1654,0,IF(N1658=N1653,0,IF(N1658=N1652,0,IF(N1658=N1651,0,1)))))))</f>
        <v>0</v>
      </c>
      <c r="AH1658" s="59" t="s">
        <v>224</v>
      </c>
      <c r="AI1658" s="59" t="str">
        <f t="shared" si="387"/>
        <v>??</v>
      </c>
      <c r="AJ1658" s="59">
        <f>IF(O1658=O1657,0,IF(O1658=O1656,0,IF(O1658=O1655,0,IF(O1658=O1654,0,IF(O1658=O1653,0,IF(O1658=O1652,0,IF(O1658=O1651,0,1)))))))</f>
        <v>0</v>
      </c>
      <c r="AK1658" s="529">
        <f t="shared" si="381"/>
        <v>0</v>
      </c>
    </row>
    <row r="1659" spans="1:37" ht="14.1" customHeight="1" thickTop="1" thickBot="1">
      <c r="A1659" s="2797"/>
      <c r="B1659" s="2801"/>
      <c r="C1659" s="2827"/>
      <c r="D1659" s="2830"/>
      <c r="E1659" s="2833"/>
      <c r="F1659" s="2807"/>
      <c r="G1659" s="2810"/>
      <c r="H1659" s="2839"/>
      <c r="I1659" s="2807"/>
      <c r="J1659" s="2807"/>
      <c r="K1659" s="277"/>
      <c r="L1659" s="98"/>
      <c r="M1659" s="1760"/>
      <c r="N1659" s="89"/>
      <c r="O1659" s="89"/>
      <c r="P1659" s="98"/>
      <c r="Q1659" s="98"/>
      <c r="R1659" s="12"/>
      <c r="S1659" s="12"/>
      <c r="T1659" s="12"/>
      <c r="U1659" s="12"/>
      <c r="V1659" s="12"/>
      <c r="W1659" s="1934"/>
      <c r="X1659" s="1934"/>
      <c r="Y1659" s="12"/>
      <c r="Z1659" s="98"/>
      <c r="AA1659" s="2813"/>
      <c r="AB1659" s="2813"/>
      <c r="AC1659" s="2824"/>
      <c r="AD1659" s="2835"/>
      <c r="AE1659" s="2821"/>
      <c r="AF1659" s="2823"/>
      <c r="AG1659" s="59">
        <f>IF(N1659=N1658,0,IF(N1659=N1657,0,IF(N1659=N1656,0,IF(N1659=N1655,0,IF(N1659=N1654,0,IF(N1659=N1653,0,IF(N1659=N1652,0,IF(N1659=N1651,0,1))))))))</f>
        <v>0</v>
      </c>
      <c r="AH1659" s="59" t="s">
        <v>224</v>
      </c>
      <c r="AI1659" s="59" t="str">
        <f t="shared" si="387"/>
        <v>??</v>
      </c>
      <c r="AJ1659" s="59">
        <f>IF(O1659=O1658,0,IF(O1659=O1657,0,IF(O1659=O1656,0,IF(O1659=O1655,0,IF(O1659=O1654,0,IF(O1659=O1653,0,IF(O1659=O1652,0,IF(O1659=O1651,0,1))))))))</f>
        <v>0</v>
      </c>
      <c r="AK1659" s="529">
        <f t="shared" si="381"/>
        <v>0</v>
      </c>
    </row>
    <row r="1660" spans="1:37" ht="14.1" customHeight="1" thickTop="1" thickBot="1">
      <c r="A1660" s="2797"/>
      <c r="B1660" s="2802"/>
      <c r="C1660" s="2828"/>
      <c r="D1660" s="2831"/>
      <c r="E1660" s="2834"/>
      <c r="F1660" s="2808"/>
      <c r="G1660" s="2811"/>
      <c r="H1660" s="2840"/>
      <c r="I1660" s="2808"/>
      <c r="J1660" s="2808"/>
      <c r="K1660" s="274"/>
      <c r="L1660" s="96"/>
      <c r="M1660" s="96"/>
      <c r="N1660" s="89"/>
      <c r="O1660" s="93"/>
      <c r="P1660" s="96"/>
      <c r="Q1660" s="96"/>
      <c r="R1660" s="13"/>
      <c r="S1660" s="13"/>
      <c r="T1660" s="13"/>
      <c r="U1660" s="13"/>
      <c r="V1660" s="13"/>
      <c r="W1660" s="13"/>
      <c r="X1660" s="13"/>
      <c r="Y1660" s="13"/>
      <c r="Z1660" s="96"/>
      <c r="AA1660" s="2814"/>
      <c r="AB1660" s="2814"/>
      <c r="AC1660" s="2825"/>
      <c r="AD1660" s="2835"/>
      <c r="AE1660" s="2822"/>
      <c r="AF1660" s="2823"/>
      <c r="AG1660" s="59">
        <f>IF(N1660=N1659,0,IF(N1660=N1658,0,IF(N1660=N1657,0,IF(N1660=N1656,0,IF(N1660=N1655,0,IF(N1660=N1654,0,IF(N1660=N1653,0,IF(N1660=N1652,0,IF(N1660=N1651,0,1)))))))))</f>
        <v>0</v>
      </c>
      <c r="AH1660" s="59" t="s">
        <v>224</v>
      </c>
      <c r="AI1660" s="59" t="str">
        <f t="shared" si="387"/>
        <v>??</v>
      </c>
      <c r="AJ1660" s="59">
        <f>IF(O1660=O1659,0,IF(O1660=O1658,0,IF(O1660=O1657,0,IF(O1660=O1656,0,IF(O1660=O1655,0,IF(O1660=O1654,0,IF(O1660=O1653,0,IF(O1660=O1652,0,IF(O1660=O1651,0,1)))))))))</f>
        <v>0</v>
      </c>
      <c r="AK1660" s="529">
        <f t="shared" si="381"/>
        <v>0</v>
      </c>
    </row>
    <row r="1661" spans="1:37" ht="14.1" customHeight="1" thickTop="1" thickBot="1">
      <c r="A1661" s="2797"/>
      <c r="B1661" s="2800"/>
      <c r="C1661" s="2826"/>
      <c r="D1661" s="2829"/>
      <c r="E1661" s="2832"/>
      <c r="F1661" s="2806"/>
      <c r="G1661" s="2809"/>
      <c r="H1661" s="2836" t="s">
        <v>970</v>
      </c>
      <c r="I1661" s="2806"/>
      <c r="J1661" s="2806"/>
      <c r="K1661" s="275"/>
      <c r="L1661" s="97"/>
      <c r="M1661" s="97"/>
      <c r="N1661" s="79"/>
      <c r="O1661" s="79"/>
      <c r="P1661" s="97"/>
      <c r="Q1661" s="97"/>
      <c r="R1661" s="14"/>
      <c r="S1661" s="14"/>
      <c r="T1661" s="14"/>
      <c r="U1661" s="14"/>
      <c r="V1661" s="14"/>
      <c r="W1661" s="14"/>
      <c r="X1661" s="14"/>
      <c r="Y1661" s="14"/>
      <c r="Z1661" s="97"/>
      <c r="AA1661" s="2812">
        <f>SUM(R1661:Z1670)</f>
        <v>0</v>
      </c>
      <c r="AB1661" s="2812">
        <f>IF(AA1661&gt;0,18,0)</f>
        <v>0</v>
      </c>
      <c r="AC1661" s="2815">
        <f t="shared" ref="AC1661" si="393">IF((AA1661-AB1661)&gt;=0,AA1661-AB1661,0)</f>
        <v>0</v>
      </c>
      <c r="AD1661" s="2835">
        <f>IF(AA1661&lt;AB1661,AA1661,AB1661)/IF(AB1661=0,1,AB1661)</f>
        <v>0</v>
      </c>
      <c r="AE1661" s="2820" t="str">
        <f>IF(AD1661=1,"pe",IF(AD1661&gt;0,"ne",""))</f>
        <v/>
      </c>
      <c r="AF1661" s="2823"/>
      <c r="AG1661" s="59">
        <v>1</v>
      </c>
      <c r="AH1661" s="59" t="s">
        <v>224</v>
      </c>
      <c r="AI1661" s="59" t="str">
        <f t="shared" si="387"/>
        <v>??</v>
      </c>
      <c r="AJ1661" s="59">
        <v>1</v>
      </c>
      <c r="AK1661" s="529">
        <f>C1661</f>
        <v>0</v>
      </c>
    </row>
    <row r="1662" spans="1:37" ht="14.1" customHeight="1" thickTop="1" thickBot="1">
      <c r="A1662" s="2797"/>
      <c r="B1662" s="2801"/>
      <c r="C1662" s="2827"/>
      <c r="D1662" s="2830"/>
      <c r="E1662" s="2833"/>
      <c r="F1662" s="2807"/>
      <c r="G1662" s="2810"/>
      <c r="H1662" s="2837"/>
      <c r="I1662" s="2807"/>
      <c r="J1662" s="2807"/>
      <c r="K1662" s="273"/>
      <c r="L1662" s="98"/>
      <c r="M1662" s="1760"/>
      <c r="N1662" s="89"/>
      <c r="O1662" s="89"/>
      <c r="P1662" s="98"/>
      <c r="Q1662" s="98"/>
      <c r="R1662" s="12"/>
      <c r="S1662" s="12"/>
      <c r="T1662" s="12"/>
      <c r="U1662" s="12"/>
      <c r="V1662" s="12"/>
      <c r="W1662" s="1934"/>
      <c r="X1662" s="1934"/>
      <c r="Y1662" s="12"/>
      <c r="Z1662" s="98"/>
      <c r="AA1662" s="2813"/>
      <c r="AB1662" s="2813"/>
      <c r="AC1662" s="2816"/>
      <c r="AD1662" s="2835"/>
      <c r="AE1662" s="2821"/>
      <c r="AF1662" s="2823"/>
      <c r="AG1662" s="59">
        <f>IF(N1662=N1661,0,1)</f>
        <v>0</v>
      </c>
      <c r="AH1662" s="59" t="s">
        <v>224</v>
      </c>
      <c r="AI1662" s="59" t="str">
        <f t="shared" si="387"/>
        <v>??</v>
      </c>
      <c r="AJ1662" s="59">
        <f>IF(O1662=O1661,0,1)</f>
        <v>0</v>
      </c>
      <c r="AK1662" s="529">
        <f t="shared" ref="AK1662:AK1690" si="394">AK1661</f>
        <v>0</v>
      </c>
    </row>
    <row r="1663" spans="1:37" ht="14.1" customHeight="1" thickTop="1" thickBot="1">
      <c r="A1663" s="2797"/>
      <c r="B1663" s="2801"/>
      <c r="C1663" s="2827"/>
      <c r="D1663" s="2830"/>
      <c r="E1663" s="2833"/>
      <c r="F1663" s="2807"/>
      <c r="G1663" s="2810"/>
      <c r="H1663" s="2838"/>
      <c r="I1663" s="2807"/>
      <c r="J1663" s="2807"/>
      <c r="K1663" s="273"/>
      <c r="L1663" s="98"/>
      <c r="M1663" s="1760"/>
      <c r="N1663" s="89"/>
      <c r="O1663" s="89"/>
      <c r="P1663" s="98"/>
      <c r="Q1663" s="98"/>
      <c r="R1663" s="12"/>
      <c r="S1663" s="12"/>
      <c r="T1663" s="12"/>
      <c r="U1663" s="12"/>
      <c r="V1663" s="12"/>
      <c r="W1663" s="1934"/>
      <c r="X1663" s="1934"/>
      <c r="Y1663" s="12"/>
      <c r="Z1663" s="98"/>
      <c r="AA1663" s="2813"/>
      <c r="AB1663" s="2813"/>
      <c r="AC1663" s="2816"/>
      <c r="AD1663" s="2835"/>
      <c r="AE1663" s="2821"/>
      <c r="AF1663" s="2823"/>
      <c r="AG1663" s="59">
        <f>IF(N1663=N1662,0,IF(N1663=N1661,0,1))</f>
        <v>0</v>
      </c>
      <c r="AH1663" s="59" t="s">
        <v>224</v>
      </c>
      <c r="AI1663" s="59" t="str">
        <f t="shared" si="387"/>
        <v>??</v>
      </c>
      <c r="AJ1663" s="59">
        <f>IF(O1663=O1662,0,IF(O1663=O1661,0,1))</f>
        <v>0</v>
      </c>
      <c r="AK1663" s="529">
        <f t="shared" si="394"/>
        <v>0</v>
      </c>
    </row>
    <row r="1664" spans="1:37" ht="14.1" customHeight="1" thickTop="1" thickBot="1">
      <c r="A1664" s="2797"/>
      <c r="B1664" s="2801"/>
      <c r="C1664" s="2827"/>
      <c r="D1664" s="2830"/>
      <c r="E1664" s="2833"/>
      <c r="F1664" s="2807"/>
      <c r="G1664" s="2810"/>
      <c r="H1664" s="2839"/>
      <c r="I1664" s="2807"/>
      <c r="J1664" s="2807"/>
      <c r="K1664" s="273"/>
      <c r="L1664" s="98"/>
      <c r="M1664" s="1760"/>
      <c r="N1664" s="89"/>
      <c r="O1664" s="89"/>
      <c r="P1664" s="98"/>
      <c r="Q1664" s="98"/>
      <c r="R1664" s="12"/>
      <c r="S1664" s="12"/>
      <c r="T1664" s="12"/>
      <c r="U1664" s="12"/>
      <c r="V1664" s="12"/>
      <c r="W1664" s="1934"/>
      <c r="X1664" s="1934"/>
      <c r="Y1664" s="12"/>
      <c r="Z1664" s="98"/>
      <c r="AA1664" s="2813"/>
      <c r="AB1664" s="2813"/>
      <c r="AC1664" s="2816"/>
      <c r="AD1664" s="2835"/>
      <c r="AE1664" s="2821"/>
      <c r="AF1664" s="2823"/>
      <c r="AG1664" s="59">
        <f>IF(N1664=N1663,0,IF(N1664=N1662,0,IF(N1664=N1661,0,1)))</f>
        <v>0</v>
      </c>
      <c r="AH1664" s="59" t="s">
        <v>224</v>
      </c>
      <c r="AI1664" s="59" t="str">
        <f t="shared" si="387"/>
        <v>??</v>
      </c>
      <c r="AJ1664" s="59">
        <f>IF(O1664=O1663,0,IF(O1664=O1662,0,IF(O1664=O1661,0,1)))</f>
        <v>0</v>
      </c>
      <c r="AK1664" s="529">
        <f t="shared" si="394"/>
        <v>0</v>
      </c>
    </row>
    <row r="1665" spans="1:37" ht="14.1" customHeight="1" thickTop="1" thickBot="1">
      <c r="A1665" s="2797"/>
      <c r="B1665" s="2801"/>
      <c r="C1665" s="2827"/>
      <c r="D1665" s="2830"/>
      <c r="E1665" s="2833"/>
      <c r="F1665" s="2807"/>
      <c r="G1665" s="2810"/>
      <c r="H1665" s="2839"/>
      <c r="I1665" s="2807"/>
      <c r="J1665" s="2807"/>
      <c r="K1665" s="277"/>
      <c r="L1665" s="98"/>
      <c r="M1665" s="1760"/>
      <c r="N1665" s="89"/>
      <c r="O1665" s="89"/>
      <c r="P1665" s="98"/>
      <c r="Q1665" s="98"/>
      <c r="R1665" s="12"/>
      <c r="S1665" s="12"/>
      <c r="T1665" s="12"/>
      <c r="U1665" s="12"/>
      <c r="V1665" s="12"/>
      <c r="W1665" s="1934"/>
      <c r="X1665" s="1934"/>
      <c r="Y1665" s="12"/>
      <c r="Z1665" s="98"/>
      <c r="AA1665" s="2813"/>
      <c r="AB1665" s="2813"/>
      <c r="AC1665" s="2816"/>
      <c r="AD1665" s="2835"/>
      <c r="AE1665" s="2821"/>
      <c r="AF1665" s="2823"/>
      <c r="AG1665" s="59">
        <f>IF(N1665=N1664,0,IF(N1665=N1663,0,IF(N1665=N1662,0,IF(N1665=N1661,0,1))))</f>
        <v>0</v>
      </c>
      <c r="AH1665" s="59" t="s">
        <v>224</v>
      </c>
      <c r="AI1665" s="59" t="str">
        <f t="shared" si="387"/>
        <v>??</v>
      </c>
      <c r="AJ1665" s="59">
        <f>IF(O1665=O1664,0,IF(O1665=O1663,0,IF(O1665=O1662,0,IF(O1665=O1661,0,1))))</f>
        <v>0</v>
      </c>
      <c r="AK1665" s="529">
        <f t="shared" si="394"/>
        <v>0</v>
      </c>
    </row>
    <row r="1666" spans="1:37" ht="14.1" customHeight="1" thickTop="1" thickBot="1">
      <c r="A1666" s="2797"/>
      <c r="B1666" s="2801"/>
      <c r="C1666" s="2827"/>
      <c r="D1666" s="2830"/>
      <c r="E1666" s="2833"/>
      <c r="F1666" s="2807"/>
      <c r="G1666" s="2810"/>
      <c r="H1666" s="2839"/>
      <c r="I1666" s="2807"/>
      <c r="J1666" s="2807"/>
      <c r="K1666" s="277"/>
      <c r="L1666" s="98"/>
      <c r="M1666" s="1760"/>
      <c r="N1666" s="89"/>
      <c r="O1666" s="89"/>
      <c r="P1666" s="98"/>
      <c r="Q1666" s="98"/>
      <c r="R1666" s="12"/>
      <c r="S1666" s="12"/>
      <c r="T1666" s="12"/>
      <c r="U1666" s="12"/>
      <c r="V1666" s="12"/>
      <c r="W1666" s="1934"/>
      <c r="X1666" s="1934"/>
      <c r="Y1666" s="12"/>
      <c r="Z1666" s="98"/>
      <c r="AA1666" s="2813"/>
      <c r="AB1666" s="2813"/>
      <c r="AC1666" s="2816"/>
      <c r="AD1666" s="2835"/>
      <c r="AE1666" s="2821"/>
      <c r="AF1666" s="2823"/>
      <c r="AG1666" s="59">
        <f>IF(N1666=N1665,0,IF(N1666=N1664,0,IF(N1666=N1663,0,IF(N1666=N1662,0,IF(N1666=N1661,0,1)))))</f>
        <v>0</v>
      </c>
      <c r="AH1666" s="59" t="s">
        <v>224</v>
      </c>
      <c r="AI1666" s="59" t="str">
        <f t="shared" si="387"/>
        <v>??</v>
      </c>
      <c r="AJ1666" s="59">
        <f>IF(O1666=O1665,0,IF(O1666=O1664,0,IF(O1666=O1663,0,IF(O1666=O1662,0,IF(O1666=O1661,0,1)))))</f>
        <v>0</v>
      </c>
      <c r="AK1666" s="529">
        <f t="shared" si="394"/>
        <v>0</v>
      </c>
    </row>
    <row r="1667" spans="1:37" ht="14.1" customHeight="1" thickTop="1" thickBot="1">
      <c r="A1667" s="2797"/>
      <c r="B1667" s="2801"/>
      <c r="C1667" s="2827"/>
      <c r="D1667" s="2830"/>
      <c r="E1667" s="2833"/>
      <c r="F1667" s="2807"/>
      <c r="G1667" s="2810"/>
      <c r="H1667" s="2839"/>
      <c r="I1667" s="2807"/>
      <c r="J1667" s="2807"/>
      <c r="K1667" s="277"/>
      <c r="L1667" s="98"/>
      <c r="M1667" s="1760"/>
      <c r="N1667" s="89"/>
      <c r="O1667" s="89"/>
      <c r="P1667" s="98"/>
      <c r="Q1667" s="98"/>
      <c r="R1667" s="12"/>
      <c r="S1667" s="12"/>
      <c r="T1667" s="12"/>
      <c r="U1667" s="12"/>
      <c r="V1667" s="12"/>
      <c r="W1667" s="1934"/>
      <c r="X1667" s="1934"/>
      <c r="Y1667" s="12"/>
      <c r="Z1667" s="98"/>
      <c r="AA1667" s="2813"/>
      <c r="AB1667" s="2813"/>
      <c r="AC1667" s="2824" t="str">
        <f t="shared" ref="AC1667" si="395">IF(AC1661&gt;9,"błąd","")</f>
        <v/>
      </c>
      <c r="AD1667" s="2835"/>
      <c r="AE1667" s="2821"/>
      <c r="AF1667" s="2823"/>
      <c r="AG1667" s="59">
        <f>IF(N1667=N1666,0,IF(N1667=N1665,0,IF(N1667=N1664,0,IF(N1667=N1663,0,IF(N1667=N1662,0,IF(N1667=N1661,0,1))))))</f>
        <v>0</v>
      </c>
      <c r="AH1667" s="59" t="s">
        <v>224</v>
      </c>
      <c r="AI1667" s="59" t="str">
        <f t="shared" si="387"/>
        <v>??</v>
      </c>
      <c r="AJ1667" s="59">
        <f>IF(O1667=O1666,0,IF(O1667=O1665,0,IF(O1667=O1664,0,IF(O1667=O1663,0,IF(O1667=O1662,0,IF(O1667=O1661,0,1))))))</f>
        <v>0</v>
      </c>
      <c r="AK1667" s="529">
        <f t="shared" si="394"/>
        <v>0</v>
      </c>
    </row>
    <row r="1668" spans="1:37" ht="14.1" customHeight="1" thickTop="1" thickBot="1">
      <c r="A1668" s="2797"/>
      <c r="B1668" s="2801"/>
      <c r="C1668" s="2827"/>
      <c r="D1668" s="2830"/>
      <c r="E1668" s="2833"/>
      <c r="F1668" s="2807"/>
      <c r="G1668" s="2810"/>
      <c r="H1668" s="2839"/>
      <c r="I1668" s="2807"/>
      <c r="J1668" s="2807"/>
      <c r="K1668" s="277"/>
      <c r="L1668" s="98"/>
      <c r="M1668" s="1760"/>
      <c r="N1668" s="89"/>
      <c r="O1668" s="89"/>
      <c r="P1668" s="98"/>
      <c r="Q1668" s="98"/>
      <c r="R1668" s="12"/>
      <c r="S1668" s="12"/>
      <c r="T1668" s="12"/>
      <c r="U1668" s="12"/>
      <c r="V1668" s="12"/>
      <c r="W1668" s="1934"/>
      <c r="X1668" s="1934"/>
      <c r="Y1668" s="12"/>
      <c r="Z1668" s="98"/>
      <c r="AA1668" s="2813"/>
      <c r="AB1668" s="2813"/>
      <c r="AC1668" s="2824"/>
      <c r="AD1668" s="2835"/>
      <c r="AE1668" s="2821"/>
      <c r="AF1668" s="2823"/>
      <c r="AG1668" s="59">
        <f>IF(N1668=N1667,0,IF(N1668=N1666,0,IF(N1668=N1665,0,IF(N1668=N1664,0,IF(N1668=N1663,0,IF(N1668=N1662,0,IF(N1668=N1661,0,1)))))))</f>
        <v>0</v>
      </c>
      <c r="AH1668" s="59" t="s">
        <v>224</v>
      </c>
      <c r="AI1668" s="59" t="str">
        <f t="shared" si="387"/>
        <v>??</v>
      </c>
      <c r="AJ1668" s="59">
        <f>IF(O1668=O1667,0,IF(O1668=O1666,0,IF(O1668=O1665,0,IF(O1668=O1664,0,IF(O1668=O1663,0,IF(O1668=O1662,0,IF(O1668=O1661,0,1)))))))</f>
        <v>0</v>
      </c>
      <c r="AK1668" s="529">
        <f t="shared" si="394"/>
        <v>0</v>
      </c>
    </row>
    <row r="1669" spans="1:37" ht="14.1" customHeight="1" thickTop="1" thickBot="1">
      <c r="A1669" s="2797"/>
      <c r="B1669" s="2801"/>
      <c r="C1669" s="2827"/>
      <c r="D1669" s="2830"/>
      <c r="E1669" s="2833"/>
      <c r="F1669" s="2807"/>
      <c r="G1669" s="2810"/>
      <c r="H1669" s="2839"/>
      <c r="I1669" s="2807"/>
      <c r="J1669" s="2807"/>
      <c r="K1669" s="277"/>
      <c r="L1669" s="98"/>
      <c r="M1669" s="1760"/>
      <c r="N1669" s="89"/>
      <c r="O1669" s="89"/>
      <c r="P1669" s="98"/>
      <c r="Q1669" s="98"/>
      <c r="R1669" s="12"/>
      <c r="S1669" s="12"/>
      <c r="T1669" s="12"/>
      <c r="U1669" s="12"/>
      <c r="V1669" s="12"/>
      <c r="W1669" s="1934"/>
      <c r="X1669" s="1934"/>
      <c r="Y1669" s="12"/>
      <c r="Z1669" s="98"/>
      <c r="AA1669" s="2813"/>
      <c r="AB1669" s="2813"/>
      <c r="AC1669" s="2824"/>
      <c r="AD1669" s="2835"/>
      <c r="AE1669" s="2821"/>
      <c r="AF1669" s="2823"/>
      <c r="AG1669" s="59">
        <f>IF(N1669=N1668,0,IF(N1669=N1667,0,IF(N1669=N1666,0,IF(N1669=N1665,0,IF(N1669=N1664,0,IF(N1669=N1663,0,IF(N1669=N1662,0,IF(N1669=N1661,0,1))))))))</f>
        <v>0</v>
      </c>
      <c r="AH1669" s="59" t="s">
        <v>224</v>
      </c>
      <c r="AI1669" s="59" t="str">
        <f t="shared" si="387"/>
        <v>??</v>
      </c>
      <c r="AJ1669" s="59">
        <f>IF(O1669=O1668,0,IF(O1669=O1667,0,IF(O1669=O1666,0,IF(O1669=O1665,0,IF(O1669=O1664,0,IF(O1669=O1663,0,IF(O1669=O1662,0,IF(O1669=O1661,0,1))))))))</f>
        <v>0</v>
      </c>
      <c r="AK1669" s="529">
        <f t="shared" si="394"/>
        <v>0</v>
      </c>
    </row>
    <row r="1670" spans="1:37" ht="14.1" customHeight="1" thickTop="1" thickBot="1">
      <c r="A1670" s="2797"/>
      <c r="B1670" s="2802"/>
      <c r="C1670" s="2828"/>
      <c r="D1670" s="2831"/>
      <c r="E1670" s="2834"/>
      <c r="F1670" s="2808"/>
      <c r="G1670" s="2811"/>
      <c r="H1670" s="2840"/>
      <c r="I1670" s="2808"/>
      <c r="J1670" s="2808"/>
      <c r="K1670" s="274"/>
      <c r="L1670" s="96"/>
      <c r="M1670" s="96"/>
      <c r="N1670" s="89"/>
      <c r="O1670" s="93"/>
      <c r="P1670" s="96"/>
      <c r="Q1670" s="96"/>
      <c r="R1670" s="13"/>
      <c r="S1670" s="13"/>
      <c r="T1670" s="13"/>
      <c r="U1670" s="13"/>
      <c r="V1670" s="13"/>
      <c r="W1670" s="13"/>
      <c r="X1670" s="13"/>
      <c r="Y1670" s="13"/>
      <c r="Z1670" s="96"/>
      <c r="AA1670" s="2814"/>
      <c r="AB1670" s="2814"/>
      <c r="AC1670" s="2825"/>
      <c r="AD1670" s="2835"/>
      <c r="AE1670" s="2822"/>
      <c r="AF1670" s="2823"/>
      <c r="AG1670" s="59">
        <f>IF(N1670=N1669,0,IF(N1670=N1668,0,IF(N1670=N1667,0,IF(N1670=N1666,0,IF(N1670=N1665,0,IF(N1670=N1664,0,IF(N1670=N1663,0,IF(N1670=N1662,0,IF(N1670=N1661,0,1)))))))))</f>
        <v>0</v>
      </c>
      <c r="AH1670" s="59" t="s">
        <v>224</v>
      </c>
      <c r="AI1670" s="59" t="str">
        <f t="shared" si="387"/>
        <v>??</v>
      </c>
      <c r="AJ1670" s="59">
        <f>IF(O1670=O1669,0,IF(O1670=O1668,0,IF(O1670=O1667,0,IF(O1670=O1666,0,IF(O1670=O1665,0,IF(O1670=O1664,0,IF(O1670=O1663,0,IF(O1670=O1662,0,IF(O1670=O1661,0,1)))))))))</f>
        <v>0</v>
      </c>
      <c r="AK1670" s="529">
        <f t="shared" si="394"/>
        <v>0</v>
      </c>
    </row>
    <row r="1671" spans="1:37" ht="14.1" customHeight="1" thickTop="1" thickBot="1">
      <c r="A1671" s="2797"/>
      <c r="B1671" s="2800"/>
      <c r="C1671" s="2826"/>
      <c r="D1671" s="2829"/>
      <c r="E1671" s="2832"/>
      <c r="F1671" s="2806"/>
      <c r="G1671" s="2809"/>
      <c r="H1671" s="2836" t="s">
        <v>970</v>
      </c>
      <c r="I1671" s="2806"/>
      <c r="J1671" s="2806"/>
      <c r="K1671" s="275"/>
      <c r="L1671" s="97"/>
      <c r="M1671" s="97"/>
      <c r="N1671" s="79"/>
      <c r="O1671" s="79"/>
      <c r="P1671" s="97"/>
      <c r="Q1671" s="97"/>
      <c r="R1671" s="14"/>
      <c r="S1671" s="14"/>
      <c r="T1671" s="14"/>
      <c r="U1671" s="14"/>
      <c r="V1671" s="14"/>
      <c r="W1671" s="14"/>
      <c r="X1671" s="14"/>
      <c r="Y1671" s="14"/>
      <c r="Z1671" s="97"/>
      <c r="AA1671" s="2812">
        <f>SUM(R1671:Z1680)</f>
        <v>0</v>
      </c>
      <c r="AB1671" s="2812">
        <f>IF(AA1671&gt;0,18,0)</f>
        <v>0</v>
      </c>
      <c r="AC1671" s="2815">
        <f t="shared" ref="AC1671" si="396">IF((AA1671-AB1671)&gt;=0,AA1671-AB1671,0)</f>
        <v>0</v>
      </c>
      <c r="AD1671" s="2835">
        <f>IF(AA1671&lt;AB1671,AA1671,AB1671)/IF(AB1671=0,1,AB1671)</f>
        <v>0</v>
      </c>
      <c r="AE1671" s="2820" t="str">
        <f>IF(AD1671=1,"pe",IF(AD1671&gt;0,"ne",""))</f>
        <v/>
      </c>
      <c r="AF1671" s="2823"/>
      <c r="AG1671" s="59">
        <v>1</v>
      </c>
      <c r="AH1671" s="59" t="s">
        <v>224</v>
      </c>
      <c r="AI1671" s="59" t="str">
        <f t="shared" si="387"/>
        <v>??</v>
      </c>
      <c r="AJ1671" s="59">
        <v>1</v>
      </c>
      <c r="AK1671" s="529">
        <f>C1671</f>
        <v>0</v>
      </c>
    </row>
    <row r="1672" spans="1:37" ht="14.1" customHeight="1" thickTop="1" thickBot="1">
      <c r="A1672" s="2797"/>
      <c r="B1672" s="2801"/>
      <c r="C1672" s="2827"/>
      <c r="D1672" s="2830"/>
      <c r="E1672" s="2833"/>
      <c r="F1672" s="2807"/>
      <c r="G1672" s="2810"/>
      <c r="H1672" s="2837"/>
      <c r="I1672" s="2807"/>
      <c r="J1672" s="2807"/>
      <c r="K1672" s="273"/>
      <c r="L1672" s="98"/>
      <c r="M1672" s="1760"/>
      <c r="N1672" s="89"/>
      <c r="O1672" s="89"/>
      <c r="P1672" s="98"/>
      <c r="Q1672" s="98"/>
      <c r="R1672" s="12"/>
      <c r="S1672" s="12"/>
      <c r="T1672" s="12"/>
      <c r="U1672" s="12"/>
      <c r="V1672" s="12"/>
      <c r="W1672" s="1934"/>
      <c r="X1672" s="1934"/>
      <c r="Y1672" s="12"/>
      <c r="Z1672" s="98"/>
      <c r="AA1672" s="2813"/>
      <c r="AB1672" s="2813"/>
      <c r="AC1672" s="2816"/>
      <c r="AD1672" s="2835"/>
      <c r="AE1672" s="2821"/>
      <c r="AF1672" s="2823"/>
      <c r="AG1672" s="59">
        <f>IF(N1672=N1671,0,1)</f>
        <v>0</v>
      </c>
      <c r="AH1672" s="59" t="s">
        <v>224</v>
      </c>
      <c r="AI1672" s="59" t="str">
        <f t="shared" si="387"/>
        <v>??</v>
      </c>
      <c r="AJ1672" s="59">
        <f>IF(O1672=O1671,0,1)</f>
        <v>0</v>
      </c>
      <c r="AK1672" s="529">
        <f t="shared" si="394"/>
        <v>0</v>
      </c>
    </row>
    <row r="1673" spans="1:37" ht="14.1" customHeight="1" thickTop="1" thickBot="1">
      <c r="A1673" s="2797"/>
      <c r="B1673" s="2801"/>
      <c r="C1673" s="2827"/>
      <c r="D1673" s="2830"/>
      <c r="E1673" s="2833"/>
      <c r="F1673" s="2807"/>
      <c r="G1673" s="2810"/>
      <c r="H1673" s="2838"/>
      <c r="I1673" s="2807"/>
      <c r="J1673" s="2807"/>
      <c r="K1673" s="273"/>
      <c r="L1673" s="98"/>
      <c r="M1673" s="1760"/>
      <c r="N1673" s="89"/>
      <c r="O1673" s="89"/>
      <c r="P1673" s="98"/>
      <c r="Q1673" s="98"/>
      <c r="R1673" s="12"/>
      <c r="S1673" s="12"/>
      <c r="T1673" s="12"/>
      <c r="U1673" s="12"/>
      <c r="V1673" s="12"/>
      <c r="W1673" s="1934"/>
      <c r="X1673" s="1934"/>
      <c r="Y1673" s="12"/>
      <c r="Z1673" s="98"/>
      <c r="AA1673" s="2813"/>
      <c r="AB1673" s="2813"/>
      <c r="AC1673" s="2816"/>
      <c r="AD1673" s="2835"/>
      <c r="AE1673" s="2821"/>
      <c r="AF1673" s="2823"/>
      <c r="AG1673" s="59">
        <f>IF(N1673=N1672,0,IF(N1673=N1671,0,1))</f>
        <v>0</v>
      </c>
      <c r="AH1673" s="59" t="s">
        <v>224</v>
      </c>
      <c r="AI1673" s="59" t="str">
        <f t="shared" si="387"/>
        <v>??</v>
      </c>
      <c r="AJ1673" s="59">
        <f>IF(O1673=O1672,0,IF(O1673=O1671,0,1))</f>
        <v>0</v>
      </c>
      <c r="AK1673" s="529">
        <f t="shared" si="394"/>
        <v>0</v>
      </c>
    </row>
    <row r="1674" spans="1:37" ht="14.1" customHeight="1" thickTop="1" thickBot="1">
      <c r="A1674" s="2797"/>
      <c r="B1674" s="2801"/>
      <c r="C1674" s="2827"/>
      <c r="D1674" s="2830"/>
      <c r="E1674" s="2833"/>
      <c r="F1674" s="2807"/>
      <c r="G1674" s="2810"/>
      <c r="H1674" s="2839"/>
      <c r="I1674" s="2807"/>
      <c r="J1674" s="2807"/>
      <c r="K1674" s="273"/>
      <c r="L1674" s="98"/>
      <c r="M1674" s="1760"/>
      <c r="N1674" s="89"/>
      <c r="O1674" s="89"/>
      <c r="P1674" s="98"/>
      <c r="Q1674" s="98"/>
      <c r="R1674" s="12"/>
      <c r="S1674" s="12"/>
      <c r="T1674" s="12"/>
      <c r="U1674" s="12"/>
      <c r="V1674" s="12"/>
      <c r="W1674" s="1934"/>
      <c r="X1674" s="1934"/>
      <c r="Y1674" s="12"/>
      <c r="Z1674" s="98"/>
      <c r="AA1674" s="2813"/>
      <c r="AB1674" s="2813"/>
      <c r="AC1674" s="2816"/>
      <c r="AD1674" s="2835"/>
      <c r="AE1674" s="2821"/>
      <c r="AF1674" s="2823"/>
      <c r="AG1674" s="59">
        <f>IF(N1674=N1673,0,IF(N1674=N1672,0,IF(N1674=N1671,0,1)))</f>
        <v>0</v>
      </c>
      <c r="AH1674" s="59" t="s">
        <v>224</v>
      </c>
      <c r="AI1674" s="59" t="str">
        <f t="shared" si="387"/>
        <v>??</v>
      </c>
      <c r="AJ1674" s="59">
        <f>IF(O1674=O1673,0,IF(O1674=O1672,0,IF(O1674=O1671,0,1)))</f>
        <v>0</v>
      </c>
      <c r="AK1674" s="529">
        <f t="shared" si="394"/>
        <v>0</v>
      </c>
    </row>
    <row r="1675" spans="1:37" ht="14.1" customHeight="1" thickTop="1" thickBot="1">
      <c r="A1675" s="2797"/>
      <c r="B1675" s="2801"/>
      <c r="C1675" s="2827"/>
      <c r="D1675" s="2830"/>
      <c r="E1675" s="2833"/>
      <c r="F1675" s="2807"/>
      <c r="G1675" s="2810"/>
      <c r="H1675" s="2839"/>
      <c r="I1675" s="2807"/>
      <c r="J1675" s="2807"/>
      <c r="K1675" s="277"/>
      <c r="L1675" s="98"/>
      <c r="M1675" s="1760"/>
      <c r="N1675" s="89"/>
      <c r="O1675" s="89"/>
      <c r="P1675" s="98"/>
      <c r="Q1675" s="98"/>
      <c r="R1675" s="12"/>
      <c r="S1675" s="12"/>
      <c r="T1675" s="12"/>
      <c r="U1675" s="12"/>
      <c r="V1675" s="12"/>
      <c r="W1675" s="1934"/>
      <c r="X1675" s="1934"/>
      <c r="Y1675" s="12"/>
      <c r="Z1675" s="98"/>
      <c r="AA1675" s="2813"/>
      <c r="AB1675" s="2813"/>
      <c r="AC1675" s="2816"/>
      <c r="AD1675" s="2835"/>
      <c r="AE1675" s="2821"/>
      <c r="AF1675" s="2823"/>
      <c r="AG1675" s="59">
        <f>IF(N1675=N1674,0,IF(N1675=N1673,0,IF(N1675=N1672,0,IF(N1675=N1671,0,1))))</f>
        <v>0</v>
      </c>
      <c r="AH1675" s="59" t="s">
        <v>224</v>
      </c>
      <c r="AI1675" s="59" t="str">
        <f t="shared" si="387"/>
        <v>??</v>
      </c>
      <c r="AJ1675" s="59">
        <f>IF(O1675=O1674,0,IF(O1675=O1673,0,IF(O1675=O1672,0,IF(O1675=O1671,0,1))))</f>
        <v>0</v>
      </c>
      <c r="AK1675" s="529">
        <f t="shared" si="394"/>
        <v>0</v>
      </c>
    </row>
    <row r="1676" spans="1:37" ht="14.1" customHeight="1" thickTop="1" thickBot="1">
      <c r="A1676" s="2797"/>
      <c r="B1676" s="2801"/>
      <c r="C1676" s="2827"/>
      <c r="D1676" s="2830"/>
      <c r="E1676" s="2833"/>
      <c r="F1676" s="2807"/>
      <c r="G1676" s="2810"/>
      <c r="H1676" s="2839"/>
      <c r="I1676" s="2807"/>
      <c r="J1676" s="2807"/>
      <c r="K1676" s="277"/>
      <c r="L1676" s="98"/>
      <c r="M1676" s="1760"/>
      <c r="N1676" s="89"/>
      <c r="O1676" s="89"/>
      <c r="P1676" s="98"/>
      <c r="Q1676" s="98"/>
      <c r="R1676" s="12"/>
      <c r="S1676" s="12"/>
      <c r="T1676" s="12"/>
      <c r="U1676" s="12"/>
      <c r="V1676" s="12"/>
      <c r="W1676" s="1934"/>
      <c r="X1676" s="1934"/>
      <c r="Y1676" s="12"/>
      <c r="Z1676" s="98"/>
      <c r="AA1676" s="2813"/>
      <c r="AB1676" s="2813"/>
      <c r="AC1676" s="2816"/>
      <c r="AD1676" s="2835"/>
      <c r="AE1676" s="2821"/>
      <c r="AF1676" s="2823"/>
      <c r="AG1676" s="59">
        <f>IF(N1676=N1675,0,IF(N1676=N1674,0,IF(N1676=N1673,0,IF(N1676=N1672,0,IF(N1676=N1671,0,1)))))</f>
        <v>0</v>
      </c>
      <c r="AH1676" s="59" t="s">
        <v>224</v>
      </c>
      <c r="AI1676" s="59" t="str">
        <f t="shared" si="387"/>
        <v>??</v>
      </c>
      <c r="AJ1676" s="59">
        <f>IF(O1676=O1675,0,IF(O1676=O1674,0,IF(O1676=O1673,0,IF(O1676=O1672,0,IF(O1676=O1671,0,1)))))</f>
        <v>0</v>
      </c>
      <c r="AK1676" s="529">
        <f t="shared" si="394"/>
        <v>0</v>
      </c>
    </row>
    <row r="1677" spans="1:37" ht="14.1" customHeight="1" thickTop="1" thickBot="1">
      <c r="A1677" s="2797"/>
      <c r="B1677" s="2801"/>
      <c r="C1677" s="2827"/>
      <c r="D1677" s="2830"/>
      <c r="E1677" s="2833"/>
      <c r="F1677" s="2807"/>
      <c r="G1677" s="2810"/>
      <c r="H1677" s="2839"/>
      <c r="I1677" s="2807"/>
      <c r="J1677" s="2807"/>
      <c r="K1677" s="277"/>
      <c r="L1677" s="98"/>
      <c r="M1677" s="1760"/>
      <c r="N1677" s="89"/>
      <c r="O1677" s="89"/>
      <c r="P1677" s="98"/>
      <c r="Q1677" s="98"/>
      <c r="R1677" s="12"/>
      <c r="S1677" s="12"/>
      <c r="T1677" s="12"/>
      <c r="U1677" s="12"/>
      <c r="V1677" s="12"/>
      <c r="W1677" s="1934"/>
      <c r="X1677" s="1934"/>
      <c r="Y1677" s="12"/>
      <c r="Z1677" s="98"/>
      <c r="AA1677" s="2813"/>
      <c r="AB1677" s="2813"/>
      <c r="AC1677" s="2824" t="str">
        <f t="shared" ref="AC1677" si="397">IF(AC1671&gt;9,"błąd","")</f>
        <v/>
      </c>
      <c r="AD1677" s="2835"/>
      <c r="AE1677" s="2821"/>
      <c r="AF1677" s="2823"/>
      <c r="AG1677" s="59">
        <f>IF(N1677=N1676,0,IF(N1677=N1675,0,IF(N1677=N1674,0,IF(N1677=N1673,0,IF(N1677=N1672,0,IF(N1677=N1671,0,1))))))</f>
        <v>0</v>
      </c>
      <c r="AH1677" s="59" t="s">
        <v>224</v>
      </c>
      <c r="AI1677" s="59" t="str">
        <f t="shared" si="387"/>
        <v>??</v>
      </c>
      <c r="AJ1677" s="59">
        <f>IF(O1677=O1676,0,IF(O1677=O1675,0,IF(O1677=O1674,0,IF(O1677=O1673,0,IF(O1677=O1672,0,IF(O1677=O1671,0,1))))))</f>
        <v>0</v>
      </c>
      <c r="AK1677" s="529">
        <f t="shared" si="394"/>
        <v>0</v>
      </c>
    </row>
    <row r="1678" spans="1:37" ht="14.1" customHeight="1" thickTop="1" thickBot="1">
      <c r="A1678" s="2797"/>
      <c r="B1678" s="2801"/>
      <c r="C1678" s="2827"/>
      <c r="D1678" s="2830"/>
      <c r="E1678" s="2833"/>
      <c r="F1678" s="2807"/>
      <c r="G1678" s="2810"/>
      <c r="H1678" s="2839"/>
      <c r="I1678" s="2807"/>
      <c r="J1678" s="2807"/>
      <c r="K1678" s="277"/>
      <c r="L1678" s="98"/>
      <c r="M1678" s="1760"/>
      <c r="N1678" s="89"/>
      <c r="O1678" s="89"/>
      <c r="P1678" s="98"/>
      <c r="Q1678" s="98"/>
      <c r="R1678" s="12"/>
      <c r="S1678" s="12"/>
      <c r="T1678" s="12"/>
      <c r="U1678" s="12"/>
      <c r="V1678" s="12"/>
      <c r="W1678" s="1934"/>
      <c r="X1678" s="1934"/>
      <c r="Y1678" s="12"/>
      <c r="Z1678" s="98"/>
      <c r="AA1678" s="2813"/>
      <c r="AB1678" s="2813"/>
      <c r="AC1678" s="2824"/>
      <c r="AD1678" s="2835"/>
      <c r="AE1678" s="2821"/>
      <c r="AF1678" s="2823"/>
      <c r="AG1678" s="59">
        <f>IF(N1678=N1677,0,IF(N1678=N1676,0,IF(N1678=N1675,0,IF(N1678=N1674,0,IF(N1678=N1673,0,IF(N1678=N1672,0,IF(N1678=N1671,0,1)))))))</f>
        <v>0</v>
      </c>
      <c r="AH1678" s="59" t="s">
        <v>224</v>
      </c>
      <c r="AI1678" s="59" t="str">
        <f t="shared" si="387"/>
        <v>??</v>
      </c>
      <c r="AJ1678" s="59">
        <f>IF(O1678=O1677,0,IF(O1678=O1676,0,IF(O1678=O1675,0,IF(O1678=O1674,0,IF(O1678=O1673,0,IF(O1678=O1672,0,IF(O1678=O1671,0,1)))))))</f>
        <v>0</v>
      </c>
      <c r="AK1678" s="529">
        <f t="shared" si="394"/>
        <v>0</v>
      </c>
    </row>
    <row r="1679" spans="1:37" ht="14.1" customHeight="1" thickTop="1" thickBot="1">
      <c r="A1679" s="2797"/>
      <c r="B1679" s="2801"/>
      <c r="C1679" s="2827"/>
      <c r="D1679" s="2830"/>
      <c r="E1679" s="2833"/>
      <c r="F1679" s="2807"/>
      <c r="G1679" s="2810"/>
      <c r="H1679" s="2839"/>
      <c r="I1679" s="2807"/>
      <c r="J1679" s="2807"/>
      <c r="K1679" s="277"/>
      <c r="L1679" s="98"/>
      <c r="M1679" s="1760"/>
      <c r="N1679" s="89"/>
      <c r="O1679" s="89"/>
      <c r="P1679" s="98"/>
      <c r="Q1679" s="98"/>
      <c r="R1679" s="12"/>
      <c r="S1679" s="12"/>
      <c r="T1679" s="12"/>
      <c r="U1679" s="12"/>
      <c r="V1679" s="12"/>
      <c r="W1679" s="1934"/>
      <c r="X1679" s="1934"/>
      <c r="Y1679" s="12"/>
      <c r="Z1679" s="98"/>
      <c r="AA1679" s="2813"/>
      <c r="AB1679" s="2813"/>
      <c r="AC1679" s="2824"/>
      <c r="AD1679" s="2835"/>
      <c r="AE1679" s="2821"/>
      <c r="AF1679" s="2823"/>
      <c r="AG1679" s="59">
        <f>IF(N1679=N1678,0,IF(N1679=N1677,0,IF(N1679=N1676,0,IF(N1679=N1675,0,IF(N1679=N1674,0,IF(N1679=N1673,0,IF(N1679=N1672,0,IF(N1679=N1671,0,1))))))))</f>
        <v>0</v>
      </c>
      <c r="AH1679" s="59" t="s">
        <v>224</v>
      </c>
      <c r="AI1679" s="59" t="str">
        <f t="shared" si="387"/>
        <v>??</v>
      </c>
      <c r="AJ1679" s="59">
        <f>IF(O1679=O1678,0,IF(O1679=O1677,0,IF(O1679=O1676,0,IF(O1679=O1675,0,IF(O1679=O1674,0,IF(O1679=O1673,0,IF(O1679=O1672,0,IF(O1679=O1671,0,1))))))))</f>
        <v>0</v>
      </c>
      <c r="AK1679" s="529">
        <f t="shared" si="394"/>
        <v>0</v>
      </c>
    </row>
    <row r="1680" spans="1:37" ht="14.1" customHeight="1" thickTop="1" thickBot="1">
      <c r="A1680" s="2797"/>
      <c r="B1680" s="2802"/>
      <c r="C1680" s="2828"/>
      <c r="D1680" s="2831"/>
      <c r="E1680" s="2834"/>
      <c r="F1680" s="2808"/>
      <c r="G1680" s="2811"/>
      <c r="H1680" s="2840"/>
      <c r="I1680" s="2808"/>
      <c r="J1680" s="2808"/>
      <c r="K1680" s="274"/>
      <c r="L1680" s="96"/>
      <c r="M1680" s="96"/>
      <c r="N1680" s="89"/>
      <c r="O1680" s="93"/>
      <c r="P1680" s="96"/>
      <c r="Q1680" s="96"/>
      <c r="R1680" s="13"/>
      <c r="S1680" s="13"/>
      <c r="T1680" s="13"/>
      <c r="U1680" s="13"/>
      <c r="V1680" s="13"/>
      <c r="W1680" s="13"/>
      <c r="X1680" s="13"/>
      <c r="Y1680" s="13"/>
      <c r="Z1680" s="96"/>
      <c r="AA1680" s="2814"/>
      <c r="AB1680" s="2814"/>
      <c r="AC1680" s="2825"/>
      <c r="AD1680" s="2835"/>
      <c r="AE1680" s="2822"/>
      <c r="AF1680" s="2823"/>
      <c r="AG1680" s="59">
        <f>IF(N1680=N1679,0,IF(N1680=N1678,0,IF(N1680=N1677,0,IF(N1680=N1676,0,IF(N1680=N1675,0,IF(N1680=N1674,0,IF(N1680=N1673,0,IF(N1680=N1672,0,IF(N1680=N1671,0,1)))))))))</f>
        <v>0</v>
      </c>
      <c r="AH1680" s="59" t="s">
        <v>224</v>
      </c>
      <c r="AI1680" s="59" t="str">
        <f t="shared" si="387"/>
        <v>??</v>
      </c>
      <c r="AJ1680" s="59">
        <f>IF(O1680=O1679,0,IF(O1680=O1678,0,IF(O1680=O1677,0,IF(O1680=O1676,0,IF(O1680=O1675,0,IF(O1680=O1674,0,IF(O1680=O1673,0,IF(O1680=O1672,0,IF(O1680=O1671,0,1)))))))))</f>
        <v>0</v>
      </c>
      <c r="AK1680" s="529">
        <f t="shared" si="394"/>
        <v>0</v>
      </c>
    </row>
    <row r="1681" spans="1:37" ht="14.1" customHeight="1" thickTop="1" thickBot="1">
      <c r="A1681" s="2797"/>
      <c r="B1681" s="2800"/>
      <c r="C1681" s="2826"/>
      <c r="D1681" s="2829"/>
      <c r="E1681" s="2832"/>
      <c r="F1681" s="2806"/>
      <c r="G1681" s="2809"/>
      <c r="H1681" s="2836" t="s">
        <v>970</v>
      </c>
      <c r="I1681" s="2806"/>
      <c r="J1681" s="2806"/>
      <c r="K1681" s="275"/>
      <c r="L1681" s="97"/>
      <c r="M1681" s="97"/>
      <c r="N1681" s="79"/>
      <c r="O1681" s="79"/>
      <c r="P1681" s="97"/>
      <c r="Q1681" s="97"/>
      <c r="R1681" s="14"/>
      <c r="S1681" s="14"/>
      <c r="T1681" s="14"/>
      <c r="U1681" s="14"/>
      <c r="V1681" s="14"/>
      <c r="W1681" s="14"/>
      <c r="X1681" s="14"/>
      <c r="Y1681" s="14"/>
      <c r="Z1681" s="97"/>
      <c r="AA1681" s="2812">
        <f>SUM(R1681:Z1690)</f>
        <v>0</v>
      </c>
      <c r="AB1681" s="2812">
        <f>IF(AA1681&gt;0,18,0)</f>
        <v>0</v>
      </c>
      <c r="AC1681" s="2815">
        <f t="shared" ref="AC1681" si="398">IF((AA1681-AB1681)&gt;=0,AA1681-AB1681,0)</f>
        <v>0</v>
      </c>
      <c r="AD1681" s="2835">
        <f>IF(AA1681&lt;AB1681,AA1681,AB1681)/IF(AB1681=0,1,AB1681)</f>
        <v>0</v>
      </c>
      <c r="AE1681" s="2820" t="str">
        <f>IF(AD1681=1,"pe",IF(AD1681&gt;0,"ne",""))</f>
        <v/>
      </c>
      <c r="AF1681" s="2823"/>
      <c r="AG1681" s="59">
        <v>1</v>
      </c>
      <c r="AH1681" s="59" t="s">
        <v>224</v>
      </c>
      <c r="AI1681" s="59" t="str">
        <f t="shared" si="387"/>
        <v>??</v>
      </c>
      <c r="AJ1681" s="59">
        <v>1</v>
      </c>
      <c r="AK1681" s="529">
        <f>C1681</f>
        <v>0</v>
      </c>
    </row>
    <row r="1682" spans="1:37" ht="14.1" customHeight="1" thickTop="1" thickBot="1">
      <c r="A1682" s="2797"/>
      <c r="B1682" s="2801"/>
      <c r="C1682" s="2827"/>
      <c r="D1682" s="2830"/>
      <c r="E1682" s="2833"/>
      <c r="F1682" s="2807"/>
      <c r="G1682" s="2810"/>
      <c r="H1682" s="2837"/>
      <c r="I1682" s="2807"/>
      <c r="J1682" s="2807"/>
      <c r="K1682" s="273"/>
      <c r="L1682" s="98"/>
      <c r="M1682" s="1760"/>
      <c r="N1682" s="89"/>
      <c r="O1682" s="89"/>
      <c r="P1682" s="98"/>
      <c r="Q1682" s="98"/>
      <c r="R1682" s="12"/>
      <c r="S1682" s="12"/>
      <c r="T1682" s="12"/>
      <c r="U1682" s="12"/>
      <c r="V1682" s="12"/>
      <c r="W1682" s="1934"/>
      <c r="X1682" s="1934"/>
      <c r="Y1682" s="12"/>
      <c r="Z1682" s="98"/>
      <c r="AA1682" s="2813"/>
      <c r="AB1682" s="2813"/>
      <c r="AC1682" s="2816"/>
      <c r="AD1682" s="2835"/>
      <c r="AE1682" s="2821"/>
      <c r="AF1682" s="2823"/>
      <c r="AG1682" s="59">
        <f>IF(N1682=N1681,0,1)</f>
        <v>0</v>
      </c>
      <c r="AH1682" s="59" t="s">
        <v>224</v>
      </c>
      <c r="AI1682" s="59" t="str">
        <f t="shared" si="387"/>
        <v>??</v>
      </c>
      <c r="AJ1682" s="59">
        <f>IF(O1682=O1681,0,1)</f>
        <v>0</v>
      </c>
      <c r="AK1682" s="529">
        <f t="shared" si="394"/>
        <v>0</v>
      </c>
    </row>
    <row r="1683" spans="1:37" ht="14.1" customHeight="1" thickTop="1" thickBot="1">
      <c r="A1683" s="2797"/>
      <c r="B1683" s="2801"/>
      <c r="C1683" s="2827"/>
      <c r="D1683" s="2830"/>
      <c r="E1683" s="2833"/>
      <c r="F1683" s="2807"/>
      <c r="G1683" s="2810"/>
      <c r="H1683" s="2838"/>
      <c r="I1683" s="2807"/>
      <c r="J1683" s="2807"/>
      <c r="K1683" s="273"/>
      <c r="L1683" s="98"/>
      <c r="M1683" s="1760"/>
      <c r="N1683" s="89"/>
      <c r="O1683" s="89"/>
      <c r="P1683" s="98"/>
      <c r="Q1683" s="98"/>
      <c r="R1683" s="12"/>
      <c r="S1683" s="12"/>
      <c r="T1683" s="12"/>
      <c r="U1683" s="12"/>
      <c r="V1683" s="12"/>
      <c r="W1683" s="1934"/>
      <c r="X1683" s="1934"/>
      <c r="Y1683" s="12"/>
      <c r="Z1683" s="98"/>
      <c r="AA1683" s="2813"/>
      <c r="AB1683" s="2813"/>
      <c r="AC1683" s="2816"/>
      <c r="AD1683" s="2835"/>
      <c r="AE1683" s="2821"/>
      <c r="AF1683" s="2823"/>
      <c r="AG1683" s="59">
        <f>IF(N1683=N1682,0,IF(N1683=N1681,0,1))</f>
        <v>0</v>
      </c>
      <c r="AH1683" s="59" t="s">
        <v>224</v>
      </c>
      <c r="AI1683" s="59" t="str">
        <f t="shared" si="387"/>
        <v>??</v>
      </c>
      <c r="AJ1683" s="59">
        <f>IF(O1683=O1682,0,IF(O1683=O1681,0,1))</f>
        <v>0</v>
      </c>
      <c r="AK1683" s="529">
        <f t="shared" si="394"/>
        <v>0</v>
      </c>
    </row>
    <row r="1684" spans="1:37" ht="14.1" customHeight="1" thickTop="1" thickBot="1">
      <c r="A1684" s="2797"/>
      <c r="B1684" s="2801"/>
      <c r="C1684" s="2827"/>
      <c r="D1684" s="2830"/>
      <c r="E1684" s="2833"/>
      <c r="F1684" s="2807"/>
      <c r="G1684" s="2810"/>
      <c r="H1684" s="2839"/>
      <c r="I1684" s="2807"/>
      <c r="J1684" s="2807"/>
      <c r="K1684" s="273"/>
      <c r="L1684" s="98"/>
      <c r="M1684" s="1760"/>
      <c r="N1684" s="89"/>
      <c r="O1684" s="89"/>
      <c r="P1684" s="98"/>
      <c r="Q1684" s="98"/>
      <c r="R1684" s="12"/>
      <c r="S1684" s="12"/>
      <c r="T1684" s="12"/>
      <c r="U1684" s="12"/>
      <c r="V1684" s="12"/>
      <c r="W1684" s="1934"/>
      <c r="X1684" s="1934"/>
      <c r="Y1684" s="12"/>
      <c r="Z1684" s="98"/>
      <c r="AA1684" s="2813"/>
      <c r="AB1684" s="2813"/>
      <c r="AC1684" s="2816"/>
      <c r="AD1684" s="2835"/>
      <c r="AE1684" s="2821"/>
      <c r="AF1684" s="2823"/>
      <c r="AG1684" s="59">
        <f>IF(N1684=N1683,0,IF(N1684=N1682,0,IF(N1684=N1681,0,1)))</f>
        <v>0</v>
      </c>
      <c r="AH1684" s="59" t="s">
        <v>224</v>
      </c>
      <c r="AI1684" s="59" t="str">
        <f t="shared" si="387"/>
        <v>??</v>
      </c>
      <c r="AJ1684" s="59">
        <f>IF(O1684=O1683,0,IF(O1684=O1682,0,IF(O1684=O1681,0,1)))</f>
        <v>0</v>
      </c>
      <c r="AK1684" s="529">
        <f t="shared" si="394"/>
        <v>0</v>
      </c>
    </row>
    <row r="1685" spans="1:37" ht="14.1" customHeight="1" thickTop="1" thickBot="1">
      <c r="A1685" s="2797"/>
      <c r="B1685" s="2801"/>
      <c r="C1685" s="2827"/>
      <c r="D1685" s="2830"/>
      <c r="E1685" s="2833"/>
      <c r="F1685" s="2807"/>
      <c r="G1685" s="2810"/>
      <c r="H1685" s="2839"/>
      <c r="I1685" s="2807"/>
      <c r="J1685" s="2807"/>
      <c r="K1685" s="277"/>
      <c r="L1685" s="98"/>
      <c r="M1685" s="1760"/>
      <c r="N1685" s="89"/>
      <c r="O1685" s="89"/>
      <c r="P1685" s="98"/>
      <c r="Q1685" s="98"/>
      <c r="R1685" s="12"/>
      <c r="S1685" s="12"/>
      <c r="T1685" s="12"/>
      <c r="U1685" s="12"/>
      <c r="V1685" s="12"/>
      <c r="W1685" s="1934"/>
      <c r="X1685" s="1934"/>
      <c r="Y1685" s="12"/>
      <c r="Z1685" s="98"/>
      <c r="AA1685" s="2813"/>
      <c r="AB1685" s="2813"/>
      <c r="AC1685" s="2816"/>
      <c r="AD1685" s="2835"/>
      <c r="AE1685" s="2821"/>
      <c r="AF1685" s="2823"/>
      <c r="AG1685" s="59">
        <f>IF(N1685=N1684,0,IF(N1685=N1683,0,IF(N1685=N1682,0,IF(N1685=N1681,0,1))))</f>
        <v>0</v>
      </c>
      <c r="AH1685" s="59" t="s">
        <v>224</v>
      </c>
      <c r="AI1685" s="59" t="str">
        <f t="shared" si="387"/>
        <v>??</v>
      </c>
      <c r="AJ1685" s="59">
        <f>IF(O1685=O1684,0,IF(O1685=O1683,0,IF(O1685=O1682,0,IF(O1685=O1681,0,1))))</f>
        <v>0</v>
      </c>
      <c r="AK1685" s="529">
        <f t="shared" si="394"/>
        <v>0</v>
      </c>
    </row>
    <row r="1686" spans="1:37" ht="14.1" customHeight="1" thickTop="1" thickBot="1">
      <c r="A1686" s="2797"/>
      <c r="B1686" s="2801"/>
      <c r="C1686" s="2827"/>
      <c r="D1686" s="2830"/>
      <c r="E1686" s="2833"/>
      <c r="F1686" s="2807"/>
      <c r="G1686" s="2810"/>
      <c r="H1686" s="2839"/>
      <c r="I1686" s="2807"/>
      <c r="J1686" s="2807"/>
      <c r="K1686" s="277"/>
      <c r="L1686" s="98"/>
      <c r="M1686" s="1760"/>
      <c r="N1686" s="89"/>
      <c r="O1686" s="89"/>
      <c r="P1686" s="98"/>
      <c r="Q1686" s="98"/>
      <c r="R1686" s="12"/>
      <c r="S1686" s="12"/>
      <c r="T1686" s="12"/>
      <c r="U1686" s="12"/>
      <c r="V1686" s="12"/>
      <c r="W1686" s="1934"/>
      <c r="X1686" s="1934"/>
      <c r="Y1686" s="12"/>
      <c r="Z1686" s="98"/>
      <c r="AA1686" s="2813"/>
      <c r="AB1686" s="2813"/>
      <c r="AC1686" s="2816"/>
      <c r="AD1686" s="2835"/>
      <c r="AE1686" s="2821"/>
      <c r="AF1686" s="2823"/>
      <c r="AG1686" s="59">
        <f>IF(N1686=N1685,0,IF(N1686=N1684,0,IF(N1686=N1683,0,IF(N1686=N1682,0,IF(N1686=N1681,0,1)))))</f>
        <v>0</v>
      </c>
      <c r="AH1686" s="59" t="s">
        <v>224</v>
      </c>
      <c r="AI1686" s="59" t="str">
        <f t="shared" si="387"/>
        <v>??</v>
      </c>
      <c r="AJ1686" s="59">
        <f>IF(O1686=O1685,0,IF(O1686=O1684,0,IF(O1686=O1683,0,IF(O1686=O1682,0,IF(O1686=O1681,0,1)))))</f>
        <v>0</v>
      </c>
      <c r="AK1686" s="529">
        <f t="shared" si="394"/>
        <v>0</v>
      </c>
    </row>
    <row r="1687" spans="1:37" ht="14.1" customHeight="1" thickTop="1" thickBot="1">
      <c r="A1687" s="2797"/>
      <c r="B1687" s="2801"/>
      <c r="C1687" s="2827"/>
      <c r="D1687" s="2830"/>
      <c r="E1687" s="2833"/>
      <c r="F1687" s="2807"/>
      <c r="G1687" s="2810"/>
      <c r="H1687" s="2839"/>
      <c r="I1687" s="2807"/>
      <c r="J1687" s="2807"/>
      <c r="K1687" s="277"/>
      <c r="L1687" s="98"/>
      <c r="M1687" s="1760"/>
      <c r="N1687" s="89"/>
      <c r="O1687" s="89"/>
      <c r="P1687" s="98"/>
      <c r="Q1687" s="98"/>
      <c r="R1687" s="12"/>
      <c r="S1687" s="12"/>
      <c r="T1687" s="12"/>
      <c r="U1687" s="12"/>
      <c r="V1687" s="12"/>
      <c r="W1687" s="1934"/>
      <c r="X1687" s="1934"/>
      <c r="Y1687" s="12"/>
      <c r="Z1687" s="98"/>
      <c r="AA1687" s="2813"/>
      <c r="AB1687" s="2813"/>
      <c r="AC1687" s="2824" t="str">
        <f t="shared" ref="AC1687" si="399">IF(AC1681&gt;9,"błąd","")</f>
        <v/>
      </c>
      <c r="AD1687" s="2835"/>
      <c r="AE1687" s="2821"/>
      <c r="AF1687" s="2823"/>
      <c r="AG1687" s="59">
        <f>IF(N1687=N1686,0,IF(N1687=N1685,0,IF(N1687=N1684,0,IF(N1687=N1683,0,IF(N1687=N1682,0,IF(N1687=N1681,0,1))))))</f>
        <v>0</v>
      </c>
      <c r="AH1687" s="59" t="s">
        <v>224</v>
      </c>
      <c r="AI1687" s="59" t="str">
        <f t="shared" si="387"/>
        <v>??</v>
      </c>
      <c r="AJ1687" s="59">
        <f>IF(O1687=O1686,0,IF(O1687=O1685,0,IF(O1687=O1684,0,IF(O1687=O1683,0,IF(O1687=O1682,0,IF(O1687=O1681,0,1))))))</f>
        <v>0</v>
      </c>
      <c r="AK1687" s="529">
        <f t="shared" si="394"/>
        <v>0</v>
      </c>
    </row>
    <row r="1688" spans="1:37" ht="14.1" customHeight="1" thickTop="1" thickBot="1">
      <c r="A1688" s="2797"/>
      <c r="B1688" s="2801"/>
      <c r="C1688" s="2827"/>
      <c r="D1688" s="2830"/>
      <c r="E1688" s="2833"/>
      <c r="F1688" s="2807"/>
      <c r="G1688" s="2810"/>
      <c r="H1688" s="2839"/>
      <c r="I1688" s="2807"/>
      <c r="J1688" s="2807"/>
      <c r="K1688" s="277"/>
      <c r="L1688" s="98"/>
      <c r="M1688" s="1760"/>
      <c r="N1688" s="89"/>
      <c r="O1688" s="89"/>
      <c r="P1688" s="98"/>
      <c r="Q1688" s="98"/>
      <c r="R1688" s="12"/>
      <c r="S1688" s="12"/>
      <c r="T1688" s="12"/>
      <c r="U1688" s="12"/>
      <c r="V1688" s="12"/>
      <c r="W1688" s="1934"/>
      <c r="X1688" s="1934"/>
      <c r="Y1688" s="12"/>
      <c r="Z1688" s="98"/>
      <c r="AA1688" s="2813"/>
      <c r="AB1688" s="2813"/>
      <c r="AC1688" s="2824"/>
      <c r="AD1688" s="2835"/>
      <c r="AE1688" s="2821"/>
      <c r="AF1688" s="2823"/>
      <c r="AG1688" s="59">
        <f>IF(N1688=N1687,0,IF(N1688=N1686,0,IF(N1688=N1685,0,IF(N1688=N1684,0,IF(N1688=N1683,0,IF(N1688=N1682,0,IF(N1688=N1681,0,1)))))))</f>
        <v>0</v>
      </c>
      <c r="AH1688" s="59" t="s">
        <v>224</v>
      </c>
      <c r="AI1688" s="59" t="str">
        <f t="shared" si="387"/>
        <v>??</v>
      </c>
      <c r="AJ1688" s="59">
        <f>IF(O1688=O1687,0,IF(O1688=O1686,0,IF(O1688=O1685,0,IF(O1688=O1684,0,IF(O1688=O1683,0,IF(O1688=O1682,0,IF(O1688=O1681,0,1)))))))</f>
        <v>0</v>
      </c>
      <c r="AK1688" s="529">
        <f t="shared" si="394"/>
        <v>0</v>
      </c>
    </row>
    <row r="1689" spans="1:37" ht="14.1" customHeight="1" thickTop="1" thickBot="1">
      <c r="A1689" s="2797"/>
      <c r="B1689" s="2801"/>
      <c r="C1689" s="2827"/>
      <c r="D1689" s="2830"/>
      <c r="E1689" s="2833"/>
      <c r="F1689" s="2807"/>
      <c r="G1689" s="2810"/>
      <c r="H1689" s="2839"/>
      <c r="I1689" s="2807"/>
      <c r="J1689" s="2807"/>
      <c r="K1689" s="277"/>
      <c r="L1689" s="98"/>
      <c r="M1689" s="1760"/>
      <c r="N1689" s="89"/>
      <c r="O1689" s="89"/>
      <c r="P1689" s="98"/>
      <c r="Q1689" s="98"/>
      <c r="R1689" s="12"/>
      <c r="S1689" s="12"/>
      <c r="T1689" s="12"/>
      <c r="U1689" s="12"/>
      <c r="V1689" s="12"/>
      <c r="W1689" s="1934"/>
      <c r="X1689" s="1934"/>
      <c r="Y1689" s="12"/>
      <c r="Z1689" s="98"/>
      <c r="AA1689" s="2813"/>
      <c r="AB1689" s="2813"/>
      <c r="AC1689" s="2824"/>
      <c r="AD1689" s="2835"/>
      <c r="AE1689" s="2821"/>
      <c r="AF1689" s="2823"/>
      <c r="AG1689" s="59">
        <f>IF(N1689=N1688,0,IF(N1689=N1687,0,IF(N1689=N1686,0,IF(N1689=N1685,0,IF(N1689=N1684,0,IF(N1689=N1683,0,IF(N1689=N1682,0,IF(N1689=N1681,0,1))))))))</f>
        <v>0</v>
      </c>
      <c r="AH1689" s="59" t="s">
        <v>224</v>
      </c>
      <c r="AI1689" s="59" t="str">
        <f t="shared" si="387"/>
        <v>??</v>
      </c>
      <c r="AJ1689" s="59">
        <f>IF(O1689=O1688,0,IF(O1689=O1687,0,IF(O1689=O1686,0,IF(O1689=O1685,0,IF(O1689=O1684,0,IF(O1689=O1683,0,IF(O1689=O1682,0,IF(O1689=O1681,0,1))))))))</f>
        <v>0</v>
      </c>
      <c r="AK1689" s="529">
        <f t="shared" si="394"/>
        <v>0</v>
      </c>
    </row>
    <row r="1690" spans="1:37" ht="14.1" customHeight="1" thickTop="1" thickBot="1">
      <c r="A1690" s="2797"/>
      <c r="B1690" s="2802"/>
      <c r="C1690" s="2828"/>
      <c r="D1690" s="2831"/>
      <c r="E1690" s="2834"/>
      <c r="F1690" s="2808"/>
      <c r="G1690" s="2811"/>
      <c r="H1690" s="2840"/>
      <c r="I1690" s="2808"/>
      <c r="J1690" s="2808"/>
      <c r="K1690" s="274"/>
      <c r="L1690" s="96"/>
      <c r="M1690" s="96"/>
      <c r="N1690" s="89"/>
      <c r="O1690" s="93"/>
      <c r="P1690" s="96"/>
      <c r="Q1690" s="96"/>
      <c r="R1690" s="13"/>
      <c r="S1690" s="13"/>
      <c r="T1690" s="13"/>
      <c r="U1690" s="13"/>
      <c r="V1690" s="13"/>
      <c r="W1690" s="13"/>
      <c r="X1690" s="13"/>
      <c r="Y1690" s="13"/>
      <c r="Z1690" s="96"/>
      <c r="AA1690" s="2814"/>
      <c r="AB1690" s="2814"/>
      <c r="AC1690" s="2825"/>
      <c r="AD1690" s="2835"/>
      <c r="AE1690" s="2822"/>
      <c r="AF1690" s="2823"/>
      <c r="AG1690" s="59">
        <f>IF(N1690=N1689,0,IF(N1690=N1688,0,IF(N1690=N1687,0,IF(N1690=N1686,0,IF(N1690=N1685,0,IF(N1690=N1684,0,IF(N1690=N1683,0,IF(N1690=N1682,0,IF(N1690=N1681,0,1)))))))))</f>
        <v>0</v>
      </c>
      <c r="AH1690" s="59" t="s">
        <v>224</v>
      </c>
      <c r="AI1690" s="59" t="str">
        <f t="shared" si="387"/>
        <v>??</v>
      </c>
      <c r="AJ1690" s="59">
        <f>IF(O1690=O1689,0,IF(O1690=O1688,0,IF(O1690=O1687,0,IF(O1690=O1686,0,IF(O1690=O1685,0,IF(O1690=O1684,0,IF(O1690=O1683,0,IF(O1690=O1682,0,IF(O1690=O1681,0,1)))))))))</f>
        <v>0</v>
      </c>
      <c r="AK1690" s="529">
        <f t="shared" si="394"/>
        <v>0</v>
      </c>
    </row>
    <row r="1691" spans="1:37" ht="14.1" customHeight="1" thickTop="1" thickBot="1">
      <c r="A1691" s="2797"/>
      <c r="B1691" s="2800"/>
      <c r="C1691" s="2826"/>
      <c r="D1691" s="2829"/>
      <c r="E1691" s="2832"/>
      <c r="F1691" s="2806"/>
      <c r="G1691" s="2809"/>
      <c r="H1691" s="2836" t="s">
        <v>970</v>
      </c>
      <c r="I1691" s="2806"/>
      <c r="J1691" s="2806"/>
      <c r="K1691" s="275"/>
      <c r="L1691" s="97"/>
      <c r="M1691" s="97"/>
      <c r="N1691" s="79"/>
      <c r="O1691" s="79"/>
      <c r="P1691" s="97"/>
      <c r="Q1691" s="97"/>
      <c r="R1691" s="14"/>
      <c r="S1691" s="14"/>
      <c r="T1691" s="14"/>
      <c r="U1691" s="14"/>
      <c r="V1691" s="14"/>
      <c r="W1691" s="14"/>
      <c r="X1691" s="14"/>
      <c r="Y1691" s="14"/>
      <c r="Z1691" s="97"/>
      <c r="AA1691" s="2812">
        <f>SUM(R1691:Z1700)</f>
        <v>0</v>
      </c>
      <c r="AB1691" s="2812">
        <f>IF(AA1691&gt;0,18,0)</f>
        <v>0</v>
      </c>
      <c r="AC1691" s="2815">
        <f t="shared" ref="AC1691" si="400">IF((AA1691-AB1691)&gt;=0,AA1691-AB1691,0)</f>
        <v>0</v>
      </c>
      <c r="AD1691" s="2835">
        <f>IF(AA1691&lt;AB1691,AA1691,AB1691)/IF(AB1691=0,1,AB1691)</f>
        <v>0</v>
      </c>
      <c r="AE1691" s="2820" t="str">
        <f>IF(AD1691=1,"pe",IF(AD1691&gt;0,"ne",""))</f>
        <v/>
      </c>
      <c r="AF1691" s="2823"/>
      <c r="AG1691" s="59">
        <v>1</v>
      </c>
      <c r="AH1691" s="59" t="s">
        <v>224</v>
      </c>
      <c r="AI1691" s="59" t="str">
        <f t="shared" si="387"/>
        <v>??</v>
      </c>
      <c r="AJ1691" s="59">
        <v>1</v>
      </c>
      <c r="AK1691" s="529">
        <f>C1691</f>
        <v>0</v>
      </c>
    </row>
    <row r="1692" spans="1:37" ht="14.1" customHeight="1" thickTop="1" thickBot="1">
      <c r="A1692" s="2797"/>
      <c r="B1692" s="2801"/>
      <c r="C1692" s="2827"/>
      <c r="D1692" s="2830"/>
      <c r="E1692" s="2833"/>
      <c r="F1692" s="2807"/>
      <c r="G1692" s="2810"/>
      <c r="H1692" s="2837"/>
      <c r="I1692" s="2807"/>
      <c r="J1692" s="2807"/>
      <c r="K1692" s="273"/>
      <c r="L1692" s="98"/>
      <c r="M1692" s="1760"/>
      <c r="N1692" s="89"/>
      <c r="O1692" s="89"/>
      <c r="P1692" s="98"/>
      <c r="Q1692" s="98"/>
      <c r="R1692" s="12"/>
      <c r="S1692" s="12"/>
      <c r="T1692" s="12"/>
      <c r="U1692" s="12"/>
      <c r="V1692" s="12"/>
      <c r="W1692" s="1934"/>
      <c r="X1692" s="1934"/>
      <c r="Y1692" s="12"/>
      <c r="Z1692" s="98"/>
      <c r="AA1692" s="2813"/>
      <c r="AB1692" s="2813"/>
      <c r="AC1692" s="2816"/>
      <c r="AD1692" s="2835"/>
      <c r="AE1692" s="2821"/>
      <c r="AF1692" s="2823"/>
      <c r="AG1692" s="59">
        <f>IF(N1692=N1691,0,1)</f>
        <v>0</v>
      </c>
      <c r="AH1692" s="59" t="s">
        <v>224</v>
      </c>
      <c r="AI1692" s="59" t="str">
        <f t="shared" si="387"/>
        <v>??</v>
      </c>
      <c r="AJ1692" s="59">
        <f>IF(O1692=O1691,0,1)</f>
        <v>0</v>
      </c>
      <c r="AK1692" s="529">
        <f t="shared" ref="AK1692:AK1750" si="401">AK1691</f>
        <v>0</v>
      </c>
    </row>
    <row r="1693" spans="1:37" ht="14.1" customHeight="1" thickTop="1" thickBot="1">
      <c r="A1693" s="2797"/>
      <c r="B1693" s="2801"/>
      <c r="C1693" s="2827"/>
      <c r="D1693" s="2830"/>
      <c r="E1693" s="2833"/>
      <c r="F1693" s="2807"/>
      <c r="G1693" s="2810"/>
      <c r="H1693" s="2838"/>
      <c r="I1693" s="2807"/>
      <c r="J1693" s="2807"/>
      <c r="K1693" s="273"/>
      <c r="L1693" s="98"/>
      <c r="M1693" s="1760"/>
      <c r="N1693" s="89"/>
      <c r="O1693" s="89"/>
      <c r="P1693" s="98"/>
      <c r="Q1693" s="98"/>
      <c r="R1693" s="12"/>
      <c r="S1693" s="12"/>
      <c r="T1693" s="12"/>
      <c r="U1693" s="12"/>
      <c r="V1693" s="12"/>
      <c r="W1693" s="1934"/>
      <c r="X1693" s="1934"/>
      <c r="Y1693" s="12"/>
      <c r="Z1693" s="98"/>
      <c r="AA1693" s="2813"/>
      <c r="AB1693" s="2813"/>
      <c r="AC1693" s="2816"/>
      <c r="AD1693" s="2835"/>
      <c r="AE1693" s="2821"/>
      <c r="AF1693" s="2823"/>
      <c r="AG1693" s="59">
        <f>IF(N1693=N1692,0,IF(N1693=N1691,0,1))</f>
        <v>0</v>
      </c>
      <c r="AH1693" s="59" t="s">
        <v>224</v>
      </c>
      <c r="AI1693" s="59" t="str">
        <f t="shared" si="387"/>
        <v>??</v>
      </c>
      <c r="AJ1693" s="59">
        <f>IF(O1693=O1692,0,IF(O1693=O1691,0,1))</f>
        <v>0</v>
      </c>
      <c r="AK1693" s="529">
        <f t="shared" si="401"/>
        <v>0</v>
      </c>
    </row>
    <row r="1694" spans="1:37" ht="14.1" customHeight="1" thickTop="1" thickBot="1">
      <c r="A1694" s="2797"/>
      <c r="B1694" s="2801"/>
      <c r="C1694" s="2827"/>
      <c r="D1694" s="2830"/>
      <c r="E1694" s="2833"/>
      <c r="F1694" s="2807"/>
      <c r="G1694" s="2810"/>
      <c r="H1694" s="2839"/>
      <c r="I1694" s="2807"/>
      <c r="J1694" s="2807"/>
      <c r="K1694" s="273"/>
      <c r="L1694" s="98"/>
      <c r="M1694" s="1760"/>
      <c r="N1694" s="89"/>
      <c r="O1694" s="89"/>
      <c r="P1694" s="98"/>
      <c r="Q1694" s="98"/>
      <c r="R1694" s="12"/>
      <c r="S1694" s="12"/>
      <c r="T1694" s="12"/>
      <c r="U1694" s="12"/>
      <c r="V1694" s="12"/>
      <c r="W1694" s="1934"/>
      <c r="X1694" s="1934"/>
      <c r="Y1694" s="12"/>
      <c r="Z1694" s="98"/>
      <c r="AA1694" s="2813"/>
      <c r="AB1694" s="2813"/>
      <c r="AC1694" s="2816"/>
      <c r="AD1694" s="2835"/>
      <c r="AE1694" s="2821"/>
      <c r="AF1694" s="2823"/>
      <c r="AG1694" s="59">
        <f>IF(N1694=N1693,0,IF(N1694=N1692,0,IF(N1694=N1691,0,1)))</f>
        <v>0</v>
      </c>
      <c r="AH1694" s="59" t="s">
        <v>224</v>
      </c>
      <c r="AI1694" s="59" t="str">
        <f t="shared" si="387"/>
        <v>??</v>
      </c>
      <c r="AJ1694" s="59">
        <f>IF(O1694=O1693,0,IF(O1694=O1692,0,IF(O1694=O1691,0,1)))</f>
        <v>0</v>
      </c>
      <c r="AK1694" s="529">
        <f t="shared" si="401"/>
        <v>0</v>
      </c>
    </row>
    <row r="1695" spans="1:37" ht="14.1" customHeight="1" thickTop="1" thickBot="1">
      <c r="A1695" s="2797"/>
      <c r="B1695" s="2801"/>
      <c r="C1695" s="2827"/>
      <c r="D1695" s="2830"/>
      <c r="E1695" s="2833"/>
      <c r="F1695" s="2807"/>
      <c r="G1695" s="2810"/>
      <c r="H1695" s="2839"/>
      <c r="I1695" s="2807"/>
      <c r="J1695" s="2807"/>
      <c r="K1695" s="277"/>
      <c r="L1695" s="98"/>
      <c r="M1695" s="1760"/>
      <c r="N1695" s="89"/>
      <c r="O1695" s="89"/>
      <c r="P1695" s="98"/>
      <c r="Q1695" s="98"/>
      <c r="R1695" s="12"/>
      <c r="S1695" s="12"/>
      <c r="T1695" s="12"/>
      <c r="U1695" s="12"/>
      <c r="V1695" s="12"/>
      <c r="W1695" s="1934"/>
      <c r="X1695" s="1934"/>
      <c r="Y1695" s="12"/>
      <c r="Z1695" s="98"/>
      <c r="AA1695" s="2813"/>
      <c r="AB1695" s="2813"/>
      <c r="AC1695" s="2816"/>
      <c r="AD1695" s="2835"/>
      <c r="AE1695" s="2821"/>
      <c r="AF1695" s="2823"/>
      <c r="AG1695" s="59">
        <f>IF(N1695=N1694,0,IF(N1695=N1693,0,IF(N1695=N1692,0,IF(N1695=N1691,0,1))))</f>
        <v>0</v>
      </c>
      <c r="AH1695" s="59" t="s">
        <v>224</v>
      </c>
      <c r="AI1695" s="59" t="str">
        <f t="shared" si="387"/>
        <v>??</v>
      </c>
      <c r="AJ1695" s="59">
        <f>IF(O1695=O1694,0,IF(O1695=O1693,0,IF(O1695=O1692,0,IF(O1695=O1691,0,1))))</f>
        <v>0</v>
      </c>
      <c r="AK1695" s="529">
        <f t="shared" si="401"/>
        <v>0</v>
      </c>
    </row>
    <row r="1696" spans="1:37" ht="14.1" customHeight="1" thickTop="1" thickBot="1">
      <c r="A1696" s="2797"/>
      <c r="B1696" s="2801"/>
      <c r="C1696" s="2827"/>
      <c r="D1696" s="2830"/>
      <c r="E1696" s="2833"/>
      <c r="F1696" s="2807"/>
      <c r="G1696" s="2810"/>
      <c r="H1696" s="2839"/>
      <c r="I1696" s="2807"/>
      <c r="J1696" s="2807"/>
      <c r="K1696" s="277"/>
      <c r="L1696" s="98"/>
      <c r="M1696" s="1760"/>
      <c r="N1696" s="89"/>
      <c r="O1696" s="89"/>
      <c r="P1696" s="98"/>
      <c r="Q1696" s="98"/>
      <c r="R1696" s="12"/>
      <c r="S1696" s="12"/>
      <c r="T1696" s="12"/>
      <c r="U1696" s="12"/>
      <c r="V1696" s="12"/>
      <c r="W1696" s="1934"/>
      <c r="X1696" s="1934"/>
      <c r="Y1696" s="12"/>
      <c r="Z1696" s="98"/>
      <c r="AA1696" s="2813"/>
      <c r="AB1696" s="2813"/>
      <c r="AC1696" s="2816"/>
      <c r="AD1696" s="2835"/>
      <c r="AE1696" s="2821"/>
      <c r="AF1696" s="2823"/>
      <c r="AG1696" s="59">
        <f>IF(N1696=N1695,0,IF(N1696=N1694,0,IF(N1696=N1693,0,IF(N1696=N1692,0,IF(N1696=N1691,0,1)))))</f>
        <v>0</v>
      </c>
      <c r="AH1696" s="59" t="s">
        <v>224</v>
      </c>
      <c r="AI1696" s="59" t="str">
        <f t="shared" si="387"/>
        <v>??</v>
      </c>
      <c r="AJ1696" s="59">
        <f>IF(O1696=O1695,0,IF(O1696=O1694,0,IF(O1696=O1693,0,IF(O1696=O1692,0,IF(O1696=O1691,0,1)))))</f>
        <v>0</v>
      </c>
      <c r="AK1696" s="529">
        <f t="shared" si="401"/>
        <v>0</v>
      </c>
    </row>
    <row r="1697" spans="1:37" ht="14.1" customHeight="1" thickTop="1" thickBot="1">
      <c r="A1697" s="2797"/>
      <c r="B1697" s="2801"/>
      <c r="C1697" s="2827"/>
      <c r="D1697" s="2830"/>
      <c r="E1697" s="2833"/>
      <c r="F1697" s="2807"/>
      <c r="G1697" s="2810"/>
      <c r="H1697" s="2839"/>
      <c r="I1697" s="2807"/>
      <c r="J1697" s="2807"/>
      <c r="K1697" s="277"/>
      <c r="L1697" s="98"/>
      <c r="M1697" s="1760"/>
      <c r="N1697" s="89"/>
      <c r="O1697" s="89"/>
      <c r="P1697" s="98"/>
      <c r="Q1697" s="98"/>
      <c r="R1697" s="12"/>
      <c r="S1697" s="12"/>
      <c r="T1697" s="12"/>
      <c r="U1697" s="12"/>
      <c r="V1697" s="12"/>
      <c r="W1697" s="1934"/>
      <c r="X1697" s="1934"/>
      <c r="Y1697" s="12"/>
      <c r="Z1697" s="98"/>
      <c r="AA1697" s="2813"/>
      <c r="AB1697" s="2813"/>
      <c r="AC1697" s="2824" t="str">
        <f t="shared" ref="AC1697" si="402">IF(AC1691&gt;9,"błąd","")</f>
        <v/>
      </c>
      <c r="AD1697" s="2835"/>
      <c r="AE1697" s="2821"/>
      <c r="AF1697" s="2823"/>
      <c r="AG1697" s="59">
        <f>IF(N1697=N1696,0,IF(N1697=N1695,0,IF(N1697=N1694,0,IF(N1697=N1693,0,IF(N1697=N1692,0,IF(N1697=N1691,0,1))))))</f>
        <v>0</v>
      </c>
      <c r="AH1697" s="59" t="s">
        <v>224</v>
      </c>
      <c r="AI1697" s="59" t="str">
        <f t="shared" si="387"/>
        <v>??</v>
      </c>
      <c r="AJ1697" s="59">
        <f>IF(O1697=O1696,0,IF(O1697=O1695,0,IF(O1697=O1694,0,IF(O1697=O1693,0,IF(O1697=O1692,0,IF(O1697=O1691,0,1))))))</f>
        <v>0</v>
      </c>
      <c r="AK1697" s="529">
        <f t="shared" si="401"/>
        <v>0</v>
      </c>
    </row>
    <row r="1698" spans="1:37" ht="14.1" customHeight="1" thickTop="1" thickBot="1">
      <c r="A1698" s="2797"/>
      <c r="B1698" s="2801"/>
      <c r="C1698" s="2827"/>
      <c r="D1698" s="2830"/>
      <c r="E1698" s="2833"/>
      <c r="F1698" s="2807"/>
      <c r="G1698" s="2810"/>
      <c r="H1698" s="2839"/>
      <c r="I1698" s="2807"/>
      <c r="J1698" s="2807"/>
      <c r="K1698" s="277"/>
      <c r="L1698" s="98"/>
      <c r="M1698" s="1760"/>
      <c r="N1698" s="89"/>
      <c r="O1698" s="89"/>
      <c r="P1698" s="98"/>
      <c r="Q1698" s="98"/>
      <c r="R1698" s="12"/>
      <c r="S1698" s="12"/>
      <c r="T1698" s="12"/>
      <c r="U1698" s="12"/>
      <c r="V1698" s="12"/>
      <c r="W1698" s="1934"/>
      <c r="X1698" s="1934"/>
      <c r="Y1698" s="12"/>
      <c r="Z1698" s="98"/>
      <c r="AA1698" s="2813"/>
      <c r="AB1698" s="2813"/>
      <c r="AC1698" s="2824"/>
      <c r="AD1698" s="2835"/>
      <c r="AE1698" s="2821"/>
      <c r="AF1698" s="2823"/>
      <c r="AG1698" s="59">
        <f>IF(N1698=N1697,0,IF(N1698=N1696,0,IF(N1698=N1695,0,IF(N1698=N1694,0,IF(N1698=N1693,0,IF(N1698=N1692,0,IF(N1698=N1691,0,1)))))))</f>
        <v>0</v>
      </c>
      <c r="AH1698" s="59" t="s">
        <v>224</v>
      </c>
      <c r="AI1698" s="59" t="str">
        <f t="shared" si="387"/>
        <v>??</v>
      </c>
      <c r="AJ1698" s="59">
        <f>IF(O1698=O1697,0,IF(O1698=O1696,0,IF(O1698=O1695,0,IF(O1698=O1694,0,IF(O1698=O1693,0,IF(O1698=O1692,0,IF(O1698=O1691,0,1)))))))</f>
        <v>0</v>
      </c>
      <c r="AK1698" s="529">
        <f t="shared" si="401"/>
        <v>0</v>
      </c>
    </row>
    <row r="1699" spans="1:37" ht="14.1" customHeight="1" thickTop="1" thickBot="1">
      <c r="A1699" s="2797"/>
      <c r="B1699" s="2801"/>
      <c r="C1699" s="2827"/>
      <c r="D1699" s="2830"/>
      <c r="E1699" s="2833"/>
      <c r="F1699" s="2807"/>
      <c r="G1699" s="2810"/>
      <c r="H1699" s="2839"/>
      <c r="I1699" s="2807"/>
      <c r="J1699" s="2807"/>
      <c r="K1699" s="277"/>
      <c r="L1699" s="98"/>
      <c r="M1699" s="1760"/>
      <c r="N1699" s="89"/>
      <c r="O1699" s="89"/>
      <c r="P1699" s="98"/>
      <c r="Q1699" s="98"/>
      <c r="R1699" s="12"/>
      <c r="S1699" s="12"/>
      <c r="T1699" s="12"/>
      <c r="U1699" s="12"/>
      <c r="V1699" s="12"/>
      <c r="W1699" s="1934"/>
      <c r="X1699" s="1934"/>
      <c r="Y1699" s="12"/>
      <c r="Z1699" s="98"/>
      <c r="AA1699" s="2813"/>
      <c r="AB1699" s="2813"/>
      <c r="AC1699" s="2824"/>
      <c r="AD1699" s="2835"/>
      <c r="AE1699" s="2821"/>
      <c r="AF1699" s="2823"/>
      <c r="AG1699" s="59">
        <f>IF(N1699=N1698,0,IF(N1699=N1697,0,IF(N1699=N1696,0,IF(N1699=N1695,0,IF(N1699=N1694,0,IF(N1699=N1693,0,IF(N1699=N1692,0,IF(N1699=N1691,0,1))))))))</f>
        <v>0</v>
      </c>
      <c r="AH1699" s="59" t="s">
        <v>224</v>
      </c>
      <c r="AI1699" s="59" t="str">
        <f t="shared" si="387"/>
        <v>??</v>
      </c>
      <c r="AJ1699" s="59">
        <f>IF(O1699=O1698,0,IF(O1699=O1697,0,IF(O1699=O1696,0,IF(O1699=O1695,0,IF(O1699=O1694,0,IF(O1699=O1693,0,IF(O1699=O1692,0,IF(O1699=O1691,0,1))))))))</f>
        <v>0</v>
      </c>
      <c r="AK1699" s="529">
        <f t="shared" si="401"/>
        <v>0</v>
      </c>
    </row>
    <row r="1700" spans="1:37" ht="14.1" customHeight="1" thickTop="1" thickBot="1">
      <c r="A1700" s="2797"/>
      <c r="B1700" s="2802"/>
      <c r="C1700" s="2828"/>
      <c r="D1700" s="2831"/>
      <c r="E1700" s="2834"/>
      <c r="F1700" s="2808"/>
      <c r="G1700" s="2811"/>
      <c r="H1700" s="2840"/>
      <c r="I1700" s="2808"/>
      <c r="J1700" s="2808"/>
      <c r="K1700" s="274"/>
      <c r="L1700" s="96"/>
      <c r="M1700" s="96"/>
      <c r="N1700" s="89"/>
      <c r="O1700" s="93"/>
      <c r="P1700" s="96"/>
      <c r="Q1700" s="96"/>
      <c r="R1700" s="13"/>
      <c r="S1700" s="13"/>
      <c r="T1700" s="13"/>
      <c r="U1700" s="13"/>
      <c r="V1700" s="13"/>
      <c r="W1700" s="13"/>
      <c r="X1700" s="13"/>
      <c r="Y1700" s="13"/>
      <c r="Z1700" s="96"/>
      <c r="AA1700" s="2814"/>
      <c r="AB1700" s="2814"/>
      <c r="AC1700" s="2825"/>
      <c r="AD1700" s="2835"/>
      <c r="AE1700" s="2822"/>
      <c r="AF1700" s="2823"/>
      <c r="AG1700" s="59">
        <f>IF(N1700=N1699,0,IF(N1700=N1698,0,IF(N1700=N1697,0,IF(N1700=N1696,0,IF(N1700=N1695,0,IF(N1700=N1694,0,IF(N1700=N1693,0,IF(N1700=N1692,0,IF(N1700=N1691,0,1)))))))))</f>
        <v>0</v>
      </c>
      <c r="AH1700" s="59" t="s">
        <v>224</v>
      </c>
      <c r="AI1700" s="59" t="str">
        <f t="shared" si="387"/>
        <v>??</v>
      </c>
      <c r="AJ1700" s="59">
        <f>IF(O1700=O1699,0,IF(O1700=O1698,0,IF(O1700=O1697,0,IF(O1700=O1696,0,IF(O1700=O1695,0,IF(O1700=O1694,0,IF(O1700=O1693,0,IF(O1700=O1692,0,IF(O1700=O1691,0,1)))))))))</f>
        <v>0</v>
      </c>
      <c r="AK1700" s="529">
        <f t="shared" si="401"/>
        <v>0</v>
      </c>
    </row>
    <row r="1701" spans="1:37" ht="14.1" customHeight="1" thickTop="1" thickBot="1">
      <c r="A1701" s="2797"/>
      <c r="B1701" s="2800"/>
      <c r="C1701" s="2826"/>
      <c r="D1701" s="2829"/>
      <c r="E1701" s="2832"/>
      <c r="F1701" s="2806"/>
      <c r="G1701" s="2809"/>
      <c r="H1701" s="2836" t="s">
        <v>970</v>
      </c>
      <c r="I1701" s="2806"/>
      <c r="J1701" s="2806"/>
      <c r="K1701" s="275"/>
      <c r="L1701" s="97"/>
      <c r="M1701" s="97"/>
      <c r="N1701" s="79"/>
      <c r="O1701" s="79"/>
      <c r="P1701" s="97"/>
      <c r="Q1701" s="97"/>
      <c r="R1701" s="14"/>
      <c r="S1701" s="14"/>
      <c r="T1701" s="14"/>
      <c r="U1701" s="14"/>
      <c r="V1701" s="14"/>
      <c r="W1701" s="14"/>
      <c r="X1701" s="14"/>
      <c r="Y1701" s="14"/>
      <c r="Z1701" s="97"/>
      <c r="AA1701" s="2812">
        <f>SUM(R1701:Z1710)</f>
        <v>0</v>
      </c>
      <c r="AB1701" s="2812">
        <f>IF(AA1701&gt;0,18,0)</f>
        <v>0</v>
      </c>
      <c r="AC1701" s="2815">
        <f t="shared" ref="AC1701" si="403">IF((AA1701-AB1701)&gt;=0,AA1701-AB1701,0)</f>
        <v>0</v>
      </c>
      <c r="AD1701" s="2835">
        <f>IF(AA1701&lt;AB1701,AA1701,AB1701)/IF(AB1701=0,1,AB1701)</f>
        <v>0</v>
      </c>
      <c r="AE1701" s="2820" t="str">
        <f>IF(AD1701=1,"pe",IF(AD1701&gt;0,"ne",""))</f>
        <v/>
      </c>
      <c r="AF1701" s="2823"/>
      <c r="AG1701" s="59">
        <v>1</v>
      </c>
      <c r="AH1701" s="59" t="s">
        <v>224</v>
      </c>
      <c r="AI1701" s="59" t="str">
        <f t="shared" si="387"/>
        <v>??</v>
      </c>
      <c r="AJ1701" s="59">
        <v>1</v>
      </c>
      <c r="AK1701" s="529">
        <f>C1701</f>
        <v>0</v>
      </c>
    </row>
    <row r="1702" spans="1:37" ht="14.1" customHeight="1" thickTop="1" thickBot="1">
      <c r="A1702" s="2797"/>
      <c r="B1702" s="2801"/>
      <c r="C1702" s="2827"/>
      <c r="D1702" s="2830"/>
      <c r="E1702" s="2833"/>
      <c r="F1702" s="2807"/>
      <c r="G1702" s="2810"/>
      <c r="H1702" s="2837"/>
      <c r="I1702" s="2807"/>
      <c r="J1702" s="2807"/>
      <c r="K1702" s="273"/>
      <c r="L1702" s="98"/>
      <c r="M1702" s="1760"/>
      <c r="N1702" s="89"/>
      <c r="O1702" s="89"/>
      <c r="P1702" s="98"/>
      <c r="Q1702" s="98"/>
      <c r="R1702" s="12"/>
      <c r="S1702" s="12"/>
      <c r="T1702" s="12"/>
      <c r="U1702" s="12"/>
      <c r="V1702" s="12"/>
      <c r="W1702" s="1934"/>
      <c r="X1702" s="1934"/>
      <c r="Y1702" s="12"/>
      <c r="Z1702" s="98"/>
      <c r="AA1702" s="2813"/>
      <c r="AB1702" s="2813"/>
      <c r="AC1702" s="2816"/>
      <c r="AD1702" s="2835"/>
      <c r="AE1702" s="2821"/>
      <c r="AF1702" s="2823"/>
      <c r="AG1702" s="59">
        <f>IF(N1702=N1701,0,1)</f>
        <v>0</v>
      </c>
      <c r="AH1702" s="59" t="s">
        <v>224</v>
      </c>
      <c r="AI1702" s="59" t="str">
        <f t="shared" si="387"/>
        <v>??</v>
      </c>
      <c r="AJ1702" s="59">
        <f>IF(O1702=O1701,0,1)</f>
        <v>0</v>
      </c>
      <c r="AK1702" s="529">
        <f t="shared" si="401"/>
        <v>0</v>
      </c>
    </row>
    <row r="1703" spans="1:37" ht="14.1" customHeight="1" thickTop="1" thickBot="1">
      <c r="A1703" s="2797"/>
      <c r="B1703" s="2801"/>
      <c r="C1703" s="2827"/>
      <c r="D1703" s="2830"/>
      <c r="E1703" s="2833"/>
      <c r="F1703" s="2807"/>
      <c r="G1703" s="2810"/>
      <c r="H1703" s="2838"/>
      <c r="I1703" s="2807"/>
      <c r="J1703" s="2807"/>
      <c r="K1703" s="273"/>
      <c r="L1703" s="98"/>
      <c r="M1703" s="1760"/>
      <c r="N1703" s="89"/>
      <c r="O1703" s="89"/>
      <c r="P1703" s="98"/>
      <c r="Q1703" s="98"/>
      <c r="R1703" s="12"/>
      <c r="S1703" s="12"/>
      <c r="T1703" s="12"/>
      <c r="U1703" s="12"/>
      <c r="V1703" s="12"/>
      <c r="W1703" s="1934"/>
      <c r="X1703" s="1934"/>
      <c r="Y1703" s="12"/>
      <c r="Z1703" s="98"/>
      <c r="AA1703" s="2813"/>
      <c r="AB1703" s="2813"/>
      <c r="AC1703" s="2816"/>
      <c r="AD1703" s="2835"/>
      <c r="AE1703" s="2821"/>
      <c r="AF1703" s="2823"/>
      <c r="AG1703" s="59">
        <f>IF(N1703=N1702,0,IF(N1703=N1701,0,1))</f>
        <v>0</v>
      </c>
      <c r="AH1703" s="59" t="s">
        <v>224</v>
      </c>
      <c r="AI1703" s="59" t="str">
        <f t="shared" si="387"/>
        <v>??</v>
      </c>
      <c r="AJ1703" s="59">
        <f>IF(O1703=O1702,0,IF(O1703=O1701,0,1))</f>
        <v>0</v>
      </c>
      <c r="AK1703" s="529">
        <f t="shared" si="401"/>
        <v>0</v>
      </c>
    </row>
    <row r="1704" spans="1:37" ht="14.1" customHeight="1" thickTop="1" thickBot="1">
      <c r="A1704" s="2797"/>
      <c r="B1704" s="2801"/>
      <c r="C1704" s="2827"/>
      <c r="D1704" s="2830"/>
      <c r="E1704" s="2833"/>
      <c r="F1704" s="2807"/>
      <c r="G1704" s="2810"/>
      <c r="H1704" s="2839"/>
      <c r="I1704" s="2807"/>
      <c r="J1704" s="2807"/>
      <c r="K1704" s="273"/>
      <c r="L1704" s="98"/>
      <c r="M1704" s="1760"/>
      <c r="N1704" s="89"/>
      <c r="O1704" s="89"/>
      <c r="P1704" s="98"/>
      <c r="Q1704" s="98"/>
      <c r="R1704" s="12"/>
      <c r="S1704" s="12"/>
      <c r="T1704" s="12"/>
      <c r="U1704" s="12"/>
      <c r="V1704" s="12"/>
      <c r="W1704" s="1934"/>
      <c r="X1704" s="1934"/>
      <c r="Y1704" s="12"/>
      <c r="Z1704" s="98"/>
      <c r="AA1704" s="2813"/>
      <c r="AB1704" s="2813"/>
      <c r="AC1704" s="2816"/>
      <c r="AD1704" s="2835"/>
      <c r="AE1704" s="2821"/>
      <c r="AF1704" s="2823"/>
      <c r="AG1704" s="59">
        <f>IF(N1704=N1703,0,IF(N1704=N1702,0,IF(N1704=N1701,0,1)))</f>
        <v>0</v>
      </c>
      <c r="AH1704" s="59" t="s">
        <v>224</v>
      </c>
      <c r="AI1704" s="59" t="str">
        <f t="shared" si="387"/>
        <v>??</v>
      </c>
      <c r="AJ1704" s="59">
        <f>IF(O1704=O1703,0,IF(O1704=O1702,0,IF(O1704=O1701,0,1)))</f>
        <v>0</v>
      </c>
      <c r="AK1704" s="529">
        <f t="shared" si="401"/>
        <v>0</v>
      </c>
    </row>
    <row r="1705" spans="1:37" ht="14.1" customHeight="1" thickTop="1" thickBot="1">
      <c r="A1705" s="2797"/>
      <c r="B1705" s="2801"/>
      <c r="C1705" s="2827"/>
      <c r="D1705" s="2830"/>
      <c r="E1705" s="2833"/>
      <c r="F1705" s="2807"/>
      <c r="G1705" s="2810"/>
      <c r="H1705" s="2839"/>
      <c r="I1705" s="2807"/>
      <c r="J1705" s="2807"/>
      <c r="K1705" s="277"/>
      <c r="L1705" s="98"/>
      <c r="M1705" s="1760"/>
      <c r="N1705" s="89"/>
      <c r="O1705" s="89"/>
      <c r="P1705" s="98"/>
      <c r="Q1705" s="98"/>
      <c r="R1705" s="12"/>
      <c r="S1705" s="12"/>
      <c r="T1705" s="12"/>
      <c r="U1705" s="12"/>
      <c r="V1705" s="12"/>
      <c r="W1705" s="1934"/>
      <c r="X1705" s="1934"/>
      <c r="Y1705" s="12"/>
      <c r="Z1705" s="98"/>
      <c r="AA1705" s="2813"/>
      <c r="AB1705" s="2813"/>
      <c r="AC1705" s="2816"/>
      <c r="AD1705" s="2835"/>
      <c r="AE1705" s="2821"/>
      <c r="AF1705" s="2823"/>
      <c r="AG1705" s="59">
        <f>IF(N1705=N1704,0,IF(N1705=N1703,0,IF(N1705=N1702,0,IF(N1705=N1701,0,1))))</f>
        <v>0</v>
      </c>
      <c r="AH1705" s="59" t="s">
        <v>224</v>
      </c>
      <c r="AI1705" s="59" t="str">
        <f t="shared" si="387"/>
        <v>??</v>
      </c>
      <c r="AJ1705" s="59">
        <f>IF(O1705=O1704,0,IF(O1705=O1703,0,IF(O1705=O1702,0,IF(O1705=O1701,0,1))))</f>
        <v>0</v>
      </c>
      <c r="AK1705" s="529">
        <f t="shared" si="401"/>
        <v>0</v>
      </c>
    </row>
    <row r="1706" spans="1:37" ht="14.1" customHeight="1" thickTop="1" thickBot="1">
      <c r="A1706" s="2797"/>
      <c r="B1706" s="2801"/>
      <c r="C1706" s="2827"/>
      <c r="D1706" s="2830"/>
      <c r="E1706" s="2833"/>
      <c r="F1706" s="2807"/>
      <c r="G1706" s="2810"/>
      <c r="H1706" s="2839"/>
      <c r="I1706" s="2807"/>
      <c r="J1706" s="2807"/>
      <c r="K1706" s="277"/>
      <c r="L1706" s="98"/>
      <c r="M1706" s="1760"/>
      <c r="N1706" s="89"/>
      <c r="O1706" s="89"/>
      <c r="P1706" s="98"/>
      <c r="Q1706" s="98"/>
      <c r="R1706" s="12"/>
      <c r="S1706" s="12"/>
      <c r="T1706" s="12"/>
      <c r="U1706" s="12"/>
      <c r="V1706" s="12"/>
      <c r="W1706" s="1934"/>
      <c r="X1706" s="1934"/>
      <c r="Y1706" s="12"/>
      <c r="Z1706" s="98"/>
      <c r="AA1706" s="2813"/>
      <c r="AB1706" s="2813"/>
      <c r="AC1706" s="2816"/>
      <c r="AD1706" s="2835"/>
      <c r="AE1706" s="2821"/>
      <c r="AF1706" s="2823"/>
      <c r="AG1706" s="59">
        <f>IF(N1706=N1705,0,IF(N1706=N1704,0,IF(N1706=N1703,0,IF(N1706=N1702,0,IF(N1706=N1701,0,1)))))</f>
        <v>0</v>
      </c>
      <c r="AH1706" s="59" t="s">
        <v>224</v>
      </c>
      <c r="AI1706" s="59" t="str">
        <f t="shared" si="387"/>
        <v>??</v>
      </c>
      <c r="AJ1706" s="59">
        <f>IF(O1706=O1705,0,IF(O1706=O1704,0,IF(O1706=O1703,0,IF(O1706=O1702,0,IF(O1706=O1701,0,1)))))</f>
        <v>0</v>
      </c>
      <c r="AK1706" s="529">
        <f t="shared" si="401"/>
        <v>0</v>
      </c>
    </row>
    <row r="1707" spans="1:37" ht="14.1" customHeight="1" thickTop="1" thickBot="1">
      <c r="A1707" s="2797"/>
      <c r="B1707" s="2801"/>
      <c r="C1707" s="2827"/>
      <c r="D1707" s="2830"/>
      <c r="E1707" s="2833"/>
      <c r="F1707" s="2807"/>
      <c r="G1707" s="2810"/>
      <c r="H1707" s="2839"/>
      <c r="I1707" s="2807"/>
      <c r="J1707" s="2807"/>
      <c r="K1707" s="277"/>
      <c r="L1707" s="98"/>
      <c r="M1707" s="1760"/>
      <c r="N1707" s="89"/>
      <c r="O1707" s="89"/>
      <c r="P1707" s="98"/>
      <c r="Q1707" s="98"/>
      <c r="R1707" s="12"/>
      <c r="S1707" s="12"/>
      <c r="T1707" s="12"/>
      <c r="U1707" s="12"/>
      <c r="V1707" s="12"/>
      <c r="W1707" s="1934"/>
      <c r="X1707" s="1934"/>
      <c r="Y1707" s="12"/>
      <c r="Z1707" s="98"/>
      <c r="AA1707" s="2813"/>
      <c r="AB1707" s="2813"/>
      <c r="AC1707" s="2824" t="str">
        <f t="shared" ref="AC1707" si="404">IF(AC1701&gt;9,"błąd","")</f>
        <v/>
      </c>
      <c r="AD1707" s="2835"/>
      <c r="AE1707" s="2821"/>
      <c r="AF1707" s="2823"/>
      <c r="AG1707" s="59">
        <f>IF(N1707=N1706,0,IF(N1707=N1705,0,IF(N1707=N1704,0,IF(N1707=N1703,0,IF(N1707=N1702,0,IF(N1707=N1701,0,1))))))</f>
        <v>0</v>
      </c>
      <c r="AH1707" s="59" t="s">
        <v>224</v>
      </c>
      <c r="AI1707" s="59" t="str">
        <f t="shared" si="387"/>
        <v>??</v>
      </c>
      <c r="AJ1707" s="59">
        <f>IF(O1707=O1706,0,IF(O1707=O1705,0,IF(O1707=O1704,0,IF(O1707=O1703,0,IF(O1707=O1702,0,IF(O1707=O1701,0,1))))))</f>
        <v>0</v>
      </c>
      <c r="AK1707" s="529">
        <f t="shared" si="401"/>
        <v>0</v>
      </c>
    </row>
    <row r="1708" spans="1:37" ht="14.1" customHeight="1" thickTop="1" thickBot="1">
      <c r="A1708" s="2797"/>
      <c r="B1708" s="2801"/>
      <c r="C1708" s="2827"/>
      <c r="D1708" s="2830"/>
      <c r="E1708" s="2833"/>
      <c r="F1708" s="2807"/>
      <c r="G1708" s="2810"/>
      <c r="H1708" s="2839"/>
      <c r="I1708" s="2807"/>
      <c r="J1708" s="2807"/>
      <c r="K1708" s="277"/>
      <c r="L1708" s="98"/>
      <c r="M1708" s="1760"/>
      <c r="N1708" s="89"/>
      <c r="O1708" s="89"/>
      <c r="P1708" s="98"/>
      <c r="Q1708" s="98"/>
      <c r="R1708" s="12"/>
      <c r="S1708" s="12"/>
      <c r="T1708" s="12"/>
      <c r="U1708" s="12"/>
      <c r="V1708" s="12"/>
      <c r="W1708" s="1934"/>
      <c r="X1708" s="1934"/>
      <c r="Y1708" s="12"/>
      <c r="Z1708" s="98"/>
      <c r="AA1708" s="2813"/>
      <c r="AB1708" s="2813"/>
      <c r="AC1708" s="2824"/>
      <c r="AD1708" s="2835"/>
      <c r="AE1708" s="2821"/>
      <c r="AF1708" s="2823"/>
      <c r="AG1708" s="59">
        <f>IF(N1708=N1707,0,IF(N1708=N1706,0,IF(N1708=N1705,0,IF(N1708=N1704,0,IF(N1708=N1703,0,IF(N1708=N1702,0,IF(N1708=N1701,0,1)))))))</f>
        <v>0</v>
      </c>
      <c r="AH1708" s="59" t="s">
        <v>224</v>
      </c>
      <c r="AI1708" s="59" t="str">
        <f t="shared" si="387"/>
        <v>??</v>
      </c>
      <c r="AJ1708" s="59">
        <f>IF(O1708=O1707,0,IF(O1708=O1706,0,IF(O1708=O1705,0,IF(O1708=O1704,0,IF(O1708=O1703,0,IF(O1708=O1702,0,IF(O1708=O1701,0,1)))))))</f>
        <v>0</v>
      </c>
      <c r="AK1708" s="529">
        <f t="shared" si="401"/>
        <v>0</v>
      </c>
    </row>
    <row r="1709" spans="1:37" ht="14.1" customHeight="1" thickTop="1" thickBot="1">
      <c r="A1709" s="2797"/>
      <c r="B1709" s="2801"/>
      <c r="C1709" s="2827"/>
      <c r="D1709" s="2830"/>
      <c r="E1709" s="2833"/>
      <c r="F1709" s="2807"/>
      <c r="G1709" s="2810"/>
      <c r="H1709" s="2839"/>
      <c r="I1709" s="2807"/>
      <c r="J1709" s="2807"/>
      <c r="K1709" s="277"/>
      <c r="L1709" s="98"/>
      <c r="M1709" s="1760"/>
      <c r="N1709" s="89"/>
      <c r="O1709" s="89"/>
      <c r="P1709" s="98"/>
      <c r="Q1709" s="98"/>
      <c r="R1709" s="12"/>
      <c r="S1709" s="12"/>
      <c r="T1709" s="12"/>
      <c r="U1709" s="12"/>
      <c r="V1709" s="12"/>
      <c r="W1709" s="1934"/>
      <c r="X1709" s="1934"/>
      <c r="Y1709" s="12"/>
      <c r="Z1709" s="98"/>
      <c r="AA1709" s="2813"/>
      <c r="AB1709" s="2813"/>
      <c r="AC1709" s="2824"/>
      <c r="AD1709" s="2835"/>
      <c r="AE1709" s="2821"/>
      <c r="AF1709" s="2823"/>
      <c r="AG1709" s="59">
        <f>IF(N1709=N1708,0,IF(N1709=N1707,0,IF(N1709=N1706,0,IF(N1709=N1705,0,IF(N1709=N1704,0,IF(N1709=N1703,0,IF(N1709=N1702,0,IF(N1709=N1701,0,1))))))))</f>
        <v>0</v>
      </c>
      <c r="AH1709" s="59" t="s">
        <v>224</v>
      </c>
      <c r="AI1709" s="59" t="str">
        <f t="shared" si="387"/>
        <v>??</v>
      </c>
      <c r="AJ1709" s="59">
        <f>IF(O1709=O1708,0,IF(O1709=O1707,0,IF(O1709=O1706,0,IF(O1709=O1705,0,IF(O1709=O1704,0,IF(O1709=O1703,0,IF(O1709=O1702,0,IF(O1709=O1701,0,1))))))))</f>
        <v>0</v>
      </c>
      <c r="AK1709" s="529">
        <f t="shared" si="401"/>
        <v>0</v>
      </c>
    </row>
    <row r="1710" spans="1:37" ht="14.1" customHeight="1" thickTop="1" thickBot="1">
      <c r="A1710" s="2797"/>
      <c r="B1710" s="2802"/>
      <c r="C1710" s="2828"/>
      <c r="D1710" s="2831"/>
      <c r="E1710" s="2834"/>
      <c r="F1710" s="2808"/>
      <c r="G1710" s="2811"/>
      <c r="H1710" s="2840"/>
      <c r="I1710" s="2808"/>
      <c r="J1710" s="2808"/>
      <c r="K1710" s="274"/>
      <c r="L1710" s="96"/>
      <c r="M1710" s="96"/>
      <c r="N1710" s="89"/>
      <c r="O1710" s="93"/>
      <c r="P1710" s="96"/>
      <c r="Q1710" s="96"/>
      <c r="R1710" s="13"/>
      <c r="S1710" s="13"/>
      <c r="T1710" s="13"/>
      <c r="U1710" s="13"/>
      <c r="V1710" s="13"/>
      <c r="W1710" s="13"/>
      <c r="X1710" s="13"/>
      <c r="Y1710" s="13"/>
      <c r="Z1710" s="96"/>
      <c r="AA1710" s="2814"/>
      <c r="AB1710" s="2814"/>
      <c r="AC1710" s="2825"/>
      <c r="AD1710" s="2835"/>
      <c r="AE1710" s="2822"/>
      <c r="AF1710" s="2823"/>
      <c r="AG1710" s="59">
        <f>IF(N1710=N1709,0,IF(N1710=N1708,0,IF(N1710=N1707,0,IF(N1710=N1706,0,IF(N1710=N1705,0,IF(N1710=N1704,0,IF(N1710=N1703,0,IF(N1710=N1702,0,IF(N1710=N1701,0,1)))))))))</f>
        <v>0</v>
      </c>
      <c r="AH1710" s="59" t="s">
        <v>224</v>
      </c>
      <c r="AI1710" s="59" t="str">
        <f t="shared" si="387"/>
        <v>??</v>
      </c>
      <c r="AJ1710" s="59">
        <f>IF(O1710=O1709,0,IF(O1710=O1708,0,IF(O1710=O1707,0,IF(O1710=O1706,0,IF(O1710=O1705,0,IF(O1710=O1704,0,IF(O1710=O1703,0,IF(O1710=O1702,0,IF(O1710=O1701,0,1)))))))))</f>
        <v>0</v>
      </c>
      <c r="AK1710" s="529">
        <f t="shared" si="401"/>
        <v>0</v>
      </c>
    </row>
    <row r="1711" spans="1:37" ht="14.1" customHeight="1" thickTop="1" thickBot="1">
      <c r="A1711" s="2797"/>
      <c r="B1711" s="2800"/>
      <c r="C1711" s="2826"/>
      <c r="D1711" s="2829"/>
      <c r="E1711" s="2832"/>
      <c r="F1711" s="2806"/>
      <c r="G1711" s="2809"/>
      <c r="H1711" s="2836" t="s">
        <v>970</v>
      </c>
      <c r="I1711" s="2806"/>
      <c r="J1711" s="2806"/>
      <c r="K1711" s="275"/>
      <c r="L1711" s="97"/>
      <c r="M1711" s="97"/>
      <c r="N1711" s="79"/>
      <c r="O1711" s="79"/>
      <c r="P1711" s="97"/>
      <c r="Q1711" s="97"/>
      <c r="R1711" s="14"/>
      <c r="S1711" s="14"/>
      <c r="T1711" s="14"/>
      <c r="U1711" s="14"/>
      <c r="V1711" s="14"/>
      <c r="W1711" s="14"/>
      <c r="X1711" s="14"/>
      <c r="Y1711" s="14"/>
      <c r="Z1711" s="97"/>
      <c r="AA1711" s="2812">
        <f>SUM(R1711:Z1720)</f>
        <v>0</v>
      </c>
      <c r="AB1711" s="2812">
        <f>IF(AA1711&gt;0,18,0)</f>
        <v>0</v>
      </c>
      <c r="AC1711" s="2815">
        <f t="shared" ref="AC1711" si="405">IF((AA1711-AB1711)&gt;=0,AA1711-AB1711,0)</f>
        <v>0</v>
      </c>
      <c r="AD1711" s="2835">
        <f>IF(AA1711&lt;AB1711,AA1711,AB1711)/IF(AB1711=0,1,AB1711)</f>
        <v>0</v>
      </c>
      <c r="AE1711" s="2820" t="str">
        <f>IF(AD1711=1,"pe",IF(AD1711&gt;0,"ne",""))</f>
        <v/>
      </c>
      <c r="AF1711" s="2823"/>
      <c r="AG1711" s="59">
        <v>1</v>
      </c>
      <c r="AH1711" s="59" t="s">
        <v>224</v>
      </c>
      <c r="AI1711" s="59" t="str">
        <f t="shared" si="387"/>
        <v>??</v>
      </c>
      <c r="AJ1711" s="59">
        <v>1</v>
      </c>
      <c r="AK1711" s="529">
        <f>C1711</f>
        <v>0</v>
      </c>
    </row>
    <row r="1712" spans="1:37" ht="14.1" customHeight="1" thickTop="1" thickBot="1">
      <c r="A1712" s="2797"/>
      <c r="B1712" s="2801"/>
      <c r="C1712" s="2827"/>
      <c r="D1712" s="2830"/>
      <c r="E1712" s="2833"/>
      <c r="F1712" s="2807"/>
      <c r="G1712" s="2810"/>
      <c r="H1712" s="2837"/>
      <c r="I1712" s="2807"/>
      <c r="J1712" s="2807"/>
      <c r="K1712" s="273"/>
      <c r="L1712" s="98"/>
      <c r="M1712" s="1760"/>
      <c r="N1712" s="89"/>
      <c r="O1712" s="89"/>
      <c r="P1712" s="98"/>
      <c r="Q1712" s="98"/>
      <c r="R1712" s="12"/>
      <c r="S1712" s="12"/>
      <c r="T1712" s="12"/>
      <c r="U1712" s="12"/>
      <c r="V1712" s="12"/>
      <c r="W1712" s="1934"/>
      <c r="X1712" s="1934"/>
      <c r="Y1712" s="12"/>
      <c r="Z1712" s="98"/>
      <c r="AA1712" s="2813"/>
      <c r="AB1712" s="2813"/>
      <c r="AC1712" s="2816"/>
      <c r="AD1712" s="2835"/>
      <c r="AE1712" s="2821"/>
      <c r="AF1712" s="2823"/>
      <c r="AG1712" s="59">
        <f>IF(N1712=N1711,0,1)</f>
        <v>0</v>
      </c>
      <c r="AH1712" s="59" t="s">
        <v>224</v>
      </c>
      <c r="AI1712" s="59" t="str">
        <f t="shared" si="387"/>
        <v>??</v>
      </c>
      <c r="AJ1712" s="59">
        <f>IF(O1712=O1711,0,1)</f>
        <v>0</v>
      </c>
      <c r="AK1712" s="529">
        <f t="shared" ref="AK1712:AK1740" si="406">AK1711</f>
        <v>0</v>
      </c>
    </row>
    <row r="1713" spans="1:37" ht="14.1" customHeight="1" thickTop="1" thickBot="1">
      <c r="A1713" s="2797"/>
      <c r="B1713" s="2801"/>
      <c r="C1713" s="2827"/>
      <c r="D1713" s="2830"/>
      <c r="E1713" s="2833"/>
      <c r="F1713" s="2807"/>
      <c r="G1713" s="2810"/>
      <c r="H1713" s="2838"/>
      <c r="I1713" s="2807"/>
      <c r="J1713" s="2807"/>
      <c r="K1713" s="273"/>
      <c r="L1713" s="98"/>
      <c r="M1713" s="1760"/>
      <c r="N1713" s="89"/>
      <c r="O1713" s="89"/>
      <c r="P1713" s="98"/>
      <c r="Q1713" s="98"/>
      <c r="R1713" s="12"/>
      <c r="S1713" s="12"/>
      <c r="T1713" s="12"/>
      <c r="U1713" s="12"/>
      <c r="V1713" s="12"/>
      <c r="W1713" s="1934"/>
      <c r="X1713" s="1934"/>
      <c r="Y1713" s="12"/>
      <c r="Z1713" s="98"/>
      <c r="AA1713" s="2813"/>
      <c r="AB1713" s="2813"/>
      <c r="AC1713" s="2816"/>
      <c r="AD1713" s="2835"/>
      <c r="AE1713" s="2821"/>
      <c r="AF1713" s="2823"/>
      <c r="AG1713" s="59">
        <f>IF(N1713=N1712,0,IF(N1713=N1711,0,1))</f>
        <v>0</v>
      </c>
      <c r="AH1713" s="59" t="s">
        <v>224</v>
      </c>
      <c r="AI1713" s="59" t="str">
        <f t="shared" si="387"/>
        <v>??</v>
      </c>
      <c r="AJ1713" s="59">
        <f>IF(O1713=O1712,0,IF(O1713=O1711,0,1))</f>
        <v>0</v>
      </c>
      <c r="AK1713" s="529">
        <f t="shared" si="406"/>
        <v>0</v>
      </c>
    </row>
    <row r="1714" spans="1:37" ht="14.1" customHeight="1" thickTop="1" thickBot="1">
      <c r="A1714" s="2797"/>
      <c r="B1714" s="2801"/>
      <c r="C1714" s="2827"/>
      <c r="D1714" s="2830"/>
      <c r="E1714" s="2833"/>
      <c r="F1714" s="2807"/>
      <c r="G1714" s="2810"/>
      <c r="H1714" s="2839"/>
      <c r="I1714" s="2807"/>
      <c r="J1714" s="2807"/>
      <c r="K1714" s="273"/>
      <c r="L1714" s="98"/>
      <c r="M1714" s="1760"/>
      <c r="N1714" s="89"/>
      <c r="O1714" s="89"/>
      <c r="P1714" s="98"/>
      <c r="Q1714" s="98"/>
      <c r="R1714" s="12"/>
      <c r="S1714" s="12"/>
      <c r="T1714" s="12"/>
      <c r="U1714" s="12"/>
      <c r="V1714" s="12"/>
      <c r="W1714" s="1934"/>
      <c r="X1714" s="1934"/>
      <c r="Y1714" s="12"/>
      <c r="Z1714" s="98"/>
      <c r="AA1714" s="2813"/>
      <c r="AB1714" s="2813"/>
      <c r="AC1714" s="2816"/>
      <c r="AD1714" s="2835"/>
      <c r="AE1714" s="2821"/>
      <c r="AF1714" s="2823"/>
      <c r="AG1714" s="59">
        <f>IF(N1714=N1713,0,IF(N1714=N1712,0,IF(N1714=N1711,0,1)))</f>
        <v>0</v>
      </c>
      <c r="AH1714" s="59" t="s">
        <v>224</v>
      </c>
      <c r="AI1714" s="59" t="str">
        <f t="shared" si="387"/>
        <v>??</v>
      </c>
      <c r="AJ1714" s="59">
        <f>IF(O1714=O1713,0,IF(O1714=O1712,0,IF(O1714=O1711,0,1)))</f>
        <v>0</v>
      </c>
      <c r="AK1714" s="529">
        <f t="shared" si="406"/>
        <v>0</v>
      </c>
    </row>
    <row r="1715" spans="1:37" ht="14.1" customHeight="1" thickTop="1" thickBot="1">
      <c r="A1715" s="2797"/>
      <c r="B1715" s="2801"/>
      <c r="C1715" s="2827"/>
      <c r="D1715" s="2830"/>
      <c r="E1715" s="2833"/>
      <c r="F1715" s="2807"/>
      <c r="G1715" s="2810"/>
      <c r="H1715" s="2839"/>
      <c r="I1715" s="2807"/>
      <c r="J1715" s="2807"/>
      <c r="K1715" s="277"/>
      <c r="L1715" s="98"/>
      <c r="M1715" s="1760"/>
      <c r="N1715" s="89"/>
      <c r="O1715" s="89"/>
      <c r="P1715" s="98"/>
      <c r="Q1715" s="98"/>
      <c r="R1715" s="12"/>
      <c r="S1715" s="12"/>
      <c r="T1715" s="12"/>
      <c r="U1715" s="12"/>
      <c r="V1715" s="12"/>
      <c r="W1715" s="1934"/>
      <c r="X1715" s="1934"/>
      <c r="Y1715" s="12"/>
      <c r="Z1715" s="98"/>
      <c r="AA1715" s="2813"/>
      <c r="AB1715" s="2813"/>
      <c r="AC1715" s="2816"/>
      <c r="AD1715" s="2835"/>
      <c r="AE1715" s="2821"/>
      <c r="AF1715" s="2823"/>
      <c r="AG1715" s="59">
        <f>IF(N1715=N1714,0,IF(N1715=N1713,0,IF(N1715=N1712,0,IF(N1715=N1711,0,1))))</f>
        <v>0</v>
      </c>
      <c r="AH1715" s="59" t="s">
        <v>224</v>
      </c>
      <c r="AI1715" s="59" t="str">
        <f t="shared" si="387"/>
        <v>??</v>
      </c>
      <c r="AJ1715" s="59">
        <f>IF(O1715=O1714,0,IF(O1715=O1713,0,IF(O1715=O1712,0,IF(O1715=O1711,0,1))))</f>
        <v>0</v>
      </c>
      <c r="AK1715" s="529">
        <f t="shared" si="406"/>
        <v>0</v>
      </c>
    </row>
    <row r="1716" spans="1:37" ht="14.1" customHeight="1" thickTop="1" thickBot="1">
      <c r="A1716" s="2797"/>
      <c r="B1716" s="2801"/>
      <c r="C1716" s="2827"/>
      <c r="D1716" s="2830"/>
      <c r="E1716" s="2833"/>
      <c r="F1716" s="2807"/>
      <c r="G1716" s="2810"/>
      <c r="H1716" s="2839"/>
      <c r="I1716" s="2807"/>
      <c r="J1716" s="2807"/>
      <c r="K1716" s="277"/>
      <c r="L1716" s="98"/>
      <c r="M1716" s="1760"/>
      <c r="N1716" s="89"/>
      <c r="O1716" s="89"/>
      <c r="P1716" s="98"/>
      <c r="Q1716" s="98"/>
      <c r="R1716" s="12"/>
      <c r="S1716" s="12"/>
      <c r="T1716" s="12"/>
      <c r="U1716" s="12"/>
      <c r="V1716" s="12"/>
      <c r="W1716" s="1934"/>
      <c r="X1716" s="1934"/>
      <c r="Y1716" s="12"/>
      <c r="Z1716" s="98"/>
      <c r="AA1716" s="2813"/>
      <c r="AB1716" s="2813"/>
      <c r="AC1716" s="2816"/>
      <c r="AD1716" s="2835"/>
      <c r="AE1716" s="2821"/>
      <c r="AF1716" s="2823"/>
      <c r="AG1716" s="59">
        <f>IF(N1716=N1715,0,IF(N1716=N1714,0,IF(N1716=N1713,0,IF(N1716=N1712,0,IF(N1716=N1711,0,1)))))</f>
        <v>0</v>
      </c>
      <c r="AH1716" s="59" t="s">
        <v>224</v>
      </c>
      <c r="AI1716" s="59" t="str">
        <f t="shared" si="387"/>
        <v>??</v>
      </c>
      <c r="AJ1716" s="59">
        <f>IF(O1716=O1715,0,IF(O1716=O1714,0,IF(O1716=O1713,0,IF(O1716=O1712,0,IF(O1716=O1711,0,1)))))</f>
        <v>0</v>
      </c>
      <c r="AK1716" s="529">
        <f t="shared" si="406"/>
        <v>0</v>
      </c>
    </row>
    <row r="1717" spans="1:37" ht="14.1" customHeight="1" thickTop="1" thickBot="1">
      <c r="A1717" s="2797"/>
      <c r="B1717" s="2801"/>
      <c r="C1717" s="2827"/>
      <c r="D1717" s="2830"/>
      <c r="E1717" s="2833"/>
      <c r="F1717" s="2807"/>
      <c r="G1717" s="2810"/>
      <c r="H1717" s="2839"/>
      <c r="I1717" s="2807"/>
      <c r="J1717" s="2807"/>
      <c r="K1717" s="277"/>
      <c r="L1717" s="98"/>
      <c r="M1717" s="1760"/>
      <c r="N1717" s="89"/>
      <c r="O1717" s="89"/>
      <c r="P1717" s="98"/>
      <c r="Q1717" s="98"/>
      <c r="R1717" s="12"/>
      <c r="S1717" s="12"/>
      <c r="T1717" s="12"/>
      <c r="U1717" s="12"/>
      <c r="V1717" s="12"/>
      <c r="W1717" s="1934"/>
      <c r="X1717" s="1934"/>
      <c r="Y1717" s="12"/>
      <c r="Z1717" s="98"/>
      <c r="AA1717" s="2813"/>
      <c r="AB1717" s="2813"/>
      <c r="AC1717" s="2824" t="str">
        <f t="shared" ref="AC1717" si="407">IF(AC1711&gt;9,"błąd","")</f>
        <v/>
      </c>
      <c r="AD1717" s="2835"/>
      <c r="AE1717" s="2821"/>
      <c r="AF1717" s="2823"/>
      <c r="AG1717" s="59">
        <f>IF(N1717=N1716,0,IF(N1717=N1715,0,IF(N1717=N1714,0,IF(N1717=N1713,0,IF(N1717=N1712,0,IF(N1717=N1711,0,1))))))</f>
        <v>0</v>
      </c>
      <c r="AH1717" s="59" t="s">
        <v>224</v>
      </c>
      <c r="AI1717" s="59" t="str">
        <f t="shared" si="387"/>
        <v>??</v>
      </c>
      <c r="AJ1717" s="59">
        <f>IF(O1717=O1716,0,IF(O1717=O1715,0,IF(O1717=O1714,0,IF(O1717=O1713,0,IF(O1717=O1712,0,IF(O1717=O1711,0,1))))))</f>
        <v>0</v>
      </c>
      <c r="AK1717" s="529">
        <f t="shared" si="406"/>
        <v>0</v>
      </c>
    </row>
    <row r="1718" spans="1:37" ht="14.1" customHeight="1" thickTop="1" thickBot="1">
      <c r="A1718" s="2797"/>
      <c r="B1718" s="2801"/>
      <c r="C1718" s="2827"/>
      <c r="D1718" s="2830"/>
      <c r="E1718" s="2833"/>
      <c r="F1718" s="2807"/>
      <c r="G1718" s="2810"/>
      <c r="H1718" s="2839"/>
      <c r="I1718" s="2807"/>
      <c r="J1718" s="2807"/>
      <c r="K1718" s="277"/>
      <c r="L1718" s="98"/>
      <c r="M1718" s="1760"/>
      <c r="N1718" s="89"/>
      <c r="O1718" s="89"/>
      <c r="P1718" s="98"/>
      <c r="Q1718" s="98"/>
      <c r="R1718" s="12"/>
      <c r="S1718" s="12"/>
      <c r="T1718" s="12"/>
      <c r="U1718" s="12"/>
      <c r="V1718" s="12"/>
      <c r="W1718" s="1934"/>
      <c r="X1718" s="1934"/>
      <c r="Y1718" s="12"/>
      <c r="Z1718" s="98"/>
      <c r="AA1718" s="2813"/>
      <c r="AB1718" s="2813"/>
      <c r="AC1718" s="2824"/>
      <c r="AD1718" s="2835"/>
      <c r="AE1718" s="2821"/>
      <c r="AF1718" s="2823"/>
      <c r="AG1718" s="59">
        <f>IF(N1718=N1717,0,IF(N1718=N1716,0,IF(N1718=N1715,0,IF(N1718=N1714,0,IF(N1718=N1713,0,IF(N1718=N1712,0,IF(N1718=N1711,0,1)))))))</f>
        <v>0</v>
      </c>
      <c r="AH1718" s="59" t="s">
        <v>224</v>
      </c>
      <c r="AI1718" s="59" t="str">
        <f t="shared" si="387"/>
        <v>??</v>
      </c>
      <c r="AJ1718" s="59">
        <f>IF(O1718=O1717,0,IF(O1718=O1716,0,IF(O1718=O1715,0,IF(O1718=O1714,0,IF(O1718=O1713,0,IF(O1718=O1712,0,IF(O1718=O1711,0,1)))))))</f>
        <v>0</v>
      </c>
      <c r="AK1718" s="529">
        <f t="shared" si="406"/>
        <v>0</v>
      </c>
    </row>
    <row r="1719" spans="1:37" ht="14.1" customHeight="1" thickTop="1" thickBot="1">
      <c r="A1719" s="2797"/>
      <c r="B1719" s="2801"/>
      <c r="C1719" s="2827"/>
      <c r="D1719" s="2830"/>
      <c r="E1719" s="2833"/>
      <c r="F1719" s="2807"/>
      <c r="G1719" s="2810"/>
      <c r="H1719" s="2839"/>
      <c r="I1719" s="2807"/>
      <c r="J1719" s="2807"/>
      <c r="K1719" s="277"/>
      <c r="L1719" s="98"/>
      <c r="M1719" s="1760"/>
      <c r="N1719" s="89"/>
      <c r="O1719" s="89"/>
      <c r="P1719" s="98"/>
      <c r="Q1719" s="98"/>
      <c r="R1719" s="12"/>
      <c r="S1719" s="12"/>
      <c r="T1719" s="12"/>
      <c r="U1719" s="12"/>
      <c r="V1719" s="12"/>
      <c r="W1719" s="1934"/>
      <c r="X1719" s="1934"/>
      <c r="Y1719" s="12"/>
      <c r="Z1719" s="98"/>
      <c r="AA1719" s="2813"/>
      <c r="AB1719" s="2813"/>
      <c r="AC1719" s="2824"/>
      <c r="AD1719" s="2835"/>
      <c r="AE1719" s="2821"/>
      <c r="AF1719" s="2823"/>
      <c r="AG1719" s="59">
        <f>IF(N1719=N1718,0,IF(N1719=N1717,0,IF(N1719=N1716,0,IF(N1719=N1715,0,IF(N1719=N1714,0,IF(N1719=N1713,0,IF(N1719=N1712,0,IF(N1719=N1711,0,1))))))))</f>
        <v>0</v>
      </c>
      <c r="AH1719" s="59" t="s">
        <v>224</v>
      </c>
      <c r="AI1719" s="59" t="str">
        <f t="shared" si="387"/>
        <v>??</v>
      </c>
      <c r="AJ1719" s="59">
        <f>IF(O1719=O1718,0,IF(O1719=O1717,0,IF(O1719=O1716,0,IF(O1719=O1715,0,IF(O1719=O1714,0,IF(O1719=O1713,0,IF(O1719=O1712,0,IF(O1719=O1711,0,1))))))))</f>
        <v>0</v>
      </c>
      <c r="AK1719" s="529">
        <f t="shared" si="406"/>
        <v>0</v>
      </c>
    </row>
    <row r="1720" spans="1:37" ht="14.1" customHeight="1" thickTop="1" thickBot="1">
      <c r="A1720" s="2797"/>
      <c r="B1720" s="2802"/>
      <c r="C1720" s="2828"/>
      <c r="D1720" s="2831"/>
      <c r="E1720" s="2834"/>
      <c r="F1720" s="2808"/>
      <c r="G1720" s="2811"/>
      <c r="H1720" s="2840"/>
      <c r="I1720" s="2808"/>
      <c r="J1720" s="2808"/>
      <c r="K1720" s="274"/>
      <c r="L1720" s="96"/>
      <c r="M1720" s="96"/>
      <c r="N1720" s="89"/>
      <c r="O1720" s="93"/>
      <c r="P1720" s="96"/>
      <c r="Q1720" s="96"/>
      <c r="R1720" s="13"/>
      <c r="S1720" s="13"/>
      <c r="T1720" s="13"/>
      <c r="U1720" s="13"/>
      <c r="V1720" s="13"/>
      <c r="W1720" s="13"/>
      <c r="X1720" s="13"/>
      <c r="Y1720" s="13"/>
      <c r="Z1720" s="96"/>
      <c r="AA1720" s="2814"/>
      <c r="AB1720" s="2814"/>
      <c r="AC1720" s="2825"/>
      <c r="AD1720" s="2835"/>
      <c r="AE1720" s="2822"/>
      <c r="AF1720" s="2823"/>
      <c r="AG1720" s="59">
        <f>IF(N1720=N1719,0,IF(N1720=N1718,0,IF(N1720=N1717,0,IF(N1720=N1716,0,IF(N1720=N1715,0,IF(N1720=N1714,0,IF(N1720=N1713,0,IF(N1720=N1712,0,IF(N1720=N1711,0,1)))))))))</f>
        <v>0</v>
      </c>
      <c r="AH1720" s="59" t="s">
        <v>224</v>
      </c>
      <c r="AI1720" s="59" t="str">
        <f t="shared" si="387"/>
        <v>??</v>
      </c>
      <c r="AJ1720" s="59">
        <f>IF(O1720=O1719,0,IF(O1720=O1718,0,IF(O1720=O1717,0,IF(O1720=O1716,0,IF(O1720=O1715,0,IF(O1720=O1714,0,IF(O1720=O1713,0,IF(O1720=O1712,0,IF(O1720=O1711,0,1)))))))))</f>
        <v>0</v>
      </c>
      <c r="AK1720" s="529">
        <f t="shared" si="406"/>
        <v>0</v>
      </c>
    </row>
    <row r="1721" spans="1:37" ht="14.1" customHeight="1" thickTop="1" thickBot="1">
      <c r="A1721" s="2797"/>
      <c r="B1721" s="2800"/>
      <c r="C1721" s="2826"/>
      <c r="D1721" s="2829"/>
      <c r="E1721" s="2832"/>
      <c r="F1721" s="2806"/>
      <c r="G1721" s="2809"/>
      <c r="H1721" s="2836" t="s">
        <v>970</v>
      </c>
      <c r="I1721" s="2806"/>
      <c r="J1721" s="2806"/>
      <c r="K1721" s="275"/>
      <c r="L1721" s="97"/>
      <c r="M1721" s="97"/>
      <c r="N1721" s="79"/>
      <c r="O1721" s="79"/>
      <c r="P1721" s="97"/>
      <c r="Q1721" s="97"/>
      <c r="R1721" s="14"/>
      <c r="S1721" s="14"/>
      <c r="T1721" s="14"/>
      <c r="U1721" s="14"/>
      <c r="V1721" s="14"/>
      <c r="W1721" s="14"/>
      <c r="X1721" s="14"/>
      <c r="Y1721" s="14"/>
      <c r="Z1721" s="97"/>
      <c r="AA1721" s="2812">
        <f>SUM(R1721:Z1730)</f>
        <v>0</v>
      </c>
      <c r="AB1721" s="2812">
        <f>IF(AA1721&gt;0,18,0)</f>
        <v>0</v>
      </c>
      <c r="AC1721" s="2815">
        <f t="shared" ref="AC1721" si="408">IF((AA1721-AB1721)&gt;=0,AA1721-AB1721,0)</f>
        <v>0</v>
      </c>
      <c r="AD1721" s="2835">
        <f>IF(AA1721&lt;AB1721,AA1721,AB1721)/IF(AB1721=0,1,AB1721)</f>
        <v>0</v>
      </c>
      <c r="AE1721" s="2820" t="str">
        <f>IF(AD1721=1,"pe",IF(AD1721&gt;0,"ne",""))</f>
        <v/>
      </c>
      <c r="AF1721" s="2823"/>
      <c r="AG1721" s="59">
        <v>1</v>
      </c>
      <c r="AH1721" s="59" t="s">
        <v>224</v>
      </c>
      <c r="AI1721" s="59" t="str">
        <f t="shared" ref="AI1721:AI1810" si="409">$C$2</f>
        <v>??</v>
      </c>
      <c r="AJ1721" s="59">
        <v>1</v>
      </c>
      <c r="AK1721" s="529">
        <f>C1721</f>
        <v>0</v>
      </c>
    </row>
    <row r="1722" spans="1:37" ht="14.1" customHeight="1" thickTop="1" thickBot="1">
      <c r="A1722" s="2797"/>
      <c r="B1722" s="2801"/>
      <c r="C1722" s="2827"/>
      <c r="D1722" s="2830"/>
      <c r="E1722" s="2833"/>
      <c r="F1722" s="2807"/>
      <c r="G1722" s="2810"/>
      <c r="H1722" s="2837"/>
      <c r="I1722" s="2807"/>
      <c r="J1722" s="2807"/>
      <c r="K1722" s="273"/>
      <c r="L1722" s="98"/>
      <c r="M1722" s="1760"/>
      <c r="N1722" s="89"/>
      <c r="O1722" s="89"/>
      <c r="P1722" s="98"/>
      <c r="Q1722" s="98"/>
      <c r="R1722" s="12"/>
      <c r="S1722" s="12"/>
      <c r="T1722" s="12"/>
      <c r="U1722" s="12"/>
      <c r="V1722" s="12"/>
      <c r="W1722" s="1934"/>
      <c r="X1722" s="1934"/>
      <c r="Y1722" s="12"/>
      <c r="Z1722" s="98"/>
      <c r="AA1722" s="2813"/>
      <c r="AB1722" s="2813"/>
      <c r="AC1722" s="2816"/>
      <c r="AD1722" s="2835"/>
      <c r="AE1722" s="2821"/>
      <c r="AF1722" s="2823"/>
      <c r="AG1722" s="59">
        <f>IF(N1722=N1721,0,1)</f>
        <v>0</v>
      </c>
      <c r="AH1722" s="59" t="s">
        <v>224</v>
      </c>
      <c r="AI1722" s="59" t="str">
        <f t="shared" si="409"/>
        <v>??</v>
      </c>
      <c r="AJ1722" s="59">
        <f>IF(O1722=O1721,0,1)</f>
        <v>0</v>
      </c>
      <c r="AK1722" s="529">
        <f t="shared" si="406"/>
        <v>0</v>
      </c>
    </row>
    <row r="1723" spans="1:37" ht="14.1" customHeight="1" thickTop="1" thickBot="1">
      <c r="A1723" s="2797"/>
      <c r="B1723" s="2801"/>
      <c r="C1723" s="2827"/>
      <c r="D1723" s="2830"/>
      <c r="E1723" s="2833"/>
      <c r="F1723" s="2807"/>
      <c r="G1723" s="2810"/>
      <c r="H1723" s="2838"/>
      <c r="I1723" s="2807"/>
      <c r="J1723" s="2807"/>
      <c r="K1723" s="273"/>
      <c r="L1723" s="98"/>
      <c r="M1723" s="1760"/>
      <c r="N1723" s="89"/>
      <c r="O1723" s="89"/>
      <c r="P1723" s="98"/>
      <c r="Q1723" s="98"/>
      <c r="R1723" s="12"/>
      <c r="S1723" s="12"/>
      <c r="T1723" s="12"/>
      <c r="U1723" s="12"/>
      <c r="V1723" s="12"/>
      <c r="W1723" s="1934"/>
      <c r="X1723" s="1934"/>
      <c r="Y1723" s="12"/>
      <c r="Z1723" s="98"/>
      <c r="AA1723" s="2813"/>
      <c r="AB1723" s="2813"/>
      <c r="AC1723" s="2816"/>
      <c r="AD1723" s="2835"/>
      <c r="AE1723" s="2821"/>
      <c r="AF1723" s="2823"/>
      <c r="AG1723" s="59">
        <f>IF(N1723=N1722,0,IF(N1723=N1721,0,1))</f>
        <v>0</v>
      </c>
      <c r="AH1723" s="59" t="s">
        <v>224</v>
      </c>
      <c r="AI1723" s="59" t="str">
        <f t="shared" si="409"/>
        <v>??</v>
      </c>
      <c r="AJ1723" s="59">
        <f>IF(O1723=O1722,0,IF(O1723=O1721,0,1))</f>
        <v>0</v>
      </c>
      <c r="AK1723" s="529">
        <f t="shared" si="406"/>
        <v>0</v>
      </c>
    </row>
    <row r="1724" spans="1:37" ht="14.1" customHeight="1" thickTop="1" thickBot="1">
      <c r="A1724" s="2797"/>
      <c r="B1724" s="2801"/>
      <c r="C1724" s="2827"/>
      <c r="D1724" s="2830"/>
      <c r="E1724" s="2833"/>
      <c r="F1724" s="2807"/>
      <c r="G1724" s="2810"/>
      <c r="H1724" s="2839"/>
      <c r="I1724" s="2807"/>
      <c r="J1724" s="2807"/>
      <c r="K1724" s="273"/>
      <c r="L1724" s="98"/>
      <c r="M1724" s="1760"/>
      <c r="N1724" s="89"/>
      <c r="O1724" s="89"/>
      <c r="P1724" s="98"/>
      <c r="Q1724" s="98"/>
      <c r="R1724" s="12"/>
      <c r="S1724" s="12"/>
      <c r="T1724" s="12"/>
      <c r="U1724" s="12"/>
      <c r="V1724" s="12"/>
      <c r="W1724" s="1934"/>
      <c r="X1724" s="1934"/>
      <c r="Y1724" s="12"/>
      <c r="Z1724" s="98"/>
      <c r="AA1724" s="2813"/>
      <c r="AB1724" s="2813"/>
      <c r="AC1724" s="2816"/>
      <c r="AD1724" s="2835"/>
      <c r="AE1724" s="2821"/>
      <c r="AF1724" s="2823"/>
      <c r="AG1724" s="59">
        <f>IF(N1724=N1723,0,IF(N1724=N1722,0,IF(N1724=N1721,0,1)))</f>
        <v>0</v>
      </c>
      <c r="AH1724" s="59" t="s">
        <v>224</v>
      </c>
      <c r="AI1724" s="59" t="str">
        <f t="shared" si="409"/>
        <v>??</v>
      </c>
      <c r="AJ1724" s="59">
        <f>IF(O1724=O1723,0,IF(O1724=O1722,0,IF(O1724=O1721,0,1)))</f>
        <v>0</v>
      </c>
      <c r="AK1724" s="529">
        <f t="shared" si="406"/>
        <v>0</v>
      </c>
    </row>
    <row r="1725" spans="1:37" ht="14.1" customHeight="1" thickTop="1" thickBot="1">
      <c r="A1725" s="2797"/>
      <c r="B1725" s="2801"/>
      <c r="C1725" s="2827"/>
      <c r="D1725" s="2830"/>
      <c r="E1725" s="2833"/>
      <c r="F1725" s="2807"/>
      <c r="G1725" s="2810"/>
      <c r="H1725" s="2839"/>
      <c r="I1725" s="2807"/>
      <c r="J1725" s="2807"/>
      <c r="K1725" s="277"/>
      <c r="L1725" s="98"/>
      <c r="M1725" s="1760"/>
      <c r="N1725" s="89"/>
      <c r="O1725" s="89"/>
      <c r="P1725" s="98"/>
      <c r="Q1725" s="98"/>
      <c r="R1725" s="12"/>
      <c r="S1725" s="12"/>
      <c r="T1725" s="12"/>
      <c r="U1725" s="12"/>
      <c r="V1725" s="12"/>
      <c r="W1725" s="1934"/>
      <c r="X1725" s="1934"/>
      <c r="Y1725" s="12"/>
      <c r="Z1725" s="98"/>
      <c r="AA1725" s="2813"/>
      <c r="AB1725" s="2813"/>
      <c r="AC1725" s="2816"/>
      <c r="AD1725" s="2835"/>
      <c r="AE1725" s="2821"/>
      <c r="AF1725" s="2823"/>
      <c r="AG1725" s="59">
        <f>IF(N1725=N1724,0,IF(N1725=N1723,0,IF(N1725=N1722,0,IF(N1725=N1721,0,1))))</f>
        <v>0</v>
      </c>
      <c r="AH1725" s="59" t="s">
        <v>224</v>
      </c>
      <c r="AI1725" s="59" t="str">
        <f t="shared" si="409"/>
        <v>??</v>
      </c>
      <c r="AJ1725" s="59">
        <f>IF(O1725=O1724,0,IF(O1725=O1723,0,IF(O1725=O1722,0,IF(O1725=O1721,0,1))))</f>
        <v>0</v>
      </c>
      <c r="AK1725" s="529">
        <f t="shared" si="406"/>
        <v>0</v>
      </c>
    </row>
    <row r="1726" spans="1:37" ht="14.1" customHeight="1" thickTop="1" thickBot="1">
      <c r="A1726" s="2797"/>
      <c r="B1726" s="2801"/>
      <c r="C1726" s="2827"/>
      <c r="D1726" s="2830"/>
      <c r="E1726" s="2833"/>
      <c r="F1726" s="2807"/>
      <c r="G1726" s="2810"/>
      <c r="H1726" s="2839"/>
      <c r="I1726" s="2807"/>
      <c r="J1726" s="2807"/>
      <c r="K1726" s="277"/>
      <c r="L1726" s="98"/>
      <c r="M1726" s="1760"/>
      <c r="N1726" s="89"/>
      <c r="O1726" s="89"/>
      <c r="P1726" s="98"/>
      <c r="Q1726" s="98"/>
      <c r="R1726" s="12"/>
      <c r="S1726" s="12"/>
      <c r="T1726" s="12"/>
      <c r="U1726" s="12"/>
      <c r="V1726" s="12"/>
      <c r="W1726" s="1934"/>
      <c r="X1726" s="1934"/>
      <c r="Y1726" s="12"/>
      <c r="Z1726" s="98"/>
      <c r="AA1726" s="2813"/>
      <c r="AB1726" s="2813"/>
      <c r="AC1726" s="2816"/>
      <c r="AD1726" s="2835"/>
      <c r="AE1726" s="2821"/>
      <c r="AF1726" s="2823"/>
      <c r="AG1726" s="59">
        <f>IF(N1726=N1725,0,IF(N1726=N1724,0,IF(N1726=N1723,0,IF(N1726=N1722,0,IF(N1726=N1721,0,1)))))</f>
        <v>0</v>
      </c>
      <c r="AH1726" s="59" t="s">
        <v>224</v>
      </c>
      <c r="AI1726" s="59" t="str">
        <f t="shared" si="409"/>
        <v>??</v>
      </c>
      <c r="AJ1726" s="59">
        <f>IF(O1726=O1725,0,IF(O1726=O1724,0,IF(O1726=O1723,0,IF(O1726=O1722,0,IF(O1726=O1721,0,1)))))</f>
        <v>0</v>
      </c>
      <c r="AK1726" s="529">
        <f t="shared" si="406"/>
        <v>0</v>
      </c>
    </row>
    <row r="1727" spans="1:37" ht="14.1" customHeight="1" thickTop="1" thickBot="1">
      <c r="A1727" s="2797"/>
      <c r="B1727" s="2801"/>
      <c r="C1727" s="2827"/>
      <c r="D1727" s="2830"/>
      <c r="E1727" s="2833"/>
      <c r="F1727" s="2807"/>
      <c r="G1727" s="2810"/>
      <c r="H1727" s="2839"/>
      <c r="I1727" s="2807"/>
      <c r="J1727" s="2807"/>
      <c r="K1727" s="277"/>
      <c r="L1727" s="98"/>
      <c r="M1727" s="1760"/>
      <c r="N1727" s="89"/>
      <c r="O1727" s="89"/>
      <c r="P1727" s="98"/>
      <c r="Q1727" s="98"/>
      <c r="R1727" s="12"/>
      <c r="S1727" s="12"/>
      <c r="T1727" s="12"/>
      <c r="U1727" s="12"/>
      <c r="V1727" s="12"/>
      <c r="W1727" s="1934"/>
      <c r="X1727" s="1934"/>
      <c r="Y1727" s="12"/>
      <c r="Z1727" s="98"/>
      <c r="AA1727" s="2813"/>
      <c r="AB1727" s="2813"/>
      <c r="AC1727" s="2824" t="str">
        <f t="shared" ref="AC1727" si="410">IF(AC1721&gt;9,"błąd","")</f>
        <v/>
      </c>
      <c r="AD1727" s="2835"/>
      <c r="AE1727" s="2821"/>
      <c r="AF1727" s="2823"/>
      <c r="AG1727" s="59">
        <f>IF(N1727=N1726,0,IF(N1727=N1725,0,IF(N1727=N1724,0,IF(N1727=N1723,0,IF(N1727=N1722,0,IF(N1727=N1721,0,1))))))</f>
        <v>0</v>
      </c>
      <c r="AH1727" s="59" t="s">
        <v>224</v>
      </c>
      <c r="AI1727" s="59" t="str">
        <f t="shared" si="409"/>
        <v>??</v>
      </c>
      <c r="AJ1727" s="59">
        <f>IF(O1727=O1726,0,IF(O1727=O1725,0,IF(O1727=O1724,0,IF(O1727=O1723,0,IF(O1727=O1722,0,IF(O1727=O1721,0,1))))))</f>
        <v>0</v>
      </c>
      <c r="AK1727" s="529">
        <f t="shared" si="406"/>
        <v>0</v>
      </c>
    </row>
    <row r="1728" spans="1:37" ht="14.1" customHeight="1" thickTop="1" thickBot="1">
      <c r="A1728" s="2797"/>
      <c r="B1728" s="2801"/>
      <c r="C1728" s="2827"/>
      <c r="D1728" s="2830"/>
      <c r="E1728" s="2833"/>
      <c r="F1728" s="2807"/>
      <c r="G1728" s="2810"/>
      <c r="H1728" s="2839"/>
      <c r="I1728" s="2807"/>
      <c r="J1728" s="2807"/>
      <c r="K1728" s="277"/>
      <c r="L1728" s="98"/>
      <c r="M1728" s="1760"/>
      <c r="N1728" s="89"/>
      <c r="O1728" s="89"/>
      <c r="P1728" s="98"/>
      <c r="Q1728" s="98"/>
      <c r="R1728" s="12"/>
      <c r="S1728" s="12"/>
      <c r="T1728" s="12"/>
      <c r="U1728" s="12"/>
      <c r="V1728" s="12"/>
      <c r="W1728" s="1934"/>
      <c r="X1728" s="1934"/>
      <c r="Y1728" s="12"/>
      <c r="Z1728" s="98"/>
      <c r="AA1728" s="2813"/>
      <c r="AB1728" s="2813"/>
      <c r="AC1728" s="2824"/>
      <c r="AD1728" s="2835"/>
      <c r="AE1728" s="2821"/>
      <c r="AF1728" s="2823"/>
      <c r="AG1728" s="59">
        <f>IF(N1728=N1727,0,IF(N1728=N1726,0,IF(N1728=N1725,0,IF(N1728=N1724,0,IF(N1728=N1723,0,IF(N1728=N1722,0,IF(N1728=N1721,0,1)))))))</f>
        <v>0</v>
      </c>
      <c r="AH1728" s="59" t="s">
        <v>224</v>
      </c>
      <c r="AI1728" s="59" t="str">
        <f t="shared" si="409"/>
        <v>??</v>
      </c>
      <c r="AJ1728" s="59">
        <f>IF(O1728=O1727,0,IF(O1728=O1726,0,IF(O1728=O1725,0,IF(O1728=O1724,0,IF(O1728=O1723,0,IF(O1728=O1722,0,IF(O1728=O1721,0,1)))))))</f>
        <v>0</v>
      </c>
      <c r="AK1728" s="529">
        <f t="shared" si="406"/>
        <v>0</v>
      </c>
    </row>
    <row r="1729" spans="1:37" ht="14.1" customHeight="1" thickTop="1" thickBot="1">
      <c r="A1729" s="2797"/>
      <c r="B1729" s="2801"/>
      <c r="C1729" s="2827"/>
      <c r="D1729" s="2830"/>
      <c r="E1729" s="2833"/>
      <c r="F1729" s="2807"/>
      <c r="G1729" s="2810"/>
      <c r="H1729" s="2839"/>
      <c r="I1729" s="2807"/>
      <c r="J1729" s="2807"/>
      <c r="K1729" s="277"/>
      <c r="L1729" s="98"/>
      <c r="M1729" s="1760"/>
      <c r="N1729" s="89"/>
      <c r="O1729" s="89"/>
      <c r="P1729" s="98"/>
      <c r="Q1729" s="98"/>
      <c r="R1729" s="12"/>
      <c r="S1729" s="12"/>
      <c r="T1729" s="12"/>
      <c r="U1729" s="12"/>
      <c r="V1729" s="12"/>
      <c r="W1729" s="1934"/>
      <c r="X1729" s="1934"/>
      <c r="Y1729" s="12"/>
      <c r="Z1729" s="98"/>
      <c r="AA1729" s="2813"/>
      <c r="AB1729" s="2813"/>
      <c r="AC1729" s="2824"/>
      <c r="AD1729" s="2835"/>
      <c r="AE1729" s="2821"/>
      <c r="AF1729" s="2823"/>
      <c r="AG1729" s="59">
        <f>IF(N1729=N1728,0,IF(N1729=N1727,0,IF(N1729=N1726,0,IF(N1729=N1725,0,IF(N1729=N1724,0,IF(N1729=N1723,0,IF(N1729=N1722,0,IF(N1729=N1721,0,1))))))))</f>
        <v>0</v>
      </c>
      <c r="AH1729" s="59" t="s">
        <v>224</v>
      </c>
      <c r="AI1729" s="59" t="str">
        <f t="shared" si="409"/>
        <v>??</v>
      </c>
      <c r="AJ1729" s="59">
        <f>IF(O1729=O1728,0,IF(O1729=O1727,0,IF(O1729=O1726,0,IF(O1729=O1725,0,IF(O1729=O1724,0,IF(O1729=O1723,0,IF(O1729=O1722,0,IF(O1729=O1721,0,1))))))))</f>
        <v>0</v>
      </c>
      <c r="AK1729" s="529">
        <f t="shared" si="406"/>
        <v>0</v>
      </c>
    </row>
    <row r="1730" spans="1:37" ht="14.1" customHeight="1" thickTop="1" thickBot="1">
      <c r="A1730" s="2797"/>
      <c r="B1730" s="2802"/>
      <c r="C1730" s="2828"/>
      <c r="D1730" s="2831"/>
      <c r="E1730" s="2834"/>
      <c r="F1730" s="2808"/>
      <c r="G1730" s="2811"/>
      <c r="H1730" s="2840"/>
      <c r="I1730" s="2808"/>
      <c r="J1730" s="2808"/>
      <c r="K1730" s="274"/>
      <c r="L1730" s="96"/>
      <c r="M1730" s="96"/>
      <c r="N1730" s="89"/>
      <c r="O1730" s="93"/>
      <c r="P1730" s="96"/>
      <c r="Q1730" s="96"/>
      <c r="R1730" s="13"/>
      <c r="S1730" s="13"/>
      <c r="T1730" s="13"/>
      <c r="U1730" s="13"/>
      <c r="V1730" s="13"/>
      <c r="W1730" s="13"/>
      <c r="X1730" s="13"/>
      <c r="Y1730" s="13"/>
      <c r="Z1730" s="96"/>
      <c r="AA1730" s="2814"/>
      <c r="AB1730" s="2814"/>
      <c r="AC1730" s="2825"/>
      <c r="AD1730" s="2835"/>
      <c r="AE1730" s="2822"/>
      <c r="AF1730" s="2823"/>
      <c r="AG1730" s="59">
        <f>IF(N1730=N1729,0,IF(N1730=N1728,0,IF(N1730=N1727,0,IF(N1730=N1726,0,IF(N1730=N1725,0,IF(N1730=N1724,0,IF(N1730=N1723,0,IF(N1730=N1722,0,IF(N1730=N1721,0,1)))))))))</f>
        <v>0</v>
      </c>
      <c r="AH1730" s="59" t="s">
        <v>224</v>
      </c>
      <c r="AI1730" s="59" t="str">
        <f t="shared" si="409"/>
        <v>??</v>
      </c>
      <c r="AJ1730" s="59">
        <f>IF(O1730=O1729,0,IF(O1730=O1728,0,IF(O1730=O1727,0,IF(O1730=O1726,0,IF(O1730=O1725,0,IF(O1730=O1724,0,IF(O1730=O1723,0,IF(O1730=O1722,0,IF(O1730=O1721,0,1)))))))))</f>
        <v>0</v>
      </c>
      <c r="AK1730" s="529">
        <f t="shared" si="406"/>
        <v>0</v>
      </c>
    </row>
    <row r="1731" spans="1:37" ht="14.1" customHeight="1" thickTop="1" thickBot="1">
      <c r="A1731" s="2797"/>
      <c r="B1731" s="2800"/>
      <c r="C1731" s="2826"/>
      <c r="D1731" s="2829"/>
      <c r="E1731" s="2832"/>
      <c r="F1731" s="2806"/>
      <c r="G1731" s="2809"/>
      <c r="H1731" s="2836" t="s">
        <v>970</v>
      </c>
      <c r="I1731" s="2806"/>
      <c r="J1731" s="2806"/>
      <c r="K1731" s="275"/>
      <c r="L1731" s="97"/>
      <c r="M1731" s="97"/>
      <c r="N1731" s="79"/>
      <c r="O1731" s="79"/>
      <c r="P1731" s="97"/>
      <c r="Q1731" s="97"/>
      <c r="R1731" s="14"/>
      <c r="S1731" s="14"/>
      <c r="T1731" s="14"/>
      <c r="U1731" s="14"/>
      <c r="V1731" s="14"/>
      <c r="W1731" s="14"/>
      <c r="X1731" s="14"/>
      <c r="Y1731" s="14"/>
      <c r="Z1731" s="97"/>
      <c r="AA1731" s="2812">
        <f>SUM(R1731:Z1740)</f>
        <v>0</v>
      </c>
      <c r="AB1731" s="2812">
        <f>IF(AA1731&gt;0,18,0)</f>
        <v>0</v>
      </c>
      <c r="AC1731" s="2815">
        <f t="shared" ref="AC1731" si="411">IF((AA1731-AB1731)&gt;=0,AA1731-AB1731,0)</f>
        <v>0</v>
      </c>
      <c r="AD1731" s="2835">
        <f>IF(AA1731&lt;AB1731,AA1731,AB1731)/IF(AB1731=0,1,AB1731)</f>
        <v>0</v>
      </c>
      <c r="AE1731" s="2820" t="str">
        <f>IF(AD1731=1,"pe",IF(AD1731&gt;0,"ne",""))</f>
        <v/>
      </c>
      <c r="AF1731" s="2823"/>
      <c r="AG1731" s="59">
        <v>1</v>
      </c>
      <c r="AH1731" s="59" t="s">
        <v>224</v>
      </c>
      <c r="AI1731" s="59" t="str">
        <f t="shared" si="409"/>
        <v>??</v>
      </c>
      <c r="AJ1731" s="59">
        <v>1</v>
      </c>
      <c r="AK1731" s="529">
        <f>C1731</f>
        <v>0</v>
      </c>
    </row>
    <row r="1732" spans="1:37" ht="14.1" customHeight="1" thickTop="1" thickBot="1">
      <c r="A1732" s="2797"/>
      <c r="B1732" s="2801"/>
      <c r="C1732" s="2827"/>
      <c r="D1732" s="2830"/>
      <c r="E1732" s="2833"/>
      <c r="F1732" s="2807"/>
      <c r="G1732" s="2810"/>
      <c r="H1732" s="2837"/>
      <c r="I1732" s="2807"/>
      <c r="J1732" s="2807"/>
      <c r="K1732" s="273"/>
      <c r="L1732" s="98"/>
      <c r="M1732" s="1760"/>
      <c r="N1732" s="89"/>
      <c r="O1732" s="89"/>
      <c r="P1732" s="98"/>
      <c r="Q1732" s="98"/>
      <c r="R1732" s="12"/>
      <c r="S1732" s="12"/>
      <c r="T1732" s="12"/>
      <c r="U1732" s="12"/>
      <c r="V1732" s="12"/>
      <c r="W1732" s="1934"/>
      <c r="X1732" s="1934"/>
      <c r="Y1732" s="12"/>
      <c r="Z1732" s="98"/>
      <c r="AA1732" s="2813"/>
      <c r="AB1732" s="2813"/>
      <c r="AC1732" s="2816"/>
      <c r="AD1732" s="2835"/>
      <c r="AE1732" s="2821"/>
      <c r="AF1732" s="2823"/>
      <c r="AG1732" s="59">
        <f>IF(N1732=N1731,0,1)</f>
        <v>0</v>
      </c>
      <c r="AH1732" s="59" t="s">
        <v>224</v>
      </c>
      <c r="AI1732" s="59" t="str">
        <f t="shared" si="409"/>
        <v>??</v>
      </c>
      <c r="AJ1732" s="59">
        <f>IF(O1732=O1731,0,1)</f>
        <v>0</v>
      </c>
      <c r="AK1732" s="529">
        <f t="shared" si="406"/>
        <v>0</v>
      </c>
    </row>
    <row r="1733" spans="1:37" ht="14.1" customHeight="1" thickTop="1" thickBot="1">
      <c r="A1733" s="2797"/>
      <c r="B1733" s="2801"/>
      <c r="C1733" s="2827"/>
      <c r="D1733" s="2830"/>
      <c r="E1733" s="2833"/>
      <c r="F1733" s="2807"/>
      <c r="G1733" s="2810"/>
      <c r="H1733" s="2838"/>
      <c r="I1733" s="2807"/>
      <c r="J1733" s="2807"/>
      <c r="K1733" s="273"/>
      <c r="L1733" s="98"/>
      <c r="M1733" s="1760"/>
      <c r="N1733" s="89"/>
      <c r="O1733" s="89"/>
      <c r="P1733" s="98"/>
      <c r="Q1733" s="98"/>
      <c r="R1733" s="12"/>
      <c r="S1733" s="12"/>
      <c r="T1733" s="12"/>
      <c r="U1733" s="12"/>
      <c r="V1733" s="12"/>
      <c r="W1733" s="1934"/>
      <c r="X1733" s="1934"/>
      <c r="Y1733" s="12"/>
      <c r="Z1733" s="98"/>
      <c r="AA1733" s="2813"/>
      <c r="AB1733" s="2813"/>
      <c r="AC1733" s="2816"/>
      <c r="AD1733" s="2835"/>
      <c r="AE1733" s="2821"/>
      <c r="AF1733" s="2823"/>
      <c r="AG1733" s="59">
        <f>IF(N1733=N1732,0,IF(N1733=N1731,0,1))</f>
        <v>0</v>
      </c>
      <c r="AH1733" s="59" t="s">
        <v>224</v>
      </c>
      <c r="AI1733" s="59" t="str">
        <f t="shared" si="409"/>
        <v>??</v>
      </c>
      <c r="AJ1733" s="59">
        <f>IF(O1733=O1732,0,IF(O1733=O1731,0,1))</f>
        <v>0</v>
      </c>
      <c r="AK1733" s="529">
        <f t="shared" si="406"/>
        <v>0</v>
      </c>
    </row>
    <row r="1734" spans="1:37" ht="14.1" customHeight="1" thickTop="1" thickBot="1">
      <c r="A1734" s="2797"/>
      <c r="B1734" s="2801"/>
      <c r="C1734" s="2827"/>
      <c r="D1734" s="2830"/>
      <c r="E1734" s="2833"/>
      <c r="F1734" s="2807"/>
      <c r="G1734" s="2810"/>
      <c r="H1734" s="2839"/>
      <c r="I1734" s="2807"/>
      <c r="J1734" s="2807"/>
      <c r="K1734" s="273"/>
      <c r="L1734" s="98"/>
      <c r="M1734" s="1760"/>
      <c r="N1734" s="89"/>
      <c r="O1734" s="89"/>
      <c r="P1734" s="98"/>
      <c r="Q1734" s="98"/>
      <c r="R1734" s="12"/>
      <c r="S1734" s="12"/>
      <c r="T1734" s="12"/>
      <c r="U1734" s="12"/>
      <c r="V1734" s="12"/>
      <c r="W1734" s="1934"/>
      <c r="X1734" s="1934"/>
      <c r="Y1734" s="12"/>
      <c r="Z1734" s="98"/>
      <c r="AA1734" s="2813"/>
      <c r="AB1734" s="2813"/>
      <c r="AC1734" s="2816"/>
      <c r="AD1734" s="2835"/>
      <c r="AE1734" s="2821"/>
      <c r="AF1734" s="2823"/>
      <c r="AG1734" s="59">
        <f>IF(N1734=N1733,0,IF(N1734=N1732,0,IF(N1734=N1731,0,1)))</f>
        <v>0</v>
      </c>
      <c r="AH1734" s="59" t="s">
        <v>224</v>
      </c>
      <c r="AI1734" s="59" t="str">
        <f t="shared" si="409"/>
        <v>??</v>
      </c>
      <c r="AJ1734" s="59">
        <f>IF(O1734=O1733,0,IF(O1734=O1732,0,IF(O1734=O1731,0,1)))</f>
        <v>0</v>
      </c>
      <c r="AK1734" s="529">
        <f t="shared" si="406"/>
        <v>0</v>
      </c>
    </row>
    <row r="1735" spans="1:37" ht="14.1" customHeight="1" thickTop="1" thickBot="1">
      <c r="A1735" s="2797"/>
      <c r="B1735" s="2801"/>
      <c r="C1735" s="2827"/>
      <c r="D1735" s="2830"/>
      <c r="E1735" s="2833"/>
      <c r="F1735" s="2807"/>
      <c r="G1735" s="2810"/>
      <c r="H1735" s="2839"/>
      <c r="I1735" s="2807"/>
      <c r="J1735" s="2807"/>
      <c r="K1735" s="277"/>
      <c r="L1735" s="98"/>
      <c r="M1735" s="1760"/>
      <c r="N1735" s="89"/>
      <c r="O1735" s="89"/>
      <c r="P1735" s="98"/>
      <c r="Q1735" s="98"/>
      <c r="R1735" s="12"/>
      <c r="S1735" s="12"/>
      <c r="T1735" s="12"/>
      <c r="U1735" s="12"/>
      <c r="V1735" s="12"/>
      <c r="W1735" s="1934"/>
      <c r="X1735" s="1934"/>
      <c r="Y1735" s="12"/>
      <c r="Z1735" s="98"/>
      <c r="AA1735" s="2813"/>
      <c r="AB1735" s="2813"/>
      <c r="AC1735" s="2816"/>
      <c r="AD1735" s="2835"/>
      <c r="AE1735" s="2821"/>
      <c r="AF1735" s="2823"/>
      <c r="AG1735" s="59">
        <f>IF(N1735=N1734,0,IF(N1735=N1733,0,IF(N1735=N1732,0,IF(N1735=N1731,0,1))))</f>
        <v>0</v>
      </c>
      <c r="AH1735" s="59" t="s">
        <v>224</v>
      </c>
      <c r="AI1735" s="59" t="str">
        <f t="shared" si="409"/>
        <v>??</v>
      </c>
      <c r="AJ1735" s="59">
        <f>IF(O1735=O1734,0,IF(O1735=O1733,0,IF(O1735=O1732,0,IF(O1735=O1731,0,1))))</f>
        <v>0</v>
      </c>
      <c r="AK1735" s="529">
        <f t="shared" si="406"/>
        <v>0</v>
      </c>
    </row>
    <row r="1736" spans="1:37" ht="14.1" customHeight="1" thickTop="1" thickBot="1">
      <c r="A1736" s="2797"/>
      <c r="B1736" s="2801"/>
      <c r="C1736" s="2827"/>
      <c r="D1736" s="2830"/>
      <c r="E1736" s="2833"/>
      <c r="F1736" s="2807"/>
      <c r="G1736" s="2810"/>
      <c r="H1736" s="2839"/>
      <c r="I1736" s="2807"/>
      <c r="J1736" s="2807"/>
      <c r="K1736" s="277"/>
      <c r="L1736" s="98"/>
      <c r="M1736" s="1760"/>
      <c r="N1736" s="89"/>
      <c r="O1736" s="89"/>
      <c r="P1736" s="98"/>
      <c r="Q1736" s="98"/>
      <c r="R1736" s="12"/>
      <c r="S1736" s="12"/>
      <c r="T1736" s="12"/>
      <c r="U1736" s="12"/>
      <c r="V1736" s="12"/>
      <c r="W1736" s="1934"/>
      <c r="X1736" s="1934"/>
      <c r="Y1736" s="12"/>
      <c r="Z1736" s="98"/>
      <c r="AA1736" s="2813"/>
      <c r="AB1736" s="2813"/>
      <c r="AC1736" s="2816"/>
      <c r="AD1736" s="2835"/>
      <c r="AE1736" s="2821"/>
      <c r="AF1736" s="2823"/>
      <c r="AG1736" s="59">
        <f>IF(N1736=N1735,0,IF(N1736=N1734,0,IF(N1736=N1733,0,IF(N1736=N1732,0,IF(N1736=N1731,0,1)))))</f>
        <v>0</v>
      </c>
      <c r="AH1736" s="59" t="s">
        <v>224</v>
      </c>
      <c r="AI1736" s="59" t="str">
        <f t="shared" si="409"/>
        <v>??</v>
      </c>
      <c r="AJ1736" s="59">
        <f>IF(O1736=O1735,0,IF(O1736=O1734,0,IF(O1736=O1733,0,IF(O1736=O1732,0,IF(O1736=O1731,0,1)))))</f>
        <v>0</v>
      </c>
      <c r="AK1736" s="529">
        <f t="shared" si="406"/>
        <v>0</v>
      </c>
    </row>
    <row r="1737" spans="1:37" ht="14.1" customHeight="1" thickTop="1" thickBot="1">
      <c r="A1737" s="2797"/>
      <c r="B1737" s="2801"/>
      <c r="C1737" s="2827"/>
      <c r="D1737" s="2830"/>
      <c r="E1737" s="2833"/>
      <c r="F1737" s="2807"/>
      <c r="G1737" s="2810"/>
      <c r="H1737" s="2839"/>
      <c r="I1737" s="2807"/>
      <c r="J1737" s="2807"/>
      <c r="K1737" s="277"/>
      <c r="L1737" s="98"/>
      <c r="M1737" s="1760"/>
      <c r="N1737" s="89"/>
      <c r="O1737" s="89"/>
      <c r="P1737" s="98"/>
      <c r="Q1737" s="98"/>
      <c r="R1737" s="12"/>
      <c r="S1737" s="12"/>
      <c r="T1737" s="12"/>
      <c r="U1737" s="12"/>
      <c r="V1737" s="12"/>
      <c r="W1737" s="1934"/>
      <c r="X1737" s="1934"/>
      <c r="Y1737" s="12"/>
      <c r="Z1737" s="98"/>
      <c r="AA1737" s="2813"/>
      <c r="AB1737" s="2813"/>
      <c r="AC1737" s="2824" t="str">
        <f t="shared" ref="AC1737" si="412">IF(AC1731&gt;9,"błąd","")</f>
        <v/>
      </c>
      <c r="AD1737" s="2835"/>
      <c r="AE1737" s="2821"/>
      <c r="AF1737" s="2823"/>
      <c r="AG1737" s="59">
        <f>IF(N1737=N1736,0,IF(N1737=N1735,0,IF(N1737=N1734,0,IF(N1737=N1733,0,IF(N1737=N1732,0,IF(N1737=N1731,0,1))))))</f>
        <v>0</v>
      </c>
      <c r="AH1737" s="59" t="s">
        <v>224</v>
      </c>
      <c r="AI1737" s="59" t="str">
        <f t="shared" si="409"/>
        <v>??</v>
      </c>
      <c r="AJ1737" s="59">
        <f>IF(O1737=O1736,0,IF(O1737=O1735,0,IF(O1737=O1734,0,IF(O1737=O1733,0,IF(O1737=O1732,0,IF(O1737=O1731,0,1))))))</f>
        <v>0</v>
      </c>
      <c r="AK1737" s="529">
        <f t="shared" si="406"/>
        <v>0</v>
      </c>
    </row>
    <row r="1738" spans="1:37" ht="14.1" customHeight="1" thickTop="1" thickBot="1">
      <c r="A1738" s="2797"/>
      <c r="B1738" s="2801"/>
      <c r="C1738" s="2827"/>
      <c r="D1738" s="2830"/>
      <c r="E1738" s="2833"/>
      <c r="F1738" s="2807"/>
      <c r="G1738" s="2810"/>
      <c r="H1738" s="2839"/>
      <c r="I1738" s="2807"/>
      <c r="J1738" s="2807"/>
      <c r="K1738" s="277"/>
      <c r="L1738" s="98"/>
      <c r="M1738" s="1760"/>
      <c r="N1738" s="89"/>
      <c r="O1738" s="89"/>
      <c r="P1738" s="98"/>
      <c r="Q1738" s="98"/>
      <c r="R1738" s="12"/>
      <c r="S1738" s="12"/>
      <c r="T1738" s="12"/>
      <c r="U1738" s="12"/>
      <c r="V1738" s="12"/>
      <c r="W1738" s="1934"/>
      <c r="X1738" s="1934"/>
      <c r="Y1738" s="12"/>
      <c r="Z1738" s="98"/>
      <c r="AA1738" s="2813"/>
      <c r="AB1738" s="2813"/>
      <c r="AC1738" s="2824"/>
      <c r="AD1738" s="2835"/>
      <c r="AE1738" s="2821"/>
      <c r="AF1738" s="2823"/>
      <c r="AG1738" s="59">
        <f>IF(N1738=N1737,0,IF(N1738=N1736,0,IF(N1738=N1735,0,IF(N1738=N1734,0,IF(N1738=N1733,0,IF(N1738=N1732,0,IF(N1738=N1731,0,1)))))))</f>
        <v>0</v>
      </c>
      <c r="AH1738" s="59" t="s">
        <v>224</v>
      </c>
      <c r="AI1738" s="59" t="str">
        <f t="shared" si="409"/>
        <v>??</v>
      </c>
      <c r="AJ1738" s="59">
        <f>IF(O1738=O1737,0,IF(O1738=O1736,0,IF(O1738=O1735,0,IF(O1738=O1734,0,IF(O1738=O1733,0,IF(O1738=O1732,0,IF(O1738=O1731,0,1)))))))</f>
        <v>0</v>
      </c>
      <c r="AK1738" s="529">
        <f t="shared" si="406"/>
        <v>0</v>
      </c>
    </row>
    <row r="1739" spans="1:37" ht="14.1" customHeight="1" thickTop="1" thickBot="1">
      <c r="A1739" s="2797"/>
      <c r="B1739" s="2801"/>
      <c r="C1739" s="2827"/>
      <c r="D1739" s="2830"/>
      <c r="E1739" s="2833"/>
      <c r="F1739" s="2807"/>
      <c r="G1739" s="2810"/>
      <c r="H1739" s="2839"/>
      <c r="I1739" s="2807"/>
      <c r="J1739" s="2807"/>
      <c r="K1739" s="277"/>
      <c r="L1739" s="98"/>
      <c r="M1739" s="1760"/>
      <c r="N1739" s="89"/>
      <c r="O1739" s="89"/>
      <c r="P1739" s="98"/>
      <c r="Q1739" s="98"/>
      <c r="R1739" s="12"/>
      <c r="S1739" s="12"/>
      <c r="T1739" s="12"/>
      <c r="U1739" s="12"/>
      <c r="V1739" s="12"/>
      <c r="W1739" s="1934"/>
      <c r="X1739" s="1934"/>
      <c r="Y1739" s="12"/>
      <c r="Z1739" s="98"/>
      <c r="AA1739" s="2813"/>
      <c r="AB1739" s="2813"/>
      <c r="AC1739" s="2824"/>
      <c r="AD1739" s="2835"/>
      <c r="AE1739" s="2821"/>
      <c r="AF1739" s="2823"/>
      <c r="AG1739" s="59">
        <f>IF(N1739=N1738,0,IF(N1739=N1737,0,IF(N1739=N1736,0,IF(N1739=N1735,0,IF(N1739=N1734,0,IF(N1739=N1733,0,IF(N1739=N1732,0,IF(N1739=N1731,0,1))))))))</f>
        <v>0</v>
      </c>
      <c r="AH1739" s="59" t="s">
        <v>224</v>
      </c>
      <c r="AI1739" s="59" t="str">
        <f t="shared" si="409"/>
        <v>??</v>
      </c>
      <c r="AJ1739" s="59">
        <f>IF(O1739=O1738,0,IF(O1739=O1737,0,IF(O1739=O1736,0,IF(O1739=O1735,0,IF(O1739=O1734,0,IF(O1739=O1733,0,IF(O1739=O1732,0,IF(O1739=O1731,0,1))))))))</f>
        <v>0</v>
      </c>
      <c r="AK1739" s="529">
        <f t="shared" si="406"/>
        <v>0</v>
      </c>
    </row>
    <row r="1740" spans="1:37" ht="14.1" customHeight="1" thickTop="1" thickBot="1">
      <c r="A1740" s="2797"/>
      <c r="B1740" s="2802"/>
      <c r="C1740" s="2828"/>
      <c r="D1740" s="2831"/>
      <c r="E1740" s="2834"/>
      <c r="F1740" s="2808"/>
      <c r="G1740" s="2811"/>
      <c r="H1740" s="2840"/>
      <c r="I1740" s="2808"/>
      <c r="J1740" s="2808"/>
      <c r="K1740" s="274"/>
      <c r="L1740" s="96"/>
      <c r="M1740" s="96"/>
      <c r="N1740" s="89"/>
      <c r="O1740" s="93"/>
      <c r="P1740" s="96"/>
      <c r="Q1740" s="96"/>
      <c r="R1740" s="13"/>
      <c r="S1740" s="13"/>
      <c r="T1740" s="13"/>
      <c r="U1740" s="13"/>
      <c r="V1740" s="13"/>
      <c r="W1740" s="13"/>
      <c r="X1740" s="13"/>
      <c r="Y1740" s="13"/>
      <c r="Z1740" s="96"/>
      <c r="AA1740" s="2814"/>
      <c r="AB1740" s="2814"/>
      <c r="AC1740" s="2825"/>
      <c r="AD1740" s="2835"/>
      <c r="AE1740" s="2822"/>
      <c r="AF1740" s="2823"/>
      <c r="AG1740" s="59">
        <f>IF(N1740=N1739,0,IF(N1740=N1738,0,IF(N1740=N1737,0,IF(N1740=N1736,0,IF(N1740=N1735,0,IF(N1740=N1734,0,IF(N1740=N1733,0,IF(N1740=N1732,0,IF(N1740=N1731,0,1)))))))))</f>
        <v>0</v>
      </c>
      <c r="AH1740" s="59" t="s">
        <v>224</v>
      </c>
      <c r="AI1740" s="59" t="str">
        <f t="shared" si="409"/>
        <v>??</v>
      </c>
      <c r="AJ1740" s="59">
        <f>IF(O1740=O1739,0,IF(O1740=O1738,0,IF(O1740=O1737,0,IF(O1740=O1736,0,IF(O1740=O1735,0,IF(O1740=O1734,0,IF(O1740=O1733,0,IF(O1740=O1732,0,IF(O1740=O1731,0,1)))))))))</f>
        <v>0</v>
      </c>
      <c r="AK1740" s="529">
        <f t="shared" si="406"/>
        <v>0</v>
      </c>
    </row>
    <row r="1741" spans="1:37" ht="14.1" customHeight="1" thickTop="1" thickBot="1">
      <c r="A1741" s="2797"/>
      <c r="B1741" s="2800"/>
      <c r="C1741" s="2826"/>
      <c r="D1741" s="2829"/>
      <c r="E1741" s="2832"/>
      <c r="F1741" s="2806"/>
      <c r="G1741" s="2809"/>
      <c r="H1741" s="2836" t="s">
        <v>970</v>
      </c>
      <c r="I1741" s="2806"/>
      <c r="J1741" s="2806"/>
      <c r="K1741" s="275"/>
      <c r="L1741" s="97"/>
      <c r="M1741" s="97"/>
      <c r="N1741" s="79"/>
      <c r="O1741" s="79"/>
      <c r="P1741" s="97"/>
      <c r="Q1741" s="97"/>
      <c r="R1741" s="14"/>
      <c r="S1741" s="14"/>
      <c r="T1741" s="14"/>
      <c r="U1741" s="14"/>
      <c r="V1741" s="14"/>
      <c r="W1741" s="14"/>
      <c r="X1741" s="14"/>
      <c r="Y1741" s="14"/>
      <c r="Z1741" s="97"/>
      <c r="AA1741" s="2812">
        <f>SUM(R1741:Z1750)</f>
        <v>0</v>
      </c>
      <c r="AB1741" s="2812">
        <f>IF(AA1741&gt;0,18,0)</f>
        <v>0</v>
      </c>
      <c r="AC1741" s="2815">
        <f t="shared" ref="AC1741" si="413">IF((AA1741-AB1741)&gt;=0,AA1741-AB1741,0)</f>
        <v>0</v>
      </c>
      <c r="AD1741" s="2835">
        <f>IF(AA1741&lt;AB1741,AA1741,AB1741)/IF(AB1741=0,1,AB1741)</f>
        <v>0</v>
      </c>
      <c r="AE1741" s="2820" t="str">
        <f>IF(AD1741=1,"pe",IF(AD1741&gt;0,"ne",""))</f>
        <v/>
      </c>
      <c r="AF1741" s="2823"/>
      <c r="AG1741" s="59">
        <v>1</v>
      </c>
      <c r="AH1741" s="59" t="s">
        <v>224</v>
      </c>
      <c r="AI1741" s="59" t="str">
        <f t="shared" si="409"/>
        <v>??</v>
      </c>
      <c r="AJ1741" s="59">
        <v>1</v>
      </c>
      <c r="AK1741" s="529">
        <f>C1741</f>
        <v>0</v>
      </c>
    </row>
    <row r="1742" spans="1:37" ht="14.1" customHeight="1" thickTop="1" thickBot="1">
      <c r="A1742" s="2797"/>
      <c r="B1742" s="2801"/>
      <c r="C1742" s="2827"/>
      <c r="D1742" s="2830"/>
      <c r="E1742" s="2833"/>
      <c r="F1742" s="2807"/>
      <c r="G1742" s="2810"/>
      <c r="H1742" s="2837"/>
      <c r="I1742" s="2807"/>
      <c r="J1742" s="2807"/>
      <c r="K1742" s="273"/>
      <c r="L1742" s="98"/>
      <c r="M1742" s="1760"/>
      <c r="N1742" s="89"/>
      <c r="O1742" s="89"/>
      <c r="P1742" s="98"/>
      <c r="Q1742" s="98"/>
      <c r="R1742" s="12"/>
      <c r="S1742" s="12"/>
      <c r="T1742" s="12"/>
      <c r="U1742" s="12"/>
      <c r="V1742" s="12"/>
      <c r="W1742" s="1934"/>
      <c r="X1742" s="1934"/>
      <c r="Y1742" s="12"/>
      <c r="Z1742" s="98"/>
      <c r="AA1742" s="2813"/>
      <c r="AB1742" s="2813"/>
      <c r="AC1742" s="2816"/>
      <c r="AD1742" s="2835"/>
      <c r="AE1742" s="2821"/>
      <c r="AF1742" s="2823"/>
      <c r="AG1742" s="59">
        <f>IF(N1742=N1741,0,1)</f>
        <v>0</v>
      </c>
      <c r="AH1742" s="59" t="s">
        <v>224</v>
      </c>
      <c r="AI1742" s="59" t="str">
        <f t="shared" si="409"/>
        <v>??</v>
      </c>
      <c r="AJ1742" s="59">
        <f>IF(O1742=O1741,0,1)</f>
        <v>0</v>
      </c>
      <c r="AK1742" s="529">
        <f t="shared" si="401"/>
        <v>0</v>
      </c>
    </row>
    <row r="1743" spans="1:37" ht="14.1" customHeight="1" thickTop="1" thickBot="1">
      <c r="A1743" s="2797"/>
      <c r="B1743" s="2801"/>
      <c r="C1743" s="2827"/>
      <c r="D1743" s="2830"/>
      <c r="E1743" s="2833"/>
      <c r="F1743" s="2807"/>
      <c r="G1743" s="2810"/>
      <c r="H1743" s="2838"/>
      <c r="I1743" s="2807"/>
      <c r="J1743" s="2807"/>
      <c r="K1743" s="273"/>
      <c r="L1743" s="98"/>
      <c r="M1743" s="1760"/>
      <c r="N1743" s="89"/>
      <c r="O1743" s="89"/>
      <c r="P1743" s="98"/>
      <c r="Q1743" s="98"/>
      <c r="R1743" s="12"/>
      <c r="S1743" s="12"/>
      <c r="T1743" s="12"/>
      <c r="U1743" s="12"/>
      <c r="V1743" s="12"/>
      <c r="W1743" s="1934"/>
      <c r="X1743" s="1934"/>
      <c r="Y1743" s="12"/>
      <c r="Z1743" s="98"/>
      <c r="AA1743" s="2813"/>
      <c r="AB1743" s="2813"/>
      <c r="AC1743" s="2816"/>
      <c r="AD1743" s="2835"/>
      <c r="AE1743" s="2821"/>
      <c r="AF1743" s="2823"/>
      <c r="AG1743" s="59">
        <f>IF(N1743=N1742,0,IF(N1743=N1741,0,1))</f>
        <v>0</v>
      </c>
      <c r="AH1743" s="59" t="s">
        <v>224</v>
      </c>
      <c r="AI1743" s="59" t="str">
        <f t="shared" si="409"/>
        <v>??</v>
      </c>
      <c r="AJ1743" s="59">
        <f>IF(O1743=O1742,0,IF(O1743=O1741,0,1))</f>
        <v>0</v>
      </c>
      <c r="AK1743" s="529">
        <f t="shared" si="401"/>
        <v>0</v>
      </c>
    </row>
    <row r="1744" spans="1:37" ht="14.1" customHeight="1" thickTop="1" thickBot="1">
      <c r="A1744" s="2797"/>
      <c r="B1744" s="2801"/>
      <c r="C1744" s="2827"/>
      <c r="D1744" s="2830"/>
      <c r="E1744" s="2833"/>
      <c r="F1744" s="2807"/>
      <c r="G1744" s="2810"/>
      <c r="H1744" s="2839"/>
      <c r="I1744" s="2807"/>
      <c r="J1744" s="2807"/>
      <c r="K1744" s="273"/>
      <c r="L1744" s="98"/>
      <c r="M1744" s="1760"/>
      <c r="N1744" s="89"/>
      <c r="O1744" s="89"/>
      <c r="P1744" s="98"/>
      <c r="Q1744" s="98"/>
      <c r="R1744" s="12"/>
      <c r="S1744" s="12"/>
      <c r="T1744" s="12"/>
      <c r="U1744" s="12"/>
      <c r="V1744" s="12"/>
      <c r="W1744" s="1934"/>
      <c r="X1744" s="1934"/>
      <c r="Y1744" s="12"/>
      <c r="Z1744" s="98"/>
      <c r="AA1744" s="2813"/>
      <c r="AB1744" s="2813"/>
      <c r="AC1744" s="2816"/>
      <c r="AD1744" s="2835"/>
      <c r="AE1744" s="2821"/>
      <c r="AF1744" s="2823"/>
      <c r="AG1744" s="59">
        <f>IF(N1744=N1743,0,IF(N1744=N1742,0,IF(N1744=N1741,0,1)))</f>
        <v>0</v>
      </c>
      <c r="AH1744" s="59" t="s">
        <v>224</v>
      </c>
      <c r="AI1744" s="59" t="str">
        <f t="shared" si="409"/>
        <v>??</v>
      </c>
      <c r="AJ1744" s="59">
        <f>IF(O1744=O1743,0,IF(O1744=O1742,0,IF(O1744=O1741,0,1)))</f>
        <v>0</v>
      </c>
      <c r="AK1744" s="529">
        <f t="shared" si="401"/>
        <v>0</v>
      </c>
    </row>
    <row r="1745" spans="1:37" ht="14.1" customHeight="1" thickTop="1" thickBot="1">
      <c r="A1745" s="2797"/>
      <c r="B1745" s="2801"/>
      <c r="C1745" s="2827"/>
      <c r="D1745" s="2830"/>
      <c r="E1745" s="2833"/>
      <c r="F1745" s="2807"/>
      <c r="G1745" s="2810"/>
      <c r="H1745" s="2839"/>
      <c r="I1745" s="2807"/>
      <c r="J1745" s="2807"/>
      <c r="K1745" s="277"/>
      <c r="L1745" s="98"/>
      <c r="M1745" s="1760"/>
      <c r="N1745" s="89"/>
      <c r="O1745" s="89"/>
      <c r="P1745" s="98"/>
      <c r="Q1745" s="98"/>
      <c r="R1745" s="12"/>
      <c r="S1745" s="12"/>
      <c r="T1745" s="12"/>
      <c r="U1745" s="12"/>
      <c r="V1745" s="12"/>
      <c r="W1745" s="1934"/>
      <c r="X1745" s="1934"/>
      <c r="Y1745" s="12"/>
      <c r="Z1745" s="98"/>
      <c r="AA1745" s="2813"/>
      <c r="AB1745" s="2813"/>
      <c r="AC1745" s="2816"/>
      <c r="AD1745" s="2835"/>
      <c r="AE1745" s="2821"/>
      <c r="AF1745" s="2823"/>
      <c r="AG1745" s="59">
        <f>IF(N1745=N1744,0,IF(N1745=N1743,0,IF(N1745=N1742,0,IF(N1745=N1741,0,1))))</f>
        <v>0</v>
      </c>
      <c r="AH1745" s="59" t="s">
        <v>224</v>
      </c>
      <c r="AI1745" s="59" t="str">
        <f t="shared" si="409"/>
        <v>??</v>
      </c>
      <c r="AJ1745" s="59">
        <f>IF(O1745=O1744,0,IF(O1745=O1743,0,IF(O1745=O1742,0,IF(O1745=O1741,0,1))))</f>
        <v>0</v>
      </c>
      <c r="AK1745" s="529">
        <f t="shared" si="401"/>
        <v>0</v>
      </c>
    </row>
    <row r="1746" spans="1:37" ht="14.1" customHeight="1" thickTop="1" thickBot="1">
      <c r="A1746" s="2797"/>
      <c r="B1746" s="2801"/>
      <c r="C1746" s="2827"/>
      <c r="D1746" s="2830"/>
      <c r="E1746" s="2833"/>
      <c r="F1746" s="2807"/>
      <c r="G1746" s="2810"/>
      <c r="H1746" s="2839"/>
      <c r="I1746" s="2807"/>
      <c r="J1746" s="2807"/>
      <c r="K1746" s="277"/>
      <c r="L1746" s="98"/>
      <c r="M1746" s="1760"/>
      <c r="N1746" s="89"/>
      <c r="O1746" s="89"/>
      <c r="P1746" s="98"/>
      <c r="Q1746" s="98"/>
      <c r="R1746" s="12"/>
      <c r="S1746" s="12"/>
      <c r="T1746" s="12"/>
      <c r="U1746" s="12"/>
      <c r="V1746" s="12"/>
      <c r="W1746" s="1934"/>
      <c r="X1746" s="1934"/>
      <c r="Y1746" s="12"/>
      <c r="Z1746" s="98"/>
      <c r="AA1746" s="2813"/>
      <c r="AB1746" s="2813"/>
      <c r="AC1746" s="2816"/>
      <c r="AD1746" s="2835"/>
      <c r="AE1746" s="2821"/>
      <c r="AF1746" s="2823"/>
      <c r="AG1746" s="59">
        <f>IF(N1746=N1745,0,IF(N1746=N1744,0,IF(N1746=N1743,0,IF(N1746=N1742,0,IF(N1746=N1741,0,1)))))</f>
        <v>0</v>
      </c>
      <c r="AH1746" s="59" t="s">
        <v>224</v>
      </c>
      <c r="AI1746" s="59" t="str">
        <f t="shared" si="409"/>
        <v>??</v>
      </c>
      <c r="AJ1746" s="59">
        <f>IF(O1746=O1745,0,IF(O1746=O1744,0,IF(O1746=O1743,0,IF(O1746=O1742,0,IF(O1746=O1741,0,1)))))</f>
        <v>0</v>
      </c>
      <c r="AK1746" s="529">
        <f t="shared" si="401"/>
        <v>0</v>
      </c>
    </row>
    <row r="1747" spans="1:37" ht="14.1" customHeight="1" thickTop="1" thickBot="1">
      <c r="A1747" s="2797"/>
      <c r="B1747" s="2801"/>
      <c r="C1747" s="2827"/>
      <c r="D1747" s="2830"/>
      <c r="E1747" s="2833"/>
      <c r="F1747" s="2807"/>
      <c r="G1747" s="2810"/>
      <c r="H1747" s="2839"/>
      <c r="I1747" s="2807"/>
      <c r="J1747" s="2807"/>
      <c r="K1747" s="277"/>
      <c r="L1747" s="98"/>
      <c r="M1747" s="1760"/>
      <c r="N1747" s="89"/>
      <c r="O1747" s="89"/>
      <c r="P1747" s="98"/>
      <c r="Q1747" s="98"/>
      <c r="R1747" s="12"/>
      <c r="S1747" s="12"/>
      <c r="T1747" s="12"/>
      <c r="U1747" s="12"/>
      <c r="V1747" s="12"/>
      <c r="W1747" s="1934"/>
      <c r="X1747" s="1934"/>
      <c r="Y1747" s="12"/>
      <c r="Z1747" s="98"/>
      <c r="AA1747" s="2813"/>
      <c r="AB1747" s="2813"/>
      <c r="AC1747" s="2824" t="str">
        <f t="shared" ref="AC1747" si="414">IF(AC1741&gt;9,"błąd","")</f>
        <v/>
      </c>
      <c r="AD1747" s="2835"/>
      <c r="AE1747" s="2821"/>
      <c r="AF1747" s="2823"/>
      <c r="AG1747" s="59">
        <f>IF(N1747=N1746,0,IF(N1747=N1745,0,IF(N1747=N1744,0,IF(N1747=N1743,0,IF(N1747=N1742,0,IF(N1747=N1741,0,1))))))</f>
        <v>0</v>
      </c>
      <c r="AH1747" s="59" t="s">
        <v>224</v>
      </c>
      <c r="AI1747" s="59" t="str">
        <f t="shared" si="409"/>
        <v>??</v>
      </c>
      <c r="AJ1747" s="59">
        <f>IF(O1747=O1746,0,IF(O1747=O1745,0,IF(O1747=O1744,0,IF(O1747=O1743,0,IF(O1747=O1742,0,IF(O1747=O1741,0,1))))))</f>
        <v>0</v>
      </c>
      <c r="AK1747" s="529">
        <f t="shared" si="401"/>
        <v>0</v>
      </c>
    </row>
    <row r="1748" spans="1:37" ht="14.1" customHeight="1" thickTop="1" thickBot="1">
      <c r="A1748" s="2797"/>
      <c r="B1748" s="2801"/>
      <c r="C1748" s="2827"/>
      <c r="D1748" s="2830"/>
      <c r="E1748" s="2833"/>
      <c r="F1748" s="2807"/>
      <c r="G1748" s="2810"/>
      <c r="H1748" s="2839"/>
      <c r="I1748" s="2807"/>
      <c r="J1748" s="2807"/>
      <c r="K1748" s="277"/>
      <c r="L1748" s="98"/>
      <c r="M1748" s="1760"/>
      <c r="N1748" s="89"/>
      <c r="O1748" s="89"/>
      <c r="P1748" s="98"/>
      <c r="Q1748" s="98"/>
      <c r="R1748" s="12"/>
      <c r="S1748" s="12"/>
      <c r="T1748" s="12"/>
      <c r="U1748" s="12"/>
      <c r="V1748" s="12"/>
      <c r="W1748" s="1934"/>
      <c r="X1748" s="1934"/>
      <c r="Y1748" s="12"/>
      <c r="Z1748" s="98"/>
      <c r="AA1748" s="2813"/>
      <c r="AB1748" s="2813"/>
      <c r="AC1748" s="2824"/>
      <c r="AD1748" s="2835"/>
      <c r="AE1748" s="2821"/>
      <c r="AF1748" s="2823"/>
      <c r="AG1748" s="59">
        <f>IF(N1748=N1747,0,IF(N1748=N1746,0,IF(N1748=N1745,0,IF(N1748=N1744,0,IF(N1748=N1743,0,IF(N1748=N1742,0,IF(N1748=N1741,0,1)))))))</f>
        <v>0</v>
      </c>
      <c r="AH1748" s="59" t="s">
        <v>224</v>
      </c>
      <c r="AI1748" s="59" t="str">
        <f t="shared" si="409"/>
        <v>??</v>
      </c>
      <c r="AJ1748" s="59">
        <f>IF(O1748=O1747,0,IF(O1748=O1746,0,IF(O1748=O1745,0,IF(O1748=O1744,0,IF(O1748=O1743,0,IF(O1748=O1742,0,IF(O1748=O1741,0,1)))))))</f>
        <v>0</v>
      </c>
      <c r="AK1748" s="529">
        <f t="shared" si="401"/>
        <v>0</v>
      </c>
    </row>
    <row r="1749" spans="1:37" ht="14.1" customHeight="1" thickTop="1" thickBot="1">
      <c r="A1749" s="2797"/>
      <c r="B1749" s="2801"/>
      <c r="C1749" s="2827"/>
      <c r="D1749" s="2830"/>
      <c r="E1749" s="2833"/>
      <c r="F1749" s="2807"/>
      <c r="G1749" s="2810"/>
      <c r="H1749" s="2839"/>
      <c r="I1749" s="2807"/>
      <c r="J1749" s="2807"/>
      <c r="K1749" s="277"/>
      <c r="L1749" s="98"/>
      <c r="M1749" s="1760"/>
      <c r="N1749" s="89"/>
      <c r="O1749" s="89"/>
      <c r="P1749" s="98"/>
      <c r="Q1749" s="98"/>
      <c r="R1749" s="12"/>
      <c r="S1749" s="12"/>
      <c r="T1749" s="12"/>
      <c r="U1749" s="12"/>
      <c r="V1749" s="12"/>
      <c r="W1749" s="1934"/>
      <c r="X1749" s="1934"/>
      <c r="Y1749" s="12"/>
      <c r="Z1749" s="98"/>
      <c r="AA1749" s="2813"/>
      <c r="AB1749" s="2813"/>
      <c r="AC1749" s="2824"/>
      <c r="AD1749" s="2835"/>
      <c r="AE1749" s="2821"/>
      <c r="AF1749" s="2823"/>
      <c r="AG1749" s="59">
        <f>IF(N1749=N1748,0,IF(N1749=N1747,0,IF(N1749=N1746,0,IF(N1749=N1745,0,IF(N1749=N1744,0,IF(N1749=N1743,0,IF(N1749=N1742,0,IF(N1749=N1741,0,1))))))))</f>
        <v>0</v>
      </c>
      <c r="AH1749" s="59" t="s">
        <v>224</v>
      </c>
      <c r="AI1749" s="59" t="str">
        <f t="shared" si="409"/>
        <v>??</v>
      </c>
      <c r="AJ1749" s="59">
        <f>IF(O1749=O1748,0,IF(O1749=O1747,0,IF(O1749=O1746,0,IF(O1749=O1745,0,IF(O1749=O1744,0,IF(O1749=O1743,0,IF(O1749=O1742,0,IF(O1749=O1741,0,1))))))))</f>
        <v>0</v>
      </c>
      <c r="AK1749" s="529">
        <f t="shared" si="401"/>
        <v>0</v>
      </c>
    </row>
    <row r="1750" spans="1:37" ht="14.1" customHeight="1" thickTop="1" thickBot="1">
      <c r="A1750" s="2797"/>
      <c r="B1750" s="2802"/>
      <c r="C1750" s="2828"/>
      <c r="D1750" s="2831"/>
      <c r="E1750" s="2834"/>
      <c r="F1750" s="2808"/>
      <c r="G1750" s="2811"/>
      <c r="H1750" s="2840"/>
      <c r="I1750" s="2808"/>
      <c r="J1750" s="2808"/>
      <c r="K1750" s="274"/>
      <c r="L1750" s="96"/>
      <c r="M1750" s="96"/>
      <c r="N1750" s="89"/>
      <c r="O1750" s="93"/>
      <c r="P1750" s="96"/>
      <c r="Q1750" s="96"/>
      <c r="R1750" s="13"/>
      <c r="S1750" s="13"/>
      <c r="T1750" s="13"/>
      <c r="U1750" s="13"/>
      <c r="V1750" s="13"/>
      <c r="W1750" s="13"/>
      <c r="X1750" s="13"/>
      <c r="Y1750" s="13"/>
      <c r="Z1750" s="96"/>
      <c r="AA1750" s="2814"/>
      <c r="AB1750" s="2814"/>
      <c r="AC1750" s="2825"/>
      <c r="AD1750" s="2835"/>
      <c r="AE1750" s="2822"/>
      <c r="AF1750" s="2823"/>
      <c r="AG1750" s="59">
        <f>IF(N1750=N1749,0,IF(N1750=N1748,0,IF(N1750=N1747,0,IF(N1750=N1746,0,IF(N1750=N1745,0,IF(N1750=N1744,0,IF(N1750=N1743,0,IF(N1750=N1742,0,IF(N1750=N1741,0,1)))))))))</f>
        <v>0</v>
      </c>
      <c r="AH1750" s="59" t="s">
        <v>224</v>
      </c>
      <c r="AI1750" s="59" t="str">
        <f t="shared" si="409"/>
        <v>??</v>
      </c>
      <c r="AJ1750" s="59">
        <f>IF(O1750=O1749,0,IF(O1750=O1748,0,IF(O1750=O1747,0,IF(O1750=O1746,0,IF(O1750=O1745,0,IF(O1750=O1744,0,IF(O1750=O1743,0,IF(O1750=O1742,0,IF(O1750=O1741,0,1)))))))))</f>
        <v>0</v>
      </c>
      <c r="AK1750" s="529">
        <f t="shared" si="401"/>
        <v>0</v>
      </c>
    </row>
    <row r="1751" spans="1:37" ht="14.1" customHeight="1" thickTop="1" thickBot="1">
      <c r="A1751" s="2797"/>
      <c r="B1751" s="2800"/>
      <c r="C1751" s="2826"/>
      <c r="D1751" s="2829"/>
      <c r="E1751" s="2832"/>
      <c r="F1751" s="2806"/>
      <c r="G1751" s="2809"/>
      <c r="H1751" s="2836" t="s">
        <v>970</v>
      </c>
      <c r="I1751" s="2806"/>
      <c r="J1751" s="2806"/>
      <c r="K1751" s="275"/>
      <c r="L1751" s="97"/>
      <c r="M1751" s="97"/>
      <c r="N1751" s="79"/>
      <c r="O1751" s="79"/>
      <c r="P1751" s="97"/>
      <c r="Q1751" s="97"/>
      <c r="R1751" s="14"/>
      <c r="S1751" s="14"/>
      <c r="T1751" s="14"/>
      <c r="U1751" s="14"/>
      <c r="V1751" s="14"/>
      <c r="W1751" s="14"/>
      <c r="X1751" s="14"/>
      <c r="Y1751" s="14"/>
      <c r="Z1751" s="97"/>
      <c r="AA1751" s="2812">
        <f>SUM(R1751:Z1760)</f>
        <v>0</v>
      </c>
      <c r="AB1751" s="2812">
        <f>IF(AA1751&gt;0,18,0)</f>
        <v>0</v>
      </c>
      <c r="AC1751" s="2815">
        <f t="shared" ref="AC1751" si="415">IF((AA1751-AB1751)&gt;=0,AA1751-AB1751,0)</f>
        <v>0</v>
      </c>
      <c r="AD1751" s="2835">
        <f>IF(AA1751&lt;AB1751,AA1751,AB1751)/IF(AB1751=0,1,AB1751)</f>
        <v>0</v>
      </c>
      <c r="AE1751" s="2820" t="str">
        <f>IF(AD1751=1,"pe",IF(AD1751&gt;0,"ne",""))</f>
        <v/>
      </c>
      <c r="AF1751" s="2823"/>
      <c r="AG1751" s="59">
        <v>1</v>
      </c>
      <c r="AH1751" s="59" t="s">
        <v>224</v>
      </c>
      <c r="AI1751" s="59" t="str">
        <f t="shared" si="409"/>
        <v>??</v>
      </c>
      <c r="AJ1751" s="59">
        <v>1</v>
      </c>
      <c r="AK1751" s="529">
        <f>C1751</f>
        <v>0</v>
      </c>
    </row>
    <row r="1752" spans="1:37" ht="14.1" customHeight="1" thickTop="1" thickBot="1">
      <c r="A1752" s="2797"/>
      <c r="B1752" s="2801"/>
      <c r="C1752" s="2827"/>
      <c r="D1752" s="2830"/>
      <c r="E1752" s="2833"/>
      <c r="F1752" s="2807"/>
      <c r="G1752" s="2810"/>
      <c r="H1752" s="2837"/>
      <c r="I1752" s="2807"/>
      <c r="J1752" s="2807"/>
      <c r="K1752" s="273"/>
      <c r="L1752" s="98"/>
      <c r="M1752" s="1760"/>
      <c r="N1752" s="89"/>
      <c r="O1752" s="89"/>
      <c r="P1752" s="98"/>
      <c r="Q1752" s="98"/>
      <c r="R1752" s="12"/>
      <c r="S1752" s="12"/>
      <c r="T1752" s="12"/>
      <c r="U1752" s="12"/>
      <c r="V1752" s="12"/>
      <c r="W1752" s="1934"/>
      <c r="X1752" s="1934"/>
      <c r="Y1752" s="12"/>
      <c r="Z1752" s="98"/>
      <c r="AA1752" s="2813"/>
      <c r="AB1752" s="2813"/>
      <c r="AC1752" s="2816"/>
      <c r="AD1752" s="2835"/>
      <c r="AE1752" s="2821"/>
      <c r="AF1752" s="2823"/>
      <c r="AG1752" s="59">
        <f>IF(N1752=N1751,0,1)</f>
        <v>0</v>
      </c>
      <c r="AH1752" s="59" t="s">
        <v>224</v>
      </c>
      <c r="AI1752" s="59" t="str">
        <f t="shared" si="409"/>
        <v>??</v>
      </c>
      <c r="AJ1752" s="59">
        <f>IF(O1752=O1751,0,1)</f>
        <v>0</v>
      </c>
      <c r="AK1752" s="529">
        <f t="shared" ref="AK1752:AK1780" si="416">AK1751</f>
        <v>0</v>
      </c>
    </row>
    <row r="1753" spans="1:37" ht="14.1" customHeight="1" thickTop="1" thickBot="1">
      <c r="A1753" s="2797"/>
      <c r="B1753" s="2801"/>
      <c r="C1753" s="2827"/>
      <c r="D1753" s="2830"/>
      <c r="E1753" s="2833"/>
      <c r="F1753" s="2807"/>
      <c r="G1753" s="2810"/>
      <c r="H1753" s="2838"/>
      <c r="I1753" s="2807"/>
      <c r="J1753" s="2807"/>
      <c r="K1753" s="273"/>
      <c r="L1753" s="98"/>
      <c r="M1753" s="1760"/>
      <c r="N1753" s="89"/>
      <c r="O1753" s="89"/>
      <c r="P1753" s="98"/>
      <c r="Q1753" s="98"/>
      <c r="R1753" s="12"/>
      <c r="S1753" s="12"/>
      <c r="T1753" s="12"/>
      <c r="U1753" s="12"/>
      <c r="V1753" s="12"/>
      <c r="W1753" s="1934"/>
      <c r="X1753" s="1934"/>
      <c r="Y1753" s="12"/>
      <c r="Z1753" s="98"/>
      <c r="AA1753" s="2813"/>
      <c r="AB1753" s="2813"/>
      <c r="AC1753" s="2816"/>
      <c r="AD1753" s="2835"/>
      <c r="AE1753" s="2821"/>
      <c r="AF1753" s="2823"/>
      <c r="AG1753" s="59">
        <f>IF(N1753=N1752,0,IF(N1753=N1751,0,1))</f>
        <v>0</v>
      </c>
      <c r="AH1753" s="59" t="s">
        <v>224</v>
      </c>
      <c r="AI1753" s="59" t="str">
        <f t="shared" si="409"/>
        <v>??</v>
      </c>
      <c r="AJ1753" s="59">
        <f>IF(O1753=O1752,0,IF(O1753=O1751,0,1))</f>
        <v>0</v>
      </c>
      <c r="AK1753" s="529">
        <f t="shared" si="416"/>
        <v>0</v>
      </c>
    </row>
    <row r="1754" spans="1:37" ht="14.1" customHeight="1" thickTop="1" thickBot="1">
      <c r="A1754" s="2797"/>
      <c r="B1754" s="2801"/>
      <c r="C1754" s="2827"/>
      <c r="D1754" s="2830"/>
      <c r="E1754" s="2833"/>
      <c r="F1754" s="2807"/>
      <c r="G1754" s="2810"/>
      <c r="H1754" s="2839"/>
      <c r="I1754" s="2807"/>
      <c r="J1754" s="2807"/>
      <c r="K1754" s="273"/>
      <c r="L1754" s="98"/>
      <c r="M1754" s="1760"/>
      <c r="N1754" s="89"/>
      <c r="O1754" s="89"/>
      <c r="P1754" s="98"/>
      <c r="Q1754" s="98"/>
      <c r="R1754" s="12"/>
      <c r="S1754" s="12"/>
      <c r="T1754" s="12"/>
      <c r="U1754" s="12"/>
      <c r="V1754" s="12"/>
      <c r="W1754" s="1934"/>
      <c r="X1754" s="1934"/>
      <c r="Y1754" s="12"/>
      <c r="Z1754" s="98"/>
      <c r="AA1754" s="2813"/>
      <c r="AB1754" s="2813"/>
      <c r="AC1754" s="2816"/>
      <c r="AD1754" s="2835"/>
      <c r="AE1754" s="2821"/>
      <c r="AF1754" s="2823"/>
      <c r="AG1754" s="59">
        <f>IF(N1754=N1753,0,IF(N1754=N1752,0,IF(N1754=N1751,0,1)))</f>
        <v>0</v>
      </c>
      <c r="AH1754" s="59" t="s">
        <v>224</v>
      </c>
      <c r="AI1754" s="59" t="str">
        <f t="shared" si="409"/>
        <v>??</v>
      </c>
      <c r="AJ1754" s="59">
        <f>IF(O1754=O1753,0,IF(O1754=O1752,0,IF(O1754=O1751,0,1)))</f>
        <v>0</v>
      </c>
      <c r="AK1754" s="529">
        <f t="shared" si="416"/>
        <v>0</v>
      </c>
    </row>
    <row r="1755" spans="1:37" ht="14.1" customHeight="1" thickTop="1" thickBot="1">
      <c r="A1755" s="2797"/>
      <c r="B1755" s="2801"/>
      <c r="C1755" s="2827"/>
      <c r="D1755" s="2830"/>
      <c r="E1755" s="2833"/>
      <c r="F1755" s="2807"/>
      <c r="G1755" s="2810"/>
      <c r="H1755" s="2839"/>
      <c r="I1755" s="2807"/>
      <c r="J1755" s="2807"/>
      <c r="K1755" s="277"/>
      <c r="L1755" s="98"/>
      <c r="M1755" s="1760"/>
      <c r="N1755" s="89"/>
      <c r="O1755" s="89"/>
      <c r="P1755" s="98"/>
      <c r="Q1755" s="98"/>
      <c r="R1755" s="12"/>
      <c r="S1755" s="12"/>
      <c r="T1755" s="12"/>
      <c r="U1755" s="12"/>
      <c r="V1755" s="12"/>
      <c r="W1755" s="1934"/>
      <c r="X1755" s="1934"/>
      <c r="Y1755" s="12"/>
      <c r="Z1755" s="98"/>
      <c r="AA1755" s="2813"/>
      <c r="AB1755" s="2813"/>
      <c r="AC1755" s="2816"/>
      <c r="AD1755" s="2835"/>
      <c r="AE1755" s="2821"/>
      <c r="AF1755" s="2823"/>
      <c r="AG1755" s="59">
        <f>IF(N1755=N1754,0,IF(N1755=N1753,0,IF(N1755=N1752,0,IF(N1755=N1751,0,1))))</f>
        <v>0</v>
      </c>
      <c r="AH1755" s="59" t="s">
        <v>224</v>
      </c>
      <c r="AI1755" s="59" t="str">
        <f t="shared" si="409"/>
        <v>??</v>
      </c>
      <c r="AJ1755" s="59">
        <f>IF(O1755=O1754,0,IF(O1755=O1753,0,IF(O1755=O1752,0,IF(O1755=O1751,0,1))))</f>
        <v>0</v>
      </c>
      <c r="AK1755" s="529">
        <f t="shared" si="416"/>
        <v>0</v>
      </c>
    </row>
    <row r="1756" spans="1:37" ht="14.1" customHeight="1" thickTop="1" thickBot="1">
      <c r="A1756" s="2797"/>
      <c r="B1756" s="2801"/>
      <c r="C1756" s="2827"/>
      <c r="D1756" s="2830"/>
      <c r="E1756" s="2833"/>
      <c r="F1756" s="2807"/>
      <c r="G1756" s="2810"/>
      <c r="H1756" s="2839"/>
      <c r="I1756" s="2807"/>
      <c r="J1756" s="2807"/>
      <c r="K1756" s="277"/>
      <c r="L1756" s="98"/>
      <c r="M1756" s="1760"/>
      <c r="N1756" s="89"/>
      <c r="O1756" s="89"/>
      <c r="P1756" s="98"/>
      <c r="Q1756" s="98"/>
      <c r="R1756" s="12"/>
      <c r="S1756" s="12"/>
      <c r="T1756" s="12"/>
      <c r="U1756" s="12"/>
      <c r="V1756" s="12"/>
      <c r="W1756" s="1934"/>
      <c r="X1756" s="1934"/>
      <c r="Y1756" s="12"/>
      <c r="Z1756" s="98"/>
      <c r="AA1756" s="2813"/>
      <c r="AB1756" s="2813"/>
      <c r="AC1756" s="2816"/>
      <c r="AD1756" s="2835"/>
      <c r="AE1756" s="2821"/>
      <c r="AF1756" s="2823"/>
      <c r="AG1756" s="59">
        <f>IF(N1756=N1755,0,IF(N1756=N1754,0,IF(N1756=N1753,0,IF(N1756=N1752,0,IF(N1756=N1751,0,1)))))</f>
        <v>0</v>
      </c>
      <c r="AH1756" s="59" t="s">
        <v>224</v>
      </c>
      <c r="AI1756" s="59" t="str">
        <f t="shared" si="409"/>
        <v>??</v>
      </c>
      <c r="AJ1756" s="59">
        <f>IF(O1756=O1755,0,IF(O1756=O1754,0,IF(O1756=O1753,0,IF(O1756=O1752,0,IF(O1756=O1751,0,1)))))</f>
        <v>0</v>
      </c>
      <c r="AK1756" s="529">
        <f t="shared" si="416"/>
        <v>0</v>
      </c>
    </row>
    <row r="1757" spans="1:37" ht="14.1" customHeight="1" thickTop="1" thickBot="1">
      <c r="A1757" s="2797"/>
      <c r="B1757" s="2801"/>
      <c r="C1757" s="2827"/>
      <c r="D1757" s="2830"/>
      <c r="E1757" s="2833"/>
      <c r="F1757" s="2807"/>
      <c r="G1757" s="2810"/>
      <c r="H1757" s="2839"/>
      <c r="I1757" s="2807"/>
      <c r="J1757" s="2807"/>
      <c r="K1757" s="277"/>
      <c r="L1757" s="98"/>
      <c r="M1757" s="1760"/>
      <c r="N1757" s="89"/>
      <c r="O1757" s="89"/>
      <c r="P1757" s="98"/>
      <c r="Q1757" s="98"/>
      <c r="R1757" s="12"/>
      <c r="S1757" s="12"/>
      <c r="T1757" s="12"/>
      <c r="U1757" s="12"/>
      <c r="V1757" s="12"/>
      <c r="W1757" s="1934"/>
      <c r="X1757" s="1934"/>
      <c r="Y1757" s="12"/>
      <c r="Z1757" s="98"/>
      <c r="AA1757" s="2813"/>
      <c r="AB1757" s="2813"/>
      <c r="AC1757" s="2824" t="str">
        <f t="shared" ref="AC1757" si="417">IF(AC1751&gt;9,"błąd","")</f>
        <v/>
      </c>
      <c r="AD1757" s="2835"/>
      <c r="AE1757" s="2821"/>
      <c r="AF1757" s="2823"/>
      <c r="AG1757" s="59">
        <f>IF(N1757=N1756,0,IF(N1757=N1755,0,IF(N1757=N1754,0,IF(N1757=N1753,0,IF(N1757=N1752,0,IF(N1757=N1751,0,1))))))</f>
        <v>0</v>
      </c>
      <c r="AH1757" s="59" t="s">
        <v>224</v>
      </c>
      <c r="AI1757" s="59" t="str">
        <f t="shared" si="409"/>
        <v>??</v>
      </c>
      <c r="AJ1757" s="59">
        <f>IF(O1757=O1756,0,IF(O1757=O1755,0,IF(O1757=O1754,0,IF(O1757=O1753,0,IF(O1757=O1752,0,IF(O1757=O1751,0,1))))))</f>
        <v>0</v>
      </c>
      <c r="AK1757" s="529">
        <f t="shared" si="416"/>
        <v>0</v>
      </c>
    </row>
    <row r="1758" spans="1:37" ht="14.1" customHeight="1" thickTop="1" thickBot="1">
      <c r="A1758" s="2797"/>
      <c r="B1758" s="2801"/>
      <c r="C1758" s="2827"/>
      <c r="D1758" s="2830"/>
      <c r="E1758" s="2833"/>
      <c r="F1758" s="2807"/>
      <c r="G1758" s="2810"/>
      <c r="H1758" s="2839"/>
      <c r="I1758" s="2807"/>
      <c r="J1758" s="2807"/>
      <c r="K1758" s="277"/>
      <c r="L1758" s="98"/>
      <c r="M1758" s="1760"/>
      <c r="N1758" s="89"/>
      <c r="O1758" s="89"/>
      <c r="P1758" s="98"/>
      <c r="Q1758" s="98"/>
      <c r="R1758" s="12"/>
      <c r="S1758" s="12"/>
      <c r="T1758" s="12"/>
      <c r="U1758" s="12"/>
      <c r="V1758" s="12"/>
      <c r="W1758" s="1934"/>
      <c r="X1758" s="1934"/>
      <c r="Y1758" s="12"/>
      <c r="Z1758" s="98"/>
      <c r="AA1758" s="2813"/>
      <c r="AB1758" s="2813"/>
      <c r="AC1758" s="2824"/>
      <c r="AD1758" s="2835"/>
      <c r="AE1758" s="2821"/>
      <c r="AF1758" s="2823"/>
      <c r="AG1758" s="59">
        <f>IF(N1758=N1757,0,IF(N1758=N1756,0,IF(N1758=N1755,0,IF(N1758=N1754,0,IF(N1758=N1753,0,IF(N1758=N1752,0,IF(N1758=N1751,0,1)))))))</f>
        <v>0</v>
      </c>
      <c r="AH1758" s="59" t="s">
        <v>224</v>
      </c>
      <c r="AI1758" s="59" t="str">
        <f t="shared" si="409"/>
        <v>??</v>
      </c>
      <c r="AJ1758" s="59">
        <f>IF(O1758=O1757,0,IF(O1758=O1756,0,IF(O1758=O1755,0,IF(O1758=O1754,0,IF(O1758=O1753,0,IF(O1758=O1752,0,IF(O1758=O1751,0,1)))))))</f>
        <v>0</v>
      </c>
      <c r="AK1758" s="529">
        <f t="shared" si="416"/>
        <v>0</v>
      </c>
    </row>
    <row r="1759" spans="1:37" ht="14.1" customHeight="1" thickTop="1" thickBot="1">
      <c r="A1759" s="2797"/>
      <c r="B1759" s="2801"/>
      <c r="C1759" s="2827"/>
      <c r="D1759" s="2830"/>
      <c r="E1759" s="2833"/>
      <c r="F1759" s="2807"/>
      <c r="G1759" s="2810"/>
      <c r="H1759" s="2839"/>
      <c r="I1759" s="2807"/>
      <c r="J1759" s="2807"/>
      <c r="K1759" s="277"/>
      <c r="L1759" s="98"/>
      <c r="M1759" s="1760"/>
      <c r="N1759" s="89"/>
      <c r="O1759" s="89"/>
      <c r="P1759" s="98"/>
      <c r="Q1759" s="98"/>
      <c r="R1759" s="12"/>
      <c r="S1759" s="12"/>
      <c r="T1759" s="12"/>
      <c r="U1759" s="12"/>
      <c r="V1759" s="12"/>
      <c r="W1759" s="1934"/>
      <c r="X1759" s="1934"/>
      <c r="Y1759" s="12"/>
      <c r="Z1759" s="98"/>
      <c r="AA1759" s="2813"/>
      <c r="AB1759" s="2813"/>
      <c r="AC1759" s="2824"/>
      <c r="AD1759" s="2835"/>
      <c r="AE1759" s="2821"/>
      <c r="AF1759" s="2823"/>
      <c r="AG1759" s="59">
        <f>IF(N1759=N1758,0,IF(N1759=N1757,0,IF(N1759=N1756,0,IF(N1759=N1755,0,IF(N1759=N1754,0,IF(N1759=N1753,0,IF(N1759=N1752,0,IF(N1759=N1751,0,1))))))))</f>
        <v>0</v>
      </c>
      <c r="AH1759" s="59" t="s">
        <v>224</v>
      </c>
      <c r="AI1759" s="59" t="str">
        <f t="shared" si="409"/>
        <v>??</v>
      </c>
      <c r="AJ1759" s="59">
        <f>IF(O1759=O1758,0,IF(O1759=O1757,0,IF(O1759=O1756,0,IF(O1759=O1755,0,IF(O1759=O1754,0,IF(O1759=O1753,0,IF(O1759=O1752,0,IF(O1759=O1751,0,1))))))))</f>
        <v>0</v>
      </c>
      <c r="AK1759" s="529">
        <f t="shared" si="416"/>
        <v>0</v>
      </c>
    </row>
    <row r="1760" spans="1:37" ht="14.1" customHeight="1" thickTop="1" thickBot="1">
      <c r="A1760" s="2797"/>
      <c r="B1760" s="2802"/>
      <c r="C1760" s="2828"/>
      <c r="D1760" s="2831"/>
      <c r="E1760" s="2834"/>
      <c r="F1760" s="2808"/>
      <c r="G1760" s="2811"/>
      <c r="H1760" s="2840"/>
      <c r="I1760" s="2808"/>
      <c r="J1760" s="2808"/>
      <c r="K1760" s="274"/>
      <c r="L1760" s="96"/>
      <c r="M1760" s="96"/>
      <c r="N1760" s="89"/>
      <c r="O1760" s="93"/>
      <c r="P1760" s="96"/>
      <c r="Q1760" s="96"/>
      <c r="R1760" s="13"/>
      <c r="S1760" s="13"/>
      <c r="T1760" s="13"/>
      <c r="U1760" s="13"/>
      <c r="V1760" s="13"/>
      <c r="W1760" s="13"/>
      <c r="X1760" s="13"/>
      <c r="Y1760" s="13"/>
      <c r="Z1760" s="96"/>
      <c r="AA1760" s="2814"/>
      <c r="AB1760" s="2814"/>
      <c r="AC1760" s="2825"/>
      <c r="AD1760" s="2835"/>
      <c r="AE1760" s="2822"/>
      <c r="AF1760" s="2823"/>
      <c r="AG1760" s="59">
        <f>IF(N1760=N1759,0,IF(N1760=N1758,0,IF(N1760=N1757,0,IF(N1760=N1756,0,IF(N1760=N1755,0,IF(N1760=N1754,0,IF(N1760=N1753,0,IF(N1760=N1752,0,IF(N1760=N1751,0,1)))))))))</f>
        <v>0</v>
      </c>
      <c r="AH1760" s="59" t="s">
        <v>224</v>
      </c>
      <c r="AI1760" s="59" t="str">
        <f t="shared" si="409"/>
        <v>??</v>
      </c>
      <c r="AJ1760" s="59">
        <f>IF(O1760=O1759,0,IF(O1760=O1758,0,IF(O1760=O1757,0,IF(O1760=O1756,0,IF(O1760=O1755,0,IF(O1760=O1754,0,IF(O1760=O1753,0,IF(O1760=O1752,0,IF(O1760=O1751,0,1)))))))))</f>
        <v>0</v>
      </c>
      <c r="AK1760" s="529">
        <f t="shared" si="416"/>
        <v>0</v>
      </c>
    </row>
    <row r="1761" spans="1:37" ht="14.1" customHeight="1" thickTop="1" thickBot="1">
      <c r="A1761" s="2797"/>
      <c r="B1761" s="2800"/>
      <c r="C1761" s="2826"/>
      <c r="D1761" s="2829"/>
      <c r="E1761" s="2832"/>
      <c r="F1761" s="2806"/>
      <c r="G1761" s="2809"/>
      <c r="H1761" s="2836" t="s">
        <v>970</v>
      </c>
      <c r="I1761" s="2806"/>
      <c r="J1761" s="2806"/>
      <c r="K1761" s="275"/>
      <c r="L1761" s="97"/>
      <c r="M1761" s="97"/>
      <c r="N1761" s="79"/>
      <c r="O1761" s="79"/>
      <c r="P1761" s="97"/>
      <c r="Q1761" s="97"/>
      <c r="R1761" s="14"/>
      <c r="S1761" s="14"/>
      <c r="T1761" s="14"/>
      <c r="U1761" s="14"/>
      <c r="V1761" s="14"/>
      <c r="W1761" s="14"/>
      <c r="X1761" s="14"/>
      <c r="Y1761" s="14"/>
      <c r="Z1761" s="97"/>
      <c r="AA1761" s="2812">
        <f>SUM(R1761:Z1770)</f>
        <v>0</v>
      </c>
      <c r="AB1761" s="2812">
        <f>IF(AA1761&gt;0,18,0)</f>
        <v>0</v>
      </c>
      <c r="AC1761" s="2815">
        <f t="shared" ref="AC1761" si="418">IF((AA1761-AB1761)&gt;=0,AA1761-AB1761,0)</f>
        <v>0</v>
      </c>
      <c r="AD1761" s="2835">
        <f>IF(AA1761&lt;AB1761,AA1761,AB1761)/IF(AB1761=0,1,AB1761)</f>
        <v>0</v>
      </c>
      <c r="AE1761" s="2820" t="str">
        <f>IF(AD1761=1,"pe",IF(AD1761&gt;0,"ne",""))</f>
        <v/>
      </c>
      <c r="AF1761" s="2823"/>
      <c r="AG1761" s="59">
        <v>1</v>
      </c>
      <c r="AH1761" s="59" t="s">
        <v>224</v>
      </c>
      <c r="AI1761" s="59" t="str">
        <f t="shared" si="409"/>
        <v>??</v>
      </c>
      <c r="AJ1761" s="59">
        <v>1</v>
      </c>
      <c r="AK1761" s="529">
        <f>C1761</f>
        <v>0</v>
      </c>
    </row>
    <row r="1762" spans="1:37" ht="14.1" customHeight="1" thickTop="1" thickBot="1">
      <c r="A1762" s="2797"/>
      <c r="B1762" s="2801"/>
      <c r="C1762" s="2827"/>
      <c r="D1762" s="2830"/>
      <c r="E1762" s="2833"/>
      <c r="F1762" s="2807"/>
      <c r="G1762" s="2810"/>
      <c r="H1762" s="2837"/>
      <c r="I1762" s="2807"/>
      <c r="J1762" s="2807"/>
      <c r="K1762" s="273"/>
      <c r="L1762" s="98"/>
      <c r="M1762" s="1760"/>
      <c r="N1762" s="89"/>
      <c r="O1762" s="89"/>
      <c r="P1762" s="98"/>
      <c r="Q1762" s="98"/>
      <c r="R1762" s="12"/>
      <c r="S1762" s="12"/>
      <c r="T1762" s="12"/>
      <c r="U1762" s="12"/>
      <c r="V1762" s="12"/>
      <c r="W1762" s="1934"/>
      <c r="X1762" s="1934"/>
      <c r="Y1762" s="12"/>
      <c r="Z1762" s="98"/>
      <c r="AA1762" s="2813"/>
      <c r="AB1762" s="2813"/>
      <c r="AC1762" s="2816"/>
      <c r="AD1762" s="2835"/>
      <c r="AE1762" s="2821"/>
      <c r="AF1762" s="2823"/>
      <c r="AG1762" s="59">
        <f>IF(N1762=N1761,0,1)</f>
        <v>0</v>
      </c>
      <c r="AH1762" s="59" t="s">
        <v>224</v>
      </c>
      <c r="AI1762" s="59" t="str">
        <f t="shared" si="409"/>
        <v>??</v>
      </c>
      <c r="AJ1762" s="59">
        <f>IF(O1762=O1761,0,1)</f>
        <v>0</v>
      </c>
      <c r="AK1762" s="529">
        <f t="shared" si="416"/>
        <v>0</v>
      </c>
    </row>
    <row r="1763" spans="1:37" ht="14.1" customHeight="1" thickTop="1" thickBot="1">
      <c r="A1763" s="2797"/>
      <c r="B1763" s="2801"/>
      <c r="C1763" s="2827"/>
      <c r="D1763" s="2830"/>
      <c r="E1763" s="2833"/>
      <c r="F1763" s="2807"/>
      <c r="G1763" s="2810"/>
      <c r="H1763" s="2838"/>
      <c r="I1763" s="2807"/>
      <c r="J1763" s="2807"/>
      <c r="K1763" s="273"/>
      <c r="L1763" s="98"/>
      <c r="M1763" s="1760"/>
      <c r="N1763" s="89"/>
      <c r="O1763" s="89"/>
      <c r="P1763" s="98"/>
      <c r="Q1763" s="98"/>
      <c r="R1763" s="12"/>
      <c r="S1763" s="12"/>
      <c r="T1763" s="12"/>
      <c r="U1763" s="12"/>
      <c r="V1763" s="12"/>
      <c r="W1763" s="1934"/>
      <c r="X1763" s="1934"/>
      <c r="Y1763" s="12"/>
      <c r="Z1763" s="98"/>
      <c r="AA1763" s="2813"/>
      <c r="AB1763" s="2813"/>
      <c r="AC1763" s="2816"/>
      <c r="AD1763" s="2835"/>
      <c r="AE1763" s="2821"/>
      <c r="AF1763" s="2823"/>
      <c r="AG1763" s="59">
        <f>IF(N1763=N1762,0,IF(N1763=N1761,0,1))</f>
        <v>0</v>
      </c>
      <c r="AH1763" s="59" t="s">
        <v>224</v>
      </c>
      <c r="AI1763" s="59" t="str">
        <f t="shared" si="409"/>
        <v>??</v>
      </c>
      <c r="AJ1763" s="59">
        <f>IF(O1763=O1762,0,IF(O1763=O1761,0,1))</f>
        <v>0</v>
      </c>
      <c r="AK1763" s="529">
        <f t="shared" si="416"/>
        <v>0</v>
      </c>
    </row>
    <row r="1764" spans="1:37" ht="14.1" customHeight="1" thickTop="1" thickBot="1">
      <c r="A1764" s="2797"/>
      <c r="B1764" s="2801"/>
      <c r="C1764" s="2827"/>
      <c r="D1764" s="2830"/>
      <c r="E1764" s="2833"/>
      <c r="F1764" s="2807"/>
      <c r="G1764" s="2810"/>
      <c r="H1764" s="2839"/>
      <c r="I1764" s="2807"/>
      <c r="J1764" s="2807"/>
      <c r="K1764" s="273"/>
      <c r="L1764" s="98"/>
      <c r="M1764" s="1760"/>
      <c r="N1764" s="89"/>
      <c r="O1764" s="89"/>
      <c r="P1764" s="98"/>
      <c r="Q1764" s="98"/>
      <c r="R1764" s="12"/>
      <c r="S1764" s="12"/>
      <c r="T1764" s="12"/>
      <c r="U1764" s="12"/>
      <c r="V1764" s="12"/>
      <c r="W1764" s="1934"/>
      <c r="X1764" s="1934"/>
      <c r="Y1764" s="12"/>
      <c r="Z1764" s="98"/>
      <c r="AA1764" s="2813"/>
      <c r="AB1764" s="2813"/>
      <c r="AC1764" s="2816"/>
      <c r="AD1764" s="2835"/>
      <c r="AE1764" s="2821"/>
      <c r="AF1764" s="2823"/>
      <c r="AG1764" s="59">
        <f>IF(N1764=N1763,0,IF(N1764=N1762,0,IF(N1764=N1761,0,1)))</f>
        <v>0</v>
      </c>
      <c r="AH1764" s="59" t="s">
        <v>224</v>
      </c>
      <c r="AI1764" s="59" t="str">
        <f t="shared" si="409"/>
        <v>??</v>
      </c>
      <c r="AJ1764" s="59">
        <f>IF(O1764=O1763,0,IF(O1764=O1762,0,IF(O1764=O1761,0,1)))</f>
        <v>0</v>
      </c>
      <c r="AK1764" s="529">
        <f t="shared" si="416"/>
        <v>0</v>
      </c>
    </row>
    <row r="1765" spans="1:37" ht="14.1" customHeight="1" thickTop="1" thickBot="1">
      <c r="A1765" s="2797"/>
      <c r="B1765" s="2801"/>
      <c r="C1765" s="2827"/>
      <c r="D1765" s="2830"/>
      <c r="E1765" s="2833"/>
      <c r="F1765" s="2807"/>
      <c r="G1765" s="2810"/>
      <c r="H1765" s="2839"/>
      <c r="I1765" s="2807"/>
      <c r="J1765" s="2807"/>
      <c r="K1765" s="277"/>
      <c r="L1765" s="98"/>
      <c r="M1765" s="1760"/>
      <c r="N1765" s="89"/>
      <c r="O1765" s="89"/>
      <c r="P1765" s="98"/>
      <c r="Q1765" s="98"/>
      <c r="R1765" s="12"/>
      <c r="S1765" s="12"/>
      <c r="T1765" s="12"/>
      <c r="U1765" s="12"/>
      <c r="V1765" s="12"/>
      <c r="W1765" s="1934"/>
      <c r="X1765" s="1934"/>
      <c r="Y1765" s="12"/>
      <c r="Z1765" s="98"/>
      <c r="AA1765" s="2813"/>
      <c r="AB1765" s="2813"/>
      <c r="AC1765" s="2816"/>
      <c r="AD1765" s="2835"/>
      <c r="AE1765" s="2821"/>
      <c r="AF1765" s="2823"/>
      <c r="AG1765" s="59">
        <f>IF(N1765=N1764,0,IF(N1765=N1763,0,IF(N1765=N1762,0,IF(N1765=N1761,0,1))))</f>
        <v>0</v>
      </c>
      <c r="AH1765" s="59" t="s">
        <v>224</v>
      </c>
      <c r="AI1765" s="59" t="str">
        <f t="shared" si="409"/>
        <v>??</v>
      </c>
      <c r="AJ1765" s="59">
        <f>IF(O1765=O1764,0,IF(O1765=O1763,0,IF(O1765=O1762,0,IF(O1765=O1761,0,1))))</f>
        <v>0</v>
      </c>
      <c r="AK1765" s="529">
        <f t="shared" si="416"/>
        <v>0</v>
      </c>
    </row>
    <row r="1766" spans="1:37" ht="14.1" customHeight="1" thickTop="1" thickBot="1">
      <c r="A1766" s="2797"/>
      <c r="B1766" s="2801"/>
      <c r="C1766" s="2827"/>
      <c r="D1766" s="2830"/>
      <c r="E1766" s="2833"/>
      <c r="F1766" s="2807"/>
      <c r="G1766" s="2810"/>
      <c r="H1766" s="2839"/>
      <c r="I1766" s="2807"/>
      <c r="J1766" s="2807"/>
      <c r="K1766" s="277"/>
      <c r="L1766" s="98"/>
      <c r="M1766" s="1760"/>
      <c r="N1766" s="89"/>
      <c r="O1766" s="89"/>
      <c r="P1766" s="98"/>
      <c r="Q1766" s="98"/>
      <c r="R1766" s="12"/>
      <c r="S1766" s="12"/>
      <c r="T1766" s="12"/>
      <c r="U1766" s="12"/>
      <c r="V1766" s="12"/>
      <c r="W1766" s="1934"/>
      <c r="X1766" s="1934"/>
      <c r="Y1766" s="12"/>
      <c r="Z1766" s="98"/>
      <c r="AA1766" s="2813"/>
      <c r="AB1766" s="2813"/>
      <c r="AC1766" s="2816"/>
      <c r="AD1766" s="2835"/>
      <c r="AE1766" s="2821"/>
      <c r="AF1766" s="2823"/>
      <c r="AG1766" s="59">
        <f>IF(N1766=N1765,0,IF(N1766=N1764,0,IF(N1766=N1763,0,IF(N1766=N1762,0,IF(N1766=N1761,0,1)))))</f>
        <v>0</v>
      </c>
      <c r="AH1766" s="59" t="s">
        <v>224</v>
      </c>
      <c r="AI1766" s="59" t="str">
        <f t="shared" si="409"/>
        <v>??</v>
      </c>
      <c r="AJ1766" s="59">
        <f>IF(O1766=O1765,0,IF(O1766=O1764,0,IF(O1766=O1763,0,IF(O1766=O1762,0,IF(O1766=O1761,0,1)))))</f>
        <v>0</v>
      </c>
      <c r="AK1766" s="529">
        <f t="shared" si="416"/>
        <v>0</v>
      </c>
    </row>
    <row r="1767" spans="1:37" ht="14.1" customHeight="1" thickTop="1" thickBot="1">
      <c r="A1767" s="2797"/>
      <c r="B1767" s="2801"/>
      <c r="C1767" s="2827"/>
      <c r="D1767" s="2830"/>
      <c r="E1767" s="2833"/>
      <c r="F1767" s="2807"/>
      <c r="G1767" s="2810"/>
      <c r="H1767" s="2839"/>
      <c r="I1767" s="2807"/>
      <c r="J1767" s="2807"/>
      <c r="K1767" s="277"/>
      <c r="L1767" s="98"/>
      <c r="M1767" s="1760"/>
      <c r="N1767" s="89"/>
      <c r="O1767" s="89"/>
      <c r="P1767" s="98"/>
      <c r="Q1767" s="98"/>
      <c r="R1767" s="12"/>
      <c r="S1767" s="12"/>
      <c r="T1767" s="12"/>
      <c r="U1767" s="12"/>
      <c r="V1767" s="12"/>
      <c r="W1767" s="1934"/>
      <c r="X1767" s="1934"/>
      <c r="Y1767" s="12"/>
      <c r="Z1767" s="98"/>
      <c r="AA1767" s="2813"/>
      <c r="AB1767" s="2813"/>
      <c r="AC1767" s="2824" t="str">
        <f t="shared" ref="AC1767" si="419">IF(AC1761&gt;9,"błąd","")</f>
        <v/>
      </c>
      <c r="AD1767" s="2835"/>
      <c r="AE1767" s="2821"/>
      <c r="AF1767" s="2823"/>
      <c r="AG1767" s="59">
        <f>IF(N1767=N1766,0,IF(N1767=N1765,0,IF(N1767=N1764,0,IF(N1767=N1763,0,IF(N1767=N1762,0,IF(N1767=N1761,0,1))))))</f>
        <v>0</v>
      </c>
      <c r="AH1767" s="59" t="s">
        <v>224</v>
      </c>
      <c r="AI1767" s="59" t="str">
        <f t="shared" si="409"/>
        <v>??</v>
      </c>
      <c r="AJ1767" s="59">
        <f>IF(O1767=O1766,0,IF(O1767=O1765,0,IF(O1767=O1764,0,IF(O1767=O1763,0,IF(O1767=O1762,0,IF(O1767=O1761,0,1))))))</f>
        <v>0</v>
      </c>
      <c r="AK1767" s="529">
        <f t="shared" si="416"/>
        <v>0</v>
      </c>
    </row>
    <row r="1768" spans="1:37" ht="14.1" customHeight="1" thickTop="1" thickBot="1">
      <c r="A1768" s="2797"/>
      <c r="B1768" s="2801"/>
      <c r="C1768" s="2827"/>
      <c r="D1768" s="2830"/>
      <c r="E1768" s="2833"/>
      <c r="F1768" s="2807"/>
      <c r="G1768" s="2810"/>
      <c r="H1768" s="2839"/>
      <c r="I1768" s="2807"/>
      <c r="J1768" s="2807"/>
      <c r="K1768" s="277"/>
      <c r="L1768" s="98"/>
      <c r="M1768" s="1760"/>
      <c r="N1768" s="89"/>
      <c r="O1768" s="89"/>
      <c r="P1768" s="98"/>
      <c r="Q1768" s="98"/>
      <c r="R1768" s="12"/>
      <c r="S1768" s="12"/>
      <c r="T1768" s="12"/>
      <c r="U1768" s="12"/>
      <c r="V1768" s="12"/>
      <c r="W1768" s="1934"/>
      <c r="X1768" s="1934"/>
      <c r="Y1768" s="12"/>
      <c r="Z1768" s="98"/>
      <c r="AA1768" s="2813"/>
      <c r="AB1768" s="2813"/>
      <c r="AC1768" s="2824"/>
      <c r="AD1768" s="2835"/>
      <c r="AE1768" s="2821"/>
      <c r="AF1768" s="2823"/>
      <c r="AG1768" s="59">
        <f>IF(N1768=N1767,0,IF(N1768=N1766,0,IF(N1768=N1765,0,IF(N1768=N1764,0,IF(N1768=N1763,0,IF(N1768=N1762,0,IF(N1768=N1761,0,1)))))))</f>
        <v>0</v>
      </c>
      <c r="AH1768" s="59" t="s">
        <v>224</v>
      </c>
      <c r="AI1768" s="59" t="str">
        <f t="shared" si="409"/>
        <v>??</v>
      </c>
      <c r="AJ1768" s="59">
        <f>IF(O1768=O1767,0,IF(O1768=O1766,0,IF(O1768=O1765,0,IF(O1768=O1764,0,IF(O1768=O1763,0,IF(O1768=O1762,0,IF(O1768=O1761,0,1)))))))</f>
        <v>0</v>
      </c>
      <c r="AK1768" s="529">
        <f t="shared" si="416"/>
        <v>0</v>
      </c>
    </row>
    <row r="1769" spans="1:37" ht="14.1" customHeight="1" thickTop="1" thickBot="1">
      <c r="A1769" s="2797"/>
      <c r="B1769" s="2801"/>
      <c r="C1769" s="2827"/>
      <c r="D1769" s="2830"/>
      <c r="E1769" s="2833"/>
      <c r="F1769" s="2807"/>
      <c r="G1769" s="2810"/>
      <c r="H1769" s="2839"/>
      <c r="I1769" s="2807"/>
      <c r="J1769" s="2807"/>
      <c r="K1769" s="277"/>
      <c r="L1769" s="98"/>
      <c r="M1769" s="1760"/>
      <c r="N1769" s="89"/>
      <c r="O1769" s="89"/>
      <c r="P1769" s="98"/>
      <c r="Q1769" s="98"/>
      <c r="R1769" s="12"/>
      <c r="S1769" s="12"/>
      <c r="T1769" s="12"/>
      <c r="U1769" s="12"/>
      <c r="V1769" s="12"/>
      <c r="W1769" s="1934"/>
      <c r="X1769" s="1934"/>
      <c r="Y1769" s="12"/>
      <c r="Z1769" s="98"/>
      <c r="AA1769" s="2813"/>
      <c r="AB1769" s="2813"/>
      <c r="AC1769" s="2824"/>
      <c r="AD1769" s="2835"/>
      <c r="AE1769" s="2821"/>
      <c r="AF1769" s="2823"/>
      <c r="AG1769" s="59">
        <f>IF(N1769=N1768,0,IF(N1769=N1767,0,IF(N1769=N1766,0,IF(N1769=N1765,0,IF(N1769=N1764,0,IF(N1769=N1763,0,IF(N1769=N1762,0,IF(N1769=N1761,0,1))))))))</f>
        <v>0</v>
      </c>
      <c r="AH1769" s="59" t="s">
        <v>224</v>
      </c>
      <c r="AI1769" s="59" t="str">
        <f t="shared" si="409"/>
        <v>??</v>
      </c>
      <c r="AJ1769" s="59">
        <f>IF(O1769=O1768,0,IF(O1769=O1767,0,IF(O1769=O1766,0,IF(O1769=O1765,0,IF(O1769=O1764,0,IF(O1769=O1763,0,IF(O1769=O1762,0,IF(O1769=O1761,0,1))))))))</f>
        <v>0</v>
      </c>
      <c r="AK1769" s="529">
        <f t="shared" si="416"/>
        <v>0</v>
      </c>
    </row>
    <row r="1770" spans="1:37" ht="14.1" customHeight="1" thickTop="1" thickBot="1">
      <c r="A1770" s="2797"/>
      <c r="B1770" s="2802"/>
      <c r="C1770" s="2828"/>
      <c r="D1770" s="2831"/>
      <c r="E1770" s="2834"/>
      <c r="F1770" s="2808"/>
      <c r="G1770" s="2811"/>
      <c r="H1770" s="2840"/>
      <c r="I1770" s="2808"/>
      <c r="J1770" s="2808"/>
      <c r="K1770" s="274"/>
      <c r="L1770" s="96"/>
      <c r="M1770" s="96"/>
      <c r="N1770" s="89"/>
      <c r="O1770" s="93"/>
      <c r="P1770" s="96"/>
      <c r="Q1770" s="96"/>
      <c r="R1770" s="13"/>
      <c r="S1770" s="13"/>
      <c r="T1770" s="13"/>
      <c r="U1770" s="13"/>
      <c r="V1770" s="13"/>
      <c r="W1770" s="13"/>
      <c r="X1770" s="13"/>
      <c r="Y1770" s="13"/>
      <c r="Z1770" s="96"/>
      <c r="AA1770" s="2814"/>
      <c r="AB1770" s="2814"/>
      <c r="AC1770" s="2825"/>
      <c r="AD1770" s="2835"/>
      <c r="AE1770" s="2822"/>
      <c r="AF1770" s="2823"/>
      <c r="AG1770" s="59">
        <f>IF(N1770=N1769,0,IF(N1770=N1768,0,IF(N1770=N1767,0,IF(N1770=N1766,0,IF(N1770=N1765,0,IF(N1770=N1764,0,IF(N1770=N1763,0,IF(N1770=N1762,0,IF(N1770=N1761,0,1)))))))))</f>
        <v>0</v>
      </c>
      <c r="AH1770" s="59" t="s">
        <v>224</v>
      </c>
      <c r="AI1770" s="59" t="str">
        <f t="shared" si="409"/>
        <v>??</v>
      </c>
      <c r="AJ1770" s="59">
        <f>IF(O1770=O1769,0,IF(O1770=O1768,0,IF(O1770=O1767,0,IF(O1770=O1766,0,IF(O1770=O1765,0,IF(O1770=O1764,0,IF(O1770=O1763,0,IF(O1770=O1762,0,IF(O1770=O1761,0,1)))))))))</f>
        <v>0</v>
      </c>
      <c r="AK1770" s="529">
        <f t="shared" si="416"/>
        <v>0</v>
      </c>
    </row>
    <row r="1771" spans="1:37" ht="14.1" customHeight="1" thickTop="1" thickBot="1">
      <c r="A1771" s="2797"/>
      <c r="B1771" s="2800"/>
      <c r="C1771" s="2826"/>
      <c r="D1771" s="2829"/>
      <c r="E1771" s="2832"/>
      <c r="F1771" s="2806"/>
      <c r="G1771" s="2809"/>
      <c r="H1771" s="2836" t="s">
        <v>970</v>
      </c>
      <c r="I1771" s="2806"/>
      <c r="J1771" s="2806"/>
      <c r="K1771" s="275"/>
      <c r="L1771" s="97"/>
      <c r="M1771" s="97"/>
      <c r="N1771" s="79"/>
      <c r="O1771" s="79"/>
      <c r="P1771" s="97"/>
      <c r="Q1771" s="97"/>
      <c r="R1771" s="14"/>
      <c r="S1771" s="14"/>
      <c r="T1771" s="14"/>
      <c r="U1771" s="14"/>
      <c r="V1771" s="14"/>
      <c r="W1771" s="14"/>
      <c r="X1771" s="14"/>
      <c r="Y1771" s="14"/>
      <c r="Z1771" s="97"/>
      <c r="AA1771" s="2812">
        <f>SUM(R1771:Z1780)</f>
        <v>0</v>
      </c>
      <c r="AB1771" s="2812">
        <f>IF(AA1771&gt;0,18,0)</f>
        <v>0</v>
      </c>
      <c r="AC1771" s="2815">
        <f t="shared" ref="AC1771" si="420">IF((AA1771-AB1771)&gt;=0,AA1771-AB1771,0)</f>
        <v>0</v>
      </c>
      <c r="AD1771" s="2835">
        <f>IF(AA1771&lt;AB1771,AA1771,AB1771)/IF(AB1771=0,1,AB1771)</f>
        <v>0</v>
      </c>
      <c r="AE1771" s="2820" t="str">
        <f>IF(AD1771=1,"pe",IF(AD1771&gt;0,"ne",""))</f>
        <v/>
      </c>
      <c r="AF1771" s="2823"/>
      <c r="AG1771" s="59">
        <v>1</v>
      </c>
      <c r="AH1771" s="59" t="s">
        <v>224</v>
      </c>
      <c r="AI1771" s="59" t="str">
        <f t="shared" si="409"/>
        <v>??</v>
      </c>
      <c r="AJ1771" s="59">
        <v>1</v>
      </c>
      <c r="AK1771" s="529">
        <f>C1771</f>
        <v>0</v>
      </c>
    </row>
    <row r="1772" spans="1:37" ht="14.1" customHeight="1" thickTop="1" thickBot="1">
      <c r="A1772" s="2797"/>
      <c r="B1772" s="2801"/>
      <c r="C1772" s="2827"/>
      <c r="D1772" s="2830"/>
      <c r="E1772" s="2833"/>
      <c r="F1772" s="2807"/>
      <c r="G1772" s="2810"/>
      <c r="H1772" s="2837"/>
      <c r="I1772" s="2807"/>
      <c r="J1772" s="2807"/>
      <c r="K1772" s="273"/>
      <c r="L1772" s="98"/>
      <c r="M1772" s="1760"/>
      <c r="N1772" s="89"/>
      <c r="O1772" s="89"/>
      <c r="P1772" s="98"/>
      <c r="Q1772" s="98"/>
      <c r="R1772" s="12"/>
      <c r="S1772" s="12"/>
      <c r="T1772" s="12"/>
      <c r="U1772" s="12"/>
      <c r="V1772" s="12"/>
      <c r="W1772" s="1934"/>
      <c r="X1772" s="1934"/>
      <c r="Y1772" s="12"/>
      <c r="Z1772" s="98"/>
      <c r="AA1772" s="2813"/>
      <c r="AB1772" s="2813"/>
      <c r="AC1772" s="2816"/>
      <c r="AD1772" s="2835"/>
      <c r="AE1772" s="2821"/>
      <c r="AF1772" s="2823"/>
      <c r="AG1772" s="59">
        <f>IF(N1772=N1771,0,1)</f>
        <v>0</v>
      </c>
      <c r="AH1772" s="59" t="s">
        <v>224</v>
      </c>
      <c r="AI1772" s="59" t="str">
        <f t="shared" si="409"/>
        <v>??</v>
      </c>
      <c r="AJ1772" s="59">
        <f>IF(O1772=O1771,0,1)</f>
        <v>0</v>
      </c>
      <c r="AK1772" s="529">
        <f t="shared" si="416"/>
        <v>0</v>
      </c>
    </row>
    <row r="1773" spans="1:37" ht="14.1" customHeight="1" thickTop="1" thickBot="1">
      <c r="A1773" s="2797"/>
      <c r="B1773" s="2801"/>
      <c r="C1773" s="2827"/>
      <c r="D1773" s="2830"/>
      <c r="E1773" s="2833"/>
      <c r="F1773" s="2807"/>
      <c r="G1773" s="2810"/>
      <c r="H1773" s="2838"/>
      <c r="I1773" s="2807"/>
      <c r="J1773" s="2807"/>
      <c r="K1773" s="273"/>
      <c r="L1773" s="98"/>
      <c r="M1773" s="1760"/>
      <c r="N1773" s="89"/>
      <c r="O1773" s="89"/>
      <c r="P1773" s="98"/>
      <c r="Q1773" s="98"/>
      <c r="R1773" s="12"/>
      <c r="S1773" s="12"/>
      <c r="T1773" s="12"/>
      <c r="U1773" s="12"/>
      <c r="V1773" s="12"/>
      <c r="W1773" s="1934"/>
      <c r="X1773" s="1934"/>
      <c r="Y1773" s="12"/>
      <c r="Z1773" s="98"/>
      <c r="AA1773" s="2813"/>
      <c r="AB1773" s="2813"/>
      <c r="AC1773" s="2816"/>
      <c r="AD1773" s="2835"/>
      <c r="AE1773" s="2821"/>
      <c r="AF1773" s="2823"/>
      <c r="AG1773" s="59">
        <f>IF(N1773=N1772,0,IF(N1773=N1771,0,1))</f>
        <v>0</v>
      </c>
      <c r="AH1773" s="59" t="s">
        <v>224</v>
      </c>
      <c r="AI1773" s="59" t="str">
        <f t="shared" si="409"/>
        <v>??</v>
      </c>
      <c r="AJ1773" s="59">
        <f>IF(O1773=O1772,0,IF(O1773=O1771,0,1))</f>
        <v>0</v>
      </c>
      <c r="AK1773" s="529">
        <f t="shared" si="416"/>
        <v>0</v>
      </c>
    </row>
    <row r="1774" spans="1:37" ht="14.1" customHeight="1" thickTop="1" thickBot="1">
      <c r="A1774" s="2797"/>
      <c r="B1774" s="2801"/>
      <c r="C1774" s="2827"/>
      <c r="D1774" s="2830"/>
      <c r="E1774" s="2833"/>
      <c r="F1774" s="2807"/>
      <c r="G1774" s="2810"/>
      <c r="H1774" s="2839"/>
      <c r="I1774" s="2807"/>
      <c r="J1774" s="2807"/>
      <c r="K1774" s="273"/>
      <c r="L1774" s="98"/>
      <c r="M1774" s="1760"/>
      <c r="N1774" s="89"/>
      <c r="O1774" s="89"/>
      <c r="P1774" s="98"/>
      <c r="Q1774" s="98"/>
      <c r="R1774" s="12"/>
      <c r="S1774" s="12"/>
      <c r="T1774" s="12"/>
      <c r="U1774" s="12"/>
      <c r="V1774" s="12"/>
      <c r="W1774" s="1934"/>
      <c r="X1774" s="1934"/>
      <c r="Y1774" s="12"/>
      <c r="Z1774" s="98"/>
      <c r="AA1774" s="2813"/>
      <c r="AB1774" s="2813"/>
      <c r="AC1774" s="2816"/>
      <c r="AD1774" s="2835"/>
      <c r="AE1774" s="2821"/>
      <c r="AF1774" s="2823"/>
      <c r="AG1774" s="59">
        <f>IF(N1774=N1773,0,IF(N1774=N1772,0,IF(N1774=N1771,0,1)))</f>
        <v>0</v>
      </c>
      <c r="AH1774" s="59" t="s">
        <v>224</v>
      </c>
      <c r="AI1774" s="59" t="str">
        <f t="shared" si="409"/>
        <v>??</v>
      </c>
      <c r="AJ1774" s="59">
        <f>IF(O1774=O1773,0,IF(O1774=O1772,0,IF(O1774=O1771,0,1)))</f>
        <v>0</v>
      </c>
      <c r="AK1774" s="529">
        <f t="shared" si="416"/>
        <v>0</v>
      </c>
    </row>
    <row r="1775" spans="1:37" ht="14.1" customHeight="1" thickTop="1" thickBot="1">
      <c r="A1775" s="2797"/>
      <c r="B1775" s="2801"/>
      <c r="C1775" s="2827"/>
      <c r="D1775" s="2830"/>
      <c r="E1775" s="2833"/>
      <c r="F1775" s="2807"/>
      <c r="G1775" s="2810"/>
      <c r="H1775" s="2839"/>
      <c r="I1775" s="2807"/>
      <c r="J1775" s="2807"/>
      <c r="K1775" s="277"/>
      <c r="L1775" s="98"/>
      <c r="M1775" s="1760"/>
      <c r="N1775" s="89"/>
      <c r="O1775" s="89"/>
      <c r="P1775" s="98"/>
      <c r="Q1775" s="98"/>
      <c r="R1775" s="12"/>
      <c r="S1775" s="12"/>
      <c r="T1775" s="12"/>
      <c r="U1775" s="12"/>
      <c r="V1775" s="12"/>
      <c r="W1775" s="1934"/>
      <c r="X1775" s="1934"/>
      <c r="Y1775" s="12"/>
      <c r="Z1775" s="98"/>
      <c r="AA1775" s="2813"/>
      <c r="AB1775" s="2813"/>
      <c r="AC1775" s="2816"/>
      <c r="AD1775" s="2835"/>
      <c r="AE1775" s="2821"/>
      <c r="AF1775" s="2823"/>
      <c r="AG1775" s="59">
        <f>IF(N1775=N1774,0,IF(N1775=N1773,0,IF(N1775=N1772,0,IF(N1775=N1771,0,1))))</f>
        <v>0</v>
      </c>
      <c r="AH1775" s="59" t="s">
        <v>224</v>
      </c>
      <c r="AI1775" s="59" t="str">
        <f t="shared" si="409"/>
        <v>??</v>
      </c>
      <c r="AJ1775" s="59">
        <f>IF(O1775=O1774,0,IF(O1775=O1773,0,IF(O1775=O1772,0,IF(O1775=O1771,0,1))))</f>
        <v>0</v>
      </c>
      <c r="AK1775" s="529">
        <f t="shared" si="416"/>
        <v>0</v>
      </c>
    </row>
    <row r="1776" spans="1:37" ht="14.1" customHeight="1" thickTop="1" thickBot="1">
      <c r="A1776" s="2797"/>
      <c r="B1776" s="2801"/>
      <c r="C1776" s="2827"/>
      <c r="D1776" s="2830"/>
      <c r="E1776" s="2833"/>
      <c r="F1776" s="2807"/>
      <c r="G1776" s="2810"/>
      <c r="H1776" s="2839"/>
      <c r="I1776" s="2807"/>
      <c r="J1776" s="2807"/>
      <c r="K1776" s="277"/>
      <c r="L1776" s="98"/>
      <c r="M1776" s="1760"/>
      <c r="N1776" s="89"/>
      <c r="O1776" s="89"/>
      <c r="P1776" s="98"/>
      <c r="Q1776" s="98"/>
      <c r="R1776" s="12"/>
      <c r="S1776" s="12"/>
      <c r="T1776" s="12"/>
      <c r="U1776" s="12"/>
      <c r="V1776" s="12"/>
      <c r="W1776" s="1934"/>
      <c r="X1776" s="1934"/>
      <c r="Y1776" s="12"/>
      <c r="Z1776" s="98"/>
      <c r="AA1776" s="2813"/>
      <c r="AB1776" s="2813"/>
      <c r="AC1776" s="2816"/>
      <c r="AD1776" s="2835"/>
      <c r="AE1776" s="2821"/>
      <c r="AF1776" s="2823"/>
      <c r="AG1776" s="59">
        <f>IF(N1776=N1775,0,IF(N1776=N1774,0,IF(N1776=N1773,0,IF(N1776=N1772,0,IF(N1776=N1771,0,1)))))</f>
        <v>0</v>
      </c>
      <c r="AH1776" s="59" t="s">
        <v>224</v>
      </c>
      <c r="AI1776" s="59" t="str">
        <f t="shared" si="409"/>
        <v>??</v>
      </c>
      <c r="AJ1776" s="59">
        <f>IF(O1776=O1775,0,IF(O1776=O1774,0,IF(O1776=O1773,0,IF(O1776=O1772,0,IF(O1776=O1771,0,1)))))</f>
        <v>0</v>
      </c>
      <c r="AK1776" s="529">
        <f t="shared" si="416"/>
        <v>0</v>
      </c>
    </row>
    <row r="1777" spans="1:37" ht="14.1" customHeight="1" thickTop="1" thickBot="1">
      <c r="A1777" s="2797"/>
      <c r="B1777" s="2801"/>
      <c r="C1777" s="2827"/>
      <c r="D1777" s="2830"/>
      <c r="E1777" s="2833"/>
      <c r="F1777" s="2807"/>
      <c r="G1777" s="2810"/>
      <c r="H1777" s="2839"/>
      <c r="I1777" s="2807"/>
      <c r="J1777" s="2807"/>
      <c r="K1777" s="277"/>
      <c r="L1777" s="98"/>
      <c r="M1777" s="1760"/>
      <c r="N1777" s="89"/>
      <c r="O1777" s="89"/>
      <c r="P1777" s="98"/>
      <c r="Q1777" s="98"/>
      <c r="R1777" s="12"/>
      <c r="S1777" s="12"/>
      <c r="T1777" s="12"/>
      <c r="U1777" s="12"/>
      <c r="V1777" s="12"/>
      <c r="W1777" s="1934"/>
      <c r="X1777" s="1934"/>
      <c r="Y1777" s="12"/>
      <c r="Z1777" s="98"/>
      <c r="AA1777" s="2813"/>
      <c r="AB1777" s="2813"/>
      <c r="AC1777" s="2824" t="str">
        <f t="shared" ref="AC1777" si="421">IF(AC1771&gt;9,"błąd","")</f>
        <v/>
      </c>
      <c r="AD1777" s="2835"/>
      <c r="AE1777" s="2821"/>
      <c r="AF1777" s="2823"/>
      <c r="AG1777" s="59">
        <f>IF(N1777=N1776,0,IF(N1777=N1775,0,IF(N1777=N1774,0,IF(N1777=N1773,0,IF(N1777=N1772,0,IF(N1777=N1771,0,1))))))</f>
        <v>0</v>
      </c>
      <c r="AH1777" s="59" t="s">
        <v>224</v>
      </c>
      <c r="AI1777" s="59" t="str">
        <f t="shared" si="409"/>
        <v>??</v>
      </c>
      <c r="AJ1777" s="59">
        <f>IF(O1777=O1776,0,IF(O1777=O1775,0,IF(O1777=O1774,0,IF(O1777=O1773,0,IF(O1777=O1772,0,IF(O1777=O1771,0,1))))))</f>
        <v>0</v>
      </c>
      <c r="AK1777" s="529">
        <f t="shared" si="416"/>
        <v>0</v>
      </c>
    </row>
    <row r="1778" spans="1:37" ht="14.1" customHeight="1" thickTop="1" thickBot="1">
      <c r="A1778" s="2797"/>
      <c r="B1778" s="2801"/>
      <c r="C1778" s="2827"/>
      <c r="D1778" s="2830"/>
      <c r="E1778" s="2833"/>
      <c r="F1778" s="2807"/>
      <c r="G1778" s="2810"/>
      <c r="H1778" s="2839"/>
      <c r="I1778" s="2807"/>
      <c r="J1778" s="2807"/>
      <c r="K1778" s="277"/>
      <c r="L1778" s="98"/>
      <c r="M1778" s="1760"/>
      <c r="N1778" s="89"/>
      <c r="O1778" s="89"/>
      <c r="P1778" s="98"/>
      <c r="Q1778" s="98"/>
      <c r="R1778" s="12"/>
      <c r="S1778" s="12"/>
      <c r="T1778" s="12"/>
      <c r="U1778" s="12"/>
      <c r="V1778" s="12"/>
      <c r="W1778" s="1934"/>
      <c r="X1778" s="1934"/>
      <c r="Y1778" s="12"/>
      <c r="Z1778" s="98"/>
      <c r="AA1778" s="2813"/>
      <c r="AB1778" s="2813"/>
      <c r="AC1778" s="2824"/>
      <c r="AD1778" s="2835"/>
      <c r="AE1778" s="2821"/>
      <c r="AF1778" s="2823"/>
      <c r="AG1778" s="59">
        <f>IF(N1778=N1777,0,IF(N1778=N1776,0,IF(N1778=N1775,0,IF(N1778=N1774,0,IF(N1778=N1773,0,IF(N1778=N1772,0,IF(N1778=N1771,0,1)))))))</f>
        <v>0</v>
      </c>
      <c r="AH1778" s="59" t="s">
        <v>224</v>
      </c>
      <c r="AI1778" s="59" t="str">
        <f t="shared" si="409"/>
        <v>??</v>
      </c>
      <c r="AJ1778" s="59">
        <f>IF(O1778=O1777,0,IF(O1778=O1776,0,IF(O1778=O1775,0,IF(O1778=O1774,0,IF(O1778=O1773,0,IF(O1778=O1772,0,IF(O1778=O1771,0,1)))))))</f>
        <v>0</v>
      </c>
      <c r="AK1778" s="529">
        <f t="shared" si="416"/>
        <v>0</v>
      </c>
    </row>
    <row r="1779" spans="1:37" ht="14.1" customHeight="1" thickTop="1" thickBot="1">
      <c r="A1779" s="2797"/>
      <c r="B1779" s="2801"/>
      <c r="C1779" s="2827"/>
      <c r="D1779" s="2830"/>
      <c r="E1779" s="2833"/>
      <c r="F1779" s="2807"/>
      <c r="G1779" s="2810"/>
      <c r="H1779" s="2839"/>
      <c r="I1779" s="2807"/>
      <c r="J1779" s="2807"/>
      <c r="K1779" s="277"/>
      <c r="L1779" s="98"/>
      <c r="M1779" s="1760"/>
      <c r="N1779" s="89"/>
      <c r="O1779" s="89"/>
      <c r="P1779" s="98"/>
      <c r="Q1779" s="98"/>
      <c r="R1779" s="12"/>
      <c r="S1779" s="12"/>
      <c r="T1779" s="12"/>
      <c r="U1779" s="12"/>
      <c r="V1779" s="12"/>
      <c r="W1779" s="1934"/>
      <c r="X1779" s="1934"/>
      <c r="Y1779" s="12"/>
      <c r="Z1779" s="98"/>
      <c r="AA1779" s="2813"/>
      <c r="AB1779" s="2813"/>
      <c r="AC1779" s="2824"/>
      <c r="AD1779" s="2835"/>
      <c r="AE1779" s="2821"/>
      <c r="AF1779" s="2823"/>
      <c r="AG1779" s="59">
        <f>IF(N1779=N1778,0,IF(N1779=N1777,0,IF(N1779=N1776,0,IF(N1779=N1775,0,IF(N1779=N1774,0,IF(N1779=N1773,0,IF(N1779=N1772,0,IF(N1779=N1771,0,1))))))))</f>
        <v>0</v>
      </c>
      <c r="AH1779" s="59" t="s">
        <v>224</v>
      </c>
      <c r="AI1779" s="59" t="str">
        <f t="shared" si="409"/>
        <v>??</v>
      </c>
      <c r="AJ1779" s="59">
        <f>IF(O1779=O1778,0,IF(O1779=O1777,0,IF(O1779=O1776,0,IF(O1779=O1775,0,IF(O1779=O1774,0,IF(O1779=O1773,0,IF(O1779=O1772,0,IF(O1779=O1771,0,1))))))))</f>
        <v>0</v>
      </c>
      <c r="AK1779" s="529">
        <f t="shared" si="416"/>
        <v>0</v>
      </c>
    </row>
    <row r="1780" spans="1:37" ht="14.1" customHeight="1" thickTop="1" thickBot="1">
      <c r="A1780" s="2797"/>
      <c r="B1780" s="2802"/>
      <c r="C1780" s="2828"/>
      <c r="D1780" s="2831"/>
      <c r="E1780" s="2834"/>
      <c r="F1780" s="2808"/>
      <c r="G1780" s="2811"/>
      <c r="H1780" s="2840"/>
      <c r="I1780" s="2808"/>
      <c r="J1780" s="2808"/>
      <c r="K1780" s="274"/>
      <c r="L1780" s="96"/>
      <c r="M1780" s="96"/>
      <c r="N1780" s="89"/>
      <c r="O1780" s="93"/>
      <c r="P1780" s="96"/>
      <c r="Q1780" s="96"/>
      <c r="R1780" s="13"/>
      <c r="S1780" s="13"/>
      <c r="T1780" s="13"/>
      <c r="U1780" s="13"/>
      <c r="V1780" s="13"/>
      <c r="W1780" s="13"/>
      <c r="X1780" s="13"/>
      <c r="Y1780" s="13"/>
      <c r="Z1780" s="96"/>
      <c r="AA1780" s="2814"/>
      <c r="AB1780" s="2814"/>
      <c r="AC1780" s="2825"/>
      <c r="AD1780" s="2835"/>
      <c r="AE1780" s="2822"/>
      <c r="AF1780" s="2823"/>
      <c r="AG1780" s="59">
        <f>IF(N1780=N1779,0,IF(N1780=N1778,0,IF(N1780=N1777,0,IF(N1780=N1776,0,IF(N1780=N1775,0,IF(N1780=N1774,0,IF(N1780=N1773,0,IF(N1780=N1772,0,IF(N1780=N1771,0,1)))))))))</f>
        <v>0</v>
      </c>
      <c r="AH1780" s="59" t="s">
        <v>224</v>
      </c>
      <c r="AI1780" s="59" t="str">
        <f t="shared" si="409"/>
        <v>??</v>
      </c>
      <c r="AJ1780" s="59">
        <f>IF(O1780=O1779,0,IF(O1780=O1778,0,IF(O1780=O1777,0,IF(O1780=O1776,0,IF(O1780=O1775,0,IF(O1780=O1774,0,IF(O1780=O1773,0,IF(O1780=O1772,0,IF(O1780=O1771,0,1)))))))))</f>
        <v>0</v>
      </c>
      <c r="AK1780" s="529">
        <f t="shared" si="416"/>
        <v>0</v>
      </c>
    </row>
    <row r="1781" spans="1:37" ht="14.1" customHeight="1" thickTop="1" thickBot="1">
      <c r="A1781" s="2797"/>
      <c r="B1781" s="2800"/>
      <c r="C1781" s="2826"/>
      <c r="D1781" s="2829"/>
      <c r="E1781" s="2832"/>
      <c r="F1781" s="2806"/>
      <c r="G1781" s="2809"/>
      <c r="H1781" s="2836" t="s">
        <v>970</v>
      </c>
      <c r="I1781" s="2806"/>
      <c r="J1781" s="2806"/>
      <c r="K1781" s="275"/>
      <c r="L1781" s="97"/>
      <c r="M1781" s="97"/>
      <c r="N1781" s="79"/>
      <c r="O1781" s="79"/>
      <c r="P1781" s="97"/>
      <c r="Q1781" s="97"/>
      <c r="R1781" s="14"/>
      <c r="S1781" s="14"/>
      <c r="T1781" s="14"/>
      <c r="U1781" s="14"/>
      <c r="V1781" s="14"/>
      <c r="W1781" s="14"/>
      <c r="X1781" s="14"/>
      <c r="Y1781" s="14"/>
      <c r="Z1781" s="97"/>
      <c r="AA1781" s="2812">
        <f>SUM(R1781:Z1790)</f>
        <v>0</v>
      </c>
      <c r="AB1781" s="2812">
        <f>IF(AA1781&gt;0,18,0)</f>
        <v>0</v>
      </c>
      <c r="AC1781" s="2815">
        <f t="shared" ref="AC1781" si="422">IF((AA1781-AB1781)&gt;=0,AA1781-AB1781,0)</f>
        <v>0</v>
      </c>
      <c r="AD1781" s="2835">
        <f>IF(AA1781&lt;AB1781,AA1781,AB1781)/IF(AB1781=0,1,AB1781)</f>
        <v>0</v>
      </c>
      <c r="AE1781" s="2820" t="str">
        <f>IF(AD1781=1,"pe",IF(AD1781&gt;0,"ne",""))</f>
        <v/>
      </c>
      <c r="AF1781" s="2823"/>
      <c r="AG1781" s="59">
        <v>1</v>
      </c>
      <c r="AH1781" s="59" t="s">
        <v>224</v>
      </c>
      <c r="AI1781" s="59" t="str">
        <f t="shared" si="409"/>
        <v>??</v>
      </c>
      <c r="AJ1781" s="59">
        <v>1</v>
      </c>
      <c r="AK1781" s="529">
        <f>C1781</f>
        <v>0</v>
      </c>
    </row>
    <row r="1782" spans="1:37" ht="14.1" customHeight="1" thickTop="1" thickBot="1">
      <c r="A1782" s="2797"/>
      <c r="B1782" s="2801"/>
      <c r="C1782" s="2827"/>
      <c r="D1782" s="2830"/>
      <c r="E1782" s="2833"/>
      <c r="F1782" s="2807"/>
      <c r="G1782" s="2810"/>
      <c r="H1782" s="2837"/>
      <c r="I1782" s="2807"/>
      <c r="J1782" s="2807"/>
      <c r="K1782" s="273"/>
      <c r="L1782" s="98"/>
      <c r="M1782" s="1760"/>
      <c r="N1782" s="89"/>
      <c r="O1782" s="89"/>
      <c r="P1782" s="98"/>
      <c r="Q1782" s="98"/>
      <c r="R1782" s="12"/>
      <c r="S1782" s="12"/>
      <c r="T1782" s="12"/>
      <c r="U1782" s="12"/>
      <c r="V1782" s="12"/>
      <c r="W1782" s="1934"/>
      <c r="X1782" s="1934"/>
      <c r="Y1782" s="12"/>
      <c r="Z1782" s="98"/>
      <c r="AA1782" s="2813"/>
      <c r="AB1782" s="2813"/>
      <c r="AC1782" s="2816"/>
      <c r="AD1782" s="2835"/>
      <c r="AE1782" s="2821"/>
      <c r="AF1782" s="2823"/>
      <c r="AG1782" s="59">
        <f>IF(N1782=N1781,0,1)</f>
        <v>0</v>
      </c>
      <c r="AH1782" s="59" t="s">
        <v>224</v>
      </c>
      <c r="AI1782" s="59" t="str">
        <f t="shared" si="409"/>
        <v>??</v>
      </c>
      <c r="AJ1782" s="59">
        <f>IF(O1782=O1781,0,1)</f>
        <v>0</v>
      </c>
      <c r="AK1782" s="529">
        <f t="shared" ref="AK1782:AK1830" si="423">AK1781</f>
        <v>0</v>
      </c>
    </row>
    <row r="1783" spans="1:37" ht="14.1" customHeight="1" thickTop="1" thickBot="1">
      <c r="A1783" s="2797"/>
      <c r="B1783" s="2801"/>
      <c r="C1783" s="2827"/>
      <c r="D1783" s="2830"/>
      <c r="E1783" s="2833"/>
      <c r="F1783" s="2807"/>
      <c r="G1783" s="2810"/>
      <c r="H1783" s="2838"/>
      <c r="I1783" s="2807"/>
      <c r="J1783" s="2807"/>
      <c r="K1783" s="273"/>
      <c r="L1783" s="98"/>
      <c r="M1783" s="1760"/>
      <c r="N1783" s="89"/>
      <c r="O1783" s="89"/>
      <c r="P1783" s="98"/>
      <c r="Q1783" s="98"/>
      <c r="R1783" s="12"/>
      <c r="S1783" s="12"/>
      <c r="T1783" s="12"/>
      <c r="U1783" s="12"/>
      <c r="V1783" s="12"/>
      <c r="W1783" s="1934"/>
      <c r="X1783" s="1934"/>
      <c r="Y1783" s="12"/>
      <c r="Z1783" s="98"/>
      <c r="AA1783" s="2813"/>
      <c r="AB1783" s="2813"/>
      <c r="AC1783" s="2816"/>
      <c r="AD1783" s="2835"/>
      <c r="AE1783" s="2821"/>
      <c r="AF1783" s="2823"/>
      <c r="AG1783" s="59">
        <f>IF(N1783=N1782,0,IF(N1783=N1781,0,1))</f>
        <v>0</v>
      </c>
      <c r="AH1783" s="59" t="s">
        <v>224</v>
      </c>
      <c r="AI1783" s="59" t="str">
        <f t="shared" si="409"/>
        <v>??</v>
      </c>
      <c r="AJ1783" s="59">
        <f>IF(O1783=O1782,0,IF(O1783=O1781,0,1))</f>
        <v>0</v>
      </c>
      <c r="AK1783" s="529">
        <f t="shared" si="423"/>
        <v>0</v>
      </c>
    </row>
    <row r="1784" spans="1:37" ht="14.1" customHeight="1" thickTop="1" thickBot="1">
      <c r="A1784" s="2797"/>
      <c r="B1784" s="2801"/>
      <c r="C1784" s="2827"/>
      <c r="D1784" s="2830"/>
      <c r="E1784" s="2833"/>
      <c r="F1784" s="2807"/>
      <c r="G1784" s="2810"/>
      <c r="H1784" s="2839"/>
      <c r="I1784" s="2807"/>
      <c r="J1784" s="2807"/>
      <c r="K1784" s="273"/>
      <c r="L1784" s="98"/>
      <c r="M1784" s="1760"/>
      <c r="N1784" s="89"/>
      <c r="O1784" s="89"/>
      <c r="P1784" s="98"/>
      <c r="Q1784" s="98"/>
      <c r="R1784" s="12"/>
      <c r="S1784" s="12"/>
      <c r="T1784" s="12"/>
      <c r="U1784" s="12"/>
      <c r="V1784" s="12"/>
      <c r="W1784" s="1934"/>
      <c r="X1784" s="1934"/>
      <c r="Y1784" s="12"/>
      <c r="Z1784" s="98"/>
      <c r="AA1784" s="2813"/>
      <c r="AB1784" s="2813"/>
      <c r="AC1784" s="2816"/>
      <c r="AD1784" s="2835"/>
      <c r="AE1784" s="2821"/>
      <c r="AF1784" s="2823"/>
      <c r="AG1784" s="59">
        <f>IF(N1784=N1783,0,IF(N1784=N1782,0,IF(N1784=N1781,0,1)))</f>
        <v>0</v>
      </c>
      <c r="AH1784" s="59" t="s">
        <v>224</v>
      </c>
      <c r="AI1784" s="59" t="str">
        <f t="shared" si="409"/>
        <v>??</v>
      </c>
      <c r="AJ1784" s="59">
        <f>IF(O1784=O1783,0,IF(O1784=O1782,0,IF(O1784=O1781,0,1)))</f>
        <v>0</v>
      </c>
      <c r="AK1784" s="529">
        <f t="shared" si="423"/>
        <v>0</v>
      </c>
    </row>
    <row r="1785" spans="1:37" ht="14.1" customHeight="1" thickTop="1" thickBot="1">
      <c r="A1785" s="2797"/>
      <c r="B1785" s="2801"/>
      <c r="C1785" s="2827"/>
      <c r="D1785" s="2830"/>
      <c r="E1785" s="2833"/>
      <c r="F1785" s="2807"/>
      <c r="G1785" s="2810"/>
      <c r="H1785" s="2839"/>
      <c r="I1785" s="2807"/>
      <c r="J1785" s="2807"/>
      <c r="K1785" s="277"/>
      <c r="L1785" s="98"/>
      <c r="M1785" s="1760"/>
      <c r="N1785" s="89"/>
      <c r="O1785" s="89"/>
      <c r="P1785" s="98"/>
      <c r="Q1785" s="98"/>
      <c r="R1785" s="12"/>
      <c r="S1785" s="12"/>
      <c r="T1785" s="12"/>
      <c r="U1785" s="12"/>
      <c r="V1785" s="12"/>
      <c r="W1785" s="1934"/>
      <c r="X1785" s="1934"/>
      <c r="Y1785" s="12"/>
      <c r="Z1785" s="98"/>
      <c r="AA1785" s="2813"/>
      <c r="AB1785" s="2813"/>
      <c r="AC1785" s="2816"/>
      <c r="AD1785" s="2835"/>
      <c r="AE1785" s="2821"/>
      <c r="AF1785" s="2823"/>
      <c r="AG1785" s="59">
        <f>IF(N1785=N1784,0,IF(N1785=N1783,0,IF(N1785=N1782,0,IF(N1785=N1781,0,1))))</f>
        <v>0</v>
      </c>
      <c r="AH1785" s="59" t="s">
        <v>224</v>
      </c>
      <c r="AI1785" s="59" t="str">
        <f t="shared" si="409"/>
        <v>??</v>
      </c>
      <c r="AJ1785" s="59">
        <f>IF(O1785=O1784,0,IF(O1785=O1783,0,IF(O1785=O1782,0,IF(O1785=O1781,0,1))))</f>
        <v>0</v>
      </c>
      <c r="AK1785" s="529">
        <f t="shared" si="423"/>
        <v>0</v>
      </c>
    </row>
    <row r="1786" spans="1:37" ht="14.1" customHeight="1" thickTop="1" thickBot="1">
      <c r="A1786" s="2797"/>
      <c r="B1786" s="2801"/>
      <c r="C1786" s="2827"/>
      <c r="D1786" s="2830"/>
      <c r="E1786" s="2833"/>
      <c r="F1786" s="2807"/>
      <c r="G1786" s="2810"/>
      <c r="H1786" s="2839"/>
      <c r="I1786" s="2807"/>
      <c r="J1786" s="2807"/>
      <c r="K1786" s="277"/>
      <c r="L1786" s="98"/>
      <c r="M1786" s="1760"/>
      <c r="N1786" s="89"/>
      <c r="O1786" s="89"/>
      <c r="P1786" s="98"/>
      <c r="Q1786" s="98"/>
      <c r="R1786" s="12"/>
      <c r="S1786" s="12"/>
      <c r="T1786" s="12"/>
      <c r="U1786" s="12"/>
      <c r="V1786" s="12"/>
      <c r="W1786" s="1934"/>
      <c r="X1786" s="1934"/>
      <c r="Y1786" s="12"/>
      <c r="Z1786" s="98"/>
      <c r="AA1786" s="2813"/>
      <c r="AB1786" s="2813"/>
      <c r="AC1786" s="2816"/>
      <c r="AD1786" s="2835"/>
      <c r="AE1786" s="2821"/>
      <c r="AF1786" s="2823"/>
      <c r="AG1786" s="59">
        <f>IF(N1786=N1785,0,IF(N1786=N1784,0,IF(N1786=N1783,0,IF(N1786=N1782,0,IF(N1786=N1781,0,1)))))</f>
        <v>0</v>
      </c>
      <c r="AH1786" s="59" t="s">
        <v>224</v>
      </c>
      <c r="AI1786" s="59" t="str">
        <f t="shared" si="409"/>
        <v>??</v>
      </c>
      <c r="AJ1786" s="59">
        <f>IF(O1786=O1785,0,IF(O1786=O1784,0,IF(O1786=O1783,0,IF(O1786=O1782,0,IF(O1786=O1781,0,1)))))</f>
        <v>0</v>
      </c>
      <c r="AK1786" s="529">
        <f t="shared" si="423"/>
        <v>0</v>
      </c>
    </row>
    <row r="1787" spans="1:37" ht="14.1" customHeight="1" thickTop="1" thickBot="1">
      <c r="A1787" s="2797"/>
      <c r="B1787" s="2801"/>
      <c r="C1787" s="2827"/>
      <c r="D1787" s="2830"/>
      <c r="E1787" s="2833"/>
      <c r="F1787" s="2807"/>
      <c r="G1787" s="2810"/>
      <c r="H1787" s="2839"/>
      <c r="I1787" s="2807"/>
      <c r="J1787" s="2807"/>
      <c r="K1787" s="277"/>
      <c r="L1787" s="98"/>
      <c r="M1787" s="1760"/>
      <c r="N1787" s="89"/>
      <c r="O1787" s="89"/>
      <c r="P1787" s="98"/>
      <c r="Q1787" s="98"/>
      <c r="R1787" s="12"/>
      <c r="S1787" s="12"/>
      <c r="T1787" s="12"/>
      <c r="U1787" s="12"/>
      <c r="V1787" s="12"/>
      <c r="W1787" s="1934"/>
      <c r="X1787" s="1934"/>
      <c r="Y1787" s="12"/>
      <c r="Z1787" s="98"/>
      <c r="AA1787" s="2813"/>
      <c r="AB1787" s="2813"/>
      <c r="AC1787" s="2824" t="str">
        <f t="shared" ref="AC1787" si="424">IF(AC1781&gt;9,"błąd","")</f>
        <v/>
      </c>
      <c r="AD1787" s="2835"/>
      <c r="AE1787" s="2821"/>
      <c r="AF1787" s="2823"/>
      <c r="AG1787" s="59">
        <f>IF(N1787=N1786,0,IF(N1787=N1785,0,IF(N1787=N1784,0,IF(N1787=N1783,0,IF(N1787=N1782,0,IF(N1787=N1781,0,1))))))</f>
        <v>0</v>
      </c>
      <c r="AH1787" s="59" t="s">
        <v>224</v>
      </c>
      <c r="AI1787" s="59" t="str">
        <f t="shared" si="409"/>
        <v>??</v>
      </c>
      <c r="AJ1787" s="59">
        <f>IF(O1787=O1786,0,IF(O1787=O1785,0,IF(O1787=O1784,0,IF(O1787=O1783,0,IF(O1787=O1782,0,IF(O1787=O1781,0,1))))))</f>
        <v>0</v>
      </c>
      <c r="AK1787" s="529">
        <f t="shared" si="423"/>
        <v>0</v>
      </c>
    </row>
    <row r="1788" spans="1:37" ht="14.1" customHeight="1" thickTop="1" thickBot="1">
      <c r="A1788" s="2797"/>
      <c r="B1788" s="2801"/>
      <c r="C1788" s="2827"/>
      <c r="D1788" s="2830"/>
      <c r="E1788" s="2833"/>
      <c r="F1788" s="2807"/>
      <c r="G1788" s="2810"/>
      <c r="H1788" s="2839"/>
      <c r="I1788" s="2807"/>
      <c r="J1788" s="2807"/>
      <c r="K1788" s="277"/>
      <c r="L1788" s="98"/>
      <c r="M1788" s="1760"/>
      <c r="N1788" s="89"/>
      <c r="O1788" s="89"/>
      <c r="P1788" s="98"/>
      <c r="Q1788" s="98"/>
      <c r="R1788" s="12"/>
      <c r="S1788" s="12"/>
      <c r="T1788" s="12"/>
      <c r="U1788" s="12"/>
      <c r="V1788" s="12"/>
      <c r="W1788" s="1934"/>
      <c r="X1788" s="1934"/>
      <c r="Y1788" s="12"/>
      <c r="Z1788" s="98"/>
      <c r="AA1788" s="2813"/>
      <c r="AB1788" s="2813"/>
      <c r="AC1788" s="2824"/>
      <c r="AD1788" s="2835"/>
      <c r="AE1788" s="2821"/>
      <c r="AF1788" s="2823"/>
      <c r="AG1788" s="59">
        <f>IF(N1788=N1787,0,IF(N1788=N1786,0,IF(N1788=N1785,0,IF(N1788=N1784,0,IF(N1788=N1783,0,IF(N1788=N1782,0,IF(N1788=N1781,0,1)))))))</f>
        <v>0</v>
      </c>
      <c r="AH1788" s="59" t="s">
        <v>224</v>
      </c>
      <c r="AI1788" s="59" t="str">
        <f t="shared" si="409"/>
        <v>??</v>
      </c>
      <c r="AJ1788" s="59">
        <f>IF(O1788=O1787,0,IF(O1788=O1786,0,IF(O1788=O1785,0,IF(O1788=O1784,0,IF(O1788=O1783,0,IF(O1788=O1782,0,IF(O1788=O1781,0,1)))))))</f>
        <v>0</v>
      </c>
      <c r="AK1788" s="529">
        <f t="shared" si="423"/>
        <v>0</v>
      </c>
    </row>
    <row r="1789" spans="1:37" ht="14.1" customHeight="1" thickTop="1" thickBot="1">
      <c r="A1789" s="2797"/>
      <c r="B1789" s="2801"/>
      <c r="C1789" s="2827"/>
      <c r="D1789" s="2830"/>
      <c r="E1789" s="2833"/>
      <c r="F1789" s="2807"/>
      <c r="G1789" s="2810"/>
      <c r="H1789" s="2839"/>
      <c r="I1789" s="2807"/>
      <c r="J1789" s="2807"/>
      <c r="K1789" s="277"/>
      <c r="L1789" s="98"/>
      <c r="M1789" s="1760"/>
      <c r="N1789" s="89"/>
      <c r="O1789" s="89"/>
      <c r="P1789" s="98"/>
      <c r="Q1789" s="98"/>
      <c r="R1789" s="12"/>
      <c r="S1789" s="12"/>
      <c r="T1789" s="12"/>
      <c r="U1789" s="12"/>
      <c r="V1789" s="12"/>
      <c r="W1789" s="1934"/>
      <c r="X1789" s="1934"/>
      <c r="Y1789" s="12"/>
      <c r="Z1789" s="98"/>
      <c r="AA1789" s="2813"/>
      <c r="AB1789" s="2813"/>
      <c r="AC1789" s="2824"/>
      <c r="AD1789" s="2835"/>
      <c r="AE1789" s="2821"/>
      <c r="AF1789" s="2823"/>
      <c r="AG1789" s="59">
        <f>IF(N1789=N1788,0,IF(N1789=N1787,0,IF(N1789=N1786,0,IF(N1789=N1785,0,IF(N1789=N1784,0,IF(N1789=N1783,0,IF(N1789=N1782,0,IF(N1789=N1781,0,1))))))))</f>
        <v>0</v>
      </c>
      <c r="AH1789" s="59" t="s">
        <v>224</v>
      </c>
      <c r="AI1789" s="59" t="str">
        <f t="shared" si="409"/>
        <v>??</v>
      </c>
      <c r="AJ1789" s="59">
        <f>IF(O1789=O1788,0,IF(O1789=O1787,0,IF(O1789=O1786,0,IF(O1789=O1785,0,IF(O1789=O1784,0,IF(O1789=O1783,0,IF(O1789=O1782,0,IF(O1789=O1781,0,1))))))))</f>
        <v>0</v>
      </c>
      <c r="AK1789" s="529">
        <f t="shared" si="423"/>
        <v>0</v>
      </c>
    </row>
    <row r="1790" spans="1:37" ht="14.1" customHeight="1" thickTop="1" thickBot="1">
      <c r="A1790" s="2797"/>
      <c r="B1790" s="2802"/>
      <c r="C1790" s="2828"/>
      <c r="D1790" s="2831"/>
      <c r="E1790" s="2834"/>
      <c r="F1790" s="2808"/>
      <c r="G1790" s="2811"/>
      <c r="H1790" s="2840"/>
      <c r="I1790" s="2808"/>
      <c r="J1790" s="2808"/>
      <c r="K1790" s="274"/>
      <c r="L1790" s="96"/>
      <c r="M1790" s="96"/>
      <c r="N1790" s="89"/>
      <c r="O1790" s="93"/>
      <c r="P1790" s="96"/>
      <c r="Q1790" s="96"/>
      <c r="R1790" s="13"/>
      <c r="S1790" s="13"/>
      <c r="T1790" s="13"/>
      <c r="U1790" s="13"/>
      <c r="V1790" s="13"/>
      <c r="W1790" s="13"/>
      <c r="X1790" s="13"/>
      <c r="Y1790" s="13"/>
      <c r="Z1790" s="96"/>
      <c r="AA1790" s="2814"/>
      <c r="AB1790" s="2814"/>
      <c r="AC1790" s="2825"/>
      <c r="AD1790" s="2835"/>
      <c r="AE1790" s="2822"/>
      <c r="AF1790" s="2823"/>
      <c r="AG1790" s="59">
        <f>IF(N1790=N1789,0,IF(N1790=N1788,0,IF(N1790=N1787,0,IF(N1790=N1786,0,IF(N1790=N1785,0,IF(N1790=N1784,0,IF(N1790=N1783,0,IF(N1790=N1782,0,IF(N1790=N1781,0,1)))))))))</f>
        <v>0</v>
      </c>
      <c r="AH1790" s="59" t="s">
        <v>224</v>
      </c>
      <c r="AI1790" s="59" t="str">
        <f t="shared" si="409"/>
        <v>??</v>
      </c>
      <c r="AJ1790" s="59">
        <f>IF(O1790=O1789,0,IF(O1790=O1788,0,IF(O1790=O1787,0,IF(O1790=O1786,0,IF(O1790=O1785,0,IF(O1790=O1784,0,IF(O1790=O1783,0,IF(O1790=O1782,0,IF(O1790=O1781,0,1)))))))))</f>
        <v>0</v>
      </c>
      <c r="AK1790" s="529">
        <f t="shared" si="423"/>
        <v>0</v>
      </c>
    </row>
    <row r="1791" spans="1:37" ht="14.1" customHeight="1" thickTop="1" thickBot="1">
      <c r="A1791" s="2797"/>
      <c r="B1791" s="2800"/>
      <c r="C1791" s="2826"/>
      <c r="D1791" s="2829"/>
      <c r="E1791" s="2832"/>
      <c r="F1791" s="2806"/>
      <c r="G1791" s="2809"/>
      <c r="H1791" s="2836" t="s">
        <v>970</v>
      </c>
      <c r="I1791" s="2806"/>
      <c r="J1791" s="2806"/>
      <c r="K1791" s="275"/>
      <c r="L1791" s="97"/>
      <c r="M1791" s="97"/>
      <c r="N1791" s="79"/>
      <c r="O1791" s="79"/>
      <c r="P1791" s="97"/>
      <c r="Q1791" s="97"/>
      <c r="R1791" s="14"/>
      <c r="S1791" s="14"/>
      <c r="T1791" s="14"/>
      <c r="U1791" s="14"/>
      <c r="V1791" s="14"/>
      <c r="W1791" s="14"/>
      <c r="X1791" s="14"/>
      <c r="Y1791" s="14"/>
      <c r="Z1791" s="97"/>
      <c r="AA1791" s="2812">
        <f>SUM(R1791:Z1800)</f>
        <v>0</v>
      </c>
      <c r="AB1791" s="2812">
        <f>IF(AA1791&gt;0,18,0)</f>
        <v>0</v>
      </c>
      <c r="AC1791" s="2815">
        <f t="shared" ref="AC1791" si="425">IF((AA1791-AB1791)&gt;=0,AA1791-AB1791,0)</f>
        <v>0</v>
      </c>
      <c r="AD1791" s="2835">
        <f>IF(AA1791&lt;AB1791,AA1791,AB1791)/IF(AB1791=0,1,AB1791)</f>
        <v>0</v>
      </c>
      <c r="AE1791" s="2820" t="str">
        <f>IF(AD1791=1,"pe",IF(AD1791&gt;0,"ne",""))</f>
        <v/>
      </c>
      <c r="AF1791" s="2823"/>
      <c r="AG1791" s="59">
        <v>1</v>
      </c>
      <c r="AH1791" s="59" t="s">
        <v>224</v>
      </c>
      <c r="AI1791" s="59" t="str">
        <f t="shared" si="409"/>
        <v>??</v>
      </c>
      <c r="AJ1791" s="59">
        <v>1</v>
      </c>
      <c r="AK1791" s="529">
        <f>C1791</f>
        <v>0</v>
      </c>
    </row>
    <row r="1792" spans="1:37" ht="14.1" customHeight="1" thickTop="1" thickBot="1">
      <c r="A1792" s="2797"/>
      <c r="B1792" s="2801"/>
      <c r="C1792" s="2827"/>
      <c r="D1792" s="2830"/>
      <c r="E1792" s="2833"/>
      <c r="F1792" s="2807"/>
      <c r="G1792" s="2810"/>
      <c r="H1792" s="2837"/>
      <c r="I1792" s="2807"/>
      <c r="J1792" s="2807"/>
      <c r="K1792" s="273"/>
      <c r="L1792" s="98"/>
      <c r="M1792" s="1760"/>
      <c r="N1792" s="89"/>
      <c r="O1792" s="89"/>
      <c r="P1792" s="98"/>
      <c r="Q1792" s="98"/>
      <c r="R1792" s="12"/>
      <c r="S1792" s="12"/>
      <c r="T1792" s="12"/>
      <c r="U1792" s="12"/>
      <c r="V1792" s="12"/>
      <c r="W1792" s="1934"/>
      <c r="X1792" s="1934"/>
      <c r="Y1792" s="12"/>
      <c r="Z1792" s="98"/>
      <c r="AA1792" s="2813"/>
      <c r="AB1792" s="2813"/>
      <c r="AC1792" s="2816"/>
      <c r="AD1792" s="2835"/>
      <c r="AE1792" s="2821"/>
      <c r="AF1792" s="2823"/>
      <c r="AG1792" s="59">
        <f>IF(N1792=N1791,0,1)</f>
        <v>0</v>
      </c>
      <c r="AH1792" s="59" t="s">
        <v>224</v>
      </c>
      <c r="AI1792" s="59" t="str">
        <f t="shared" si="409"/>
        <v>??</v>
      </c>
      <c r="AJ1792" s="59">
        <f>IF(O1792=O1791,0,1)</f>
        <v>0</v>
      </c>
      <c r="AK1792" s="529">
        <f t="shared" ref="AK1792:AK1820" si="426">AK1791</f>
        <v>0</v>
      </c>
    </row>
    <row r="1793" spans="1:37" ht="14.1" customHeight="1" thickTop="1" thickBot="1">
      <c r="A1793" s="2797"/>
      <c r="B1793" s="2801"/>
      <c r="C1793" s="2827"/>
      <c r="D1793" s="2830"/>
      <c r="E1793" s="2833"/>
      <c r="F1793" s="2807"/>
      <c r="G1793" s="2810"/>
      <c r="H1793" s="2838"/>
      <c r="I1793" s="2807"/>
      <c r="J1793" s="2807"/>
      <c r="K1793" s="273"/>
      <c r="L1793" s="98"/>
      <c r="M1793" s="1760"/>
      <c r="N1793" s="89"/>
      <c r="O1793" s="89"/>
      <c r="P1793" s="98"/>
      <c r="Q1793" s="98"/>
      <c r="R1793" s="12"/>
      <c r="S1793" s="12"/>
      <c r="T1793" s="12"/>
      <c r="U1793" s="12"/>
      <c r="V1793" s="12"/>
      <c r="W1793" s="1934"/>
      <c r="X1793" s="1934"/>
      <c r="Y1793" s="12"/>
      <c r="Z1793" s="98"/>
      <c r="AA1793" s="2813"/>
      <c r="AB1793" s="2813"/>
      <c r="AC1793" s="2816"/>
      <c r="AD1793" s="2835"/>
      <c r="AE1793" s="2821"/>
      <c r="AF1793" s="2823"/>
      <c r="AG1793" s="59">
        <f>IF(N1793=N1792,0,IF(N1793=N1791,0,1))</f>
        <v>0</v>
      </c>
      <c r="AH1793" s="59" t="s">
        <v>224</v>
      </c>
      <c r="AI1793" s="59" t="str">
        <f t="shared" si="409"/>
        <v>??</v>
      </c>
      <c r="AJ1793" s="59">
        <f>IF(O1793=O1792,0,IF(O1793=O1791,0,1))</f>
        <v>0</v>
      </c>
      <c r="AK1793" s="529">
        <f t="shared" si="426"/>
        <v>0</v>
      </c>
    </row>
    <row r="1794" spans="1:37" ht="14.1" customHeight="1" thickTop="1" thickBot="1">
      <c r="A1794" s="2797"/>
      <c r="B1794" s="2801"/>
      <c r="C1794" s="2827"/>
      <c r="D1794" s="2830"/>
      <c r="E1794" s="2833"/>
      <c r="F1794" s="2807"/>
      <c r="G1794" s="2810"/>
      <c r="H1794" s="2839"/>
      <c r="I1794" s="2807"/>
      <c r="J1794" s="2807"/>
      <c r="K1794" s="273"/>
      <c r="L1794" s="98"/>
      <c r="M1794" s="1760"/>
      <c r="N1794" s="89"/>
      <c r="O1794" s="89"/>
      <c r="P1794" s="98"/>
      <c r="Q1794" s="98"/>
      <c r="R1794" s="12"/>
      <c r="S1794" s="12"/>
      <c r="T1794" s="12"/>
      <c r="U1794" s="12"/>
      <c r="V1794" s="12"/>
      <c r="W1794" s="1934"/>
      <c r="X1794" s="1934"/>
      <c r="Y1794" s="12"/>
      <c r="Z1794" s="98"/>
      <c r="AA1794" s="2813"/>
      <c r="AB1794" s="2813"/>
      <c r="AC1794" s="2816"/>
      <c r="AD1794" s="2835"/>
      <c r="AE1794" s="2821"/>
      <c r="AF1794" s="2823"/>
      <c r="AG1794" s="59">
        <f>IF(N1794=N1793,0,IF(N1794=N1792,0,IF(N1794=N1791,0,1)))</f>
        <v>0</v>
      </c>
      <c r="AH1794" s="59" t="s">
        <v>224</v>
      </c>
      <c r="AI1794" s="59" t="str">
        <f t="shared" si="409"/>
        <v>??</v>
      </c>
      <c r="AJ1794" s="59">
        <f>IF(O1794=O1793,0,IF(O1794=O1792,0,IF(O1794=O1791,0,1)))</f>
        <v>0</v>
      </c>
      <c r="AK1794" s="529">
        <f t="shared" si="426"/>
        <v>0</v>
      </c>
    </row>
    <row r="1795" spans="1:37" ht="14.1" customHeight="1" thickTop="1" thickBot="1">
      <c r="A1795" s="2797"/>
      <c r="B1795" s="2801"/>
      <c r="C1795" s="2827"/>
      <c r="D1795" s="2830"/>
      <c r="E1795" s="2833"/>
      <c r="F1795" s="2807"/>
      <c r="G1795" s="2810"/>
      <c r="H1795" s="2839"/>
      <c r="I1795" s="2807"/>
      <c r="J1795" s="2807"/>
      <c r="K1795" s="277"/>
      <c r="L1795" s="98"/>
      <c r="M1795" s="1760"/>
      <c r="N1795" s="89"/>
      <c r="O1795" s="89"/>
      <c r="P1795" s="98"/>
      <c r="Q1795" s="98"/>
      <c r="R1795" s="12"/>
      <c r="S1795" s="12"/>
      <c r="T1795" s="12"/>
      <c r="U1795" s="12"/>
      <c r="V1795" s="12"/>
      <c r="W1795" s="1934"/>
      <c r="X1795" s="1934"/>
      <c r="Y1795" s="12"/>
      <c r="Z1795" s="98"/>
      <c r="AA1795" s="2813"/>
      <c r="AB1795" s="2813"/>
      <c r="AC1795" s="2816"/>
      <c r="AD1795" s="2835"/>
      <c r="AE1795" s="2821"/>
      <c r="AF1795" s="2823"/>
      <c r="AG1795" s="59">
        <f>IF(N1795=N1794,0,IF(N1795=N1793,0,IF(N1795=N1792,0,IF(N1795=N1791,0,1))))</f>
        <v>0</v>
      </c>
      <c r="AH1795" s="59" t="s">
        <v>224</v>
      </c>
      <c r="AI1795" s="59" t="str">
        <f t="shared" si="409"/>
        <v>??</v>
      </c>
      <c r="AJ1795" s="59">
        <f>IF(O1795=O1794,0,IF(O1795=O1793,0,IF(O1795=O1792,0,IF(O1795=O1791,0,1))))</f>
        <v>0</v>
      </c>
      <c r="AK1795" s="529">
        <f t="shared" si="426"/>
        <v>0</v>
      </c>
    </row>
    <row r="1796" spans="1:37" ht="14.1" customHeight="1" thickTop="1" thickBot="1">
      <c r="A1796" s="2797"/>
      <c r="B1796" s="2801"/>
      <c r="C1796" s="2827"/>
      <c r="D1796" s="2830"/>
      <c r="E1796" s="2833"/>
      <c r="F1796" s="2807"/>
      <c r="G1796" s="2810"/>
      <c r="H1796" s="2839"/>
      <c r="I1796" s="2807"/>
      <c r="J1796" s="2807"/>
      <c r="K1796" s="277"/>
      <c r="L1796" s="98"/>
      <c r="M1796" s="1760"/>
      <c r="N1796" s="89"/>
      <c r="O1796" s="89"/>
      <c r="P1796" s="98"/>
      <c r="Q1796" s="98"/>
      <c r="R1796" s="12"/>
      <c r="S1796" s="12"/>
      <c r="T1796" s="12"/>
      <c r="U1796" s="12"/>
      <c r="V1796" s="12"/>
      <c r="W1796" s="1934"/>
      <c r="X1796" s="1934"/>
      <c r="Y1796" s="12"/>
      <c r="Z1796" s="98"/>
      <c r="AA1796" s="2813"/>
      <c r="AB1796" s="2813"/>
      <c r="AC1796" s="2816"/>
      <c r="AD1796" s="2835"/>
      <c r="AE1796" s="2821"/>
      <c r="AF1796" s="2823"/>
      <c r="AG1796" s="59">
        <f>IF(N1796=N1795,0,IF(N1796=N1794,0,IF(N1796=N1793,0,IF(N1796=N1792,0,IF(N1796=N1791,0,1)))))</f>
        <v>0</v>
      </c>
      <c r="AH1796" s="59" t="s">
        <v>224</v>
      </c>
      <c r="AI1796" s="59" t="str">
        <f t="shared" si="409"/>
        <v>??</v>
      </c>
      <c r="AJ1796" s="59">
        <f>IF(O1796=O1795,0,IF(O1796=O1794,0,IF(O1796=O1793,0,IF(O1796=O1792,0,IF(O1796=O1791,0,1)))))</f>
        <v>0</v>
      </c>
      <c r="AK1796" s="529">
        <f t="shared" si="426"/>
        <v>0</v>
      </c>
    </row>
    <row r="1797" spans="1:37" ht="14.1" customHeight="1" thickTop="1" thickBot="1">
      <c r="A1797" s="2797"/>
      <c r="B1797" s="2801"/>
      <c r="C1797" s="2827"/>
      <c r="D1797" s="2830"/>
      <c r="E1797" s="2833"/>
      <c r="F1797" s="2807"/>
      <c r="G1797" s="2810"/>
      <c r="H1797" s="2839"/>
      <c r="I1797" s="2807"/>
      <c r="J1797" s="2807"/>
      <c r="K1797" s="277"/>
      <c r="L1797" s="98"/>
      <c r="M1797" s="1760"/>
      <c r="N1797" s="89"/>
      <c r="O1797" s="89"/>
      <c r="P1797" s="98"/>
      <c r="Q1797" s="98"/>
      <c r="R1797" s="12"/>
      <c r="S1797" s="12"/>
      <c r="T1797" s="12"/>
      <c r="U1797" s="12"/>
      <c r="V1797" s="12"/>
      <c r="W1797" s="1934"/>
      <c r="X1797" s="1934"/>
      <c r="Y1797" s="12"/>
      <c r="Z1797" s="98"/>
      <c r="AA1797" s="2813"/>
      <c r="AB1797" s="2813"/>
      <c r="AC1797" s="2824" t="str">
        <f t="shared" ref="AC1797" si="427">IF(AC1791&gt;9,"błąd","")</f>
        <v/>
      </c>
      <c r="AD1797" s="2835"/>
      <c r="AE1797" s="2821"/>
      <c r="AF1797" s="2823"/>
      <c r="AG1797" s="59">
        <f>IF(N1797=N1796,0,IF(N1797=N1795,0,IF(N1797=N1794,0,IF(N1797=N1793,0,IF(N1797=N1792,0,IF(N1797=N1791,0,1))))))</f>
        <v>0</v>
      </c>
      <c r="AH1797" s="59" t="s">
        <v>224</v>
      </c>
      <c r="AI1797" s="59" t="str">
        <f t="shared" si="409"/>
        <v>??</v>
      </c>
      <c r="AJ1797" s="59">
        <f>IF(O1797=O1796,0,IF(O1797=O1795,0,IF(O1797=O1794,0,IF(O1797=O1793,0,IF(O1797=O1792,0,IF(O1797=O1791,0,1))))))</f>
        <v>0</v>
      </c>
      <c r="AK1797" s="529">
        <f t="shared" si="426"/>
        <v>0</v>
      </c>
    </row>
    <row r="1798" spans="1:37" ht="14.1" customHeight="1" thickTop="1" thickBot="1">
      <c r="A1798" s="2797"/>
      <c r="B1798" s="2801"/>
      <c r="C1798" s="2827"/>
      <c r="D1798" s="2830"/>
      <c r="E1798" s="2833"/>
      <c r="F1798" s="2807"/>
      <c r="G1798" s="2810"/>
      <c r="H1798" s="2839"/>
      <c r="I1798" s="2807"/>
      <c r="J1798" s="2807"/>
      <c r="K1798" s="277"/>
      <c r="L1798" s="98"/>
      <c r="M1798" s="1760"/>
      <c r="N1798" s="89"/>
      <c r="O1798" s="89"/>
      <c r="P1798" s="98"/>
      <c r="Q1798" s="98"/>
      <c r="R1798" s="12"/>
      <c r="S1798" s="12"/>
      <c r="T1798" s="12"/>
      <c r="U1798" s="12"/>
      <c r="V1798" s="12"/>
      <c r="W1798" s="1934"/>
      <c r="X1798" s="1934"/>
      <c r="Y1798" s="12"/>
      <c r="Z1798" s="98"/>
      <c r="AA1798" s="2813"/>
      <c r="AB1798" s="2813"/>
      <c r="AC1798" s="2824"/>
      <c r="AD1798" s="2835"/>
      <c r="AE1798" s="2821"/>
      <c r="AF1798" s="2823"/>
      <c r="AG1798" s="59">
        <f>IF(N1798=N1797,0,IF(N1798=N1796,0,IF(N1798=N1795,0,IF(N1798=N1794,0,IF(N1798=N1793,0,IF(N1798=N1792,0,IF(N1798=N1791,0,1)))))))</f>
        <v>0</v>
      </c>
      <c r="AH1798" s="59" t="s">
        <v>224</v>
      </c>
      <c r="AI1798" s="59" t="str">
        <f t="shared" si="409"/>
        <v>??</v>
      </c>
      <c r="AJ1798" s="59">
        <f>IF(O1798=O1797,0,IF(O1798=O1796,0,IF(O1798=O1795,0,IF(O1798=O1794,0,IF(O1798=O1793,0,IF(O1798=O1792,0,IF(O1798=O1791,0,1)))))))</f>
        <v>0</v>
      </c>
      <c r="AK1798" s="529">
        <f t="shared" si="426"/>
        <v>0</v>
      </c>
    </row>
    <row r="1799" spans="1:37" ht="14.1" customHeight="1" thickTop="1" thickBot="1">
      <c r="A1799" s="2797"/>
      <c r="B1799" s="2801"/>
      <c r="C1799" s="2827"/>
      <c r="D1799" s="2830"/>
      <c r="E1799" s="2833"/>
      <c r="F1799" s="2807"/>
      <c r="G1799" s="2810"/>
      <c r="H1799" s="2839"/>
      <c r="I1799" s="2807"/>
      <c r="J1799" s="2807"/>
      <c r="K1799" s="277"/>
      <c r="L1799" s="98"/>
      <c r="M1799" s="1760"/>
      <c r="N1799" s="89"/>
      <c r="O1799" s="89"/>
      <c r="P1799" s="98"/>
      <c r="Q1799" s="98"/>
      <c r="R1799" s="12"/>
      <c r="S1799" s="12"/>
      <c r="T1799" s="12"/>
      <c r="U1799" s="12"/>
      <c r="V1799" s="12"/>
      <c r="W1799" s="1934"/>
      <c r="X1799" s="1934"/>
      <c r="Y1799" s="12"/>
      <c r="Z1799" s="98"/>
      <c r="AA1799" s="2813"/>
      <c r="AB1799" s="2813"/>
      <c r="AC1799" s="2824"/>
      <c r="AD1799" s="2835"/>
      <c r="AE1799" s="2821"/>
      <c r="AF1799" s="2823"/>
      <c r="AG1799" s="59">
        <f>IF(N1799=N1798,0,IF(N1799=N1797,0,IF(N1799=N1796,0,IF(N1799=N1795,0,IF(N1799=N1794,0,IF(N1799=N1793,0,IF(N1799=N1792,0,IF(N1799=N1791,0,1))))))))</f>
        <v>0</v>
      </c>
      <c r="AH1799" s="59" t="s">
        <v>224</v>
      </c>
      <c r="AI1799" s="59" t="str">
        <f t="shared" si="409"/>
        <v>??</v>
      </c>
      <c r="AJ1799" s="59">
        <f>IF(O1799=O1798,0,IF(O1799=O1797,0,IF(O1799=O1796,0,IF(O1799=O1795,0,IF(O1799=O1794,0,IF(O1799=O1793,0,IF(O1799=O1792,0,IF(O1799=O1791,0,1))))))))</f>
        <v>0</v>
      </c>
      <c r="AK1799" s="529">
        <f t="shared" si="426"/>
        <v>0</v>
      </c>
    </row>
    <row r="1800" spans="1:37" ht="14.1" customHeight="1" thickTop="1" thickBot="1">
      <c r="A1800" s="2797"/>
      <c r="B1800" s="2802"/>
      <c r="C1800" s="2828"/>
      <c r="D1800" s="2831"/>
      <c r="E1800" s="2834"/>
      <c r="F1800" s="2808"/>
      <c r="G1800" s="2811"/>
      <c r="H1800" s="2840"/>
      <c r="I1800" s="2808"/>
      <c r="J1800" s="2808"/>
      <c r="K1800" s="274"/>
      <c r="L1800" s="96"/>
      <c r="M1800" s="96"/>
      <c r="N1800" s="89"/>
      <c r="O1800" s="93"/>
      <c r="P1800" s="96"/>
      <c r="Q1800" s="96"/>
      <c r="R1800" s="13"/>
      <c r="S1800" s="13"/>
      <c r="T1800" s="13"/>
      <c r="U1800" s="13"/>
      <c r="V1800" s="13"/>
      <c r="W1800" s="13"/>
      <c r="X1800" s="13"/>
      <c r="Y1800" s="13"/>
      <c r="Z1800" s="96"/>
      <c r="AA1800" s="2814"/>
      <c r="AB1800" s="2814"/>
      <c r="AC1800" s="2825"/>
      <c r="AD1800" s="2835"/>
      <c r="AE1800" s="2822"/>
      <c r="AF1800" s="2823"/>
      <c r="AG1800" s="59">
        <f>IF(N1800=N1799,0,IF(N1800=N1798,0,IF(N1800=N1797,0,IF(N1800=N1796,0,IF(N1800=N1795,0,IF(N1800=N1794,0,IF(N1800=N1793,0,IF(N1800=N1792,0,IF(N1800=N1791,0,1)))))))))</f>
        <v>0</v>
      </c>
      <c r="AH1800" s="59" t="s">
        <v>224</v>
      </c>
      <c r="AI1800" s="59" t="str">
        <f t="shared" si="409"/>
        <v>??</v>
      </c>
      <c r="AJ1800" s="59">
        <f>IF(O1800=O1799,0,IF(O1800=O1798,0,IF(O1800=O1797,0,IF(O1800=O1796,0,IF(O1800=O1795,0,IF(O1800=O1794,0,IF(O1800=O1793,0,IF(O1800=O1792,0,IF(O1800=O1791,0,1)))))))))</f>
        <v>0</v>
      </c>
      <c r="AK1800" s="529">
        <f t="shared" si="426"/>
        <v>0</v>
      </c>
    </row>
    <row r="1801" spans="1:37" ht="14.1" customHeight="1" thickTop="1" thickBot="1">
      <c r="A1801" s="2797"/>
      <c r="B1801" s="2800"/>
      <c r="C1801" s="2826"/>
      <c r="D1801" s="2829"/>
      <c r="E1801" s="2832"/>
      <c r="F1801" s="2806"/>
      <c r="G1801" s="2809"/>
      <c r="H1801" s="2836" t="s">
        <v>970</v>
      </c>
      <c r="I1801" s="2806"/>
      <c r="J1801" s="2806"/>
      <c r="K1801" s="275"/>
      <c r="L1801" s="97"/>
      <c r="M1801" s="97"/>
      <c r="N1801" s="79"/>
      <c r="O1801" s="79"/>
      <c r="P1801" s="97"/>
      <c r="Q1801" s="97"/>
      <c r="R1801" s="14"/>
      <c r="S1801" s="14"/>
      <c r="T1801" s="14"/>
      <c r="U1801" s="14"/>
      <c r="V1801" s="14"/>
      <c r="W1801" s="14"/>
      <c r="X1801" s="14"/>
      <c r="Y1801" s="14"/>
      <c r="Z1801" s="97"/>
      <c r="AA1801" s="2812">
        <f>SUM(R1801:Z1810)</f>
        <v>0</v>
      </c>
      <c r="AB1801" s="2812">
        <f>IF(AA1801&gt;0,18,0)</f>
        <v>0</v>
      </c>
      <c r="AC1801" s="2815">
        <f t="shared" ref="AC1801" si="428">IF((AA1801-AB1801)&gt;=0,AA1801-AB1801,0)</f>
        <v>0</v>
      </c>
      <c r="AD1801" s="2835">
        <f>IF(AA1801&lt;AB1801,AA1801,AB1801)/IF(AB1801=0,1,AB1801)</f>
        <v>0</v>
      </c>
      <c r="AE1801" s="2820" t="str">
        <f>IF(AD1801=1,"pe",IF(AD1801&gt;0,"ne",""))</f>
        <v/>
      </c>
      <c r="AF1801" s="2823"/>
      <c r="AG1801" s="59">
        <v>1</v>
      </c>
      <c r="AH1801" s="59" t="s">
        <v>224</v>
      </c>
      <c r="AI1801" s="59" t="str">
        <f t="shared" si="409"/>
        <v>??</v>
      </c>
      <c r="AJ1801" s="59">
        <v>1</v>
      </c>
      <c r="AK1801" s="529">
        <f>C1801</f>
        <v>0</v>
      </c>
    </row>
    <row r="1802" spans="1:37" ht="14.1" customHeight="1" thickTop="1" thickBot="1">
      <c r="A1802" s="2797"/>
      <c r="B1802" s="2801"/>
      <c r="C1802" s="2827"/>
      <c r="D1802" s="2830"/>
      <c r="E1802" s="2833"/>
      <c r="F1802" s="2807"/>
      <c r="G1802" s="2810"/>
      <c r="H1802" s="2837"/>
      <c r="I1802" s="2807"/>
      <c r="J1802" s="2807"/>
      <c r="K1802" s="273"/>
      <c r="L1802" s="98"/>
      <c r="M1802" s="1760"/>
      <c r="N1802" s="89"/>
      <c r="O1802" s="89"/>
      <c r="P1802" s="98"/>
      <c r="Q1802" s="98"/>
      <c r="R1802" s="12"/>
      <c r="S1802" s="12"/>
      <c r="T1802" s="12"/>
      <c r="U1802" s="12"/>
      <c r="V1802" s="12"/>
      <c r="W1802" s="1934"/>
      <c r="X1802" s="1934"/>
      <c r="Y1802" s="12"/>
      <c r="Z1802" s="98"/>
      <c r="AA1802" s="2813"/>
      <c r="AB1802" s="2813"/>
      <c r="AC1802" s="2816"/>
      <c r="AD1802" s="2835"/>
      <c r="AE1802" s="2821"/>
      <c r="AF1802" s="2823"/>
      <c r="AG1802" s="59">
        <f>IF(N1802=N1801,0,1)</f>
        <v>0</v>
      </c>
      <c r="AH1802" s="59" t="s">
        <v>224</v>
      </c>
      <c r="AI1802" s="59" t="str">
        <f t="shared" si="409"/>
        <v>??</v>
      </c>
      <c r="AJ1802" s="59">
        <f>IF(O1802=O1801,0,1)</f>
        <v>0</v>
      </c>
      <c r="AK1802" s="529">
        <f t="shared" si="426"/>
        <v>0</v>
      </c>
    </row>
    <row r="1803" spans="1:37" ht="14.1" customHeight="1" thickTop="1" thickBot="1">
      <c r="A1803" s="2797"/>
      <c r="B1803" s="2801"/>
      <c r="C1803" s="2827"/>
      <c r="D1803" s="2830"/>
      <c r="E1803" s="2833"/>
      <c r="F1803" s="2807"/>
      <c r="G1803" s="2810"/>
      <c r="H1803" s="2838"/>
      <c r="I1803" s="2807"/>
      <c r="J1803" s="2807"/>
      <c r="K1803" s="273"/>
      <c r="L1803" s="98"/>
      <c r="M1803" s="1760"/>
      <c r="N1803" s="89"/>
      <c r="O1803" s="89"/>
      <c r="P1803" s="98"/>
      <c r="Q1803" s="98"/>
      <c r="R1803" s="12"/>
      <c r="S1803" s="12"/>
      <c r="T1803" s="12"/>
      <c r="U1803" s="12"/>
      <c r="V1803" s="12"/>
      <c r="W1803" s="1934"/>
      <c r="X1803" s="1934"/>
      <c r="Y1803" s="12"/>
      <c r="Z1803" s="98"/>
      <c r="AA1803" s="2813"/>
      <c r="AB1803" s="2813"/>
      <c r="AC1803" s="2816"/>
      <c r="AD1803" s="2835"/>
      <c r="AE1803" s="2821"/>
      <c r="AF1803" s="2823"/>
      <c r="AG1803" s="59">
        <f>IF(N1803=N1802,0,IF(N1803=N1801,0,1))</f>
        <v>0</v>
      </c>
      <c r="AH1803" s="59" t="s">
        <v>224</v>
      </c>
      <c r="AI1803" s="59" t="str">
        <f t="shared" si="409"/>
        <v>??</v>
      </c>
      <c r="AJ1803" s="59">
        <f>IF(O1803=O1802,0,IF(O1803=O1801,0,1))</f>
        <v>0</v>
      </c>
      <c r="AK1803" s="529">
        <f t="shared" si="426"/>
        <v>0</v>
      </c>
    </row>
    <row r="1804" spans="1:37" ht="14.1" customHeight="1" thickTop="1" thickBot="1">
      <c r="A1804" s="2797"/>
      <c r="B1804" s="2801"/>
      <c r="C1804" s="2827"/>
      <c r="D1804" s="2830"/>
      <c r="E1804" s="2833"/>
      <c r="F1804" s="2807"/>
      <c r="G1804" s="2810"/>
      <c r="H1804" s="2839"/>
      <c r="I1804" s="2807"/>
      <c r="J1804" s="2807"/>
      <c r="K1804" s="273"/>
      <c r="L1804" s="98"/>
      <c r="M1804" s="1760"/>
      <c r="N1804" s="89"/>
      <c r="O1804" s="89"/>
      <c r="P1804" s="98"/>
      <c r="Q1804" s="98"/>
      <c r="R1804" s="12"/>
      <c r="S1804" s="12"/>
      <c r="T1804" s="12"/>
      <c r="U1804" s="12"/>
      <c r="V1804" s="12"/>
      <c r="W1804" s="1934"/>
      <c r="X1804" s="1934"/>
      <c r="Y1804" s="12"/>
      <c r="Z1804" s="98"/>
      <c r="AA1804" s="2813"/>
      <c r="AB1804" s="2813"/>
      <c r="AC1804" s="2816"/>
      <c r="AD1804" s="2835"/>
      <c r="AE1804" s="2821"/>
      <c r="AF1804" s="2823"/>
      <c r="AG1804" s="59">
        <f>IF(N1804=N1803,0,IF(N1804=N1802,0,IF(N1804=N1801,0,1)))</f>
        <v>0</v>
      </c>
      <c r="AH1804" s="59" t="s">
        <v>224</v>
      </c>
      <c r="AI1804" s="59" t="str">
        <f t="shared" si="409"/>
        <v>??</v>
      </c>
      <c r="AJ1804" s="59">
        <f>IF(O1804=O1803,0,IF(O1804=O1802,0,IF(O1804=O1801,0,1)))</f>
        <v>0</v>
      </c>
      <c r="AK1804" s="529">
        <f t="shared" si="426"/>
        <v>0</v>
      </c>
    </row>
    <row r="1805" spans="1:37" ht="14.1" customHeight="1" thickTop="1" thickBot="1">
      <c r="A1805" s="2797"/>
      <c r="B1805" s="2801"/>
      <c r="C1805" s="2827"/>
      <c r="D1805" s="2830"/>
      <c r="E1805" s="2833"/>
      <c r="F1805" s="2807"/>
      <c r="G1805" s="2810"/>
      <c r="H1805" s="2839"/>
      <c r="I1805" s="2807"/>
      <c r="J1805" s="2807"/>
      <c r="K1805" s="277"/>
      <c r="L1805" s="98"/>
      <c r="M1805" s="1760"/>
      <c r="N1805" s="89"/>
      <c r="O1805" s="89"/>
      <c r="P1805" s="98"/>
      <c r="Q1805" s="98"/>
      <c r="R1805" s="12"/>
      <c r="S1805" s="12"/>
      <c r="T1805" s="12"/>
      <c r="U1805" s="12"/>
      <c r="V1805" s="12"/>
      <c r="W1805" s="1934"/>
      <c r="X1805" s="1934"/>
      <c r="Y1805" s="12"/>
      <c r="Z1805" s="98"/>
      <c r="AA1805" s="2813"/>
      <c r="AB1805" s="2813"/>
      <c r="AC1805" s="2816"/>
      <c r="AD1805" s="2835"/>
      <c r="AE1805" s="2821"/>
      <c r="AF1805" s="2823"/>
      <c r="AG1805" s="59">
        <f>IF(N1805=N1804,0,IF(N1805=N1803,0,IF(N1805=N1802,0,IF(N1805=N1801,0,1))))</f>
        <v>0</v>
      </c>
      <c r="AH1805" s="59" t="s">
        <v>224</v>
      </c>
      <c r="AI1805" s="59" t="str">
        <f t="shared" si="409"/>
        <v>??</v>
      </c>
      <c r="AJ1805" s="59">
        <f>IF(O1805=O1804,0,IF(O1805=O1803,0,IF(O1805=O1802,0,IF(O1805=O1801,0,1))))</f>
        <v>0</v>
      </c>
      <c r="AK1805" s="529">
        <f t="shared" si="426"/>
        <v>0</v>
      </c>
    </row>
    <row r="1806" spans="1:37" ht="14.1" customHeight="1" thickTop="1" thickBot="1">
      <c r="A1806" s="2797"/>
      <c r="B1806" s="2801"/>
      <c r="C1806" s="2827"/>
      <c r="D1806" s="2830"/>
      <c r="E1806" s="2833"/>
      <c r="F1806" s="2807"/>
      <c r="G1806" s="2810"/>
      <c r="H1806" s="2839"/>
      <c r="I1806" s="2807"/>
      <c r="J1806" s="2807"/>
      <c r="K1806" s="277"/>
      <c r="L1806" s="98"/>
      <c r="M1806" s="1760"/>
      <c r="N1806" s="89"/>
      <c r="O1806" s="89"/>
      <c r="P1806" s="98"/>
      <c r="Q1806" s="98"/>
      <c r="R1806" s="12"/>
      <c r="S1806" s="12"/>
      <c r="T1806" s="12"/>
      <c r="U1806" s="12"/>
      <c r="V1806" s="12"/>
      <c r="W1806" s="1934"/>
      <c r="X1806" s="1934"/>
      <c r="Y1806" s="12"/>
      <c r="Z1806" s="98"/>
      <c r="AA1806" s="2813"/>
      <c r="AB1806" s="2813"/>
      <c r="AC1806" s="2816"/>
      <c r="AD1806" s="2835"/>
      <c r="AE1806" s="2821"/>
      <c r="AF1806" s="2823"/>
      <c r="AG1806" s="59">
        <f>IF(N1806=N1805,0,IF(N1806=N1804,0,IF(N1806=N1803,0,IF(N1806=N1802,0,IF(N1806=N1801,0,1)))))</f>
        <v>0</v>
      </c>
      <c r="AH1806" s="59" t="s">
        <v>224</v>
      </c>
      <c r="AI1806" s="59" t="str">
        <f t="shared" si="409"/>
        <v>??</v>
      </c>
      <c r="AJ1806" s="59">
        <f>IF(O1806=O1805,0,IF(O1806=O1804,0,IF(O1806=O1803,0,IF(O1806=O1802,0,IF(O1806=O1801,0,1)))))</f>
        <v>0</v>
      </c>
      <c r="AK1806" s="529">
        <f t="shared" si="426"/>
        <v>0</v>
      </c>
    </row>
    <row r="1807" spans="1:37" ht="14.1" customHeight="1" thickTop="1" thickBot="1">
      <c r="A1807" s="2797"/>
      <c r="B1807" s="2801"/>
      <c r="C1807" s="2827"/>
      <c r="D1807" s="2830"/>
      <c r="E1807" s="2833"/>
      <c r="F1807" s="2807"/>
      <c r="G1807" s="2810"/>
      <c r="H1807" s="2839"/>
      <c r="I1807" s="2807"/>
      <c r="J1807" s="2807"/>
      <c r="K1807" s="277"/>
      <c r="L1807" s="98"/>
      <c r="M1807" s="1760"/>
      <c r="N1807" s="89"/>
      <c r="O1807" s="89"/>
      <c r="P1807" s="98"/>
      <c r="Q1807" s="98"/>
      <c r="R1807" s="12"/>
      <c r="S1807" s="12"/>
      <c r="T1807" s="12"/>
      <c r="U1807" s="12"/>
      <c r="V1807" s="12"/>
      <c r="W1807" s="1934"/>
      <c r="X1807" s="1934"/>
      <c r="Y1807" s="12"/>
      <c r="Z1807" s="98"/>
      <c r="AA1807" s="2813"/>
      <c r="AB1807" s="2813"/>
      <c r="AC1807" s="2824" t="str">
        <f t="shared" ref="AC1807" si="429">IF(AC1801&gt;9,"błąd","")</f>
        <v/>
      </c>
      <c r="AD1807" s="2835"/>
      <c r="AE1807" s="2821"/>
      <c r="AF1807" s="2823"/>
      <c r="AG1807" s="59">
        <f>IF(N1807=N1806,0,IF(N1807=N1805,0,IF(N1807=N1804,0,IF(N1807=N1803,0,IF(N1807=N1802,0,IF(N1807=N1801,0,1))))))</f>
        <v>0</v>
      </c>
      <c r="AH1807" s="59" t="s">
        <v>224</v>
      </c>
      <c r="AI1807" s="59" t="str">
        <f t="shared" si="409"/>
        <v>??</v>
      </c>
      <c r="AJ1807" s="59">
        <f>IF(O1807=O1806,0,IF(O1807=O1805,0,IF(O1807=O1804,0,IF(O1807=O1803,0,IF(O1807=O1802,0,IF(O1807=O1801,0,1))))))</f>
        <v>0</v>
      </c>
      <c r="AK1807" s="529">
        <f t="shared" si="426"/>
        <v>0</v>
      </c>
    </row>
    <row r="1808" spans="1:37" ht="14.1" customHeight="1" thickTop="1" thickBot="1">
      <c r="A1808" s="2797"/>
      <c r="B1808" s="2801"/>
      <c r="C1808" s="2827"/>
      <c r="D1808" s="2830"/>
      <c r="E1808" s="2833"/>
      <c r="F1808" s="2807"/>
      <c r="G1808" s="2810"/>
      <c r="H1808" s="2839"/>
      <c r="I1808" s="2807"/>
      <c r="J1808" s="2807"/>
      <c r="K1808" s="277"/>
      <c r="L1808" s="98"/>
      <c r="M1808" s="1760"/>
      <c r="N1808" s="89"/>
      <c r="O1808" s="89"/>
      <c r="P1808" s="98"/>
      <c r="Q1808" s="98"/>
      <c r="R1808" s="12"/>
      <c r="S1808" s="12"/>
      <c r="T1808" s="12"/>
      <c r="U1808" s="12"/>
      <c r="V1808" s="12"/>
      <c r="W1808" s="1934"/>
      <c r="X1808" s="1934"/>
      <c r="Y1808" s="12"/>
      <c r="Z1808" s="98"/>
      <c r="AA1808" s="2813"/>
      <c r="AB1808" s="2813"/>
      <c r="AC1808" s="2824"/>
      <c r="AD1808" s="2835"/>
      <c r="AE1808" s="2821"/>
      <c r="AF1808" s="2823"/>
      <c r="AG1808" s="59">
        <f>IF(N1808=N1807,0,IF(N1808=N1806,0,IF(N1808=N1805,0,IF(N1808=N1804,0,IF(N1808=N1803,0,IF(N1808=N1802,0,IF(N1808=N1801,0,1)))))))</f>
        <v>0</v>
      </c>
      <c r="AH1808" s="59" t="s">
        <v>224</v>
      </c>
      <c r="AI1808" s="59" t="str">
        <f t="shared" si="409"/>
        <v>??</v>
      </c>
      <c r="AJ1808" s="59">
        <f>IF(O1808=O1807,0,IF(O1808=O1806,0,IF(O1808=O1805,0,IF(O1808=O1804,0,IF(O1808=O1803,0,IF(O1808=O1802,0,IF(O1808=O1801,0,1)))))))</f>
        <v>0</v>
      </c>
      <c r="AK1808" s="529">
        <f t="shared" si="426"/>
        <v>0</v>
      </c>
    </row>
    <row r="1809" spans="1:37" ht="14.1" customHeight="1" thickTop="1" thickBot="1">
      <c r="A1809" s="2797"/>
      <c r="B1809" s="2801"/>
      <c r="C1809" s="2827"/>
      <c r="D1809" s="2830"/>
      <c r="E1809" s="2833"/>
      <c r="F1809" s="2807"/>
      <c r="G1809" s="2810"/>
      <c r="H1809" s="2839"/>
      <c r="I1809" s="2807"/>
      <c r="J1809" s="2807"/>
      <c r="K1809" s="277"/>
      <c r="L1809" s="98"/>
      <c r="M1809" s="1760"/>
      <c r="N1809" s="89"/>
      <c r="O1809" s="89"/>
      <c r="P1809" s="98"/>
      <c r="Q1809" s="98"/>
      <c r="R1809" s="12"/>
      <c r="S1809" s="12"/>
      <c r="T1809" s="12"/>
      <c r="U1809" s="12"/>
      <c r="V1809" s="12"/>
      <c r="W1809" s="1934"/>
      <c r="X1809" s="1934"/>
      <c r="Y1809" s="12"/>
      <c r="Z1809" s="98"/>
      <c r="AA1809" s="2813"/>
      <c r="AB1809" s="2813"/>
      <c r="AC1809" s="2824"/>
      <c r="AD1809" s="2835"/>
      <c r="AE1809" s="2821"/>
      <c r="AF1809" s="2823"/>
      <c r="AG1809" s="59">
        <f>IF(N1809=N1808,0,IF(N1809=N1807,0,IF(N1809=N1806,0,IF(N1809=N1805,0,IF(N1809=N1804,0,IF(N1809=N1803,0,IF(N1809=N1802,0,IF(N1809=N1801,0,1))))))))</f>
        <v>0</v>
      </c>
      <c r="AH1809" s="59" t="s">
        <v>224</v>
      </c>
      <c r="AI1809" s="59" t="str">
        <f t="shared" si="409"/>
        <v>??</v>
      </c>
      <c r="AJ1809" s="59">
        <f>IF(O1809=O1808,0,IF(O1809=O1807,0,IF(O1809=O1806,0,IF(O1809=O1805,0,IF(O1809=O1804,0,IF(O1809=O1803,0,IF(O1809=O1802,0,IF(O1809=O1801,0,1))))))))</f>
        <v>0</v>
      </c>
      <c r="AK1809" s="529">
        <f t="shared" si="426"/>
        <v>0</v>
      </c>
    </row>
    <row r="1810" spans="1:37" ht="14.1" customHeight="1" thickTop="1" thickBot="1">
      <c r="A1810" s="2797"/>
      <c r="B1810" s="2802"/>
      <c r="C1810" s="2828"/>
      <c r="D1810" s="2831"/>
      <c r="E1810" s="2834"/>
      <c r="F1810" s="2808"/>
      <c r="G1810" s="2811"/>
      <c r="H1810" s="2840"/>
      <c r="I1810" s="2808"/>
      <c r="J1810" s="2808"/>
      <c r="K1810" s="274"/>
      <c r="L1810" s="96"/>
      <c r="M1810" s="96"/>
      <c r="N1810" s="89"/>
      <c r="O1810" s="93"/>
      <c r="P1810" s="96"/>
      <c r="Q1810" s="96"/>
      <c r="R1810" s="13"/>
      <c r="S1810" s="13"/>
      <c r="T1810" s="13"/>
      <c r="U1810" s="13"/>
      <c r="V1810" s="13"/>
      <c r="W1810" s="13"/>
      <c r="X1810" s="13"/>
      <c r="Y1810" s="13"/>
      <c r="Z1810" s="96"/>
      <c r="AA1810" s="2814"/>
      <c r="AB1810" s="2814"/>
      <c r="AC1810" s="2825"/>
      <c r="AD1810" s="2835"/>
      <c r="AE1810" s="2822"/>
      <c r="AF1810" s="2823"/>
      <c r="AG1810" s="59">
        <f>IF(N1810=N1809,0,IF(N1810=N1808,0,IF(N1810=N1807,0,IF(N1810=N1806,0,IF(N1810=N1805,0,IF(N1810=N1804,0,IF(N1810=N1803,0,IF(N1810=N1802,0,IF(N1810=N1801,0,1)))))))))</f>
        <v>0</v>
      </c>
      <c r="AH1810" s="59" t="s">
        <v>224</v>
      </c>
      <c r="AI1810" s="59" t="str">
        <f t="shared" si="409"/>
        <v>??</v>
      </c>
      <c r="AJ1810" s="59">
        <f>IF(O1810=O1809,0,IF(O1810=O1808,0,IF(O1810=O1807,0,IF(O1810=O1806,0,IF(O1810=O1805,0,IF(O1810=O1804,0,IF(O1810=O1803,0,IF(O1810=O1802,0,IF(O1810=O1801,0,1)))))))))</f>
        <v>0</v>
      </c>
      <c r="AK1810" s="529">
        <f t="shared" si="426"/>
        <v>0</v>
      </c>
    </row>
    <row r="1811" spans="1:37" ht="14.1" customHeight="1" thickTop="1" thickBot="1">
      <c r="A1811" s="2797"/>
      <c r="B1811" s="2800"/>
      <c r="C1811" s="2826"/>
      <c r="D1811" s="2829"/>
      <c r="E1811" s="2832"/>
      <c r="F1811" s="2806"/>
      <c r="G1811" s="2809"/>
      <c r="H1811" s="2836" t="s">
        <v>970</v>
      </c>
      <c r="I1811" s="2806"/>
      <c r="J1811" s="2806"/>
      <c r="K1811" s="275"/>
      <c r="L1811" s="97"/>
      <c r="M1811" s="97"/>
      <c r="N1811" s="79"/>
      <c r="O1811" s="79"/>
      <c r="P1811" s="97"/>
      <c r="Q1811" s="97"/>
      <c r="R1811" s="14"/>
      <c r="S1811" s="14"/>
      <c r="T1811" s="14"/>
      <c r="U1811" s="14"/>
      <c r="V1811" s="14"/>
      <c r="W1811" s="14"/>
      <c r="X1811" s="14"/>
      <c r="Y1811" s="14"/>
      <c r="Z1811" s="97"/>
      <c r="AA1811" s="2812">
        <f>SUM(R1811:Z1820)</f>
        <v>0</v>
      </c>
      <c r="AB1811" s="2812">
        <f>IF(AA1811&gt;0,18,0)</f>
        <v>0</v>
      </c>
      <c r="AC1811" s="2815">
        <f t="shared" ref="AC1811" si="430">IF((AA1811-AB1811)&gt;=0,AA1811-AB1811,0)</f>
        <v>0</v>
      </c>
      <c r="AD1811" s="2835">
        <f>IF(AA1811&lt;AB1811,AA1811,AB1811)/IF(AB1811=0,1,AB1811)</f>
        <v>0</v>
      </c>
      <c r="AE1811" s="2820" t="str">
        <f>IF(AD1811=1,"pe",IF(AD1811&gt;0,"ne",""))</f>
        <v/>
      </c>
      <c r="AF1811" s="2823"/>
      <c r="AG1811" s="59">
        <v>1</v>
      </c>
      <c r="AH1811" s="59" t="s">
        <v>224</v>
      </c>
      <c r="AI1811" s="59" t="str">
        <f t="shared" ref="AI1811:AI1900" si="431">$C$2</f>
        <v>??</v>
      </c>
      <c r="AJ1811" s="59">
        <v>1</v>
      </c>
      <c r="AK1811" s="529">
        <f>C1811</f>
        <v>0</v>
      </c>
    </row>
    <row r="1812" spans="1:37" ht="14.1" customHeight="1" thickTop="1" thickBot="1">
      <c r="A1812" s="2797"/>
      <c r="B1812" s="2801"/>
      <c r="C1812" s="2827"/>
      <c r="D1812" s="2830"/>
      <c r="E1812" s="2833"/>
      <c r="F1812" s="2807"/>
      <c r="G1812" s="2810"/>
      <c r="H1812" s="2837"/>
      <c r="I1812" s="2807"/>
      <c r="J1812" s="2807"/>
      <c r="K1812" s="273"/>
      <c r="L1812" s="98"/>
      <c r="M1812" s="1760"/>
      <c r="N1812" s="89"/>
      <c r="O1812" s="89"/>
      <c r="P1812" s="98"/>
      <c r="Q1812" s="98"/>
      <c r="R1812" s="12"/>
      <c r="S1812" s="12"/>
      <c r="T1812" s="12"/>
      <c r="U1812" s="12"/>
      <c r="V1812" s="12"/>
      <c r="W1812" s="1934"/>
      <c r="X1812" s="1934"/>
      <c r="Y1812" s="12"/>
      <c r="Z1812" s="98"/>
      <c r="AA1812" s="2813"/>
      <c r="AB1812" s="2813"/>
      <c r="AC1812" s="2816"/>
      <c r="AD1812" s="2835"/>
      <c r="AE1812" s="2821"/>
      <c r="AF1812" s="2823"/>
      <c r="AG1812" s="59">
        <f>IF(N1812=N1811,0,1)</f>
        <v>0</v>
      </c>
      <c r="AH1812" s="59" t="s">
        <v>224</v>
      </c>
      <c r="AI1812" s="59" t="str">
        <f t="shared" si="431"/>
        <v>??</v>
      </c>
      <c r="AJ1812" s="59">
        <f>IF(O1812=O1811,0,1)</f>
        <v>0</v>
      </c>
      <c r="AK1812" s="529">
        <f t="shared" si="426"/>
        <v>0</v>
      </c>
    </row>
    <row r="1813" spans="1:37" ht="14.1" customHeight="1" thickTop="1" thickBot="1">
      <c r="A1813" s="2797"/>
      <c r="B1813" s="2801"/>
      <c r="C1813" s="2827"/>
      <c r="D1813" s="2830"/>
      <c r="E1813" s="2833"/>
      <c r="F1813" s="2807"/>
      <c r="G1813" s="2810"/>
      <c r="H1813" s="2838"/>
      <c r="I1813" s="2807"/>
      <c r="J1813" s="2807"/>
      <c r="K1813" s="273"/>
      <c r="L1813" s="98"/>
      <c r="M1813" s="1760"/>
      <c r="N1813" s="89"/>
      <c r="O1813" s="89"/>
      <c r="P1813" s="98"/>
      <c r="Q1813" s="98"/>
      <c r="R1813" s="12"/>
      <c r="S1813" s="12"/>
      <c r="T1813" s="12"/>
      <c r="U1813" s="12"/>
      <c r="V1813" s="12"/>
      <c r="W1813" s="1934"/>
      <c r="X1813" s="1934"/>
      <c r="Y1813" s="12"/>
      <c r="Z1813" s="98"/>
      <c r="AA1813" s="2813"/>
      <c r="AB1813" s="2813"/>
      <c r="AC1813" s="2816"/>
      <c r="AD1813" s="2835"/>
      <c r="AE1813" s="2821"/>
      <c r="AF1813" s="2823"/>
      <c r="AG1813" s="59">
        <f>IF(N1813=N1812,0,IF(N1813=N1811,0,1))</f>
        <v>0</v>
      </c>
      <c r="AH1813" s="59" t="s">
        <v>224</v>
      </c>
      <c r="AI1813" s="59" t="str">
        <f t="shared" si="431"/>
        <v>??</v>
      </c>
      <c r="AJ1813" s="59">
        <f>IF(O1813=O1812,0,IF(O1813=O1811,0,1))</f>
        <v>0</v>
      </c>
      <c r="AK1813" s="529">
        <f t="shared" si="426"/>
        <v>0</v>
      </c>
    </row>
    <row r="1814" spans="1:37" ht="14.1" customHeight="1" thickTop="1" thickBot="1">
      <c r="A1814" s="2797"/>
      <c r="B1814" s="2801"/>
      <c r="C1814" s="2827"/>
      <c r="D1814" s="2830"/>
      <c r="E1814" s="2833"/>
      <c r="F1814" s="2807"/>
      <c r="G1814" s="2810"/>
      <c r="H1814" s="2839"/>
      <c r="I1814" s="2807"/>
      <c r="J1814" s="2807"/>
      <c r="K1814" s="273"/>
      <c r="L1814" s="98"/>
      <c r="M1814" s="1760"/>
      <c r="N1814" s="89"/>
      <c r="O1814" s="89"/>
      <c r="P1814" s="98"/>
      <c r="Q1814" s="98"/>
      <c r="R1814" s="12"/>
      <c r="S1814" s="12"/>
      <c r="T1814" s="12"/>
      <c r="U1814" s="12"/>
      <c r="V1814" s="12"/>
      <c r="W1814" s="1934"/>
      <c r="X1814" s="1934"/>
      <c r="Y1814" s="12"/>
      <c r="Z1814" s="98"/>
      <c r="AA1814" s="2813"/>
      <c r="AB1814" s="2813"/>
      <c r="AC1814" s="2816"/>
      <c r="AD1814" s="2835"/>
      <c r="AE1814" s="2821"/>
      <c r="AF1814" s="2823"/>
      <c r="AG1814" s="59">
        <f>IF(N1814=N1813,0,IF(N1814=N1812,0,IF(N1814=N1811,0,1)))</f>
        <v>0</v>
      </c>
      <c r="AH1814" s="59" t="s">
        <v>224</v>
      </c>
      <c r="AI1814" s="59" t="str">
        <f t="shared" si="431"/>
        <v>??</v>
      </c>
      <c r="AJ1814" s="59">
        <f>IF(O1814=O1813,0,IF(O1814=O1812,0,IF(O1814=O1811,0,1)))</f>
        <v>0</v>
      </c>
      <c r="AK1814" s="529">
        <f t="shared" si="426"/>
        <v>0</v>
      </c>
    </row>
    <row r="1815" spans="1:37" ht="14.1" customHeight="1" thickTop="1" thickBot="1">
      <c r="A1815" s="2797"/>
      <c r="B1815" s="2801"/>
      <c r="C1815" s="2827"/>
      <c r="D1815" s="2830"/>
      <c r="E1815" s="2833"/>
      <c r="F1815" s="2807"/>
      <c r="G1815" s="2810"/>
      <c r="H1815" s="2839"/>
      <c r="I1815" s="2807"/>
      <c r="J1815" s="2807"/>
      <c r="K1815" s="277"/>
      <c r="L1815" s="98"/>
      <c r="M1815" s="1760"/>
      <c r="N1815" s="89"/>
      <c r="O1815" s="89"/>
      <c r="P1815" s="98"/>
      <c r="Q1815" s="98"/>
      <c r="R1815" s="12"/>
      <c r="S1815" s="12"/>
      <c r="T1815" s="12"/>
      <c r="U1815" s="12"/>
      <c r="V1815" s="12"/>
      <c r="W1815" s="1934"/>
      <c r="X1815" s="1934"/>
      <c r="Y1815" s="12"/>
      <c r="Z1815" s="98"/>
      <c r="AA1815" s="2813"/>
      <c r="AB1815" s="2813"/>
      <c r="AC1815" s="2816"/>
      <c r="AD1815" s="2835"/>
      <c r="AE1815" s="2821"/>
      <c r="AF1815" s="2823"/>
      <c r="AG1815" s="59">
        <f>IF(N1815=N1814,0,IF(N1815=N1813,0,IF(N1815=N1812,0,IF(N1815=N1811,0,1))))</f>
        <v>0</v>
      </c>
      <c r="AH1815" s="59" t="s">
        <v>224</v>
      </c>
      <c r="AI1815" s="59" t="str">
        <f t="shared" si="431"/>
        <v>??</v>
      </c>
      <c r="AJ1815" s="59">
        <f>IF(O1815=O1814,0,IF(O1815=O1813,0,IF(O1815=O1812,0,IF(O1815=O1811,0,1))))</f>
        <v>0</v>
      </c>
      <c r="AK1815" s="529">
        <f t="shared" si="426"/>
        <v>0</v>
      </c>
    </row>
    <row r="1816" spans="1:37" ht="14.1" customHeight="1" thickTop="1" thickBot="1">
      <c r="A1816" s="2797"/>
      <c r="B1816" s="2801"/>
      <c r="C1816" s="2827"/>
      <c r="D1816" s="2830"/>
      <c r="E1816" s="2833"/>
      <c r="F1816" s="2807"/>
      <c r="G1816" s="2810"/>
      <c r="H1816" s="2839"/>
      <c r="I1816" s="2807"/>
      <c r="J1816" s="2807"/>
      <c r="K1816" s="277"/>
      <c r="L1816" s="98"/>
      <c r="M1816" s="1760"/>
      <c r="N1816" s="89"/>
      <c r="O1816" s="89"/>
      <c r="P1816" s="98"/>
      <c r="Q1816" s="98"/>
      <c r="R1816" s="12"/>
      <c r="S1816" s="12"/>
      <c r="T1816" s="12"/>
      <c r="U1816" s="12"/>
      <c r="V1816" s="12"/>
      <c r="W1816" s="1934"/>
      <c r="X1816" s="1934"/>
      <c r="Y1816" s="12"/>
      <c r="Z1816" s="98"/>
      <c r="AA1816" s="2813"/>
      <c r="AB1816" s="2813"/>
      <c r="AC1816" s="2816"/>
      <c r="AD1816" s="2835"/>
      <c r="AE1816" s="2821"/>
      <c r="AF1816" s="2823"/>
      <c r="AG1816" s="59">
        <f>IF(N1816=N1815,0,IF(N1816=N1814,0,IF(N1816=N1813,0,IF(N1816=N1812,0,IF(N1816=N1811,0,1)))))</f>
        <v>0</v>
      </c>
      <c r="AH1816" s="59" t="s">
        <v>224</v>
      </c>
      <c r="AI1816" s="59" t="str">
        <f t="shared" si="431"/>
        <v>??</v>
      </c>
      <c r="AJ1816" s="59">
        <f>IF(O1816=O1815,0,IF(O1816=O1814,0,IF(O1816=O1813,0,IF(O1816=O1812,0,IF(O1816=O1811,0,1)))))</f>
        <v>0</v>
      </c>
      <c r="AK1816" s="529">
        <f t="shared" si="426"/>
        <v>0</v>
      </c>
    </row>
    <row r="1817" spans="1:37" ht="14.1" customHeight="1" thickTop="1" thickBot="1">
      <c r="A1817" s="2797"/>
      <c r="B1817" s="2801"/>
      <c r="C1817" s="2827"/>
      <c r="D1817" s="2830"/>
      <c r="E1817" s="2833"/>
      <c r="F1817" s="2807"/>
      <c r="G1817" s="2810"/>
      <c r="H1817" s="2839"/>
      <c r="I1817" s="2807"/>
      <c r="J1817" s="2807"/>
      <c r="K1817" s="277"/>
      <c r="L1817" s="98"/>
      <c r="M1817" s="1760"/>
      <c r="N1817" s="89"/>
      <c r="O1817" s="89"/>
      <c r="P1817" s="98"/>
      <c r="Q1817" s="98"/>
      <c r="R1817" s="12"/>
      <c r="S1817" s="12"/>
      <c r="T1817" s="12"/>
      <c r="U1817" s="12"/>
      <c r="V1817" s="12"/>
      <c r="W1817" s="1934"/>
      <c r="X1817" s="1934"/>
      <c r="Y1817" s="12"/>
      <c r="Z1817" s="98"/>
      <c r="AA1817" s="2813"/>
      <c r="AB1817" s="2813"/>
      <c r="AC1817" s="2824" t="str">
        <f t="shared" ref="AC1817" si="432">IF(AC1811&gt;9,"błąd","")</f>
        <v/>
      </c>
      <c r="AD1817" s="2835"/>
      <c r="AE1817" s="2821"/>
      <c r="AF1817" s="2823"/>
      <c r="AG1817" s="59">
        <f>IF(N1817=N1816,0,IF(N1817=N1815,0,IF(N1817=N1814,0,IF(N1817=N1813,0,IF(N1817=N1812,0,IF(N1817=N1811,0,1))))))</f>
        <v>0</v>
      </c>
      <c r="AH1817" s="59" t="s">
        <v>224</v>
      </c>
      <c r="AI1817" s="59" t="str">
        <f t="shared" si="431"/>
        <v>??</v>
      </c>
      <c r="AJ1817" s="59">
        <f>IF(O1817=O1816,0,IF(O1817=O1815,0,IF(O1817=O1814,0,IF(O1817=O1813,0,IF(O1817=O1812,0,IF(O1817=O1811,0,1))))))</f>
        <v>0</v>
      </c>
      <c r="AK1817" s="529">
        <f t="shared" si="426"/>
        <v>0</v>
      </c>
    </row>
    <row r="1818" spans="1:37" ht="14.1" customHeight="1" thickTop="1" thickBot="1">
      <c r="A1818" s="2797"/>
      <c r="B1818" s="2801"/>
      <c r="C1818" s="2827"/>
      <c r="D1818" s="2830"/>
      <c r="E1818" s="2833"/>
      <c r="F1818" s="2807"/>
      <c r="G1818" s="2810"/>
      <c r="H1818" s="2839"/>
      <c r="I1818" s="2807"/>
      <c r="J1818" s="2807"/>
      <c r="K1818" s="277"/>
      <c r="L1818" s="98"/>
      <c r="M1818" s="1760"/>
      <c r="N1818" s="89"/>
      <c r="O1818" s="89"/>
      <c r="P1818" s="98"/>
      <c r="Q1818" s="98"/>
      <c r="R1818" s="12"/>
      <c r="S1818" s="12"/>
      <c r="T1818" s="12"/>
      <c r="U1818" s="12"/>
      <c r="V1818" s="12"/>
      <c r="W1818" s="1934"/>
      <c r="X1818" s="1934"/>
      <c r="Y1818" s="12"/>
      <c r="Z1818" s="98"/>
      <c r="AA1818" s="2813"/>
      <c r="AB1818" s="2813"/>
      <c r="AC1818" s="2824"/>
      <c r="AD1818" s="2835"/>
      <c r="AE1818" s="2821"/>
      <c r="AF1818" s="2823"/>
      <c r="AG1818" s="59">
        <f>IF(N1818=N1817,0,IF(N1818=N1816,0,IF(N1818=N1815,0,IF(N1818=N1814,0,IF(N1818=N1813,0,IF(N1818=N1812,0,IF(N1818=N1811,0,1)))))))</f>
        <v>0</v>
      </c>
      <c r="AH1818" s="59" t="s">
        <v>224</v>
      </c>
      <c r="AI1818" s="59" t="str">
        <f t="shared" si="431"/>
        <v>??</v>
      </c>
      <c r="AJ1818" s="59">
        <f>IF(O1818=O1817,0,IF(O1818=O1816,0,IF(O1818=O1815,0,IF(O1818=O1814,0,IF(O1818=O1813,0,IF(O1818=O1812,0,IF(O1818=O1811,0,1)))))))</f>
        <v>0</v>
      </c>
      <c r="AK1818" s="529">
        <f t="shared" si="426"/>
        <v>0</v>
      </c>
    </row>
    <row r="1819" spans="1:37" ht="14.1" customHeight="1" thickTop="1" thickBot="1">
      <c r="A1819" s="2797"/>
      <c r="B1819" s="2801"/>
      <c r="C1819" s="2827"/>
      <c r="D1819" s="2830"/>
      <c r="E1819" s="2833"/>
      <c r="F1819" s="2807"/>
      <c r="G1819" s="2810"/>
      <c r="H1819" s="2839"/>
      <c r="I1819" s="2807"/>
      <c r="J1819" s="2807"/>
      <c r="K1819" s="277"/>
      <c r="L1819" s="98"/>
      <c r="M1819" s="1760"/>
      <c r="N1819" s="89"/>
      <c r="O1819" s="89"/>
      <c r="P1819" s="98"/>
      <c r="Q1819" s="98"/>
      <c r="R1819" s="12"/>
      <c r="S1819" s="12"/>
      <c r="T1819" s="12"/>
      <c r="U1819" s="12"/>
      <c r="V1819" s="12"/>
      <c r="W1819" s="1934"/>
      <c r="X1819" s="1934"/>
      <c r="Y1819" s="12"/>
      <c r="Z1819" s="98"/>
      <c r="AA1819" s="2813"/>
      <c r="AB1819" s="2813"/>
      <c r="AC1819" s="2824"/>
      <c r="AD1819" s="2835"/>
      <c r="AE1819" s="2821"/>
      <c r="AF1819" s="2823"/>
      <c r="AG1819" s="59">
        <f>IF(N1819=N1818,0,IF(N1819=N1817,0,IF(N1819=N1816,0,IF(N1819=N1815,0,IF(N1819=N1814,0,IF(N1819=N1813,0,IF(N1819=N1812,0,IF(N1819=N1811,0,1))))))))</f>
        <v>0</v>
      </c>
      <c r="AH1819" s="59" t="s">
        <v>224</v>
      </c>
      <c r="AI1819" s="59" t="str">
        <f t="shared" si="431"/>
        <v>??</v>
      </c>
      <c r="AJ1819" s="59">
        <f>IF(O1819=O1818,0,IF(O1819=O1817,0,IF(O1819=O1816,0,IF(O1819=O1815,0,IF(O1819=O1814,0,IF(O1819=O1813,0,IF(O1819=O1812,0,IF(O1819=O1811,0,1))))))))</f>
        <v>0</v>
      </c>
      <c r="AK1819" s="529">
        <f t="shared" si="426"/>
        <v>0</v>
      </c>
    </row>
    <row r="1820" spans="1:37" ht="14.1" customHeight="1" thickTop="1" thickBot="1">
      <c r="A1820" s="2797"/>
      <c r="B1820" s="2802"/>
      <c r="C1820" s="2828"/>
      <c r="D1820" s="2831"/>
      <c r="E1820" s="2834"/>
      <c r="F1820" s="2808"/>
      <c r="G1820" s="2811"/>
      <c r="H1820" s="2840"/>
      <c r="I1820" s="2808"/>
      <c r="J1820" s="2808"/>
      <c r="K1820" s="274"/>
      <c r="L1820" s="96"/>
      <c r="M1820" s="96"/>
      <c r="N1820" s="89"/>
      <c r="O1820" s="93"/>
      <c r="P1820" s="96"/>
      <c r="Q1820" s="96"/>
      <c r="R1820" s="13"/>
      <c r="S1820" s="13"/>
      <c r="T1820" s="13"/>
      <c r="U1820" s="13"/>
      <c r="V1820" s="13"/>
      <c r="W1820" s="13"/>
      <c r="X1820" s="13"/>
      <c r="Y1820" s="13"/>
      <c r="Z1820" s="96"/>
      <c r="AA1820" s="2814"/>
      <c r="AB1820" s="2814"/>
      <c r="AC1820" s="2825"/>
      <c r="AD1820" s="2835"/>
      <c r="AE1820" s="2822"/>
      <c r="AF1820" s="2823"/>
      <c r="AG1820" s="59">
        <f>IF(N1820=N1819,0,IF(N1820=N1818,0,IF(N1820=N1817,0,IF(N1820=N1816,0,IF(N1820=N1815,0,IF(N1820=N1814,0,IF(N1820=N1813,0,IF(N1820=N1812,0,IF(N1820=N1811,0,1)))))))))</f>
        <v>0</v>
      </c>
      <c r="AH1820" s="59" t="s">
        <v>224</v>
      </c>
      <c r="AI1820" s="59" t="str">
        <f t="shared" si="431"/>
        <v>??</v>
      </c>
      <c r="AJ1820" s="59">
        <f>IF(O1820=O1819,0,IF(O1820=O1818,0,IF(O1820=O1817,0,IF(O1820=O1816,0,IF(O1820=O1815,0,IF(O1820=O1814,0,IF(O1820=O1813,0,IF(O1820=O1812,0,IF(O1820=O1811,0,1)))))))))</f>
        <v>0</v>
      </c>
      <c r="AK1820" s="529">
        <f t="shared" si="426"/>
        <v>0</v>
      </c>
    </row>
    <row r="1821" spans="1:37" ht="14.1" customHeight="1" thickTop="1" thickBot="1">
      <c r="A1821" s="2797"/>
      <c r="B1821" s="2800"/>
      <c r="C1821" s="2826"/>
      <c r="D1821" s="2829"/>
      <c r="E1821" s="2832"/>
      <c r="F1821" s="2806"/>
      <c r="G1821" s="2809"/>
      <c r="H1821" s="2836" t="s">
        <v>970</v>
      </c>
      <c r="I1821" s="2806"/>
      <c r="J1821" s="2806"/>
      <c r="K1821" s="275"/>
      <c r="L1821" s="97"/>
      <c r="M1821" s="97"/>
      <c r="N1821" s="79"/>
      <c r="O1821" s="79"/>
      <c r="P1821" s="97"/>
      <c r="Q1821" s="97"/>
      <c r="R1821" s="14"/>
      <c r="S1821" s="14"/>
      <c r="T1821" s="14"/>
      <c r="U1821" s="14"/>
      <c r="V1821" s="14"/>
      <c r="W1821" s="14"/>
      <c r="X1821" s="14"/>
      <c r="Y1821" s="14"/>
      <c r="Z1821" s="97"/>
      <c r="AA1821" s="2812">
        <f>SUM(R1821:Z1830)</f>
        <v>0</v>
      </c>
      <c r="AB1821" s="2812">
        <f>IF(AA1821&gt;0,18,0)</f>
        <v>0</v>
      </c>
      <c r="AC1821" s="2815">
        <f t="shared" ref="AC1821" si="433">IF((AA1821-AB1821)&gt;=0,AA1821-AB1821,0)</f>
        <v>0</v>
      </c>
      <c r="AD1821" s="2835">
        <f>IF(AA1821&lt;AB1821,AA1821,AB1821)/IF(AB1821=0,1,AB1821)</f>
        <v>0</v>
      </c>
      <c r="AE1821" s="2820" t="str">
        <f>IF(AD1821=1,"pe",IF(AD1821&gt;0,"ne",""))</f>
        <v/>
      </c>
      <c r="AF1821" s="2823"/>
      <c r="AG1821" s="59">
        <v>1</v>
      </c>
      <c r="AH1821" s="59" t="s">
        <v>224</v>
      </c>
      <c r="AI1821" s="59" t="str">
        <f t="shared" si="431"/>
        <v>??</v>
      </c>
      <c r="AJ1821" s="59">
        <v>1</v>
      </c>
      <c r="AK1821" s="529">
        <f>C1821</f>
        <v>0</v>
      </c>
    </row>
    <row r="1822" spans="1:37" ht="14.1" customHeight="1" thickTop="1" thickBot="1">
      <c r="A1822" s="2797"/>
      <c r="B1822" s="2801"/>
      <c r="C1822" s="2827"/>
      <c r="D1822" s="2830"/>
      <c r="E1822" s="2833"/>
      <c r="F1822" s="2807"/>
      <c r="G1822" s="2810"/>
      <c r="H1822" s="2837"/>
      <c r="I1822" s="2807"/>
      <c r="J1822" s="2807"/>
      <c r="K1822" s="273"/>
      <c r="L1822" s="98"/>
      <c r="M1822" s="1760"/>
      <c r="N1822" s="89"/>
      <c r="O1822" s="89"/>
      <c r="P1822" s="98"/>
      <c r="Q1822" s="98"/>
      <c r="R1822" s="12"/>
      <c r="S1822" s="12"/>
      <c r="T1822" s="12"/>
      <c r="U1822" s="12"/>
      <c r="V1822" s="12"/>
      <c r="W1822" s="1934"/>
      <c r="X1822" s="1934"/>
      <c r="Y1822" s="12"/>
      <c r="Z1822" s="98"/>
      <c r="AA1822" s="2813"/>
      <c r="AB1822" s="2813"/>
      <c r="AC1822" s="2816"/>
      <c r="AD1822" s="2835"/>
      <c r="AE1822" s="2821"/>
      <c r="AF1822" s="2823"/>
      <c r="AG1822" s="59">
        <f>IF(N1822=N1821,0,1)</f>
        <v>0</v>
      </c>
      <c r="AH1822" s="59" t="s">
        <v>224</v>
      </c>
      <c r="AI1822" s="59" t="str">
        <f t="shared" si="431"/>
        <v>??</v>
      </c>
      <c r="AJ1822" s="59">
        <f>IF(O1822=O1821,0,1)</f>
        <v>0</v>
      </c>
      <c r="AK1822" s="529">
        <f t="shared" si="423"/>
        <v>0</v>
      </c>
    </row>
    <row r="1823" spans="1:37" ht="14.1" customHeight="1" thickTop="1" thickBot="1">
      <c r="A1823" s="2797"/>
      <c r="B1823" s="2801"/>
      <c r="C1823" s="2827"/>
      <c r="D1823" s="2830"/>
      <c r="E1823" s="2833"/>
      <c r="F1823" s="2807"/>
      <c r="G1823" s="2810"/>
      <c r="H1823" s="2838"/>
      <c r="I1823" s="2807"/>
      <c r="J1823" s="2807"/>
      <c r="K1823" s="273"/>
      <c r="L1823" s="98"/>
      <c r="M1823" s="1760"/>
      <c r="N1823" s="89"/>
      <c r="O1823" s="89"/>
      <c r="P1823" s="98"/>
      <c r="Q1823" s="98"/>
      <c r="R1823" s="12"/>
      <c r="S1823" s="12"/>
      <c r="T1823" s="12"/>
      <c r="U1823" s="12"/>
      <c r="V1823" s="12"/>
      <c r="W1823" s="1934"/>
      <c r="X1823" s="1934"/>
      <c r="Y1823" s="12"/>
      <c r="Z1823" s="98"/>
      <c r="AA1823" s="2813"/>
      <c r="AB1823" s="2813"/>
      <c r="AC1823" s="2816"/>
      <c r="AD1823" s="2835"/>
      <c r="AE1823" s="2821"/>
      <c r="AF1823" s="2823"/>
      <c r="AG1823" s="59">
        <f>IF(N1823=N1822,0,IF(N1823=N1821,0,1))</f>
        <v>0</v>
      </c>
      <c r="AH1823" s="59" t="s">
        <v>224</v>
      </c>
      <c r="AI1823" s="59" t="str">
        <f t="shared" si="431"/>
        <v>??</v>
      </c>
      <c r="AJ1823" s="59">
        <f>IF(O1823=O1822,0,IF(O1823=O1821,0,1))</f>
        <v>0</v>
      </c>
      <c r="AK1823" s="529">
        <f t="shared" si="423"/>
        <v>0</v>
      </c>
    </row>
    <row r="1824" spans="1:37" ht="14.1" customHeight="1" thickTop="1" thickBot="1">
      <c r="A1824" s="2797"/>
      <c r="B1824" s="2801"/>
      <c r="C1824" s="2827"/>
      <c r="D1824" s="2830"/>
      <c r="E1824" s="2833"/>
      <c r="F1824" s="2807"/>
      <c r="G1824" s="2810"/>
      <c r="H1824" s="2839"/>
      <c r="I1824" s="2807"/>
      <c r="J1824" s="2807"/>
      <c r="K1824" s="273"/>
      <c r="L1824" s="98"/>
      <c r="M1824" s="1760"/>
      <c r="N1824" s="89"/>
      <c r="O1824" s="89"/>
      <c r="P1824" s="98"/>
      <c r="Q1824" s="98"/>
      <c r="R1824" s="12"/>
      <c r="S1824" s="12"/>
      <c r="T1824" s="12"/>
      <c r="U1824" s="12"/>
      <c r="V1824" s="12"/>
      <c r="W1824" s="1934"/>
      <c r="X1824" s="1934"/>
      <c r="Y1824" s="12"/>
      <c r="Z1824" s="98"/>
      <c r="AA1824" s="2813"/>
      <c r="AB1824" s="2813"/>
      <c r="AC1824" s="2816"/>
      <c r="AD1824" s="2835"/>
      <c r="AE1824" s="2821"/>
      <c r="AF1824" s="2823"/>
      <c r="AG1824" s="59">
        <f>IF(N1824=N1823,0,IF(N1824=N1822,0,IF(N1824=N1821,0,1)))</f>
        <v>0</v>
      </c>
      <c r="AH1824" s="59" t="s">
        <v>224</v>
      </c>
      <c r="AI1824" s="59" t="str">
        <f t="shared" si="431"/>
        <v>??</v>
      </c>
      <c r="AJ1824" s="59">
        <f>IF(O1824=O1823,0,IF(O1824=O1822,0,IF(O1824=O1821,0,1)))</f>
        <v>0</v>
      </c>
      <c r="AK1824" s="529">
        <f t="shared" si="423"/>
        <v>0</v>
      </c>
    </row>
    <row r="1825" spans="1:37" ht="14.1" customHeight="1" thickTop="1" thickBot="1">
      <c r="A1825" s="2797"/>
      <c r="B1825" s="2801"/>
      <c r="C1825" s="2827"/>
      <c r="D1825" s="2830"/>
      <c r="E1825" s="2833"/>
      <c r="F1825" s="2807"/>
      <c r="G1825" s="2810"/>
      <c r="H1825" s="2839"/>
      <c r="I1825" s="2807"/>
      <c r="J1825" s="2807"/>
      <c r="K1825" s="277"/>
      <c r="L1825" s="98"/>
      <c r="M1825" s="1760"/>
      <c r="N1825" s="89"/>
      <c r="O1825" s="89"/>
      <c r="P1825" s="98"/>
      <c r="Q1825" s="98"/>
      <c r="R1825" s="12"/>
      <c r="S1825" s="12"/>
      <c r="T1825" s="12"/>
      <c r="U1825" s="12"/>
      <c r="V1825" s="12"/>
      <c r="W1825" s="1934"/>
      <c r="X1825" s="1934"/>
      <c r="Y1825" s="12"/>
      <c r="Z1825" s="98"/>
      <c r="AA1825" s="2813"/>
      <c r="AB1825" s="2813"/>
      <c r="AC1825" s="2816"/>
      <c r="AD1825" s="2835"/>
      <c r="AE1825" s="2821"/>
      <c r="AF1825" s="2823"/>
      <c r="AG1825" s="59">
        <f>IF(N1825=N1824,0,IF(N1825=N1823,0,IF(N1825=N1822,0,IF(N1825=N1821,0,1))))</f>
        <v>0</v>
      </c>
      <c r="AH1825" s="59" t="s">
        <v>224</v>
      </c>
      <c r="AI1825" s="59" t="str">
        <f t="shared" si="431"/>
        <v>??</v>
      </c>
      <c r="AJ1825" s="59">
        <f>IF(O1825=O1824,0,IF(O1825=O1823,0,IF(O1825=O1822,0,IF(O1825=O1821,0,1))))</f>
        <v>0</v>
      </c>
      <c r="AK1825" s="529">
        <f t="shared" si="423"/>
        <v>0</v>
      </c>
    </row>
    <row r="1826" spans="1:37" ht="14.1" customHeight="1" thickTop="1" thickBot="1">
      <c r="A1826" s="2797"/>
      <c r="B1826" s="2801"/>
      <c r="C1826" s="2827"/>
      <c r="D1826" s="2830"/>
      <c r="E1826" s="2833"/>
      <c r="F1826" s="2807"/>
      <c r="G1826" s="2810"/>
      <c r="H1826" s="2839"/>
      <c r="I1826" s="2807"/>
      <c r="J1826" s="2807"/>
      <c r="K1826" s="277"/>
      <c r="L1826" s="98"/>
      <c r="M1826" s="1760"/>
      <c r="N1826" s="89"/>
      <c r="O1826" s="89"/>
      <c r="P1826" s="98"/>
      <c r="Q1826" s="98"/>
      <c r="R1826" s="12"/>
      <c r="S1826" s="12"/>
      <c r="T1826" s="12"/>
      <c r="U1826" s="12"/>
      <c r="V1826" s="12"/>
      <c r="W1826" s="1934"/>
      <c r="X1826" s="1934"/>
      <c r="Y1826" s="12"/>
      <c r="Z1826" s="98"/>
      <c r="AA1826" s="2813"/>
      <c r="AB1826" s="2813"/>
      <c r="AC1826" s="2816"/>
      <c r="AD1826" s="2835"/>
      <c r="AE1826" s="2821"/>
      <c r="AF1826" s="2823"/>
      <c r="AG1826" s="59">
        <f>IF(N1826=N1825,0,IF(N1826=N1824,0,IF(N1826=N1823,0,IF(N1826=N1822,0,IF(N1826=N1821,0,1)))))</f>
        <v>0</v>
      </c>
      <c r="AH1826" s="59" t="s">
        <v>224</v>
      </c>
      <c r="AI1826" s="59" t="str">
        <f t="shared" si="431"/>
        <v>??</v>
      </c>
      <c r="AJ1826" s="59">
        <f>IF(O1826=O1825,0,IF(O1826=O1824,0,IF(O1826=O1823,0,IF(O1826=O1822,0,IF(O1826=O1821,0,1)))))</f>
        <v>0</v>
      </c>
      <c r="AK1826" s="529">
        <f t="shared" si="423"/>
        <v>0</v>
      </c>
    </row>
    <row r="1827" spans="1:37" ht="14.1" customHeight="1" thickTop="1" thickBot="1">
      <c r="A1827" s="2797"/>
      <c r="B1827" s="2801"/>
      <c r="C1827" s="2827"/>
      <c r="D1827" s="2830"/>
      <c r="E1827" s="2833"/>
      <c r="F1827" s="2807"/>
      <c r="G1827" s="2810"/>
      <c r="H1827" s="2839"/>
      <c r="I1827" s="2807"/>
      <c r="J1827" s="2807"/>
      <c r="K1827" s="277"/>
      <c r="L1827" s="98"/>
      <c r="M1827" s="1760"/>
      <c r="N1827" s="89"/>
      <c r="O1827" s="89"/>
      <c r="P1827" s="98"/>
      <c r="Q1827" s="98"/>
      <c r="R1827" s="12"/>
      <c r="S1827" s="12"/>
      <c r="T1827" s="12"/>
      <c r="U1827" s="12"/>
      <c r="V1827" s="12"/>
      <c r="W1827" s="1934"/>
      <c r="X1827" s="1934"/>
      <c r="Y1827" s="12"/>
      <c r="Z1827" s="98"/>
      <c r="AA1827" s="2813"/>
      <c r="AB1827" s="2813"/>
      <c r="AC1827" s="2824" t="str">
        <f t="shared" ref="AC1827" si="434">IF(AC1821&gt;9,"błąd","")</f>
        <v/>
      </c>
      <c r="AD1827" s="2835"/>
      <c r="AE1827" s="2821"/>
      <c r="AF1827" s="2823"/>
      <c r="AG1827" s="59">
        <f>IF(N1827=N1826,0,IF(N1827=N1825,0,IF(N1827=N1824,0,IF(N1827=N1823,0,IF(N1827=N1822,0,IF(N1827=N1821,0,1))))))</f>
        <v>0</v>
      </c>
      <c r="AH1827" s="59" t="s">
        <v>224</v>
      </c>
      <c r="AI1827" s="59" t="str">
        <f t="shared" si="431"/>
        <v>??</v>
      </c>
      <c r="AJ1827" s="59">
        <f>IF(O1827=O1826,0,IF(O1827=O1825,0,IF(O1827=O1824,0,IF(O1827=O1823,0,IF(O1827=O1822,0,IF(O1827=O1821,0,1))))))</f>
        <v>0</v>
      </c>
      <c r="AK1827" s="529">
        <f t="shared" si="423"/>
        <v>0</v>
      </c>
    </row>
    <row r="1828" spans="1:37" ht="14.1" customHeight="1" thickTop="1" thickBot="1">
      <c r="A1828" s="2797"/>
      <c r="B1828" s="2801"/>
      <c r="C1828" s="2827"/>
      <c r="D1828" s="2830"/>
      <c r="E1828" s="2833"/>
      <c r="F1828" s="2807"/>
      <c r="G1828" s="2810"/>
      <c r="H1828" s="2839"/>
      <c r="I1828" s="2807"/>
      <c r="J1828" s="2807"/>
      <c r="K1828" s="277"/>
      <c r="L1828" s="98"/>
      <c r="M1828" s="1760"/>
      <c r="N1828" s="89"/>
      <c r="O1828" s="89"/>
      <c r="P1828" s="98"/>
      <c r="Q1828" s="98"/>
      <c r="R1828" s="12"/>
      <c r="S1828" s="12"/>
      <c r="T1828" s="12"/>
      <c r="U1828" s="12"/>
      <c r="V1828" s="12"/>
      <c r="W1828" s="1934"/>
      <c r="X1828" s="1934"/>
      <c r="Y1828" s="12"/>
      <c r="Z1828" s="98"/>
      <c r="AA1828" s="2813"/>
      <c r="AB1828" s="2813"/>
      <c r="AC1828" s="2824"/>
      <c r="AD1828" s="2835"/>
      <c r="AE1828" s="2821"/>
      <c r="AF1828" s="2823"/>
      <c r="AG1828" s="59">
        <f>IF(N1828=N1827,0,IF(N1828=N1826,0,IF(N1828=N1825,0,IF(N1828=N1824,0,IF(N1828=N1823,0,IF(N1828=N1822,0,IF(N1828=N1821,0,1)))))))</f>
        <v>0</v>
      </c>
      <c r="AH1828" s="59" t="s">
        <v>224</v>
      </c>
      <c r="AI1828" s="59" t="str">
        <f t="shared" si="431"/>
        <v>??</v>
      </c>
      <c r="AJ1828" s="59">
        <f>IF(O1828=O1827,0,IF(O1828=O1826,0,IF(O1828=O1825,0,IF(O1828=O1824,0,IF(O1828=O1823,0,IF(O1828=O1822,0,IF(O1828=O1821,0,1)))))))</f>
        <v>0</v>
      </c>
      <c r="AK1828" s="529">
        <f t="shared" si="423"/>
        <v>0</v>
      </c>
    </row>
    <row r="1829" spans="1:37" ht="14.1" customHeight="1" thickTop="1" thickBot="1">
      <c r="A1829" s="2797"/>
      <c r="B1829" s="2801"/>
      <c r="C1829" s="2827"/>
      <c r="D1829" s="2830"/>
      <c r="E1829" s="2833"/>
      <c r="F1829" s="2807"/>
      <c r="G1829" s="2810"/>
      <c r="H1829" s="2839"/>
      <c r="I1829" s="2807"/>
      <c r="J1829" s="2807"/>
      <c r="K1829" s="277"/>
      <c r="L1829" s="98"/>
      <c r="M1829" s="1760"/>
      <c r="N1829" s="89"/>
      <c r="O1829" s="89"/>
      <c r="P1829" s="98"/>
      <c r="Q1829" s="98"/>
      <c r="R1829" s="12"/>
      <c r="S1829" s="12"/>
      <c r="T1829" s="12"/>
      <c r="U1829" s="12"/>
      <c r="V1829" s="12"/>
      <c r="W1829" s="1934"/>
      <c r="X1829" s="1934"/>
      <c r="Y1829" s="12"/>
      <c r="Z1829" s="98"/>
      <c r="AA1829" s="2813"/>
      <c r="AB1829" s="2813"/>
      <c r="AC1829" s="2824"/>
      <c r="AD1829" s="2835"/>
      <c r="AE1829" s="2821"/>
      <c r="AF1829" s="2823"/>
      <c r="AG1829" s="59">
        <f>IF(N1829=N1828,0,IF(N1829=N1827,0,IF(N1829=N1826,0,IF(N1829=N1825,0,IF(N1829=N1824,0,IF(N1829=N1823,0,IF(N1829=N1822,0,IF(N1829=N1821,0,1))))))))</f>
        <v>0</v>
      </c>
      <c r="AH1829" s="59" t="s">
        <v>224</v>
      </c>
      <c r="AI1829" s="59" t="str">
        <f t="shared" si="431"/>
        <v>??</v>
      </c>
      <c r="AJ1829" s="59">
        <f>IF(O1829=O1828,0,IF(O1829=O1827,0,IF(O1829=O1826,0,IF(O1829=O1825,0,IF(O1829=O1824,0,IF(O1829=O1823,0,IF(O1829=O1822,0,IF(O1829=O1821,0,1))))))))</f>
        <v>0</v>
      </c>
      <c r="AK1829" s="529">
        <f t="shared" si="423"/>
        <v>0</v>
      </c>
    </row>
    <row r="1830" spans="1:37" ht="14.1" customHeight="1" thickTop="1" thickBot="1">
      <c r="A1830" s="2797"/>
      <c r="B1830" s="2802"/>
      <c r="C1830" s="2828"/>
      <c r="D1830" s="2831"/>
      <c r="E1830" s="2834"/>
      <c r="F1830" s="2808"/>
      <c r="G1830" s="2811"/>
      <c r="H1830" s="2840"/>
      <c r="I1830" s="2808"/>
      <c r="J1830" s="2808"/>
      <c r="K1830" s="274"/>
      <c r="L1830" s="96"/>
      <c r="M1830" s="96"/>
      <c r="N1830" s="89"/>
      <c r="O1830" s="93"/>
      <c r="P1830" s="96"/>
      <c r="Q1830" s="96"/>
      <c r="R1830" s="13"/>
      <c r="S1830" s="13"/>
      <c r="T1830" s="13"/>
      <c r="U1830" s="13"/>
      <c r="V1830" s="13"/>
      <c r="W1830" s="13"/>
      <c r="X1830" s="13"/>
      <c r="Y1830" s="13"/>
      <c r="Z1830" s="96"/>
      <c r="AA1830" s="2814"/>
      <c r="AB1830" s="2814"/>
      <c r="AC1830" s="2825"/>
      <c r="AD1830" s="2835"/>
      <c r="AE1830" s="2822"/>
      <c r="AF1830" s="2823"/>
      <c r="AG1830" s="59">
        <f>IF(N1830=N1829,0,IF(N1830=N1828,0,IF(N1830=N1827,0,IF(N1830=N1826,0,IF(N1830=N1825,0,IF(N1830=N1824,0,IF(N1830=N1823,0,IF(N1830=N1822,0,IF(N1830=N1821,0,1)))))))))</f>
        <v>0</v>
      </c>
      <c r="AH1830" s="59" t="s">
        <v>224</v>
      </c>
      <c r="AI1830" s="59" t="str">
        <f t="shared" si="431"/>
        <v>??</v>
      </c>
      <c r="AJ1830" s="59">
        <f>IF(O1830=O1829,0,IF(O1830=O1828,0,IF(O1830=O1827,0,IF(O1830=O1826,0,IF(O1830=O1825,0,IF(O1830=O1824,0,IF(O1830=O1823,0,IF(O1830=O1822,0,IF(O1830=O1821,0,1)))))))))</f>
        <v>0</v>
      </c>
      <c r="AK1830" s="529">
        <f t="shared" si="423"/>
        <v>0</v>
      </c>
    </row>
    <row r="1831" spans="1:37" ht="14.1" customHeight="1" thickTop="1" thickBot="1">
      <c r="A1831" s="2797"/>
      <c r="B1831" s="2800"/>
      <c r="C1831" s="2826"/>
      <c r="D1831" s="2829"/>
      <c r="E1831" s="2832"/>
      <c r="F1831" s="2806"/>
      <c r="G1831" s="2809"/>
      <c r="H1831" s="2836" t="s">
        <v>970</v>
      </c>
      <c r="I1831" s="2806"/>
      <c r="J1831" s="2806"/>
      <c r="K1831" s="275"/>
      <c r="L1831" s="97"/>
      <c r="M1831" s="97"/>
      <c r="N1831" s="79"/>
      <c r="O1831" s="79"/>
      <c r="P1831" s="97"/>
      <c r="Q1831" s="97"/>
      <c r="R1831" s="14"/>
      <c r="S1831" s="14"/>
      <c r="T1831" s="14"/>
      <c r="U1831" s="14"/>
      <c r="V1831" s="14"/>
      <c r="W1831" s="14"/>
      <c r="X1831" s="14"/>
      <c r="Y1831" s="14"/>
      <c r="Z1831" s="97"/>
      <c r="AA1831" s="2812">
        <f>SUM(R1831:Z1840)</f>
        <v>0</v>
      </c>
      <c r="AB1831" s="2812">
        <f>IF(AA1831&gt;0,18,0)</f>
        <v>0</v>
      </c>
      <c r="AC1831" s="2815">
        <f t="shared" ref="AC1831" si="435">IF((AA1831-AB1831)&gt;=0,AA1831-AB1831,0)</f>
        <v>0</v>
      </c>
      <c r="AD1831" s="2835">
        <f>IF(AA1831&lt;AB1831,AA1831,AB1831)/IF(AB1831=0,1,AB1831)</f>
        <v>0</v>
      </c>
      <c r="AE1831" s="2820" t="str">
        <f>IF(AD1831=1,"pe",IF(AD1831&gt;0,"ne",""))</f>
        <v/>
      </c>
      <c r="AF1831" s="2823"/>
      <c r="AG1831" s="59">
        <v>1</v>
      </c>
      <c r="AH1831" s="59" t="s">
        <v>224</v>
      </c>
      <c r="AI1831" s="59" t="str">
        <f t="shared" si="431"/>
        <v>??</v>
      </c>
      <c r="AJ1831" s="59">
        <v>1</v>
      </c>
      <c r="AK1831" s="529">
        <f>C1831</f>
        <v>0</v>
      </c>
    </row>
    <row r="1832" spans="1:37" ht="14.1" customHeight="1" thickTop="1" thickBot="1">
      <c r="A1832" s="2797"/>
      <c r="B1832" s="2801"/>
      <c r="C1832" s="2827"/>
      <c r="D1832" s="2830"/>
      <c r="E1832" s="2833"/>
      <c r="F1832" s="2807"/>
      <c r="G1832" s="2810"/>
      <c r="H1832" s="2837"/>
      <c r="I1832" s="2807"/>
      <c r="J1832" s="2807"/>
      <c r="K1832" s="273"/>
      <c r="L1832" s="98"/>
      <c r="M1832" s="1760"/>
      <c r="N1832" s="89"/>
      <c r="O1832" s="89"/>
      <c r="P1832" s="98"/>
      <c r="Q1832" s="98"/>
      <c r="R1832" s="12"/>
      <c r="S1832" s="12"/>
      <c r="T1832" s="12"/>
      <c r="U1832" s="12"/>
      <c r="V1832" s="12"/>
      <c r="W1832" s="1934"/>
      <c r="X1832" s="1934"/>
      <c r="Y1832" s="12"/>
      <c r="Z1832" s="98"/>
      <c r="AA1832" s="2813"/>
      <c r="AB1832" s="2813"/>
      <c r="AC1832" s="2816"/>
      <c r="AD1832" s="2835"/>
      <c r="AE1832" s="2821"/>
      <c r="AF1832" s="2823"/>
      <c r="AG1832" s="59">
        <f>IF(N1832=N1831,0,1)</f>
        <v>0</v>
      </c>
      <c r="AH1832" s="59" t="s">
        <v>224</v>
      </c>
      <c r="AI1832" s="59" t="str">
        <f t="shared" si="431"/>
        <v>??</v>
      </c>
      <c r="AJ1832" s="59">
        <f>IF(O1832=O1831,0,1)</f>
        <v>0</v>
      </c>
      <c r="AK1832" s="529">
        <f t="shared" ref="AK1832:AK1860" si="436">AK1831</f>
        <v>0</v>
      </c>
    </row>
    <row r="1833" spans="1:37" ht="14.1" customHeight="1" thickTop="1" thickBot="1">
      <c r="A1833" s="2797"/>
      <c r="B1833" s="2801"/>
      <c r="C1833" s="2827"/>
      <c r="D1833" s="2830"/>
      <c r="E1833" s="2833"/>
      <c r="F1833" s="2807"/>
      <c r="G1833" s="2810"/>
      <c r="H1833" s="2838"/>
      <c r="I1833" s="2807"/>
      <c r="J1833" s="2807"/>
      <c r="K1833" s="273"/>
      <c r="L1833" s="98"/>
      <c r="M1833" s="1760"/>
      <c r="N1833" s="89"/>
      <c r="O1833" s="89"/>
      <c r="P1833" s="98"/>
      <c r="Q1833" s="98"/>
      <c r="R1833" s="12"/>
      <c r="S1833" s="12"/>
      <c r="T1833" s="12"/>
      <c r="U1833" s="12"/>
      <c r="V1833" s="12"/>
      <c r="W1833" s="1934"/>
      <c r="X1833" s="1934"/>
      <c r="Y1833" s="12"/>
      <c r="Z1833" s="98"/>
      <c r="AA1833" s="2813"/>
      <c r="AB1833" s="2813"/>
      <c r="AC1833" s="2816"/>
      <c r="AD1833" s="2835"/>
      <c r="AE1833" s="2821"/>
      <c r="AF1833" s="2823"/>
      <c r="AG1833" s="59">
        <f>IF(N1833=N1832,0,IF(N1833=N1831,0,1))</f>
        <v>0</v>
      </c>
      <c r="AH1833" s="59" t="s">
        <v>224</v>
      </c>
      <c r="AI1833" s="59" t="str">
        <f t="shared" si="431"/>
        <v>??</v>
      </c>
      <c r="AJ1833" s="59">
        <f>IF(O1833=O1832,0,IF(O1833=O1831,0,1))</f>
        <v>0</v>
      </c>
      <c r="AK1833" s="529">
        <f t="shared" si="436"/>
        <v>0</v>
      </c>
    </row>
    <row r="1834" spans="1:37" ht="14.1" customHeight="1" thickTop="1" thickBot="1">
      <c r="A1834" s="2797"/>
      <c r="B1834" s="2801"/>
      <c r="C1834" s="2827"/>
      <c r="D1834" s="2830"/>
      <c r="E1834" s="2833"/>
      <c r="F1834" s="2807"/>
      <c r="G1834" s="2810"/>
      <c r="H1834" s="2839"/>
      <c r="I1834" s="2807"/>
      <c r="J1834" s="2807"/>
      <c r="K1834" s="273"/>
      <c r="L1834" s="98"/>
      <c r="M1834" s="1760"/>
      <c r="N1834" s="89"/>
      <c r="O1834" s="89"/>
      <c r="P1834" s="98"/>
      <c r="Q1834" s="98"/>
      <c r="R1834" s="12"/>
      <c r="S1834" s="12"/>
      <c r="T1834" s="12"/>
      <c r="U1834" s="12"/>
      <c r="V1834" s="12"/>
      <c r="W1834" s="1934"/>
      <c r="X1834" s="1934"/>
      <c r="Y1834" s="12"/>
      <c r="Z1834" s="98"/>
      <c r="AA1834" s="2813"/>
      <c r="AB1834" s="2813"/>
      <c r="AC1834" s="2816"/>
      <c r="AD1834" s="2835"/>
      <c r="AE1834" s="2821"/>
      <c r="AF1834" s="2823"/>
      <c r="AG1834" s="59">
        <f>IF(N1834=N1833,0,IF(N1834=N1832,0,IF(N1834=N1831,0,1)))</f>
        <v>0</v>
      </c>
      <c r="AH1834" s="59" t="s">
        <v>224</v>
      </c>
      <c r="AI1834" s="59" t="str">
        <f t="shared" si="431"/>
        <v>??</v>
      </c>
      <c r="AJ1834" s="59">
        <f>IF(O1834=O1833,0,IF(O1834=O1832,0,IF(O1834=O1831,0,1)))</f>
        <v>0</v>
      </c>
      <c r="AK1834" s="529">
        <f t="shared" si="436"/>
        <v>0</v>
      </c>
    </row>
    <row r="1835" spans="1:37" ht="14.1" customHeight="1" thickTop="1" thickBot="1">
      <c r="A1835" s="2797"/>
      <c r="B1835" s="2801"/>
      <c r="C1835" s="2827"/>
      <c r="D1835" s="2830"/>
      <c r="E1835" s="2833"/>
      <c r="F1835" s="2807"/>
      <c r="G1835" s="2810"/>
      <c r="H1835" s="2839"/>
      <c r="I1835" s="2807"/>
      <c r="J1835" s="2807"/>
      <c r="K1835" s="277"/>
      <c r="L1835" s="98"/>
      <c r="M1835" s="1760"/>
      <c r="N1835" s="89"/>
      <c r="O1835" s="89"/>
      <c r="P1835" s="98"/>
      <c r="Q1835" s="98"/>
      <c r="R1835" s="12"/>
      <c r="S1835" s="12"/>
      <c r="T1835" s="12"/>
      <c r="U1835" s="12"/>
      <c r="V1835" s="12"/>
      <c r="W1835" s="1934"/>
      <c r="X1835" s="1934"/>
      <c r="Y1835" s="12"/>
      <c r="Z1835" s="98"/>
      <c r="AA1835" s="2813"/>
      <c r="AB1835" s="2813"/>
      <c r="AC1835" s="2816"/>
      <c r="AD1835" s="2835"/>
      <c r="AE1835" s="2821"/>
      <c r="AF1835" s="2823"/>
      <c r="AG1835" s="59">
        <f>IF(N1835=N1834,0,IF(N1835=N1833,0,IF(N1835=N1832,0,IF(N1835=N1831,0,1))))</f>
        <v>0</v>
      </c>
      <c r="AH1835" s="59" t="s">
        <v>224</v>
      </c>
      <c r="AI1835" s="59" t="str">
        <f t="shared" si="431"/>
        <v>??</v>
      </c>
      <c r="AJ1835" s="59">
        <f>IF(O1835=O1834,0,IF(O1835=O1833,0,IF(O1835=O1832,0,IF(O1835=O1831,0,1))))</f>
        <v>0</v>
      </c>
      <c r="AK1835" s="529">
        <f t="shared" si="436"/>
        <v>0</v>
      </c>
    </row>
    <row r="1836" spans="1:37" ht="14.1" customHeight="1" thickTop="1" thickBot="1">
      <c r="A1836" s="2797"/>
      <c r="B1836" s="2801"/>
      <c r="C1836" s="2827"/>
      <c r="D1836" s="2830"/>
      <c r="E1836" s="2833"/>
      <c r="F1836" s="2807"/>
      <c r="G1836" s="2810"/>
      <c r="H1836" s="2839"/>
      <c r="I1836" s="2807"/>
      <c r="J1836" s="2807"/>
      <c r="K1836" s="277"/>
      <c r="L1836" s="98"/>
      <c r="M1836" s="1760"/>
      <c r="N1836" s="89"/>
      <c r="O1836" s="89"/>
      <c r="P1836" s="98"/>
      <c r="Q1836" s="98"/>
      <c r="R1836" s="12"/>
      <c r="S1836" s="12"/>
      <c r="T1836" s="12"/>
      <c r="U1836" s="12"/>
      <c r="V1836" s="12"/>
      <c r="W1836" s="1934"/>
      <c r="X1836" s="1934"/>
      <c r="Y1836" s="12"/>
      <c r="Z1836" s="98"/>
      <c r="AA1836" s="2813"/>
      <c r="AB1836" s="2813"/>
      <c r="AC1836" s="2816"/>
      <c r="AD1836" s="2835"/>
      <c r="AE1836" s="2821"/>
      <c r="AF1836" s="2823"/>
      <c r="AG1836" s="59">
        <f>IF(N1836=N1835,0,IF(N1836=N1834,0,IF(N1836=N1833,0,IF(N1836=N1832,0,IF(N1836=N1831,0,1)))))</f>
        <v>0</v>
      </c>
      <c r="AH1836" s="59" t="s">
        <v>224</v>
      </c>
      <c r="AI1836" s="59" t="str">
        <f t="shared" si="431"/>
        <v>??</v>
      </c>
      <c r="AJ1836" s="59">
        <f>IF(O1836=O1835,0,IF(O1836=O1834,0,IF(O1836=O1833,0,IF(O1836=O1832,0,IF(O1836=O1831,0,1)))))</f>
        <v>0</v>
      </c>
      <c r="AK1836" s="529">
        <f t="shared" si="436"/>
        <v>0</v>
      </c>
    </row>
    <row r="1837" spans="1:37" ht="14.1" customHeight="1" thickTop="1" thickBot="1">
      <c r="A1837" s="2797"/>
      <c r="B1837" s="2801"/>
      <c r="C1837" s="2827"/>
      <c r="D1837" s="2830"/>
      <c r="E1837" s="2833"/>
      <c r="F1837" s="2807"/>
      <c r="G1837" s="2810"/>
      <c r="H1837" s="2839"/>
      <c r="I1837" s="2807"/>
      <c r="J1837" s="2807"/>
      <c r="K1837" s="277"/>
      <c r="L1837" s="98"/>
      <c r="M1837" s="1760"/>
      <c r="N1837" s="89"/>
      <c r="O1837" s="89"/>
      <c r="P1837" s="98"/>
      <c r="Q1837" s="98"/>
      <c r="R1837" s="12"/>
      <c r="S1837" s="12"/>
      <c r="T1837" s="12"/>
      <c r="U1837" s="12"/>
      <c r="V1837" s="12"/>
      <c r="W1837" s="1934"/>
      <c r="X1837" s="1934"/>
      <c r="Y1837" s="12"/>
      <c r="Z1837" s="98"/>
      <c r="AA1837" s="2813"/>
      <c r="AB1837" s="2813"/>
      <c r="AC1837" s="2824" t="str">
        <f t="shared" ref="AC1837" si="437">IF(AC1831&gt;9,"błąd","")</f>
        <v/>
      </c>
      <c r="AD1837" s="2835"/>
      <c r="AE1837" s="2821"/>
      <c r="AF1837" s="2823"/>
      <c r="AG1837" s="59">
        <f>IF(N1837=N1836,0,IF(N1837=N1835,0,IF(N1837=N1834,0,IF(N1837=N1833,0,IF(N1837=N1832,0,IF(N1837=N1831,0,1))))))</f>
        <v>0</v>
      </c>
      <c r="AH1837" s="59" t="s">
        <v>224</v>
      </c>
      <c r="AI1837" s="59" t="str">
        <f t="shared" si="431"/>
        <v>??</v>
      </c>
      <c r="AJ1837" s="59">
        <f>IF(O1837=O1836,0,IF(O1837=O1835,0,IF(O1837=O1834,0,IF(O1837=O1833,0,IF(O1837=O1832,0,IF(O1837=O1831,0,1))))))</f>
        <v>0</v>
      </c>
      <c r="AK1837" s="529">
        <f t="shared" si="436"/>
        <v>0</v>
      </c>
    </row>
    <row r="1838" spans="1:37" ht="14.1" customHeight="1" thickTop="1" thickBot="1">
      <c r="A1838" s="2797"/>
      <c r="B1838" s="2801"/>
      <c r="C1838" s="2827"/>
      <c r="D1838" s="2830"/>
      <c r="E1838" s="2833"/>
      <c r="F1838" s="2807"/>
      <c r="G1838" s="2810"/>
      <c r="H1838" s="2839"/>
      <c r="I1838" s="2807"/>
      <c r="J1838" s="2807"/>
      <c r="K1838" s="277"/>
      <c r="L1838" s="98"/>
      <c r="M1838" s="1760"/>
      <c r="N1838" s="89"/>
      <c r="O1838" s="89"/>
      <c r="P1838" s="98"/>
      <c r="Q1838" s="98"/>
      <c r="R1838" s="12"/>
      <c r="S1838" s="12"/>
      <c r="T1838" s="12"/>
      <c r="U1838" s="12"/>
      <c r="V1838" s="12"/>
      <c r="W1838" s="1934"/>
      <c r="X1838" s="1934"/>
      <c r="Y1838" s="12"/>
      <c r="Z1838" s="98"/>
      <c r="AA1838" s="2813"/>
      <c r="AB1838" s="2813"/>
      <c r="AC1838" s="2824"/>
      <c r="AD1838" s="2835"/>
      <c r="AE1838" s="2821"/>
      <c r="AF1838" s="2823"/>
      <c r="AG1838" s="59">
        <f>IF(N1838=N1837,0,IF(N1838=N1836,0,IF(N1838=N1835,0,IF(N1838=N1834,0,IF(N1838=N1833,0,IF(N1838=N1832,0,IF(N1838=N1831,0,1)))))))</f>
        <v>0</v>
      </c>
      <c r="AH1838" s="59" t="s">
        <v>224</v>
      </c>
      <c r="AI1838" s="59" t="str">
        <f t="shared" si="431"/>
        <v>??</v>
      </c>
      <c r="AJ1838" s="59">
        <f>IF(O1838=O1837,0,IF(O1838=O1836,0,IF(O1838=O1835,0,IF(O1838=O1834,0,IF(O1838=O1833,0,IF(O1838=O1832,0,IF(O1838=O1831,0,1)))))))</f>
        <v>0</v>
      </c>
      <c r="AK1838" s="529">
        <f t="shared" si="436"/>
        <v>0</v>
      </c>
    </row>
    <row r="1839" spans="1:37" ht="14.1" customHeight="1" thickTop="1" thickBot="1">
      <c r="A1839" s="2797"/>
      <c r="B1839" s="2801"/>
      <c r="C1839" s="2827"/>
      <c r="D1839" s="2830"/>
      <c r="E1839" s="2833"/>
      <c r="F1839" s="2807"/>
      <c r="G1839" s="2810"/>
      <c r="H1839" s="2839"/>
      <c r="I1839" s="2807"/>
      <c r="J1839" s="2807"/>
      <c r="K1839" s="277"/>
      <c r="L1839" s="98"/>
      <c r="M1839" s="1760"/>
      <c r="N1839" s="89"/>
      <c r="O1839" s="89"/>
      <c r="P1839" s="98"/>
      <c r="Q1839" s="98"/>
      <c r="R1839" s="12"/>
      <c r="S1839" s="12"/>
      <c r="T1839" s="12"/>
      <c r="U1839" s="12"/>
      <c r="V1839" s="12"/>
      <c r="W1839" s="1934"/>
      <c r="X1839" s="1934"/>
      <c r="Y1839" s="12"/>
      <c r="Z1839" s="98"/>
      <c r="AA1839" s="2813"/>
      <c r="AB1839" s="2813"/>
      <c r="AC1839" s="2824"/>
      <c r="AD1839" s="2835"/>
      <c r="AE1839" s="2821"/>
      <c r="AF1839" s="2823"/>
      <c r="AG1839" s="59">
        <f>IF(N1839=N1838,0,IF(N1839=N1837,0,IF(N1839=N1836,0,IF(N1839=N1835,0,IF(N1839=N1834,0,IF(N1839=N1833,0,IF(N1839=N1832,0,IF(N1839=N1831,0,1))))))))</f>
        <v>0</v>
      </c>
      <c r="AH1839" s="59" t="s">
        <v>224</v>
      </c>
      <c r="AI1839" s="59" t="str">
        <f t="shared" si="431"/>
        <v>??</v>
      </c>
      <c r="AJ1839" s="59">
        <f>IF(O1839=O1838,0,IF(O1839=O1837,0,IF(O1839=O1836,0,IF(O1839=O1835,0,IF(O1839=O1834,0,IF(O1839=O1833,0,IF(O1839=O1832,0,IF(O1839=O1831,0,1))))))))</f>
        <v>0</v>
      </c>
      <c r="AK1839" s="529">
        <f t="shared" si="436"/>
        <v>0</v>
      </c>
    </row>
    <row r="1840" spans="1:37" ht="14.1" customHeight="1" thickTop="1" thickBot="1">
      <c r="A1840" s="2797"/>
      <c r="B1840" s="2802"/>
      <c r="C1840" s="2828"/>
      <c r="D1840" s="2831"/>
      <c r="E1840" s="2834"/>
      <c r="F1840" s="2808"/>
      <c r="G1840" s="2811"/>
      <c r="H1840" s="2840"/>
      <c r="I1840" s="2808"/>
      <c r="J1840" s="2808"/>
      <c r="K1840" s="274"/>
      <c r="L1840" s="96"/>
      <c r="M1840" s="96"/>
      <c r="N1840" s="89"/>
      <c r="O1840" s="93"/>
      <c r="P1840" s="96"/>
      <c r="Q1840" s="96"/>
      <c r="R1840" s="13"/>
      <c r="S1840" s="13"/>
      <c r="T1840" s="13"/>
      <c r="U1840" s="13"/>
      <c r="V1840" s="13"/>
      <c r="W1840" s="13"/>
      <c r="X1840" s="13"/>
      <c r="Y1840" s="13"/>
      <c r="Z1840" s="96"/>
      <c r="AA1840" s="2814"/>
      <c r="AB1840" s="2814"/>
      <c r="AC1840" s="2825"/>
      <c r="AD1840" s="2835"/>
      <c r="AE1840" s="2822"/>
      <c r="AF1840" s="2823"/>
      <c r="AG1840" s="59">
        <f>IF(N1840=N1839,0,IF(N1840=N1838,0,IF(N1840=N1837,0,IF(N1840=N1836,0,IF(N1840=N1835,0,IF(N1840=N1834,0,IF(N1840=N1833,0,IF(N1840=N1832,0,IF(N1840=N1831,0,1)))))))))</f>
        <v>0</v>
      </c>
      <c r="AH1840" s="59" t="s">
        <v>224</v>
      </c>
      <c r="AI1840" s="59" t="str">
        <f t="shared" si="431"/>
        <v>??</v>
      </c>
      <c r="AJ1840" s="59">
        <f>IF(O1840=O1839,0,IF(O1840=O1838,0,IF(O1840=O1837,0,IF(O1840=O1836,0,IF(O1840=O1835,0,IF(O1840=O1834,0,IF(O1840=O1833,0,IF(O1840=O1832,0,IF(O1840=O1831,0,1)))))))))</f>
        <v>0</v>
      </c>
      <c r="AK1840" s="529">
        <f t="shared" si="436"/>
        <v>0</v>
      </c>
    </row>
    <row r="1841" spans="1:37" ht="14.1" customHeight="1" thickTop="1" thickBot="1">
      <c r="A1841" s="2797"/>
      <c r="B1841" s="2800"/>
      <c r="C1841" s="2826"/>
      <c r="D1841" s="2829"/>
      <c r="E1841" s="2832"/>
      <c r="F1841" s="2806"/>
      <c r="G1841" s="2809"/>
      <c r="H1841" s="2836" t="s">
        <v>970</v>
      </c>
      <c r="I1841" s="2806"/>
      <c r="J1841" s="2806"/>
      <c r="K1841" s="275"/>
      <c r="L1841" s="97"/>
      <c r="M1841" s="97"/>
      <c r="N1841" s="79"/>
      <c r="O1841" s="79"/>
      <c r="P1841" s="97"/>
      <c r="Q1841" s="97"/>
      <c r="R1841" s="14"/>
      <c r="S1841" s="14"/>
      <c r="T1841" s="14"/>
      <c r="U1841" s="14"/>
      <c r="V1841" s="14"/>
      <c r="W1841" s="14"/>
      <c r="X1841" s="14"/>
      <c r="Y1841" s="14"/>
      <c r="Z1841" s="97"/>
      <c r="AA1841" s="2812">
        <f>SUM(R1841:Z1850)</f>
        <v>0</v>
      </c>
      <c r="AB1841" s="2812">
        <f>IF(AA1841&gt;0,18,0)</f>
        <v>0</v>
      </c>
      <c r="AC1841" s="2815">
        <f t="shared" ref="AC1841" si="438">IF((AA1841-AB1841)&gt;=0,AA1841-AB1841,0)</f>
        <v>0</v>
      </c>
      <c r="AD1841" s="2835">
        <f>IF(AA1841&lt;AB1841,AA1841,AB1841)/IF(AB1841=0,1,AB1841)</f>
        <v>0</v>
      </c>
      <c r="AE1841" s="2820" t="str">
        <f>IF(AD1841=1,"pe",IF(AD1841&gt;0,"ne",""))</f>
        <v/>
      </c>
      <c r="AF1841" s="2823"/>
      <c r="AG1841" s="59">
        <v>1</v>
      </c>
      <c r="AH1841" s="59" t="s">
        <v>224</v>
      </c>
      <c r="AI1841" s="59" t="str">
        <f t="shared" si="431"/>
        <v>??</v>
      </c>
      <c r="AJ1841" s="59">
        <v>1</v>
      </c>
      <c r="AK1841" s="529">
        <f>C1841</f>
        <v>0</v>
      </c>
    </row>
    <row r="1842" spans="1:37" ht="14.1" customHeight="1" thickTop="1" thickBot="1">
      <c r="A1842" s="2797"/>
      <c r="B1842" s="2801"/>
      <c r="C1842" s="2827"/>
      <c r="D1842" s="2830"/>
      <c r="E1842" s="2833"/>
      <c r="F1842" s="2807"/>
      <c r="G1842" s="2810"/>
      <c r="H1842" s="2837"/>
      <c r="I1842" s="2807"/>
      <c r="J1842" s="2807"/>
      <c r="K1842" s="273"/>
      <c r="L1842" s="98"/>
      <c r="M1842" s="1760"/>
      <c r="N1842" s="89"/>
      <c r="O1842" s="89"/>
      <c r="P1842" s="98"/>
      <c r="Q1842" s="98"/>
      <c r="R1842" s="12"/>
      <c r="S1842" s="12"/>
      <c r="T1842" s="12"/>
      <c r="U1842" s="12"/>
      <c r="V1842" s="12"/>
      <c r="W1842" s="1934"/>
      <c r="X1842" s="1934"/>
      <c r="Y1842" s="12"/>
      <c r="Z1842" s="98"/>
      <c r="AA1842" s="2813"/>
      <c r="AB1842" s="2813"/>
      <c r="AC1842" s="2816"/>
      <c r="AD1842" s="2835"/>
      <c r="AE1842" s="2821"/>
      <c r="AF1842" s="2823"/>
      <c r="AG1842" s="59">
        <f>IF(N1842=N1841,0,1)</f>
        <v>0</v>
      </c>
      <c r="AH1842" s="59" t="s">
        <v>224</v>
      </c>
      <c r="AI1842" s="59" t="str">
        <f t="shared" si="431"/>
        <v>??</v>
      </c>
      <c r="AJ1842" s="59">
        <f>IF(O1842=O1841,0,1)</f>
        <v>0</v>
      </c>
      <c r="AK1842" s="529">
        <f t="shared" si="436"/>
        <v>0</v>
      </c>
    </row>
    <row r="1843" spans="1:37" ht="14.1" customHeight="1" thickTop="1" thickBot="1">
      <c r="A1843" s="2797"/>
      <c r="B1843" s="2801"/>
      <c r="C1843" s="2827"/>
      <c r="D1843" s="2830"/>
      <c r="E1843" s="2833"/>
      <c r="F1843" s="2807"/>
      <c r="G1843" s="2810"/>
      <c r="H1843" s="2838"/>
      <c r="I1843" s="2807"/>
      <c r="J1843" s="2807"/>
      <c r="K1843" s="273"/>
      <c r="L1843" s="98"/>
      <c r="M1843" s="1760"/>
      <c r="N1843" s="89"/>
      <c r="O1843" s="89"/>
      <c r="P1843" s="98"/>
      <c r="Q1843" s="98"/>
      <c r="R1843" s="12"/>
      <c r="S1843" s="12"/>
      <c r="T1843" s="12"/>
      <c r="U1843" s="12"/>
      <c r="V1843" s="12"/>
      <c r="W1843" s="1934"/>
      <c r="X1843" s="1934"/>
      <c r="Y1843" s="12"/>
      <c r="Z1843" s="98"/>
      <c r="AA1843" s="2813"/>
      <c r="AB1843" s="2813"/>
      <c r="AC1843" s="2816"/>
      <c r="AD1843" s="2835"/>
      <c r="AE1843" s="2821"/>
      <c r="AF1843" s="2823"/>
      <c r="AG1843" s="59">
        <f>IF(N1843=N1842,0,IF(N1843=N1841,0,1))</f>
        <v>0</v>
      </c>
      <c r="AH1843" s="59" t="s">
        <v>224</v>
      </c>
      <c r="AI1843" s="59" t="str">
        <f t="shared" si="431"/>
        <v>??</v>
      </c>
      <c r="AJ1843" s="59">
        <f>IF(O1843=O1842,0,IF(O1843=O1841,0,1))</f>
        <v>0</v>
      </c>
      <c r="AK1843" s="529">
        <f t="shared" si="436"/>
        <v>0</v>
      </c>
    </row>
    <row r="1844" spans="1:37" ht="14.1" customHeight="1" thickTop="1" thickBot="1">
      <c r="A1844" s="2797"/>
      <c r="B1844" s="2801"/>
      <c r="C1844" s="2827"/>
      <c r="D1844" s="2830"/>
      <c r="E1844" s="2833"/>
      <c r="F1844" s="2807"/>
      <c r="G1844" s="2810"/>
      <c r="H1844" s="2839"/>
      <c r="I1844" s="2807"/>
      <c r="J1844" s="2807"/>
      <c r="K1844" s="273"/>
      <c r="L1844" s="98"/>
      <c r="M1844" s="1760"/>
      <c r="N1844" s="89"/>
      <c r="O1844" s="89"/>
      <c r="P1844" s="98"/>
      <c r="Q1844" s="98"/>
      <c r="R1844" s="12"/>
      <c r="S1844" s="12"/>
      <c r="T1844" s="12"/>
      <c r="U1844" s="12"/>
      <c r="V1844" s="12"/>
      <c r="W1844" s="1934"/>
      <c r="X1844" s="1934"/>
      <c r="Y1844" s="12"/>
      <c r="Z1844" s="98"/>
      <c r="AA1844" s="2813"/>
      <c r="AB1844" s="2813"/>
      <c r="AC1844" s="2816"/>
      <c r="AD1844" s="2835"/>
      <c r="AE1844" s="2821"/>
      <c r="AF1844" s="2823"/>
      <c r="AG1844" s="59">
        <f>IF(N1844=N1843,0,IF(N1844=N1842,0,IF(N1844=N1841,0,1)))</f>
        <v>0</v>
      </c>
      <c r="AH1844" s="59" t="s">
        <v>224</v>
      </c>
      <c r="AI1844" s="59" t="str">
        <f t="shared" si="431"/>
        <v>??</v>
      </c>
      <c r="AJ1844" s="59">
        <f>IF(O1844=O1843,0,IF(O1844=O1842,0,IF(O1844=O1841,0,1)))</f>
        <v>0</v>
      </c>
      <c r="AK1844" s="529">
        <f t="shared" si="436"/>
        <v>0</v>
      </c>
    </row>
    <row r="1845" spans="1:37" ht="14.1" customHeight="1" thickTop="1" thickBot="1">
      <c r="A1845" s="2797"/>
      <c r="B1845" s="2801"/>
      <c r="C1845" s="2827"/>
      <c r="D1845" s="2830"/>
      <c r="E1845" s="2833"/>
      <c r="F1845" s="2807"/>
      <c r="G1845" s="2810"/>
      <c r="H1845" s="2839"/>
      <c r="I1845" s="2807"/>
      <c r="J1845" s="2807"/>
      <c r="K1845" s="277"/>
      <c r="L1845" s="98"/>
      <c r="M1845" s="1760"/>
      <c r="N1845" s="89"/>
      <c r="O1845" s="89"/>
      <c r="P1845" s="98"/>
      <c r="Q1845" s="98"/>
      <c r="R1845" s="12"/>
      <c r="S1845" s="12"/>
      <c r="T1845" s="12"/>
      <c r="U1845" s="12"/>
      <c r="V1845" s="12"/>
      <c r="W1845" s="1934"/>
      <c r="X1845" s="1934"/>
      <c r="Y1845" s="12"/>
      <c r="Z1845" s="98"/>
      <c r="AA1845" s="2813"/>
      <c r="AB1845" s="2813"/>
      <c r="AC1845" s="2816"/>
      <c r="AD1845" s="2835"/>
      <c r="AE1845" s="2821"/>
      <c r="AF1845" s="2823"/>
      <c r="AG1845" s="59">
        <f>IF(N1845=N1844,0,IF(N1845=N1843,0,IF(N1845=N1842,0,IF(N1845=N1841,0,1))))</f>
        <v>0</v>
      </c>
      <c r="AH1845" s="59" t="s">
        <v>224</v>
      </c>
      <c r="AI1845" s="59" t="str">
        <f t="shared" si="431"/>
        <v>??</v>
      </c>
      <c r="AJ1845" s="59">
        <f>IF(O1845=O1844,0,IF(O1845=O1843,0,IF(O1845=O1842,0,IF(O1845=O1841,0,1))))</f>
        <v>0</v>
      </c>
      <c r="AK1845" s="529">
        <f t="shared" si="436"/>
        <v>0</v>
      </c>
    </row>
    <row r="1846" spans="1:37" ht="14.1" customHeight="1" thickTop="1" thickBot="1">
      <c r="A1846" s="2797"/>
      <c r="B1846" s="2801"/>
      <c r="C1846" s="2827"/>
      <c r="D1846" s="2830"/>
      <c r="E1846" s="2833"/>
      <c r="F1846" s="2807"/>
      <c r="G1846" s="2810"/>
      <c r="H1846" s="2839"/>
      <c r="I1846" s="2807"/>
      <c r="J1846" s="2807"/>
      <c r="K1846" s="277"/>
      <c r="L1846" s="98"/>
      <c r="M1846" s="1760"/>
      <c r="N1846" s="89"/>
      <c r="O1846" s="89"/>
      <c r="P1846" s="98"/>
      <c r="Q1846" s="98"/>
      <c r="R1846" s="12"/>
      <c r="S1846" s="12"/>
      <c r="T1846" s="12"/>
      <c r="U1846" s="12"/>
      <c r="V1846" s="12"/>
      <c r="W1846" s="1934"/>
      <c r="X1846" s="1934"/>
      <c r="Y1846" s="12"/>
      <c r="Z1846" s="98"/>
      <c r="AA1846" s="2813"/>
      <c r="AB1846" s="2813"/>
      <c r="AC1846" s="2816"/>
      <c r="AD1846" s="2835"/>
      <c r="AE1846" s="2821"/>
      <c r="AF1846" s="2823"/>
      <c r="AG1846" s="59">
        <f>IF(N1846=N1845,0,IF(N1846=N1844,0,IF(N1846=N1843,0,IF(N1846=N1842,0,IF(N1846=N1841,0,1)))))</f>
        <v>0</v>
      </c>
      <c r="AH1846" s="59" t="s">
        <v>224</v>
      </c>
      <c r="AI1846" s="59" t="str">
        <f t="shared" si="431"/>
        <v>??</v>
      </c>
      <c r="AJ1846" s="59">
        <f>IF(O1846=O1845,0,IF(O1846=O1844,0,IF(O1846=O1843,0,IF(O1846=O1842,0,IF(O1846=O1841,0,1)))))</f>
        <v>0</v>
      </c>
      <c r="AK1846" s="529">
        <f t="shared" si="436"/>
        <v>0</v>
      </c>
    </row>
    <row r="1847" spans="1:37" ht="14.1" customHeight="1" thickTop="1" thickBot="1">
      <c r="A1847" s="2797"/>
      <c r="B1847" s="2801"/>
      <c r="C1847" s="2827"/>
      <c r="D1847" s="2830"/>
      <c r="E1847" s="2833"/>
      <c r="F1847" s="2807"/>
      <c r="G1847" s="2810"/>
      <c r="H1847" s="2839"/>
      <c r="I1847" s="2807"/>
      <c r="J1847" s="2807"/>
      <c r="K1847" s="277"/>
      <c r="L1847" s="98"/>
      <c r="M1847" s="1760"/>
      <c r="N1847" s="89"/>
      <c r="O1847" s="89"/>
      <c r="P1847" s="98"/>
      <c r="Q1847" s="98"/>
      <c r="R1847" s="12"/>
      <c r="S1847" s="12"/>
      <c r="T1847" s="12"/>
      <c r="U1847" s="12"/>
      <c r="V1847" s="12"/>
      <c r="W1847" s="1934"/>
      <c r="X1847" s="1934"/>
      <c r="Y1847" s="12"/>
      <c r="Z1847" s="98"/>
      <c r="AA1847" s="2813"/>
      <c r="AB1847" s="2813"/>
      <c r="AC1847" s="2824" t="str">
        <f t="shared" ref="AC1847" si="439">IF(AC1841&gt;9,"błąd","")</f>
        <v/>
      </c>
      <c r="AD1847" s="2835"/>
      <c r="AE1847" s="2821"/>
      <c r="AF1847" s="2823"/>
      <c r="AG1847" s="59">
        <f>IF(N1847=N1846,0,IF(N1847=N1845,0,IF(N1847=N1844,0,IF(N1847=N1843,0,IF(N1847=N1842,0,IF(N1847=N1841,0,1))))))</f>
        <v>0</v>
      </c>
      <c r="AH1847" s="59" t="s">
        <v>224</v>
      </c>
      <c r="AI1847" s="59" t="str">
        <f t="shared" si="431"/>
        <v>??</v>
      </c>
      <c r="AJ1847" s="59">
        <f>IF(O1847=O1846,0,IF(O1847=O1845,0,IF(O1847=O1844,0,IF(O1847=O1843,0,IF(O1847=O1842,0,IF(O1847=O1841,0,1))))))</f>
        <v>0</v>
      </c>
      <c r="AK1847" s="529">
        <f t="shared" si="436"/>
        <v>0</v>
      </c>
    </row>
    <row r="1848" spans="1:37" ht="14.1" customHeight="1" thickTop="1" thickBot="1">
      <c r="A1848" s="2797"/>
      <c r="B1848" s="2801"/>
      <c r="C1848" s="2827"/>
      <c r="D1848" s="2830"/>
      <c r="E1848" s="2833"/>
      <c r="F1848" s="2807"/>
      <c r="G1848" s="2810"/>
      <c r="H1848" s="2839"/>
      <c r="I1848" s="2807"/>
      <c r="J1848" s="2807"/>
      <c r="K1848" s="277"/>
      <c r="L1848" s="98"/>
      <c r="M1848" s="1760"/>
      <c r="N1848" s="89"/>
      <c r="O1848" s="89"/>
      <c r="P1848" s="98"/>
      <c r="Q1848" s="98"/>
      <c r="R1848" s="12"/>
      <c r="S1848" s="12"/>
      <c r="T1848" s="12"/>
      <c r="U1848" s="12"/>
      <c r="V1848" s="12"/>
      <c r="W1848" s="1934"/>
      <c r="X1848" s="1934"/>
      <c r="Y1848" s="12"/>
      <c r="Z1848" s="98"/>
      <c r="AA1848" s="2813"/>
      <c r="AB1848" s="2813"/>
      <c r="AC1848" s="2824"/>
      <c r="AD1848" s="2835"/>
      <c r="AE1848" s="2821"/>
      <c r="AF1848" s="2823"/>
      <c r="AG1848" s="59">
        <f>IF(N1848=N1847,0,IF(N1848=N1846,0,IF(N1848=N1845,0,IF(N1848=N1844,0,IF(N1848=N1843,0,IF(N1848=N1842,0,IF(N1848=N1841,0,1)))))))</f>
        <v>0</v>
      </c>
      <c r="AH1848" s="59" t="s">
        <v>224</v>
      </c>
      <c r="AI1848" s="59" t="str">
        <f t="shared" si="431"/>
        <v>??</v>
      </c>
      <c r="AJ1848" s="59">
        <f>IF(O1848=O1847,0,IF(O1848=O1846,0,IF(O1848=O1845,0,IF(O1848=O1844,0,IF(O1848=O1843,0,IF(O1848=O1842,0,IF(O1848=O1841,0,1)))))))</f>
        <v>0</v>
      </c>
      <c r="AK1848" s="529">
        <f t="shared" si="436"/>
        <v>0</v>
      </c>
    </row>
    <row r="1849" spans="1:37" ht="14.1" customHeight="1" thickTop="1" thickBot="1">
      <c r="A1849" s="2797"/>
      <c r="B1849" s="2801"/>
      <c r="C1849" s="2827"/>
      <c r="D1849" s="2830"/>
      <c r="E1849" s="2833"/>
      <c r="F1849" s="2807"/>
      <c r="G1849" s="2810"/>
      <c r="H1849" s="2839"/>
      <c r="I1849" s="2807"/>
      <c r="J1849" s="2807"/>
      <c r="K1849" s="277"/>
      <c r="L1849" s="98"/>
      <c r="M1849" s="1760"/>
      <c r="N1849" s="89"/>
      <c r="O1849" s="89"/>
      <c r="P1849" s="98"/>
      <c r="Q1849" s="98"/>
      <c r="R1849" s="12"/>
      <c r="S1849" s="12"/>
      <c r="T1849" s="12"/>
      <c r="U1849" s="12"/>
      <c r="V1849" s="12"/>
      <c r="W1849" s="1934"/>
      <c r="X1849" s="1934"/>
      <c r="Y1849" s="12"/>
      <c r="Z1849" s="98"/>
      <c r="AA1849" s="2813"/>
      <c r="AB1849" s="2813"/>
      <c r="AC1849" s="2824"/>
      <c r="AD1849" s="2835"/>
      <c r="AE1849" s="2821"/>
      <c r="AF1849" s="2823"/>
      <c r="AG1849" s="59">
        <f>IF(N1849=N1848,0,IF(N1849=N1847,0,IF(N1849=N1846,0,IF(N1849=N1845,0,IF(N1849=N1844,0,IF(N1849=N1843,0,IF(N1849=N1842,0,IF(N1849=N1841,0,1))))))))</f>
        <v>0</v>
      </c>
      <c r="AH1849" s="59" t="s">
        <v>224</v>
      </c>
      <c r="AI1849" s="59" t="str">
        <f t="shared" si="431"/>
        <v>??</v>
      </c>
      <c r="AJ1849" s="59">
        <f>IF(O1849=O1848,0,IF(O1849=O1847,0,IF(O1849=O1846,0,IF(O1849=O1845,0,IF(O1849=O1844,0,IF(O1849=O1843,0,IF(O1849=O1842,0,IF(O1849=O1841,0,1))))))))</f>
        <v>0</v>
      </c>
      <c r="AK1849" s="529">
        <f t="shared" si="436"/>
        <v>0</v>
      </c>
    </row>
    <row r="1850" spans="1:37" ht="14.1" customHeight="1" thickTop="1" thickBot="1">
      <c r="A1850" s="2797"/>
      <c r="B1850" s="2802"/>
      <c r="C1850" s="2828"/>
      <c r="D1850" s="2831"/>
      <c r="E1850" s="2834"/>
      <c r="F1850" s="2808"/>
      <c r="G1850" s="2811"/>
      <c r="H1850" s="2840"/>
      <c r="I1850" s="2808"/>
      <c r="J1850" s="2808"/>
      <c r="K1850" s="274"/>
      <c r="L1850" s="96"/>
      <c r="M1850" s="96"/>
      <c r="N1850" s="89"/>
      <c r="O1850" s="93"/>
      <c r="P1850" s="96"/>
      <c r="Q1850" s="96"/>
      <c r="R1850" s="13"/>
      <c r="S1850" s="13"/>
      <c r="T1850" s="13"/>
      <c r="U1850" s="13"/>
      <c r="V1850" s="13"/>
      <c r="W1850" s="13"/>
      <c r="X1850" s="13"/>
      <c r="Y1850" s="13"/>
      <c r="Z1850" s="96"/>
      <c r="AA1850" s="2814"/>
      <c r="AB1850" s="2814"/>
      <c r="AC1850" s="2825"/>
      <c r="AD1850" s="2835"/>
      <c r="AE1850" s="2822"/>
      <c r="AF1850" s="2823"/>
      <c r="AG1850" s="59">
        <f>IF(N1850=N1849,0,IF(N1850=N1848,0,IF(N1850=N1847,0,IF(N1850=N1846,0,IF(N1850=N1845,0,IF(N1850=N1844,0,IF(N1850=N1843,0,IF(N1850=N1842,0,IF(N1850=N1841,0,1)))))))))</f>
        <v>0</v>
      </c>
      <c r="AH1850" s="59" t="s">
        <v>224</v>
      </c>
      <c r="AI1850" s="59" t="str">
        <f t="shared" si="431"/>
        <v>??</v>
      </c>
      <c r="AJ1850" s="59">
        <f>IF(O1850=O1849,0,IF(O1850=O1848,0,IF(O1850=O1847,0,IF(O1850=O1846,0,IF(O1850=O1845,0,IF(O1850=O1844,0,IF(O1850=O1843,0,IF(O1850=O1842,0,IF(O1850=O1841,0,1)))))))))</f>
        <v>0</v>
      </c>
      <c r="AK1850" s="529">
        <f t="shared" si="436"/>
        <v>0</v>
      </c>
    </row>
    <row r="1851" spans="1:37" ht="14.1" customHeight="1" thickTop="1" thickBot="1">
      <c r="A1851" s="2797"/>
      <c r="B1851" s="2800"/>
      <c r="C1851" s="2826"/>
      <c r="D1851" s="2829"/>
      <c r="E1851" s="2832"/>
      <c r="F1851" s="2806"/>
      <c r="G1851" s="2809"/>
      <c r="H1851" s="2836" t="s">
        <v>970</v>
      </c>
      <c r="I1851" s="2806"/>
      <c r="J1851" s="2806"/>
      <c r="K1851" s="275"/>
      <c r="L1851" s="97"/>
      <c r="M1851" s="97"/>
      <c r="N1851" s="79"/>
      <c r="O1851" s="79"/>
      <c r="P1851" s="97"/>
      <c r="Q1851" s="97"/>
      <c r="R1851" s="14"/>
      <c r="S1851" s="14"/>
      <c r="T1851" s="14"/>
      <c r="U1851" s="14"/>
      <c r="V1851" s="14"/>
      <c r="W1851" s="14"/>
      <c r="X1851" s="14"/>
      <c r="Y1851" s="14"/>
      <c r="Z1851" s="97"/>
      <c r="AA1851" s="2812">
        <f>SUM(R1851:Z1860)</f>
        <v>0</v>
      </c>
      <c r="AB1851" s="2812">
        <f>IF(AA1851&gt;0,18,0)</f>
        <v>0</v>
      </c>
      <c r="AC1851" s="2815">
        <f t="shared" ref="AC1851" si="440">IF((AA1851-AB1851)&gt;=0,AA1851-AB1851,0)</f>
        <v>0</v>
      </c>
      <c r="AD1851" s="2835">
        <f>IF(AA1851&lt;AB1851,AA1851,AB1851)/IF(AB1851=0,1,AB1851)</f>
        <v>0</v>
      </c>
      <c r="AE1851" s="2820" t="str">
        <f>IF(AD1851=1,"pe",IF(AD1851&gt;0,"ne",""))</f>
        <v/>
      </c>
      <c r="AF1851" s="2823"/>
      <c r="AG1851" s="59">
        <v>1</v>
      </c>
      <c r="AH1851" s="59" t="s">
        <v>224</v>
      </c>
      <c r="AI1851" s="59" t="str">
        <f t="shared" si="431"/>
        <v>??</v>
      </c>
      <c r="AJ1851" s="59">
        <v>1</v>
      </c>
      <c r="AK1851" s="529">
        <f>C1851</f>
        <v>0</v>
      </c>
    </row>
    <row r="1852" spans="1:37" ht="14.1" customHeight="1" thickTop="1" thickBot="1">
      <c r="A1852" s="2797"/>
      <c r="B1852" s="2801"/>
      <c r="C1852" s="2827"/>
      <c r="D1852" s="2830"/>
      <c r="E1852" s="2833"/>
      <c r="F1852" s="2807"/>
      <c r="G1852" s="2810"/>
      <c r="H1852" s="2837"/>
      <c r="I1852" s="2807"/>
      <c r="J1852" s="2807"/>
      <c r="K1852" s="273"/>
      <c r="L1852" s="98"/>
      <c r="M1852" s="1760"/>
      <c r="N1852" s="89"/>
      <c r="O1852" s="89"/>
      <c r="P1852" s="98"/>
      <c r="Q1852" s="98"/>
      <c r="R1852" s="12"/>
      <c r="S1852" s="12"/>
      <c r="T1852" s="12"/>
      <c r="U1852" s="12"/>
      <c r="V1852" s="12"/>
      <c r="W1852" s="1934"/>
      <c r="X1852" s="1934"/>
      <c r="Y1852" s="12"/>
      <c r="Z1852" s="98"/>
      <c r="AA1852" s="2813"/>
      <c r="AB1852" s="2813"/>
      <c r="AC1852" s="2816"/>
      <c r="AD1852" s="2835"/>
      <c r="AE1852" s="2821"/>
      <c r="AF1852" s="2823"/>
      <c r="AG1852" s="59">
        <f>IF(N1852=N1851,0,1)</f>
        <v>0</v>
      </c>
      <c r="AH1852" s="59" t="s">
        <v>224</v>
      </c>
      <c r="AI1852" s="59" t="str">
        <f t="shared" si="431"/>
        <v>??</v>
      </c>
      <c r="AJ1852" s="59">
        <f>IF(O1852=O1851,0,1)</f>
        <v>0</v>
      </c>
      <c r="AK1852" s="529">
        <f t="shared" si="436"/>
        <v>0</v>
      </c>
    </row>
    <row r="1853" spans="1:37" ht="14.1" customHeight="1" thickTop="1" thickBot="1">
      <c r="A1853" s="2797"/>
      <c r="B1853" s="2801"/>
      <c r="C1853" s="2827"/>
      <c r="D1853" s="2830"/>
      <c r="E1853" s="2833"/>
      <c r="F1853" s="2807"/>
      <c r="G1853" s="2810"/>
      <c r="H1853" s="2838"/>
      <c r="I1853" s="2807"/>
      <c r="J1853" s="2807"/>
      <c r="K1853" s="273"/>
      <c r="L1853" s="98"/>
      <c r="M1853" s="1760"/>
      <c r="N1853" s="89"/>
      <c r="O1853" s="89"/>
      <c r="P1853" s="98"/>
      <c r="Q1853" s="98"/>
      <c r="R1853" s="12"/>
      <c r="S1853" s="12"/>
      <c r="T1853" s="12"/>
      <c r="U1853" s="12"/>
      <c r="V1853" s="12"/>
      <c r="W1853" s="1934"/>
      <c r="X1853" s="1934"/>
      <c r="Y1853" s="12"/>
      <c r="Z1853" s="98"/>
      <c r="AA1853" s="2813"/>
      <c r="AB1853" s="2813"/>
      <c r="AC1853" s="2816"/>
      <c r="AD1853" s="2835"/>
      <c r="AE1853" s="2821"/>
      <c r="AF1853" s="2823"/>
      <c r="AG1853" s="59">
        <f>IF(N1853=N1852,0,IF(N1853=N1851,0,1))</f>
        <v>0</v>
      </c>
      <c r="AH1853" s="59" t="s">
        <v>224</v>
      </c>
      <c r="AI1853" s="59" t="str">
        <f t="shared" si="431"/>
        <v>??</v>
      </c>
      <c r="AJ1853" s="59">
        <f>IF(O1853=O1852,0,IF(O1853=O1851,0,1))</f>
        <v>0</v>
      </c>
      <c r="AK1853" s="529">
        <f t="shared" si="436"/>
        <v>0</v>
      </c>
    </row>
    <row r="1854" spans="1:37" ht="14.1" customHeight="1" thickTop="1" thickBot="1">
      <c r="A1854" s="2797"/>
      <c r="B1854" s="2801"/>
      <c r="C1854" s="2827"/>
      <c r="D1854" s="2830"/>
      <c r="E1854" s="2833"/>
      <c r="F1854" s="2807"/>
      <c r="G1854" s="2810"/>
      <c r="H1854" s="2839"/>
      <c r="I1854" s="2807"/>
      <c r="J1854" s="2807"/>
      <c r="K1854" s="273"/>
      <c r="L1854" s="98"/>
      <c r="M1854" s="1760"/>
      <c r="N1854" s="89"/>
      <c r="O1854" s="89"/>
      <c r="P1854" s="98"/>
      <c r="Q1854" s="98"/>
      <c r="R1854" s="12"/>
      <c r="S1854" s="12"/>
      <c r="T1854" s="12"/>
      <c r="U1854" s="12"/>
      <c r="V1854" s="12"/>
      <c r="W1854" s="1934"/>
      <c r="X1854" s="1934"/>
      <c r="Y1854" s="12"/>
      <c r="Z1854" s="98"/>
      <c r="AA1854" s="2813"/>
      <c r="AB1854" s="2813"/>
      <c r="AC1854" s="2816"/>
      <c r="AD1854" s="2835"/>
      <c r="AE1854" s="2821"/>
      <c r="AF1854" s="2823"/>
      <c r="AG1854" s="59">
        <f>IF(N1854=N1853,0,IF(N1854=N1852,0,IF(N1854=N1851,0,1)))</f>
        <v>0</v>
      </c>
      <c r="AH1854" s="59" t="s">
        <v>224</v>
      </c>
      <c r="AI1854" s="59" t="str">
        <f t="shared" si="431"/>
        <v>??</v>
      </c>
      <c r="AJ1854" s="59">
        <f>IF(O1854=O1853,0,IF(O1854=O1852,0,IF(O1854=O1851,0,1)))</f>
        <v>0</v>
      </c>
      <c r="AK1854" s="529">
        <f t="shared" si="436"/>
        <v>0</v>
      </c>
    </row>
    <row r="1855" spans="1:37" ht="14.1" customHeight="1" thickTop="1" thickBot="1">
      <c r="A1855" s="2797"/>
      <c r="B1855" s="2801"/>
      <c r="C1855" s="2827"/>
      <c r="D1855" s="2830"/>
      <c r="E1855" s="2833"/>
      <c r="F1855" s="2807"/>
      <c r="G1855" s="2810"/>
      <c r="H1855" s="2839"/>
      <c r="I1855" s="2807"/>
      <c r="J1855" s="2807"/>
      <c r="K1855" s="277"/>
      <c r="L1855" s="98"/>
      <c r="M1855" s="1760"/>
      <c r="N1855" s="89"/>
      <c r="O1855" s="89"/>
      <c r="P1855" s="98"/>
      <c r="Q1855" s="98"/>
      <c r="R1855" s="12"/>
      <c r="S1855" s="12"/>
      <c r="T1855" s="12"/>
      <c r="U1855" s="12"/>
      <c r="V1855" s="12"/>
      <c r="W1855" s="1934"/>
      <c r="X1855" s="1934"/>
      <c r="Y1855" s="12"/>
      <c r="Z1855" s="98"/>
      <c r="AA1855" s="2813"/>
      <c r="AB1855" s="2813"/>
      <c r="AC1855" s="2816"/>
      <c r="AD1855" s="2835"/>
      <c r="AE1855" s="2821"/>
      <c r="AF1855" s="2823"/>
      <c r="AG1855" s="59">
        <f>IF(N1855=N1854,0,IF(N1855=N1853,0,IF(N1855=N1852,0,IF(N1855=N1851,0,1))))</f>
        <v>0</v>
      </c>
      <c r="AH1855" s="59" t="s">
        <v>224</v>
      </c>
      <c r="AI1855" s="59" t="str">
        <f t="shared" si="431"/>
        <v>??</v>
      </c>
      <c r="AJ1855" s="59">
        <f>IF(O1855=O1854,0,IF(O1855=O1853,0,IF(O1855=O1852,0,IF(O1855=O1851,0,1))))</f>
        <v>0</v>
      </c>
      <c r="AK1855" s="529">
        <f t="shared" si="436"/>
        <v>0</v>
      </c>
    </row>
    <row r="1856" spans="1:37" ht="14.1" customHeight="1" thickTop="1" thickBot="1">
      <c r="A1856" s="2797"/>
      <c r="B1856" s="2801"/>
      <c r="C1856" s="2827"/>
      <c r="D1856" s="2830"/>
      <c r="E1856" s="2833"/>
      <c r="F1856" s="2807"/>
      <c r="G1856" s="2810"/>
      <c r="H1856" s="2839"/>
      <c r="I1856" s="2807"/>
      <c r="J1856" s="2807"/>
      <c r="K1856" s="277"/>
      <c r="L1856" s="98"/>
      <c r="M1856" s="1760"/>
      <c r="N1856" s="89"/>
      <c r="O1856" s="89"/>
      <c r="P1856" s="98"/>
      <c r="Q1856" s="98"/>
      <c r="R1856" s="12"/>
      <c r="S1856" s="12"/>
      <c r="T1856" s="12"/>
      <c r="U1856" s="12"/>
      <c r="V1856" s="12"/>
      <c r="W1856" s="1934"/>
      <c r="X1856" s="1934"/>
      <c r="Y1856" s="12"/>
      <c r="Z1856" s="98"/>
      <c r="AA1856" s="2813"/>
      <c r="AB1856" s="2813"/>
      <c r="AC1856" s="2816"/>
      <c r="AD1856" s="2835"/>
      <c r="AE1856" s="2821"/>
      <c r="AF1856" s="2823"/>
      <c r="AG1856" s="59">
        <f>IF(N1856=N1855,0,IF(N1856=N1854,0,IF(N1856=N1853,0,IF(N1856=N1852,0,IF(N1856=N1851,0,1)))))</f>
        <v>0</v>
      </c>
      <c r="AH1856" s="59" t="s">
        <v>224</v>
      </c>
      <c r="AI1856" s="59" t="str">
        <f t="shared" si="431"/>
        <v>??</v>
      </c>
      <c r="AJ1856" s="59">
        <f>IF(O1856=O1855,0,IF(O1856=O1854,0,IF(O1856=O1853,0,IF(O1856=O1852,0,IF(O1856=O1851,0,1)))))</f>
        <v>0</v>
      </c>
      <c r="AK1856" s="529">
        <f t="shared" si="436"/>
        <v>0</v>
      </c>
    </row>
    <row r="1857" spans="1:37" ht="14.1" customHeight="1" thickTop="1" thickBot="1">
      <c r="A1857" s="2797"/>
      <c r="B1857" s="2801"/>
      <c r="C1857" s="2827"/>
      <c r="D1857" s="2830"/>
      <c r="E1857" s="2833"/>
      <c r="F1857" s="2807"/>
      <c r="G1857" s="2810"/>
      <c r="H1857" s="2839"/>
      <c r="I1857" s="2807"/>
      <c r="J1857" s="2807"/>
      <c r="K1857" s="277"/>
      <c r="L1857" s="98"/>
      <c r="M1857" s="1760"/>
      <c r="N1857" s="89"/>
      <c r="O1857" s="89"/>
      <c r="P1857" s="98"/>
      <c r="Q1857" s="98"/>
      <c r="R1857" s="12"/>
      <c r="S1857" s="12"/>
      <c r="T1857" s="12"/>
      <c r="U1857" s="12"/>
      <c r="V1857" s="12"/>
      <c r="W1857" s="1934"/>
      <c r="X1857" s="1934"/>
      <c r="Y1857" s="12"/>
      <c r="Z1857" s="98"/>
      <c r="AA1857" s="2813"/>
      <c r="AB1857" s="2813"/>
      <c r="AC1857" s="2824" t="str">
        <f t="shared" ref="AC1857" si="441">IF(AC1851&gt;9,"błąd","")</f>
        <v/>
      </c>
      <c r="AD1857" s="2835"/>
      <c r="AE1857" s="2821"/>
      <c r="AF1857" s="2823"/>
      <c r="AG1857" s="59">
        <f>IF(N1857=N1856,0,IF(N1857=N1855,0,IF(N1857=N1854,0,IF(N1857=N1853,0,IF(N1857=N1852,0,IF(N1857=N1851,0,1))))))</f>
        <v>0</v>
      </c>
      <c r="AH1857" s="59" t="s">
        <v>224</v>
      </c>
      <c r="AI1857" s="59" t="str">
        <f t="shared" si="431"/>
        <v>??</v>
      </c>
      <c r="AJ1857" s="59">
        <f>IF(O1857=O1856,0,IF(O1857=O1855,0,IF(O1857=O1854,0,IF(O1857=O1853,0,IF(O1857=O1852,0,IF(O1857=O1851,0,1))))))</f>
        <v>0</v>
      </c>
      <c r="AK1857" s="529">
        <f t="shared" si="436"/>
        <v>0</v>
      </c>
    </row>
    <row r="1858" spans="1:37" ht="14.1" customHeight="1" thickTop="1" thickBot="1">
      <c r="A1858" s="2797"/>
      <c r="B1858" s="2801"/>
      <c r="C1858" s="2827"/>
      <c r="D1858" s="2830"/>
      <c r="E1858" s="2833"/>
      <c r="F1858" s="2807"/>
      <c r="G1858" s="2810"/>
      <c r="H1858" s="2839"/>
      <c r="I1858" s="2807"/>
      <c r="J1858" s="2807"/>
      <c r="K1858" s="277"/>
      <c r="L1858" s="98"/>
      <c r="M1858" s="1760"/>
      <c r="N1858" s="89"/>
      <c r="O1858" s="89"/>
      <c r="P1858" s="98"/>
      <c r="Q1858" s="98"/>
      <c r="R1858" s="12"/>
      <c r="S1858" s="12"/>
      <c r="T1858" s="12"/>
      <c r="U1858" s="12"/>
      <c r="V1858" s="12"/>
      <c r="W1858" s="1934"/>
      <c r="X1858" s="1934"/>
      <c r="Y1858" s="12"/>
      <c r="Z1858" s="98"/>
      <c r="AA1858" s="2813"/>
      <c r="AB1858" s="2813"/>
      <c r="AC1858" s="2824"/>
      <c r="AD1858" s="2835"/>
      <c r="AE1858" s="2821"/>
      <c r="AF1858" s="2823"/>
      <c r="AG1858" s="59">
        <f>IF(N1858=N1857,0,IF(N1858=N1856,0,IF(N1858=N1855,0,IF(N1858=N1854,0,IF(N1858=N1853,0,IF(N1858=N1852,0,IF(N1858=N1851,0,1)))))))</f>
        <v>0</v>
      </c>
      <c r="AH1858" s="59" t="s">
        <v>224</v>
      </c>
      <c r="AI1858" s="59" t="str">
        <f t="shared" si="431"/>
        <v>??</v>
      </c>
      <c r="AJ1858" s="59">
        <f>IF(O1858=O1857,0,IF(O1858=O1856,0,IF(O1858=O1855,0,IF(O1858=O1854,0,IF(O1858=O1853,0,IF(O1858=O1852,0,IF(O1858=O1851,0,1)))))))</f>
        <v>0</v>
      </c>
      <c r="AK1858" s="529">
        <f t="shared" si="436"/>
        <v>0</v>
      </c>
    </row>
    <row r="1859" spans="1:37" ht="14.1" customHeight="1" thickTop="1" thickBot="1">
      <c r="A1859" s="2797"/>
      <c r="B1859" s="2801"/>
      <c r="C1859" s="2827"/>
      <c r="D1859" s="2830"/>
      <c r="E1859" s="2833"/>
      <c r="F1859" s="2807"/>
      <c r="G1859" s="2810"/>
      <c r="H1859" s="2839"/>
      <c r="I1859" s="2807"/>
      <c r="J1859" s="2807"/>
      <c r="K1859" s="277"/>
      <c r="L1859" s="98"/>
      <c r="M1859" s="1760"/>
      <c r="N1859" s="89"/>
      <c r="O1859" s="89"/>
      <c r="P1859" s="98"/>
      <c r="Q1859" s="98"/>
      <c r="R1859" s="12"/>
      <c r="S1859" s="12"/>
      <c r="T1859" s="12"/>
      <c r="U1859" s="12"/>
      <c r="V1859" s="12"/>
      <c r="W1859" s="1934"/>
      <c r="X1859" s="1934"/>
      <c r="Y1859" s="12"/>
      <c r="Z1859" s="98"/>
      <c r="AA1859" s="2813"/>
      <c r="AB1859" s="2813"/>
      <c r="AC1859" s="2824"/>
      <c r="AD1859" s="2835"/>
      <c r="AE1859" s="2821"/>
      <c r="AF1859" s="2823"/>
      <c r="AG1859" s="59">
        <f>IF(N1859=N1858,0,IF(N1859=N1857,0,IF(N1859=N1856,0,IF(N1859=N1855,0,IF(N1859=N1854,0,IF(N1859=N1853,0,IF(N1859=N1852,0,IF(N1859=N1851,0,1))))))))</f>
        <v>0</v>
      </c>
      <c r="AH1859" s="59" t="s">
        <v>224</v>
      </c>
      <c r="AI1859" s="59" t="str">
        <f t="shared" si="431"/>
        <v>??</v>
      </c>
      <c r="AJ1859" s="59">
        <f>IF(O1859=O1858,0,IF(O1859=O1857,0,IF(O1859=O1856,0,IF(O1859=O1855,0,IF(O1859=O1854,0,IF(O1859=O1853,0,IF(O1859=O1852,0,IF(O1859=O1851,0,1))))))))</f>
        <v>0</v>
      </c>
      <c r="AK1859" s="529">
        <f t="shared" si="436"/>
        <v>0</v>
      </c>
    </row>
    <row r="1860" spans="1:37" ht="14.1" customHeight="1" thickTop="1" thickBot="1">
      <c r="A1860" s="2797"/>
      <c r="B1860" s="2802"/>
      <c r="C1860" s="2828"/>
      <c r="D1860" s="2831"/>
      <c r="E1860" s="2834"/>
      <c r="F1860" s="2808"/>
      <c r="G1860" s="2811"/>
      <c r="H1860" s="2840"/>
      <c r="I1860" s="2808"/>
      <c r="J1860" s="2808"/>
      <c r="K1860" s="274"/>
      <c r="L1860" s="96"/>
      <c r="M1860" s="96"/>
      <c r="N1860" s="89"/>
      <c r="O1860" s="93"/>
      <c r="P1860" s="96"/>
      <c r="Q1860" s="96"/>
      <c r="R1860" s="13"/>
      <c r="S1860" s="13"/>
      <c r="T1860" s="13"/>
      <c r="U1860" s="13"/>
      <c r="V1860" s="13"/>
      <c r="W1860" s="13"/>
      <c r="X1860" s="13"/>
      <c r="Y1860" s="13"/>
      <c r="Z1860" s="96"/>
      <c r="AA1860" s="2814"/>
      <c r="AB1860" s="2814"/>
      <c r="AC1860" s="2825"/>
      <c r="AD1860" s="2835"/>
      <c r="AE1860" s="2822"/>
      <c r="AF1860" s="2823"/>
      <c r="AG1860" s="59">
        <f>IF(N1860=N1859,0,IF(N1860=N1858,0,IF(N1860=N1857,0,IF(N1860=N1856,0,IF(N1860=N1855,0,IF(N1860=N1854,0,IF(N1860=N1853,0,IF(N1860=N1852,0,IF(N1860=N1851,0,1)))))))))</f>
        <v>0</v>
      </c>
      <c r="AH1860" s="59" t="s">
        <v>224</v>
      </c>
      <c r="AI1860" s="59" t="str">
        <f t="shared" si="431"/>
        <v>??</v>
      </c>
      <c r="AJ1860" s="59">
        <f>IF(O1860=O1859,0,IF(O1860=O1858,0,IF(O1860=O1857,0,IF(O1860=O1856,0,IF(O1860=O1855,0,IF(O1860=O1854,0,IF(O1860=O1853,0,IF(O1860=O1852,0,IF(O1860=O1851,0,1)))))))))</f>
        <v>0</v>
      </c>
      <c r="AK1860" s="529">
        <f t="shared" si="436"/>
        <v>0</v>
      </c>
    </row>
    <row r="1861" spans="1:37" ht="14.1" customHeight="1" thickTop="1" thickBot="1">
      <c r="A1861" s="2797"/>
      <c r="B1861" s="2800"/>
      <c r="C1861" s="2826"/>
      <c r="D1861" s="2829"/>
      <c r="E1861" s="2832"/>
      <c r="F1861" s="2806"/>
      <c r="G1861" s="2809"/>
      <c r="H1861" s="2836" t="s">
        <v>970</v>
      </c>
      <c r="I1861" s="2806"/>
      <c r="J1861" s="2806"/>
      <c r="K1861" s="275"/>
      <c r="L1861" s="97"/>
      <c r="M1861" s="97"/>
      <c r="N1861" s="79"/>
      <c r="O1861" s="79"/>
      <c r="P1861" s="97"/>
      <c r="Q1861" s="97"/>
      <c r="R1861" s="14"/>
      <c r="S1861" s="14"/>
      <c r="T1861" s="14"/>
      <c r="U1861" s="14"/>
      <c r="V1861" s="14"/>
      <c r="W1861" s="14"/>
      <c r="X1861" s="14"/>
      <c r="Y1861" s="14"/>
      <c r="Z1861" s="97"/>
      <c r="AA1861" s="2812">
        <f>SUM(R1861:Z1870)</f>
        <v>0</v>
      </c>
      <c r="AB1861" s="2812">
        <f>IF(AA1861&gt;0,18,0)</f>
        <v>0</v>
      </c>
      <c r="AC1861" s="2815">
        <f t="shared" ref="AC1861" si="442">IF((AA1861-AB1861)&gt;=0,AA1861-AB1861,0)</f>
        <v>0</v>
      </c>
      <c r="AD1861" s="2835">
        <f>IF(AA1861&lt;AB1861,AA1861,AB1861)/IF(AB1861=0,1,AB1861)</f>
        <v>0</v>
      </c>
      <c r="AE1861" s="2820" t="str">
        <f>IF(AD1861=1,"pe",IF(AD1861&gt;0,"ne",""))</f>
        <v/>
      </c>
      <c r="AF1861" s="2823"/>
      <c r="AG1861" s="59">
        <v>1</v>
      </c>
      <c r="AH1861" s="59" t="s">
        <v>224</v>
      </c>
      <c r="AI1861" s="59" t="str">
        <f t="shared" si="431"/>
        <v>??</v>
      </c>
      <c r="AJ1861" s="59">
        <v>1</v>
      </c>
      <c r="AK1861" s="529">
        <f>C1861</f>
        <v>0</v>
      </c>
    </row>
    <row r="1862" spans="1:37" ht="14.1" customHeight="1" thickTop="1" thickBot="1">
      <c r="A1862" s="2797"/>
      <c r="B1862" s="2801"/>
      <c r="C1862" s="2827"/>
      <c r="D1862" s="2830"/>
      <c r="E1862" s="2833"/>
      <c r="F1862" s="2807"/>
      <c r="G1862" s="2810"/>
      <c r="H1862" s="2837"/>
      <c r="I1862" s="2807"/>
      <c r="J1862" s="2807"/>
      <c r="K1862" s="273"/>
      <c r="L1862" s="98"/>
      <c r="M1862" s="1760"/>
      <c r="N1862" s="89"/>
      <c r="O1862" s="89"/>
      <c r="P1862" s="98"/>
      <c r="Q1862" s="98"/>
      <c r="R1862" s="12"/>
      <c r="S1862" s="12"/>
      <c r="T1862" s="12"/>
      <c r="U1862" s="12"/>
      <c r="V1862" s="12"/>
      <c r="W1862" s="1934"/>
      <c r="X1862" s="1934"/>
      <c r="Y1862" s="12"/>
      <c r="Z1862" s="98"/>
      <c r="AA1862" s="2813"/>
      <c r="AB1862" s="2813"/>
      <c r="AC1862" s="2816"/>
      <c r="AD1862" s="2835"/>
      <c r="AE1862" s="2821"/>
      <c r="AF1862" s="2823"/>
      <c r="AG1862" s="59">
        <f>IF(N1862=N1861,0,1)</f>
        <v>0</v>
      </c>
      <c r="AH1862" s="59" t="s">
        <v>224</v>
      </c>
      <c r="AI1862" s="59" t="str">
        <f t="shared" si="431"/>
        <v>??</v>
      </c>
      <c r="AJ1862" s="59">
        <f>IF(O1862=O1861,0,1)</f>
        <v>0</v>
      </c>
      <c r="AK1862" s="529">
        <f t="shared" ref="AK1862:AK1920" si="443">AK1861</f>
        <v>0</v>
      </c>
    </row>
    <row r="1863" spans="1:37" ht="14.1" customHeight="1" thickTop="1" thickBot="1">
      <c r="A1863" s="2797"/>
      <c r="B1863" s="2801"/>
      <c r="C1863" s="2827"/>
      <c r="D1863" s="2830"/>
      <c r="E1863" s="2833"/>
      <c r="F1863" s="2807"/>
      <c r="G1863" s="2810"/>
      <c r="H1863" s="2838"/>
      <c r="I1863" s="2807"/>
      <c r="J1863" s="2807"/>
      <c r="K1863" s="273"/>
      <c r="L1863" s="98"/>
      <c r="M1863" s="1760"/>
      <c r="N1863" s="89"/>
      <c r="O1863" s="89"/>
      <c r="P1863" s="98"/>
      <c r="Q1863" s="98"/>
      <c r="R1863" s="12"/>
      <c r="S1863" s="12"/>
      <c r="T1863" s="12"/>
      <c r="U1863" s="12"/>
      <c r="V1863" s="12"/>
      <c r="W1863" s="1934"/>
      <c r="X1863" s="1934"/>
      <c r="Y1863" s="12"/>
      <c r="Z1863" s="98"/>
      <c r="AA1863" s="2813"/>
      <c r="AB1863" s="2813"/>
      <c r="AC1863" s="2816"/>
      <c r="AD1863" s="2835"/>
      <c r="AE1863" s="2821"/>
      <c r="AF1863" s="2823"/>
      <c r="AG1863" s="59">
        <f>IF(N1863=N1862,0,IF(N1863=N1861,0,1))</f>
        <v>0</v>
      </c>
      <c r="AH1863" s="59" t="s">
        <v>224</v>
      </c>
      <c r="AI1863" s="59" t="str">
        <f t="shared" si="431"/>
        <v>??</v>
      </c>
      <c r="AJ1863" s="59">
        <f>IF(O1863=O1862,0,IF(O1863=O1861,0,1))</f>
        <v>0</v>
      </c>
      <c r="AK1863" s="529">
        <f t="shared" si="443"/>
        <v>0</v>
      </c>
    </row>
    <row r="1864" spans="1:37" ht="14.1" customHeight="1" thickTop="1" thickBot="1">
      <c r="A1864" s="2797"/>
      <c r="B1864" s="2801"/>
      <c r="C1864" s="2827"/>
      <c r="D1864" s="2830"/>
      <c r="E1864" s="2833"/>
      <c r="F1864" s="2807"/>
      <c r="G1864" s="2810"/>
      <c r="H1864" s="2839"/>
      <c r="I1864" s="2807"/>
      <c r="J1864" s="2807"/>
      <c r="K1864" s="273"/>
      <c r="L1864" s="98"/>
      <c r="M1864" s="1760"/>
      <c r="N1864" s="89"/>
      <c r="O1864" s="89"/>
      <c r="P1864" s="98"/>
      <c r="Q1864" s="98"/>
      <c r="R1864" s="12"/>
      <c r="S1864" s="12"/>
      <c r="T1864" s="12"/>
      <c r="U1864" s="12"/>
      <c r="V1864" s="12"/>
      <c r="W1864" s="1934"/>
      <c r="X1864" s="1934"/>
      <c r="Y1864" s="12"/>
      <c r="Z1864" s="98"/>
      <c r="AA1864" s="2813"/>
      <c r="AB1864" s="2813"/>
      <c r="AC1864" s="2816"/>
      <c r="AD1864" s="2835"/>
      <c r="AE1864" s="2821"/>
      <c r="AF1864" s="2823"/>
      <c r="AG1864" s="59">
        <f>IF(N1864=N1863,0,IF(N1864=N1862,0,IF(N1864=N1861,0,1)))</f>
        <v>0</v>
      </c>
      <c r="AH1864" s="59" t="s">
        <v>224</v>
      </c>
      <c r="AI1864" s="59" t="str">
        <f t="shared" si="431"/>
        <v>??</v>
      </c>
      <c r="AJ1864" s="59">
        <f>IF(O1864=O1863,0,IF(O1864=O1862,0,IF(O1864=O1861,0,1)))</f>
        <v>0</v>
      </c>
      <c r="AK1864" s="529">
        <f t="shared" si="443"/>
        <v>0</v>
      </c>
    </row>
    <row r="1865" spans="1:37" ht="14.1" customHeight="1" thickTop="1" thickBot="1">
      <c r="A1865" s="2797"/>
      <c r="B1865" s="2801"/>
      <c r="C1865" s="2827"/>
      <c r="D1865" s="2830"/>
      <c r="E1865" s="2833"/>
      <c r="F1865" s="2807"/>
      <c r="G1865" s="2810"/>
      <c r="H1865" s="2839"/>
      <c r="I1865" s="2807"/>
      <c r="J1865" s="2807"/>
      <c r="K1865" s="277"/>
      <c r="L1865" s="98"/>
      <c r="M1865" s="1760"/>
      <c r="N1865" s="89"/>
      <c r="O1865" s="89"/>
      <c r="P1865" s="98"/>
      <c r="Q1865" s="98"/>
      <c r="R1865" s="12"/>
      <c r="S1865" s="12"/>
      <c r="T1865" s="12"/>
      <c r="U1865" s="12"/>
      <c r="V1865" s="12"/>
      <c r="W1865" s="1934"/>
      <c r="X1865" s="1934"/>
      <c r="Y1865" s="12"/>
      <c r="Z1865" s="98"/>
      <c r="AA1865" s="2813"/>
      <c r="AB1865" s="2813"/>
      <c r="AC1865" s="2816"/>
      <c r="AD1865" s="2835"/>
      <c r="AE1865" s="2821"/>
      <c r="AF1865" s="2823"/>
      <c r="AG1865" s="59">
        <f>IF(N1865=N1864,0,IF(N1865=N1863,0,IF(N1865=N1862,0,IF(N1865=N1861,0,1))))</f>
        <v>0</v>
      </c>
      <c r="AH1865" s="59" t="s">
        <v>224</v>
      </c>
      <c r="AI1865" s="59" t="str">
        <f t="shared" si="431"/>
        <v>??</v>
      </c>
      <c r="AJ1865" s="59">
        <f>IF(O1865=O1864,0,IF(O1865=O1863,0,IF(O1865=O1862,0,IF(O1865=O1861,0,1))))</f>
        <v>0</v>
      </c>
      <c r="AK1865" s="529">
        <f t="shared" si="443"/>
        <v>0</v>
      </c>
    </row>
    <row r="1866" spans="1:37" ht="14.1" customHeight="1" thickTop="1" thickBot="1">
      <c r="A1866" s="2797"/>
      <c r="B1866" s="2801"/>
      <c r="C1866" s="2827"/>
      <c r="D1866" s="2830"/>
      <c r="E1866" s="2833"/>
      <c r="F1866" s="2807"/>
      <c r="G1866" s="2810"/>
      <c r="H1866" s="2839"/>
      <c r="I1866" s="2807"/>
      <c r="J1866" s="2807"/>
      <c r="K1866" s="277"/>
      <c r="L1866" s="98"/>
      <c r="M1866" s="1760"/>
      <c r="N1866" s="89"/>
      <c r="O1866" s="89"/>
      <c r="P1866" s="98"/>
      <c r="Q1866" s="98"/>
      <c r="R1866" s="12"/>
      <c r="S1866" s="12"/>
      <c r="T1866" s="12"/>
      <c r="U1866" s="12"/>
      <c r="V1866" s="12"/>
      <c r="W1866" s="1934"/>
      <c r="X1866" s="1934"/>
      <c r="Y1866" s="12"/>
      <c r="Z1866" s="98"/>
      <c r="AA1866" s="2813"/>
      <c r="AB1866" s="2813"/>
      <c r="AC1866" s="2816"/>
      <c r="AD1866" s="2835"/>
      <c r="AE1866" s="2821"/>
      <c r="AF1866" s="2823"/>
      <c r="AG1866" s="59">
        <f>IF(N1866=N1865,0,IF(N1866=N1864,0,IF(N1866=N1863,0,IF(N1866=N1862,0,IF(N1866=N1861,0,1)))))</f>
        <v>0</v>
      </c>
      <c r="AH1866" s="59" t="s">
        <v>224</v>
      </c>
      <c r="AI1866" s="59" t="str">
        <f t="shared" si="431"/>
        <v>??</v>
      </c>
      <c r="AJ1866" s="59">
        <f>IF(O1866=O1865,0,IF(O1866=O1864,0,IF(O1866=O1863,0,IF(O1866=O1862,0,IF(O1866=O1861,0,1)))))</f>
        <v>0</v>
      </c>
      <c r="AK1866" s="529">
        <f t="shared" si="443"/>
        <v>0</v>
      </c>
    </row>
    <row r="1867" spans="1:37" ht="14.1" customHeight="1" thickTop="1" thickBot="1">
      <c r="A1867" s="2797"/>
      <c r="B1867" s="2801"/>
      <c r="C1867" s="2827"/>
      <c r="D1867" s="2830"/>
      <c r="E1867" s="2833"/>
      <c r="F1867" s="2807"/>
      <c r="G1867" s="2810"/>
      <c r="H1867" s="2839"/>
      <c r="I1867" s="2807"/>
      <c r="J1867" s="2807"/>
      <c r="K1867" s="277"/>
      <c r="L1867" s="98"/>
      <c r="M1867" s="1760"/>
      <c r="N1867" s="89"/>
      <c r="O1867" s="89"/>
      <c r="P1867" s="98"/>
      <c r="Q1867" s="98"/>
      <c r="R1867" s="12"/>
      <c r="S1867" s="12"/>
      <c r="T1867" s="12"/>
      <c r="U1867" s="12"/>
      <c r="V1867" s="12"/>
      <c r="W1867" s="1934"/>
      <c r="X1867" s="1934"/>
      <c r="Y1867" s="12"/>
      <c r="Z1867" s="98"/>
      <c r="AA1867" s="2813"/>
      <c r="AB1867" s="2813"/>
      <c r="AC1867" s="2824" t="str">
        <f t="shared" ref="AC1867" si="444">IF(AC1861&gt;9,"błąd","")</f>
        <v/>
      </c>
      <c r="AD1867" s="2835"/>
      <c r="AE1867" s="2821"/>
      <c r="AF1867" s="2823"/>
      <c r="AG1867" s="59">
        <f>IF(N1867=N1866,0,IF(N1867=N1865,0,IF(N1867=N1864,0,IF(N1867=N1863,0,IF(N1867=N1862,0,IF(N1867=N1861,0,1))))))</f>
        <v>0</v>
      </c>
      <c r="AH1867" s="59" t="s">
        <v>224</v>
      </c>
      <c r="AI1867" s="59" t="str">
        <f t="shared" si="431"/>
        <v>??</v>
      </c>
      <c r="AJ1867" s="59">
        <f>IF(O1867=O1866,0,IF(O1867=O1865,0,IF(O1867=O1864,0,IF(O1867=O1863,0,IF(O1867=O1862,0,IF(O1867=O1861,0,1))))))</f>
        <v>0</v>
      </c>
      <c r="AK1867" s="529">
        <f t="shared" si="443"/>
        <v>0</v>
      </c>
    </row>
    <row r="1868" spans="1:37" ht="14.1" customHeight="1" thickTop="1" thickBot="1">
      <c r="A1868" s="2797"/>
      <c r="B1868" s="2801"/>
      <c r="C1868" s="2827"/>
      <c r="D1868" s="2830"/>
      <c r="E1868" s="2833"/>
      <c r="F1868" s="2807"/>
      <c r="G1868" s="2810"/>
      <c r="H1868" s="2839"/>
      <c r="I1868" s="2807"/>
      <c r="J1868" s="2807"/>
      <c r="K1868" s="277"/>
      <c r="L1868" s="98"/>
      <c r="M1868" s="1760"/>
      <c r="N1868" s="89"/>
      <c r="O1868" s="89"/>
      <c r="P1868" s="98"/>
      <c r="Q1868" s="98"/>
      <c r="R1868" s="12"/>
      <c r="S1868" s="12"/>
      <c r="T1868" s="12"/>
      <c r="U1868" s="12"/>
      <c r="V1868" s="12"/>
      <c r="W1868" s="1934"/>
      <c r="X1868" s="1934"/>
      <c r="Y1868" s="12"/>
      <c r="Z1868" s="98"/>
      <c r="AA1868" s="2813"/>
      <c r="AB1868" s="2813"/>
      <c r="AC1868" s="2824"/>
      <c r="AD1868" s="2835"/>
      <c r="AE1868" s="2821"/>
      <c r="AF1868" s="2823"/>
      <c r="AG1868" s="59">
        <f>IF(N1868=N1867,0,IF(N1868=N1866,0,IF(N1868=N1865,0,IF(N1868=N1864,0,IF(N1868=N1863,0,IF(N1868=N1862,0,IF(N1868=N1861,0,1)))))))</f>
        <v>0</v>
      </c>
      <c r="AH1868" s="59" t="s">
        <v>224</v>
      </c>
      <c r="AI1868" s="59" t="str">
        <f t="shared" si="431"/>
        <v>??</v>
      </c>
      <c r="AJ1868" s="59">
        <f>IF(O1868=O1867,0,IF(O1868=O1866,0,IF(O1868=O1865,0,IF(O1868=O1864,0,IF(O1868=O1863,0,IF(O1868=O1862,0,IF(O1868=O1861,0,1)))))))</f>
        <v>0</v>
      </c>
      <c r="AK1868" s="529">
        <f t="shared" si="443"/>
        <v>0</v>
      </c>
    </row>
    <row r="1869" spans="1:37" ht="14.1" customHeight="1" thickTop="1" thickBot="1">
      <c r="A1869" s="2797"/>
      <c r="B1869" s="2801"/>
      <c r="C1869" s="2827"/>
      <c r="D1869" s="2830"/>
      <c r="E1869" s="2833"/>
      <c r="F1869" s="2807"/>
      <c r="G1869" s="2810"/>
      <c r="H1869" s="2839"/>
      <c r="I1869" s="2807"/>
      <c r="J1869" s="2807"/>
      <c r="K1869" s="277"/>
      <c r="L1869" s="98"/>
      <c r="M1869" s="1760"/>
      <c r="N1869" s="89"/>
      <c r="O1869" s="89"/>
      <c r="P1869" s="98"/>
      <c r="Q1869" s="98"/>
      <c r="R1869" s="12"/>
      <c r="S1869" s="12"/>
      <c r="T1869" s="12"/>
      <c r="U1869" s="12"/>
      <c r="V1869" s="12"/>
      <c r="W1869" s="1934"/>
      <c r="X1869" s="1934"/>
      <c r="Y1869" s="12"/>
      <c r="Z1869" s="98"/>
      <c r="AA1869" s="2813"/>
      <c r="AB1869" s="2813"/>
      <c r="AC1869" s="2824"/>
      <c r="AD1869" s="2835"/>
      <c r="AE1869" s="2821"/>
      <c r="AF1869" s="2823"/>
      <c r="AG1869" s="59">
        <f>IF(N1869=N1868,0,IF(N1869=N1867,0,IF(N1869=N1866,0,IF(N1869=N1865,0,IF(N1869=N1864,0,IF(N1869=N1863,0,IF(N1869=N1862,0,IF(N1869=N1861,0,1))))))))</f>
        <v>0</v>
      </c>
      <c r="AH1869" s="59" t="s">
        <v>224</v>
      </c>
      <c r="AI1869" s="59" t="str">
        <f t="shared" si="431"/>
        <v>??</v>
      </c>
      <c r="AJ1869" s="59">
        <f>IF(O1869=O1868,0,IF(O1869=O1867,0,IF(O1869=O1866,0,IF(O1869=O1865,0,IF(O1869=O1864,0,IF(O1869=O1863,0,IF(O1869=O1862,0,IF(O1869=O1861,0,1))))))))</f>
        <v>0</v>
      </c>
      <c r="AK1869" s="529">
        <f t="shared" si="443"/>
        <v>0</v>
      </c>
    </row>
    <row r="1870" spans="1:37" ht="14.1" customHeight="1" thickTop="1" thickBot="1">
      <c r="A1870" s="2797"/>
      <c r="B1870" s="2802"/>
      <c r="C1870" s="2828"/>
      <c r="D1870" s="2831"/>
      <c r="E1870" s="2834"/>
      <c r="F1870" s="2808"/>
      <c r="G1870" s="2811"/>
      <c r="H1870" s="2840"/>
      <c r="I1870" s="2808"/>
      <c r="J1870" s="2808"/>
      <c r="K1870" s="274"/>
      <c r="L1870" s="96"/>
      <c r="M1870" s="96"/>
      <c r="N1870" s="89"/>
      <c r="O1870" s="93"/>
      <c r="P1870" s="96"/>
      <c r="Q1870" s="96"/>
      <c r="R1870" s="13"/>
      <c r="S1870" s="13"/>
      <c r="T1870" s="13"/>
      <c r="U1870" s="13"/>
      <c r="V1870" s="13"/>
      <c r="W1870" s="13"/>
      <c r="X1870" s="13"/>
      <c r="Y1870" s="13"/>
      <c r="Z1870" s="96"/>
      <c r="AA1870" s="2814"/>
      <c r="AB1870" s="2814"/>
      <c r="AC1870" s="2825"/>
      <c r="AD1870" s="2835"/>
      <c r="AE1870" s="2822"/>
      <c r="AF1870" s="2823"/>
      <c r="AG1870" s="59">
        <f>IF(N1870=N1869,0,IF(N1870=N1868,0,IF(N1870=N1867,0,IF(N1870=N1866,0,IF(N1870=N1865,0,IF(N1870=N1864,0,IF(N1870=N1863,0,IF(N1870=N1862,0,IF(N1870=N1861,0,1)))))))))</f>
        <v>0</v>
      </c>
      <c r="AH1870" s="59" t="s">
        <v>224</v>
      </c>
      <c r="AI1870" s="59" t="str">
        <f t="shared" si="431"/>
        <v>??</v>
      </c>
      <c r="AJ1870" s="59">
        <f>IF(O1870=O1869,0,IF(O1870=O1868,0,IF(O1870=O1867,0,IF(O1870=O1866,0,IF(O1870=O1865,0,IF(O1870=O1864,0,IF(O1870=O1863,0,IF(O1870=O1862,0,IF(O1870=O1861,0,1)))))))))</f>
        <v>0</v>
      </c>
      <c r="AK1870" s="529">
        <f t="shared" si="443"/>
        <v>0</v>
      </c>
    </row>
    <row r="1871" spans="1:37" ht="14.1" customHeight="1" thickTop="1" thickBot="1">
      <c r="A1871" s="2797"/>
      <c r="B1871" s="2800"/>
      <c r="C1871" s="2826"/>
      <c r="D1871" s="2829"/>
      <c r="E1871" s="2832"/>
      <c r="F1871" s="2806"/>
      <c r="G1871" s="2809"/>
      <c r="H1871" s="2836" t="s">
        <v>970</v>
      </c>
      <c r="I1871" s="2806"/>
      <c r="J1871" s="2806"/>
      <c r="K1871" s="275"/>
      <c r="L1871" s="97"/>
      <c r="M1871" s="97"/>
      <c r="N1871" s="79"/>
      <c r="O1871" s="79"/>
      <c r="P1871" s="97"/>
      <c r="Q1871" s="97"/>
      <c r="R1871" s="14"/>
      <c r="S1871" s="14"/>
      <c r="T1871" s="14"/>
      <c r="U1871" s="14"/>
      <c r="V1871" s="14"/>
      <c r="W1871" s="14"/>
      <c r="X1871" s="14"/>
      <c r="Y1871" s="14"/>
      <c r="Z1871" s="97"/>
      <c r="AA1871" s="2812">
        <f>SUM(R1871:Z1880)</f>
        <v>0</v>
      </c>
      <c r="AB1871" s="2812">
        <f>IF(AA1871&gt;0,18,0)</f>
        <v>0</v>
      </c>
      <c r="AC1871" s="2815">
        <f t="shared" ref="AC1871" si="445">IF((AA1871-AB1871)&gt;=0,AA1871-AB1871,0)</f>
        <v>0</v>
      </c>
      <c r="AD1871" s="2835">
        <f>IF(AA1871&lt;AB1871,AA1871,AB1871)/IF(AB1871=0,1,AB1871)</f>
        <v>0</v>
      </c>
      <c r="AE1871" s="2820" t="str">
        <f>IF(AD1871=1,"pe",IF(AD1871&gt;0,"ne",""))</f>
        <v/>
      </c>
      <c r="AF1871" s="2823"/>
      <c r="AG1871" s="59">
        <v>1</v>
      </c>
      <c r="AH1871" s="59" t="s">
        <v>224</v>
      </c>
      <c r="AI1871" s="59" t="str">
        <f t="shared" si="431"/>
        <v>??</v>
      </c>
      <c r="AJ1871" s="59">
        <v>1</v>
      </c>
      <c r="AK1871" s="529">
        <f>C1871</f>
        <v>0</v>
      </c>
    </row>
    <row r="1872" spans="1:37" ht="14.1" customHeight="1" thickTop="1" thickBot="1">
      <c r="A1872" s="2797"/>
      <c r="B1872" s="2801"/>
      <c r="C1872" s="2827"/>
      <c r="D1872" s="2830"/>
      <c r="E1872" s="2833"/>
      <c r="F1872" s="2807"/>
      <c r="G1872" s="2810"/>
      <c r="H1872" s="2837"/>
      <c r="I1872" s="2807"/>
      <c r="J1872" s="2807"/>
      <c r="K1872" s="273"/>
      <c r="L1872" s="98"/>
      <c r="M1872" s="1760"/>
      <c r="N1872" s="89"/>
      <c r="O1872" s="89"/>
      <c r="P1872" s="98"/>
      <c r="Q1872" s="98"/>
      <c r="R1872" s="12"/>
      <c r="S1872" s="12"/>
      <c r="T1872" s="12"/>
      <c r="U1872" s="12"/>
      <c r="V1872" s="12"/>
      <c r="W1872" s="1934"/>
      <c r="X1872" s="1934"/>
      <c r="Y1872" s="12"/>
      <c r="Z1872" s="98"/>
      <c r="AA1872" s="2813"/>
      <c r="AB1872" s="2813"/>
      <c r="AC1872" s="2816"/>
      <c r="AD1872" s="2835"/>
      <c r="AE1872" s="2821"/>
      <c r="AF1872" s="2823"/>
      <c r="AG1872" s="59">
        <f>IF(N1872=N1871,0,1)</f>
        <v>0</v>
      </c>
      <c r="AH1872" s="59" t="s">
        <v>224</v>
      </c>
      <c r="AI1872" s="59" t="str">
        <f t="shared" si="431"/>
        <v>??</v>
      </c>
      <c r="AJ1872" s="59">
        <f>IF(O1872=O1871,0,1)</f>
        <v>0</v>
      </c>
      <c r="AK1872" s="529">
        <f t="shared" si="443"/>
        <v>0</v>
      </c>
    </row>
    <row r="1873" spans="1:37" ht="14.1" customHeight="1" thickTop="1" thickBot="1">
      <c r="A1873" s="2797"/>
      <c r="B1873" s="2801"/>
      <c r="C1873" s="2827"/>
      <c r="D1873" s="2830"/>
      <c r="E1873" s="2833"/>
      <c r="F1873" s="2807"/>
      <c r="G1873" s="2810"/>
      <c r="H1873" s="2838"/>
      <c r="I1873" s="2807"/>
      <c r="J1873" s="2807"/>
      <c r="K1873" s="273"/>
      <c r="L1873" s="98"/>
      <c r="M1873" s="1760"/>
      <c r="N1873" s="89"/>
      <c r="O1873" s="89"/>
      <c r="P1873" s="98"/>
      <c r="Q1873" s="98"/>
      <c r="R1873" s="12"/>
      <c r="S1873" s="12"/>
      <c r="T1873" s="12"/>
      <c r="U1873" s="12"/>
      <c r="V1873" s="12"/>
      <c r="W1873" s="1934"/>
      <c r="X1873" s="1934"/>
      <c r="Y1873" s="12"/>
      <c r="Z1873" s="98"/>
      <c r="AA1873" s="2813"/>
      <c r="AB1873" s="2813"/>
      <c r="AC1873" s="2816"/>
      <c r="AD1873" s="2835"/>
      <c r="AE1873" s="2821"/>
      <c r="AF1873" s="2823"/>
      <c r="AG1873" s="59">
        <f>IF(N1873=N1872,0,IF(N1873=N1871,0,1))</f>
        <v>0</v>
      </c>
      <c r="AH1873" s="59" t="s">
        <v>224</v>
      </c>
      <c r="AI1873" s="59" t="str">
        <f t="shared" si="431"/>
        <v>??</v>
      </c>
      <c r="AJ1873" s="59">
        <f>IF(O1873=O1872,0,IF(O1873=O1871,0,1))</f>
        <v>0</v>
      </c>
      <c r="AK1873" s="529">
        <f t="shared" si="443"/>
        <v>0</v>
      </c>
    </row>
    <row r="1874" spans="1:37" ht="14.1" customHeight="1" thickTop="1" thickBot="1">
      <c r="A1874" s="2797"/>
      <c r="B1874" s="2801"/>
      <c r="C1874" s="2827"/>
      <c r="D1874" s="2830"/>
      <c r="E1874" s="2833"/>
      <c r="F1874" s="2807"/>
      <c r="G1874" s="2810"/>
      <c r="H1874" s="2839"/>
      <c r="I1874" s="2807"/>
      <c r="J1874" s="2807"/>
      <c r="K1874" s="273"/>
      <c r="L1874" s="98"/>
      <c r="M1874" s="1760"/>
      <c r="N1874" s="89"/>
      <c r="O1874" s="89"/>
      <c r="P1874" s="98"/>
      <c r="Q1874" s="98"/>
      <c r="R1874" s="12"/>
      <c r="S1874" s="12"/>
      <c r="T1874" s="12"/>
      <c r="U1874" s="12"/>
      <c r="V1874" s="12"/>
      <c r="W1874" s="1934"/>
      <c r="X1874" s="1934"/>
      <c r="Y1874" s="12"/>
      <c r="Z1874" s="98"/>
      <c r="AA1874" s="2813"/>
      <c r="AB1874" s="2813"/>
      <c r="AC1874" s="2816"/>
      <c r="AD1874" s="2835"/>
      <c r="AE1874" s="2821"/>
      <c r="AF1874" s="2823"/>
      <c r="AG1874" s="59">
        <f>IF(N1874=N1873,0,IF(N1874=N1872,0,IF(N1874=N1871,0,1)))</f>
        <v>0</v>
      </c>
      <c r="AH1874" s="59" t="s">
        <v>224</v>
      </c>
      <c r="AI1874" s="59" t="str">
        <f t="shared" si="431"/>
        <v>??</v>
      </c>
      <c r="AJ1874" s="59">
        <f>IF(O1874=O1873,0,IF(O1874=O1872,0,IF(O1874=O1871,0,1)))</f>
        <v>0</v>
      </c>
      <c r="AK1874" s="529">
        <f t="shared" si="443"/>
        <v>0</v>
      </c>
    </row>
    <row r="1875" spans="1:37" ht="14.1" customHeight="1" thickTop="1" thickBot="1">
      <c r="A1875" s="2797"/>
      <c r="B1875" s="2801"/>
      <c r="C1875" s="2827"/>
      <c r="D1875" s="2830"/>
      <c r="E1875" s="2833"/>
      <c r="F1875" s="2807"/>
      <c r="G1875" s="2810"/>
      <c r="H1875" s="2839"/>
      <c r="I1875" s="2807"/>
      <c r="J1875" s="2807"/>
      <c r="K1875" s="277"/>
      <c r="L1875" s="98"/>
      <c r="M1875" s="1760"/>
      <c r="N1875" s="89"/>
      <c r="O1875" s="89"/>
      <c r="P1875" s="98"/>
      <c r="Q1875" s="98"/>
      <c r="R1875" s="12"/>
      <c r="S1875" s="12"/>
      <c r="T1875" s="12"/>
      <c r="U1875" s="12"/>
      <c r="V1875" s="12"/>
      <c r="W1875" s="1934"/>
      <c r="X1875" s="1934"/>
      <c r="Y1875" s="12"/>
      <c r="Z1875" s="98"/>
      <c r="AA1875" s="2813"/>
      <c r="AB1875" s="2813"/>
      <c r="AC1875" s="2816"/>
      <c r="AD1875" s="2835"/>
      <c r="AE1875" s="2821"/>
      <c r="AF1875" s="2823"/>
      <c r="AG1875" s="59">
        <f>IF(N1875=N1874,0,IF(N1875=N1873,0,IF(N1875=N1872,0,IF(N1875=N1871,0,1))))</f>
        <v>0</v>
      </c>
      <c r="AH1875" s="59" t="s">
        <v>224</v>
      </c>
      <c r="AI1875" s="59" t="str">
        <f t="shared" si="431"/>
        <v>??</v>
      </c>
      <c r="AJ1875" s="59">
        <f>IF(O1875=O1874,0,IF(O1875=O1873,0,IF(O1875=O1872,0,IF(O1875=O1871,0,1))))</f>
        <v>0</v>
      </c>
      <c r="AK1875" s="529">
        <f t="shared" si="443"/>
        <v>0</v>
      </c>
    </row>
    <row r="1876" spans="1:37" ht="14.1" customHeight="1" thickTop="1" thickBot="1">
      <c r="A1876" s="2797"/>
      <c r="B1876" s="2801"/>
      <c r="C1876" s="2827"/>
      <c r="D1876" s="2830"/>
      <c r="E1876" s="2833"/>
      <c r="F1876" s="2807"/>
      <c r="G1876" s="2810"/>
      <c r="H1876" s="2839"/>
      <c r="I1876" s="2807"/>
      <c r="J1876" s="2807"/>
      <c r="K1876" s="277"/>
      <c r="L1876" s="98"/>
      <c r="M1876" s="1760"/>
      <c r="N1876" s="89"/>
      <c r="O1876" s="89"/>
      <c r="P1876" s="98"/>
      <c r="Q1876" s="98"/>
      <c r="R1876" s="12"/>
      <c r="S1876" s="12"/>
      <c r="T1876" s="12"/>
      <c r="U1876" s="12"/>
      <c r="V1876" s="12"/>
      <c r="W1876" s="1934"/>
      <c r="X1876" s="1934"/>
      <c r="Y1876" s="12"/>
      <c r="Z1876" s="98"/>
      <c r="AA1876" s="2813"/>
      <c r="AB1876" s="2813"/>
      <c r="AC1876" s="2816"/>
      <c r="AD1876" s="2835"/>
      <c r="AE1876" s="2821"/>
      <c r="AF1876" s="2823"/>
      <c r="AG1876" s="59">
        <f>IF(N1876=N1875,0,IF(N1876=N1874,0,IF(N1876=N1873,0,IF(N1876=N1872,0,IF(N1876=N1871,0,1)))))</f>
        <v>0</v>
      </c>
      <c r="AH1876" s="59" t="s">
        <v>224</v>
      </c>
      <c r="AI1876" s="59" t="str">
        <f t="shared" si="431"/>
        <v>??</v>
      </c>
      <c r="AJ1876" s="59">
        <f>IF(O1876=O1875,0,IF(O1876=O1874,0,IF(O1876=O1873,0,IF(O1876=O1872,0,IF(O1876=O1871,0,1)))))</f>
        <v>0</v>
      </c>
      <c r="AK1876" s="529">
        <f t="shared" si="443"/>
        <v>0</v>
      </c>
    </row>
    <row r="1877" spans="1:37" ht="14.1" customHeight="1" thickTop="1" thickBot="1">
      <c r="A1877" s="2797"/>
      <c r="B1877" s="2801"/>
      <c r="C1877" s="2827"/>
      <c r="D1877" s="2830"/>
      <c r="E1877" s="2833"/>
      <c r="F1877" s="2807"/>
      <c r="G1877" s="2810"/>
      <c r="H1877" s="2839"/>
      <c r="I1877" s="2807"/>
      <c r="J1877" s="2807"/>
      <c r="K1877" s="277"/>
      <c r="L1877" s="98"/>
      <c r="M1877" s="1760"/>
      <c r="N1877" s="89"/>
      <c r="O1877" s="89"/>
      <c r="P1877" s="98"/>
      <c r="Q1877" s="98"/>
      <c r="R1877" s="12"/>
      <c r="S1877" s="12"/>
      <c r="T1877" s="12"/>
      <c r="U1877" s="12"/>
      <c r="V1877" s="12"/>
      <c r="W1877" s="1934"/>
      <c r="X1877" s="1934"/>
      <c r="Y1877" s="12"/>
      <c r="Z1877" s="98"/>
      <c r="AA1877" s="2813"/>
      <c r="AB1877" s="2813"/>
      <c r="AC1877" s="2824" t="str">
        <f t="shared" ref="AC1877" si="446">IF(AC1871&gt;9,"błąd","")</f>
        <v/>
      </c>
      <c r="AD1877" s="2835"/>
      <c r="AE1877" s="2821"/>
      <c r="AF1877" s="2823"/>
      <c r="AG1877" s="59">
        <f>IF(N1877=N1876,0,IF(N1877=N1875,0,IF(N1877=N1874,0,IF(N1877=N1873,0,IF(N1877=N1872,0,IF(N1877=N1871,0,1))))))</f>
        <v>0</v>
      </c>
      <c r="AH1877" s="59" t="s">
        <v>224</v>
      </c>
      <c r="AI1877" s="59" t="str">
        <f t="shared" si="431"/>
        <v>??</v>
      </c>
      <c r="AJ1877" s="59">
        <f>IF(O1877=O1876,0,IF(O1877=O1875,0,IF(O1877=O1874,0,IF(O1877=O1873,0,IF(O1877=O1872,0,IF(O1877=O1871,0,1))))))</f>
        <v>0</v>
      </c>
      <c r="AK1877" s="529">
        <f t="shared" si="443"/>
        <v>0</v>
      </c>
    </row>
    <row r="1878" spans="1:37" ht="14.1" customHeight="1" thickTop="1" thickBot="1">
      <c r="A1878" s="2797"/>
      <c r="B1878" s="2801"/>
      <c r="C1878" s="2827"/>
      <c r="D1878" s="2830"/>
      <c r="E1878" s="2833"/>
      <c r="F1878" s="2807"/>
      <c r="G1878" s="2810"/>
      <c r="H1878" s="2839"/>
      <c r="I1878" s="2807"/>
      <c r="J1878" s="2807"/>
      <c r="K1878" s="277"/>
      <c r="L1878" s="98"/>
      <c r="M1878" s="1760"/>
      <c r="N1878" s="89"/>
      <c r="O1878" s="89"/>
      <c r="P1878" s="98"/>
      <c r="Q1878" s="98"/>
      <c r="R1878" s="12"/>
      <c r="S1878" s="12"/>
      <c r="T1878" s="12"/>
      <c r="U1878" s="12"/>
      <c r="V1878" s="12"/>
      <c r="W1878" s="1934"/>
      <c r="X1878" s="1934"/>
      <c r="Y1878" s="12"/>
      <c r="Z1878" s="98"/>
      <c r="AA1878" s="2813"/>
      <c r="AB1878" s="2813"/>
      <c r="AC1878" s="2824"/>
      <c r="AD1878" s="2835"/>
      <c r="AE1878" s="2821"/>
      <c r="AF1878" s="2823"/>
      <c r="AG1878" s="59">
        <f>IF(N1878=N1877,0,IF(N1878=N1876,0,IF(N1878=N1875,0,IF(N1878=N1874,0,IF(N1878=N1873,0,IF(N1878=N1872,0,IF(N1878=N1871,0,1)))))))</f>
        <v>0</v>
      </c>
      <c r="AH1878" s="59" t="s">
        <v>224</v>
      </c>
      <c r="AI1878" s="59" t="str">
        <f t="shared" si="431"/>
        <v>??</v>
      </c>
      <c r="AJ1878" s="59">
        <f>IF(O1878=O1877,0,IF(O1878=O1876,0,IF(O1878=O1875,0,IF(O1878=O1874,0,IF(O1878=O1873,0,IF(O1878=O1872,0,IF(O1878=O1871,0,1)))))))</f>
        <v>0</v>
      </c>
      <c r="AK1878" s="529">
        <f t="shared" si="443"/>
        <v>0</v>
      </c>
    </row>
    <row r="1879" spans="1:37" ht="14.1" customHeight="1" thickTop="1" thickBot="1">
      <c r="A1879" s="2797"/>
      <c r="B1879" s="2801"/>
      <c r="C1879" s="2827"/>
      <c r="D1879" s="2830"/>
      <c r="E1879" s="2833"/>
      <c r="F1879" s="2807"/>
      <c r="G1879" s="2810"/>
      <c r="H1879" s="2839"/>
      <c r="I1879" s="2807"/>
      <c r="J1879" s="2807"/>
      <c r="K1879" s="277"/>
      <c r="L1879" s="98"/>
      <c r="M1879" s="1760"/>
      <c r="N1879" s="89"/>
      <c r="O1879" s="89"/>
      <c r="P1879" s="98"/>
      <c r="Q1879" s="98"/>
      <c r="R1879" s="12"/>
      <c r="S1879" s="12"/>
      <c r="T1879" s="12"/>
      <c r="U1879" s="12"/>
      <c r="V1879" s="12"/>
      <c r="W1879" s="1934"/>
      <c r="X1879" s="1934"/>
      <c r="Y1879" s="12"/>
      <c r="Z1879" s="98"/>
      <c r="AA1879" s="2813"/>
      <c r="AB1879" s="2813"/>
      <c r="AC1879" s="2824"/>
      <c r="AD1879" s="2835"/>
      <c r="AE1879" s="2821"/>
      <c r="AF1879" s="2823"/>
      <c r="AG1879" s="59">
        <f>IF(N1879=N1878,0,IF(N1879=N1877,0,IF(N1879=N1876,0,IF(N1879=N1875,0,IF(N1879=N1874,0,IF(N1879=N1873,0,IF(N1879=N1872,0,IF(N1879=N1871,0,1))))))))</f>
        <v>0</v>
      </c>
      <c r="AH1879" s="59" t="s">
        <v>224</v>
      </c>
      <c r="AI1879" s="59" t="str">
        <f t="shared" si="431"/>
        <v>??</v>
      </c>
      <c r="AJ1879" s="59">
        <f>IF(O1879=O1878,0,IF(O1879=O1877,0,IF(O1879=O1876,0,IF(O1879=O1875,0,IF(O1879=O1874,0,IF(O1879=O1873,0,IF(O1879=O1872,0,IF(O1879=O1871,0,1))))))))</f>
        <v>0</v>
      </c>
      <c r="AK1879" s="529">
        <f t="shared" si="443"/>
        <v>0</v>
      </c>
    </row>
    <row r="1880" spans="1:37" ht="14.1" customHeight="1" thickTop="1" thickBot="1">
      <c r="A1880" s="2797"/>
      <c r="B1880" s="2802"/>
      <c r="C1880" s="2828"/>
      <c r="D1880" s="2831"/>
      <c r="E1880" s="2834"/>
      <c r="F1880" s="2808"/>
      <c r="G1880" s="2811"/>
      <c r="H1880" s="2840"/>
      <c r="I1880" s="2808"/>
      <c r="J1880" s="2808"/>
      <c r="K1880" s="274"/>
      <c r="L1880" s="96"/>
      <c r="M1880" s="96"/>
      <c r="N1880" s="89"/>
      <c r="O1880" s="93"/>
      <c r="P1880" s="96"/>
      <c r="Q1880" s="96"/>
      <c r="R1880" s="13"/>
      <c r="S1880" s="13"/>
      <c r="T1880" s="13"/>
      <c r="U1880" s="13"/>
      <c r="V1880" s="13"/>
      <c r="W1880" s="13"/>
      <c r="X1880" s="13"/>
      <c r="Y1880" s="13"/>
      <c r="Z1880" s="96"/>
      <c r="AA1880" s="2814"/>
      <c r="AB1880" s="2814"/>
      <c r="AC1880" s="2825"/>
      <c r="AD1880" s="2835"/>
      <c r="AE1880" s="2822"/>
      <c r="AF1880" s="2823"/>
      <c r="AG1880" s="59">
        <f>IF(N1880=N1879,0,IF(N1880=N1878,0,IF(N1880=N1877,0,IF(N1880=N1876,0,IF(N1880=N1875,0,IF(N1880=N1874,0,IF(N1880=N1873,0,IF(N1880=N1872,0,IF(N1880=N1871,0,1)))))))))</f>
        <v>0</v>
      </c>
      <c r="AH1880" s="59" t="s">
        <v>224</v>
      </c>
      <c r="AI1880" s="59" t="str">
        <f t="shared" si="431"/>
        <v>??</v>
      </c>
      <c r="AJ1880" s="59">
        <f>IF(O1880=O1879,0,IF(O1880=O1878,0,IF(O1880=O1877,0,IF(O1880=O1876,0,IF(O1880=O1875,0,IF(O1880=O1874,0,IF(O1880=O1873,0,IF(O1880=O1872,0,IF(O1880=O1871,0,1)))))))))</f>
        <v>0</v>
      </c>
      <c r="AK1880" s="529">
        <f t="shared" si="443"/>
        <v>0</v>
      </c>
    </row>
    <row r="1881" spans="1:37" ht="14.1" customHeight="1" thickTop="1" thickBot="1">
      <c r="A1881" s="2797"/>
      <c r="B1881" s="2800"/>
      <c r="C1881" s="2826"/>
      <c r="D1881" s="2829"/>
      <c r="E1881" s="2832"/>
      <c r="F1881" s="2806"/>
      <c r="G1881" s="2809"/>
      <c r="H1881" s="2836" t="s">
        <v>970</v>
      </c>
      <c r="I1881" s="2806"/>
      <c r="J1881" s="2806"/>
      <c r="K1881" s="275"/>
      <c r="L1881" s="97"/>
      <c r="M1881" s="97"/>
      <c r="N1881" s="79"/>
      <c r="O1881" s="79"/>
      <c r="P1881" s="97"/>
      <c r="Q1881" s="97"/>
      <c r="R1881" s="14"/>
      <c r="S1881" s="14"/>
      <c r="T1881" s="14"/>
      <c r="U1881" s="14"/>
      <c r="V1881" s="14"/>
      <c r="W1881" s="14"/>
      <c r="X1881" s="14"/>
      <c r="Y1881" s="14"/>
      <c r="Z1881" s="97"/>
      <c r="AA1881" s="2812">
        <f>SUM(R1881:Z1890)</f>
        <v>0</v>
      </c>
      <c r="AB1881" s="2812">
        <f>IF(AA1881&gt;0,18,0)</f>
        <v>0</v>
      </c>
      <c r="AC1881" s="2815">
        <f t="shared" ref="AC1881" si="447">IF((AA1881-AB1881)&gt;=0,AA1881-AB1881,0)</f>
        <v>0</v>
      </c>
      <c r="AD1881" s="2835">
        <f>IF(AA1881&lt;AB1881,AA1881,AB1881)/IF(AB1881=0,1,AB1881)</f>
        <v>0</v>
      </c>
      <c r="AE1881" s="2820" t="str">
        <f>IF(AD1881=1,"pe",IF(AD1881&gt;0,"ne",""))</f>
        <v/>
      </c>
      <c r="AF1881" s="2823"/>
      <c r="AG1881" s="59">
        <v>1</v>
      </c>
      <c r="AH1881" s="59" t="s">
        <v>224</v>
      </c>
      <c r="AI1881" s="59" t="str">
        <f t="shared" si="431"/>
        <v>??</v>
      </c>
      <c r="AJ1881" s="59">
        <v>1</v>
      </c>
      <c r="AK1881" s="529">
        <f>C1881</f>
        <v>0</v>
      </c>
    </row>
    <row r="1882" spans="1:37" ht="14.1" customHeight="1" thickTop="1" thickBot="1">
      <c r="A1882" s="2797"/>
      <c r="B1882" s="2801"/>
      <c r="C1882" s="2827"/>
      <c r="D1882" s="2830"/>
      <c r="E1882" s="2833"/>
      <c r="F1882" s="2807"/>
      <c r="G1882" s="2810"/>
      <c r="H1882" s="2837"/>
      <c r="I1882" s="2807"/>
      <c r="J1882" s="2807"/>
      <c r="K1882" s="273"/>
      <c r="L1882" s="98"/>
      <c r="M1882" s="1760"/>
      <c r="N1882" s="89"/>
      <c r="O1882" s="89"/>
      <c r="P1882" s="98"/>
      <c r="Q1882" s="98"/>
      <c r="R1882" s="12"/>
      <c r="S1882" s="12"/>
      <c r="T1882" s="12"/>
      <c r="U1882" s="12"/>
      <c r="V1882" s="12"/>
      <c r="W1882" s="1934"/>
      <c r="X1882" s="1934"/>
      <c r="Y1882" s="12"/>
      <c r="Z1882" s="98"/>
      <c r="AA1882" s="2813"/>
      <c r="AB1882" s="2813"/>
      <c r="AC1882" s="2816"/>
      <c r="AD1882" s="2835"/>
      <c r="AE1882" s="2821"/>
      <c r="AF1882" s="2823"/>
      <c r="AG1882" s="59">
        <f>IF(N1882=N1881,0,1)</f>
        <v>0</v>
      </c>
      <c r="AH1882" s="59" t="s">
        <v>224</v>
      </c>
      <c r="AI1882" s="59" t="str">
        <f t="shared" si="431"/>
        <v>??</v>
      </c>
      <c r="AJ1882" s="59">
        <f>IF(O1882=O1881,0,1)</f>
        <v>0</v>
      </c>
      <c r="AK1882" s="529">
        <f t="shared" ref="AK1882:AK1910" si="448">AK1881</f>
        <v>0</v>
      </c>
    </row>
    <row r="1883" spans="1:37" ht="14.1" customHeight="1" thickTop="1" thickBot="1">
      <c r="A1883" s="2797"/>
      <c r="B1883" s="2801"/>
      <c r="C1883" s="2827"/>
      <c r="D1883" s="2830"/>
      <c r="E1883" s="2833"/>
      <c r="F1883" s="2807"/>
      <c r="G1883" s="2810"/>
      <c r="H1883" s="2838"/>
      <c r="I1883" s="2807"/>
      <c r="J1883" s="2807"/>
      <c r="K1883" s="273"/>
      <c r="L1883" s="98"/>
      <c r="M1883" s="1760"/>
      <c r="N1883" s="89"/>
      <c r="O1883" s="89"/>
      <c r="P1883" s="98"/>
      <c r="Q1883" s="98"/>
      <c r="R1883" s="12"/>
      <c r="S1883" s="12"/>
      <c r="T1883" s="12"/>
      <c r="U1883" s="12"/>
      <c r="V1883" s="12"/>
      <c r="W1883" s="1934"/>
      <c r="X1883" s="1934"/>
      <c r="Y1883" s="12"/>
      <c r="Z1883" s="98"/>
      <c r="AA1883" s="2813"/>
      <c r="AB1883" s="2813"/>
      <c r="AC1883" s="2816"/>
      <c r="AD1883" s="2835"/>
      <c r="AE1883" s="2821"/>
      <c r="AF1883" s="2823"/>
      <c r="AG1883" s="59">
        <f>IF(N1883=N1882,0,IF(N1883=N1881,0,1))</f>
        <v>0</v>
      </c>
      <c r="AH1883" s="59" t="s">
        <v>224</v>
      </c>
      <c r="AI1883" s="59" t="str">
        <f t="shared" si="431"/>
        <v>??</v>
      </c>
      <c r="AJ1883" s="59">
        <f>IF(O1883=O1882,0,IF(O1883=O1881,0,1))</f>
        <v>0</v>
      </c>
      <c r="AK1883" s="529">
        <f t="shared" si="448"/>
        <v>0</v>
      </c>
    </row>
    <row r="1884" spans="1:37" ht="14.1" customHeight="1" thickTop="1" thickBot="1">
      <c r="A1884" s="2797"/>
      <c r="B1884" s="2801"/>
      <c r="C1884" s="2827"/>
      <c r="D1884" s="2830"/>
      <c r="E1884" s="2833"/>
      <c r="F1884" s="2807"/>
      <c r="G1884" s="2810"/>
      <c r="H1884" s="2839"/>
      <c r="I1884" s="2807"/>
      <c r="J1884" s="2807"/>
      <c r="K1884" s="273"/>
      <c r="L1884" s="98"/>
      <c r="M1884" s="1760"/>
      <c r="N1884" s="89"/>
      <c r="O1884" s="89"/>
      <c r="P1884" s="98"/>
      <c r="Q1884" s="98"/>
      <c r="R1884" s="12"/>
      <c r="S1884" s="12"/>
      <c r="T1884" s="12"/>
      <c r="U1884" s="12"/>
      <c r="V1884" s="12"/>
      <c r="W1884" s="1934"/>
      <c r="X1884" s="1934"/>
      <c r="Y1884" s="12"/>
      <c r="Z1884" s="98"/>
      <c r="AA1884" s="2813"/>
      <c r="AB1884" s="2813"/>
      <c r="AC1884" s="2816"/>
      <c r="AD1884" s="2835"/>
      <c r="AE1884" s="2821"/>
      <c r="AF1884" s="2823"/>
      <c r="AG1884" s="59">
        <f>IF(N1884=N1883,0,IF(N1884=N1882,0,IF(N1884=N1881,0,1)))</f>
        <v>0</v>
      </c>
      <c r="AH1884" s="59" t="s">
        <v>224</v>
      </c>
      <c r="AI1884" s="59" t="str">
        <f t="shared" si="431"/>
        <v>??</v>
      </c>
      <c r="AJ1884" s="59">
        <f>IF(O1884=O1883,0,IF(O1884=O1882,0,IF(O1884=O1881,0,1)))</f>
        <v>0</v>
      </c>
      <c r="AK1884" s="529">
        <f t="shared" si="448"/>
        <v>0</v>
      </c>
    </row>
    <row r="1885" spans="1:37" ht="14.1" customHeight="1" thickTop="1" thickBot="1">
      <c r="A1885" s="2797"/>
      <c r="B1885" s="2801"/>
      <c r="C1885" s="2827"/>
      <c r="D1885" s="2830"/>
      <c r="E1885" s="2833"/>
      <c r="F1885" s="2807"/>
      <c r="G1885" s="2810"/>
      <c r="H1885" s="2839"/>
      <c r="I1885" s="2807"/>
      <c r="J1885" s="2807"/>
      <c r="K1885" s="277"/>
      <c r="L1885" s="98"/>
      <c r="M1885" s="1760"/>
      <c r="N1885" s="89"/>
      <c r="O1885" s="89"/>
      <c r="P1885" s="98"/>
      <c r="Q1885" s="98"/>
      <c r="R1885" s="12"/>
      <c r="S1885" s="12"/>
      <c r="T1885" s="12"/>
      <c r="U1885" s="12"/>
      <c r="V1885" s="12"/>
      <c r="W1885" s="1934"/>
      <c r="X1885" s="1934"/>
      <c r="Y1885" s="12"/>
      <c r="Z1885" s="98"/>
      <c r="AA1885" s="2813"/>
      <c r="AB1885" s="2813"/>
      <c r="AC1885" s="2816"/>
      <c r="AD1885" s="2835"/>
      <c r="AE1885" s="2821"/>
      <c r="AF1885" s="2823"/>
      <c r="AG1885" s="59">
        <f>IF(N1885=N1884,0,IF(N1885=N1883,0,IF(N1885=N1882,0,IF(N1885=N1881,0,1))))</f>
        <v>0</v>
      </c>
      <c r="AH1885" s="59" t="s">
        <v>224</v>
      </c>
      <c r="AI1885" s="59" t="str">
        <f t="shared" si="431"/>
        <v>??</v>
      </c>
      <c r="AJ1885" s="59">
        <f>IF(O1885=O1884,0,IF(O1885=O1883,0,IF(O1885=O1882,0,IF(O1885=O1881,0,1))))</f>
        <v>0</v>
      </c>
      <c r="AK1885" s="529">
        <f t="shared" si="448"/>
        <v>0</v>
      </c>
    </row>
    <row r="1886" spans="1:37" ht="14.1" customHeight="1" thickTop="1" thickBot="1">
      <c r="A1886" s="2797"/>
      <c r="B1886" s="2801"/>
      <c r="C1886" s="2827"/>
      <c r="D1886" s="2830"/>
      <c r="E1886" s="2833"/>
      <c r="F1886" s="2807"/>
      <c r="G1886" s="2810"/>
      <c r="H1886" s="2839"/>
      <c r="I1886" s="2807"/>
      <c r="J1886" s="2807"/>
      <c r="K1886" s="277"/>
      <c r="L1886" s="98"/>
      <c r="M1886" s="1760"/>
      <c r="N1886" s="89"/>
      <c r="O1886" s="89"/>
      <c r="P1886" s="98"/>
      <c r="Q1886" s="98"/>
      <c r="R1886" s="12"/>
      <c r="S1886" s="12"/>
      <c r="T1886" s="12"/>
      <c r="U1886" s="12"/>
      <c r="V1886" s="12"/>
      <c r="W1886" s="1934"/>
      <c r="X1886" s="1934"/>
      <c r="Y1886" s="12"/>
      <c r="Z1886" s="98"/>
      <c r="AA1886" s="2813"/>
      <c r="AB1886" s="2813"/>
      <c r="AC1886" s="2816"/>
      <c r="AD1886" s="2835"/>
      <c r="AE1886" s="2821"/>
      <c r="AF1886" s="2823"/>
      <c r="AG1886" s="59">
        <f>IF(N1886=N1885,0,IF(N1886=N1884,0,IF(N1886=N1883,0,IF(N1886=N1882,0,IF(N1886=N1881,0,1)))))</f>
        <v>0</v>
      </c>
      <c r="AH1886" s="59" t="s">
        <v>224</v>
      </c>
      <c r="AI1886" s="59" t="str">
        <f t="shared" si="431"/>
        <v>??</v>
      </c>
      <c r="AJ1886" s="59">
        <f>IF(O1886=O1885,0,IF(O1886=O1884,0,IF(O1886=O1883,0,IF(O1886=O1882,0,IF(O1886=O1881,0,1)))))</f>
        <v>0</v>
      </c>
      <c r="AK1886" s="529">
        <f t="shared" si="448"/>
        <v>0</v>
      </c>
    </row>
    <row r="1887" spans="1:37" ht="14.1" customHeight="1" thickTop="1" thickBot="1">
      <c r="A1887" s="2797"/>
      <c r="B1887" s="2801"/>
      <c r="C1887" s="2827"/>
      <c r="D1887" s="2830"/>
      <c r="E1887" s="2833"/>
      <c r="F1887" s="2807"/>
      <c r="G1887" s="2810"/>
      <c r="H1887" s="2839"/>
      <c r="I1887" s="2807"/>
      <c r="J1887" s="2807"/>
      <c r="K1887" s="277"/>
      <c r="L1887" s="98"/>
      <c r="M1887" s="1760"/>
      <c r="N1887" s="89"/>
      <c r="O1887" s="89"/>
      <c r="P1887" s="98"/>
      <c r="Q1887" s="98"/>
      <c r="R1887" s="12"/>
      <c r="S1887" s="12"/>
      <c r="T1887" s="12"/>
      <c r="U1887" s="12"/>
      <c r="V1887" s="12"/>
      <c r="W1887" s="1934"/>
      <c r="X1887" s="1934"/>
      <c r="Y1887" s="12"/>
      <c r="Z1887" s="98"/>
      <c r="AA1887" s="2813"/>
      <c r="AB1887" s="2813"/>
      <c r="AC1887" s="2824" t="str">
        <f t="shared" ref="AC1887" si="449">IF(AC1881&gt;9,"błąd","")</f>
        <v/>
      </c>
      <c r="AD1887" s="2835"/>
      <c r="AE1887" s="2821"/>
      <c r="AF1887" s="2823"/>
      <c r="AG1887" s="59">
        <f>IF(N1887=N1886,0,IF(N1887=N1885,0,IF(N1887=N1884,0,IF(N1887=N1883,0,IF(N1887=N1882,0,IF(N1887=N1881,0,1))))))</f>
        <v>0</v>
      </c>
      <c r="AH1887" s="59" t="s">
        <v>224</v>
      </c>
      <c r="AI1887" s="59" t="str">
        <f t="shared" si="431"/>
        <v>??</v>
      </c>
      <c r="AJ1887" s="59">
        <f>IF(O1887=O1886,0,IF(O1887=O1885,0,IF(O1887=O1884,0,IF(O1887=O1883,0,IF(O1887=O1882,0,IF(O1887=O1881,0,1))))))</f>
        <v>0</v>
      </c>
      <c r="AK1887" s="529">
        <f t="shared" si="448"/>
        <v>0</v>
      </c>
    </row>
    <row r="1888" spans="1:37" ht="14.1" customHeight="1" thickTop="1" thickBot="1">
      <c r="A1888" s="2797"/>
      <c r="B1888" s="2801"/>
      <c r="C1888" s="2827"/>
      <c r="D1888" s="2830"/>
      <c r="E1888" s="2833"/>
      <c r="F1888" s="2807"/>
      <c r="G1888" s="2810"/>
      <c r="H1888" s="2839"/>
      <c r="I1888" s="2807"/>
      <c r="J1888" s="2807"/>
      <c r="K1888" s="277"/>
      <c r="L1888" s="98"/>
      <c r="M1888" s="1760"/>
      <c r="N1888" s="89"/>
      <c r="O1888" s="89"/>
      <c r="P1888" s="98"/>
      <c r="Q1888" s="98"/>
      <c r="R1888" s="12"/>
      <c r="S1888" s="12"/>
      <c r="T1888" s="12"/>
      <c r="U1888" s="12"/>
      <c r="V1888" s="12"/>
      <c r="W1888" s="1934"/>
      <c r="X1888" s="1934"/>
      <c r="Y1888" s="12"/>
      <c r="Z1888" s="98"/>
      <c r="AA1888" s="2813"/>
      <c r="AB1888" s="2813"/>
      <c r="AC1888" s="2824"/>
      <c r="AD1888" s="2835"/>
      <c r="AE1888" s="2821"/>
      <c r="AF1888" s="2823"/>
      <c r="AG1888" s="59">
        <f>IF(N1888=N1887,0,IF(N1888=N1886,0,IF(N1888=N1885,0,IF(N1888=N1884,0,IF(N1888=N1883,0,IF(N1888=N1882,0,IF(N1888=N1881,0,1)))))))</f>
        <v>0</v>
      </c>
      <c r="AH1888" s="59" t="s">
        <v>224</v>
      </c>
      <c r="AI1888" s="59" t="str">
        <f t="shared" si="431"/>
        <v>??</v>
      </c>
      <c r="AJ1888" s="59">
        <f>IF(O1888=O1887,0,IF(O1888=O1886,0,IF(O1888=O1885,0,IF(O1888=O1884,0,IF(O1888=O1883,0,IF(O1888=O1882,0,IF(O1888=O1881,0,1)))))))</f>
        <v>0</v>
      </c>
      <c r="AK1888" s="529">
        <f t="shared" si="448"/>
        <v>0</v>
      </c>
    </row>
    <row r="1889" spans="1:37" ht="14.1" customHeight="1" thickTop="1" thickBot="1">
      <c r="A1889" s="2797"/>
      <c r="B1889" s="2801"/>
      <c r="C1889" s="2827"/>
      <c r="D1889" s="2830"/>
      <c r="E1889" s="2833"/>
      <c r="F1889" s="2807"/>
      <c r="G1889" s="2810"/>
      <c r="H1889" s="2839"/>
      <c r="I1889" s="2807"/>
      <c r="J1889" s="2807"/>
      <c r="K1889" s="277"/>
      <c r="L1889" s="98"/>
      <c r="M1889" s="1760"/>
      <c r="N1889" s="89"/>
      <c r="O1889" s="89"/>
      <c r="P1889" s="98"/>
      <c r="Q1889" s="98"/>
      <c r="R1889" s="12"/>
      <c r="S1889" s="12"/>
      <c r="T1889" s="12"/>
      <c r="U1889" s="12"/>
      <c r="V1889" s="12"/>
      <c r="W1889" s="1934"/>
      <c r="X1889" s="1934"/>
      <c r="Y1889" s="12"/>
      <c r="Z1889" s="98"/>
      <c r="AA1889" s="2813"/>
      <c r="AB1889" s="2813"/>
      <c r="AC1889" s="2824"/>
      <c r="AD1889" s="2835"/>
      <c r="AE1889" s="2821"/>
      <c r="AF1889" s="2823"/>
      <c r="AG1889" s="59">
        <f>IF(N1889=N1888,0,IF(N1889=N1887,0,IF(N1889=N1886,0,IF(N1889=N1885,0,IF(N1889=N1884,0,IF(N1889=N1883,0,IF(N1889=N1882,0,IF(N1889=N1881,0,1))))))))</f>
        <v>0</v>
      </c>
      <c r="AH1889" s="59" t="s">
        <v>224</v>
      </c>
      <c r="AI1889" s="59" t="str">
        <f t="shared" si="431"/>
        <v>??</v>
      </c>
      <c r="AJ1889" s="59">
        <f>IF(O1889=O1888,0,IF(O1889=O1887,0,IF(O1889=O1886,0,IF(O1889=O1885,0,IF(O1889=O1884,0,IF(O1889=O1883,0,IF(O1889=O1882,0,IF(O1889=O1881,0,1))))))))</f>
        <v>0</v>
      </c>
      <c r="AK1889" s="529">
        <f t="shared" si="448"/>
        <v>0</v>
      </c>
    </row>
    <row r="1890" spans="1:37" ht="14.1" customHeight="1" thickTop="1" thickBot="1">
      <c r="A1890" s="2797"/>
      <c r="B1890" s="2802"/>
      <c r="C1890" s="2828"/>
      <c r="D1890" s="2831"/>
      <c r="E1890" s="2834"/>
      <c r="F1890" s="2808"/>
      <c r="G1890" s="2811"/>
      <c r="H1890" s="2840"/>
      <c r="I1890" s="2808"/>
      <c r="J1890" s="2808"/>
      <c r="K1890" s="274"/>
      <c r="L1890" s="96"/>
      <c r="M1890" s="96"/>
      <c r="N1890" s="89"/>
      <c r="O1890" s="93"/>
      <c r="P1890" s="96"/>
      <c r="Q1890" s="96"/>
      <c r="R1890" s="13"/>
      <c r="S1890" s="13"/>
      <c r="T1890" s="13"/>
      <c r="U1890" s="13"/>
      <c r="V1890" s="13"/>
      <c r="W1890" s="13"/>
      <c r="X1890" s="13"/>
      <c r="Y1890" s="13"/>
      <c r="Z1890" s="96"/>
      <c r="AA1890" s="2814"/>
      <c r="AB1890" s="2814"/>
      <c r="AC1890" s="2825"/>
      <c r="AD1890" s="2835"/>
      <c r="AE1890" s="2822"/>
      <c r="AF1890" s="2823"/>
      <c r="AG1890" s="59">
        <f>IF(N1890=N1889,0,IF(N1890=N1888,0,IF(N1890=N1887,0,IF(N1890=N1886,0,IF(N1890=N1885,0,IF(N1890=N1884,0,IF(N1890=N1883,0,IF(N1890=N1882,0,IF(N1890=N1881,0,1)))))))))</f>
        <v>0</v>
      </c>
      <c r="AH1890" s="59" t="s">
        <v>224</v>
      </c>
      <c r="AI1890" s="59" t="str">
        <f t="shared" si="431"/>
        <v>??</v>
      </c>
      <c r="AJ1890" s="59">
        <f>IF(O1890=O1889,0,IF(O1890=O1888,0,IF(O1890=O1887,0,IF(O1890=O1886,0,IF(O1890=O1885,0,IF(O1890=O1884,0,IF(O1890=O1883,0,IF(O1890=O1882,0,IF(O1890=O1881,0,1)))))))))</f>
        <v>0</v>
      </c>
      <c r="AK1890" s="529">
        <f t="shared" si="448"/>
        <v>0</v>
      </c>
    </row>
    <row r="1891" spans="1:37" ht="14.1" customHeight="1" thickTop="1" thickBot="1">
      <c r="A1891" s="2797"/>
      <c r="B1891" s="2800"/>
      <c r="C1891" s="2826"/>
      <c r="D1891" s="2829"/>
      <c r="E1891" s="2832"/>
      <c r="F1891" s="2806"/>
      <c r="G1891" s="2809"/>
      <c r="H1891" s="2836" t="s">
        <v>970</v>
      </c>
      <c r="I1891" s="2806"/>
      <c r="J1891" s="2806"/>
      <c r="K1891" s="275"/>
      <c r="L1891" s="97"/>
      <c r="M1891" s="97"/>
      <c r="N1891" s="79"/>
      <c r="O1891" s="79"/>
      <c r="P1891" s="97"/>
      <c r="Q1891" s="97"/>
      <c r="R1891" s="14"/>
      <c r="S1891" s="14"/>
      <c r="T1891" s="14"/>
      <c r="U1891" s="14"/>
      <c r="V1891" s="14"/>
      <c r="W1891" s="14"/>
      <c r="X1891" s="14"/>
      <c r="Y1891" s="14"/>
      <c r="Z1891" s="97"/>
      <c r="AA1891" s="2812">
        <f>SUM(R1891:Z1900)</f>
        <v>0</v>
      </c>
      <c r="AB1891" s="2812">
        <f>IF(AA1891&gt;0,18,0)</f>
        <v>0</v>
      </c>
      <c r="AC1891" s="2815">
        <f t="shared" ref="AC1891" si="450">IF((AA1891-AB1891)&gt;=0,AA1891-AB1891,0)</f>
        <v>0</v>
      </c>
      <c r="AD1891" s="2835">
        <f>IF(AA1891&lt;AB1891,AA1891,AB1891)/IF(AB1891=0,1,AB1891)</f>
        <v>0</v>
      </c>
      <c r="AE1891" s="2820" t="str">
        <f>IF(AD1891=1,"pe",IF(AD1891&gt;0,"ne",""))</f>
        <v/>
      </c>
      <c r="AF1891" s="2823"/>
      <c r="AG1891" s="59">
        <v>1</v>
      </c>
      <c r="AH1891" s="59" t="s">
        <v>224</v>
      </c>
      <c r="AI1891" s="59" t="str">
        <f t="shared" si="431"/>
        <v>??</v>
      </c>
      <c r="AJ1891" s="59">
        <v>1</v>
      </c>
      <c r="AK1891" s="529">
        <f>C1891</f>
        <v>0</v>
      </c>
    </row>
    <row r="1892" spans="1:37" ht="14.1" customHeight="1" thickTop="1" thickBot="1">
      <c r="A1892" s="2797"/>
      <c r="B1892" s="2801"/>
      <c r="C1892" s="2827"/>
      <c r="D1892" s="2830"/>
      <c r="E1892" s="2833"/>
      <c r="F1892" s="2807"/>
      <c r="G1892" s="2810"/>
      <c r="H1892" s="2837"/>
      <c r="I1892" s="2807"/>
      <c r="J1892" s="2807"/>
      <c r="K1892" s="273"/>
      <c r="L1892" s="98"/>
      <c r="M1892" s="1760"/>
      <c r="N1892" s="89"/>
      <c r="O1892" s="89"/>
      <c r="P1892" s="98"/>
      <c r="Q1892" s="98"/>
      <c r="R1892" s="12"/>
      <c r="S1892" s="12"/>
      <c r="T1892" s="12"/>
      <c r="U1892" s="12"/>
      <c r="V1892" s="12"/>
      <c r="W1892" s="1934"/>
      <c r="X1892" s="1934"/>
      <c r="Y1892" s="12"/>
      <c r="Z1892" s="98"/>
      <c r="AA1892" s="2813"/>
      <c r="AB1892" s="2813"/>
      <c r="AC1892" s="2816"/>
      <c r="AD1892" s="2835"/>
      <c r="AE1892" s="2821"/>
      <c r="AF1892" s="2823"/>
      <c r="AG1892" s="59">
        <f>IF(N1892=N1891,0,1)</f>
        <v>0</v>
      </c>
      <c r="AH1892" s="59" t="s">
        <v>224</v>
      </c>
      <c r="AI1892" s="59" t="str">
        <f t="shared" si="431"/>
        <v>??</v>
      </c>
      <c r="AJ1892" s="59">
        <f>IF(O1892=O1891,0,1)</f>
        <v>0</v>
      </c>
      <c r="AK1892" s="529">
        <f t="shared" si="448"/>
        <v>0</v>
      </c>
    </row>
    <row r="1893" spans="1:37" ht="14.1" customHeight="1" thickTop="1" thickBot="1">
      <c r="A1893" s="2797"/>
      <c r="B1893" s="2801"/>
      <c r="C1893" s="2827"/>
      <c r="D1893" s="2830"/>
      <c r="E1893" s="2833"/>
      <c r="F1893" s="2807"/>
      <c r="G1893" s="2810"/>
      <c r="H1893" s="2838"/>
      <c r="I1893" s="2807"/>
      <c r="J1893" s="2807"/>
      <c r="K1893" s="273"/>
      <c r="L1893" s="98"/>
      <c r="M1893" s="1760"/>
      <c r="N1893" s="89"/>
      <c r="O1893" s="89"/>
      <c r="P1893" s="98"/>
      <c r="Q1893" s="98"/>
      <c r="R1893" s="12"/>
      <c r="S1893" s="12"/>
      <c r="T1893" s="12"/>
      <c r="U1893" s="12"/>
      <c r="V1893" s="12"/>
      <c r="W1893" s="1934"/>
      <c r="X1893" s="1934"/>
      <c r="Y1893" s="12"/>
      <c r="Z1893" s="98"/>
      <c r="AA1893" s="2813"/>
      <c r="AB1893" s="2813"/>
      <c r="AC1893" s="2816"/>
      <c r="AD1893" s="2835"/>
      <c r="AE1893" s="2821"/>
      <c r="AF1893" s="2823"/>
      <c r="AG1893" s="59">
        <f>IF(N1893=N1892,0,IF(N1893=N1891,0,1))</f>
        <v>0</v>
      </c>
      <c r="AH1893" s="59" t="s">
        <v>224</v>
      </c>
      <c r="AI1893" s="59" t="str">
        <f t="shared" si="431"/>
        <v>??</v>
      </c>
      <c r="AJ1893" s="59">
        <f>IF(O1893=O1892,0,IF(O1893=O1891,0,1))</f>
        <v>0</v>
      </c>
      <c r="AK1893" s="529">
        <f t="shared" si="448"/>
        <v>0</v>
      </c>
    </row>
    <row r="1894" spans="1:37" ht="14.1" customHeight="1" thickTop="1" thickBot="1">
      <c r="A1894" s="2797"/>
      <c r="B1894" s="2801"/>
      <c r="C1894" s="2827"/>
      <c r="D1894" s="2830"/>
      <c r="E1894" s="2833"/>
      <c r="F1894" s="2807"/>
      <c r="G1894" s="2810"/>
      <c r="H1894" s="2839"/>
      <c r="I1894" s="2807"/>
      <c r="J1894" s="2807"/>
      <c r="K1894" s="273"/>
      <c r="L1894" s="98"/>
      <c r="M1894" s="1760"/>
      <c r="N1894" s="89"/>
      <c r="O1894" s="89"/>
      <c r="P1894" s="98"/>
      <c r="Q1894" s="98"/>
      <c r="R1894" s="12"/>
      <c r="S1894" s="12"/>
      <c r="T1894" s="12"/>
      <c r="U1894" s="12"/>
      <c r="V1894" s="12"/>
      <c r="W1894" s="1934"/>
      <c r="X1894" s="1934"/>
      <c r="Y1894" s="12"/>
      <c r="Z1894" s="98"/>
      <c r="AA1894" s="2813"/>
      <c r="AB1894" s="2813"/>
      <c r="AC1894" s="2816"/>
      <c r="AD1894" s="2835"/>
      <c r="AE1894" s="2821"/>
      <c r="AF1894" s="2823"/>
      <c r="AG1894" s="59">
        <f>IF(N1894=N1893,0,IF(N1894=N1892,0,IF(N1894=N1891,0,1)))</f>
        <v>0</v>
      </c>
      <c r="AH1894" s="59" t="s">
        <v>224</v>
      </c>
      <c r="AI1894" s="59" t="str">
        <f t="shared" si="431"/>
        <v>??</v>
      </c>
      <c r="AJ1894" s="59">
        <f>IF(O1894=O1893,0,IF(O1894=O1892,0,IF(O1894=O1891,0,1)))</f>
        <v>0</v>
      </c>
      <c r="AK1894" s="529">
        <f t="shared" si="448"/>
        <v>0</v>
      </c>
    </row>
    <row r="1895" spans="1:37" ht="14.1" customHeight="1" thickTop="1" thickBot="1">
      <c r="A1895" s="2797"/>
      <c r="B1895" s="2801"/>
      <c r="C1895" s="2827"/>
      <c r="D1895" s="2830"/>
      <c r="E1895" s="2833"/>
      <c r="F1895" s="2807"/>
      <c r="G1895" s="2810"/>
      <c r="H1895" s="2839"/>
      <c r="I1895" s="2807"/>
      <c r="J1895" s="2807"/>
      <c r="K1895" s="277"/>
      <c r="L1895" s="98"/>
      <c r="M1895" s="1760"/>
      <c r="N1895" s="89"/>
      <c r="O1895" s="89"/>
      <c r="P1895" s="98"/>
      <c r="Q1895" s="98"/>
      <c r="R1895" s="12"/>
      <c r="S1895" s="12"/>
      <c r="T1895" s="12"/>
      <c r="U1895" s="12"/>
      <c r="V1895" s="12"/>
      <c r="W1895" s="1934"/>
      <c r="X1895" s="1934"/>
      <c r="Y1895" s="12"/>
      <c r="Z1895" s="98"/>
      <c r="AA1895" s="2813"/>
      <c r="AB1895" s="2813"/>
      <c r="AC1895" s="2816"/>
      <c r="AD1895" s="2835"/>
      <c r="AE1895" s="2821"/>
      <c r="AF1895" s="2823"/>
      <c r="AG1895" s="59">
        <f>IF(N1895=N1894,0,IF(N1895=N1893,0,IF(N1895=N1892,0,IF(N1895=N1891,0,1))))</f>
        <v>0</v>
      </c>
      <c r="AH1895" s="59" t="s">
        <v>224</v>
      </c>
      <c r="AI1895" s="59" t="str">
        <f t="shared" si="431"/>
        <v>??</v>
      </c>
      <c r="AJ1895" s="59">
        <f>IF(O1895=O1894,0,IF(O1895=O1893,0,IF(O1895=O1892,0,IF(O1895=O1891,0,1))))</f>
        <v>0</v>
      </c>
      <c r="AK1895" s="529">
        <f t="shared" si="448"/>
        <v>0</v>
      </c>
    </row>
    <row r="1896" spans="1:37" ht="14.1" customHeight="1" thickTop="1" thickBot="1">
      <c r="A1896" s="2797"/>
      <c r="B1896" s="2801"/>
      <c r="C1896" s="2827"/>
      <c r="D1896" s="2830"/>
      <c r="E1896" s="2833"/>
      <c r="F1896" s="2807"/>
      <c r="G1896" s="2810"/>
      <c r="H1896" s="2839"/>
      <c r="I1896" s="2807"/>
      <c r="J1896" s="2807"/>
      <c r="K1896" s="277"/>
      <c r="L1896" s="98"/>
      <c r="M1896" s="1760"/>
      <c r="N1896" s="89"/>
      <c r="O1896" s="89"/>
      <c r="P1896" s="98"/>
      <c r="Q1896" s="98"/>
      <c r="R1896" s="12"/>
      <c r="S1896" s="12"/>
      <c r="T1896" s="12"/>
      <c r="U1896" s="12"/>
      <c r="V1896" s="12"/>
      <c r="W1896" s="1934"/>
      <c r="X1896" s="1934"/>
      <c r="Y1896" s="12"/>
      <c r="Z1896" s="98"/>
      <c r="AA1896" s="2813"/>
      <c r="AB1896" s="2813"/>
      <c r="AC1896" s="2816"/>
      <c r="AD1896" s="2835"/>
      <c r="AE1896" s="2821"/>
      <c r="AF1896" s="2823"/>
      <c r="AG1896" s="59">
        <f>IF(N1896=N1895,0,IF(N1896=N1894,0,IF(N1896=N1893,0,IF(N1896=N1892,0,IF(N1896=N1891,0,1)))))</f>
        <v>0</v>
      </c>
      <c r="AH1896" s="59" t="s">
        <v>224</v>
      </c>
      <c r="AI1896" s="59" t="str">
        <f t="shared" si="431"/>
        <v>??</v>
      </c>
      <c r="AJ1896" s="59">
        <f>IF(O1896=O1895,0,IF(O1896=O1894,0,IF(O1896=O1893,0,IF(O1896=O1892,0,IF(O1896=O1891,0,1)))))</f>
        <v>0</v>
      </c>
      <c r="AK1896" s="529">
        <f t="shared" si="448"/>
        <v>0</v>
      </c>
    </row>
    <row r="1897" spans="1:37" ht="14.1" customHeight="1" thickTop="1" thickBot="1">
      <c r="A1897" s="2797"/>
      <c r="B1897" s="2801"/>
      <c r="C1897" s="2827"/>
      <c r="D1897" s="2830"/>
      <c r="E1897" s="2833"/>
      <c r="F1897" s="2807"/>
      <c r="G1897" s="2810"/>
      <c r="H1897" s="2839"/>
      <c r="I1897" s="2807"/>
      <c r="J1897" s="2807"/>
      <c r="K1897" s="277"/>
      <c r="L1897" s="98"/>
      <c r="M1897" s="1760"/>
      <c r="N1897" s="89"/>
      <c r="O1897" s="89"/>
      <c r="P1897" s="98"/>
      <c r="Q1897" s="98"/>
      <c r="R1897" s="12"/>
      <c r="S1897" s="12"/>
      <c r="T1897" s="12"/>
      <c r="U1897" s="12"/>
      <c r="V1897" s="12"/>
      <c r="W1897" s="1934"/>
      <c r="X1897" s="1934"/>
      <c r="Y1897" s="12"/>
      <c r="Z1897" s="98"/>
      <c r="AA1897" s="2813"/>
      <c r="AB1897" s="2813"/>
      <c r="AC1897" s="2824" t="str">
        <f t="shared" ref="AC1897" si="451">IF(AC1891&gt;9,"błąd","")</f>
        <v/>
      </c>
      <c r="AD1897" s="2835"/>
      <c r="AE1897" s="2821"/>
      <c r="AF1897" s="2823"/>
      <c r="AG1897" s="59">
        <f>IF(N1897=N1896,0,IF(N1897=N1895,0,IF(N1897=N1894,0,IF(N1897=N1893,0,IF(N1897=N1892,0,IF(N1897=N1891,0,1))))))</f>
        <v>0</v>
      </c>
      <c r="AH1897" s="59" t="s">
        <v>224</v>
      </c>
      <c r="AI1897" s="59" t="str">
        <f t="shared" si="431"/>
        <v>??</v>
      </c>
      <c r="AJ1897" s="59">
        <f>IF(O1897=O1896,0,IF(O1897=O1895,0,IF(O1897=O1894,0,IF(O1897=O1893,0,IF(O1897=O1892,0,IF(O1897=O1891,0,1))))))</f>
        <v>0</v>
      </c>
      <c r="AK1897" s="529">
        <f t="shared" si="448"/>
        <v>0</v>
      </c>
    </row>
    <row r="1898" spans="1:37" ht="14.1" customHeight="1" thickTop="1" thickBot="1">
      <c r="A1898" s="2797"/>
      <c r="B1898" s="2801"/>
      <c r="C1898" s="2827"/>
      <c r="D1898" s="2830"/>
      <c r="E1898" s="2833"/>
      <c r="F1898" s="2807"/>
      <c r="G1898" s="2810"/>
      <c r="H1898" s="2839"/>
      <c r="I1898" s="2807"/>
      <c r="J1898" s="2807"/>
      <c r="K1898" s="277"/>
      <c r="L1898" s="98"/>
      <c r="M1898" s="1760"/>
      <c r="N1898" s="89"/>
      <c r="O1898" s="89"/>
      <c r="P1898" s="98"/>
      <c r="Q1898" s="98"/>
      <c r="R1898" s="12"/>
      <c r="S1898" s="12"/>
      <c r="T1898" s="12"/>
      <c r="U1898" s="12"/>
      <c r="V1898" s="12"/>
      <c r="W1898" s="1934"/>
      <c r="X1898" s="1934"/>
      <c r="Y1898" s="12"/>
      <c r="Z1898" s="98"/>
      <c r="AA1898" s="2813"/>
      <c r="AB1898" s="2813"/>
      <c r="AC1898" s="2824"/>
      <c r="AD1898" s="2835"/>
      <c r="AE1898" s="2821"/>
      <c r="AF1898" s="2823"/>
      <c r="AG1898" s="59">
        <f>IF(N1898=N1897,0,IF(N1898=N1896,0,IF(N1898=N1895,0,IF(N1898=N1894,0,IF(N1898=N1893,0,IF(N1898=N1892,0,IF(N1898=N1891,0,1)))))))</f>
        <v>0</v>
      </c>
      <c r="AH1898" s="59" t="s">
        <v>224</v>
      </c>
      <c r="AI1898" s="59" t="str">
        <f t="shared" si="431"/>
        <v>??</v>
      </c>
      <c r="AJ1898" s="59">
        <f>IF(O1898=O1897,0,IF(O1898=O1896,0,IF(O1898=O1895,0,IF(O1898=O1894,0,IF(O1898=O1893,0,IF(O1898=O1892,0,IF(O1898=O1891,0,1)))))))</f>
        <v>0</v>
      </c>
      <c r="AK1898" s="529">
        <f t="shared" si="448"/>
        <v>0</v>
      </c>
    </row>
    <row r="1899" spans="1:37" ht="14.1" customHeight="1" thickTop="1" thickBot="1">
      <c r="A1899" s="2797"/>
      <c r="B1899" s="2801"/>
      <c r="C1899" s="2827"/>
      <c r="D1899" s="2830"/>
      <c r="E1899" s="2833"/>
      <c r="F1899" s="2807"/>
      <c r="G1899" s="2810"/>
      <c r="H1899" s="2839"/>
      <c r="I1899" s="2807"/>
      <c r="J1899" s="2807"/>
      <c r="K1899" s="277"/>
      <c r="L1899" s="98"/>
      <c r="M1899" s="1760"/>
      <c r="N1899" s="89"/>
      <c r="O1899" s="89"/>
      <c r="P1899" s="98"/>
      <c r="Q1899" s="98"/>
      <c r="R1899" s="12"/>
      <c r="S1899" s="12"/>
      <c r="T1899" s="12"/>
      <c r="U1899" s="12"/>
      <c r="V1899" s="12"/>
      <c r="W1899" s="1934"/>
      <c r="X1899" s="1934"/>
      <c r="Y1899" s="12"/>
      <c r="Z1899" s="98"/>
      <c r="AA1899" s="2813"/>
      <c r="AB1899" s="2813"/>
      <c r="AC1899" s="2824"/>
      <c r="AD1899" s="2835"/>
      <c r="AE1899" s="2821"/>
      <c r="AF1899" s="2823"/>
      <c r="AG1899" s="59">
        <f>IF(N1899=N1898,0,IF(N1899=N1897,0,IF(N1899=N1896,0,IF(N1899=N1895,0,IF(N1899=N1894,0,IF(N1899=N1893,0,IF(N1899=N1892,0,IF(N1899=N1891,0,1))))))))</f>
        <v>0</v>
      </c>
      <c r="AH1899" s="59" t="s">
        <v>224</v>
      </c>
      <c r="AI1899" s="59" t="str">
        <f t="shared" si="431"/>
        <v>??</v>
      </c>
      <c r="AJ1899" s="59">
        <f>IF(O1899=O1898,0,IF(O1899=O1897,0,IF(O1899=O1896,0,IF(O1899=O1895,0,IF(O1899=O1894,0,IF(O1899=O1893,0,IF(O1899=O1892,0,IF(O1899=O1891,0,1))))))))</f>
        <v>0</v>
      </c>
      <c r="AK1899" s="529">
        <f t="shared" si="448"/>
        <v>0</v>
      </c>
    </row>
    <row r="1900" spans="1:37" ht="14.1" customHeight="1" thickTop="1" thickBot="1">
      <c r="A1900" s="2797"/>
      <c r="B1900" s="2802"/>
      <c r="C1900" s="2828"/>
      <c r="D1900" s="2831"/>
      <c r="E1900" s="2834"/>
      <c r="F1900" s="2808"/>
      <c r="G1900" s="2811"/>
      <c r="H1900" s="2840"/>
      <c r="I1900" s="2808"/>
      <c r="J1900" s="2808"/>
      <c r="K1900" s="274"/>
      <c r="L1900" s="96"/>
      <c r="M1900" s="96"/>
      <c r="N1900" s="89"/>
      <c r="O1900" s="93"/>
      <c r="P1900" s="96"/>
      <c r="Q1900" s="96"/>
      <c r="R1900" s="13"/>
      <c r="S1900" s="13"/>
      <c r="T1900" s="13"/>
      <c r="U1900" s="13"/>
      <c r="V1900" s="13"/>
      <c r="W1900" s="13"/>
      <c r="X1900" s="13"/>
      <c r="Y1900" s="13"/>
      <c r="Z1900" s="96"/>
      <c r="AA1900" s="2814"/>
      <c r="AB1900" s="2814"/>
      <c r="AC1900" s="2825"/>
      <c r="AD1900" s="2835"/>
      <c r="AE1900" s="2822"/>
      <c r="AF1900" s="2823"/>
      <c r="AG1900" s="59">
        <f>IF(N1900=N1899,0,IF(N1900=N1898,0,IF(N1900=N1897,0,IF(N1900=N1896,0,IF(N1900=N1895,0,IF(N1900=N1894,0,IF(N1900=N1893,0,IF(N1900=N1892,0,IF(N1900=N1891,0,1)))))))))</f>
        <v>0</v>
      </c>
      <c r="AH1900" s="59" t="s">
        <v>224</v>
      </c>
      <c r="AI1900" s="59" t="str">
        <f t="shared" si="431"/>
        <v>??</v>
      </c>
      <c r="AJ1900" s="59">
        <f>IF(O1900=O1899,0,IF(O1900=O1898,0,IF(O1900=O1897,0,IF(O1900=O1896,0,IF(O1900=O1895,0,IF(O1900=O1894,0,IF(O1900=O1893,0,IF(O1900=O1892,0,IF(O1900=O1891,0,1)))))))))</f>
        <v>0</v>
      </c>
      <c r="AK1900" s="529">
        <f t="shared" si="448"/>
        <v>0</v>
      </c>
    </row>
    <row r="1901" spans="1:37" ht="14.1" customHeight="1" thickTop="1" thickBot="1">
      <c r="A1901" s="2797"/>
      <c r="B1901" s="2800"/>
      <c r="C1901" s="2826"/>
      <c r="D1901" s="2829"/>
      <c r="E1901" s="2832"/>
      <c r="F1901" s="2806"/>
      <c r="G1901" s="2809"/>
      <c r="H1901" s="2836" t="s">
        <v>970</v>
      </c>
      <c r="I1901" s="2806"/>
      <c r="J1901" s="2806"/>
      <c r="K1901" s="275"/>
      <c r="L1901" s="97"/>
      <c r="M1901" s="97"/>
      <c r="N1901" s="79"/>
      <c r="O1901" s="79"/>
      <c r="P1901" s="97"/>
      <c r="Q1901" s="97"/>
      <c r="R1901" s="14"/>
      <c r="S1901" s="14"/>
      <c r="T1901" s="14"/>
      <c r="U1901" s="14"/>
      <c r="V1901" s="14"/>
      <c r="W1901" s="14"/>
      <c r="X1901" s="14"/>
      <c r="Y1901" s="14"/>
      <c r="Z1901" s="97"/>
      <c r="AA1901" s="2812">
        <f>SUM(R1901:Z1910)</f>
        <v>0</v>
      </c>
      <c r="AB1901" s="2812">
        <f>IF(AA1901&gt;0,18,0)</f>
        <v>0</v>
      </c>
      <c r="AC1901" s="2815">
        <f t="shared" ref="AC1901" si="452">IF((AA1901-AB1901)&gt;=0,AA1901-AB1901,0)</f>
        <v>0</v>
      </c>
      <c r="AD1901" s="2835">
        <f>IF(AA1901&lt;AB1901,AA1901,AB1901)/IF(AB1901=0,1,AB1901)</f>
        <v>0</v>
      </c>
      <c r="AE1901" s="2820" t="str">
        <f>IF(AD1901=1,"pe",IF(AD1901&gt;0,"ne",""))</f>
        <v/>
      </c>
      <c r="AF1901" s="2823"/>
      <c r="AG1901" s="59">
        <v>1</v>
      </c>
      <c r="AH1901" s="59" t="s">
        <v>224</v>
      </c>
      <c r="AI1901" s="59" t="str">
        <f t="shared" ref="AI1901:AI1990" si="453">$C$2</f>
        <v>??</v>
      </c>
      <c r="AJ1901" s="59">
        <v>1</v>
      </c>
      <c r="AK1901" s="529">
        <f>C1901</f>
        <v>0</v>
      </c>
    </row>
    <row r="1902" spans="1:37" ht="14.1" customHeight="1" thickTop="1" thickBot="1">
      <c r="A1902" s="2797"/>
      <c r="B1902" s="2801"/>
      <c r="C1902" s="2827"/>
      <c r="D1902" s="2830"/>
      <c r="E1902" s="2833"/>
      <c r="F1902" s="2807"/>
      <c r="G1902" s="2810"/>
      <c r="H1902" s="2837"/>
      <c r="I1902" s="2807"/>
      <c r="J1902" s="2807"/>
      <c r="K1902" s="273"/>
      <c r="L1902" s="98"/>
      <c r="M1902" s="1760"/>
      <c r="N1902" s="89"/>
      <c r="O1902" s="89"/>
      <c r="P1902" s="98"/>
      <c r="Q1902" s="98"/>
      <c r="R1902" s="12"/>
      <c r="S1902" s="12"/>
      <c r="T1902" s="12"/>
      <c r="U1902" s="12"/>
      <c r="V1902" s="12"/>
      <c r="W1902" s="1934"/>
      <c r="X1902" s="1934"/>
      <c r="Y1902" s="12"/>
      <c r="Z1902" s="98"/>
      <c r="AA1902" s="2813"/>
      <c r="AB1902" s="2813"/>
      <c r="AC1902" s="2816"/>
      <c r="AD1902" s="2835"/>
      <c r="AE1902" s="2821"/>
      <c r="AF1902" s="2823"/>
      <c r="AG1902" s="59">
        <f>IF(N1902=N1901,0,1)</f>
        <v>0</v>
      </c>
      <c r="AH1902" s="59" t="s">
        <v>224</v>
      </c>
      <c r="AI1902" s="59" t="str">
        <f t="shared" si="453"/>
        <v>??</v>
      </c>
      <c r="AJ1902" s="59">
        <f>IF(O1902=O1901,0,1)</f>
        <v>0</v>
      </c>
      <c r="AK1902" s="529">
        <f t="shared" si="448"/>
        <v>0</v>
      </c>
    </row>
    <row r="1903" spans="1:37" ht="14.1" customHeight="1" thickTop="1" thickBot="1">
      <c r="A1903" s="2797"/>
      <c r="B1903" s="2801"/>
      <c r="C1903" s="2827"/>
      <c r="D1903" s="2830"/>
      <c r="E1903" s="2833"/>
      <c r="F1903" s="2807"/>
      <c r="G1903" s="2810"/>
      <c r="H1903" s="2838"/>
      <c r="I1903" s="2807"/>
      <c r="J1903" s="2807"/>
      <c r="K1903" s="273"/>
      <c r="L1903" s="98"/>
      <c r="M1903" s="1760"/>
      <c r="N1903" s="89"/>
      <c r="O1903" s="89"/>
      <c r="P1903" s="98"/>
      <c r="Q1903" s="98"/>
      <c r="R1903" s="12"/>
      <c r="S1903" s="12"/>
      <c r="T1903" s="12"/>
      <c r="U1903" s="12"/>
      <c r="V1903" s="12"/>
      <c r="W1903" s="1934"/>
      <c r="X1903" s="1934"/>
      <c r="Y1903" s="12"/>
      <c r="Z1903" s="98"/>
      <c r="AA1903" s="2813"/>
      <c r="AB1903" s="2813"/>
      <c r="AC1903" s="2816"/>
      <c r="AD1903" s="2835"/>
      <c r="AE1903" s="2821"/>
      <c r="AF1903" s="2823"/>
      <c r="AG1903" s="59">
        <f>IF(N1903=N1902,0,IF(N1903=N1901,0,1))</f>
        <v>0</v>
      </c>
      <c r="AH1903" s="59" t="s">
        <v>224</v>
      </c>
      <c r="AI1903" s="59" t="str">
        <f t="shared" si="453"/>
        <v>??</v>
      </c>
      <c r="AJ1903" s="59">
        <f>IF(O1903=O1902,0,IF(O1903=O1901,0,1))</f>
        <v>0</v>
      </c>
      <c r="AK1903" s="529">
        <f t="shared" si="448"/>
        <v>0</v>
      </c>
    </row>
    <row r="1904" spans="1:37" ht="14.1" customHeight="1" thickTop="1" thickBot="1">
      <c r="A1904" s="2797"/>
      <c r="B1904" s="2801"/>
      <c r="C1904" s="2827"/>
      <c r="D1904" s="2830"/>
      <c r="E1904" s="2833"/>
      <c r="F1904" s="2807"/>
      <c r="G1904" s="2810"/>
      <c r="H1904" s="2839"/>
      <c r="I1904" s="2807"/>
      <c r="J1904" s="2807"/>
      <c r="K1904" s="273"/>
      <c r="L1904" s="98"/>
      <c r="M1904" s="1760"/>
      <c r="N1904" s="89"/>
      <c r="O1904" s="89"/>
      <c r="P1904" s="98"/>
      <c r="Q1904" s="98"/>
      <c r="R1904" s="12"/>
      <c r="S1904" s="12"/>
      <c r="T1904" s="12"/>
      <c r="U1904" s="12"/>
      <c r="V1904" s="12"/>
      <c r="W1904" s="1934"/>
      <c r="X1904" s="1934"/>
      <c r="Y1904" s="12"/>
      <c r="Z1904" s="98"/>
      <c r="AA1904" s="2813"/>
      <c r="AB1904" s="2813"/>
      <c r="AC1904" s="2816"/>
      <c r="AD1904" s="2835"/>
      <c r="AE1904" s="2821"/>
      <c r="AF1904" s="2823"/>
      <c r="AG1904" s="59">
        <f>IF(N1904=N1903,0,IF(N1904=N1902,0,IF(N1904=N1901,0,1)))</f>
        <v>0</v>
      </c>
      <c r="AH1904" s="59" t="s">
        <v>224</v>
      </c>
      <c r="AI1904" s="59" t="str">
        <f t="shared" si="453"/>
        <v>??</v>
      </c>
      <c r="AJ1904" s="59">
        <f>IF(O1904=O1903,0,IF(O1904=O1902,0,IF(O1904=O1901,0,1)))</f>
        <v>0</v>
      </c>
      <c r="AK1904" s="529">
        <f t="shared" si="448"/>
        <v>0</v>
      </c>
    </row>
    <row r="1905" spans="1:37" ht="14.1" customHeight="1" thickTop="1" thickBot="1">
      <c r="A1905" s="2797"/>
      <c r="B1905" s="2801"/>
      <c r="C1905" s="2827"/>
      <c r="D1905" s="2830"/>
      <c r="E1905" s="2833"/>
      <c r="F1905" s="2807"/>
      <c r="G1905" s="2810"/>
      <c r="H1905" s="2839"/>
      <c r="I1905" s="2807"/>
      <c r="J1905" s="2807"/>
      <c r="K1905" s="277"/>
      <c r="L1905" s="98"/>
      <c r="M1905" s="1760"/>
      <c r="N1905" s="89"/>
      <c r="O1905" s="89"/>
      <c r="P1905" s="98"/>
      <c r="Q1905" s="98"/>
      <c r="R1905" s="12"/>
      <c r="S1905" s="12"/>
      <c r="T1905" s="12"/>
      <c r="U1905" s="12"/>
      <c r="V1905" s="12"/>
      <c r="W1905" s="1934"/>
      <c r="X1905" s="1934"/>
      <c r="Y1905" s="12"/>
      <c r="Z1905" s="98"/>
      <c r="AA1905" s="2813"/>
      <c r="AB1905" s="2813"/>
      <c r="AC1905" s="2816"/>
      <c r="AD1905" s="2835"/>
      <c r="AE1905" s="2821"/>
      <c r="AF1905" s="2823"/>
      <c r="AG1905" s="59">
        <f>IF(N1905=N1904,0,IF(N1905=N1903,0,IF(N1905=N1902,0,IF(N1905=N1901,0,1))))</f>
        <v>0</v>
      </c>
      <c r="AH1905" s="59" t="s">
        <v>224</v>
      </c>
      <c r="AI1905" s="59" t="str">
        <f t="shared" si="453"/>
        <v>??</v>
      </c>
      <c r="AJ1905" s="59">
        <f>IF(O1905=O1904,0,IF(O1905=O1903,0,IF(O1905=O1902,0,IF(O1905=O1901,0,1))))</f>
        <v>0</v>
      </c>
      <c r="AK1905" s="529">
        <f t="shared" si="448"/>
        <v>0</v>
      </c>
    </row>
    <row r="1906" spans="1:37" ht="14.1" customHeight="1" thickTop="1" thickBot="1">
      <c r="A1906" s="2797"/>
      <c r="B1906" s="2801"/>
      <c r="C1906" s="2827"/>
      <c r="D1906" s="2830"/>
      <c r="E1906" s="2833"/>
      <c r="F1906" s="2807"/>
      <c r="G1906" s="2810"/>
      <c r="H1906" s="2839"/>
      <c r="I1906" s="2807"/>
      <c r="J1906" s="2807"/>
      <c r="K1906" s="277"/>
      <c r="L1906" s="98"/>
      <c r="M1906" s="1760"/>
      <c r="N1906" s="89"/>
      <c r="O1906" s="89"/>
      <c r="P1906" s="98"/>
      <c r="Q1906" s="98"/>
      <c r="R1906" s="12"/>
      <c r="S1906" s="12"/>
      <c r="T1906" s="12"/>
      <c r="U1906" s="12"/>
      <c r="V1906" s="12"/>
      <c r="W1906" s="1934"/>
      <c r="X1906" s="1934"/>
      <c r="Y1906" s="12"/>
      <c r="Z1906" s="98"/>
      <c r="AA1906" s="2813"/>
      <c r="AB1906" s="2813"/>
      <c r="AC1906" s="2816"/>
      <c r="AD1906" s="2835"/>
      <c r="AE1906" s="2821"/>
      <c r="AF1906" s="2823"/>
      <c r="AG1906" s="59">
        <f>IF(N1906=N1905,0,IF(N1906=N1904,0,IF(N1906=N1903,0,IF(N1906=N1902,0,IF(N1906=N1901,0,1)))))</f>
        <v>0</v>
      </c>
      <c r="AH1906" s="59" t="s">
        <v>224</v>
      </c>
      <c r="AI1906" s="59" t="str">
        <f t="shared" si="453"/>
        <v>??</v>
      </c>
      <c r="AJ1906" s="59">
        <f>IF(O1906=O1905,0,IF(O1906=O1904,0,IF(O1906=O1903,0,IF(O1906=O1902,0,IF(O1906=O1901,0,1)))))</f>
        <v>0</v>
      </c>
      <c r="AK1906" s="529">
        <f t="shared" si="448"/>
        <v>0</v>
      </c>
    </row>
    <row r="1907" spans="1:37" ht="14.1" customHeight="1" thickTop="1" thickBot="1">
      <c r="A1907" s="2797"/>
      <c r="B1907" s="2801"/>
      <c r="C1907" s="2827"/>
      <c r="D1907" s="2830"/>
      <c r="E1907" s="2833"/>
      <c r="F1907" s="2807"/>
      <c r="G1907" s="2810"/>
      <c r="H1907" s="2839"/>
      <c r="I1907" s="2807"/>
      <c r="J1907" s="2807"/>
      <c r="K1907" s="277"/>
      <c r="L1907" s="98"/>
      <c r="M1907" s="1760"/>
      <c r="N1907" s="89"/>
      <c r="O1907" s="89"/>
      <c r="P1907" s="98"/>
      <c r="Q1907" s="98"/>
      <c r="R1907" s="12"/>
      <c r="S1907" s="12"/>
      <c r="T1907" s="12"/>
      <c r="U1907" s="12"/>
      <c r="V1907" s="12"/>
      <c r="W1907" s="1934"/>
      <c r="X1907" s="1934"/>
      <c r="Y1907" s="12"/>
      <c r="Z1907" s="98"/>
      <c r="AA1907" s="2813"/>
      <c r="AB1907" s="2813"/>
      <c r="AC1907" s="2824" t="str">
        <f t="shared" ref="AC1907" si="454">IF(AC1901&gt;9,"błąd","")</f>
        <v/>
      </c>
      <c r="AD1907" s="2835"/>
      <c r="AE1907" s="2821"/>
      <c r="AF1907" s="2823"/>
      <c r="AG1907" s="59">
        <f>IF(N1907=N1906,0,IF(N1907=N1905,0,IF(N1907=N1904,0,IF(N1907=N1903,0,IF(N1907=N1902,0,IF(N1907=N1901,0,1))))))</f>
        <v>0</v>
      </c>
      <c r="AH1907" s="59" t="s">
        <v>224</v>
      </c>
      <c r="AI1907" s="59" t="str">
        <f t="shared" si="453"/>
        <v>??</v>
      </c>
      <c r="AJ1907" s="59">
        <f>IF(O1907=O1906,0,IF(O1907=O1905,0,IF(O1907=O1904,0,IF(O1907=O1903,0,IF(O1907=O1902,0,IF(O1907=O1901,0,1))))))</f>
        <v>0</v>
      </c>
      <c r="AK1907" s="529">
        <f t="shared" si="448"/>
        <v>0</v>
      </c>
    </row>
    <row r="1908" spans="1:37" ht="14.1" customHeight="1" thickTop="1" thickBot="1">
      <c r="A1908" s="2797"/>
      <c r="B1908" s="2801"/>
      <c r="C1908" s="2827"/>
      <c r="D1908" s="2830"/>
      <c r="E1908" s="2833"/>
      <c r="F1908" s="2807"/>
      <c r="G1908" s="2810"/>
      <c r="H1908" s="2839"/>
      <c r="I1908" s="2807"/>
      <c r="J1908" s="2807"/>
      <c r="K1908" s="277"/>
      <c r="L1908" s="98"/>
      <c r="M1908" s="1760"/>
      <c r="N1908" s="89"/>
      <c r="O1908" s="89"/>
      <c r="P1908" s="98"/>
      <c r="Q1908" s="98"/>
      <c r="R1908" s="12"/>
      <c r="S1908" s="12"/>
      <c r="T1908" s="12"/>
      <c r="U1908" s="12"/>
      <c r="V1908" s="12"/>
      <c r="W1908" s="1934"/>
      <c r="X1908" s="1934"/>
      <c r="Y1908" s="12"/>
      <c r="Z1908" s="98"/>
      <c r="AA1908" s="2813"/>
      <c r="AB1908" s="2813"/>
      <c r="AC1908" s="2824"/>
      <c r="AD1908" s="2835"/>
      <c r="AE1908" s="2821"/>
      <c r="AF1908" s="2823"/>
      <c r="AG1908" s="59">
        <f>IF(N1908=N1907,0,IF(N1908=N1906,0,IF(N1908=N1905,0,IF(N1908=N1904,0,IF(N1908=N1903,0,IF(N1908=N1902,0,IF(N1908=N1901,0,1)))))))</f>
        <v>0</v>
      </c>
      <c r="AH1908" s="59" t="s">
        <v>224</v>
      </c>
      <c r="AI1908" s="59" t="str">
        <f t="shared" si="453"/>
        <v>??</v>
      </c>
      <c r="AJ1908" s="59">
        <f>IF(O1908=O1907,0,IF(O1908=O1906,0,IF(O1908=O1905,0,IF(O1908=O1904,0,IF(O1908=O1903,0,IF(O1908=O1902,0,IF(O1908=O1901,0,1)))))))</f>
        <v>0</v>
      </c>
      <c r="AK1908" s="529">
        <f t="shared" si="448"/>
        <v>0</v>
      </c>
    </row>
    <row r="1909" spans="1:37" ht="14.1" customHeight="1" thickTop="1" thickBot="1">
      <c r="A1909" s="2797"/>
      <c r="B1909" s="2801"/>
      <c r="C1909" s="2827"/>
      <c r="D1909" s="2830"/>
      <c r="E1909" s="2833"/>
      <c r="F1909" s="2807"/>
      <c r="G1909" s="2810"/>
      <c r="H1909" s="2839"/>
      <c r="I1909" s="2807"/>
      <c r="J1909" s="2807"/>
      <c r="K1909" s="277"/>
      <c r="L1909" s="98"/>
      <c r="M1909" s="1760"/>
      <c r="N1909" s="89"/>
      <c r="O1909" s="89"/>
      <c r="P1909" s="98"/>
      <c r="Q1909" s="98"/>
      <c r="R1909" s="12"/>
      <c r="S1909" s="12"/>
      <c r="T1909" s="12"/>
      <c r="U1909" s="12"/>
      <c r="V1909" s="12"/>
      <c r="W1909" s="1934"/>
      <c r="X1909" s="1934"/>
      <c r="Y1909" s="12"/>
      <c r="Z1909" s="98"/>
      <c r="AA1909" s="2813"/>
      <c r="AB1909" s="2813"/>
      <c r="AC1909" s="2824"/>
      <c r="AD1909" s="2835"/>
      <c r="AE1909" s="2821"/>
      <c r="AF1909" s="2823"/>
      <c r="AG1909" s="59">
        <f>IF(N1909=N1908,0,IF(N1909=N1907,0,IF(N1909=N1906,0,IF(N1909=N1905,0,IF(N1909=N1904,0,IF(N1909=N1903,0,IF(N1909=N1902,0,IF(N1909=N1901,0,1))))))))</f>
        <v>0</v>
      </c>
      <c r="AH1909" s="59" t="s">
        <v>224</v>
      </c>
      <c r="AI1909" s="59" t="str">
        <f t="shared" si="453"/>
        <v>??</v>
      </c>
      <c r="AJ1909" s="59">
        <f>IF(O1909=O1908,0,IF(O1909=O1907,0,IF(O1909=O1906,0,IF(O1909=O1905,0,IF(O1909=O1904,0,IF(O1909=O1903,0,IF(O1909=O1902,0,IF(O1909=O1901,0,1))))))))</f>
        <v>0</v>
      </c>
      <c r="AK1909" s="529">
        <f t="shared" si="448"/>
        <v>0</v>
      </c>
    </row>
    <row r="1910" spans="1:37" ht="14.1" customHeight="1" thickTop="1" thickBot="1">
      <c r="A1910" s="2797"/>
      <c r="B1910" s="2802"/>
      <c r="C1910" s="2828"/>
      <c r="D1910" s="2831"/>
      <c r="E1910" s="2834"/>
      <c r="F1910" s="2808"/>
      <c r="G1910" s="2811"/>
      <c r="H1910" s="2840"/>
      <c r="I1910" s="2808"/>
      <c r="J1910" s="2808"/>
      <c r="K1910" s="274"/>
      <c r="L1910" s="96"/>
      <c r="M1910" s="96"/>
      <c r="N1910" s="89"/>
      <c r="O1910" s="93"/>
      <c r="P1910" s="96"/>
      <c r="Q1910" s="96"/>
      <c r="R1910" s="13"/>
      <c r="S1910" s="13"/>
      <c r="T1910" s="13"/>
      <c r="U1910" s="13"/>
      <c r="V1910" s="13"/>
      <c r="W1910" s="13"/>
      <c r="X1910" s="13"/>
      <c r="Y1910" s="13"/>
      <c r="Z1910" s="96"/>
      <c r="AA1910" s="2814"/>
      <c r="AB1910" s="2814"/>
      <c r="AC1910" s="2825"/>
      <c r="AD1910" s="2835"/>
      <c r="AE1910" s="2822"/>
      <c r="AF1910" s="2823"/>
      <c r="AG1910" s="59">
        <f>IF(N1910=N1909,0,IF(N1910=N1908,0,IF(N1910=N1907,0,IF(N1910=N1906,0,IF(N1910=N1905,0,IF(N1910=N1904,0,IF(N1910=N1903,0,IF(N1910=N1902,0,IF(N1910=N1901,0,1)))))))))</f>
        <v>0</v>
      </c>
      <c r="AH1910" s="59" t="s">
        <v>224</v>
      </c>
      <c r="AI1910" s="59" t="str">
        <f t="shared" si="453"/>
        <v>??</v>
      </c>
      <c r="AJ1910" s="59">
        <f>IF(O1910=O1909,0,IF(O1910=O1908,0,IF(O1910=O1907,0,IF(O1910=O1906,0,IF(O1910=O1905,0,IF(O1910=O1904,0,IF(O1910=O1903,0,IF(O1910=O1902,0,IF(O1910=O1901,0,1)))))))))</f>
        <v>0</v>
      </c>
      <c r="AK1910" s="529">
        <f t="shared" si="448"/>
        <v>0</v>
      </c>
    </row>
    <row r="1911" spans="1:37" ht="14.1" customHeight="1" thickTop="1" thickBot="1">
      <c r="A1911" s="2797"/>
      <c r="B1911" s="2800"/>
      <c r="C1911" s="2826"/>
      <c r="D1911" s="2829"/>
      <c r="E1911" s="2832"/>
      <c r="F1911" s="2806"/>
      <c r="G1911" s="2809"/>
      <c r="H1911" s="2836" t="s">
        <v>970</v>
      </c>
      <c r="I1911" s="2806"/>
      <c r="J1911" s="2806"/>
      <c r="K1911" s="275"/>
      <c r="L1911" s="97"/>
      <c r="M1911" s="97"/>
      <c r="N1911" s="79"/>
      <c r="O1911" s="79"/>
      <c r="P1911" s="97"/>
      <c r="Q1911" s="97"/>
      <c r="R1911" s="14"/>
      <c r="S1911" s="14"/>
      <c r="T1911" s="14"/>
      <c r="U1911" s="14"/>
      <c r="V1911" s="14"/>
      <c r="W1911" s="14"/>
      <c r="X1911" s="14"/>
      <c r="Y1911" s="14"/>
      <c r="Z1911" s="97"/>
      <c r="AA1911" s="2812">
        <f>SUM(R1911:Z1920)</f>
        <v>0</v>
      </c>
      <c r="AB1911" s="2812">
        <f>IF(AA1911&gt;0,18,0)</f>
        <v>0</v>
      </c>
      <c r="AC1911" s="2815">
        <f t="shared" ref="AC1911" si="455">IF((AA1911-AB1911)&gt;=0,AA1911-AB1911,0)</f>
        <v>0</v>
      </c>
      <c r="AD1911" s="2835">
        <f>IF(AA1911&lt;AB1911,AA1911,AB1911)/IF(AB1911=0,1,AB1911)</f>
        <v>0</v>
      </c>
      <c r="AE1911" s="2820" t="str">
        <f>IF(AD1911=1,"pe",IF(AD1911&gt;0,"ne",""))</f>
        <v/>
      </c>
      <c r="AF1911" s="2823"/>
      <c r="AG1911" s="59">
        <v>1</v>
      </c>
      <c r="AH1911" s="59" t="s">
        <v>224</v>
      </c>
      <c r="AI1911" s="59" t="str">
        <f t="shared" si="453"/>
        <v>??</v>
      </c>
      <c r="AJ1911" s="59">
        <v>1</v>
      </c>
      <c r="AK1911" s="529">
        <f>C1911</f>
        <v>0</v>
      </c>
    </row>
    <row r="1912" spans="1:37" ht="14.1" customHeight="1" thickTop="1" thickBot="1">
      <c r="A1912" s="2797"/>
      <c r="B1912" s="2801"/>
      <c r="C1912" s="2827"/>
      <c r="D1912" s="2830"/>
      <c r="E1912" s="2833"/>
      <c r="F1912" s="2807"/>
      <c r="G1912" s="2810"/>
      <c r="H1912" s="2837"/>
      <c r="I1912" s="2807"/>
      <c r="J1912" s="2807"/>
      <c r="K1912" s="273"/>
      <c r="L1912" s="98"/>
      <c r="M1912" s="1760"/>
      <c r="N1912" s="89"/>
      <c r="O1912" s="89"/>
      <c r="P1912" s="98"/>
      <c r="Q1912" s="98"/>
      <c r="R1912" s="12"/>
      <c r="S1912" s="12"/>
      <c r="T1912" s="12"/>
      <c r="U1912" s="12"/>
      <c r="V1912" s="12"/>
      <c r="W1912" s="1934"/>
      <c r="X1912" s="1934"/>
      <c r="Y1912" s="12"/>
      <c r="Z1912" s="98"/>
      <c r="AA1912" s="2813"/>
      <c r="AB1912" s="2813"/>
      <c r="AC1912" s="2816"/>
      <c r="AD1912" s="2835"/>
      <c r="AE1912" s="2821"/>
      <c r="AF1912" s="2823"/>
      <c r="AG1912" s="59">
        <f>IF(N1912=N1911,0,1)</f>
        <v>0</v>
      </c>
      <c r="AH1912" s="59" t="s">
        <v>224</v>
      </c>
      <c r="AI1912" s="59" t="str">
        <f t="shared" si="453"/>
        <v>??</v>
      </c>
      <c r="AJ1912" s="59">
        <f>IF(O1912=O1911,0,1)</f>
        <v>0</v>
      </c>
      <c r="AK1912" s="529">
        <f t="shared" si="443"/>
        <v>0</v>
      </c>
    </row>
    <row r="1913" spans="1:37" ht="14.1" customHeight="1" thickTop="1" thickBot="1">
      <c r="A1913" s="2797"/>
      <c r="B1913" s="2801"/>
      <c r="C1913" s="2827"/>
      <c r="D1913" s="2830"/>
      <c r="E1913" s="2833"/>
      <c r="F1913" s="2807"/>
      <c r="G1913" s="2810"/>
      <c r="H1913" s="2838"/>
      <c r="I1913" s="2807"/>
      <c r="J1913" s="2807"/>
      <c r="K1913" s="273"/>
      <c r="L1913" s="98"/>
      <c r="M1913" s="1760"/>
      <c r="N1913" s="89"/>
      <c r="O1913" s="89"/>
      <c r="P1913" s="98"/>
      <c r="Q1913" s="98"/>
      <c r="R1913" s="12"/>
      <c r="S1913" s="12"/>
      <c r="T1913" s="12"/>
      <c r="U1913" s="12"/>
      <c r="V1913" s="12"/>
      <c r="W1913" s="1934"/>
      <c r="X1913" s="1934"/>
      <c r="Y1913" s="12"/>
      <c r="Z1913" s="98"/>
      <c r="AA1913" s="2813"/>
      <c r="AB1913" s="2813"/>
      <c r="AC1913" s="2816"/>
      <c r="AD1913" s="2835"/>
      <c r="AE1913" s="2821"/>
      <c r="AF1913" s="2823"/>
      <c r="AG1913" s="59">
        <f>IF(N1913=N1912,0,IF(N1913=N1911,0,1))</f>
        <v>0</v>
      </c>
      <c r="AH1913" s="59" t="s">
        <v>224</v>
      </c>
      <c r="AI1913" s="59" t="str">
        <f t="shared" si="453"/>
        <v>??</v>
      </c>
      <c r="AJ1913" s="59">
        <f>IF(O1913=O1912,0,IF(O1913=O1911,0,1))</f>
        <v>0</v>
      </c>
      <c r="AK1913" s="529">
        <f t="shared" si="443"/>
        <v>0</v>
      </c>
    </row>
    <row r="1914" spans="1:37" ht="14.1" customHeight="1" thickTop="1" thickBot="1">
      <c r="A1914" s="2797"/>
      <c r="B1914" s="2801"/>
      <c r="C1914" s="2827"/>
      <c r="D1914" s="2830"/>
      <c r="E1914" s="2833"/>
      <c r="F1914" s="2807"/>
      <c r="G1914" s="2810"/>
      <c r="H1914" s="2839"/>
      <c r="I1914" s="2807"/>
      <c r="J1914" s="2807"/>
      <c r="K1914" s="273"/>
      <c r="L1914" s="98"/>
      <c r="M1914" s="1760"/>
      <c r="N1914" s="89"/>
      <c r="O1914" s="89"/>
      <c r="P1914" s="98"/>
      <c r="Q1914" s="98"/>
      <c r="R1914" s="12"/>
      <c r="S1914" s="12"/>
      <c r="T1914" s="12"/>
      <c r="U1914" s="12"/>
      <c r="V1914" s="12"/>
      <c r="W1914" s="1934"/>
      <c r="X1914" s="1934"/>
      <c r="Y1914" s="12"/>
      <c r="Z1914" s="98"/>
      <c r="AA1914" s="2813"/>
      <c r="AB1914" s="2813"/>
      <c r="AC1914" s="2816"/>
      <c r="AD1914" s="2835"/>
      <c r="AE1914" s="2821"/>
      <c r="AF1914" s="2823"/>
      <c r="AG1914" s="59">
        <f>IF(N1914=N1913,0,IF(N1914=N1912,0,IF(N1914=N1911,0,1)))</f>
        <v>0</v>
      </c>
      <c r="AH1914" s="59" t="s">
        <v>224</v>
      </c>
      <c r="AI1914" s="59" t="str">
        <f t="shared" si="453"/>
        <v>??</v>
      </c>
      <c r="AJ1914" s="59">
        <f>IF(O1914=O1913,0,IF(O1914=O1912,0,IF(O1914=O1911,0,1)))</f>
        <v>0</v>
      </c>
      <c r="AK1914" s="529">
        <f t="shared" si="443"/>
        <v>0</v>
      </c>
    </row>
    <row r="1915" spans="1:37" ht="14.1" customHeight="1" thickTop="1" thickBot="1">
      <c r="A1915" s="2797"/>
      <c r="B1915" s="2801"/>
      <c r="C1915" s="2827"/>
      <c r="D1915" s="2830"/>
      <c r="E1915" s="2833"/>
      <c r="F1915" s="2807"/>
      <c r="G1915" s="2810"/>
      <c r="H1915" s="2839"/>
      <c r="I1915" s="2807"/>
      <c r="J1915" s="2807"/>
      <c r="K1915" s="277"/>
      <c r="L1915" s="98"/>
      <c r="M1915" s="1760"/>
      <c r="N1915" s="89"/>
      <c r="O1915" s="89"/>
      <c r="P1915" s="98"/>
      <c r="Q1915" s="98"/>
      <c r="R1915" s="12"/>
      <c r="S1915" s="12"/>
      <c r="T1915" s="12"/>
      <c r="U1915" s="12"/>
      <c r="V1915" s="12"/>
      <c r="W1915" s="1934"/>
      <c r="X1915" s="1934"/>
      <c r="Y1915" s="12"/>
      <c r="Z1915" s="98"/>
      <c r="AA1915" s="2813"/>
      <c r="AB1915" s="2813"/>
      <c r="AC1915" s="2816"/>
      <c r="AD1915" s="2835"/>
      <c r="AE1915" s="2821"/>
      <c r="AF1915" s="2823"/>
      <c r="AG1915" s="59">
        <f>IF(N1915=N1914,0,IF(N1915=N1913,0,IF(N1915=N1912,0,IF(N1915=N1911,0,1))))</f>
        <v>0</v>
      </c>
      <c r="AH1915" s="59" t="s">
        <v>224</v>
      </c>
      <c r="AI1915" s="59" t="str">
        <f t="shared" si="453"/>
        <v>??</v>
      </c>
      <c r="AJ1915" s="59">
        <f>IF(O1915=O1914,0,IF(O1915=O1913,0,IF(O1915=O1912,0,IF(O1915=O1911,0,1))))</f>
        <v>0</v>
      </c>
      <c r="AK1915" s="529">
        <f t="shared" si="443"/>
        <v>0</v>
      </c>
    </row>
    <row r="1916" spans="1:37" ht="14.1" customHeight="1" thickTop="1" thickBot="1">
      <c r="A1916" s="2797"/>
      <c r="B1916" s="2801"/>
      <c r="C1916" s="2827"/>
      <c r="D1916" s="2830"/>
      <c r="E1916" s="2833"/>
      <c r="F1916" s="2807"/>
      <c r="G1916" s="2810"/>
      <c r="H1916" s="2839"/>
      <c r="I1916" s="2807"/>
      <c r="J1916" s="2807"/>
      <c r="K1916" s="277"/>
      <c r="L1916" s="98"/>
      <c r="M1916" s="1760"/>
      <c r="N1916" s="89"/>
      <c r="O1916" s="89"/>
      <c r="P1916" s="98"/>
      <c r="Q1916" s="98"/>
      <c r="R1916" s="12"/>
      <c r="S1916" s="12"/>
      <c r="T1916" s="12"/>
      <c r="U1916" s="12"/>
      <c r="V1916" s="12"/>
      <c r="W1916" s="1934"/>
      <c r="X1916" s="1934"/>
      <c r="Y1916" s="12"/>
      <c r="Z1916" s="98"/>
      <c r="AA1916" s="2813"/>
      <c r="AB1916" s="2813"/>
      <c r="AC1916" s="2816"/>
      <c r="AD1916" s="2835"/>
      <c r="AE1916" s="2821"/>
      <c r="AF1916" s="2823"/>
      <c r="AG1916" s="59">
        <f>IF(N1916=N1915,0,IF(N1916=N1914,0,IF(N1916=N1913,0,IF(N1916=N1912,0,IF(N1916=N1911,0,1)))))</f>
        <v>0</v>
      </c>
      <c r="AH1916" s="59" t="s">
        <v>224</v>
      </c>
      <c r="AI1916" s="59" t="str">
        <f t="shared" si="453"/>
        <v>??</v>
      </c>
      <c r="AJ1916" s="59">
        <f>IF(O1916=O1915,0,IF(O1916=O1914,0,IF(O1916=O1913,0,IF(O1916=O1912,0,IF(O1916=O1911,0,1)))))</f>
        <v>0</v>
      </c>
      <c r="AK1916" s="529">
        <f t="shared" si="443"/>
        <v>0</v>
      </c>
    </row>
    <row r="1917" spans="1:37" ht="14.1" customHeight="1" thickTop="1" thickBot="1">
      <c r="A1917" s="2797"/>
      <c r="B1917" s="2801"/>
      <c r="C1917" s="2827"/>
      <c r="D1917" s="2830"/>
      <c r="E1917" s="2833"/>
      <c r="F1917" s="2807"/>
      <c r="G1917" s="2810"/>
      <c r="H1917" s="2839"/>
      <c r="I1917" s="2807"/>
      <c r="J1917" s="2807"/>
      <c r="K1917" s="277"/>
      <c r="L1917" s="98"/>
      <c r="M1917" s="1760"/>
      <c r="N1917" s="89"/>
      <c r="O1917" s="89"/>
      <c r="P1917" s="98"/>
      <c r="Q1917" s="98"/>
      <c r="R1917" s="12"/>
      <c r="S1917" s="12"/>
      <c r="T1917" s="12"/>
      <c r="U1917" s="12"/>
      <c r="V1917" s="12"/>
      <c r="W1917" s="1934"/>
      <c r="X1917" s="1934"/>
      <c r="Y1917" s="12"/>
      <c r="Z1917" s="98"/>
      <c r="AA1917" s="2813"/>
      <c r="AB1917" s="2813"/>
      <c r="AC1917" s="2824" t="str">
        <f t="shared" ref="AC1917" si="456">IF(AC1911&gt;9,"błąd","")</f>
        <v/>
      </c>
      <c r="AD1917" s="2835"/>
      <c r="AE1917" s="2821"/>
      <c r="AF1917" s="2823"/>
      <c r="AG1917" s="59">
        <f>IF(N1917=N1916,0,IF(N1917=N1915,0,IF(N1917=N1914,0,IF(N1917=N1913,0,IF(N1917=N1912,0,IF(N1917=N1911,0,1))))))</f>
        <v>0</v>
      </c>
      <c r="AH1917" s="59" t="s">
        <v>224</v>
      </c>
      <c r="AI1917" s="59" t="str">
        <f t="shared" si="453"/>
        <v>??</v>
      </c>
      <c r="AJ1917" s="59">
        <f>IF(O1917=O1916,0,IF(O1917=O1915,0,IF(O1917=O1914,0,IF(O1917=O1913,0,IF(O1917=O1912,0,IF(O1917=O1911,0,1))))))</f>
        <v>0</v>
      </c>
      <c r="AK1917" s="529">
        <f t="shared" si="443"/>
        <v>0</v>
      </c>
    </row>
    <row r="1918" spans="1:37" ht="14.1" customHeight="1" thickTop="1" thickBot="1">
      <c r="A1918" s="2797"/>
      <c r="B1918" s="2801"/>
      <c r="C1918" s="2827"/>
      <c r="D1918" s="2830"/>
      <c r="E1918" s="2833"/>
      <c r="F1918" s="2807"/>
      <c r="G1918" s="2810"/>
      <c r="H1918" s="2839"/>
      <c r="I1918" s="2807"/>
      <c r="J1918" s="2807"/>
      <c r="K1918" s="277"/>
      <c r="L1918" s="98"/>
      <c r="M1918" s="1760"/>
      <c r="N1918" s="89"/>
      <c r="O1918" s="89"/>
      <c r="P1918" s="98"/>
      <c r="Q1918" s="98"/>
      <c r="R1918" s="12"/>
      <c r="S1918" s="12"/>
      <c r="T1918" s="12"/>
      <c r="U1918" s="12"/>
      <c r="V1918" s="12"/>
      <c r="W1918" s="1934"/>
      <c r="X1918" s="1934"/>
      <c r="Y1918" s="12"/>
      <c r="Z1918" s="98"/>
      <c r="AA1918" s="2813"/>
      <c r="AB1918" s="2813"/>
      <c r="AC1918" s="2824"/>
      <c r="AD1918" s="2835"/>
      <c r="AE1918" s="2821"/>
      <c r="AF1918" s="2823"/>
      <c r="AG1918" s="59">
        <f>IF(N1918=N1917,0,IF(N1918=N1916,0,IF(N1918=N1915,0,IF(N1918=N1914,0,IF(N1918=N1913,0,IF(N1918=N1912,0,IF(N1918=N1911,0,1)))))))</f>
        <v>0</v>
      </c>
      <c r="AH1918" s="59" t="s">
        <v>224</v>
      </c>
      <c r="AI1918" s="59" t="str">
        <f t="shared" si="453"/>
        <v>??</v>
      </c>
      <c r="AJ1918" s="59">
        <f>IF(O1918=O1917,0,IF(O1918=O1916,0,IF(O1918=O1915,0,IF(O1918=O1914,0,IF(O1918=O1913,0,IF(O1918=O1912,0,IF(O1918=O1911,0,1)))))))</f>
        <v>0</v>
      </c>
      <c r="AK1918" s="529">
        <f t="shared" si="443"/>
        <v>0</v>
      </c>
    </row>
    <row r="1919" spans="1:37" ht="14.1" customHeight="1" thickTop="1" thickBot="1">
      <c r="A1919" s="2797"/>
      <c r="B1919" s="2801"/>
      <c r="C1919" s="2827"/>
      <c r="D1919" s="2830"/>
      <c r="E1919" s="2833"/>
      <c r="F1919" s="2807"/>
      <c r="G1919" s="2810"/>
      <c r="H1919" s="2839"/>
      <c r="I1919" s="2807"/>
      <c r="J1919" s="2807"/>
      <c r="K1919" s="277"/>
      <c r="L1919" s="98"/>
      <c r="M1919" s="1760"/>
      <c r="N1919" s="89"/>
      <c r="O1919" s="89"/>
      <c r="P1919" s="98"/>
      <c r="Q1919" s="98"/>
      <c r="R1919" s="12"/>
      <c r="S1919" s="12"/>
      <c r="T1919" s="12"/>
      <c r="U1919" s="12"/>
      <c r="V1919" s="12"/>
      <c r="W1919" s="1934"/>
      <c r="X1919" s="1934"/>
      <c r="Y1919" s="12"/>
      <c r="Z1919" s="98"/>
      <c r="AA1919" s="2813"/>
      <c r="AB1919" s="2813"/>
      <c r="AC1919" s="2824"/>
      <c r="AD1919" s="2835"/>
      <c r="AE1919" s="2821"/>
      <c r="AF1919" s="2823"/>
      <c r="AG1919" s="59">
        <f>IF(N1919=N1918,0,IF(N1919=N1917,0,IF(N1919=N1916,0,IF(N1919=N1915,0,IF(N1919=N1914,0,IF(N1919=N1913,0,IF(N1919=N1912,0,IF(N1919=N1911,0,1))))))))</f>
        <v>0</v>
      </c>
      <c r="AH1919" s="59" t="s">
        <v>224</v>
      </c>
      <c r="AI1919" s="59" t="str">
        <f t="shared" si="453"/>
        <v>??</v>
      </c>
      <c r="AJ1919" s="59">
        <f>IF(O1919=O1918,0,IF(O1919=O1917,0,IF(O1919=O1916,0,IF(O1919=O1915,0,IF(O1919=O1914,0,IF(O1919=O1913,0,IF(O1919=O1912,0,IF(O1919=O1911,0,1))))))))</f>
        <v>0</v>
      </c>
      <c r="AK1919" s="529">
        <f t="shared" si="443"/>
        <v>0</v>
      </c>
    </row>
    <row r="1920" spans="1:37" ht="14.1" customHeight="1" thickTop="1" thickBot="1">
      <c r="A1920" s="2797"/>
      <c r="B1920" s="2802"/>
      <c r="C1920" s="2828"/>
      <c r="D1920" s="2831"/>
      <c r="E1920" s="2834"/>
      <c r="F1920" s="2808"/>
      <c r="G1920" s="2811"/>
      <c r="H1920" s="2840"/>
      <c r="I1920" s="2808"/>
      <c r="J1920" s="2808"/>
      <c r="K1920" s="274"/>
      <c r="L1920" s="96"/>
      <c r="M1920" s="96"/>
      <c r="N1920" s="89"/>
      <c r="O1920" s="93"/>
      <c r="P1920" s="96"/>
      <c r="Q1920" s="96"/>
      <c r="R1920" s="13"/>
      <c r="S1920" s="13"/>
      <c r="T1920" s="13"/>
      <c r="U1920" s="13"/>
      <c r="V1920" s="13"/>
      <c r="W1920" s="13"/>
      <c r="X1920" s="13"/>
      <c r="Y1920" s="13"/>
      <c r="Z1920" s="96"/>
      <c r="AA1920" s="2814"/>
      <c r="AB1920" s="2814"/>
      <c r="AC1920" s="2825"/>
      <c r="AD1920" s="2835"/>
      <c r="AE1920" s="2822"/>
      <c r="AF1920" s="2823"/>
      <c r="AG1920" s="59">
        <f>IF(N1920=N1919,0,IF(N1920=N1918,0,IF(N1920=N1917,0,IF(N1920=N1916,0,IF(N1920=N1915,0,IF(N1920=N1914,0,IF(N1920=N1913,0,IF(N1920=N1912,0,IF(N1920=N1911,0,1)))))))))</f>
        <v>0</v>
      </c>
      <c r="AH1920" s="59" t="s">
        <v>224</v>
      </c>
      <c r="AI1920" s="59" t="str">
        <f t="shared" si="453"/>
        <v>??</v>
      </c>
      <c r="AJ1920" s="59">
        <f>IF(O1920=O1919,0,IF(O1920=O1918,0,IF(O1920=O1917,0,IF(O1920=O1916,0,IF(O1920=O1915,0,IF(O1920=O1914,0,IF(O1920=O1913,0,IF(O1920=O1912,0,IF(O1920=O1911,0,1)))))))))</f>
        <v>0</v>
      </c>
      <c r="AK1920" s="529">
        <f t="shared" si="443"/>
        <v>0</v>
      </c>
    </row>
    <row r="1921" spans="1:37" ht="14.1" customHeight="1" thickTop="1" thickBot="1">
      <c r="A1921" s="2797"/>
      <c r="B1921" s="2800"/>
      <c r="C1921" s="2826"/>
      <c r="D1921" s="2829"/>
      <c r="E1921" s="2832"/>
      <c r="F1921" s="2806"/>
      <c r="G1921" s="2809"/>
      <c r="H1921" s="2836" t="s">
        <v>970</v>
      </c>
      <c r="I1921" s="2806"/>
      <c r="J1921" s="2806"/>
      <c r="K1921" s="275"/>
      <c r="L1921" s="97"/>
      <c r="M1921" s="97"/>
      <c r="N1921" s="79"/>
      <c r="O1921" s="79"/>
      <c r="P1921" s="97"/>
      <c r="Q1921" s="97"/>
      <c r="R1921" s="14"/>
      <c r="S1921" s="14"/>
      <c r="T1921" s="14"/>
      <c r="U1921" s="14"/>
      <c r="V1921" s="14"/>
      <c r="W1921" s="14"/>
      <c r="X1921" s="14"/>
      <c r="Y1921" s="14"/>
      <c r="Z1921" s="97"/>
      <c r="AA1921" s="2812">
        <f>SUM(R1921:Z1930)</f>
        <v>0</v>
      </c>
      <c r="AB1921" s="2812">
        <f>IF(AA1921&gt;0,18,0)</f>
        <v>0</v>
      </c>
      <c r="AC1921" s="2815">
        <f t="shared" ref="AC1921" si="457">IF((AA1921-AB1921)&gt;=0,AA1921-AB1921,0)</f>
        <v>0</v>
      </c>
      <c r="AD1921" s="2835">
        <f>IF(AA1921&lt;AB1921,AA1921,AB1921)/IF(AB1921=0,1,AB1921)</f>
        <v>0</v>
      </c>
      <c r="AE1921" s="2820" t="str">
        <f>IF(AD1921=1,"pe",IF(AD1921&gt;0,"ne",""))</f>
        <v/>
      </c>
      <c r="AF1921" s="2823"/>
      <c r="AG1921" s="59">
        <v>1</v>
      </c>
      <c r="AH1921" s="59" t="s">
        <v>224</v>
      </c>
      <c r="AI1921" s="59" t="str">
        <f t="shared" si="453"/>
        <v>??</v>
      </c>
      <c r="AJ1921" s="59">
        <v>1</v>
      </c>
      <c r="AK1921" s="529">
        <f>C1921</f>
        <v>0</v>
      </c>
    </row>
    <row r="1922" spans="1:37" ht="14.1" customHeight="1" thickTop="1" thickBot="1">
      <c r="A1922" s="2797"/>
      <c r="B1922" s="2801"/>
      <c r="C1922" s="2827"/>
      <c r="D1922" s="2830"/>
      <c r="E1922" s="2833"/>
      <c r="F1922" s="2807"/>
      <c r="G1922" s="2810"/>
      <c r="H1922" s="2837"/>
      <c r="I1922" s="2807"/>
      <c r="J1922" s="2807"/>
      <c r="K1922" s="273"/>
      <c r="L1922" s="98"/>
      <c r="M1922" s="1760"/>
      <c r="N1922" s="89"/>
      <c r="O1922" s="89"/>
      <c r="P1922" s="98"/>
      <c r="Q1922" s="98"/>
      <c r="R1922" s="12"/>
      <c r="S1922" s="12"/>
      <c r="T1922" s="12"/>
      <c r="U1922" s="12"/>
      <c r="V1922" s="12"/>
      <c r="W1922" s="1934"/>
      <c r="X1922" s="1934"/>
      <c r="Y1922" s="12"/>
      <c r="Z1922" s="98"/>
      <c r="AA1922" s="2813"/>
      <c r="AB1922" s="2813"/>
      <c r="AC1922" s="2816"/>
      <c r="AD1922" s="2835"/>
      <c r="AE1922" s="2821"/>
      <c r="AF1922" s="2823"/>
      <c r="AG1922" s="59">
        <f>IF(N1922=N1921,0,1)</f>
        <v>0</v>
      </c>
      <c r="AH1922" s="59" t="s">
        <v>224</v>
      </c>
      <c r="AI1922" s="59" t="str">
        <f t="shared" si="453"/>
        <v>??</v>
      </c>
      <c r="AJ1922" s="59">
        <f>IF(O1922=O1921,0,1)</f>
        <v>0</v>
      </c>
      <c r="AK1922" s="529">
        <f t="shared" ref="AK1922:AK1950" si="458">AK1921</f>
        <v>0</v>
      </c>
    </row>
    <row r="1923" spans="1:37" ht="14.1" customHeight="1" thickTop="1" thickBot="1">
      <c r="A1923" s="2797"/>
      <c r="B1923" s="2801"/>
      <c r="C1923" s="2827"/>
      <c r="D1923" s="2830"/>
      <c r="E1923" s="2833"/>
      <c r="F1923" s="2807"/>
      <c r="G1923" s="2810"/>
      <c r="H1923" s="2838"/>
      <c r="I1923" s="2807"/>
      <c r="J1923" s="2807"/>
      <c r="K1923" s="273"/>
      <c r="L1923" s="98"/>
      <c r="M1923" s="1760"/>
      <c r="N1923" s="89"/>
      <c r="O1923" s="89"/>
      <c r="P1923" s="98"/>
      <c r="Q1923" s="98"/>
      <c r="R1923" s="12"/>
      <c r="S1923" s="12"/>
      <c r="T1923" s="12"/>
      <c r="U1923" s="12"/>
      <c r="V1923" s="12"/>
      <c r="W1923" s="1934"/>
      <c r="X1923" s="1934"/>
      <c r="Y1923" s="12"/>
      <c r="Z1923" s="98"/>
      <c r="AA1923" s="2813"/>
      <c r="AB1923" s="2813"/>
      <c r="AC1923" s="2816"/>
      <c r="AD1923" s="2835"/>
      <c r="AE1923" s="2821"/>
      <c r="AF1923" s="2823"/>
      <c r="AG1923" s="59">
        <f>IF(N1923=N1922,0,IF(N1923=N1921,0,1))</f>
        <v>0</v>
      </c>
      <c r="AH1923" s="59" t="s">
        <v>224</v>
      </c>
      <c r="AI1923" s="59" t="str">
        <f t="shared" si="453"/>
        <v>??</v>
      </c>
      <c r="AJ1923" s="59">
        <f>IF(O1923=O1922,0,IF(O1923=O1921,0,1))</f>
        <v>0</v>
      </c>
      <c r="AK1923" s="529">
        <f t="shared" si="458"/>
        <v>0</v>
      </c>
    </row>
    <row r="1924" spans="1:37" ht="14.1" customHeight="1" thickTop="1" thickBot="1">
      <c r="A1924" s="2797"/>
      <c r="B1924" s="2801"/>
      <c r="C1924" s="2827"/>
      <c r="D1924" s="2830"/>
      <c r="E1924" s="2833"/>
      <c r="F1924" s="2807"/>
      <c r="G1924" s="2810"/>
      <c r="H1924" s="2839"/>
      <c r="I1924" s="2807"/>
      <c r="J1924" s="2807"/>
      <c r="K1924" s="273"/>
      <c r="L1924" s="98"/>
      <c r="M1924" s="1760"/>
      <c r="N1924" s="89"/>
      <c r="O1924" s="89"/>
      <c r="P1924" s="98"/>
      <c r="Q1924" s="98"/>
      <c r="R1924" s="12"/>
      <c r="S1924" s="12"/>
      <c r="T1924" s="12"/>
      <c r="U1924" s="12"/>
      <c r="V1924" s="12"/>
      <c r="W1924" s="1934"/>
      <c r="X1924" s="1934"/>
      <c r="Y1924" s="12"/>
      <c r="Z1924" s="98"/>
      <c r="AA1924" s="2813"/>
      <c r="AB1924" s="2813"/>
      <c r="AC1924" s="2816"/>
      <c r="AD1924" s="2835"/>
      <c r="AE1924" s="2821"/>
      <c r="AF1924" s="2823"/>
      <c r="AG1924" s="59">
        <f>IF(N1924=N1923,0,IF(N1924=N1922,0,IF(N1924=N1921,0,1)))</f>
        <v>0</v>
      </c>
      <c r="AH1924" s="59" t="s">
        <v>224</v>
      </c>
      <c r="AI1924" s="59" t="str">
        <f t="shared" si="453"/>
        <v>??</v>
      </c>
      <c r="AJ1924" s="59">
        <f>IF(O1924=O1923,0,IF(O1924=O1922,0,IF(O1924=O1921,0,1)))</f>
        <v>0</v>
      </c>
      <c r="AK1924" s="529">
        <f t="shared" si="458"/>
        <v>0</v>
      </c>
    </row>
    <row r="1925" spans="1:37" ht="14.1" customHeight="1" thickTop="1" thickBot="1">
      <c r="A1925" s="2797"/>
      <c r="B1925" s="2801"/>
      <c r="C1925" s="2827"/>
      <c r="D1925" s="2830"/>
      <c r="E1925" s="2833"/>
      <c r="F1925" s="2807"/>
      <c r="G1925" s="2810"/>
      <c r="H1925" s="2839"/>
      <c r="I1925" s="2807"/>
      <c r="J1925" s="2807"/>
      <c r="K1925" s="277"/>
      <c r="L1925" s="98"/>
      <c r="M1925" s="1760"/>
      <c r="N1925" s="89"/>
      <c r="O1925" s="89"/>
      <c r="P1925" s="98"/>
      <c r="Q1925" s="98"/>
      <c r="R1925" s="12"/>
      <c r="S1925" s="12"/>
      <c r="T1925" s="12"/>
      <c r="U1925" s="12"/>
      <c r="V1925" s="12"/>
      <c r="W1925" s="1934"/>
      <c r="X1925" s="1934"/>
      <c r="Y1925" s="12"/>
      <c r="Z1925" s="98"/>
      <c r="AA1925" s="2813"/>
      <c r="AB1925" s="2813"/>
      <c r="AC1925" s="2816"/>
      <c r="AD1925" s="2835"/>
      <c r="AE1925" s="2821"/>
      <c r="AF1925" s="2823"/>
      <c r="AG1925" s="59">
        <f>IF(N1925=N1924,0,IF(N1925=N1923,0,IF(N1925=N1922,0,IF(N1925=N1921,0,1))))</f>
        <v>0</v>
      </c>
      <c r="AH1925" s="59" t="s">
        <v>224</v>
      </c>
      <c r="AI1925" s="59" t="str">
        <f t="shared" si="453"/>
        <v>??</v>
      </c>
      <c r="AJ1925" s="59">
        <f>IF(O1925=O1924,0,IF(O1925=O1923,0,IF(O1925=O1922,0,IF(O1925=O1921,0,1))))</f>
        <v>0</v>
      </c>
      <c r="AK1925" s="529">
        <f t="shared" si="458"/>
        <v>0</v>
      </c>
    </row>
    <row r="1926" spans="1:37" ht="14.1" customHeight="1" thickTop="1" thickBot="1">
      <c r="A1926" s="2797"/>
      <c r="B1926" s="2801"/>
      <c r="C1926" s="2827"/>
      <c r="D1926" s="2830"/>
      <c r="E1926" s="2833"/>
      <c r="F1926" s="2807"/>
      <c r="G1926" s="2810"/>
      <c r="H1926" s="2839"/>
      <c r="I1926" s="2807"/>
      <c r="J1926" s="2807"/>
      <c r="K1926" s="277"/>
      <c r="L1926" s="98"/>
      <c r="M1926" s="1760"/>
      <c r="N1926" s="89"/>
      <c r="O1926" s="89"/>
      <c r="P1926" s="98"/>
      <c r="Q1926" s="98"/>
      <c r="R1926" s="12"/>
      <c r="S1926" s="12"/>
      <c r="T1926" s="12"/>
      <c r="U1926" s="12"/>
      <c r="V1926" s="12"/>
      <c r="W1926" s="1934"/>
      <c r="X1926" s="1934"/>
      <c r="Y1926" s="12"/>
      <c r="Z1926" s="98"/>
      <c r="AA1926" s="2813"/>
      <c r="AB1926" s="2813"/>
      <c r="AC1926" s="2816"/>
      <c r="AD1926" s="2835"/>
      <c r="AE1926" s="2821"/>
      <c r="AF1926" s="2823"/>
      <c r="AG1926" s="59">
        <f>IF(N1926=N1925,0,IF(N1926=N1924,0,IF(N1926=N1923,0,IF(N1926=N1922,0,IF(N1926=N1921,0,1)))))</f>
        <v>0</v>
      </c>
      <c r="AH1926" s="59" t="s">
        <v>224</v>
      </c>
      <c r="AI1926" s="59" t="str">
        <f t="shared" si="453"/>
        <v>??</v>
      </c>
      <c r="AJ1926" s="59">
        <f>IF(O1926=O1925,0,IF(O1926=O1924,0,IF(O1926=O1923,0,IF(O1926=O1922,0,IF(O1926=O1921,0,1)))))</f>
        <v>0</v>
      </c>
      <c r="AK1926" s="529">
        <f t="shared" si="458"/>
        <v>0</v>
      </c>
    </row>
    <row r="1927" spans="1:37" ht="14.1" customHeight="1" thickTop="1" thickBot="1">
      <c r="A1927" s="2797"/>
      <c r="B1927" s="2801"/>
      <c r="C1927" s="2827"/>
      <c r="D1927" s="2830"/>
      <c r="E1927" s="2833"/>
      <c r="F1927" s="2807"/>
      <c r="G1927" s="2810"/>
      <c r="H1927" s="2839"/>
      <c r="I1927" s="2807"/>
      <c r="J1927" s="2807"/>
      <c r="K1927" s="277"/>
      <c r="L1927" s="98"/>
      <c r="M1927" s="1760"/>
      <c r="N1927" s="89"/>
      <c r="O1927" s="89"/>
      <c r="P1927" s="98"/>
      <c r="Q1927" s="98"/>
      <c r="R1927" s="12"/>
      <c r="S1927" s="12"/>
      <c r="T1927" s="12"/>
      <c r="U1927" s="12"/>
      <c r="V1927" s="12"/>
      <c r="W1927" s="1934"/>
      <c r="X1927" s="1934"/>
      <c r="Y1927" s="12"/>
      <c r="Z1927" s="98"/>
      <c r="AA1927" s="2813"/>
      <c r="AB1927" s="2813"/>
      <c r="AC1927" s="2824" t="str">
        <f t="shared" ref="AC1927" si="459">IF(AC1921&gt;9,"błąd","")</f>
        <v/>
      </c>
      <c r="AD1927" s="2835"/>
      <c r="AE1927" s="2821"/>
      <c r="AF1927" s="2823"/>
      <c r="AG1927" s="59">
        <f>IF(N1927=N1926,0,IF(N1927=N1925,0,IF(N1927=N1924,0,IF(N1927=N1923,0,IF(N1927=N1922,0,IF(N1927=N1921,0,1))))))</f>
        <v>0</v>
      </c>
      <c r="AH1927" s="59" t="s">
        <v>224</v>
      </c>
      <c r="AI1927" s="59" t="str">
        <f t="shared" si="453"/>
        <v>??</v>
      </c>
      <c r="AJ1927" s="59">
        <f>IF(O1927=O1926,0,IF(O1927=O1925,0,IF(O1927=O1924,0,IF(O1927=O1923,0,IF(O1927=O1922,0,IF(O1927=O1921,0,1))))))</f>
        <v>0</v>
      </c>
      <c r="AK1927" s="529">
        <f t="shared" si="458"/>
        <v>0</v>
      </c>
    </row>
    <row r="1928" spans="1:37" ht="14.1" customHeight="1" thickTop="1" thickBot="1">
      <c r="A1928" s="2797"/>
      <c r="B1928" s="2801"/>
      <c r="C1928" s="2827"/>
      <c r="D1928" s="2830"/>
      <c r="E1928" s="2833"/>
      <c r="F1928" s="2807"/>
      <c r="G1928" s="2810"/>
      <c r="H1928" s="2839"/>
      <c r="I1928" s="2807"/>
      <c r="J1928" s="2807"/>
      <c r="K1928" s="277"/>
      <c r="L1928" s="98"/>
      <c r="M1928" s="1760"/>
      <c r="N1928" s="89"/>
      <c r="O1928" s="89"/>
      <c r="P1928" s="98"/>
      <c r="Q1928" s="98"/>
      <c r="R1928" s="12"/>
      <c r="S1928" s="12"/>
      <c r="T1928" s="12"/>
      <c r="U1928" s="12"/>
      <c r="V1928" s="12"/>
      <c r="W1928" s="1934"/>
      <c r="X1928" s="1934"/>
      <c r="Y1928" s="12"/>
      <c r="Z1928" s="98"/>
      <c r="AA1928" s="2813"/>
      <c r="AB1928" s="2813"/>
      <c r="AC1928" s="2824"/>
      <c r="AD1928" s="2835"/>
      <c r="AE1928" s="2821"/>
      <c r="AF1928" s="2823"/>
      <c r="AG1928" s="59">
        <f>IF(N1928=N1927,0,IF(N1928=N1926,0,IF(N1928=N1925,0,IF(N1928=N1924,0,IF(N1928=N1923,0,IF(N1928=N1922,0,IF(N1928=N1921,0,1)))))))</f>
        <v>0</v>
      </c>
      <c r="AH1928" s="59" t="s">
        <v>224</v>
      </c>
      <c r="AI1928" s="59" t="str">
        <f t="shared" si="453"/>
        <v>??</v>
      </c>
      <c r="AJ1928" s="59">
        <f>IF(O1928=O1927,0,IF(O1928=O1926,0,IF(O1928=O1925,0,IF(O1928=O1924,0,IF(O1928=O1923,0,IF(O1928=O1922,0,IF(O1928=O1921,0,1)))))))</f>
        <v>0</v>
      </c>
      <c r="AK1928" s="529">
        <f t="shared" si="458"/>
        <v>0</v>
      </c>
    </row>
    <row r="1929" spans="1:37" ht="14.1" customHeight="1" thickTop="1" thickBot="1">
      <c r="A1929" s="2797"/>
      <c r="B1929" s="2801"/>
      <c r="C1929" s="2827"/>
      <c r="D1929" s="2830"/>
      <c r="E1929" s="2833"/>
      <c r="F1929" s="2807"/>
      <c r="G1929" s="2810"/>
      <c r="H1929" s="2839"/>
      <c r="I1929" s="2807"/>
      <c r="J1929" s="2807"/>
      <c r="K1929" s="277"/>
      <c r="L1929" s="98"/>
      <c r="M1929" s="1760"/>
      <c r="N1929" s="89"/>
      <c r="O1929" s="89"/>
      <c r="P1929" s="98"/>
      <c r="Q1929" s="98"/>
      <c r="R1929" s="12"/>
      <c r="S1929" s="12"/>
      <c r="T1929" s="12"/>
      <c r="U1929" s="12"/>
      <c r="V1929" s="12"/>
      <c r="W1929" s="1934"/>
      <c r="X1929" s="1934"/>
      <c r="Y1929" s="12"/>
      <c r="Z1929" s="98"/>
      <c r="AA1929" s="2813"/>
      <c r="AB1929" s="2813"/>
      <c r="AC1929" s="2824"/>
      <c r="AD1929" s="2835"/>
      <c r="AE1929" s="2821"/>
      <c r="AF1929" s="2823"/>
      <c r="AG1929" s="59">
        <f>IF(N1929=N1928,0,IF(N1929=N1927,0,IF(N1929=N1926,0,IF(N1929=N1925,0,IF(N1929=N1924,0,IF(N1929=N1923,0,IF(N1929=N1922,0,IF(N1929=N1921,0,1))))))))</f>
        <v>0</v>
      </c>
      <c r="AH1929" s="59" t="s">
        <v>224</v>
      </c>
      <c r="AI1929" s="59" t="str">
        <f t="shared" si="453"/>
        <v>??</v>
      </c>
      <c r="AJ1929" s="59">
        <f>IF(O1929=O1928,0,IF(O1929=O1927,0,IF(O1929=O1926,0,IF(O1929=O1925,0,IF(O1929=O1924,0,IF(O1929=O1923,0,IF(O1929=O1922,0,IF(O1929=O1921,0,1))))))))</f>
        <v>0</v>
      </c>
      <c r="AK1929" s="529">
        <f t="shared" si="458"/>
        <v>0</v>
      </c>
    </row>
    <row r="1930" spans="1:37" ht="14.1" customHeight="1" thickTop="1" thickBot="1">
      <c r="A1930" s="2797"/>
      <c r="B1930" s="2802"/>
      <c r="C1930" s="2828"/>
      <c r="D1930" s="2831"/>
      <c r="E1930" s="2834"/>
      <c r="F1930" s="2808"/>
      <c r="G1930" s="2811"/>
      <c r="H1930" s="2840"/>
      <c r="I1930" s="2808"/>
      <c r="J1930" s="2808"/>
      <c r="K1930" s="274"/>
      <c r="L1930" s="96"/>
      <c r="M1930" s="96"/>
      <c r="N1930" s="89"/>
      <c r="O1930" s="93"/>
      <c r="P1930" s="96"/>
      <c r="Q1930" s="96"/>
      <c r="R1930" s="13"/>
      <c r="S1930" s="13"/>
      <c r="T1930" s="13"/>
      <c r="U1930" s="13"/>
      <c r="V1930" s="13"/>
      <c r="W1930" s="13"/>
      <c r="X1930" s="13"/>
      <c r="Y1930" s="13"/>
      <c r="Z1930" s="96"/>
      <c r="AA1930" s="2814"/>
      <c r="AB1930" s="2814"/>
      <c r="AC1930" s="2825"/>
      <c r="AD1930" s="2835"/>
      <c r="AE1930" s="2822"/>
      <c r="AF1930" s="2823"/>
      <c r="AG1930" s="59">
        <f>IF(N1930=N1929,0,IF(N1930=N1928,0,IF(N1930=N1927,0,IF(N1930=N1926,0,IF(N1930=N1925,0,IF(N1930=N1924,0,IF(N1930=N1923,0,IF(N1930=N1922,0,IF(N1930=N1921,0,1)))))))))</f>
        <v>0</v>
      </c>
      <c r="AH1930" s="59" t="s">
        <v>224</v>
      </c>
      <c r="AI1930" s="59" t="str">
        <f t="shared" si="453"/>
        <v>??</v>
      </c>
      <c r="AJ1930" s="59">
        <f>IF(O1930=O1929,0,IF(O1930=O1928,0,IF(O1930=O1927,0,IF(O1930=O1926,0,IF(O1930=O1925,0,IF(O1930=O1924,0,IF(O1930=O1923,0,IF(O1930=O1922,0,IF(O1930=O1921,0,1)))))))))</f>
        <v>0</v>
      </c>
      <c r="AK1930" s="529">
        <f t="shared" si="458"/>
        <v>0</v>
      </c>
    </row>
    <row r="1931" spans="1:37" ht="14.1" customHeight="1" thickTop="1" thickBot="1">
      <c r="A1931" s="2797"/>
      <c r="B1931" s="2800"/>
      <c r="C1931" s="2826"/>
      <c r="D1931" s="2829"/>
      <c r="E1931" s="2832"/>
      <c r="F1931" s="2806"/>
      <c r="G1931" s="2809"/>
      <c r="H1931" s="2836" t="s">
        <v>970</v>
      </c>
      <c r="I1931" s="2806"/>
      <c r="J1931" s="2806"/>
      <c r="K1931" s="275"/>
      <c r="L1931" s="97"/>
      <c r="M1931" s="97"/>
      <c r="N1931" s="79"/>
      <c r="O1931" s="79"/>
      <c r="P1931" s="97"/>
      <c r="Q1931" s="97"/>
      <c r="R1931" s="14"/>
      <c r="S1931" s="14"/>
      <c r="T1931" s="14"/>
      <c r="U1931" s="14"/>
      <c r="V1931" s="14"/>
      <c r="W1931" s="14"/>
      <c r="X1931" s="14"/>
      <c r="Y1931" s="14"/>
      <c r="Z1931" s="97"/>
      <c r="AA1931" s="2812">
        <f>SUM(R1931:Z1940)</f>
        <v>0</v>
      </c>
      <c r="AB1931" s="2812">
        <f>IF(AA1931&gt;0,18,0)</f>
        <v>0</v>
      </c>
      <c r="AC1931" s="2815">
        <f t="shared" ref="AC1931" si="460">IF((AA1931-AB1931)&gt;=0,AA1931-AB1931,0)</f>
        <v>0</v>
      </c>
      <c r="AD1931" s="2835">
        <f>IF(AA1931&lt;AB1931,AA1931,AB1931)/IF(AB1931=0,1,AB1931)</f>
        <v>0</v>
      </c>
      <c r="AE1931" s="2820" t="str">
        <f>IF(AD1931=1,"pe",IF(AD1931&gt;0,"ne",""))</f>
        <v/>
      </c>
      <c r="AF1931" s="2823"/>
      <c r="AG1931" s="59">
        <v>1</v>
      </c>
      <c r="AH1931" s="59" t="s">
        <v>224</v>
      </c>
      <c r="AI1931" s="59" t="str">
        <f t="shared" si="453"/>
        <v>??</v>
      </c>
      <c r="AJ1931" s="59">
        <v>1</v>
      </c>
      <c r="AK1931" s="529">
        <f>C1931</f>
        <v>0</v>
      </c>
    </row>
    <row r="1932" spans="1:37" ht="14.1" customHeight="1" thickTop="1" thickBot="1">
      <c r="A1932" s="2797"/>
      <c r="B1932" s="2801"/>
      <c r="C1932" s="2827"/>
      <c r="D1932" s="2830"/>
      <c r="E1932" s="2833"/>
      <c r="F1932" s="2807"/>
      <c r="G1932" s="2810"/>
      <c r="H1932" s="2837"/>
      <c r="I1932" s="2807"/>
      <c r="J1932" s="2807"/>
      <c r="K1932" s="273"/>
      <c r="L1932" s="98"/>
      <c r="M1932" s="1760"/>
      <c r="N1932" s="89"/>
      <c r="O1932" s="89"/>
      <c r="P1932" s="98"/>
      <c r="Q1932" s="98"/>
      <c r="R1932" s="12"/>
      <c r="S1932" s="12"/>
      <c r="T1932" s="12"/>
      <c r="U1932" s="12"/>
      <c r="V1932" s="12"/>
      <c r="W1932" s="1934"/>
      <c r="X1932" s="1934"/>
      <c r="Y1932" s="12"/>
      <c r="Z1932" s="98"/>
      <c r="AA1932" s="2813"/>
      <c r="AB1932" s="2813"/>
      <c r="AC1932" s="2816"/>
      <c r="AD1932" s="2835"/>
      <c r="AE1932" s="2821"/>
      <c r="AF1932" s="2823"/>
      <c r="AG1932" s="59">
        <f>IF(N1932=N1931,0,1)</f>
        <v>0</v>
      </c>
      <c r="AH1932" s="59" t="s">
        <v>224</v>
      </c>
      <c r="AI1932" s="59" t="str">
        <f t="shared" si="453"/>
        <v>??</v>
      </c>
      <c r="AJ1932" s="59">
        <f>IF(O1932=O1931,0,1)</f>
        <v>0</v>
      </c>
      <c r="AK1932" s="529">
        <f t="shared" si="458"/>
        <v>0</v>
      </c>
    </row>
    <row r="1933" spans="1:37" ht="14.1" customHeight="1" thickTop="1" thickBot="1">
      <c r="A1933" s="2797"/>
      <c r="B1933" s="2801"/>
      <c r="C1933" s="2827"/>
      <c r="D1933" s="2830"/>
      <c r="E1933" s="2833"/>
      <c r="F1933" s="2807"/>
      <c r="G1933" s="2810"/>
      <c r="H1933" s="2838"/>
      <c r="I1933" s="2807"/>
      <c r="J1933" s="2807"/>
      <c r="K1933" s="273"/>
      <c r="L1933" s="98"/>
      <c r="M1933" s="1760"/>
      <c r="N1933" s="89"/>
      <c r="O1933" s="89"/>
      <c r="P1933" s="98"/>
      <c r="Q1933" s="98"/>
      <c r="R1933" s="12"/>
      <c r="S1933" s="12"/>
      <c r="T1933" s="12"/>
      <c r="U1933" s="12"/>
      <c r="V1933" s="12"/>
      <c r="W1933" s="1934"/>
      <c r="X1933" s="1934"/>
      <c r="Y1933" s="12"/>
      <c r="Z1933" s="98"/>
      <c r="AA1933" s="2813"/>
      <c r="AB1933" s="2813"/>
      <c r="AC1933" s="2816"/>
      <c r="AD1933" s="2835"/>
      <c r="AE1933" s="2821"/>
      <c r="AF1933" s="2823"/>
      <c r="AG1933" s="59">
        <f>IF(N1933=N1932,0,IF(N1933=N1931,0,1))</f>
        <v>0</v>
      </c>
      <c r="AH1933" s="59" t="s">
        <v>224</v>
      </c>
      <c r="AI1933" s="59" t="str">
        <f t="shared" si="453"/>
        <v>??</v>
      </c>
      <c r="AJ1933" s="59">
        <f>IF(O1933=O1932,0,IF(O1933=O1931,0,1))</f>
        <v>0</v>
      </c>
      <c r="AK1933" s="529">
        <f t="shared" si="458"/>
        <v>0</v>
      </c>
    </row>
    <row r="1934" spans="1:37" ht="14.1" customHeight="1" thickTop="1" thickBot="1">
      <c r="A1934" s="2797"/>
      <c r="B1934" s="2801"/>
      <c r="C1934" s="2827"/>
      <c r="D1934" s="2830"/>
      <c r="E1934" s="2833"/>
      <c r="F1934" s="2807"/>
      <c r="G1934" s="2810"/>
      <c r="H1934" s="2839"/>
      <c r="I1934" s="2807"/>
      <c r="J1934" s="2807"/>
      <c r="K1934" s="273"/>
      <c r="L1934" s="98"/>
      <c r="M1934" s="1760"/>
      <c r="N1934" s="89"/>
      <c r="O1934" s="89"/>
      <c r="P1934" s="98"/>
      <c r="Q1934" s="98"/>
      <c r="R1934" s="12"/>
      <c r="S1934" s="12"/>
      <c r="T1934" s="12"/>
      <c r="U1934" s="12"/>
      <c r="V1934" s="12"/>
      <c r="W1934" s="1934"/>
      <c r="X1934" s="1934"/>
      <c r="Y1934" s="12"/>
      <c r="Z1934" s="98"/>
      <c r="AA1934" s="2813"/>
      <c r="AB1934" s="2813"/>
      <c r="AC1934" s="2816"/>
      <c r="AD1934" s="2835"/>
      <c r="AE1934" s="2821"/>
      <c r="AF1934" s="2823"/>
      <c r="AG1934" s="59">
        <f>IF(N1934=N1933,0,IF(N1934=N1932,0,IF(N1934=N1931,0,1)))</f>
        <v>0</v>
      </c>
      <c r="AH1934" s="59" t="s">
        <v>224</v>
      </c>
      <c r="AI1934" s="59" t="str">
        <f t="shared" si="453"/>
        <v>??</v>
      </c>
      <c r="AJ1934" s="59">
        <f>IF(O1934=O1933,0,IF(O1934=O1932,0,IF(O1934=O1931,0,1)))</f>
        <v>0</v>
      </c>
      <c r="AK1934" s="529">
        <f t="shared" si="458"/>
        <v>0</v>
      </c>
    </row>
    <row r="1935" spans="1:37" ht="14.1" customHeight="1" thickTop="1" thickBot="1">
      <c r="A1935" s="2797"/>
      <c r="B1935" s="2801"/>
      <c r="C1935" s="2827"/>
      <c r="D1935" s="2830"/>
      <c r="E1935" s="2833"/>
      <c r="F1935" s="2807"/>
      <c r="G1935" s="2810"/>
      <c r="H1935" s="2839"/>
      <c r="I1935" s="2807"/>
      <c r="J1935" s="2807"/>
      <c r="K1935" s="277"/>
      <c r="L1935" s="98"/>
      <c r="M1935" s="1760"/>
      <c r="N1935" s="89"/>
      <c r="O1935" s="89"/>
      <c r="P1935" s="98"/>
      <c r="Q1935" s="98"/>
      <c r="R1935" s="12"/>
      <c r="S1935" s="12"/>
      <c r="T1935" s="12"/>
      <c r="U1935" s="12"/>
      <c r="V1935" s="12"/>
      <c r="W1935" s="1934"/>
      <c r="X1935" s="1934"/>
      <c r="Y1935" s="12"/>
      <c r="Z1935" s="98"/>
      <c r="AA1935" s="2813"/>
      <c r="AB1935" s="2813"/>
      <c r="AC1935" s="2816"/>
      <c r="AD1935" s="2835"/>
      <c r="AE1935" s="2821"/>
      <c r="AF1935" s="2823"/>
      <c r="AG1935" s="59">
        <f>IF(N1935=N1934,0,IF(N1935=N1933,0,IF(N1935=N1932,0,IF(N1935=N1931,0,1))))</f>
        <v>0</v>
      </c>
      <c r="AH1935" s="59" t="s">
        <v>224</v>
      </c>
      <c r="AI1935" s="59" t="str">
        <f t="shared" si="453"/>
        <v>??</v>
      </c>
      <c r="AJ1935" s="59">
        <f>IF(O1935=O1934,0,IF(O1935=O1933,0,IF(O1935=O1932,0,IF(O1935=O1931,0,1))))</f>
        <v>0</v>
      </c>
      <c r="AK1935" s="529">
        <f t="shared" si="458"/>
        <v>0</v>
      </c>
    </row>
    <row r="1936" spans="1:37" ht="14.1" customHeight="1" thickTop="1" thickBot="1">
      <c r="A1936" s="2797"/>
      <c r="B1936" s="2801"/>
      <c r="C1936" s="2827"/>
      <c r="D1936" s="2830"/>
      <c r="E1936" s="2833"/>
      <c r="F1936" s="2807"/>
      <c r="G1936" s="2810"/>
      <c r="H1936" s="2839"/>
      <c r="I1936" s="2807"/>
      <c r="J1936" s="2807"/>
      <c r="K1936" s="277"/>
      <c r="L1936" s="98"/>
      <c r="M1936" s="1760"/>
      <c r="N1936" s="89"/>
      <c r="O1936" s="89"/>
      <c r="P1936" s="98"/>
      <c r="Q1936" s="98"/>
      <c r="R1936" s="12"/>
      <c r="S1936" s="12"/>
      <c r="T1936" s="12"/>
      <c r="U1936" s="12"/>
      <c r="V1936" s="12"/>
      <c r="W1936" s="1934"/>
      <c r="X1936" s="1934"/>
      <c r="Y1936" s="12"/>
      <c r="Z1936" s="98"/>
      <c r="AA1936" s="2813"/>
      <c r="AB1936" s="2813"/>
      <c r="AC1936" s="2816"/>
      <c r="AD1936" s="2835"/>
      <c r="AE1936" s="2821"/>
      <c r="AF1936" s="2823"/>
      <c r="AG1936" s="59">
        <f>IF(N1936=N1935,0,IF(N1936=N1934,0,IF(N1936=N1933,0,IF(N1936=N1932,0,IF(N1936=N1931,0,1)))))</f>
        <v>0</v>
      </c>
      <c r="AH1936" s="59" t="s">
        <v>224</v>
      </c>
      <c r="AI1936" s="59" t="str">
        <f t="shared" si="453"/>
        <v>??</v>
      </c>
      <c r="AJ1936" s="59">
        <f>IF(O1936=O1935,0,IF(O1936=O1934,0,IF(O1936=O1933,0,IF(O1936=O1932,0,IF(O1936=O1931,0,1)))))</f>
        <v>0</v>
      </c>
      <c r="AK1936" s="529">
        <f t="shared" si="458"/>
        <v>0</v>
      </c>
    </row>
    <row r="1937" spans="1:37" ht="14.1" customHeight="1" thickTop="1" thickBot="1">
      <c r="A1937" s="2797"/>
      <c r="B1937" s="2801"/>
      <c r="C1937" s="2827"/>
      <c r="D1937" s="2830"/>
      <c r="E1937" s="2833"/>
      <c r="F1937" s="2807"/>
      <c r="G1937" s="2810"/>
      <c r="H1937" s="2839"/>
      <c r="I1937" s="2807"/>
      <c r="J1937" s="2807"/>
      <c r="K1937" s="277"/>
      <c r="L1937" s="98"/>
      <c r="M1937" s="1760"/>
      <c r="N1937" s="89"/>
      <c r="O1937" s="89"/>
      <c r="P1937" s="98"/>
      <c r="Q1937" s="98"/>
      <c r="R1937" s="12"/>
      <c r="S1937" s="12"/>
      <c r="T1937" s="12"/>
      <c r="U1937" s="12"/>
      <c r="V1937" s="12"/>
      <c r="W1937" s="1934"/>
      <c r="X1937" s="1934"/>
      <c r="Y1937" s="12"/>
      <c r="Z1937" s="98"/>
      <c r="AA1937" s="2813"/>
      <c r="AB1937" s="2813"/>
      <c r="AC1937" s="2824" t="str">
        <f t="shared" ref="AC1937" si="461">IF(AC1931&gt;9,"błąd","")</f>
        <v/>
      </c>
      <c r="AD1937" s="2835"/>
      <c r="AE1937" s="2821"/>
      <c r="AF1937" s="2823"/>
      <c r="AG1937" s="59">
        <f>IF(N1937=N1936,0,IF(N1937=N1935,0,IF(N1937=N1934,0,IF(N1937=N1933,0,IF(N1937=N1932,0,IF(N1937=N1931,0,1))))))</f>
        <v>0</v>
      </c>
      <c r="AH1937" s="59" t="s">
        <v>224</v>
      </c>
      <c r="AI1937" s="59" t="str">
        <f t="shared" si="453"/>
        <v>??</v>
      </c>
      <c r="AJ1937" s="59">
        <f>IF(O1937=O1936,0,IF(O1937=O1935,0,IF(O1937=O1934,0,IF(O1937=O1933,0,IF(O1937=O1932,0,IF(O1937=O1931,0,1))))))</f>
        <v>0</v>
      </c>
      <c r="AK1937" s="529">
        <f t="shared" si="458"/>
        <v>0</v>
      </c>
    </row>
    <row r="1938" spans="1:37" ht="14.1" customHeight="1" thickTop="1" thickBot="1">
      <c r="A1938" s="2797"/>
      <c r="B1938" s="2801"/>
      <c r="C1938" s="2827"/>
      <c r="D1938" s="2830"/>
      <c r="E1938" s="2833"/>
      <c r="F1938" s="2807"/>
      <c r="G1938" s="2810"/>
      <c r="H1938" s="2839"/>
      <c r="I1938" s="2807"/>
      <c r="J1938" s="2807"/>
      <c r="K1938" s="277"/>
      <c r="L1938" s="98"/>
      <c r="M1938" s="1760"/>
      <c r="N1938" s="89"/>
      <c r="O1938" s="89"/>
      <c r="P1938" s="98"/>
      <c r="Q1938" s="98"/>
      <c r="R1938" s="12"/>
      <c r="S1938" s="12"/>
      <c r="T1938" s="12"/>
      <c r="U1938" s="12"/>
      <c r="V1938" s="12"/>
      <c r="W1938" s="1934"/>
      <c r="X1938" s="1934"/>
      <c r="Y1938" s="12"/>
      <c r="Z1938" s="98"/>
      <c r="AA1938" s="2813"/>
      <c r="AB1938" s="2813"/>
      <c r="AC1938" s="2824"/>
      <c r="AD1938" s="2835"/>
      <c r="AE1938" s="2821"/>
      <c r="AF1938" s="2823"/>
      <c r="AG1938" s="59">
        <f>IF(N1938=N1937,0,IF(N1938=N1936,0,IF(N1938=N1935,0,IF(N1938=N1934,0,IF(N1938=N1933,0,IF(N1938=N1932,0,IF(N1938=N1931,0,1)))))))</f>
        <v>0</v>
      </c>
      <c r="AH1938" s="59" t="s">
        <v>224</v>
      </c>
      <c r="AI1938" s="59" t="str">
        <f t="shared" si="453"/>
        <v>??</v>
      </c>
      <c r="AJ1938" s="59">
        <f>IF(O1938=O1937,0,IF(O1938=O1936,0,IF(O1938=O1935,0,IF(O1938=O1934,0,IF(O1938=O1933,0,IF(O1938=O1932,0,IF(O1938=O1931,0,1)))))))</f>
        <v>0</v>
      </c>
      <c r="AK1938" s="529">
        <f t="shared" si="458"/>
        <v>0</v>
      </c>
    </row>
    <row r="1939" spans="1:37" ht="14.1" customHeight="1" thickTop="1" thickBot="1">
      <c r="A1939" s="2797"/>
      <c r="B1939" s="2801"/>
      <c r="C1939" s="2827"/>
      <c r="D1939" s="2830"/>
      <c r="E1939" s="2833"/>
      <c r="F1939" s="2807"/>
      <c r="G1939" s="2810"/>
      <c r="H1939" s="2839"/>
      <c r="I1939" s="2807"/>
      <c r="J1939" s="2807"/>
      <c r="K1939" s="277"/>
      <c r="L1939" s="98"/>
      <c r="M1939" s="1760"/>
      <c r="N1939" s="89"/>
      <c r="O1939" s="89"/>
      <c r="P1939" s="98"/>
      <c r="Q1939" s="98"/>
      <c r="R1939" s="12"/>
      <c r="S1939" s="12"/>
      <c r="T1939" s="12"/>
      <c r="U1939" s="12"/>
      <c r="V1939" s="12"/>
      <c r="W1939" s="1934"/>
      <c r="X1939" s="1934"/>
      <c r="Y1939" s="12"/>
      <c r="Z1939" s="98"/>
      <c r="AA1939" s="2813"/>
      <c r="AB1939" s="2813"/>
      <c r="AC1939" s="2824"/>
      <c r="AD1939" s="2835"/>
      <c r="AE1939" s="2821"/>
      <c r="AF1939" s="2823"/>
      <c r="AG1939" s="59">
        <f>IF(N1939=N1938,0,IF(N1939=N1937,0,IF(N1939=N1936,0,IF(N1939=N1935,0,IF(N1939=N1934,0,IF(N1939=N1933,0,IF(N1939=N1932,0,IF(N1939=N1931,0,1))))))))</f>
        <v>0</v>
      </c>
      <c r="AH1939" s="59" t="s">
        <v>224</v>
      </c>
      <c r="AI1939" s="59" t="str">
        <f t="shared" si="453"/>
        <v>??</v>
      </c>
      <c r="AJ1939" s="59">
        <f>IF(O1939=O1938,0,IF(O1939=O1937,0,IF(O1939=O1936,0,IF(O1939=O1935,0,IF(O1939=O1934,0,IF(O1939=O1933,0,IF(O1939=O1932,0,IF(O1939=O1931,0,1))))))))</f>
        <v>0</v>
      </c>
      <c r="AK1939" s="529">
        <f t="shared" si="458"/>
        <v>0</v>
      </c>
    </row>
    <row r="1940" spans="1:37" ht="14.1" customHeight="1" thickTop="1" thickBot="1">
      <c r="A1940" s="2797"/>
      <c r="B1940" s="2802"/>
      <c r="C1940" s="2828"/>
      <c r="D1940" s="2831"/>
      <c r="E1940" s="2834"/>
      <c r="F1940" s="2808"/>
      <c r="G1940" s="2811"/>
      <c r="H1940" s="2840"/>
      <c r="I1940" s="2808"/>
      <c r="J1940" s="2808"/>
      <c r="K1940" s="274"/>
      <c r="L1940" s="96"/>
      <c r="M1940" s="96"/>
      <c r="N1940" s="89"/>
      <c r="O1940" s="93"/>
      <c r="P1940" s="96"/>
      <c r="Q1940" s="96"/>
      <c r="R1940" s="13"/>
      <c r="S1940" s="13"/>
      <c r="T1940" s="13"/>
      <c r="U1940" s="13"/>
      <c r="V1940" s="13"/>
      <c r="W1940" s="13"/>
      <c r="X1940" s="13"/>
      <c r="Y1940" s="13"/>
      <c r="Z1940" s="96"/>
      <c r="AA1940" s="2814"/>
      <c r="AB1940" s="2814"/>
      <c r="AC1940" s="2825"/>
      <c r="AD1940" s="2835"/>
      <c r="AE1940" s="2822"/>
      <c r="AF1940" s="2823"/>
      <c r="AG1940" s="59">
        <f>IF(N1940=N1939,0,IF(N1940=N1938,0,IF(N1940=N1937,0,IF(N1940=N1936,0,IF(N1940=N1935,0,IF(N1940=N1934,0,IF(N1940=N1933,0,IF(N1940=N1932,0,IF(N1940=N1931,0,1)))))))))</f>
        <v>0</v>
      </c>
      <c r="AH1940" s="59" t="s">
        <v>224</v>
      </c>
      <c r="AI1940" s="59" t="str">
        <f t="shared" si="453"/>
        <v>??</v>
      </c>
      <c r="AJ1940" s="59">
        <f>IF(O1940=O1939,0,IF(O1940=O1938,0,IF(O1940=O1937,0,IF(O1940=O1936,0,IF(O1940=O1935,0,IF(O1940=O1934,0,IF(O1940=O1933,0,IF(O1940=O1932,0,IF(O1940=O1931,0,1)))))))))</f>
        <v>0</v>
      </c>
      <c r="AK1940" s="529">
        <f t="shared" si="458"/>
        <v>0</v>
      </c>
    </row>
    <row r="1941" spans="1:37" ht="14.1" customHeight="1" thickTop="1" thickBot="1">
      <c r="A1941" s="2797"/>
      <c r="B1941" s="2800"/>
      <c r="C1941" s="2826"/>
      <c r="D1941" s="2829"/>
      <c r="E1941" s="2832"/>
      <c r="F1941" s="2806"/>
      <c r="G1941" s="2809"/>
      <c r="H1941" s="2836" t="s">
        <v>970</v>
      </c>
      <c r="I1941" s="2806"/>
      <c r="J1941" s="2806"/>
      <c r="K1941" s="275"/>
      <c r="L1941" s="97"/>
      <c r="M1941" s="97"/>
      <c r="N1941" s="79"/>
      <c r="O1941" s="79"/>
      <c r="P1941" s="97"/>
      <c r="Q1941" s="97"/>
      <c r="R1941" s="14"/>
      <c r="S1941" s="14"/>
      <c r="T1941" s="14"/>
      <c r="U1941" s="14"/>
      <c r="V1941" s="14"/>
      <c r="W1941" s="14"/>
      <c r="X1941" s="14"/>
      <c r="Y1941" s="14"/>
      <c r="Z1941" s="97"/>
      <c r="AA1941" s="2812">
        <f>SUM(R1941:Z1950)</f>
        <v>0</v>
      </c>
      <c r="AB1941" s="2812">
        <f>IF(AA1941&gt;0,18,0)</f>
        <v>0</v>
      </c>
      <c r="AC1941" s="2815">
        <f t="shared" ref="AC1941" si="462">IF((AA1941-AB1941)&gt;=0,AA1941-AB1941,0)</f>
        <v>0</v>
      </c>
      <c r="AD1941" s="2835">
        <f>IF(AA1941&lt;AB1941,AA1941,AB1941)/IF(AB1941=0,1,AB1941)</f>
        <v>0</v>
      </c>
      <c r="AE1941" s="2820" t="str">
        <f>IF(AD1941=1,"pe",IF(AD1941&gt;0,"ne",""))</f>
        <v/>
      </c>
      <c r="AF1941" s="2823"/>
      <c r="AG1941" s="59">
        <v>1</v>
      </c>
      <c r="AH1941" s="59" t="s">
        <v>224</v>
      </c>
      <c r="AI1941" s="59" t="str">
        <f t="shared" si="453"/>
        <v>??</v>
      </c>
      <c r="AJ1941" s="59">
        <v>1</v>
      </c>
      <c r="AK1941" s="529">
        <f>C1941</f>
        <v>0</v>
      </c>
    </row>
    <row r="1942" spans="1:37" ht="14.1" customHeight="1" thickTop="1" thickBot="1">
      <c r="A1942" s="2797"/>
      <c r="B1942" s="2801"/>
      <c r="C1942" s="2827"/>
      <c r="D1942" s="2830"/>
      <c r="E1942" s="2833"/>
      <c r="F1942" s="2807"/>
      <c r="G1942" s="2810"/>
      <c r="H1942" s="2837"/>
      <c r="I1942" s="2807"/>
      <c r="J1942" s="2807"/>
      <c r="K1942" s="273"/>
      <c r="L1942" s="98"/>
      <c r="M1942" s="1760"/>
      <c r="N1942" s="89"/>
      <c r="O1942" s="89"/>
      <c r="P1942" s="98"/>
      <c r="Q1942" s="98"/>
      <c r="R1942" s="12"/>
      <c r="S1942" s="12"/>
      <c r="T1942" s="12"/>
      <c r="U1942" s="12"/>
      <c r="V1942" s="12"/>
      <c r="W1942" s="1934"/>
      <c r="X1942" s="1934"/>
      <c r="Y1942" s="12"/>
      <c r="Z1942" s="98"/>
      <c r="AA1942" s="2813"/>
      <c r="AB1942" s="2813"/>
      <c r="AC1942" s="2816"/>
      <c r="AD1942" s="2835"/>
      <c r="AE1942" s="2821"/>
      <c r="AF1942" s="2823"/>
      <c r="AG1942" s="59">
        <f>IF(N1942=N1941,0,1)</f>
        <v>0</v>
      </c>
      <c r="AH1942" s="59" t="s">
        <v>224</v>
      </c>
      <c r="AI1942" s="59" t="str">
        <f t="shared" si="453"/>
        <v>??</v>
      </c>
      <c r="AJ1942" s="59">
        <f>IF(O1942=O1941,0,1)</f>
        <v>0</v>
      </c>
      <c r="AK1942" s="529">
        <f t="shared" si="458"/>
        <v>0</v>
      </c>
    </row>
    <row r="1943" spans="1:37" ht="14.1" customHeight="1" thickTop="1" thickBot="1">
      <c r="A1943" s="2797"/>
      <c r="B1943" s="2801"/>
      <c r="C1943" s="2827"/>
      <c r="D1943" s="2830"/>
      <c r="E1943" s="2833"/>
      <c r="F1943" s="2807"/>
      <c r="G1943" s="2810"/>
      <c r="H1943" s="2838"/>
      <c r="I1943" s="2807"/>
      <c r="J1943" s="2807"/>
      <c r="K1943" s="273"/>
      <c r="L1943" s="98"/>
      <c r="M1943" s="1760"/>
      <c r="N1943" s="89"/>
      <c r="O1943" s="89"/>
      <c r="P1943" s="98"/>
      <c r="Q1943" s="98"/>
      <c r="R1943" s="12"/>
      <c r="S1943" s="12"/>
      <c r="T1943" s="12"/>
      <c r="U1943" s="12"/>
      <c r="V1943" s="12"/>
      <c r="W1943" s="1934"/>
      <c r="X1943" s="1934"/>
      <c r="Y1943" s="12"/>
      <c r="Z1943" s="98"/>
      <c r="AA1943" s="2813"/>
      <c r="AB1943" s="2813"/>
      <c r="AC1943" s="2816"/>
      <c r="AD1943" s="2835"/>
      <c r="AE1943" s="2821"/>
      <c r="AF1943" s="2823"/>
      <c r="AG1943" s="59">
        <f>IF(N1943=N1942,0,IF(N1943=N1941,0,1))</f>
        <v>0</v>
      </c>
      <c r="AH1943" s="59" t="s">
        <v>224</v>
      </c>
      <c r="AI1943" s="59" t="str">
        <f t="shared" si="453"/>
        <v>??</v>
      </c>
      <c r="AJ1943" s="59">
        <f>IF(O1943=O1942,0,IF(O1943=O1941,0,1))</f>
        <v>0</v>
      </c>
      <c r="AK1943" s="529">
        <f t="shared" si="458"/>
        <v>0</v>
      </c>
    </row>
    <row r="1944" spans="1:37" ht="14.1" customHeight="1" thickTop="1" thickBot="1">
      <c r="A1944" s="2797"/>
      <c r="B1944" s="2801"/>
      <c r="C1944" s="2827"/>
      <c r="D1944" s="2830"/>
      <c r="E1944" s="2833"/>
      <c r="F1944" s="2807"/>
      <c r="G1944" s="2810"/>
      <c r="H1944" s="2839"/>
      <c r="I1944" s="2807"/>
      <c r="J1944" s="2807"/>
      <c r="K1944" s="273"/>
      <c r="L1944" s="98"/>
      <c r="M1944" s="1760"/>
      <c r="N1944" s="89"/>
      <c r="O1944" s="89"/>
      <c r="P1944" s="98"/>
      <c r="Q1944" s="98"/>
      <c r="R1944" s="12"/>
      <c r="S1944" s="12"/>
      <c r="T1944" s="12"/>
      <c r="U1944" s="12"/>
      <c r="V1944" s="12"/>
      <c r="W1944" s="1934"/>
      <c r="X1944" s="1934"/>
      <c r="Y1944" s="12"/>
      <c r="Z1944" s="98"/>
      <c r="AA1944" s="2813"/>
      <c r="AB1944" s="2813"/>
      <c r="AC1944" s="2816"/>
      <c r="AD1944" s="2835"/>
      <c r="AE1944" s="2821"/>
      <c r="AF1944" s="2823"/>
      <c r="AG1944" s="59">
        <f>IF(N1944=N1943,0,IF(N1944=N1942,0,IF(N1944=N1941,0,1)))</f>
        <v>0</v>
      </c>
      <c r="AH1944" s="59" t="s">
        <v>224</v>
      </c>
      <c r="AI1944" s="59" t="str">
        <f t="shared" si="453"/>
        <v>??</v>
      </c>
      <c r="AJ1944" s="59">
        <f>IF(O1944=O1943,0,IF(O1944=O1942,0,IF(O1944=O1941,0,1)))</f>
        <v>0</v>
      </c>
      <c r="AK1944" s="529">
        <f t="shared" si="458"/>
        <v>0</v>
      </c>
    </row>
    <row r="1945" spans="1:37" ht="14.1" customHeight="1" thickTop="1" thickBot="1">
      <c r="A1945" s="2797"/>
      <c r="B1945" s="2801"/>
      <c r="C1945" s="2827"/>
      <c r="D1945" s="2830"/>
      <c r="E1945" s="2833"/>
      <c r="F1945" s="2807"/>
      <c r="G1945" s="2810"/>
      <c r="H1945" s="2839"/>
      <c r="I1945" s="2807"/>
      <c r="J1945" s="2807"/>
      <c r="K1945" s="277"/>
      <c r="L1945" s="98"/>
      <c r="M1945" s="1760"/>
      <c r="N1945" s="89"/>
      <c r="O1945" s="89"/>
      <c r="P1945" s="98"/>
      <c r="Q1945" s="98"/>
      <c r="R1945" s="12"/>
      <c r="S1945" s="12"/>
      <c r="T1945" s="12"/>
      <c r="U1945" s="12"/>
      <c r="V1945" s="12"/>
      <c r="W1945" s="1934"/>
      <c r="X1945" s="1934"/>
      <c r="Y1945" s="12"/>
      <c r="Z1945" s="98"/>
      <c r="AA1945" s="2813"/>
      <c r="AB1945" s="2813"/>
      <c r="AC1945" s="2816"/>
      <c r="AD1945" s="2835"/>
      <c r="AE1945" s="2821"/>
      <c r="AF1945" s="2823"/>
      <c r="AG1945" s="59">
        <f>IF(N1945=N1944,0,IF(N1945=N1943,0,IF(N1945=N1942,0,IF(N1945=N1941,0,1))))</f>
        <v>0</v>
      </c>
      <c r="AH1945" s="59" t="s">
        <v>224</v>
      </c>
      <c r="AI1945" s="59" t="str">
        <f t="shared" si="453"/>
        <v>??</v>
      </c>
      <c r="AJ1945" s="59">
        <f>IF(O1945=O1944,0,IF(O1945=O1943,0,IF(O1945=O1942,0,IF(O1945=O1941,0,1))))</f>
        <v>0</v>
      </c>
      <c r="AK1945" s="529">
        <f t="shared" si="458"/>
        <v>0</v>
      </c>
    </row>
    <row r="1946" spans="1:37" ht="14.1" customHeight="1" thickTop="1" thickBot="1">
      <c r="A1946" s="2797"/>
      <c r="B1946" s="2801"/>
      <c r="C1946" s="2827"/>
      <c r="D1946" s="2830"/>
      <c r="E1946" s="2833"/>
      <c r="F1946" s="2807"/>
      <c r="G1946" s="2810"/>
      <c r="H1946" s="2839"/>
      <c r="I1946" s="2807"/>
      <c r="J1946" s="2807"/>
      <c r="K1946" s="277"/>
      <c r="L1946" s="98"/>
      <c r="M1946" s="1760"/>
      <c r="N1946" s="89"/>
      <c r="O1946" s="89"/>
      <c r="P1946" s="98"/>
      <c r="Q1946" s="98"/>
      <c r="R1946" s="12"/>
      <c r="S1946" s="12"/>
      <c r="T1946" s="12"/>
      <c r="U1946" s="12"/>
      <c r="V1946" s="12"/>
      <c r="W1946" s="1934"/>
      <c r="X1946" s="1934"/>
      <c r="Y1946" s="12"/>
      <c r="Z1946" s="98"/>
      <c r="AA1946" s="2813"/>
      <c r="AB1946" s="2813"/>
      <c r="AC1946" s="2816"/>
      <c r="AD1946" s="2835"/>
      <c r="AE1946" s="2821"/>
      <c r="AF1946" s="2823"/>
      <c r="AG1946" s="59">
        <f>IF(N1946=N1945,0,IF(N1946=N1944,0,IF(N1946=N1943,0,IF(N1946=N1942,0,IF(N1946=N1941,0,1)))))</f>
        <v>0</v>
      </c>
      <c r="AH1946" s="59" t="s">
        <v>224</v>
      </c>
      <c r="AI1946" s="59" t="str">
        <f t="shared" si="453"/>
        <v>??</v>
      </c>
      <c r="AJ1946" s="59">
        <f>IF(O1946=O1945,0,IF(O1946=O1944,0,IF(O1946=O1943,0,IF(O1946=O1942,0,IF(O1946=O1941,0,1)))))</f>
        <v>0</v>
      </c>
      <c r="AK1946" s="529">
        <f t="shared" si="458"/>
        <v>0</v>
      </c>
    </row>
    <row r="1947" spans="1:37" ht="14.1" customHeight="1" thickTop="1" thickBot="1">
      <c r="A1947" s="2797"/>
      <c r="B1947" s="2801"/>
      <c r="C1947" s="2827"/>
      <c r="D1947" s="2830"/>
      <c r="E1947" s="2833"/>
      <c r="F1947" s="2807"/>
      <c r="G1947" s="2810"/>
      <c r="H1947" s="2839"/>
      <c r="I1947" s="2807"/>
      <c r="J1947" s="2807"/>
      <c r="K1947" s="277"/>
      <c r="L1947" s="98"/>
      <c r="M1947" s="1760"/>
      <c r="N1947" s="89"/>
      <c r="O1947" s="89"/>
      <c r="P1947" s="98"/>
      <c r="Q1947" s="98"/>
      <c r="R1947" s="12"/>
      <c r="S1947" s="12"/>
      <c r="T1947" s="12"/>
      <c r="U1947" s="12"/>
      <c r="V1947" s="12"/>
      <c r="W1947" s="1934"/>
      <c r="X1947" s="1934"/>
      <c r="Y1947" s="12"/>
      <c r="Z1947" s="98"/>
      <c r="AA1947" s="2813"/>
      <c r="AB1947" s="2813"/>
      <c r="AC1947" s="2824" t="str">
        <f t="shared" ref="AC1947" si="463">IF(AC1941&gt;9,"błąd","")</f>
        <v/>
      </c>
      <c r="AD1947" s="2835"/>
      <c r="AE1947" s="2821"/>
      <c r="AF1947" s="2823"/>
      <c r="AG1947" s="59">
        <f>IF(N1947=N1946,0,IF(N1947=N1945,0,IF(N1947=N1944,0,IF(N1947=N1943,0,IF(N1947=N1942,0,IF(N1947=N1941,0,1))))))</f>
        <v>0</v>
      </c>
      <c r="AH1947" s="59" t="s">
        <v>224</v>
      </c>
      <c r="AI1947" s="59" t="str">
        <f t="shared" si="453"/>
        <v>??</v>
      </c>
      <c r="AJ1947" s="59">
        <f>IF(O1947=O1946,0,IF(O1947=O1945,0,IF(O1947=O1944,0,IF(O1947=O1943,0,IF(O1947=O1942,0,IF(O1947=O1941,0,1))))))</f>
        <v>0</v>
      </c>
      <c r="AK1947" s="529">
        <f t="shared" si="458"/>
        <v>0</v>
      </c>
    </row>
    <row r="1948" spans="1:37" ht="14.1" customHeight="1" thickTop="1" thickBot="1">
      <c r="A1948" s="2797"/>
      <c r="B1948" s="2801"/>
      <c r="C1948" s="2827"/>
      <c r="D1948" s="2830"/>
      <c r="E1948" s="2833"/>
      <c r="F1948" s="2807"/>
      <c r="G1948" s="2810"/>
      <c r="H1948" s="2839"/>
      <c r="I1948" s="2807"/>
      <c r="J1948" s="2807"/>
      <c r="K1948" s="277"/>
      <c r="L1948" s="98"/>
      <c r="M1948" s="1760"/>
      <c r="N1948" s="89"/>
      <c r="O1948" s="89"/>
      <c r="P1948" s="98"/>
      <c r="Q1948" s="98"/>
      <c r="R1948" s="12"/>
      <c r="S1948" s="12"/>
      <c r="T1948" s="12"/>
      <c r="U1948" s="12"/>
      <c r="V1948" s="12"/>
      <c r="W1948" s="1934"/>
      <c r="X1948" s="1934"/>
      <c r="Y1948" s="12"/>
      <c r="Z1948" s="98"/>
      <c r="AA1948" s="2813"/>
      <c r="AB1948" s="2813"/>
      <c r="AC1948" s="2824"/>
      <c r="AD1948" s="2835"/>
      <c r="AE1948" s="2821"/>
      <c r="AF1948" s="2823"/>
      <c r="AG1948" s="59">
        <f>IF(N1948=N1947,0,IF(N1948=N1946,0,IF(N1948=N1945,0,IF(N1948=N1944,0,IF(N1948=N1943,0,IF(N1948=N1942,0,IF(N1948=N1941,0,1)))))))</f>
        <v>0</v>
      </c>
      <c r="AH1948" s="59" t="s">
        <v>224</v>
      </c>
      <c r="AI1948" s="59" t="str">
        <f t="shared" si="453"/>
        <v>??</v>
      </c>
      <c r="AJ1948" s="59">
        <f>IF(O1948=O1947,0,IF(O1948=O1946,0,IF(O1948=O1945,0,IF(O1948=O1944,0,IF(O1948=O1943,0,IF(O1948=O1942,0,IF(O1948=O1941,0,1)))))))</f>
        <v>0</v>
      </c>
      <c r="AK1948" s="529">
        <f t="shared" si="458"/>
        <v>0</v>
      </c>
    </row>
    <row r="1949" spans="1:37" ht="14.1" customHeight="1" thickTop="1" thickBot="1">
      <c r="A1949" s="2797"/>
      <c r="B1949" s="2801"/>
      <c r="C1949" s="2827"/>
      <c r="D1949" s="2830"/>
      <c r="E1949" s="2833"/>
      <c r="F1949" s="2807"/>
      <c r="G1949" s="2810"/>
      <c r="H1949" s="2839"/>
      <c r="I1949" s="2807"/>
      <c r="J1949" s="2807"/>
      <c r="K1949" s="277"/>
      <c r="L1949" s="98"/>
      <c r="M1949" s="1760"/>
      <c r="N1949" s="89"/>
      <c r="O1949" s="89"/>
      <c r="P1949" s="98"/>
      <c r="Q1949" s="98"/>
      <c r="R1949" s="12"/>
      <c r="S1949" s="12"/>
      <c r="T1949" s="12"/>
      <c r="U1949" s="12"/>
      <c r="V1949" s="12"/>
      <c r="W1949" s="1934"/>
      <c r="X1949" s="1934"/>
      <c r="Y1949" s="12"/>
      <c r="Z1949" s="98"/>
      <c r="AA1949" s="2813"/>
      <c r="AB1949" s="2813"/>
      <c r="AC1949" s="2824"/>
      <c r="AD1949" s="2835"/>
      <c r="AE1949" s="2821"/>
      <c r="AF1949" s="2823"/>
      <c r="AG1949" s="59">
        <f>IF(N1949=N1948,0,IF(N1949=N1947,0,IF(N1949=N1946,0,IF(N1949=N1945,0,IF(N1949=N1944,0,IF(N1949=N1943,0,IF(N1949=N1942,0,IF(N1949=N1941,0,1))))))))</f>
        <v>0</v>
      </c>
      <c r="AH1949" s="59" t="s">
        <v>224</v>
      </c>
      <c r="AI1949" s="59" t="str">
        <f t="shared" si="453"/>
        <v>??</v>
      </c>
      <c r="AJ1949" s="59">
        <f>IF(O1949=O1948,0,IF(O1949=O1947,0,IF(O1949=O1946,0,IF(O1949=O1945,0,IF(O1949=O1944,0,IF(O1949=O1943,0,IF(O1949=O1942,0,IF(O1949=O1941,0,1))))))))</f>
        <v>0</v>
      </c>
      <c r="AK1949" s="529">
        <f t="shared" si="458"/>
        <v>0</v>
      </c>
    </row>
    <row r="1950" spans="1:37" ht="14.1" customHeight="1" thickTop="1" thickBot="1">
      <c r="A1950" s="2797"/>
      <c r="B1950" s="2802"/>
      <c r="C1950" s="2828"/>
      <c r="D1950" s="2831"/>
      <c r="E1950" s="2834"/>
      <c r="F1950" s="2808"/>
      <c r="G1950" s="2811"/>
      <c r="H1950" s="2840"/>
      <c r="I1950" s="2808"/>
      <c r="J1950" s="2808"/>
      <c r="K1950" s="274"/>
      <c r="L1950" s="96"/>
      <c r="M1950" s="96"/>
      <c r="N1950" s="89"/>
      <c r="O1950" s="93"/>
      <c r="P1950" s="96"/>
      <c r="Q1950" s="96"/>
      <c r="R1950" s="13"/>
      <c r="S1950" s="13"/>
      <c r="T1950" s="13"/>
      <c r="U1950" s="13"/>
      <c r="V1950" s="13"/>
      <c r="W1950" s="13"/>
      <c r="X1950" s="13"/>
      <c r="Y1950" s="13"/>
      <c r="Z1950" s="96"/>
      <c r="AA1950" s="2814"/>
      <c r="AB1950" s="2814"/>
      <c r="AC1950" s="2825"/>
      <c r="AD1950" s="2835"/>
      <c r="AE1950" s="2822"/>
      <c r="AF1950" s="2823"/>
      <c r="AG1950" s="59">
        <f>IF(N1950=N1949,0,IF(N1950=N1948,0,IF(N1950=N1947,0,IF(N1950=N1946,0,IF(N1950=N1945,0,IF(N1950=N1944,0,IF(N1950=N1943,0,IF(N1950=N1942,0,IF(N1950=N1941,0,1)))))))))</f>
        <v>0</v>
      </c>
      <c r="AH1950" s="59" t="s">
        <v>224</v>
      </c>
      <c r="AI1950" s="59" t="str">
        <f t="shared" si="453"/>
        <v>??</v>
      </c>
      <c r="AJ1950" s="59">
        <f>IF(O1950=O1949,0,IF(O1950=O1948,0,IF(O1950=O1947,0,IF(O1950=O1946,0,IF(O1950=O1945,0,IF(O1950=O1944,0,IF(O1950=O1943,0,IF(O1950=O1942,0,IF(O1950=O1941,0,1)))))))))</f>
        <v>0</v>
      </c>
      <c r="AK1950" s="529">
        <f t="shared" si="458"/>
        <v>0</v>
      </c>
    </row>
    <row r="1951" spans="1:37" ht="14.1" customHeight="1" thickTop="1" thickBot="1">
      <c r="A1951" s="2797"/>
      <c r="B1951" s="2800"/>
      <c r="C1951" s="2826"/>
      <c r="D1951" s="2829"/>
      <c r="E1951" s="2832"/>
      <c r="F1951" s="2806"/>
      <c r="G1951" s="2809"/>
      <c r="H1951" s="2836" t="s">
        <v>970</v>
      </c>
      <c r="I1951" s="2806"/>
      <c r="J1951" s="2806"/>
      <c r="K1951" s="275"/>
      <c r="L1951" s="97"/>
      <c r="M1951" s="97"/>
      <c r="N1951" s="79"/>
      <c r="O1951" s="79"/>
      <c r="P1951" s="97"/>
      <c r="Q1951" s="97"/>
      <c r="R1951" s="14"/>
      <c r="S1951" s="14"/>
      <c r="T1951" s="14"/>
      <c r="U1951" s="14"/>
      <c r="V1951" s="14"/>
      <c r="W1951" s="14"/>
      <c r="X1951" s="14"/>
      <c r="Y1951" s="14"/>
      <c r="Z1951" s="97"/>
      <c r="AA1951" s="2812">
        <f>SUM(R1951:Z1960)</f>
        <v>0</v>
      </c>
      <c r="AB1951" s="2812">
        <f>IF(AA1951&gt;0,18,0)</f>
        <v>0</v>
      </c>
      <c r="AC1951" s="2815">
        <f t="shared" ref="AC1951" si="464">IF((AA1951-AB1951)&gt;=0,AA1951-AB1951,0)</f>
        <v>0</v>
      </c>
      <c r="AD1951" s="2835">
        <f>IF(AA1951&lt;AB1951,AA1951,AB1951)/IF(AB1951=0,1,AB1951)</f>
        <v>0</v>
      </c>
      <c r="AE1951" s="2820" t="str">
        <f>IF(AD1951=1,"pe",IF(AD1951&gt;0,"ne",""))</f>
        <v/>
      </c>
      <c r="AF1951" s="2823"/>
      <c r="AG1951" s="59">
        <v>1</v>
      </c>
      <c r="AH1951" s="59" t="s">
        <v>224</v>
      </c>
      <c r="AI1951" s="59" t="str">
        <f t="shared" si="453"/>
        <v>??</v>
      </c>
      <c r="AJ1951" s="59">
        <v>1</v>
      </c>
      <c r="AK1951" s="529">
        <f>C1951</f>
        <v>0</v>
      </c>
    </row>
    <row r="1952" spans="1:37" ht="14.1" customHeight="1" thickTop="1" thickBot="1">
      <c r="A1952" s="2797"/>
      <c r="B1952" s="2801"/>
      <c r="C1952" s="2827"/>
      <c r="D1952" s="2830"/>
      <c r="E1952" s="2833"/>
      <c r="F1952" s="2807"/>
      <c r="G1952" s="2810"/>
      <c r="H1952" s="2837"/>
      <c r="I1952" s="2807"/>
      <c r="J1952" s="2807"/>
      <c r="K1952" s="273"/>
      <c r="L1952" s="98"/>
      <c r="M1952" s="1760"/>
      <c r="N1952" s="89"/>
      <c r="O1952" s="89"/>
      <c r="P1952" s="98"/>
      <c r="Q1952" s="98"/>
      <c r="R1952" s="12"/>
      <c r="S1952" s="12"/>
      <c r="T1952" s="12"/>
      <c r="U1952" s="12"/>
      <c r="V1952" s="12"/>
      <c r="W1952" s="1934"/>
      <c r="X1952" s="1934"/>
      <c r="Y1952" s="12"/>
      <c r="Z1952" s="98"/>
      <c r="AA1952" s="2813"/>
      <c r="AB1952" s="2813"/>
      <c r="AC1952" s="2816"/>
      <c r="AD1952" s="2835"/>
      <c r="AE1952" s="2821"/>
      <c r="AF1952" s="2823"/>
      <c r="AG1952" s="59">
        <f>IF(N1952=N1951,0,1)</f>
        <v>0</v>
      </c>
      <c r="AH1952" s="59" t="s">
        <v>224</v>
      </c>
      <c r="AI1952" s="59" t="str">
        <f t="shared" si="453"/>
        <v>??</v>
      </c>
      <c r="AJ1952" s="59">
        <f>IF(O1952=O1951,0,1)</f>
        <v>0</v>
      </c>
      <c r="AK1952" s="529">
        <f t="shared" ref="AK1952:AK2000" si="465">AK1951</f>
        <v>0</v>
      </c>
    </row>
    <row r="1953" spans="1:37" ht="14.1" customHeight="1" thickTop="1" thickBot="1">
      <c r="A1953" s="2797"/>
      <c r="B1953" s="2801"/>
      <c r="C1953" s="2827"/>
      <c r="D1953" s="2830"/>
      <c r="E1953" s="2833"/>
      <c r="F1953" s="2807"/>
      <c r="G1953" s="2810"/>
      <c r="H1953" s="2838"/>
      <c r="I1953" s="2807"/>
      <c r="J1953" s="2807"/>
      <c r="K1953" s="273"/>
      <c r="L1953" s="98"/>
      <c r="M1953" s="1760"/>
      <c r="N1953" s="89"/>
      <c r="O1953" s="89"/>
      <c r="P1953" s="98"/>
      <c r="Q1953" s="98"/>
      <c r="R1953" s="12"/>
      <c r="S1953" s="12"/>
      <c r="T1953" s="12"/>
      <c r="U1953" s="12"/>
      <c r="V1953" s="12"/>
      <c r="W1953" s="1934"/>
      <c r="X1953" s="1934"/>
      <c r="Y1953" s="12"/>
      <c r="Z1953" s="98"/>
      <c r="AA1953" s="2813"/>
      <c r="AB1953" s="2813"/>
      <c r="AC1953" s="2816"/>
      <c r="AD1953" s="2835"/>
      <c r="AE1953" s="2821"/>
      <c r="AF1953" s="2823"/>
      <c r="AG1953" s="59">
        <f>IF(N1953=N1952,0,IF(N1953=N1951,0,1))</f>
        <v>0</v>
      </c>
      <c r="AH1953" s="59" t="s">
        <v>224</v>
      </c>
      <c r="AI1953" s="59" t="str">
        <f t="shared" si="453"/>
        <v>??</v>
      </c>
      <c r="AJ1953" s="59">
        <f>IF(O1953=O1952,0,IF(O1953=O1951,0,1))</f>
        <v>0</v>
      </c>
      <c r="AK1953" s="529">
        <f t="shared" si="465"/>
        <v>0</v>
      </c>
    </row>
    <row r="1954" spans="1:37" ht="14.1" customHeight="1" thickTop="1" thickBot="1">
      <c r="A1954" s="2797"/>
      <c r="B1954" s="2801"/>
      <c r="C1954" s="2827"/>
      <c r="D1954" s="2830"/>
      <c r="E1954" s="2833"/>
      <c r="F1954" s="2807"/>
      <c r="G1954" s="2810"/>
      <c r="H1954" s="2839"/>
      <c r="I1954" s="2807"/>
      <c r="J1954" s="2807"/>
      <c r="K1954" s="273"/>
      <c r="L1954" s="98"/>
      <c r="M1954" s="1760"/>
      <c r="N1954" s="89"/>
      <c r="O1954" s="89"/>
      <c r="P1954" s="98"/>
      <c r="Q1954" s="98"/>
      <c r="R1954" s="12"/>
      <c r="S1954" s="12"/>
      <c r="T1954" s="12"/>
      <c r="U1954" s="12"/>
      <c r="V1954" s="12"/>
      <c r="W1954" s="1934"/>
      <c r="X1954" s="1934"/>
      <c r="Y1954" s="12"/>
      <c r="Z1954" s="98"/>
      <c r="AA1954" s="2813"/>
      <c r="AB1954" s="2813"/>
      <c r="AC1954" s="2816"/>
      <c r="AD1954" s="2835"/>
      <c r="AE1954" s="2821"/>
      <c r="AF1954" s="2823"/>
      <c r="AG1954" s="59">
        <f>IF(N1954=N1953,0,IF(N1954=N1952,0,IF(N1954=N1951,0,1)))</f>
        <v>0</v>
      </c>
      <c r="AH1954" s="59" t="s">
        <v>224</v>
      </c>
      <c r="AI1954" s="59" t="str">
        <f t="shared" si="453"/>
        <v>??</v>
      </c>
      <c r="AJ1954" s="59">
        <f>IF(O1954=O1953,0,IF(O1954=O1952,0,IF(O1954=O1951,0,1)))</f>
        <v>0</v>
      </c>
      <c r="AK1954" s="529">
        <f t="shared" si="465"/>
        <v>0</v>
      </c>
    </row>
    <row r="1955" spans="1:37" ht="14.1" customHeight="1" thickTop="1" thickBot="1">
      <c r="A1955" s="2797"/>
      <c r="B1955" s="2801"/>
      <c r="C1955" s="2827"/>
      <c r="D1955" s="2830"/>
      <c r="E1955" s="2833"/>
      <c r="F1955" s="2807"/>
      <c r="G1955" s="2810"/>
      <c r="H1955" s="2839"/>
      <c r="I1955" s="2807"/>
      <c r="J1955" s="2807"/>
      <c r="K1955" s="277"/>
      <c r="L1955" s="98"/>
      <c r="M1955" s="1760"/>
      <c r="N1955" s="89"/>
      <c r="O1955" s="89"/>
      <c r="P1955" s="98"/>
      <c r="Q1955" s="98"/>
      <c r="R1955" s="12"/>
      <c r="S1955" s="12"/>
      <c r="T1955" s="12"/>
      <c r="U1955" s="12"/>
      <c r="V1955" s="12"/>
      <c r="W1955" s="1934"/>
      <c r="X1955" s="1934"/>
      <c r="Y1955" s="12"/>
      <c r="Z1955" s="98"/>
      <c r="AA1955" s="2813"/>
      <c r="AB1955" s="2813"/>
      <c r="AC1955" s="2816"/>
      <c r="AD1955" s="2835"/>
      <c r="AE1955" s="2821"/>
      <c r="AF1955" s="2823"/>
      <c r="AG1955" s="59">
        <f>IF(N1955=N1954,0,IF(N1955=N1953,0,IF(N1955=N1952,0,IF(N1955=N1951,0,1))))</f>
        <v>0</v>
      </c>
      <c r="AH1955" s="59" t="s">
        <v>224</v>
      </c>
      <c r="AI1955" s="59" t="str">
        <f t="shared" si="453"/>
        <v>??</v>
      </c>
      <c r="AJ1955" s="59">
        <f>IF(O1955=O1954,0,IF(O1955=O1953,0,IF(O1955=O1952,0,IF(O1955=O1951,0,1))))</f>
        <v>0</v>
      </c>
      <c r="AK1955" s="529">
        <f t="shared" si="465"/>
        <v>0</v>
      </c>
    </row>
    <row r="1956" spans="1:37" ht="14.1" customHeight="1" thickTop="1" thickBot="1">
      <c r="A1956" s="2797"/>
      <c r="B1956" s="2801"/>
      <c r="C1956" s="2827"/>
      <c r="D1956" s="2830"/>
      <c r="E1956" s="2833"/>
      <c r="F1956" s="2807"/>
      <c r="G1956" s="2810"/>
      <c r="H1956" s="2839"/>
      <c r="I1956" s="2807"/>
      <c r="J1956" s="2807"/>
      <c r="K1956" s="277"/>
      <c r="L1956" s="98"/>
      <c r="M1956" s="1760"/>
      <c r="N1956" s="89"/>
      <c r="O1956" s="89"/>
      <c r="P1956" s="98"/>
      <c r="Q1956" s="98"/>
      <c r="R1956" s="12"/>
      <c r="S1956" s="12"/>
      <c r="T1956" s="12"/>
      <c r="U1956" s="12"/>
      <c r="V1956" s="12"/>
      <c r="W1956" s="1934"/>
      <c r="X1956" s="1934"/>
      <c r="Y1956" s="12"/>
      <c r="Z1956" s="98"/>
      <c r="AA1956" s="2813"/>
      <c r="AB1956" s="2813"/>
      <c r="AC1956" s="2816"/>
      <c r="AD1956" s="2835"/>
      <c r="AE1956" s="2821"/>
      <c r="AF1956" s="2823"/>
      <c r="AG1956" s="59">
        <f>IF(N1956=N1955,0,IF(N1956=N1954,0,IF(N1956=N1953,0,IF(N1956=N1952,0,IF(N1956=N1951,0,1)))))</f>
        <v>0</v>
      </c>
      <c r="AH1956" s="59" t="s">
        <v>224</v>
      </c>
      <c r="AI1956" s="59" t="str">
        <f t="shared" si="453"/>
        <v>??</v>
      </c>
      <c r="AJ1956" s="59">
        <f>IF(O1956=O1955,0,IF(O1956=O1954,0,IF(O1956=O1953,0,IF(O1956=O1952,0,IF(O1956=O1951,0,1)))))</f>
        <v>0</v>
      </c>
      <c r="AK1956" s="529">
        <f t="shared" si="465"/>
        <v>0</v>
      </c>
    </row>
    <row r="1957" spans="1:37" ht="14.1" customHeight="1" thickTop="1" thickBot="1">
      <c r="A1957" s="2797"/>
      <c r="B1957" s="2801"/>
      <c r="C1957" s="2827"/>
      <c r="D1957" s="2830"/>
      <c r="E1957" s="2833"/>
      <c r="F1957" s="2807"/>
      <c r="G1957" s="2810"/>
      <c r="H1957" s="2839"/>
      <c r="I1957" s="2807"/>
      <c r="J1957" s="2807"/>
      <c r="K1957" s="277"/>
      <c r="L1957" s="98"/>
      <c r="M1957" s="1760"/>
      <c r="N1957" s="89"/>
      <c r="O1957" s="89"/>
      <c r="P1957" s="98"/>
      <c r="Q1957" s="98"/>
      <c r="R1957" s="12"/>
      <c r="S1957" s="12"/>
      <c r="T1957" s="12"/>
      <c r="U1957" s="12"/>
      <c r="V1957" s="12"/>
      <c r="W1957" s="1934"/>
      <c r="X1957" s="1934"/>
      <c r="Y1957" s="12"/>
      <c r="Z1957" s="98"/>
      <c r="AA1957" s="2813"/>
      <c r="AB1957" s="2813"/>
      <c r="AC1957" s="2824" t="str">
        <f t="shared" ref="AC1957" si="466">IF(AC1951&gt;9,"błąd","")</f>
        <v/>
      </c>
      <c r="AD1957" s="2835"/>
      <c r="AE1957" s="2821"/>
      <c r="AF1957" s="2823"/>
      <c r="AG1957" s="59">
        <f>IF(N1957=N1956,0,IF(N1957=N1955,0,IF(N1957=N1954,0,IF(N1957=N1953,0,IF(N1957=N1952,0,IF(N1957=N1951,0,1))))))</f>
        <v>0</v>
      </c>
      <c r="AH1957" s="59" t="s">
        <v>224</v>
      </c>
      <c r="AI1957" s="59" t="str">
        <f t="shared" si="453"/>
        <v>??</v>
      </c>
      <c r="AJ1957" s="59">
        <f>IF(O1957=O1956,0,IF(O1957=O1955,0,IF(O1957=O1954,0,IF(O1957=O1953,0,IF(O1957=O1952,0,IF(O1957=O1951,0,1))))))</f>
        <v>0</v>
      </c>
      <c r="AK1957" s="529">
        <f t="shared" si="465"/>
        <v>0</v>
      </c>
    </row>
    <row r="1958" spans="1:37" ht="14.1" customHeight="1" thickTop="1" thickBot="1">
      <c r="A1958" s="2797"/>
      <c r="B1958" s="2801"/>
      <c r="C1958" s="2827"/>
      <c r="D1958" s="2830"/>
      <c r="E1958" s="2833"/>
      <c r="F1958" s="2807"/>
      <c r="G1958" s="2810"/>
      <c r="H1958" s="2839"/>
      <c r="I1958" s="2807"/>
      <c r="J1958" s="2807"/>
      <c r="K1958" s="277"/>
      <c r="L1958" s="98"/>
      <c r="M1958" s="1760"/>
      <c r="N1958" s="89"/>
      <c r="O1958" s="89"/>
      <c r="P1958" s="98"/>
      <c r="Q1958" s="98"/>
      <c r="R1958" s="12"/>
      <c r="S1958" s="12"/>
      <c r="T1958" s="12"/>
      <c r="U1958" s="12"/>
      <c r="V1958" s="12"/>
      <c r="W1958" s="1934"/>
      <c r="X1958" s="1934"/>
      <c r="Y1958" s="12"/>
      <c r="Z1958" s="98"/>
      <c r="AA1958" s="2813"/>
      <c r="AB1958" s="2813"/>
      <c r="AC1958" s="2824"/>
      <c r="AD1958" s="2835"/>
      <c r="AE1958" s="2821"/>
      <c r="AF1958" s="2823"/>
      <c r="AG1958" s="59">
        <f>IF(N1958=N1957,0,IF(N1958=N1956,0,IF(N1958=N1955,0,IF(N1958=N1954,0,IF(N1958=N1953,0,IF(N1958=N1952,0,IF(N1958=N1951,0,1)))))))</f>
        <v>0</v>
      </c>
      <c r="AH1958" s="59" t="s">
        <v>224</v>
      </c>
      <c r="AI1958" s="59" t="str">
        <f t="shared" si="453"/>
        <v>??</v>
      </c>
      <c r="AJ1958" s="59">
        <f>IF(O1958=O1957,0,IF(O1958=O1956,0,IF(O1958=O1955,0,IF(O1958=O1954,0,IF(O1958=O1953,0,IF(O1958=O1952,0,IF(O1958=O1951,0,1)))))))</f>
        <v>0</v>
      </c>
      <c r="AK1958" s="529">
        <f t="shared" si="465"/>
        <v>0</v>
      </c>
    </row>
    <row r="1959" spans="1:37" ht="14.1" customHeight="1" thickTop="1" thickBot="1">
      <c r="A1959" s="2797"/>
      <c r="B1959" s="2801"/>
      <c r="C1959" s="2827"/>
      <c r="D1959" s="2830"/>
      <c r="E1959" s="2833"/>
      <c r="F1959" s="2807"/>
      <c r="G1959" s="2810"/>
      <c r="H1959" s="2839"/>
      <c r="I1959" s="2807"/>
      <c r="J1959" s="2807"/>
      <c r="K1959" s="277"/>
      <c r="L1959" s="98"/>
      <c r="M1959" s="1760"/>
      <c r="N1959" s="89"/>
      <c r="O1959" s="89"/>
      <c r="P1959" s="98"/>
      <c r="Q1959" s="98"/>
      <c r="R1959" s="12"/>
      <c r="S1959" s="12"/>
      <c r="T1959" s="12"/>
      <c r="U1959" s="12"/>
      <c r="V1959" s="12"/>
      <c r="W1959" s="1934"/>
      <c r="X1959" s="1934"/>
      <c r="Y1959" s="12"/>
      <c r="Z1959" s="98"/>
      <c r="AA1959" s="2813"/>
      <c r="AB1959" s="2813"/>
      <c r="AC1959" s="2824"/>
      <c r="AD1959" s="2835"/>
      <c r="AE1959" s="2821"/>
      <c r="AF1959" s="2823"/>
      <c r="AG1959" s="59">
        <f>IF(N1959=N1958,0,IF(N1959=N1957,0,IF(N1959=N1956,0,IF(N1959=N1955,0,IF(N1959=N1954,0,IF(N1959=N1953,0,IF(N1959=N1952,0,IF(N1959=N1951,0,1))))))))</f>
        <v>0</v>
      </c>
      <c r="AH1959" s="59" t="s">
        <v>224</v>
      </c>
      <c r="AI1959" s="59" t="str">
        <f t="shared" si="453"/>
        <v>??</v>
      </c>
      <c r="AJ1959" s="59">
        <f>IF(O1959=O1958,0,IF(O1959=O1957,0,IF(O1959=O1956,0,IF(O1959=O1955,0,IF(O1959=O1954,0,IF(O1959=O1953,0,IF(O1959=O1952,0,IF(O1959=O1951,0,1))))))))</f>
        <v>0</v>
      </c>
      <c r="AK1959" s="529">
        <f t="shared" si="465"/>
        <v>0</v>
      </c>
    </row>
    <row r="1960" spans="1:37" ht="14.1" customHeight="1" thickTop="1" thickBot="1">
      <c r="A1960" s="2797"/>
      <c r="B1960" s="2802"/>
      <c r="C1960" s="2828"/>
      <c r="D1960" s="2831"/>
      <c r="E1960" s="2834"/>
      <c r="F1960" s="2808"/>
      <c r="G1960" s="2811"/>
      <c r="H1960" s="2840"/>
      <c r="I1960" s="2808"/>
      <c r="J1960" s="2808"/>
      <c r="K1960" s="274"/>
      <c r="L1960" s="96"/>
      <c r="M1960" s="96"/>
      <c r="N1960" s="89"/>
      <c r="O1960" s="93"/>
      <c r="P1960" s="96"/>
      <c r="Q1960" s="96"/>
      <c r="R1960" s="13"/>
      <c r="S1960" s="13"/>
      <c r="T1960" s="13"/>
      <c r="U1960" s="13"/>
      <c r="V1960" s="13"/>
      <c r="W1960" s="13"/>
      <c r="X1960" s="13"/>
      <c r="Y1960" s="13"/>
      <c r="Z1960" s="96"/>
      <c r="AA1960" s="2814"/>
      <c r="AB1960" s="2814"/>
      <c r="AC1960" s="2825"/>
      <c r="AD1960" s="2835"/>
      <c r="AE1960" s="2822"/>
      <c r="AF1960" s="2823"/>
      <c r="AG1960" s="59">
        <f>IF(N1960=N1959,0,IF(N1960=N1958,0,IF(N1960=N1957,0,IF(N1960=N1956,0,IF(N1960=N1955,0,IF(N1960=N1954,0,IF(N1960=N1953,0,IF(N1960=N1952,0,IF(N1960=N1951,0,1)))))))))</f>
        <v>0</v>
      </c>
      <c r="AH1960" s="59" t="s">
        <v>224</v>
      </c>
      <c r="AI1960" s="59" t="str">
        <f t="shared" si="453"/>
        <v>??</v>
      </c>
      <c r="AJ1960" s="59">
        <f>IF(O1960=O1959,0,IF(O1960=O1958,0,IF(O1960=O1957,0,IF(O1960=O1956,0,IF(O1960=O1955,0,IF(O1960=O1954,0,IF(O1960=O1953,0,IF(O1960=O1952,0,IF(O1960=O1951,0,1)))))))))</f>
        <v>0</v>
      </c>
      <c r="AK1960" s="529">
        <f t="shared" si="465"/>
        <v>0</v>
      </c>
    </row>
    <row r="1961" spans="1:37" ht="14.1" customHeight="1" thickTop="1" thickBot="1">
      <c r="A1961" s="2797"/>
      <c r="B1961" s="2800"/>
      <c r="C1961" s="2826"/>
      <c r="D1961" s="2829"/>
      <c r="E1961" s="2832"/>
      <c r="F1961" s="2806"/>
      <c r="G1961" s="2809"/>
      <c r="H1961" s="2836" t="s">
        <v>970</v>
      </c>
      <c r="I1961" s="2806"/>
      <c r="J1961" s="2806"/>
      <c r="K1961" s="275"/>
      <c r="L1961" s="97"/>
      <c r="M1961" s="97"/>
      <c r="N1961" s="79"/>
      <c r="O1961" s="79"/>
      <c r="P1961" s="97"/>
      <c r="Q1961" s="97"/>
      <c r="R1961" s="14"/>
      <c r="S1961" s="14"/>
      <c r="T1961" s="14"/>
      <c r="U1961" s="14"/>
      <c r="V1961" s="14"/>
      <c r="W1961" s="14"/>
      <c r="X1961" s="14"/>
      <c r="Y1961" s="14"/>
      <c r="Z1961" s="97"/>
      <c r="AA1961" s="2812">
        <f>SUM(R1961:Z1970)</f>
        <v>0</v>
      </c>
      <c r="AB1961" s="2812">
        <f>IF(AA1961&gt;0,18,0)</f>
        <v>0</v>
      </c>
      <c r="AC1961" s="2815">
        <f t="shared" ref="AC1961" si="467">IF((AA1961-AB1961)&gt;=0,AA1961-AB1961,0)</f>
        <v>0</v>
      </c>
      <c r="AD1961" s="2835">
        <f>IF(AA1961&lt;AB1961,AA1961,AB1961)/IF(AB1961=0,1,AB1961)</f>
        <v>0</v>
      </c>
      <c r="AE1961" s="2820" t="str">
        <f>IF(AD1961=1,"pe",IF(AD1961&gt;0,"ne",""))</f>
        <v/>
      </c>
      <c r="AF1961" s="2823"/>
      <c r="AG1961" s="59">
        <v>1</v>
      </c>
      <c r="AH1961" s="59" t="s">
        <v>224</v>
      </c>
      <c r="AI1961" s="59" t="str">
        <f t="shared" si="453"/>
        <v>??</v>
      </c>
      <c r="AJ1961" s="59">
        <v>1</v>
      </c>
      <c r="AK1961" s="529">
        <f>C1961</f>
        <v>0</v>
      </c>
    </row>
    <row r="1962" spans="1:37" ht="14.1" customHeight="1" thickTop="1" thickBot="1">
      <c r="A1962" s="2797"/>
      <c r="B1962" s="2801"/>
      <c r="C1962" s="2827"/>
      <c r="D1962" s="2830"/>
      <c r="E1962" s="2833"/>
      <c r="F1962" s="2807"/>
      <c r="G1962" s="2810"/>
      <c r="H1962" s="2837"/>
      <c r="I1962" s="2807"/>
      <c r="J1962" s="2807"/>
      <c r="K1962" s="273"/>
      <c r="L1962" s="98"/>
      <c r="M1962" s="1760"/>
      <c r="N1962" s="89"/>
      <c r="O1962" s="89"/>
      <c r="P1962" s="98"/>
      <c r="Q1962" s="98"/>
      <c r="R1962" s="12"/>
      <c r="S1962" s="12"/>
      <c r="T1962" s="12"/>
      <c r="U1962" s="12"/>
      <c r="V1962" s="12"/>
      <c r="W1962" s="1934"/>
      <c r="X1962" s="1934"/>
      <c r="Y1962" s="12"/>
      <c r="Z1962" s="98"/>
      <c r="AA1962" s="2813"/>
      <c r="AB1962" s="2813"/>
      <c r="AC1962" s="2816"/>
      <c r="AD1962" s="2835"/>
      <c r="AE1962" s="2821"/>
      <c r="AF1962" s="2823"/>
      <c r="AG1962" s="59">
        <f>IF(N1962=N1961,0,1)</f>
        <v>0</v>
      </c>
      <c r="AH1962" s="59" t="s">
        <v>224</v>
      </c>
      <c r="AI1962" s="59" t="str">
        <f t="shared" si="453"/>
        <v>??</v>
      </c>
      <c r="AJ1962" s="59">
        <f>IF(O1962=O1961,0,1)</f>
        <v>0</v>
      </c>
      <c r="AK1962" s="529">
        <f t="shared" ref="AK1962:AK1990" si="468">AK1961</f>
        <v>0</v>
      </c>
    </row>
    <row r="1963" spans="1:37" ht="14.1" customHeight="1" thickTop="1" thickBot="1">
      <c r="A1963" s="2797"/>
      <c r="B1963" s="2801"/>
      <c r="C1963" s="2827"/>
      <c r="D1963" s="2830"/>
      <c r="E1963" s="2833"/>
      <c r="F1963" s="2807"/>
      <c r="G1963" s="2810"/>
      <c r="H1963" s="2838"/>
      <c r="I1963" s="2807"/>
      <c r="J1963" s="2807"/>
      <c r="K1963" s="273"/>
      <c r="L1963" s="98"/>
      <c r="M1963" s="1760"/>
      <c r="N1963" s="89"/>
      <c r="O1963" s="89"/>
      <c r="P1963" s="98"/>
      <c r="Q1963" s="98"/>
      <c r="R1963" s="12"/>
      <c r="S1963" s="12"/>
      <c r="T1963" s="12"/>
      <c r="U1963" s="12"/>
      <c r="V1963" s="12"/>
      <c r="W1963" s="1934"/>
      <c r="X1963" s="1934"/>
      <c r="Y1963" s="12"/>
      <c r="Z1963" s="98"/>
      <c r="AA1963" s="2813"/>
      <c r="AB1963" s="2813"/>
      <c r="AC1963" s="2816"/>
      <c r="AD1963" s="2835"/>
      <c r="AE1963" s="2821"/>
      <c r="AF1963" s="2823"/>
      <c r="AG1963" s="59">
        <f>IF(N1963=N1962,0,IF(N1963=N1961,0,1))</f>
        <v>0</v>
      </c>
      <c r="AH1963" s="59" t="s">
        <v>224</v>
      </c>
      <c r="AI1963" s="59" t="str">
        <f t="shared" si="453"/>
        <v>??</v>
      </c>
      <c r="AJ1963" s="59">
        <f>IF(O1963=O1962,0,IF(O1963=O1961,0,1))</f>
        <v>0</v>
      </c>
      <c r="AK1963" s="529">
        <f t="shared" si="468"/>
        <v>0</v>
      </c>
    </row>
    <row r="1964" spans="1:37" ht="14.1" customHeight="1" thickTop="1" thickBot="1">
      <c r="A1964" s="2797"/>
      <c r="B1964" s="2801"/>
      <c r="C1964" s="2827"/>
      <c r="D1964" s="2830"/>
      <c r="E1964" s="2833"/>
      <c r="F1964" s="2807"/>
      <c r="G1964" s="2810"/>
      <c r="H1964" s="2839"/>
      <c r="I1964" s="2807"/>
      <c r="J1964" s="2807"/>
      <c r="K1964" s="273"/>
      <c r="L1964" s="98"/>
      <c r="M1964" s="1760"/>
      <c r="N1964" s="89"/>
      <c r="O1964" s="89"/>
      <c r="P1964" s="98"/>
      <c r="Q1964" s="98"/>
      <c r="R1964" s="12"/>
      <c r="S1964" s="12"/>
      <c r="T1964" s="12"/>
      <c r="U1964" s="12"/>
      <c r="V1964" s="12"/>
      <c r="W1964" s="1934"/>
      <c r="X1964" s="1934"/>
      <c r="Y1964" s="12"/>
      <c r="Z1964" s="98"/>
      <c r="AA1964" s="2813"/>
      <c r="AB1964" s="2813"/>
      <c r="AC1964" s="2816"/>
      <c r="AD1964" s="2835"/>
      <c r="AE1964" s="2821"/>
      <c r="AF1964" s="2823"/>
      <c r="AG1964" s="59">
        <f>IF(N1964=N1963,0,IF(N1964=N1962,0,IF(N1964=N1961,0,1)))</f>
        <v>0</v>
      </c>
      <c r="AH1964" s="59" t="s">
        <v>224</v>
      </c>
      <c r="AI1964" s="59" t="str">
        <f t="shared" si="453"/>
        <v>??</v>
      </c>
      <c r="AJ1964" s="59">
        <f>IF(O1964=O1963,0,IF(O1964=O1962,0,IF(O1964=O1961,0,1)))</f>
        <v>0</v>
      </c>
      <c r="AK1964" s="529">
        <f t="shared" si="468"/>
        <v>0</v>
      </c>
    </row>
    <row r="1965" spans="1:37" ht="14.1" customHeight="1" thickTop="1" thickBot="1">
      <c r="A1965" s="2797"/>
      <c r="B1965" s="2801"/>
      <c r="C1965" s="2827"/>
      <c r="D1965" s="2830"/>
      <c r="E1965" s="2833"/>
      <c r="F1965" s="2807"/>
      <c r="G1965" s="2810"/>
      <c r="H1965" s="2839"/>
      <c r="I1965" s="2807"/>
      <c r="J1965" s="2807"/>
      <c r="K1965" s="277"/>
      <c r="L1965" s="98"/>
      <c r="M1965" s="1760"/>
      <c r="N1965" s="89"/>
      <c r="O1965" s="89"/>
      <c r="P1965" s="98"/>
      <c r="Q1965" s="98"/>
      <c r="R1965" s="12"/>
      <c r="S1965" s="12"/>
      <c r="T1965" s="12"/>
      <c r="U1965" s="12"/>
      <c r="V1965" s="12"/>
      <c r="W1965" s="1934"/>
      <c r="X1965" s="1934"/>
      <c r="Y1965" s="12"/>
      <c r="Z1965" s="98"/>
      <c r="AA1965" s="2813"/>
      <c r="AB1965" s="2813"/>
      <c r="AC1965" s="2816"/>
      <c r="AD1965" s="2835"/>
      <c r="AE1965" s="2821"/>
      <c r="AF1965" s="2823"/>
      <c r="AG1965" s="59">
        <f>IF(N1965=N1964,0,IF(N1965=N1963,0,IF(N1965=N1962,0,IF(N1965=N1961,0,1))))</f>
        <v>0</v>
      </c>
      <c r="AH1965" s="59" t="s">
        <v>224</v>
      </c>
      <c r="AI1965" s="59" t="str">
        <f t="shared" si="453"/>
        <v>??</v>
      </c>
      <c r="AJ1965" s="59">
        <f>IF(O1965=O1964,0,IF(O1965=O1963,0,IF(O1965=O1962,0,IF(O1965=O1961,0,1))))</f>
        <v>0</v>
      </c>
      <c r="AK1965" s="529">
        <f t="shared" si="468"/>
        <v>0</v>
      </c>
    </row>
    <row r="1966" spans="1:37" ht="14.1" customHeight="1" thickTop="1" thickBot="1">
      <c r="A1966" s="2797"/>
      <c r="B1966" s="2801"/>
      <c r="C1966" s="2827"/>
      <c r="D1966" s="2830"/>
      <c r="E1966" s="2833"/>
      <c r="F1966" s="2807"/>
      <c r="G1966" s="2810"/>
      <c r="H1966" s="2839"/>
      <c r="I1966" s="2807"/>
      <c r="J1966" s="2807"/>
      <c r="K1966" s="277"/>
      <c r="L1966" s="98"/>
      <c r="M1966" s="1760"/>
      <c r="N1966" s="89"/>
      <c r="O1966" s="89"/>
      <c r="P1966" s="98"/>
      <c r="Q1966" s="98"/>
      <c r="R1966" s="12"/>
      <c r="S1966" s="12"/>
      <c r="T1966" s="12"/>
      <c r="U1966" s="12"/>
      <c r="V1966" s="12"/>
      <c r="W1966" s="1934"/>
      <c r="X1966" s="1934"/>
      <c r="Y1966" s="12"/>
      <c r="Z1966" s="98"/>
      <c r="AA1966" s="2813"/>
      <c r="AB1966" s="2813"/>
      <c r="AC1966" s="2816"/>
      <c r="AD1966" s="2835"/>
      <c r="AE1966" s="2821"/>
      <c r="AF1966" s="2823"/>
      <c r="AG1966" s="59">
        <f>IF(N1966=N1965,0,IF(N1966=N1964,0,IF(N1966=N1963,0,IF(N1966=N1962,0,IF(N1966=N1961,0,1)))))</f>
        <v>0</v>
      </c>
      <c r="AH1966" s="59" t="s">
        <v>224</v>
      </c>
      <c r="AI1966" s="59" t="str">
        <f t="shared" si="453"/>
        <v>??</v>
      </c>
      <c r="AJ1966" s="59">
        <f>IF(O1966=O1965,0,IF(O1966=O1964,0,IF(O1966=O1963,0,IF(O1966=O1962,0,IF(O1966=O1961,0,1)))))</f>
        <v>0</v>
      </c>
      <c r="AK1966" s="529">
        <f t="shared" si="468"/>
        <v>0</v>
      </c>
    </row>
    <row r="1967" spans="1:37" ht="14.1" customHeight="1" thickTop="1" thickBot="1">
      <c r="A1967" s="2797"/>
      <c r="B1967" s="2801"/>
      <c r="C1967" s="2827"/>
      <c r="D1967" s="2830"/>
      <c r="E1967" s="2833"/>
      <c r="F1967" s="2807"/>
      <c r="G1967" s="2810"/>
      <c r="H1967" s="2839"/>
      <c r="I1967" s="2807"/>
      <c r="J1967" s="2807"/>
      <c r="K1967" s="277"/>
      <c r="L1967" s="98"/>
      <c r="M1967" s="1760"/>
      <c r="N1967" s="89"/>
      <c r="O1967" s="89"/>
      <c r="P1967" s="98"/>
      <c r="Q1967" s="98"/>
      <c r="R1967" s="12"/>
      <c r="S1967" s="12"/>
      <c r="T1967" s="12"/>
      <c r="U1967" s="12"/>
      <c r="V1967" s="12"/>
      <c r="W1967" s="1934"/>
      <c r="X1967" s="1934"/>
      <c r="Y1967" s="12"/>
      <c r="Z1967" s="98"/>
      <c r="AA1967" s="2813"/>
      <c r="AB1967" s="2813"/>
      <c r="AC1967" s="2824" t="str">
        <f t="shared" ref="AC1967" si="469">IF(AC1961&gt;9,"błąd","")</f>
        <v/>
      </c>
      <c r="AD1967" s="2835"/>
      <c r="AE1967" s="2821"/>
      <c r="AF1967" s="2823"/>
      <c r="AG1967" s="59">
        <f>IF(N1967=N1966,0,IF(N1967=N1965,0,IF(N1967=N1964,0,IF(N1967=N1963,0,IF(N1967=N1962,0,IF(N1967=N1961,0,1))))))</f>
        <v>0</v>
      </c>
      <c r="AH1967" s="59" t="s">
        <v>224</v>
      </c>
      <c r="AI1967" s="59" t="str">
        <f t="shared" si="453"/>
        <v>??</v>
      </c>
      <c r="AJ1967" s="59">
        <f>IF(O1967=O1966,0,IF(O1967=O1965,0,IF(O1967=O1964,0,IF(O1967=O1963,0,IF(O1967=O1962,0,IF(O1967=O1961,0,1))))))</f>
        <v>0</v>
      </c>
      <c r="AK1967" s="529">
        <f t="shared" si="468"/>
        <v>0</v>
      </c>
    </row>
    <row r="1968" spans="1:37" ht="14.1" customHeight="1" thickTop="1" thickBot="1">
      <c r="A1968" s="2797"/>
      <c r="B1968" s="2801"/>
      <c r="C1968" s="2827"/>
      <c r="D1968" s="2830"/>
      <c r="E1968" s="2833"/>
      <c r="F1968" s="2807"/>
      <c r="G1968" s="2810"/>
      <c r="H1968" s="2839"/>
      <c r="I1968" s="2807"/>
      <c r="J1968" s="2807"/>
      <c r="K1968" s="277"/>
      <c r="L1968" s="98"/>
      <c r="M1968" s="1760"/>
      <c r="N1968" s="89"/>
      <c r="O1968" s="89"/>
      <c r="P1968" s="98"/>
      <c r="Q1968" s="98"/>
      <c r="R1968" s="12"/>
      <c r="S1968" s="12"/>
      <c r="T1968" s="12"/>
      <c r="U1968" s="12"/>
      <c r="V1968" s="12"/>
      <c r="W1968" s="1934"/>
      <c r="X1968" s="1934"/>
      <c r="Y1968" s="12"/>
      <c r="Z1968" s="98"/>
      <c r="AA1968" s="2813"/>
      <c r="AB1968" s="2813"/>
      <c r="AC1968" s="2824"/>
      <c r="AD1968" s="2835"/>
      <c r="AE1968" s="2821"/>
      <c r="AF1968" s="2823"/>
      <c r="AG1968" s="59">
        <f>IF(N1968=N1967,0,IF(N1968=N1966,0,IF(N1968=N1965,0,IF(N1968=N1964,0,IF(N1968=N1963,0,IF(N1968=N1962,0,IF(N1968=N1961,0,1)))))))</f>
        <v>0</v>
      </c>
      <c r="AH1968" s="59" t="s">
        <v>224</v>
      </c>
      <c r="AI1968" s="59" t="str">
        <f t="shared" si="453"/>
        <v>??</v>
      </c>
      <c r="AJ1968" s="59">
        <f>IF(O1968=O1967,0,IF(O1968=O1966,0,IF(O1968=O1965,0,IF(O1968=O1964,0,IF(O1968=O1963,0,IF(O1968=O1962,0,IF(O1968=O1961,0,1)))))))</f>
        <v>0</v>
      </c>
      <c r="AK1968" s="529">
        <f t="shared" si="468"/>
        <v>0</v>
      </c>
    </row>
    <row r="1969" spans="1:37" ht="14.1" customHeight="1" thickTop="1" thickBot="1">
      <c r="A1969" s="2797"/>
      <c r="B1969" s="2801"/>
      <c r="C1969" s="2827"/>
      <c r="D1969" s="2830"/>
      <c r="E1969" s="2833"/>
      <c r="F1969" s="2807"/>
      <c r="G1969" s="2810"/>
      <c r="H1969" s="2839"/>
      <c r="I1969" s="2807"/>
      <c r="J1969" s="2807"/>
      <c r="K1969" s="277"/>
      <c r="L1969" s="98"/>
      <c r="M1969" s="1760"/>
      <c r="N1969" s="89"/>
      <c r="O1969" s="89"/>
      <c r="P1969" s="98"/>
      <c r="Q1969" s="98"/>
      <c r="R1969" s="12"/>
      <c r="S1969" s="12"/>
      <c r="T1969" s="12"/>
      <c r="U1969" s="12"/>
      <c r="V1969" s="12"/>
      <c r="W1969" s="1934"/>
      <c r="X1969" s="1934"/>
      <c r="Y1969" s="12"/>
      <c r="Z1969" s="98"/>
      <c r="AA1969" s="2813"/>
      <c r="AB1969" s="2813"/>
      <c r="AC1969" s="2824"/>
      <c r="AD1969" s="2835"/>
      <c r="AE1969" s="2821"/>
      <c r="AF1969" s="2823"/>
      <c r="AG1969" s="59">
        <f>IF(N1969=N1968,0,IF(N1969=N1967,0,IF(N1969=N1966,0,IF(N1969=N1965,0,IF(N1969=N1964,0,IF(N1969=N1963,0,IF(N1969=N1962,0,IF(N1969=N1961,0,1))))))))</f>
        <v>0</v>
      </c>
      <c r="AH1969" s="59" t="s">
        <v>224</v>
      </c>
      <c r="AI1969" s="59" t="str">
        <f t="shared" si="453"/>
        <v>??</v>
      </c>
      <c r="AJ1969" s="59">
        <f>IF(O1969=O1968,0,IF(O1969=O1967,0,IF(O1969=O1966,0,IF(O1969=O1965,0,IF(O1969=O1964,0,IF(O1969=O1963,0,IF(O1969=O1962,0,IF(O1969=O1961,0,1))))))))</f>
        <v>0</v>
      </c>
      <c r="AK1969" s="529">
        <f t="shared" si="468"/>
        <v>0</v>
      </c>
    </row>
    <row r="1970" spans="1:37" ht="14.1" customHeight="1" thickTop="1" thickBot="1">
      <c r="A1970" s="2797"/>
      <c r="B1970" s="2802"/>
      <c r="C1970" s="2828"/>
      <c r="D1970" s="2831"/>
      <c r="E1970" s="2834"/>
      <c r="F1970" s="2808"/>
      <c r="G1970" s="2811"/>
      <c r="H1970" s="2840"/>
      <c r="I1970" s="2808"/>
      <c r="J1970" s="2808"/>
      <c r="K1970" s="274"/>
      <c r="L1970" s="96"/>
      <c r="M1970" s="96"/>
      <c r="N1970" s="89"/>
      <c r="O1970" s="93"/>
      <c r="P1970" s="96"/>
      <c r="Q1970" s="96"/>
      <c r="R1970" s="13"/>
      <c r="S1970" s="13"/>
      <c r="T1970" s="13"/>
      <c r="U1970" s="13"/>
      <c r="V1970" s="13"/>
      <c r="W1970" s="13"/>
      <c r="X1970" s="13"/>
      <c r="Y1970" s="13"/>
      <c r="Z1970" s="96"/>
      <c r="AA1970" s="2814"/>
      <c r="AB1970" s="2814"/>
      <c r="AC1970" s="2825"/>
      <c r="AD1970" s="2835"/>
      <c r="AE1970" s="2822"/>
      <c r="AF1970" s="2823"/>
      <c r="AG1970" s="59">
        <f>IF(N1970=N1969,0,IF(N1970=N1968,0,IF(N1970=N1967,0,IF(N1970=N1966,0,IF(N1970=N1965,0,IF(N1970=N1964,0,IF(N1970=N1963,0,IF(N1970=N1962,0,IF(N1970=N1961,0,1)))))))))</f>
        <v>0</v>
      </c>
      <c r="AH1970" s="59" t="s">
        <v>224</v>
      </c>
      <c r="AI1970" s="59" t="str">
        <f t="shared" si="453"/>
        <v>??</v>
      </c>
      <c r="AJ1970" s="59">
        <f>IF(O1970=O1969,0,IF(O1970=O1968,0,IF(O1970=O1967,0,IF(O1970=O1966,0,IF(O1970=O1965,0,IF(O1970=O1964,0,IF(O1970=O1963,0,IF(O1970=O1962,0,IF(O1970=O1961,0,1)))))))))</f>
        <v>0</v>
      </c>
      <c r="AK1970" s="529">
        <f t="shared" si="468"/>
        <v>0</v>
      </c>
    </row>
    <row r="1971" spans="1:37" ht="14.1" customHeight="1" thickTop="1" thickBot="1">
      <c r="A1971" s="2797"/>
      <c r="B1971" s="2800"/>
      <c r="C1971" s="2826"/>
      <c r="D1971" s="2829"/>
      <c r="E1971" s="2832"/>
      <c r="F1971" s="2806"/>
      <c r="G1971" s="2809"/>
      <c r="H1971" s="2836" t="s">
        <v>970</v>
      </c>
      <c r="I1971" s="2806"/>
      <c r="J1971" s="2806"/>
      <c r="K1971" s="275"/>
      <c r="L1971" s="97"/>
      <c r="M1971" s="97"/>
      <c r="N1971" s="79"/>
      <c r="O1971" s="79"/>
      <c r="P1971" s="97"/>
      <c r="Q1971" s="97"/>
      <c r="R1971" s="14"/>
      <c r="S1971" s="14"/>
      <c r="T1971" s="14"/>
      <c r="U1971" s="14"/>
      <c r="V1971" s="14"/>
      <c r="W1971" s="14"/>
      <c r="X1971" s="14"/>
      <c r="Y1971" s="14"/>
      <c r="Z1971" s="97"/>
      <c r="AA1971" s="2812">
        <f>SUM(R1971:Z1980)</f>
        <v>0</v>
      </c>
      <c r="AB1971" s="2812">
        <f>IF(AA1971&gt;0,18,0)</f>
        <v>0</v>
      </c>
      <c r="AC1971" s="2815">
        <f t="shared" ref="AC1971" si="470">IF((AA1971-AB1971)&gt;=0,AA1971-AB1971,0)</f>
        <v>0</v>
      </c>
      <c r="AD1971" s="2835">
        <f>IF(AA1971&lt;AB1971,AA1971,AB1971)/IF(AB1971=0,1,AB1971)</f>
        <v>0</v>
      </c>
      <c r="AE1971" s="2820" t="str">
        <f>IF(AD1971=1,"pe",IF(AD1971&gt;0,"ne",""))</f>
        <v/>
      </c>
      <c r="AF1971" s="2823"/>
      <c r="AG1971" s="59">
        <v>1</v>
      </c>
      <c r="AH1971" s="59" t="s">
        <v>224</v>
      </c>
      <c r="AI1971" s="59" t="str">
        <f t="shared" si="453"/>
        <v>??</v>
      </c>
      <c r="AJ1971" s="59">
        <v>1</v>
      </c>
      <c r="AK1971" s="529">
        <f>C1971</f>
        <v>0</v>
      </c>
    </row>
    <row r="1972" spans="1:37" ht="14.1" customHeight="1" thickTop="1" thickBot="1">
      <c r="A1972" s="2797"/>
      <c r="B1972" s="2801"/>
      <c r="C1972" s="2827"/>
      <c r="D1972" s="2830"/>
      <c r="E1972" s="2833"/>
      <c r="F1972" s="2807"/>
      <c r="G1972" s="2810"/>
      <c r="H1972" s="2837"/>
      <c r="I1972" s="2807"/>
      <c r="J1972" s="2807"/>
      <c r="K1972" s="273"/>
      <c r="L1972" s="98"/>
      <c r="M1972" s="1760"/>
      <c r="N1972" s="89"/>
      <c r="O1972" s="89"/>
      <c r="P1972" s="98"/>
      <c r="Q1972" s="98"/>
      <c r="R1972" s="12"/>
      <c r="S1972" s="12"/>
      <c r="T1972" s="12"/>
      <c r="U1972" s="12"/>
      <c r="V1972" s="12"/>
      <c r="W1972" s="1934"/>
      <c r="X1972" s="1934"/>
      <c r="Y1972" s="12"/>
      <c r="Z1972" s="98"/>
      <c r="AA1972" s="2813"/>
      <c r="AB1972" s="2813"/>
      <c r="AC1972" s="2816"/>
      <c r="AD1972" s="2835"/>
      <c r="AE1972" s="2821"/>
      <c r="AF1972" s="2823"/>
      <c r="AG1972" s="59">
        <f>IF(N1972=N1971,0,1)</f>
        <v>0</v>
      </c>
      <c r="AH1972" s="59" t="s">
        <v>224</v>
      </c>
      <c r="AI1972" s="59" t="str">
        <f t="shared" si="453"/>
        <v>??</v>
      </c>
      <c r="AJ1972" s="59">
        <f>IF(O1972=O1971,0,1)</f>
        <v>0</v>
      </c>
      <c r="AK1972" s="529">
        <f t="shared" si="468"/>
        <v>0</v>
      </c>
    </row>
    <row r="1973" spans="1:37" ht="14.1" customHeight="1" thickTop="1" thickBot="1">
      <c r="A1973" s="2797"/>
      <c r="B1973" s="2801"/>
      <c r="C1973" s="2827"/>
      <c r="D1973" s="2830"/>
      <c r="E1973" s="2833"/>
      <c r="F1973" s="2807"/>
      <c r="G1973" s="2810"/>
      <c r="H1973" s="2838"/>
      <c r="I1973" s="2807"/>
      <c r="J1973" s="2807"/>
      <c r="K1973" s="273"/>
      <c r="L1973" s="98"/>
      <c r="M1973" s="1760"/>
      <c r="N1973" s="89"/>
      <c r="O1973" s="89"/>
      <c r="P1973" s="98"/>
      <c r="Q1973" s="98"/>
      <c r="R1973" s="12"/>
      <c r="S1973" s="12"/>
      <c r="T1973" s="12"/>
      <c r="U1973" s="12"/>
      <c r="V1973" s="12"/>
      <c r="W1973" s="1934"/>
      <c r="X1973" s="1934"/>
      <c r="Y1973" s="12"/>
      <c r="Z1973" s="98"/>
      <c r="AA1973" s="2813"/>
      <c r="AB1973" s="2813"/>
      <c r="AC1973" s="2816"/>
      <c r="AD1973" s="2835"/>
      <c r="AE1973" s="2821"/>
      <c r="AF1973" s="2823"/>
      <c r="AG1973" s="59">
        <f>IF(N1973=N1972,0,IF(N1973=N1971,0,1))</f>
        <v>0</v>
      </c>
      <c r="AH1973" s="59" t="s">
        <v>224</v>
      </c>
      <c r="AI1973" s="59" t="str">
        <f t="shared" si="453"/>
        <v>??</v>
      </c>
      <c r="AJ1973" s="59">
        <f>IF(O1973=O1972,0,IF(O1973=O1971,0,1))</f>
        <v>0</v>
      </c>
      <c r="AK1973" s="529">
        <f t="shared" si="468"/>
        <v>0</v>
      </c>
    </row>
    <row r="1974" spans="1:37" ht="14.1" customHeight="1" thickTop="1" thickBot="1">
      <c r="A1974" s="2797"/>
      <c r="B1974" s="2801"/>
      <c r="C1974" s="2827"/>
      <c r="D1974" s="2830"/>
      <c r="E1974" s="2833"/>
      <c r="F1974" s="2807"/>
      <c r="G1974" s="2810"/>
      <c r="H1974" s="2839"/>
      <c r="I1974" s="2807"/>
      <c r="J1974" s="2807"/>
      <c r="K1974" s="273"/>
      <c r="L1974" s="98"/>
      <c r="M1974" s="1760"/>
      <c r="N1974" s="89"/>
      <c r="O1974" s="89"/>
      <c r="P1974" s="98"/>
      <c r="Q1974" s="98"/>
      <c r="R1974" s="12"/>
      <c r="S1974" s="12"/>
      <c r="T1974" s="12"/>
      <c r="U1974" s="12"/>
      <c r="V1974" s="12"/>
      <c r="W1974" s="1934"/>
      <c r="X1974" s="1934"/>
      <c r="Y1974" s="12"/>
      <c r="Z1974" s="98"/>
      <c r="AA1974" s="2813"/>
      <c r="AB1974" s="2813"/>
      <c r="AC1974" s="2816"/>
      <c r="AD1974" s="2835"/>
      <c r="AE1974" s="2821"/>
      <c r="AF1974" s="2823"/>
      <c r="AG1974" s="59">
        <f>IF(N1974=N1973,0,IF(N1974=N1972,0,IF(N1974=N1971,0,1)))</f>
        <v>0</v>
      </c>
      <c r="AH1974" s="59" t="s">
        <v>224</v>
      </c>
      <c r="AI1974" s="59" t="str">
        <f t="shared" si="453"/>
        <v>??</v>
      </c>
      <c r="AJ1974" s="59">
        <f>IF(O1974=O1973,0,IF(O1974=O1972,0,IF(O1974=O1971,0,1)))</f>
        <v>0</v>
      </c>
      <c r="AK1974" s="529">
        <f t="shared" si="468"/>
        <v>0</v>
      </c>
    </row>
    <row r="1975" spans="1:37" s="191" customFormat="1" ht="14.1" customHeight="1" thickTop="1" thickBot="1">
      <c r="A1975" s="2797"/>
      <c r="B1975" s="2801"/>
      <c r="C1975" s="2827"/>
      <c r="D1975" s="2830"/>
      <c r="E1975" s="2833"/>
      <c r="F1975" s="2807"/>
      <c r="G1975" s="2810"/>
      <c r="H1975" s="2839"/>
      <c r="I1975" s="2807"/>
      <c r="J1975" s="2807"/>
      <c r="K1975" s="277"/>
      <c r="L1975" s="98"/>
      <c r="M1975" s="1760"/>
      <c r="N1975" s="89"/>
      <c r="O1975" s="89"/>
      <c r="P1975" s="98"/>
      <c r="Q1975" s="98"/>
      <c r="R1975" s="12"/>
      <c r="S1975" s="12"/>
      <c r="T1975" s="12"/>
      <c r="U1975" s="12"/>
      <c r="V1975" s="12"/>
      <c r="W1975" s="1934"/>
      <c r="X1975" s="1934"/>
      <c r="Y1975" s="12"/>
      <c r="Z1975" s="98"/>
      <c r="AA1975" s="2813"/>
      <c r="AB1975" s="2813"/>
      <c r="AC1975" s="2816"/>
      <c r="AD1975" s="2835"/>
      <c r="AE1975" s="2821"/>
      <c r="AF1975" s="2823"/>
      <c r="AG1975" s="59">
        <f>IF(N1975=N1974,0,IF(N1975=N1973,0,IF(N1975=N1972,0,IF(N1975=N1971,0,1))))</f>
        <v>0</v>
      </c>
      <c r="AH1975" s="59" t="s">
        <v>224</v>
      </c>
      <c r="AI1975" s="59" t="str">
        <f t="shared" si="453"/>
        <v>??</v>
      </c>
      <c r="AJ1975" s="59">
        <f>IF(O1975=O1974,0,IF(O1975=O1973,0,IF(O1975=O1972,0,IF(O1975=O1971,0,1))))</f>
        <v>0</v>
      </c>
      <c r="AK1975" s="529">
        <f t="shared" si="468"/>
        <v>0</v>
      </c>
    </row>
    <row r="1976" spans="1:37" s="191" customFormat="1" ht="14.1" customHeight="1" thickTop="1" thickBot="1">
      <c r="A1976" s="2797"/>
      <c r="B1976" s="2801"/>
      <c r="C1976" s="2827"/>
      <c r="D1976" s="2830"/>
      <c r="E1976" s="2833"/>
      <c r="F1976" s="2807"/>
      <c r="G1976" s="2810"/>
      <c r="H1976" s="2839"/>
      <c r="I1976" s="2807"/>
      <c r="J1976" s="2807"/>
      <c r="K1976" s="277"/>
      <c r="L1976" s="98"/>
      <c r="M1976" s="1760"/>
      <c r="N1976" s="89"/>
      <c r="O1976" s="89"/>
      <c r="P1976" s="98"/>
      <c r="Q1976" s="98"/>
      <c r="R1976" s="12"/>
      <c r="S1976" s="12"/>
      <c r="T1976" s="12"/>
      <c r="U1976" s="12"/>
      <c r="V1976" s="12"/>
      <c r="W1976" s="1934"/>
      <c r="X1976" s="1934"/>
      <c r="Y1976" s="12"/>
      <c r="Z1976" s="98"/>
      <c r="AA1976" s="2813"/>
      <c r="AB1976" s="2813"/>
      <c r="AC1976" s="2816"/>
      <c r="AD1976" s="2835"/>
      <c r="AE1976" s="2821"/>
      <c r="AF1976" s="2823"/>
      <c r="AG1976" s="59">
        <f>IF(N1976=N1975,0,IF(N1976=N1974,0,IF(N1976=N1973,0,IF(N1976=N1972,0,IF(N1976=N1971,0,1)))))</f>
        <v>0</v>
      </c>
      <c r="AH1976" s="59" t="s">
        <v>224</v>
      </c>
      <c r="AI1976" s="59" t="str">
        <f t="shared" si="453"/>
        <v>??</v>
      </c>
      <c r="AJ1976" s="59">
        <f>IF(O1976=O1975,0,IF(O1976=O1974,0,IF(O1976=O1973,0,IF(O1976=O1972,0,IF(O1976=O1971,0,1)))))</f>
        <v>0</v>
      </c>
      <c r="AK1976" s="529">
        <f t="shared" si="468"/>
        <v>0</v>
      </c>
    </row>
    <row r="1977" spans="1:37" s="191" customFormat="1" ht="14.1" customHeight="1" thickTop="1" thickBot="1">
      <c r="A1977" s="2797"/>
      <c r="B1977" s="2801"/>
      <c r="C1977" s="2827"/>
      <c r="D1977" s="2830"/>
      <c r="E1977" s="2833"/>
      <c r="F1977" s="2807"/>
      <c r="G1977" s="2810"/>
      <c r="H1977" s="2839"/>
      <c r="I1977" s="2807"/>
      <c r="J1977" s="2807"/>
      <c r="K1977" s="277"/>
      <c r="L1977" s="98"/>
      <c r="M1977" s="1760"/>
      <c r="N1977" s="89"/>
      <c r="O1977" s="89"/>
      <c r="P1977" s="98"/>
      <c r="Q1977" s="98"/>
      <c r="R1977" s="12"/>
      <c r="S1977" s="12"/>
      <c r="T1977" s="12"/>
      <c r="U1977" s="12"/>
      <c r="V1977" s="12"/>
      <c r="W1977" s="1934"/>
      <c r="X1977" s="1934"/>
      <c r="Y1977" s="12"/>
      <c r="Z1977" s="98"/>
      <c r="AA1977" s="2813"/>
      <c r="AB1977" s="2813"/>
      <c r="AC1977" s="2824" t="str">
        <f t="shared" ref="AC1977" si="471">IF(AC1971&gt;9,"błąd","")</f>
        <v/>
      </c>
      <c r="AD1977" s="2835"/>
      <c r="AE1977" s="2821"/>
      <c r="AF1977" s="2823"/>
      <c r="AG1977" s="59">
        <f>IF(N1977=N1976,0,IF(N1977=N1975,0,IF(N1977=N1974,0,IF(N1977=N1973,0,IF(N1977=N1972,0,IF(N1977=N1971,0,1))))))</f>
        <v>0</v>
      </c>
      <c r="AH1977" s="59" t="s">
        <v>224</v>
      </c>
      <c r="AI1977" s="59" t="str">
        <f t="shared" si="453"/>
        <v>??</v>
      </c>
      <c r="AJ1977" s="59">
        <f>IF(O1977=O1976,0,IF(O1977=O1975,0,IF(O1977=O1974,0,IF(O1977=O1973,0,IF(O1977=O1972,0,IF(O1977=O1971,0,1))))))</f>
        <v>0</v>
      </c>
      <c r="AK1977" s="529">
        <f t="shared" si="468"/>
        <v>0</v>
      </c>
    </row>
    <row r="1978" spans="1:37" ht="14.1" customHeight="1" thickTop="1" thickBot="1">
      <c r="A1978" s="2797"/>
      <c r="B1978" s="2801"/>
      <c r="C1978" s="2827"/>
      <c r="D1978" s="2830"/>
      <c r="E1978" s="2833"/>
      <c r="F1978" s="2807"/>
      <c r="G1978" s="2810"/>
      <c r="H1978" s="2839"/>
      <c r="I1978" s="2807"/>
      <c r="J1978" s="2807"/>
      <c r="K1978" s="277"/>
      <c r="L1978" s="98"/>
      <c r="M1978" s="1760"/>
      <c r="N1978" s="89"/>
      <c r="O1978" s="89"/>
      <c r="P1978" s="98"/>
      <c r="Q1978" s="98"/>
      <c r="R1978" s="12"/>
      <c r="S1978" s="12"/>
      <c r="T1978" s="12"/>
      <c r="U1978" s="12"/>
      <c r="V1978" s="12"/>
      <c r="W1978" s="1934"/>
      <c r="X1978" s="1934"/>
      <c r="Y1978" s="12"/>
      <c r="Z1978" s="98"/>
      <c r="AA1978" s="2813"/>
      <c r="AB1978" s="2813"/>
      <c r="AC1978" s="2824"/>
      <c r="AD1978" s="2835"/>
      <c r="AE1978" s="2821"/>
      <c r="AF1978" s="2823"/>
      <c r="AG1978" s="59">
        <f>IF(N1978=N1977,0,IF(N1978=N1976,0,IF(N1978=N1975,0,IF(N1978=N1974,0,IF(N1978=N1973,0,IF(N1978=N1972,0,IF(N1978=N1971,0,1)))))))</f>
        <v>0</v>
      </c>
      <c r="AH1978" s="59" t="s">
        <v>224</v>
      </c>
      <c r="AI1978" s="59" t="str">
        <f t="shared" si="453"/>
        <v>??</v>
      </c>
      <c r="AJ1978" s="59">
        <f>IF(O1978=O1977,0,IF(O1978=O1976,0,IF(O1978=O1975,0,IF(O1978=O1974,0,IF(O1978=O1973,0,IF(O1978=O1972,0,IF(O1978=O1971,0,1)))))))</f>
        <v>0</v>
      </c>
      <c r="AK1978" s="529">
        <f t="shared" si="468"/>
        <v>0</v>
      </c>
    </row>
    <row r="1979" spans="1:37" s="191" customFormat="1" ht="14.1" customHeight="1" thickTop="1" thickBot="1">
      <c r="A1979" s="2797"/>
      <c r="B1979" s="2801"/>
      <c r="C1979" s="2827"/>
      <c r="D1979" s="2830"/>
      <c r="E1979" s="2833"/>
      <c r="F1979" s="2807"/>
      <c r="G1979" s="2810"/>
      <c r="H1979" s="2839"/>
      <c r="I1979" s="2807"/>
      <c r="J1979" s="2807"/>
      <c r="K1979" s="277"/>
      <c r="L1979" s="98"/>
      <c r="M1979" s="1760"/>
      <c r="N1979" s="89"/>
      <c r="O1979" s="89"/>
      <c r="P1979" s="98"/>
      <c r="Q1979" s="98"/>
      <c r="R1979" s="12"/>
      <c r="S1979" s="12"/>
      <c r="T1979" s="12"/>
      <c r="U1979" s="12"/>
      <c r="V1979" s="12"/>
      <c r="W1979" s="1934"/>
      <c r="X1979" s="1934"/>
      <c r="Y1979" s="12"/>
      <c r="Z1979" s="98"/>
      <c r="AA1979" s="2813"/>
      <c r="AB1979" s="2813"/>
      <c r="AC1979" s="2824"/>
      <c r="AD1979" s="2835"/>
      <c r="AE1979" s="2821"/>
      <c r="AF1979" s="2823"/>
      <c r="AG1979" s="59">
        <f>IF(N1979=N1978,0,IF(N1979=N1977,0,IF(N1979=N1976,0,IF(N1979=N1975,0,IF(N1979=N1974,0,IF(N1979=N1973,0,IF(N1979=N1972,0,IF(N1979=N1971,0,1))))))))</f>
        <v>0</v>
      </c>
      <c r="AH1979" s="59" t="s">
        <v>224</v>
      </c>
      <c r="AI1979" s="59" t="str">
        <f t="shared" si="453"/>
        <v>??</v>
      </c>
      <c r="AJ1979" s="59">
        <f>IF(O1979=O1978,0,IF(O1979=O1977,0,IF(O1979=O1976,0,IF(O1979=O1975,0,IF(O1979=O1974,0,IF(O1979=O1973,0,IF(O1979=O1972,0,IF(O1979=O1971,0,1))))))))</f>
        <v>0</v>
      </c>
      <c r="AK1979" s="529">
        <f t="shared" si="468"/>
        <v>0</v>
      </c>
    </row>
    <row r="1980" spans="1:37" s="191" customFormat="1" ht="14.1" customHeight="1" thickTop="1" thickBot="1">
      <c r="A1980" s="2797"/>
      <c r="B1980" s="2802"/>
      <c r="C1980" s="2828"/>
      <c r="D1980" s="2831"/>
      <c r="E1980" s="2834"/>
      <c r="F1980" s="2808"/>
      <c r="G1980" s="2811"/>
      <c r="H1980" s="2840"/>
      <c r="I1980" s="2808"/>
      <c r="J1980" s="2808"/>
      <c r="K1980" s="274"/>
      <c r="L1980" s="96"/>
      <c r="M1980" s="96"/>
      <c r="N1980" s="89"/>
      <c r="O1980" s="93"/>
      <c r="P1980" s="96"/>
      <c r="Q1980" s="96"/>
      <c r="R1980" s="13"/>
      <c r="S1980" s="13"/>
      <c r="T1980" s="13"/>
      <c r="U1980" s="13"/>
      <c r="V1980" s="13"/>
      <c r="W1980" s="13"/>
      <c r="X1980" s="13"/>
      <c r="Y1980" s="13"/>
      <c r="Z1980" s="96"/>
      <c r="AA1980" s="2814"/>
      <c r="AB1980" s="2814"/>
      <c r="AC1980" s="2825"/>
      <c r="AD1980" s="2835"/>
      <c r="AE1980" s="2822"/>
      <c r="AF1980" s="2823"/>
      <c r="AG1980" s="59">
        <f>IF(N1980=N1979,0,IF(N1980=N1978,0,IF(N1980=N1977,0,IF(N1980=N1976,0,IF(N1980=N1975,0,IF(N1980=N1974,0,IF(N1980=N1973,0,IF(N1980=N1972,0,IF(N1980=N1971,0,1)))))))))</f>
        <v>0</v>
      </c>
      <c r="AH1980" s="59" t="s">
        <v>224</v>
      </c>
      <c r="AI1980" s="59" t="str">
        <f t="shared" si="453"/>
        <v>??</v>
      </c>
      <c r="AJ1980" s="59">
        <f>IF(O1980=O1979,0,IF(O1980=O1978,0,IF(O1980=O1977,0,IF(O1980=O1976,0,IF(O1980=O1975,0,IF(O1980=O1974,0,IF(O1980=O1973,0,IF(O1980=O1972,0,IF(O1980=O1971,0,1)))))))))</f>
        <v>0</v>
      </c>
      <c r="AK1980" s="529">
        <f t="shared" si="468"/>
        <v>0</v>
      </c>
    </row>
    <row r="1981" spans="1:37" s="191" customFormat="1" ht="14.1" customHeight="1" thickTop="1" thickBot="1">
      <c r="A1981" s="2797"/>
      <c r="B1981" s="2800"/>
      <c r="C1981" s="2826"/>
      <c r="D1981" s="2829"/>
      <c r="E1981" s="2832"/>
      <c r="F1981" s="2806"/>
      <c r="G1981" s="2809"/>
      <c r="H1981" s="2836" t="s">
        <v>970</v>
      </c>
      <c r="I1981" s="2806"/>
      <c r="J1981" s="2806"/>
      <c r="K1981" s="275"/>
      <c r="L1981" s="97"/>
      <c r="M1981" s="97"/>
      <c r="N1981" s="79"/>
      <c r="O1981" s="79"/>
      <c r="P1981" s="97"/>
      <c r="Q1981" s="97"/>
      <c r="R1981" s="14"/>
      <c r="S1981" s="14"/>
      <c r="T1981" s="14"/>
      <c r="U1981" s="14"/>
      <c r="V1981" s="14"/>
      <c r="W1981" s="14"/>
      <c r="X1981" s="14"/>
      <c r="Y1981" s="14"/>
      <c r="Z1981" s="97"/>
      <c r="AA1981" s="2812">
        <f>SUM(R1981:Z1990)</f>
        <v>0</v>
      </c>
      <c r="AB1981" s="2812">
        <f>IF(AA1981&gt;0,18,0)</f>
        <v>0</v>
      </c>
      <c r="AC1981" s="2815">
        <f t="shared" ref="AC1981" si="472">IF((AA1981-AB1981)&gt;=0,AA1981-AB1981,0)</f>
        <v>0</v>
      </c>
      <c r="AD1981" s="2835">
        <f>IF(AA1981&lt;AB1981,AA1981,AB1981)/IF(AB1981=0,1,AB1981)</f>
        <v>0</v>
      </c>
      <c r="AE1981" s="2820" t="str">
        <f>IF(AD1981=1,"pe",IF(AD1981&gt;0,"ne",""))</f>
        <v/>
      </c>
      <c r="AF1981" s="2823"/>
      <c r="AG1981" s="59">
        <v>1</v>
      </c>
      <c r="AH1981" s="59" t="s">
        <v>224</v>
      </c>
      <c r="AI1981" s="59" t="str">
        <f t="shared" si="453"/>
        <v>??</v>
      </c>
      <c r="AJ1981" s="59">
        <v>1</v>
      </c>
      <c r="AK1981" s="529">
        <f>C1981</f>
        <v>0</v>
      </c>
    </row>
    <row r="1982" spans="1:37" s="191" customFormat="1" ht="14.1" customHeight="1" thickTop="1" thickBot="1">
      <c r="A1982" s="2797"/>
      <c r="B1982" s="2801"/>
      <c r="C1982" s="2827"/>
      <c r="D1982" s="2830"/>
      <c r="E1982" s="2833"/>
      <c r="F1982" s="2807"/>
      <c r="G1982" s="2810"/>
      <c r="H1982" s="2837"/>
      <c r="I1982" s="2807"/>
      <c r="J1982" s="2807"/>
      <c r="K1982" s="273"/>
      <c r="L1982" s="98"/>
      <c r="M1982" s="1760"/>
      <c r="N1982" s="89"/>
      <c r="O1982" s="89"/>
      <c r="P1982" s="98"/>
      <c r="Q1982" s="98"/>
      <c r="R1982" s="12"/>
      <c r="S1982" s="12"/>
      <c r="T1982" s="12"/>
      <c r="U1982" s="12"/>
      <c r="V1982" s="12"/>
      <c r="W1982" s="1934"/>
      <c r="X1982" s="1934"/>
      <c r="Y1982" s="12"/>
      <c r="Z1982" s="98"/>
      <c r="AA1982" s="2813"/>
      <c r="AB1982" s="2813"/>
      <c r="AC1982" s="2816"/>
      <c r="AD1982" s="2835"/>
      <c r="AE1982" s="2821"/>
      <c r="AF1982" s="2823"/>
      <c r="AG1982" s="59">
        <f>IF(N1982=N1981,0,1)</f>
        <v>0</v>
      </c>
      <c r="AH1982" s="59" t="s">
        <v>224</v>
      </c>
      <c r="AI1982" s="59" t="str">
        <f t="shared" si="453"/>
        <v>??</v>
      </c>
      <c r="AJ1982" s="59">
        <f>IF(O1982=O1981,0,1)</f>
        <v>0</v>
      </c>
      <c r="AK1982" s="529">
        <f t="shared" si="468"/>
        <v>0</v>
      </c>
    </row>
    <row r="1983" spans="1:37" s="191" customFormat="1" ht="14.1" customHeight="1" thickTop="1" thickBot="1">
      <c r="A1983" s="2797"/>
      <c r="B1983" s="2801"/>
      <c r="C1983" s="2827"/>
      <c r="D1983" s="2830"/>
      <c r="E1983" s="2833"/>
      <c r="F1983" s="2807"/>
      <c r="G1983" s="2810"/>
      <c r="H1983" s="2838"/>
      <c r="I1983" s="2807"/>
      <c r="J1983" s="2807"/>
      <c r="K1983" s="273"/>
      <c r="L1983" s="98"/>
      <c r="M1983" s="1760"/>
      <c r="N1983" s="89"/>
      <c r="O1983" s="89"/>
      <c r="P1983" s="98"/>
      <c r="Q1983" s="98"/>
      <c r="R1983" s="12"/>
      <c r="S1983" s="12"/>
      <c r="T1983" s="12"/>
      <c r="U1983" s="12"/>
      <c r="V1983" s="12"/>
      <c r="W1983" s="1934"/>
      <c r="X1983" s="1934"/>
      <c r="Y1983" s="12"/>
      <c r="Z1983" s="98"/>
      <c r="AA1983" s="2813"/>
      <c r="AB1983" s="2813"/>
      <c r="AC1983" s="2816"/>
      <c r="AD1983" s="2835"/>
      <c r="AE1983" s="2821"/>
      <c r="AF1983" s="2823"/>
      <c r="AG1983" s="59">
        <f>IF(N1983=N1982,0,IF(N1983=N1981,0,1))</f>
        <v>0</v>
      </c>
      <c r="AH1983" s="59" t="s">
        <v>224</v>
      </c>
      <c r="AI1983" s="59" t="str">
        <f t="shared" si="453"/>
        <v>??</v>
      </c>
      <c r="AJ1983" s="59">
        <f>IF(O1983=O1982,0,IF(O1983=O1981,0,1))</f>
        <v>0</v>
      </c>
      <c r="AK1983" s="529">
        <f t="shared" si="468"/>
        <v>0</v>
      </c>
    </row>
    <row r="1984" spans="1:37" ht="14.1" customHeight="1" thickTop="1" thickBot="1">
      <c r="A1984" s="2797"/>
      <c r="B1984" s="2801"/>
      <c r="C1984" s="2827"/>
      <c r="D1984" s="2830"/>
      <c r="E1984" s="2833"/>
      <c r="F1984" s="2807"/>
      <c r="G1984" s="2810"/>
      <c r="H1984" s="2839"/>
      <c r="I1984" s="2807"/>
      <c r="J1984" s="2807"/>
      <c r="K1984" s="273"/>
      <c r="L1984" s="98"/>
      <c r="M1984" s="1760"/>
      <c r="N1984" s="89"/>
      <c r="O1984" s="89"/>
      <c r="P1984" s="98"/>
      <c r="Q1984" s="98"/>
      <c r="R1984" s="12"/>
      <c r="S1984" s="12"/>
      <c r="T1984" s="12"/>
      <c r="U1984" s="12"/>
      <c r="V1984" s="12"/>
      <c r="W1984" s="1934"/>
      <c r="X1984" s="1934"/>
      <c r="Y1984" s="12"/>
      <c r="Z1984" s="98"/>
      <c r="AA1984" s="2813"/>
      <c r="AB1984" s="2813"/>
      <c r="AC1984" s="2816"/>
      <c r="AD1984" s="2835"/>
      <c r="AE1984" s="2821"/>
      <c r="AF1984" s="2823"/>
      <c r="AG1984" s="59">
        <f>IF(N1984=N1983,0,IF(N1984=N1982,0,IF(N1984=N1981,0,1)))</f>
        <v>0</v>
      </c>
      <c r="AH1984" s="59" t="s">
        <v>224</v>
      </c>
      <c r="AI1984" s="59" t="str">
        <f t="shared" si="453"/>
        <v>??</v>
      </c>
      <c r="AJ1984" s="59">
        <f>IF(O1984=O1983,0,IF(O1984=O1982,0,IF(O1984=O1981,0,1)))</f>
        <v>0</v>
      </c>
      <c r="AK1984" s="529">
        <f t="shared" si="468"/>
        <v>0</v>
      </c>
    </row>
    <row r="1985" spans="1:37" ht="14.1" customHeight="1" thickTop="1" thickBot="1">
      <c r="A1985" s="2797"/>
      <c r="B1985" s="2801"/>
      <c r="C1985" s="2827"/>
      <c r="D1985" s="2830"/>
      <c r="E1985" s="2833"/>
      <c r="F1985" s="2807"/>
      <c r="G1985" s="2810"/>
      <c r="H1985" s="2839"/>
      <c r="I1985" s="2807"/>
      <c r="J1985" s="2807"/>
      <c r="K1985" s="277"/>
      <c r="L1985" s="98"/>
      <c r="M1985" s="1760"/>
      <c r="N1985" s="89"/>
      <c r="O1985" s="89"/>
      <c r="P1985" s="98"/>
      <c r="Q1985" s="98"/>
      <c r="R1985" s="12"/>
      <c r="S1985" s="12"/>
      <c r="T1985" s="12"/>
      <c r="U1985" s="12"/>
      <c r="V1985" s="12"/>
      <c r="W1985" s="1934"/>
      <c r="X1985" s="1934"/>
      <c r="Y1985" s="12"/>
      <c r="Z1985" s="98"/>
      <c r="AA1985" s="2813"/>
      <c r="AB1985" s="2813"/>
      <c r="AC1985" s="2816"/>
      <c r="AD1985" s="2835"/>
      <c r="AE1985" s="2821"/>
      <c r="AF1985" s="2823"/>
      <c r="AG1985" s="59">
        <f>IF(N1985=N1984,0,IF(N1985=N1983,0,IF(N1985=N1982,0,IF(N1985=N1981,0,1))))</f>
        <v>0</v>
      </c>
      <c r="AH1985" s="59" t="s">
        <v>224</v>
      </c>
      <c r="AI1985" s="59" t="str">
        <f t="shared" si="453"/>
        <v>??</v>
      </c>
      <c r="AJ1985" s="59">
        <f>IF(O1985=O1984,0,IF(O1985=O1983,0,IF(O1985=O1982,0,IF(O1985=O1981,0,1))))</f>
        <v>0</v>
      </c>
      <c r="AK1985" s="529">
        <f t="shared" si="468"/>
        <v>0</v>
      </c>
    </row>
    <row r="1986" spans="1:37" ht="14.1" customHeight="1" thickTop="1" thickBot="1">
      <c r="A1986" s="2797"/>
      <c r="B1986" s="2801"/>
      <c r="C1986" s="2827"/>
      <c r="D1986" s="2830"/>
      <c r="E1986" s="2833"/>
      <c r="F1986" s="2807"/>
      <c r="G1986" s="2810"/>
      <c r="H1986" s="2839"/>
      <c r="I1986" s="2807"/>
      <c r="J1986" s="2807"/>
      <c r="K1986" s="277"/>
      <c r="L1986" s="98"/>
      <c r="M1986" s="1760"/>
      <c r="N1986" s="89"/>
      <c r="O1986" s="89"/>
      <c r="P1986" s="98"/>
      <c r="Q1986" s="98"/>
      <c r="R1986" s="12"/>
      <c r="S1986" s="12"/>
      <c r="T1986" s="12"/>
      <c r="U1986" s="12"/>
      <c r="V1986" s="12"/>
      <c r="W1986" s="1934"/>
      <c r="X1986" s="1934"/>
      <c r="Y1986" s="12"/>
      <c r="Z1986" s="98"/>
      <c r="AA1986" s="2813"/>
      <c r="AB1986" s="2813"/>
      <c r="AC1986" s="2816"/>
      <c r="AD1986" s="2835"/>
      <c r="AE1986" s="2821"/>
      <c r="AF1986" s="2823"/>
      <c r="AG1986" s="59">
        <f>IF(N1986=N1985,0,IF(N1986=N1984,0,IF(N1986=N1983,0,IF(N1986=N1982,0,IF(N1986=N1981,0,1)))))</f>
        <v>0</v>
      </c>
      <c r="AH1986" s="59" t="s">
        <v>224</v>
      </c>
      <c r="AI1986" s="59" t="str">
        <f t="shared" si="453"/>
        <v>??</v>
      </c>
      <c r="AJ1986" s="59">
        <f>IF(O1986=O1985,0,IF(O1986=O1984,0,IF(O1986=O1983,0,IF(O1986=O1982,0,IF(O1986=O1981,0,1)))))</f>
        <v>0</v>
      </c>
      <c r="AK1986" s="529">
        <f t="shared" si="468"/>
        <v>0</v>
      </c>
    </row>
    <row r="1987" spans="1:37" s="185" customFormat="1" ht="14.1" customHeight="1" thickTop="1" thickBot="1">
      <c r="A1987" s="2797"/>
      <c r="B1987" s="2801"/>
      <c r="C1987" s="2827"/>
      <c r="D1987" s="2830"/>
      <c r="E1987" s="2833"/>
      <c r="F1987" s="2807"/>
      <c r="G1987" s="2810"/>
      <c r="H1987" s="2839"/>
      <c r="I1987" s="2807"/>
      <c r="J1987" s="2807"/>
      <c r="K1987" s="277"/>
      <c r="L1987" s="98"/>
      <c r="M1987" s="1760"/>
      <c r="N1987" s="89"/>
      <c r="O1987" s="89"/>
      <c r="P1987" s="98"/>
      <c r="Q1987" s="98"/>
      <c r="R1987" s="12"/>
      <c r="S1987" s="12"/>
      <c r="T1987" s="12"/>
      <c r="U1987" s="12"/>
      <c r="V1987" s="12"/>
      <c r="W1987" s="1934"/>
      <c r="X1987" s="1934"/>
      <c r="Y1987" s="12"/>
      <c r="Z1987" s="98"/>
      <c r="AA1987" s="2813"/>
      <c r="AB1987" s="2813"/>
      <c r="AC1987" s="2824" t="str">
        <f t="shared" ref="AC1987" si="473">IF(AC1981&gt;9,"błąd","")</f>
        <v/>
      </c>
      <c r="AD1987" s="2835"/>
      <c r="AE1987" s="2821"/>
      <c r="AF1987" s="2823"/>
      <c r="AG1987" s="59">
        <f>IF(N1987=N1986,0,IF(N1987=N1985,0,IF(N1987=N1984,0,IF(N1987=N1983,0,IF(N1987=N1982,0,IF(N1987=N1981,0,1))))))</f>
        <v>0</v>
      </c>
      <c r="AH1987" s="59" t="s">
        <v>224</v>
      </c>
      <c r="AI1987" s="59" t="str">
        <f t="shared" si="453"/>
        <v>??</v>
      </c>
      <c r="AJ1987" s="59">
        <f>IF(O1987=O1986,0,IF(O1987=O1985,0,IF(O1987=O1984,0,IF(O1987=O1983,0,IF(O1987=O1982,0,IF(O1987=O1981,0,1))))))</f>
        <v>0</v>
      </c>
      <c r="AK1987" s="529">
        <f t="shared" si="468"/>
        <v>0</v>
      </c>
    </row>
    <row r="1988" spans="1:37" s="185" customFormat="1" ht="14.1" customHeight="1" thickTop="1" thickBot="1">
      <c r="A1988" s="2797"/>
      <c r="B1988" s="2801"/>
      <c r="C1988" s="2827"/>
      <c r="D1988" s="2830"/>
      <c r="E1988" s="2833"/>
      <c r="F1988" s="2807"/>
      <c r="G1988" s="2810"/>
      <c r="H1988" s="2839"/>
      <c r="I1988" s="2807"/>
      <c r="J1988" s="2807"/>
      <c r="K1988" s="277"/>
      <c r="L1988" s="98"/>
      <c r="M1988" s="1760"/>
      <c r="N1988" s="89"/>
      <c r="O1988" s="89"/>
      <c r="P1988" s="98"/>
      <c r="Q1988" s="98"/>
      <c r="R1988" s="12"/>
      <c r="S1988" s="12"/>
      <c r="T1988" s="12"/>
      <c r="U1988" s="12"/>
      <c r="V1988" s="12"/>
      <c r="W1988" s="1934"/>
      <c r="X1988" s="1934"/>
      <c r="Y1988" s="12"/>
      <c r="Z1988" s="98"/>
      <c r="AA1988" s="2813"/>
      <c r="AB1988" s="2813"/>
      <c r="AC1988" s="2824"/>
      <c r="AD1988" s="2835"/>
      <c r="AE1988" s="2821"/>
      <c r="AF1988" s="2823"/>
      <c r="AG1988" s="59">
        <f>IF(N1988=N1987,0,IF(N1988=N1986,0,IF(N1988=N1985,0,IF(N1988=N1984,0,IF(N1988=N1983,0,IF(N1988=N1982,0,IF(N1988=N1981,0,1)))))))</f>
        <v>0</v>
      </c>
      <c r="AH1988" s="59" t="s">
        <v>224</v>
      </c>
      <c r="AI1988" s="59" t="str">
        <f t="shared" si="453"/>
        <v>??</v>
      </c>
      <c r="AJ1988" s="59">
        <f>IF(O1988=O1987,0,IF(O1988=O1986,0,IF(O1988=O1985,0,IF(O1988=O1984,0,IF(O1988=O1983,0,IF(O1988=O1982,0,IF(O1988=O1981,0,1)))))))</f>
        <v>0</v>
      </c>
      <c r="AK1988" s="529">
        <f t="shared" si="468"/>
        <v>0</v>
      </c>
    </row>
    <row r="1989" spans="1:37" s="185" customFormat="1" ht="14.1" customHeight="1" thickTop="1" thickBot="1">
      <c r="A1989" s="2797"/>
      <c r="B1989" s="2801"/>
      <c r="C1989" s="2827"/>
      <c r="D1989" s="2830"/>
      <c r="E1989" s="2833"/>
      <c r="F1989" s="2807"/>
      <c r="G1989" s="2810"/>
      <c r="H1989" s="2839"/>
      <c r="I1989" s="2807"/>
      <c r="J1989" s="2807"/>
      <c r="K1989" s="277"/>
      <c r="L1989" s="98"/>
      <c r="M1989" s="1760"/>
      <c r="N1989" s="89"/>
      <c r="O1989" s="89"/>
      <c r="P1989" s="98"/>
      <c r="Q1989" s="98"/>
      <c r="R1989" s="12"/>
      <c r="S1989" s="12"/>
      <c r="T1989" s="12"/>
      <c r="U1989" s="12"/>
      <c r="V1989" s="12"/>
      <c r="W1989" s="1934"/>
      <c r="X1989" s="1934"/>
      <c r="Y1989" s="12"/>
      <c r="Z1989" s="98"/>
      <c r="AA1989" s="2813"/>
      <c r="AB1989" s="2813"/>
      <c r="AC1989" s="2824"/>
      <c r="AD1989" s="2835"/>
      <c r="AE1989" s="2821"/>
      <c r="AF1989" s="2823"/>
      <c r="AG1989" s="59">
        <f>IF(N1989=N1988,0,IF(N1989=N1987,0,IF(N1989=N1986,0,IF(N1989=N1985,0,IF(N1989=N1984,0,IF(N1989=N1983,0,IF(N1989=N1982,0,IF(N1989=N1981,0,1))))))))</f>
        <v>0</v>
      </c>
      <c r="AH1989" s="59" t="s">
        <v>224</v>
      </c>
      <c r="AI1989" s="59" t="str">
        <f t="shared" si="453"/>
        <v>??</v>
      </c>
      <c r="AJ1989" s="59">
        <f>IF(O1989=O1988,0,IF(O1989=O1987,0,IF(O1989=O1986,0,IF(O1989=O1985,0,IF(O1989=O1984,0,IF(O1989=O1983,0,IF(O1989=O1982,0,IF(O1989=O1981,0,1))))))))</f>
        <v>0</v>
      </c>
      <c r="AK1989" s="529">
        <f t="shared" si="468"/>
        <v>0</v>
      </c>
    </row>
    <row r="1990" spans="1:37" s="185" customFormat="1" ht="14.1" customHeight="1" thickTop="1" thickBot="1">
      <c r="A1990" s="2797"/>
      <c r="B1990" s="2802"/>
      <c r="C1990" s="2828"/>
      <c r="D1990" s="2831"/>
      <c r="E1990" s="2834"/>
      <c r="F1990" s="2808"/>
      <c r="G1990" s="2811"/>
      <c r="H1990" s="2840"/>
      <c r="I1990" s="2808"/>
      <c r="J1990" s="2808"/>
      <c r="K1990" s="274"/>
      <c r="L1990" s="96"/>
      <c r="M1990" s="96"/>
      <c r="N1990" s="89"/>
      <c r="O1990" s="93"/>
      <c r="P1990" s="96"/>
      <c r="Q1990" s="96"/>
      <c r="R1990" s="13"/>
      <c r="S1990" s="13"/>
      <c r="T1990" s="13"/>
      <c r="U1990" s="13"/>
      <c r="V1990" s="13"/>
      <c r="W1990" s="13"/>
      <c r="X1990" s="13"/>
      <c r="Y1990" s="13"/>
      <c r="Z1990" s="96"/>
      <c r="AA1990" s="2814"/>
      <c r="AB1990" s="2814"/>
      <c r="AC1990" s="2825"/>
      <c r="AD1990" s="2835"/>
      <c r="AE1990" s="2822"/>
      <c r="AF1990" s="2823"/>
      <c r="AG1990" s="59">
        <f>IF(N1990=N1989,0,IF(N1990=N1988,0,IF(N1990=N1987,0,IF(N1990=N1986,0,IF(N1990=N1985,0,IF(N1990=N1984,0,IF(N1990=N1983,0,IF(N1990=N1982,0,IF(N1990=N1981,0,1)))))))))</f>
        <v>0</v>
      </c>
      <c r="AH1990" s="59" t="s">
        <v>224</v>
      </c>
      <c r="AI1990" s="59" t="str">
        <f t="shared" si="453"/>
        <v>??</v>
      </c>
      <c r="AJ1990" s="59">
        <f>IF(O1990=O1989,0,IF(O1990=O1988,0,IF(O1990=O1987,0,IF(O1990=O1986,0,IF(O1990=O1985,0,IF(O1990=O1984,0,IF(O1990=O1983,0,IF(O1990=O1982,0,IF(O1990=O1981,0,1)))))))))</f>
        <v>0</v>
      </c>
      <c r="AK1990" s="529">
        <f t="shared" si="468"/>
        <v>0</v>
      </c>
    </row>
    <row r="1991" spans="1:37" ht="14.1" customHeight="1" thickTop="1" thickBot="1">
      <c r="A1991" s="2797"/>
      <c r="B1991" s="2800"/>
      <c r="C1991" s="2826"/>
      <c r="D1991" s="2829"/>
      <c r="E1991" s="2832"/>
      <c r="F1991" s="2806"/>
      <c r="G1991" s="2809"/>
      <c r="H1991" s="2836" t="s">
        <v>970</v>
      </c>
      <c r="I1991" s="2806"/>
      <c r="J1991" s="2806"/>
      <c r="K1991" s="275"/>
      <c r="L1991" s="97"/>
      <c r="M1991" s="97"/>
      <c r="N1991" s="79"/>
      <c r="O1991" s="79"/>
      <c r="P1991" s="97"/>
      <c r="Q1991" s="97"/>
      <c r="R1991" s="14"/>
      <c r="S1991" s="14"/>
      <c r="T1991" s="14"/>
      <c r="U1991" s="14"/>
      <c r="V1991" s="14"/>
      <c r="W1991" s="14"/>
      <c r="X1991" s="14"/>
      <c r="Y1991" s="14"/>
      <c r="Z1991" s="97"/>
      <c r="AA1991" s="2812">
        <f>SUM(R1991:Z2000)</f>
        <v>0</v>
      </c>
      <c r="AB1991" s="2812">
        <f>IF(AA1991&gt;0,18,0)</f>
        <v>0</v>
      </c>
      <c r="AC1991" s="2815">
        <f t="shared" ref="AC1991" si="474">IF((AA1991-AB1991)&gt;=0,AA1991-AB1991,0)</f>
        <v>0</v>
      </c>
      <c r="AD1991" s="2835">
        <f>IF(AA1991&lt;AB1991,AA1991,AB1991)/IF(AB1991=0,1,AB1991)</f>
        <v>0</v>
      </c>
      <c r="AE1991" s="2820" t="str">
        <f>IF(AD1991=1,"pe",IF(AD1991&gt;0,"ne",""))</f>
        <v/>
      </c>
      <c r="AF1991" s="2823"/>
      <c r="AG1991" s="59">
        <v>1</v>
      </c>
      <c r="AH1991" s="59" t="s">
        <v>224</v>
      </c>
      <c r="AI1991" s="59" t="str">
        <f t="shared" ref="AI1991:AI2080" si="475">$C$2</f>
        <v>??</v>
      </c>
      <c r="AJ1991" s="59">
        <v>1</v>
      </c>
      <c r="AK1991" s="529">
        <f>C1991</f>
        <v>0</v>
      </c>
    </row>
    <row r="1992" spans="1:37" ht="14.1" customHeight="1" thickTop="1" thickBot="1">
      <c r="A1992" s="2797"/>
      <c r="B1992" s="2801"/>
      <c r="C1992" s="2827"/>
      <c r="D1992" s="2830"/>
      <c r="E1992" s="2833"/>
      <c r="F1992" s="2807"/>
      <c r="G1992" s="2810"/>
      <c r="H1992" s="2837"/>
      <c r="I1992" s="2807"/>
      <c r="J1992" s="2807"/>
      <c r="K1992" s="273"/>
      <c r="L1992" s="98"/>
      <c r="M1992" s="1760"/>
      <c r="N1992" s="89"/>
      <c r="O1992" s="89"/>
      <c r="P1992" s="98"/>
      <c r="Q1992" s="98"/>
      <c r="R1992" s="12"/>
      <c r="S1992" s="12"/>
      <c r="T1992" s="12"/>
      <c r="U1992" s="12"/>
      <c r="V1992" s="12"/>
      <c r="W1992" s="1934"/>
      <c r="X1992" s="1934"/>
      <c r="Y1992" s="12"/>
      <c r="Z1992" s="98"/>
      <c r="AA1992" s="2813"/>
      <c r="AB1992" s="2813"/>
      <c r="AC1992" s="2816"/>
      <c r="AD1992" s="2835"/>
      <c r="AE1992" s="2821"/>
      <c r="AF1992" s="2823"/>
      <c r="AG1992" s="59">
        <f>IF(N1992=N1991,0,1)</f>
        <v>0</v>
      </c>
      <c r="AH1992" s="59" t="s">
        <v>224</v>
      </c>
      <c r="AI1992" s="59" t="str">
        <f t="shared" si="475"/>
        <v>??</v>
      </c>
      <c r="AJ1992" s="59">
        <f>IF(O1992=O1991,0,1)</f>
        <v>0</v>
      </c>
      <c r="AK1992" s="529">
        <f t="shared" si="465"/>
        <v>0</v>
      </c>
    </row>
    <row r="1993" spans="1:37" ht="14.1" customHeight="1" thickTop="1" thickBot="1">
      <c r="A1993" s="2797"/>
      <c r="B1993" s="2801"/>
      <c r="C1993" s="2827"/>
      <c r="D1993" s="2830"/>
      <c r="E1993" s="2833"/>
      <c r="F1993" s="2807"/>
      <c r="G1993" s="2810"/>
      <c r="H1993" s="2838"/>
      <c r="I1993" s="2807"/>
      <c r="J1993" s="2807"/>
      <c r="K1993" s="273"/>
      <c r="L1993" s="98"/>
      <c r="M1993" s="1760"/>
      <c r="N1993" s="89"/>
      <c r="O1993" s="89"/>
      <c r="P1993" s="98"/>
      <c r="Q1993" s="98"/>
      <c r="R1993" s="12"/>
      <c r="S1993" s="12"/>
      <c r="T1993" s="12"/>
      <c r="U1993" s="12"/>
      <c r="V1993" s="12"/>
      <c r="W1993" s="1934"/>
      <c r="X1993" s="1934"/>
      <c r="Y1993" s="12"/>
      <c r="Z1993" s="98"/>
      <c r="AA1993" s="2813"/>
      <c r="AB1993" s="2813"/>
      <c r="AC1993" s="2816"/>
      <c r="AD1993" s="2835"/>
      <c r="AE1993" s="2821"/>
      <c r="AF1993" s="2823"/>
      <c r="AG1993" s="59">
        <f>IF(N1993=N1992,0,IF(N1993=N1991,0,1))</f>
        <v>0</v>
      </c>
      <c r="AH1993" s="59" t="s">
        <v>224</v>
      </c>
      <c r="AI1993" s="59" t="str">
        <f t="shared" si="475"/>
        <v>??</v>
      </c>
      <c r="AJ1993" s="59">
        <f>IF(O1993=O1992,0,IF(O1993=O1991,0,1))</f>
        <v>0</v>
      </c>
      <c r="AK1993" s="529">
        <f t="shared" si="465"/>
        <v>0</v>
      </c>
    </row>
    <row r="1994" spans="1:37" ht="14.1" customHeight="1" thickTop="1" thickBot="1">
      <c r="A1994" s="2797"/>
      <c r="B1994" s="2801"/>
      <c r="C1994" s="2827"/>
      <c r="D1994" s="2830"/>
      <c r="E1994" s="2833"/>
      <c r="F1994" s="2807"/>
      <c r="G1994" s="2810"/>
      <c r="H1994" s="2839"/>
      <c r="I1994" s="2807"/>
      <c r="J1994" s="2807"/>
      <c r="K1994" s="273"/>
      <c r="L1994" s="98"/>
      <c r="M1994" s="1760"/>
      <c r="N1994" s="89"/>
      <c r="O1994" s="89"/>
      <c r="P1994" s="98"/>
      <c r="Q1994" s="98"/>
      <c r="R1994" s="12"/>
      <c r="S1994" s="12"/>
      <c r="T1994" s="12"/>
      <c r="U1994" s="12"/>
      <c r="V1994" s="12"/>
      <c r="W1994" s="1934"/>
      <c r="X1994" s="1934"/>
      <c r="Y1994" s="12"/>
      <c r="Z1994" s="98"/>
      <c r="AA1994" s="2813"/>
      <c r="AB1994" s="2813"/>
      <c r="AC1994" s="2816"/>
      <c r="AD1994" s="2835"/>
      <c r="AE1994" s="2821"/>
      <c r="AF1994" s="2823"/>
      <c r="AG1994" s="59">
        <f>IF(N1994=N1993,0,IF(N1994=N1992,0,IF(N1994=N1991,0,1)))</f>
        <v>0</v>
      </c>
      <c r="AH1994" s="59" t="s">
        <v>224</v>
      </c>
      <c r="AI1994" s="59" t="str">
        <f t="shared" si="475"/>
        <v>??</v>
      </c>
      <c r="AJ1994" s="59">
        <f>IF(O1994=O1993,0,IF(O1994=O1992,0,IF(O1994=O1991,0,1)))</f>
        <v>0</v>
      </c>
      <c r="AK1994" s="529">
        <f t="shared" si="465"/>
        <v>0</v>
      </c>
    </row>
    <row r="1995" spans="1:37" ht="14.1" customHeight="1" thickTop="1" thickBot="1">
      <c r="A1995" s="2797"/>
      <c r="B1995" s="2801"/>
      <c r="C1995" s="2827"/>
      <c r="D1995" s="2830"/>
      <c r="E1995" s="2833"/>
      <c r="F1995" s="2807"/>
      <c r="G1995" s="2810"/>
      <c r="H1995" s="2839"/>
      <c r="I1995" s="2807"/>
      <c r="J1995" s="2807"/>
      <c r="K1995" s="277"/>
      <c r="L1995" s="98"/>
      <c r="M1995" s="1760"/>
      <c r="N1995" s="89"/>
      <c r="O1995" s="89"/>
      <c r="P1995" s="98"/>
      <c r="Q1995" s="98"/>
      <c r="R1995" s="12"/>
      <c r="S1995" s="12"/>
      <c r="T1995" s="12"/>
      <c r="U1995" s="12"/>
      <c r="V1995" s="12"/>
      <c r="W1995" s="1934"/>
      <c r="X1995" s="1934"/>
      <c r="Y1995" s="12"/>
      <c r="Z1995" s="98"/>
      <c r="AA1995" s="2813"/>
      <c r="AB1995" s="2813"/>
      <c r="AC1995" s="2816"/>
      <c r="AD1995" s="2835"/>
      <c r="AE1995" s="2821"/>
      <c r="AF1995" s="2823"/>
      <c r="AG1995" s="59">
        <f>IF(N1995=N1994,0,IF(N1995=N1993,0,IF(N1995=N1992,0,IF(N1995=N1991,0,1))))</f>
        <v>0</v>
      </c>
      <c r="AH1995" s="59" t="s">
        <v>224</v>
      </c>
      <c r="AI1995" s="59" t="str">
        <f t="shared" si="475"/>
        <v>??</v>
      </c>
      <c r="AJ1995" s="59">
        <f>IF(O1995=O1994,0,IF(O1995=O1993,0,IF(O1995=O1992,0,IF(O1995=O1991,0,1))))</f>
        <v>0</v>
      </c>
      <c r="AK1995" s="529">
        <f t="shared" si="465"/>
        <v>0</v>
      </c>
    </row>
    <row r="1996" spans="1:37" ht="14.1" customHeight="1" thickTop="1" thickBot="1">
      <c r="A1996" s="2797"/>
      <c r="B1996" s="2801"/>
      <c r="C1996" s="2827"/>
      <c r="D1996" s="2830"/>
      <c r="E1996" s="2833"/>
      <c r="F1996" s="2807"/>
      <c r="G1996" s="2810"/>
      <c r="H1996" s="2839"/>
      <c r="I1996" s="2807"/>
      <c r="J1996" s="2807"/>
      <c r="K1996" s="277"/>
      <c r="L1996" s="98"/>
      <c r="M1996" s="1760"/>
      <c r="N1996" s="89"/>
      <c r="O1996" s="89"/>
      <c r="P1996" s="98"/>
      <c r="Q1996" s="98"/>
      <c r="R1996" s="12"/>
      <c r="S1996" s="12"/>
      <c r="T1996" s="12"/>
      <c r="U1996" s="12"/>
      <c r="V1996" s="12"/>
      <c r="W1996" s="1934"/>
      <c r="X1996" s="1934"/>
      <c r="Y1996" s="12"/>
      <c r="Z1996" s="98"/>
      <c r="AA1996" s="2813"/>
      <c r="AB1996" s="2813"/>
      <c r="AC1996" s="2816"/>
      <c r="AD1996" s="2835"/>
      <c r="AE1996" s="2821"/>
      <c r="AF1996" s="2823"/>
      <c r="AG1996" s="59">
        <f>IF(N1996=N1995,0,IF(N1996=N1994,0,IF(N1996=N1993,0,IF(N1996=N1992,0,IF(N1996=N1991,0,1)))))</f>
        <v>0</v>
      </c>
      <c r="AH1996" s="59" t="s">
        <v>224</v>
      </c>
      <c r="AI1996" s="59" t="str">
        <f t="shared" si="475"/>
        <v>??</v>
      </c>
      <c r="AJ1996" s="59">
        <f>IF(O1996=O1995,0,IF(O1996=O1994,0,IF(O1996=O1993,0,IF(O1996=O1992,0,IF(O1996=O1991,0,1)))))</f>
        <v>0</v>
      </c>
      <c r="AK1996" s="529">
        <f t="shared" si="465"/>
        <v>0</v>
      </c>
    </row>
    <row r="1997" spans="1:37" ht="14.1" customHeight="1" thickTop="1" thickBot="1">
      <c r="A1997" s="2797"/>
      <c r="B1997" s="2801"/>
      <c r="C1997" s="2827"/>
      <c r="D1997" s="2830"/>
      <c r="E1997" s="2833"/>
      <c r="F1997" s="2807"/>
      <c r="G1997" s="2810"/>
      <c r="H1997" s="2839"/>
      <c r="I1997" s="2807"/>
      <c r="J1997" s="2807"/>
      <c r="K1997" s="277"/>
      <c r="L1997" s="98"/>
      <c r="M1997" s="1760"/>
      <c r="N1997" s="89"/>
      <c r="O1997" s="89"/>
      <c r="P1997" s="98"/>
      <c r="Q1997" s="98"/>
      <c r="R1997" s="12"/>
      <c r="S1997" s="12"/>
      <c r="T1997" s="12"/>
      <c r="U1997" s="12"/>
      <c r="V1997" s="12"/>
      <c r="W1997" s="1934"/>
      <c r="X1997" s="1934"/>
      <c r="Y1997" s="12"/>
      <c r="Z1997" s="98"/>
      <c r="AA1997" s="2813"/>
      <c r="AB1997" s="2813"/>
      <c r="AC1997" s="2824" t="str">
        <f t="shared" ref="AC1997" si="476">IF(AC1991&gt;9,"błąd","")</f>
        <v/>
      </c>
      <c r="AD1997" s="2835"/>
      <c r="AE1997" s="2821"/>
      <c r="AF1997" s="2823"/>
      <c r="AG1997" s="59">
        <f>IF(N1997=N1996,0,IF(N1997=N1995,0,IF(N1997=N1994,0,IF(N1997=N1993,0,IF(N1997=N1992,0,IF(N1997=N1991,0,1))))))</f>
        <v>0</v>
      </c>
      <c r="AH1997" s="59" t="s">
        <v>224</v>
      </c>
      <c r="AI1997" s="59" t="str">
        <f t="shared" si="475"/>
        <v>??</v>
      </c>
      <c r="AJ1997" s="59">
        <f>IF(O1997=O1996,0,IF(O1997=O1995,0,IF(O1997=O1994,0,IF(O1997=O1993,0,IF(O1997=O1992,0,IF(O1997=O1991,0,1))))))</f>
        <v>0</v>
      </c>
      <c r="AK1997" s="529">
        <f t="shared" si="465"/>
        <v>0</v>
      </c>
    </row>
    <row r="1998" spans="1:37" ht="14.1" customHeight="1" thickTop="1" thickBot="1">
      <c r="A1998" s="2797"/>
      <c r="B1998" s="2801"/>
      <c r="C1998" s="2827"/>
      <c r="D1998" s="2830"/>
      <c r="E1998" s="2833"/>
      <c r="F1998" s="2807"/>
      <c r="G1998" s="2810"/>
      <c r="H1998" s="2839"/>
      <c r="I1998" s="2807"/>
      <c r="J1998" s="2807"/>
      <c r="K1998" s="277"/>
      <c r="L1998" s="98"/>
      <c r="M1998" s="1760"/>
      <c r="N1998" s="89"/>
      <c r="O1998" s="89"/>
      <c r="P1998" s="98"/>
      <c r="Q1998" s="98"/>
      <c r="R1998" s="12"/>
      <c r="S1998" s="12"/>
      <c r="T1998" s="12"/>
      <c r="U1998" s="12"/>
      <c r="V1998" s="12"/>
      <c r="W1998" s="1934"/>
      <c r="X1998" s="1934"/>
      <c r="Y1998" s="12"/>
      <c r="Z1998" s="98"/>
      <c r="AA1998" s="2813"/>
      <c r="AB1998" s="2813"/>
      <c r="AC1998" s="2824"/>
      <c r="AD1998" s="2835"/>
      <c r="AE1998" s="2821"/>
      <c r="AF1998" s="2823"/>
      <c r="AG1998" s="59">
        <f>IF(N1998=N1997,0,IF(N1998=N1996,0,IF(N1998=N1995,0,IF(N1998=N1994,0,IF(N1998=N1993,0,IF(N1998=N1992,0,IF(N1998=N1991,0,1)))))))</f>
        <v>0</v>
      </c>
      <c r="AH1998" s="59" t="s">
        <v>224</v>
      </c>
      <c r="AI1998" s="59" t="str">
        <f t="shared" si="475"/>
        <v>??</v>
      </c>
      <c r="AJ1998" s="59">
        <f>IF(O1998=O1997,0,IF(O1998=O1996,0,IF(O1998=O1995,0,IF(O1998=O1994,0,IF(O1998=O1993,0,IF(O1998=O1992,0,IF(O1998=O1991,0,1)))))))</f>
        <v>0</v>
      </c>
      <c r="AK1998" s="529">
        <f t="shared" si="465"/>
        <v>0</v>
      </c>
    </row>
    <row r="1999" spans="1:37" ht="14.1" customHeight="1" thickTop="1" thickBot="1">
      <c r="A1999" s="2797"/>
      <c r="B1999" s="2801"/>
      <c r="C1999" s="2827"/>
      <c r="D1999" s="2830"/>
      <c r="E1999" s="2833"/>
      <c r="F1999" s="2807"/>
      <c r="G1999" s="2810"/>
      <c r="H1999" s="2839"/>
      <c r="I1999" s="2807"/>
      <c r="J1999" s="2807"/>
      <c r="K1999" s="277"/>
      <c r="L1999" s="98"/>
      <c r="M1999" s="1760"/>
      <c r="N1999" s="89"/>
      <c r="O1999" s="89"/>
      <c r="P1999" s="98"/>
      <c r="Q1999" s="98"/>
      <c r="R1999" s="12"/>
      <c r="S1999" s="12"/>
      <c r="T1999" s="12"/>
      <c r="U1999" s="12"/>
      <c r="V1999" s="12"/>
      <c r="W1999" s="1934"/>
      <c r="X1999" s="1934"/>
      <c r="Y1999" s="12"/>
      <c r="Z1999" s="98"/>
      <c r="AA1999" s="2813"/>
      <c r="AB1999" s="2813"/>
      <c r="AC1999" s="2824"/>
      <c r="AD1999" s="2835"/>
      <c r="AE1999" s="2821"/>
      <c r="AF1999" s="2823"/>
      <c r="AG1999" s="59">
        <f>IF(N1999=N1998,0,IF(N1999=N1997,0,IF(N1999=N1996,0,IF(N1999=N1995,0,IF(N1999=N1994,0,IF(N1999=N1993,0,IF(N1999=N1992,0,IF(N1999=N1991,0,1))))))))</f>
        <v>0</v>
      </c>
      <c r="AH1999" s="59" t="s">
        <v>224</v>
      </c>
      <c r="AI1999" s="59" t="str">
        <f t="shared" si="475"/>
        <v>??</v>
      </c>
      <c r="AJ1999" s="59">
        <f>IF(O1999=O1998,0,IF(O1999=O1997,0,IF(O1999=O1996,0,IF(O1999=O1995,0,IF(O1999=O1994,0,IF(O1999=O1993,0,IF(O1999=O1992,0,IF(O1999=O1991,0,1))))))))</f>
        <v>0</v>
      </c>
      <c r="AK1999" s="529">
        <f t="shared" si="465"/>
        <v>0</v>
      </c>
    </row>
    <row r="2000" spans="1:37" ht="14.1" customHeight="1" thickTop="1" thickBot="1">
      <c r="A2000" s="2797"/>
      <c r="B2000" s="2802"/>
      <c r="C2000" s="2828"/>
      <c r="D2000" s="2831"/>
      <c r="E2000" s="2834"/>
      <c r="F2000" s="2808"/>
      <c r="G2000" s="2811"/>
      <c r="H2000" s="2840"/>
      <c r="I2000" s="2808"/>
      <c r="J2000" s="2808"/>
      <c r="K2000" s="274"/>
      <c r="L2000" s="96"/>
      <c r="M2000" s="96"/>
      <c r="N2000" s="89"/>
      <c r="O2000" s="93"/>
      <c r="P2000" s="96"/>
      <c r="Q2000" s="96"/>
      <c r="R2000" s="13"/>
      <c r="S2000" s="13"/>
      <c r="T2000" s="13"/>
      <c r="U2000" s="13"/>
      <c r="V2000" s="13"/>
      <c r="W2000" s="13"/>
      <c r="X2000" s="13"/>
      <c r="Y2000" s="13"/>
      <c r="Z2000" s="96"/>
      <c r="AA2000" s="2814"/>
      <c r="AB2000" s="2814"/>
      <c r="AC2000" s="2825"/>
      <c r="AD2000" s="2835"/>
      <c r="AE2000" s="2822"/>
      <c r="AF2000" s="2823"/>
      <c r="AG2000" s="59">
        <f>IF(N2000=N1999,0,IF(N2000=N1998,0,IF(N2000=N1997,0,IF(N2000=N1996,0,IF(N2000=N1995,0,IF(N2000=N1994,0,IF(N2000=N1993,0,IF(N2000=N1992,0,IF(N2000=N1991,0,1)))))))))</f>
        <v>0</v>
      </c>
      <c r="AH2000" s="59" t="s">
        <v>224</v>
      </c>
      <c r="AI2000" s="59" t="str">
        <f t="shared" si="475"/>
        <v>??</v>
      </c>
      <c r="AJ2000" s="59">
        <f>IF(O2000=O1999,0,IF(O2000=O1998,0,IF(O2000=O1997,0,IF(O2000=O1996,0,IF(O2000=O1995,0,IF(O2000=O1994,0,IF(O2000=O1993,0,IF(O2000=O1992,0,IF(O2000=O1991,0,1)))))))))</f>
        <v>0</v>
      </c>
      <c r="AK2000" s="529">
        <f t="shared" si="465"/>
        <v>0</v>
      </c>
    </row>
    <row r="2001" spans="1:37" ht="14.1" customHeight="1" thickTop="1" thickBot="1">
      <c r="A2001" s="2797"/>
      <c r="B2001" s="2800"/>
      <c r="C2001" s="2826"/>
      <c r="D2001" s="2829"/>
      <c r="E2001" s="2832"/>
      <c r="F2001" s="2806"/>
      <c r="G2001" s="2809"/>
      <c r="H2001" s="2836" t="s">
        <v>970</v>
      </c>
      <c r="I2001" s="2806"/>
      <c r="J2001" s="2806"/>
      <c r="K2001" s="275"/>
      <c r="L2001" s="97"/>
      <c r="M2001" s="97"/>
      <c r="N2001" s="79"/>
      <c r="O2001" s="79"/>
      <c r="P2001" s="97"/>
      <c r="Q2001" s="97"/>
      <c r="R2001" s="14"/>
      <c r="S2001" s="14"/>
      <c r="T2001" s="14"/>
      <c r="U2001" s="14"/>
      <c r="V2001" s="14"/>
      <c r="W2001" s="14"/>
      <c r="X2001" s="14"/>
      <c r="Y2001" s="14"/>
      <c r="Z2001" s="97"/>
      <c r="AA2001" s="2812">
        <f>SUM(R2001:Z2010)</f>
        <v>0</v>
      </c>
      <c r="AB2001" s="2812">
        <f>IF(AA2001&gt;0,18,0)</f>
        <v>0</v>
      </c>
      <c r="AC2001" s="2815">
        <f t="shared" ref="AC2001" si="477">IF((AA2001-AB2001)&gt;=0,AA2001-AB2001,0)</f>
        <v>0</v>
      </c>
      <c r="AD2001" s="2835">
        <f>IF(AA2001&lt;AB2001,AA2001,AB2001)/IF(AB2001=0,1,AB2001)</f>
        <v>0</v>
      </c>
      <c r="AE2001" s="2820" t="str">
        <f>IF(AD2001=1,"pe",IF(AD2001&gt;0,"ne",""))</f>
        <v/>
      </c>
      <c r="AF2001" s="2823"/>
      <c r="AG2001" s="59">
        <v>1</v>
      </c>
      <c r="AH2001" s="59" t="s">
        <v>224</v>
      </c>
      <c r="AI2001" s="59" t="str">
        <f t="shared" si="475"/>
        <v>??</v>
      </c>
      <c r="AJ2001" s="59">
        <v>1</v>
      </c>
      <c r="AK2001" s="529">
        <f>C2001</f>
        <v>0</v>
      </c>
    </row>
    <row r="2002" spans="1:37" ht="14.1" customHeight="1" thickTop="1" thickBot="1">
      <c r="A2002" s="2797"/>
      <c r="B2002" s="2801"/>
      <c r="C2002" s="2827"/>
      <c r="D2002" s="2830"/>
      <c r="E2002" s="2833"/>
      <c r="F2002" s="2807"/>
      <c r="G2002" s="2810"/>
      <c r="H2002" s="2837"/>
      <c r="I2002" s="2807"/>
      <c r="J2002" s="2807"/>
      <c r="K2002" s="273"/>
      <c r="L2002" s="98"/>
      <c r="M2002" s="1760"/>
      <c r="N2002" s="89"/>
      <c r="O2002" s="89"/>
      <c r="P2002" s="98"/>
      <c r="Q2002" s="98"/>
      <c r="R2002" s="12"/>
      <c r="S2002" s="12"/>
      <c r="T2002" s="12"/>
      <c r="U2002" s="12"/>
      <c r="V2002" s="12"/>
      <c r="W2002" s="1934"/>
      <c r="X2002" s="1934"/>
      <c r="Y2002" s="12"/>
      <c r="Z2002" s="98"/>
      <c r="AA2002" s="2813"/>
      <c r="AB2002" s="2813"/>
      <c r="AC2002" s="2816"/>
      <c r="AD2002" s="2835"/>
      <c r="AE2002" s="2821"/>
      <c r="AF2002" s="2823"/>
      <c r="AG2002" s="59">
        <f>IF(N2002=N2001,0,1)</f>
        <v>0</v>
      </c>
      <c r="AH2002" s="59" t="s">
        <v>224</v>
      </c>
      <c r="AI2002" s="59" t="str">
        <f t="shared" si="475"/>
        <v>??</v>
      </c>
      <c r="AJ2002" s="59">
        <f>IF(O2002=O2001,0,1)</f>
        <v>0</v>
      </c>
      <c r="AK2002" s="529">
        <f t="shared" ref="AK2002:AK2030" si="478">AK2001</f>
        <v>0</v>
      </c>
    </row>
    <row r="2003" spans="1:37" ht="14.1" customHeight="1" thickTop="1" thickBot="1">
      <c r="A2003" s="2797"/>
      <c r="B2003" s="2801"/>
      <c r="C2003" s="2827"/>
      <c r="D2003" s="2830"/>
      <c r="E2003" s="2833"/>
      <c r="F2003" s="2807"/>
      <c r="G2003" s="2810"/>
      <c r="H2003" s="2838"/>
      <c r="I2003" s="2807"/>
      <c r="J2003" s="2807"/>
      <c r="K2003" s="273"/>
      <c r="L2003" s="98"/>
      <c r="M2003" s="1760"/>
      <c r="N2003" s="89"/>
      <c r="O2003" s="89"/>
      <c r="P2003" s="98"/>
      <c r="Q2003" s="98"/>
      <c r="R2003" s="12"/>
      <c r="S2003" s="12"/>
      <c r="T2003" s="12"/>
      <c r="U2003" s="12"/>
      <c r="V2003" s="12"/>
      <c r="W2003" s="1934"/>
      <c r="X2003" s="1934"/>
      <c r="Y2003" s="12"/>
      <c r="Z2003" s="98"/>
      <c r="AA2003" s="2813"/>
      <c r="AB2003" s="2813"/>
      <c r="AC2003" s="2816"/>
      <c r="AD2003" s="2835"/>
      <c r="AE2003" s="2821"/>
      <c r="AF2003" s="2823"/>
      <c r="AG2003" s="59">
        <f>IF(N2003=N2002,0,IF(N2003=N2001,0,1))</f>
        <v>0</v>
      </c>
      <c r="AH2003" s="59" t="s">
        <v>224</v>
      </c>
      <c r="AI2003" s="59" t="str">
        <f t="shared" si="475"/>
        <v>??</v>
      </c>
      <c r="AJ2003" s="59">
        <f>IF(O2003=O2002,0,IF(O2003=O2001,0,1))</f>
        <v>0</v>
      </c>
      <c r="AK2003" s="529">
        <f t="shared" si="478"/>
        <v>0</v>
      </c>
    </row>
    <row r="2004" spans="1:37" ht="14.1" customHeight="1" thickTop="1" thickBot="1">
      <c r="A2004" s="2797"/>
      <c r="B2004" s="2801"/>
      <c r="C2004" s="2827"/>
      <c r="D2004" s="2830"/>
      <c r="E2004" s="2833"/>
      <c r="F2004" s="2807"/>
      <c r="G2004" s="2810"/>
      <c r="H2004" s="2839"/>
      <c r="I2004" s="2807"/>
      <c r="J2004" s="2807"/>
      <c r="K2004" s="273"/>
      <c r="L2004" s="98"/>
      <c r="M2004" s="1760"/>
      <c r="N2004" s="89"/>
      <c r="O2004" s="89"/>
      <c r="P2004" s="98"/>
      <c r="Q2004" s="98"/>
      <c r="R2004" s="12"/>
      <c r="S2004" s="12"/>
      <c r="T2004" s="12"/>
      <c r="U2004" s="12"/>
      <c r="V2004" s="12"/>
      <c r="W2004" s="1934"/>
      <c r="X2004" s="1934"/>
      <c r="Y2004" s="12"/>
      <c r="Z2004" s="98"/>
      <c r="AA2004" s="2813"/>
      <c r="AB2004" s="2813"/>
      <c r="AC2004" s="2816"/>
      <c r="AD2004" s="2835"/>
      <c r="AE2004" s="2821"/>
      <c r="AF2004" s="2823"/>
      <c r="AG2004" s="59">
        <f>IF(N2004=N2003,0,IF(N2004=N2002,0,IF(N2004=N2001,0,1)))</f>
        <v>0</v>
      </c>
      <c r="AH2004" s="59" t="s">
        <v>224</v>
      </c>
      <c r="AI2004" s="59" t="str">
        <f t="shared" si="475"/>
        <v>??</v>
      </c>
      <c r="AJ2004" s="59">
        <f>IF(O2004=O2003,0,IF(O2004=O2002,0,IF(O2004=O2001,0,1)))</f>
        <v>0</v>
      </c>
      <c r="AK2004" s="529">
        <f t="shared" si="478"/>
        <v>0</v>
      </c>
    </row>
    <row r="2005" spans="1:37" ht="14.1" customHeight="1" thickTop="1" thickBot="1">
      <c r="A2005" s="2797"/>
      <c r="B2005" s="2801"/>
      <c r="C2005" s="2827"/>
      <c r="D2005" s="2830"/>
      <c r="E2005" s="2833"/>
      <c r="F2005" s="2807"/>
      <c r="G2005" s="2810"/>
      <c r="H2005" s="2839"/>
      <c r="I2005" s="2807"/>
      <c r="J2005" s="2807"/>
      <c r="K2005" s="277"/>
      <c r="L2005" s="98"/>
      <c r="M2005" s="1760"/>
      <c r="N2005" s="89"/>
      <c r="O2005" s="89"/>
      <c r="P2005" s="98"/>
      <c r="Q2005" s="98"/>
      <c r="R2005" s="12"/>
      <c r="S2005" s="12"/>
      <c r="T2005" s="12"/>
      <c r="U2005" s="12"/>
      <c r="V2005" s="12"/>
      <c r="W2005" s="1934"/>
      <c r="X2005" s="1934"/>
      <c r="Y2005" s="12"/>
      <c r="Z2005" s="98"/>
      <c r="AA2005" s="2813"/>
      <c r="AB2005" s="2813"/>
      <c r="AC2005" s="2816"/>
      <c r="AD2005" s="2835"/>
      <c r="AE2005" s="2821"/>
      <c r="AF2005" s="2823"/>
      <c r="AG2005" s="59">
        <f>IF(N2005=N2004,0,IF(N2005=N2003,0,IF(N2005=N2002,0,IF(N2005=N2001,0,1))))</f>
        <v>0</v>
      </c>
      <c r="AH2005" s="59" t="s">
        <v>224</v>
      </c>
      <c r="AI2005" s="59" t="str">
        <f t="shared" si="475"/>
        <v>??</v>
      </c>
      <c r="AJ2005" s="59">
        <f>IF(O2005=O2004,0,IF(O2005=O2003,0,IF(O2005=O2002,0,IF(O2005=O2001,0,1))))</f>
        <v>0</v>
      </c>
      <c r="AK2005" s="529">
        <f t="shared" si="478"/>
        <v>0</v>
      </c>
    </row>
    <row r="2006" spans="1:37" ht="14.1" customHeight="1" thickTop="1" thickBot="1">
      <c r="A2006" s="2797"/>
      <c r="B2006" s="2801"/>
      <c r="C2006" s="2827"/>
      <c r="D2006" s="2830"/>
      <c r="E2006" s="2833"/>
      <c r="F2006" s="2807"/>
      <c r="G2006" s="2810"/>
      <c r="H2006" s="2839"/>
      <c r="I2006" s="2807"/>
      <c r="J2006" s="2807"/>
      <c r="K2006" s="277"/>
      <c r="L2006" s="98"/>
      <c r="M2006" s="1760"/>
      <c r="N2006" s="89"/>
      <c r="O2006" s="89"/>
      <c r="P2006" s="98"/>
      <c r="Q2006" s="98"/>
      <c r="R2006" s="12"/>
      <c r="S2006" s="12"/>
      <c r="T2006" s="12"/>
      <c r="U2006" s="12"/>
      <c r="V2006" s="12"/>
      <c r="W2006" s="1934"/>
      <c r="X2006" s="1934"/>
      <c r="Y2006" s="12"/>
      <c r="Z2006" s="98"/>
      <c r="AA2006" s="2813"/>
      <c r="AB2006" s="2813"/>
      <c r="AC2006" s="2816"/>
      <c r="AD2006" s="2835"/>
      <c r="AE2006" s="2821"/>
      <c r="AF2006" s="2823"/>
      <c r="AG2006" s="59">
        <f>IF(N2006=N2005,0,IF(N2006=N2004,0,IF(N2006=N2003,0,IF(N2006=N2002,0,IF(N2006=N2001,0,1)))))</f>
        <v>0</v>
      </c>
      <c r="AH2006" s="59" t="s">
        <v>224</v>
      </c>
      <c r="AI2006" s="59" t="str">
        <f t="shared" si="475"/>
        <v>??</v>
      </c>
      <c r="AJ2006" s="59">
        <f>IF(O2006=O2005,0,IF(O2006=O2004,0,IF(O2006=O2003,0,IF(O2006=O2002,0,IF(O2006=O2001,0,1)))))</f>
        <v>0</v>
      </c>
      <c r="AK2006" s="529">
        <f t="shared" si="478"/>
        <v>0</v>
      </c>
    </row>
    <row r="2007" spans="1:37" ht="14.1" customHeight="1" thickTop="1" thickBot="1">
      <c r="A2007" s="2797"/>
      <c r="B2007" s="2801"/>
      <c r="C2007" s="2827"/>
      <c r="D2007" s="2830"/>
      <c r="E2007" s="2833"/>
      <c r="F2007" s="2807"/>
      <c r="G2007" s="2810"/>
      <c r="H2007" s="2839"/>
      <c r="I2007" s="2807"/>
      <c r="J2007" s="2807"/>
      <c r="K2007" s="277"/>
      <c r="L2007" s="98"/>
      <c r="M2007" s="1760"/>
      <c r="N2007" s="89"/>
      <c r="O2007" s="89"/>
      <c r="P2007" s="98"/>
      <c r="Q2007" s="98"/>
      <c r="R2007" s="12"/>
      <c r="S2007" s="12"/>
      <c r="T2007" s="12"/>
      <c r="U2007" s="12"/>
      <c r="V2007" s="12"/>
      <c r="W2007" s="1934"/>
      <c r="X2007" s="1934"/>
      <c r="Y2007" s="12"/>
      <c r="Z2007" s="98"/>
      <c r="AA2007" s="2813"/>
      <c r="AB2007" s="2813"/>
      <c r="AC2007" s="2824" t="str">
        <f t="shared" ref="AC2007" si="479">IF(AC2001&gt;9,"błąd","")</f>
        <v/>
      </c>
      <c r="AD2007" s="2835"/>
      <c r="AE2007" s="2821"/>
      <c r="AF2007" s="2823"/>
      <c r="AG2007" s="59">
        <f>IF(N2007=N2006,0,IF(N2007=N2005,0,IF(N2007=N2004,0,IF(N2007=N2003,0,IF(N2007=N2002,0,IF(N2007=N2001,0,1))))))</f>
        <v>0</v>
      </c>
      <c r="AH2007" s="59" t="s">
        <v>224</v>
      </c>
      <c r="AI2007" s="59" t="str">
        <f t="shared" si="475"/>
        <v>??</v>
      </c>
      <c r="AJ2007" s="59">
        <f>IF(O2007=O2006,0,IF(O2007=O2005,0,IF(O2007=O2004,0,IF(O2007=O2003,0,IF(O2007=O2002,0,IF(O2007=O2001,0,1))))))</f>
        <v>0</v>
      </c>
      <c r="AK2007" s="529">
        <f t="shared" si="478"/>
        <v>0</v>
      </c>
    </row>
    <row r="2008" spans="1:37" ht="14.1" customHeight="1" thickTop="1" thickBot="1">
      <c r="A2008" s="2797"/>
      <c r="B2008" s="2801"/>
      <c r="C2008" s="2827"/>
      <c r="D2008" s="2830"/>
      <c r="E2008" s="2833"/>
      <c r="F2008" s="2807"/>
      <c r="G2008" s="2810"/>
      <c r="H2008" s="2839"/>
      <c r="I2008" s="2807"/>
      <c r="J2008" s="2807"/>
      <c r="K2008" s="277"/>
      <c r="L2008" s="98"/>
      <c r="M2008" s="1760"/>
      <c r="N2008" s="89"/>
      <c r="O2008" s="89"/>
      <c r="P2008" s="98"/>
      <c r="Q2008" s="98"/>
      <c r="R2008" s="12"/>
      <c r="S2008" s="12"/>
      <c r="T2008" s="12"/>
      <c r="U2008" s="12"/>
      <c r="V2008" s="12"/>
      <c r="W2008" s="1934"/>
      <c r="X2008" s="1934"/>
      <c r="Y2008" s="12"/>
      <c r="Z2008" s="98"/>
      <c r="AA2008" s="2813"/>
      <c r="AB2008" s="2813"/>
      <c r="AC2008" s="2824"/>
      <c r="AD2008" s="2835"/>
      <c r="AE2008" s="2821"/>
      <c r="AF2008" s="2823"/>
      <c r="AG2008" s="59">
        <f>IF(N2008=N2007,0,IF(N2008=N2006,0,IF(N2008=N2005,0,IF(N2008=N2004,0,IF(N2008=N2003,0,IF(N2008=N2002,0,IF(N2008=N2001,0,1)))))))</f>
        <v>0</v>
      </c>
      <c r="AH2008" s="59" t="s">
        <v>224</v>
      </c>
      <c r="AI2008" s="59" t="str">
        <f t="shared" si="475"/>
        <v>??</v>
      </c>
      <c r="AJ2008" s="59">
        <f>IF(O2008=O2007,0,IF(O2008=O2006,0,IF(O2008=O2005,0,IF(O2008=O2004,0,IF(O2008=O2003,0,IF(O2008=O2002,0,IF(O2008=O2001,0,1)))))))</f>
        <v>0</v>
      </c>
      <c r="AK2008" s="529">
        <f t="shared" si="478"/>
        <v>0</v>
      </c>
    </row>
    <row r="2009" spans="1:37" ht="14.1" customHeight="1" thickTop="1" thickBot="1">
      <c r="A2009" s="2797"/>
      <c r="B2009" s="2801"/>
      <c r="C2009" s="2827"/>
      <c r="D2009" s="2830"/>
      <c r="E2009" s="2833"/>
      <c r="F2009" s="2807"/>
      <c r="G2009" s="2810"/>
      <c r="H2009" s="2839"/>
      <c r="I2009" s="2807"/>
      <c r="J2009" s="2807"/>
      <c r="K2009" s="277"/>
      <c r="L2009" s="98"/>
      <c r="M2009" s="1760"/>
      <c r="N2009" s="89"/>
      <c r="O2009" s="89"/>
      <c r="P2009" s="98"/>
      <c r="Q2009" s="98"/>
      <c r="R2009" s="12"/>
      <c r="S2009" s="12"/>
      <c r="T2009" s="12"/>
      <c r="U2009" s="12"/>
      <c r="V2009" s="12"/>
      <c r="W2009" s="1934"/>
      <c r="X2009" s="1934"/>
      <c r="Y2009" s="12"/>
      <c r="Z2009" s="98"/>
      <c r="AA2009" s="2813"/>
      <c r="AB2009" s="2813"/>
      <c r="AC2009" s="2824"/>
      <c r="AD2009" s="2835"/>
      <c r="AE2009" s="2821"/>
      <c r="AF2009" s="2823"/>
      <c r="AG2009" s="59">
        <f>IF(N2009=N2008,0,IF(N2009=N2007,0,IF(N2009=N2006,0,IF(N2009=N2005,0,IF(N2009=N2004,0,IF(N2009=N2003,0,IF(N2009=N2002,0,IF(N2009=N2001,0,1))))))))</f>
        <v>0</v>
      </c>
      <c r="AH2009" s="59" t="s">
        <v>224</v>
      </c>
      <c r="AI2009" s="59" t="str">
        <f t="shared" si="475"/>
        <v>??</v>
      </c>
      <c r="AJ2009" s="59">
        <f>IF(O2009=O2008,0,IF(O2009=O2007,0,IF(O2009=O2006,0,IF(O2009=O2005,0,IF(O2009=O2004,0,IF(O2009=O2003,0,IF(O2009=O2002,0,IF(O2009=O2001,0,1))))))))</f>
        <v>0</v>
      </c>
      <c r="AK2009" s="529">
        <f t="shared" si="478"/>
        <v>0</v>
      </c>
    </row>
    <row r="2010" spans="1:37" ht="14.1" customHeight="1" thickTop="1" thickBot="1">
      <c r="A2010" s="2797"/>
      <c r="B2010" s="2802"/>
      <c r="C2010" s="2828"/>
      <c r="D2010" s="2831"/>
      <c r="E2010" s="2834"/>
      <c r="F2010" s="2808"/>
      <c r="G2010" s="2811"/>
      <c r="H2010" s="2840"/>
      <c r="I2010" s="2808"/>
      <c r="J2010" s="2808"/>
      <c r="K2010" s="274"/>
      <c r="L2010" s="96"/>
      <c r="M2010" s="96"/>
      <c r="N2010" s="89"/>
      <c r="O2010" s="93"/>
      <c r="P2010" s="96"/>
      <c r="Q2010" s="96"/>
      <c r="R2010" s="13"/>
      <c r="S2010" s="13"/>
      <c r="T2010" s="13"/>
      <c r="U2010" s="13"/>
      <c r="V2010" s="13"/>
      <c r="W2010" s="13"/>
      <c r="X2010" s="13"/>
      <c r="Y2010" s="13"/>
      <c r="Z2010" s="96"/>
      <c r="AA2010" s="2814"/>
      <c r="AB2010" s="2814"/>
      <c r="AC2010" s="2825"/>
      <c r="AD2010" s="2835"/>
      <c r="AE2010" s="2822"/>
      <c r="AF2010" s="2823"/>
      <c r="AG2010" s="59">
        <f>IF(N2010=N2009,0,IF(N2010=N2008,0,IF(N2010=N2007,0,IF(N2010=N2006,0,IF(N2010=N2005,0,IF(N2010=N2004,0,IF(N2010=N2003,0,IF(N2010=N2002,0,IF(N2010=N2001,0,1)))))))))</f>
        <v>0</v>
      </c>
      <c r="AH2010" s="59" t="s">
        <v>224</v>
      </c>
      <c r="AI2010" s="59" t="str">
        <f t="shared" si="475"/>
        <v>??</v>
      </c>
      <c r="AJ2010" s="59">
        <f>IF(O2010=O2009,0,IF(O2010=O2008,0,IF(O2010=O2007,0,IF(O2010=O2006,0,IF(O2010=O2005,0,IF(O2010=O2004,0,IF(O2010=O2003,0,IF(O2010=O2002,0,IF(O2010=O2001,0,1)))))))))</f>
        <v>0</v>
      </c>
      <c r="AK2010" s="529">
        <f t="shared" si="478"/>
        <v>0</v>
      </c>
    </row>
    <row r="2011" spans="1:37" ht="14.1" customHeight="1" thickTop="1" thickBot="1">
      <c r="A2011" s="2797"/>
      <c r="B2011" s="2800"/>
      <c r="C2011" s="2826"/>
      <c r="D2011" s="2829"/>
      <c r="E2011" s="2832"/>
      <c r="F2011" s="2806"/>
      <c r="G2011" s="2809"/>
      <c r="H2011" s="2836" t="s">
        <v>970</v>
      </c>
      <c r="I2011" s="2806"/>
      <c r="J2011" s="2806"/>
      <c r="K2011" s="275"/>
      <c r="L2011" s="97"/>
      <c r="M2011" s="97"/>
      <c r="N2011" s="79"/>
      <c r="O2011" s="79"/>
      <c r="P2011" s="97"/>
      <c r="Q2011" s="97"/>
      <c r="R2011" s="14"/>
      <c r="S2011" s="14"/>
      <c r="T2011" s="14"/>
      <c r="U2011" s="14"/>
      <c r="V2011" s="14"/>
      <c r="W2011" s="14"/>
      <c r="X2011" s="14"/>
      <c r="Y2011" s="14"/>
      <c r="Z2011" s="97"/>
      <c r="AA2011" s="2812">
        <f>SUM(R2011:Z2020)</f>
        <v>0</v>
      </c>
      <c r="AB2011" s="2812">
        <f>IF(AA2011&gt;0,18,0)</f>
        <v>0</v>
      </c>
      <c r="AC2011" s="2815">
        <f t="shared" ref="AC2011" si="480">IF((AA2011-AB2011)&gt;=0,AA2011-AB2011,0)</f>
        <v>0</v>
      </c>
      <c r="AD2011" s="2835">
        <f>IF(AA2011&lt;AB2011,AA2011,AB2011)/IF(AB2011=0,1,AB2011)</f>
        <v>0</v>
      </c>
      <c r="AE2011" s="2820" t="str">
        <f>IF(AD2011=1,"pe",IF(AD2011&gt;0,"ne",""))</f>
        <v/>
      </c>
      <c r="AF2011" s="2823"/>
      <c r="AG2011" s="59">
        <v>1</v>
      </c>
      <c r="AH2011" s="59" t="s">
        <v>224</v>
      </c>
      <c r="AI2011" s="59" t="str">
        <f t="shared" si="475"/>
        <v>??</v>
      </c>
      <c r="AJ2011" s="59">
        <v>1</v>
      </c>
      <c r="AK2011" s="529">
        <f>C2011</f>
        <v>0</v>
      </c>
    </row>
    <row r="2012" spans="1:37" ht="14.1" customHeight="1" thickTop="1" thickBot="1">
      <c r="A2012" s="2797"/>
      <c r="B2012" s="2801"/>
      <c r="C2012" s="2827"/>
      <c r="D2012" s="2830"/>
      <c r="E2012" s="2833"/>
      <c r="F2012" s="2807"/>
      <c r="G2012" s="2810"/>
      <c r="H2012" s="2837"/>
      <c r="I2012" s="2807"/>
      <c r="J2012" s="2807"/>
      <c r="K2012" s="273"/>
      <c r="L2012" s="98"/>
      <c r="M2012" s="1760"/>
      <c r="N2012" s="89"/>
      <c r="O2012" s="89"/>
      <c r="P2012" s="98"/>
      <c r="Q2012" s="98"/>
      <c r="R2012" s="12"/>
      <c r="S2012" s="12"/>
      <c r="T2012" s="12"/>
      <c r="U2012" s="12"/>
      <c r="V2012" s="12"/>
      <c r="W2012" s="1934"/>
      <c r="X2012" s="1934"/>
      <c r="Y2012" s="12"/>
      <c r="Z2012" s="98"/>
      <c r="AA2012" s="2813"/>
      <c r="AB2012" s="2813"/>
      <c r="AC2012" s="2816"/>
      <c r="AD2012" s="2835"/>
      <c r="AE2012" s="2821"/>
      <c r="AF2012" s="2823"/>
      <c r="AG2012" s="59">
        <f>IF(N2012=N2011,0,1)</f>
        <v>0</v>
      </c>
      <c r="AH2012" s="59" t="s">
        <v>224</v>
      </c>
      <c r="AI2012" s="59" t="str">
        <f t="shared" si="475"/>
        <v>??</v>
      </c>
      <c r="AJ2012" s="59">
        <f>IF(O2012=O2011,0,1)</f>
        <v>0</v>
      </c>
      <c r="AK2012" s="529">
        <f t="shared" si="478"/>
        <v>0</v>
      </c>
    </row>
    <row r="2013" spans="1:37" ht="14.1" customHeight="1" thickTop="1" thickBot="1">
      <c r="A2013" s="2797"/>
      <c r="B2013" s="2801"/>
      <c r="C2013" s="2827"/>
      <c r="D2013" s="2830"/>
      <c r="E2013" s="2833"/>
      <c r="F2013" s="2807"/>
      <c r="G2013" s="2810"/>
      <c r="H2013" s="2838"/>
      <c r="I2013" s="2807"/>
      <c r="J2013" s="2807"/>
      <c r="K2013" s="273"/>
      <c r="L2013" s="98"/>
      <c r="M2013" s="1760"/>
      <c r="N2013" s="89"/>
      <c r="O2013" s="89"/>
      <c r="P2013" s="98"/>
      <c r="Q2013" s="98"/>
      <c r="R2013" s="12"/>
      <c r="S2013" s="12"/>
      <c r="T2013" s="12"/>
      <c r="U2013" s="12"/>
      <c r="V2013" s="12"/>
      <c r="W2013" s="1934"/>
      <c r="X2013" s="1934"/>
      <c r="Y2013" s="12"/>
      <c r="Z2013" s="98"/>
      <c r="AA2013" s="2813"/>
      <c r="AB2013" s="2813"/>
      <c r="AC2013" s="2816"/>
      <c r="AD2013" s="2835"/>
      <c r="AE2013" s="2821"/>
      <c r="AF2013" s="2823"/>
      <c r="AG2013" s="59">
        <f>IF(N2013=N2012,0,IF(N2013=N2011,0,1))</f>
        <v>0</v>
      </c>
      <c r="AH2013" s="59" t="s">
        <v>224</v>
      </c>
      <c r="AI2013" s="59" t="str">
        <f t="shared" si="475"/>
        <v>??</v>
      </c>
      <c r="AJ2013" s="59">
        <f>IF(O2013=O2012,0,IF(O2013=O2011,0,1))</f>
        <v>0</v>
      </c>
      <c r="AK2013" s="529">
        <f t="shared" si="478"/>
        <v>0</v>
      </c>
    </row>
    <row r="2014" spans="1:37" ht="14.1" customHeight="1" thickTop="1" thickBot="1">
      <c r="A2014" s="2797"/>
      <c r="B2014" s="2801"/>
      <c r="C2014" s="2827"/>
      <c r="D2014" s="2830"/>
      <c r="E2014" s="2833"/>
      <c r="F2014" s="2807"/>
      <c r="G2014" s="2810"/>
      <c r="H2014" s="2839"/>
      <c r="I2014" s="2807"/>
      <c r="J2014" s="2807"/>
      <c r="K2014" s="273"/>
      <c r="L2014" s="98"/>
      <c r="M2014" s="1760"/>
      <c r="N2014" s="89"/>
      <c r="O2014" s="89"/>
      <c r="P2014" s="98"/>
      <c r="Q2014" s="98"/>
      <c r="R2014" s="12"/>
      <c r="S2014" s="12"/>
      <c r="T2014" s="12"/>
      <c r="U2014" s="12"/>
      <c r="V2014" s="12"/>
      <c r="W2014" s="1934"/>
      <c r="X2014" s="1934"/>
      <c r="Y2014" s="12"/>
      <c r="Z2014" s="98"/>
      <c r="AA2014" s="2813"/>
      <c r="AB2014" s="2813"/>
      <c r="AC2014" s="2816"/>
      <c r="AD2014" s="2835"/>
      <c r="AE2014" s="2821"/>
      <c r="AF2014" s="2823"/>
      <c r="AG2014" s="59">
        <f>IF(N2014=N2013,0,IF(N2014=N2012,0,IF(N2014=N2011,0,1)))</f>
        <v>0</v>
      </c>
      <c r="AH2014" s="59" t="s">
        <v>224</v>
      </c>
      <c r="AI2014" s="59" t="str">
        <f t="shared" si="475"/>
        <v>??</v>
      </c>
      <c r="AJ2014" s="59">
        <f>IF(O2014=O2013,0,IF(O2014=O2012,0,IF(O2014=O2011,0,1)))</f>
        <v>0</v>
      </c>
      <c r="AK2014" s="529">
        <f t="shared" si="478"/>
        <v>0</v>
      </c>
    </row>
    <row r="2015" spans="1:37" ht="14.1" customHeight="1" thickTop="1" thickBot="1">
      <c r="A2015" s="2797"/>
      <c r="B2015" s="2801"/>
      <c r="C2015" s="2827"/>
      <c r="D2015" s="2830"/>
      <c r="E2015" s="2833"/>
      <c r="F2015" s="2807"/>
      <c r="G2015" s="2810"/>
      <c r="H2015" s="2839"/>
      <c r="I2015" s="2807"/>
      <c r="J2015" s="2807"/>
      <c r="K2015" s="277"/>
      <c r="L2015" s="98"/>
      <c r="M2015" s="1760"/>
      <c r="N2015" s="89"/>
      <c r="O2015" s="89"/>
      <c r="P2015" s="98"/>
      <c r="Q2015" s="98"/>
      <c r="R2015" s="12"/>
      <c r="S2015" s="12"/>
      <c r="T2015" s="12"/>
      <c r="U2015" s="12"/>
      <c r="V2015" s="12"/>
      <c r="W2015" s="1934"/>
      <c r="X2015" s="1934"/>
      <c r="Y2015" s="12"/>
      <c r="Z2015" s="98"/>
      <c r="AA2015" s="2813"/>
      <c r="AB2015" s="2813"/>
      <c r="AC2015" s="2816"/>
      <c r="AD2015" s="2835"/>
      <c r="AE2015" s="2821"/>
      <c r="AF2015" s="2823"/>
      <c r="AG2015" s="59">
        <f>IF(N2015=N2014,0,IF(N2015=N2013,0,IF(N2015=N2012,0,IF(N2015=N2011,0,1))))</f>
        <v>0</v>
      </c>
      <c r="AH2015" s="59" t="s">
        <v>224</v>
      </c>
      <c r="AI2015" s="59" t="str">
        <f t="shared" si="475"/>
        <v>??</v>
      </c>
      <c r="AJ2015" s="59">
        <f>IF(O2015=O2014,0,IF(O2015=O2013,0,IF(O2015=O2012,0,IF(O2015=O2011,0,1))))</f>
        <v>0</v>
      </c>
      <c r="AK2015" s="529">
        <f t="shared" si="478"/>
        <v>0</v>
      </c>
    </row>
    <row r="2016" spans="1:37" ht="14.1" customHeight="1" thickTop="1" thickBot="1">
      <c r="A2016" s="2797"/>
      <c r="B2016" s="2801"/>
      <c r="C2016" s="2827"/>
      <c r="D2016" s="2830"/>
      <c r="E2016" s="2833"/>
      <c r="F2016" s="2807"/>
      <c r="G2016" s="2810"/>
      <c r="H2016" s="2839"/>
      <c r="I2016" s="2807"/>
      <c r="J2016" s="2807"/>
      <c r="K2016" s="277"/>
      <c r="L2016" s="98"/>
      <c r="M2016" s="1760"/>
      <c r="N2016" s="89"/>
      <c r="O2016" s="89"/>
      <c r="P2016" s="98"/>
      <c r="Q2016" s="98"/>
      <c r="R2016" s="12"/>
      <c r="S2016" s="12"/>
      <c r="T2016" s="12"/>
      <c r="U2016" s="12"/>
      <c r="V2016" s="12"/>
      <c r="W2016" s="1934"/>
      <c r="X2016" s="1934"/>
      <c r="Y2016" s="12"/>
      <c r="Z2016" s="98"/>
      <c r="AA2016" s="2813"/>
      <c r="AB2016" s="2813"/>
      <c r="AC2016" s="2816"/>
      <c r="AD2016" s="2835"/>
      <c r="AE2016" s="2821"/>
      <c r="AF2016" s="2823"/>
      <c r="AG2016" s="59">
        <f>IF(N2016=N2015,0,IF(N2016=N2014,0,IF(N2016=N2013,0,IF(N2016=N2012,0,IF(N2016=N2011,0,1)))))</f>
        <v>0</v>
      </c>
      <c r="AH2016" s="59" t="s">
        <v>224</v>
      </c>
      <c r="AI2016" s="59" t="str">
        <f t="shared" si="475"/>
        <v>??</v>
      </c>
      <c r="AJ2016" s="59">
        <f>IF(O2016=O2015,0,IF(O2016=O2014,0,IF(O2016=O2013,0,IF(O2016=O2012,0,IF(O2016=O2011,0,1)))))</f>
        <v>0</v>
      </c>
      <c r="AK2016" s="529">
        <f t="shared" si="478"/>
        <v>0</v>
      </c>
    </row>
    <row r="2017" spans="1:37" ht="14.1" customHeight="1" thickTop="1" thickBot="1">
      <c r="A2017" s="2797"/>
      <c r="B2017" s="2801"/>
      <c r="C2017" s="2827"/>
      <c r="D2017" s="2830"/>
      <c r="E2017" s="2833"/>
      <c r="F2017" s="2807"/>
      <c r="G2017" s="2810"/>
      <c r="H2017" s="2839"/>
      <c r="I2017" s="2807"/>
      <c r="J2017" s="2807"/>
      <c r="K2017" s="277"/>
      <c r="L2017" s="98"/>
      <c r="M2017" s="1760"/>
      <c r="N2017" s="89"/>
      <c r="O2017" s="89"/>
      <c r="P2017" s="98"/>
      <c r="Q2017" s="98"/>
      <c r="R2017" s="12"/>
      <c r="S2017" s="12"/>
      <c r="T2017" s="12"/>
      <c r="U2017" s="12"/>
      <c r="V2017" s="12"/>
      <c r="W2017" s="1934"/>
      <c r="X2017" s="1934"/>
      <c r="Y2017" s="12"/>
      <c r="Z2017" s="98"/>
      <c r="AA2017" s="2813"/>
      <c r="AB2017" s="2813"/>
      <c r="AC2017" s="2824" t="str">
        <f t="shared" ref="AC2017" si="481">IF(AC2011&gt;9,"błąd","")</f>
        <v/>
      </c>
      <c r="AD2017" s="2835"/>
      <c r="AE2017" s="2821"/>
      <c r="AF2017" s="2823"/>
      <c r="AG2017" s="59">
        <f>IF(N2017=N2016,0,IF(N2017=N2015,0,IF(N2017=N2014,0,IF(N2017=N2013,0,IF(N2017=N2012,0,IF(N2017=N2011,0,1))))))</f>
        <v>0</v>
      </c>
      <c r="AH2017" s="59" t="s">
        <v>224</v>
      </c>
      <c r="AI2017" s="59" t="str">
        <f t="shared" si="475"/>
        <v>??</v>
      </c>
      <c r="AJ2017" s="59">
        <f>IF(O2017=O2016,0,IF(O2017=O2015,0,IF(O2017=O2014,0,IF(O2017=O2013,0,IF(O2017=O2012,0,IF(O2017=O2011,0,1))))))</f>
        <v>0</v>
      </c>
      <c r="AK2017" s="529">
        <f t="shared" si="478"/>
        <v>0</v>
      </c>
    </row>
    <row r="2018" spans="1:37" ht="14.1" customHeight="1" thickTop="1" thickBot="1">
      <c r="A2018" s="2797"/>
      <c r="B2018" s="2801"/>
      <c r="C2018" s="2827"/>
      <c r="D2018" s="2830"/>
      <c r="E2018" s="2833"/>
      <c r="F2018" s="2807"/>
      <c r="G2018" s="2810"/>
      <c r="H2018" s="2839"/>
      <c r="I2018" s="2807"/>
      <c r="J2018" s="2807"/>
      <c r="K2018" s="277"/>
      <c r="L2018" s="98"/>
      <c r="M2018" s="1760"/>
      <c r="N2018" s="89"/>
      <c r="O2018" s="89"/>
      <c r="P2018" s="98"/>
      <c r="Q2018" s="98"/>
      <c r="R2018" s="12"/>
      <c r="S2018" s="12"/>
      <c r="T2018" s="12"/>
      <c r="U2018" s="12"/>
      <c r="V2018" s="12"/>
      <c r="W2018" s="1934"/>
      <c r="X2018" s="1934"/>
      <c r="Y2018" s="12"/>
      <c r="Z2018" s="98"/>
      <c r="AA2018" s="2813"/>
      <c r="AB2018" s="2813"/>
      <c r="AC2018" s="2824"/>
      <c r="AD2018" s="2835"/>
      <c r="AE2018" s="2821"/>
      <c r="AF2018" s="2823"/>
      <c r="AG2018" s="59">
        <f>IF(N2018=N2017,0,IF(N2018=N2016,0,IF(N2018=N2015,0,IF(N2018=N2014,0,IF(N2018=N2013,0,IF(N2018=N2012,0,IF(N2018=N2011,0,1)))))))</f>
        <v>0</v>
      </c>
      <c r="AH2018" s="59" t="s">
        <v>224</v>
      </c>
      <c r="AI2018" s="59" t="str">
        <f t="shared" si="475"/>
        <v>??</v>
      </c>
      <c r="AJ2018" s="59">
        <f>IF(O2018=O2017,0,IF(O2018=O2016,0,IF(O2018=O2015,0,IF(O2018=O2014,0,IF(O2018=O2013,0,IF(O2018=O2012,0,IF(O2018=O2011,0,1)))))))</f>
        <v>0</v>
      </c>
      <c r="AK2018" s="529">
        <f t="shared" si="478"/>
        <v>0</v>
      </c>
    </row>
    <row r="2019" spans="1:37" ht="14.1" customHeight="1" thickTop="1" thickBot="1">
      <c r="A2019" s="2797"/>
      <c r="B2019" s="2801"/>
      <c r="C2019" s="2827"/>
      <c r="D2019" s="2830"/>
      <c r="E2019" s="2833"/>
      <c r="F2019" s="2807"/>
      <c r="G2019" s="2810"/>
      <c r="H2019" s="2839"/>
      <c r="I2019" s="2807"/>
      <c r="J2019" s="2807"/>
      <c r="K2019" s="277"/>
      <c r="L2019" s="98"/>
      <c r="M2019" s="1760"/>
      <c r="N2019" s="89"/>
      <c r="O2019" s="89"/>
      <c r="P2019" s="98"/>
      <c r="Q2019" s="98"/>
      <c r="R2019" s="12"/>
      <c r="S2019" s="12"/>
      <c r="T2019" s="12"/>
      <c r="U2019" s="12"/>
      <c r="V2019" s="12"/>
      <c r="W2019" s="1934"/>
      <c r="X2019" s="1934"/>
      <c r="Y2019" s="12"/>
      <c r="Z2019" s="98"/>
      <c r="AA2019" s="2813"/>
      <c r="AB2019" s="2813"/>
      <c r="AC2019" s="2824"/>
      <c r="AD2019" s="2835"/>
      <c r="AE2019" s="2821"/>
      <c r="AF2019" s="2823"/>
      <c r="AG2019" s="59">
        <f>IF(N2019=N2018,0,IF(N2019=N2017,0,IF(N2019=N2016,0,IF(N2019=N2015,0,IF(N2019=N2014,0,IF(N2019=N2013,0,IF(N2019=N2012,0,IF(N2019=N2011,0,1))))))))</f>
        <v>0</v>
      </c>
      <c r="AH2019" s="59" t="s">
        <v>224</v>
      </c>
      <c r="AI2019" s="59" t="str">
        <f t="shared" si="475"/>
        <v>??</v>
      </c>
      <c r="AJ2019" s="59">
        <f>IF(O2019=O2018,0,IF(O2019=O2017,0,IF(O2019=O2016,0,IF(O2019=O2015,0,IF(O2019=O2014,0,IF(O2019=O2013,0,IF(O2019=O2012,0,IF(O2019=O2011,0,1))))))))</f>
        <v>0</v>
      </c>
      <c r="AK2019" s="529">
        <f t="shared" si="478"/>
        <v>0</v>
      </c>
    </row>
    <row r="2020" spans="1:37" ht="14.1" customHeight="1" thickTop="1" thickBot="1">
      <c r="A2020" s="2797"/>
      <c r="B2020" s="2802"/>
      <c r="C2020" s="2828"/>
      <c r="D2020" s="2831"/>
      <c r="E2020" s="2834"/>
      <c r="F2020" s="2808"/>
      <c r="G2020" s="2811"/>
      <c r="H2020" s="2840"/>
      <c r="I2020" s="2808"/>
      <c r="J2020" s="2808"/>
      <c r="K2020" s="274"/>
      <c r="L2020" s="96"/>
      <c r="M2020" s="96"/>
      <c r="N2020" s="89"/>
      <c r="O2020" s="93"/>
      <c r="P2020" s="96"/>
      <c r="Q2020" s="96"/>
      <c r="R2020" s="13"/>
      <c r="S2020" s="13"/>
      <c r="T2020" s="13"/>
      <c r="U2020" s="13"/>
      <c r="V2020" s="13"/>
      <c r="W2020" s="13"/>
      <c r="X2020" s="13"/>
      <c r="Y2020" s="13"/>
      <c r="Z2020" s="96"/>
      <c r="AA2020" s="2814"/>
      <c r="AB2020" s="2814"/>
      <c r="AC2020" s="2825"/>
      <c r="AD2020" s="2835"/>
      <c r="AE2020" s="2822"/>
      <c r="AF2020" s="2823"/>
      <c r="AG2020" s="59">
        <f>IF(N2020=N2019,0,IF(N2020=N2018,0,IF(N2020=N2017,0,IF(N2020=N2016,0,IF(N2020=N2015,0,IF(N2020=N2014,0,IF(N2020=N2013,0,IF(N2020=N2012,0,IF(N2020=N2011,0,1)))))))))</f>
        <v>0</v>
      </c>
      <c r="AH2020" s="59" t="s">
        <v>224</v>
      </c>
      <c r="AI2020" s="59" t="str">
        <f t="shared" si="475"/>
        <v>??</v>
      </c>
      <c r="AJ2020" s="59">
        <f>IF(O2020=O2019,0,IF(O2020=O2018,0,IF(O2020=O2017,0,IF(O2020=O2016,0,IF(O2020=O2015,0,IF(O2020=O2014,0,IF(O2020=O2013,0,IF(O2020=O2012,0,IF(O2020=O2011,0,1)))))))))</f>
        <v>0</v>
      </c>
      <c r="AK2020" s="529">
        <f t="shared" si="478"/>
        <v>0</v>
      </c>
    </row>
    <row r="2021" spans="1:37" ht="14.1" customHeight="1" thickTop="1" thickBot="1">
      <c r="A2021" s="2797"/>
      <c r="B2021" s="2800"/>
      <c r="C2021" s="2826"/>
      <c r="D2021" s="2829"/>
      <c r="E2021" s="2832"/>
      <c r="F2021" s="2806"/>
      <c r="G2021" s="2809"/>
      <c r="H2021" s="2836" t="s">
        <v>970</v>
      </c>
      <c r="I2021" s="2806"/>
      <c r="J2021" s="2806"/>
      <c r="K2021" s="275"/>
      <c r="L2021" s="97"/>
      <c r="M2021" s="97"/>
      <c r="N2021" s="79"/>
      <c r="O2021" s="79"/>
      <c r="P2021" s="97"/>
      <c r="Q2021" s="97"/>
      <c r="R2021" s="14"/>
      <c r="S2021" s="14"/>
      <c r="T2021" s="14"/>
      <c r="U2021" s="14"/>
      <c r="V2021" s="14"/>
      <c r="W2021" s="14"/>
      <c r="X2021" s="14"/>
      <c r="Y2021" s="14"/>
      <c r="Z2021" s="97"/>
      <c r="AA2021" s="2812">
        <f>SUM(R2021:Z2030)</f>
        <v>0</v>
      </c>
      <c r="AB2021" s="2812">
        <f>IF(AA2021&gt;0,18,0)</f>
        <v>0</v>
      </c>
      <c r="AC2021" s="2815">
        <f t="shared" ref="AC2021" si="482">IF((AA2021-AB2021)&gt;=0,AA2021-AB2021,0)</f>
        <v>0</v>
      </c>
      <c r="AD2021" s="2835">
        <f>IF(AA2021&lt;AB2021,AA2021,AB2021)/IF(AB2021=0,1,AB2021)</f>
        <v>0</v>
      </c>
      <c r="AE2021" s="2820" t="str">
        <f>IF(AD2021=1,"pe",IF(AD2021&gt;0,"ne",""))</f>
        <v/>
      </c>
      <c r="AF2021" s="2823"/>
      <c r="AG2021" s="59">
        <v>1</v>
      </c>
      <c r="AH2021" s="59" t="s">
        <v>224</v>
      </c>
      <c r="AI2021" s="59" t="str">
        <f t="shared" si="475"/>
        <v>??</v>
      </c>
      <c r="AJ2021" s="59">
        <v>1</v>
      </c>
      <c r="AK2021" s="529">
        <f>C2021</f>
        <v>0</v>
      </c>
    </row>
    <row r="2022" spans="1:37" ht="14.1" customHeight="1" thickTop="1" thickBot="1">
      <c r="A2022" s="2797"/>
      <c r="B2022" s="2801"/>
      <c r="C2022" s="2827"/>
      <c r="D2022" s="2830"/>
      <c r="E2022" s="2833"/>
      <c r="F2022" s="2807"/>
      <c r="G2022" s="2810"/>
      <c r="H2022" s="2837"/>
      <c r="I2022" s="2807"/>
      <c r="J2022" s="2807"/>
      <c r="K2022" s="273"/>
      <c r="L2022" s="98"/>
      <c r="M2022" s="1760"/>
      <c r="N2022" s="89"/>
      <c r="O2022" s="89"/>
      <c r="P2022" s="98"/>
      <c r="Q2022" s="98"/>
      <c r="R2022" s="12"/>
      <c r="S2022" s="12"/>
      <c r="T2022" s="12"/>
      <c r="U2022" s="12"/>
      <c r="V2022" s="12"/>
      <c r="W2022" s="1934"/>
      <c r="X2022" s="1934"/>
      <c r="Y2022" s="12"/>
      <c r="Z2022" s="98"/>
      <c r="AA2022" s="2813"/>
      <c r="AB2022" s="2813"/>
      <c r="AC2022" s="2816"/>
      <c r="AD2022" s="2835"/>
      <c r="AE2022" s="2821"/>
      <c r="AF2022" s="2823"/>
      <c r="AG2022" s="59">
        <f>IF(N2022=N2021,0,1)</f>
        <v>0</v>
      </c>
      <c r="AH2022" s="59" t="s">
        <v>224</v>
      </c>
      <c r="AI2022" s="59" t="str">
        <f t="shared" si="475"/>
        <v>??</v>
      </c>
      <c r="AJ2022" s="59">
        <f>IF(O2022=O2021,0,1)</f>
        <v>0</v>
      </c>
      <c r="AK2022" s="529">
        <f t="shared" si="478"/>
        <v>0</v>
      </c>
    </row>
    <row r="2023" spans="1:37" ht="14.1" customHeight="1" thickTop="1" thickBot="1">
      <c r="A2023" s="2797"/>
      <c r="B2023" s="2801"/>
      <c r="C2023" s="2827"/>
      <c r="D2023" s="2830"/>
      <c r="E2023" s="2833"/>
      <c r="F2023" s="2807"/>
      <c r="G2023" s="2810"/>
      <c r="H2023" s="2838"/>
      <c r="I2023" s="2807"/>
      <c r="J2023" s="2807"/>
      <c r="K2023" s="273"/>
      <c r="L2023" s="98"/>
      <c r="M2023" s="1760"/>
      <c r="N2023" s="89"/>
      <c r="O2023" s="89"/>
      <c r="P2023" s="98"/>
      <c r="Q2023" s="98"/>
      <c r="R2023" s="12"/>
      <c r="S2023" s="12"/>
      <c r="T2023" s="12"/>
      <c r="U2023" s="12"/>
      <c r="V2023" s="12"/>
      <c r="W2023" s="1934"/>
      <c r="X2023" s="1934"/>
      <c r="Y2023" s="12"/>
      <c r="Z2023" s="98"/>
      <c r="AA2023" s="2813"/>
      <c r="AB2023" s="2813"/>
      <c r="AC2023" s="2816"/>
      <c r="AD2023" s="2835"/>
      <c r="AE2023" s="2821"/>
      <c r="AF2023" s="2823"/>
      <c r="AG2023" s="59">
        <f>IF(N2023=N2022,0,IF(N2023=N2021,0,1))</f>
        <v>0</v>
      </c>
      <c r="AH2023" s="59" t="s">
        <v>224</v>
      </c>
      <c r="AI2023" s="59" t="str">
        <f t="shared" si="475"/>
        <v>??</v>
      </c>
      <c r="AJ2023" s="59">
        <f>IF(O2023=O2022,0,IF(O2023=O2021,0,1))</f>
        <v>0</v>
      </c>
      <c r="AK2023" s="529">
        <f t="shared" si="478"/>
        <v>0</v>
      </c>
    </row>
    <row r="2024" spans="1:37" ht="14.1" customHeight="1" thickTop="1" thickBot="1">
      <c r="A2024" s="2797"/>
      <c r="B2024" s="2801"/>
      <c r="C2024" s="2827"/>
      <c r="D2024" s="2830"/>
      <c r="E2024" s="2833"/>
      <c r="F2024" s="2807"/>
      <c r="G2024" s="2810"/>
      <c r="H2024" s="2839"/>
      <c r="I2024" s="2807"/>
      <c r="J2024" s="2807"/>
      <c r="K2024" s="273"/>
      <c r="L2024" s="98"/>
      <c r="M2024" s="1760"/>
      <c r="N2024" s="89"/>
      <c r="O2024" s="89"/>
      <c r="P2024" s="98"/>
      <c r="Q2024" s="98"/>
      <c r="R2024" s="12"/>
      <c r="S2024" s="12"/>
      <c r="T2024" s="12"/>
      <c r="U2024" s="12"/>
      <c r="V2024" s="12"/>
      <c r="W2024" s="1934"/>
      <c r="X2024" s="1934"/>
      <c r="Y2024" s="12"/>
      <c r="Z2024" s="98"/>
      <c r="AA2024" s="2813"/>
      <c r="AB2024" s="2813"/>
      <c r="AC2024" s="2816"/>
      <c r="AD2024" s="2835"/>
      <c r="AE2024" s="2821"/>
      <c r="AF2024" s="2823"/>
      <c r="AG2024" s="59">
        <f>IF(N2024=N2023,0,IF(N2024=N2022,0,IF(N2024=N2021,0,1)))</f>
        <v>0</v>
      </c>
      <c r="AH2024" s="59" t="s">
        <v>224</v>
      </c>
      <c r="AI2024" s="59" t="str">
        <f t="shared" si="475"/>
        <v>??</v>
      </c>
      <c r="AJ2024" s="59">
        <f>IF(O2024=O2023,0,IF(O2024=O2022,0,IF(O2024=O2021,0,1)))</f>
        <v>0</v>
      </c>
      <c r="AK2024" s="529">
        <f t="shared" si="478"/>
        <v>0</v>
      </c>
    </row>
    <row r="2025" spans="1:37" ht="14.1" customHeight="1" thickTop="1" thickBot="1">
      <c r="A2025" s="2797"/>
      <c r="B2025" s="2801"/>
      <c r="C2025" s="2827"/>
      <c r="D2025" s="2830"/>
      <c r="E2025" s="2833"/>
      <c r="F2025" s="2807"/>
      <c r="G2025" s="2810"/>
      <c r="H2025" s="2839"/>
      <c r="I2025" s="2807"/>
      <c r="J2025" s="2807"/>
      <c r="K2025" s="277"/>
      <c r="L2025" s="98"/>
      <c r="M2025" s="1760"/>
      <c r="N2025" s="89"/>
      <c r="O2025" s="89"/>
      <c r="P2025" s="98"/>
      <c r="Q2025" s="98"/>
      <c r="R2025" s="12"/>
      <c r="S2025" s="12"/>
      <c r="T2025" s="12"/>
      <c r="U2025" s="12"/>
      <c r="V2025" s="12"/>
      <c r="W2025" s="1934"/>
      <c r="X2025" s="1934"/>
      <c r="Y2025" s="12"/>
      <c r="Z2025" s="98"/>
      <c r="AA2025" s="2813"/>
      <c r="AB2025" s="2813"/>
      <c r="AC2025" s="2816"/>
      <c r="AD2025" s="2835"/>
      <c r="AE2025" s="2821"/>
      <c r="AF2025" s="2823"/>
      <c r="AG2025" s="59">
        <f>IF(N2025=N2024,0,IF(N2025=N2023,0,IF(N2025=N2022,0,IF(N2025=N2021,0,1))))</f>
        <v>0</v>
      </c>
      <c r="AH2025" s="59" t="s">
        <v>224</v>
      </c>
      <c r="AI2025" s="59" t="str">
        <f t="shared" si="475"/>
        <v>??</v>
      </c>
      <c r="AJ2025" s="59">
        <f>IF(O2025=O2024,0,IF(O2025=O2023,0,IF(O2025=O2022,0,IF(O2025=O2021,0,1))))</f>
        <v>0</v>
      </c>
      <c r="AK2025" s="529">
        <f t="shared" si="478"/>
        <v>0</v>
      </c>
    </row>
    <row r="2026" spans="1:37" ht="14.1" customHeight="1" thickTop="1" thickBot="1">
      <c r="A2026" s="2797"/>
      <c r="B2026" s="2801"/>
      <c r="C2026" s="2827"/>
      <c r="D2026" s="2830"/>
      <c r="E2026" s="2833"/>
      <c r="F2026" s="2807"/>
      <c r="G2026" s="2810"/>
      <c r="H2026" s="2839"/>
      <c r="I2026" s="2807"/>
      <c r="J2026" s="2807"/>
      <c r="K2026" s="277"/>
      <c r="L2026" s="98"/>
      <c r="M2026" s="1760"/>
      <c r="N2026" s="89"/>
      <c r="O2026" s="89"/>
      <c r="P2026" s="98"/>
      <c r="Q2026" s="98"/>
      <c r="R2026" s="12"/>
      <c r="S2026" s="12"/>
      <c r="T2026" s="12"/>
      <c r="U2026" s="12"/>
      <c r="V2026" s="12"/>
      <c r="W2026" s="1934"/>
      <c r="X2026" s="1934"/>
      <c r="Y2026" s="12"/>
      <c r="Z2026" s="98"/>
      <c r="AA2026" s="2813"/>
      <c r="AB2026" s="2813"/>
      <c r="AC2026" s="2816"/>
      <c r="AD2026" s="2835"/>
      <c r="AE2026" s="2821"/>
      <c r="AF2026" s="2823"/>
      <c r="AG2026" s="59">
        <f>IF(N2026=N2025,0,IF(N2026=N2024,0,IF(N2026=N2023,0,IF(N2026=N2022,0,IF(N2026=N2021,0,1)))))</f>
        <v>0</v>
      </c>
      <c r="AH2026" s="59" t="s">
        <v>224</v>
      </c>
      <c r="AI2026" s="59" t="str">
        <f t="shared" si="475"/>
        <v>??</v>
      </c>
      <c r="AJ2026" s="59">
        <f>IF(O2026=O2025,0,IF(O2026=O2024,0,IF(O2026=O2023,0,IF(O2026=O2022,0,IF(O2026=O2021,0,1)))))</f>
        <v>0</v>
      </c>
      <c r="AK2026" s="529">
        <f t="shared" si="478"/>
        <v>0</v>
      </c>
    </row>
    <row r="2027" spans="1:37" ht="14.1" customHeight="1" thickTop="1" thickBot="1">
      <c r="A2027" s="2797"/>
      <c r="B2027" s="2801"/>
      <c r="C2027" s="2827"/>
      <c r="D2027" s="2830"/>
      <c r="E2027" s="2833"/>
      <c r="F2027" s="2807"/>
      <c r="G2027" s="2810"/>
      <c r="H2027" s="2839"/>
      <c r="I2027" s="2807"/>
      <c r="J2027" s="2807"/>
      <c r="K2027" s="277"/>
      <c r="L2027" s="98"/>
      <c r="M2027" s="1760"/>
      <c r="N2027" s="89"/>
      <c r="O2027" s="89"/>
      <c r="P2027" s="98"/>
      <c r="Q2027" s="98"/>
      <c r="R2027" s="12"/>
      <c r="S2027" s="12"/>
      <c r="T2027" s="12"/>
      <c r="U2027" s="12"/>
      <c r="V2027" s="12"/>
      <c r="W2027" s="1934"/>
      <c r="X2027" s="1934"/>
      <c r="Y2027" s="12"/>
      <c r="Z2027" s="98"/>
      <c r="AA2027" s="2813"/>
      <c r="AB2027" s="2813"/>
      <c r="AC2027" s="2824" t="str">
        <f t="shared" ref="AC2027" si="483">IF(AC2021&gt;9,"błąd","")</f>
        <v/>
      </c>
      <c r="AD2027" s="2835"/>
      <c r="AE2027" s="2821"/>
      <c r="AF2027" s="2823"/>
      <c r="AG2027" s="59">
        <f>IF(N2027=N2026,0,IF(N2027=N2025,0,IF(N2027=N2024,0,IF(N2027=N2023,0,IF(N2027=N2022,0,IF(N2027=N2021,0,1))))))</f>
        <v>0</v>
      </c>
      <c r="AH2027" s="59" t="s">
        <v>224</v>
      </c>
      <c r="AI2027" s="59" t="str">
        <f t="shared" si="475"/>
        <v>??</v>
      </c>
      <c r="AJ2027" s="59">
        <f>IF(O2027=O2026,0,IF(O2027=O2025,0,IF(O2027=O2024,0,IF(O2027=O2023,0,IF(O2027=O2022,0,IF(O2027=O2021,0,1))))))</f>
        <v>0</v>
      </c>
      <c r="AK2027" s="529">
        <f t="shared" si="478"/>
        <v>0</v>
      </c>
    </row>
    <row r="2028" spans="1:37" ht="14.1" customHeight="1" thickTop="1" thickBot="1">
      <c r="A2028" s="2797"/>
      <c r="B2028" s="2801"/>
      <c r="C2028" s="2827"/>
      <c r="D2028" s="2830"/>
      <c r="E2028" s="2833"/>
      <c r="F2028" s="2807"/>
      <c r="G2028" s="2810"/>
      <c r="H2028" s="2839"/>
      <c r="I2028" s="2807"/>
      <c r="J2028" s="2807"/>
      <c r="K2028" s="277"/>
      <c r="L2028" s="98"/>
      <c r="M2028" s="1760"/>
      <c r="N2028" s="89"/>
      <c r="O2028" s="89"/>
      <c r="P2028" s="98"/>
      <c r="Q2028" s="98"/>
      <c r="R2028" s="12"/>
      <c r="S2028" s="12"/>
      <c r="T2028" s="12"/>
      <c r="U2028" s="12"/>
      <c r="V2028" s="12"/>
      <c r="W2028" s="1934"/>
      <c r="X2028" s="1934"/>
      <c r="Y2028" s="12"/>
      <c r="Z2028" s="98"/>
      <c r="AA2028" s="2813"/>
      <c r="AB2028" s="2813"/>
      <c r="AC2028" s="2824"/>
      <c r="AD2028" s="2835"/>
      <c r="AE2028" s="2821"/>
      <c r="AF2028" s="2823"/>
      <c r="AG2028" s="59">
        <f>IF(N2028=N2027,0,IF(N2028=N2026,0,IF(N2028=N2025,0,IF(N2028=N2024,0,IF(N2028=N2023,0,IF(N2028=N2022,0,IF(N2028=N2021,0,1)))))))</f>
        <v>0</v>
      </c>
      <c r="AH2028" s="59" t="s">
        <v>224</v>
      </c>
      <c r="AI2028" s="59" t="str">
        <f t="shared" si="475"/>
        <v>??</v>
      </c>
      <c r="AJ2028" s="59">
        <f>IF(O2028=O2027,0,IF(O2028=O2026,0,IF(O2028=O2025,0,IF(O2028=O2024,0,IF(O2028=O2023,0,IF(O2028=O2022,0,IF(O2028=O2021,0,1)))))))</f>
        <v>0</v>
      </c>
      <c r="AK2028" s="529">
        <f t="shared" si="478"/>
        <v>0</v>
      </c>
    </row>
    <row r="2029" spans="1:37" ht="14.1" customHeight="1" thickTop="1" thickBot="1">
      <c r="A2029" s="2797"/>
      <c r="B2029" s="2801"/>
      <c r="C2029" s="2827"/>
      <c r="D2029" s="2830"/>
      <c r="E2029" s="2833"/>
      <c r="F2029" s="2807"/>
      <c r="G2029" s="2810"/>
      <c r="H2029" s="2839"/>
      <c r="I2029" s="2807"/>
      <c r="J2029" s="2807"/>
      <c r="K2029" s="277"/>
      <c r="L2029" s="98"/>
      <c r="M2029" s="1760"/>
      <c r="N2029" s="89"/>
      <c r="O2029" s="89"/>
      <c r="P2029" s="98"/>
      <c r="Q2029" s="98"/>
      <c r="R2029" s="12"/>
      <c r="S2029" s="12"/>
      <c r="T2029" s="12"/>
      <c r="U2029" s="12"/>
      <c r="V2029" s="12"/>
      <c r="W2029" s="1934"/>
      <c r="X2029" s="1934"/>
      <c r="Y2029" s="12"/>
      <c r="Z2029" s="98"/>
      <c r="AA2029" s="2813"/>
      <c r="AB2029" s="2813"/>
      <c r="AC2029" s="2824"/>
      <c r="AD2029" s="2835"/>
      <c r="AE2029" s="2821"/>
      <c r="AF2029" s="2823"/>
      <c r="AG2029" s="59">
        <f>IF(N2029=N2028,0,IF(N2029=N2027,0,IF(N2029=N2026,0,IF(N2029=N2025,0,IF(N2029=N2024,0,IF(N2029=N2023,0,IF(N2029=N2022,0,IF(N2029=N2021,0,1))))))))</f>
        <v>0</v>
      </c>
      <c r="AH2029" s="59" t="s">
        <v>224</v>
      </c>
      <c r="AI2029" s="59" t="str">
        <f t="shared" si="475"/>
        <v>??</v>
      </c>
      <c r="AJ2029" s="59">
        <f>IF(O2029=O2028,0,IF(O2029=O2027,0,IF(O2029=O2026,0,IF(O2029=O2025,0,IF(O2029=O2024,0,IF(O2029=O2023,0,IF(O2029=O2022,0,IF(O2029=O2021,0,1))))))))</f>
        <v>0</v>
      </c>
      <c r="AK2029" s="529">
        <f t="shared" si="478"/>
        <v>0</v>
      </c>
    </row>
    <row r="2030" spans="1:37" ht="14.1" customHeight="1" thickTop="1" thickBot="1">
      <c r="A2030" s="2797"/>
      <c r="B2030" s="2802"/>
      <c r="C2030" s="2828"/>
      <c r="D2030" s="2831"/>
      <c r="E2030" s="2834"/>
      <c r="F2030" s="2808"/>
      <c r="G2030" s="2811"/>
      <c r="H2030" s="2840"/>
      <c r="I2030" s="2808"/>
      <c r="J2030" s="2808"/>
      <c r="K2030" s="274"/>
      <c r="L2030" s="96"/>
      <c r="M2030" s="96"/>
      <c r="N2030" s="89"/>
      <c r="O2030" s="93"/>
      <c r="P2030" s="96"/>
      <c r="Q2030" s="96"/>
      <c r="R2030" s="13"/>
      <c r="S2030" s="13"/>
      <c r="T2030" s="13"/>
      <c r="U2030" s="13"/>
      <c r="V2030" s="13"/>
      <c r="W2030" s="13"/>
      <c r="X2030" s="13"/>
      <c r="Y2030" s="13"/>
      <c r="Z2030" s="96"/>
      <c r="AA2030" s="2814"/>
      <c r="AB2030" s="2814"/>
      <c r="AC2030" s="2825"/>
      <c r="AD2030" s="2835"/>
      <c r="AE2030" s="2822"/>
      <c r="AF2030" s="2823"/>
      <c r="AG2030" s="59">
        <f>IF(N2030=N2029,0,IF(N2030=N2028,0,IF(N2030=N2027,0,IF(N2030=N2026,0,IF(N2030=N2025,0,IF(N2030=N2024,0,IF(N2030=N2023,0,IF(N2030=N2022,0,IF(N2030=N2021,0,1)))))))))</f>
        <v>0</v>
      </c>
      <c r="AH2030" s="59" t="s">
        <v>224</v>
      </c>
      <c r="AI2030" s="59" t="str">
        <f t="shared" si="475"/>
        <v>??</v>
      </c>
      <c r="AJ2030" s="59">
        <f>IF(O2030=O2029,0,IF(O2030=O2028,0,IF(O2030=O2027,0,IF(O2030=O2026,0,IF(O2030=O2025,0,IF(O2030=O2024,0,IF(O2030=O2023,0,IF(O2030=O2022,0,IF(O2030=O2021,0,1)))))))))</f>
        <v>0</v>
      </c>
      <c r="AK2030" s="529">
        <f t="shared" si="478"/>
        <v>0</v>
      </c>
    </row>
    <row r="2031" spans="1:37" ht="14.1" customHeight="1" thickTop="1" thickBot="1">
      <c r="A2031" s="2797"/>
      <c r="B2031" s="2800"/>
      <c r="C2031" s="2826"/>
      <c r="D2031" s="2829"/>
      <c r="E2031" s="2832"/>
      <c r="F2031" s="2806"/>
      <c r="G2031" s="2809"/>
      <c r="H2031" s="2836" t="s">
        <v>970</v>
      </c>
      <c r="I2031" s="2806"/>
      <c r="J2031" s="2806"/>
      <c r="K2031" s="275"/>
      <c r="L2031" s="97"/>
      <c r="M2031" s="97"/>
      <c r="N2031" s="79"/>
      <c r="O2031" s="79"/>
      <c r="P2031" s="97"/>
      <c r="Q2031" s="97"/>
      <c r="R2031" s="14"/>
      <c r="S2031" s="14"/>
      <c r="T2031" s="14"/>
      <c r="U2031" s="14"/>
      <c r="V2031" s="14"/>
      <c r="W2031" s="14"/>
      <c r="X2031" s="14"/>
      <c r="Y2031" s="14"/>
      <c r="Z2031" s="97"/>
      <c r="AA2031" s="2812">
        <f>SUM(R2031:Z2040)</f>
        <v>0</v>
      </c>
      <c r="AB2031" s="2812">
        <f>IF(AA2031&gt;0,18,0)</f>
        <v>0</v>
      </c>
      <c r="AC2031" s="2815">
        <f t="shared" ref="AC2031" si="484">IF((AA2031-AB2031)&gt;=0,AA2031-AB2031,0)</f>
        <v>0</v>
      </c>
      <c r="AD2031" s="2835">
        <f>IF(AA2031&lt;AB2031,AA2031,AB2031)/IF(AB2031=0,1,AB2031)</f>
        <v>0</v>
      </c>
      <c r="AE2031" s="2820" t="str">
        <f>IF(AD2031=1,"pe",IF(AD2031&gt;0,"ne",""))</f>
        <v/>
      </c>
      <c r="AF2031" s="2823"/>
      <c r="AG2031" s="59">
        <v>1</v>
      </c>
      <c r="AH2031" s="59" t="s">
        <v>224</v>
      </c>
      <c r="AI2031" s="59" t="str">
        <f t="shared" si="475"/>
        <v>??</v>
      </c>
      <c r="AJ2031" s="59">
        <v>1</v>
      </c>
      <c r="AK2031" s="529">
        <f>C2031</f>
        <v>0</v>
      </c>
    </row>
    <row r="2032" spans="1:37" ht="14.1" customHeight="1" thickTop="1" thickBot="1">
      <c r="A2032" s="2797"/>
      <c r="B2032" s="2801"/>
      <c r="C2032" s="2827"/>
      <c r="D2032" s="2830"/>
      <c r="E2032" s="2833"/>
      <c r="F2032" s="2807"/>
      <c r="G2032" s="2810"/>
      <c r="H2032" s="2837"/>
      <c r="I2032" s="2807"/>
      <c r="J2032" s="2807"/>
      <c r="K2032" s="273"/>
      <c r="L2032" s="98"/>
      <c r="M2032" s="1760"/>
      <c r="N2032" s="89"/>
      <c r="O2032" s="89"/>
      <c r="P2032" s="98"/>
      <c r="Q2032" s="98"/>
      <c r="R2032" s="12"/>
      <c r="S2032" s="12"/>
      <c r="T2032" s="12"/>
      <c r="U2032" s="12"/>
      <c r="V2032" s="12"/>
      <c r="W2032" s="1934"/>
      <c r="X2032" s="1934"/>
      <c r="Y2032" s="12"/>
      <c r="Z2032" s="98"/>
      <c r="AA2032" s="2813"/>
      <c r="AB2032" s="2813"/>
      <c r="AC2032" s="2816"/>
      <c r="AD2032" s="2835"/>
      <c r="AE2032" s="2821"/>
      <c r="AF2032" s="2823"/>
      <c r="AG2032" s="59">
        <f>IF(N2032=N2031,0,1)</f>
        <v>0</v>
      </c>
      <c r="AH2032" s="59" t="s">
        <v>224</v>
      </c>
      <c r="AI2032" s="59" t="str">
        <f t="shared" si="475"/>
        <v>??</v>
      </c>
      <c r="AJ2032" s="59">
        <f>IF(O2032=O2031,0,1)</f>
        <v>0</v>
      </c>
      <c r="AK2032" s="529">
        <f t="shared" ref="AK2032:AK2060" si="485">AK2031</f>
        <v>0</v>
      </c>
    </row>
    <row r="2033" spans="1:37" ht="14.1" customHeight="1" thickTop="1" thickBot="1">
      <c r="A2033" s="2797"/>
      <c r="B2033" s="2801"/>
      <c r="C2033" s="2827"/>
      <c r="D2033" s="2830"/>
      <c r="E2033" s="2833"/>
      <c r="F2033" s="2807"/>
      <c r="G2033" s="2810"/>
      <c r="H2033" s="2838"/>
      <c r="I2033" s="2807"/>
      <c r="J2033" s="2807"/>
      <c r="K2033" s="273"/>
      <c r="L2033" s="98"/>
      <c r="M2033" s="1760"/>
      <c r="N2033" s="89"/>
      <c r="O2033" s="89"/>
      <c r="P2033" s="98"/>
      <c r="Q2033" s="98"/>
      <c r="R2033" s="12"/>
      <c r="S2033" s="12"/>
      <c r="T2033" s="12"/>
      <c r="U2033" s="12"/>
      <c r="V2033" s="12"/>
      <c r="W2033" s="1934"/>
      <c r="X2033" s="1934"/>
      <c r="Y2033" s="12"/>
      <c r="Z2033" s="98"/>
      <c r="AA2033" s="2813"/>
      <c r="AB2033" s="2813"/>
      <c r="AC2033" s="2816"/>
      <c r="AD2033" s="2835"/>
      <c r="AE2033" s="2821"/>
      <c r="AF2033" s="2823"/>
      <c r="AG2033" s="59">
        <f>IF(N2033=N2032,0,IF(N2033=N2031,0,1))</f>
        <v>0</v>
      </c>
      <c r="AH2033" s="59" t="s">
        <v>224</v>
      </c>
      <c r="AI2033" s="59" t="str">
        <f t="shared" si="475"/>
        <v>??</v>
      </c>
      <c r="AJ2033" s="59">
        <f>IF(O2033=O2032,0,IF(O2033=O2031,0,1))</f>
        <v>0</v>
      </c>
      <c r="AK2033" s="529">
        <f t="shared" si="485"/>
        <v>0</v>
      </c>
    </row>
    <row r="2034" spans="1:37" ht="14.1" customHeight="1" thickTop="1" thickBot="1">
      <c r="A2034" s="2797"/>
      <c r="B2034" s="2801"/>
      <c r="C2034" s="2827"/>
      <c r="D2034" s="2830"/>
      <c r="E2034" s="2833"/>
      <c r="F2034" s="2807"/>
      <c r="G2034" s="2810"/>
      <c r="H2034" s="2839"/>
      <c r="I2034" s="2807"/>
      <c r="J2034" s="2807"/>
      <c r="K2034" s="273"/>
      <c r="L2034" s="98"/>
      <c r="M2034" s="1760"/>
      <c r="N2034" s="89"/>
      <c r="O2034" s="89"/>
      <c r="P2034" s="98"/>
      <c r="Q2034" s="98"/>
      <c r="R2034" s="12"/>
      <c r="S2034" s="12"/>
      <c r="T2034" s="12"/>
      <c r="U2034" s="12"/>
      <c r="V2034" s="12"/>
      <c r="W2034" s="1934"/>
      <c r="X2034" s="1934"/>
      <c r="Y2034" s="12"/>
      <c r="Z2034" s="98"/>
      <c r="AA2034" s="2813"/>
      <c r="AB2034" s="2813"/>
      <c r="AC2034" s="2816"/>
      <c r="AD2034" s="2835"/>
      <c r="AE2034" s="2821"/>
      <c r="AF2034" s="2823"/>
      <c r="AG2034" s="59">
        <f>IF(N2034=N2033,0,IF(N2034=N2032,0,IF(N2034=N2031,0,1)))</f>
        <v>0</v>
      </c>
      <c r="AH2034" s="59" t="s">
        <v>224</v>
      </c>
      <c r="AI2034" s="59" t="str">
        <f t="shared" si="475"/>
        <v>??</v>
      </c>
      <c r="AJ2034" s="59">
        <f>IF(O2034=O2033,0,IF(O2034=O2032,0,IF(O2034=O2031,0,1)))</f>
        <v>0</v>
      </c>
      <c r="AK2034" s="529">
        <f t="shared" si="485"/>
        <v>0</v>
      </c>
    </row>
    <row r="2035" spans="1:37" ht="14.1" customHeight="1" thickTop="1" thickBot="1">
      <c r="A2035" s="2797"/>
      <c r="B2035" s="2801"/>
      <c r="C2035" s="2827"/>
      <c r="D2035" s="2830"/>
      <c r="E2035" s="2833"/>
      <c r="F2035" s="2807"/>
      <c r="G2035" s="2810"/>
      <c r="H2035" s="2839"/>
      <c r="I2035" s="2807"/>
      <c r="J2035" s="2807"/>
      <c r="K2035" s="277"/>
      <c r="L2035" s="98"/>
      <c r="M2035" s="1760"/>
      <c r="N2035" s="89"/>
      <c r="O2035" s="89"/>
      <c r="P2035" s="98"/>
      <c r="Q2035" s="98"/>
      <c r="R2035" s="12"/>
      <c r="S2035" s="12"/>
      <c r="T2035" s="12"/>
      <c r="U2035" s="12"/>
      <c r="V2035" s="12"/>
      <c r="W2035" s="1934"/>
      <c r="X2035" s="1934"/>
      <c r="Y2035" s="12"/>
      <c r="Z2035" s="98"/>
      <c r="AA2035" s="2813"/>
      <c r="AB2035" s="2813"/>
      <c r="AC2035" s="2816"/>
      <c r="AD2035" s="2835"/>
      <c r="AE2035" s="2821"/>
      <c r="AF2035" s="2823"/>
      <c r="AG2035" s="59">
        <f>IF(N2035=N2034,0,IF(N2035=N2033,0,IF(N2035=N2032,0,IF(N2035=N2031,0,1))))</f>
        <v>0</v>
      </c>
      <c r="AH2035" s="59" t="s">
        <v>224</v>
      </c>
      <c r="AI2035" s="59" t="str">
        <f t="shared" si="475"/>
        <v>??</v>
      </c>
      <c r="AJ2035" s="59">
        <f>IF(O2035=O2034,0,IF(O2035=O2033,0,IF(O2035=O2032,0,IF(O2035=O2031,0,1))))</f>
        <v>0</v>
      </c>
      <c r="AK2035" s="529">
        <f t="shared" si="485"/>
        <v>0</v>
      </c>
    </row>
    <row r="2036" spans="1:37" ht="14.1" customHeight="1" thickTop="1" thickBot="1">
      <c r="A2036" s="2797"/>
      <c r="B2036" s="2801"/>
      <c r="C2036" s="2827"/>
      <c r="D2036" s="2830"/>
      <c r="E2036" s="2833"/>
      <c r="F2036" s="2807"/>
      <c r="G2036" s="2810"/>
      <c r="H2036" s="2839"/>
      <c r="I2036" s="2807"/>
      <c r="J2036" s="2807"/>
      <c r="K2036" s="277"/>
      <c r="L2036" s="98"/>
      <c r="M2036" s="1760"/>
      <c r="N2036" s="89"/>
      <c r="O2036" s="89"/>
      <c r="P2036" s="98"/>
      <c r="Q2036" s="98"/>
      <c r="R2036" s="12"/>
      <c r="S2036" s="12"/>
      <c r="T2036" s="12"/>
      <c r="U2036" s="12"/>
      <c r="V2036" s="12"/>
      <c r="W2036" s="1934"/>
      <c r="X2036" s="1934"/>
      <c r="Y2036" s="12"/>
      <c r="Z2036" s="98"/>
      <c r="AA2036" s="2813"/>
      <c r="AB2036" s="2813"/>
      <c r="AC2036" s="2816"/>
      <c r="AD2036" s="2835"/>
      <c r="AE2036" s="2821"/>
      <c r="AF2036" s="2823"/>
      <c r="AG2036" s="59">
        <f>IF(N2036=N2035,0,IF(N2036=N2034,0,IF(N2036=N2033,0,IF(N2036=N2032,0,IF(N2036=N2031,0,1)))))</f>
        <v>0</v>
      </c>
      <c r="AH2036" s="59" t="s">
        <v>224</v>
      </c>
      <c r="AI2036" s="59" t="str">
        <f t="shared" si="475"/>
        <v>??</v>
      </c>
      <c r="AJ2036" s="59">
        <f>IF(O2036=O2035,0,IF(O2036=O2034,0,IF(O2036=O2033,0,IF(O2036=O2032,0,IF(O2036=O2031,0,1)))))</f>
        <v>0</v>
      </c>
      <c r="AK2036" s="529">
        <f t="shared" si="485"/>
        <v>0</v>
      </c>
    </row>
    <row r="2037" spans="1:37" ht="14.1" customHeight="1" thickTop="1" thickBot="1">
      <c r="A2037" s="2797"/>
      <c r="B2037" s="2801"/>
      <c r="C2037" s="2827"/>
      <c r="D2037" s="2830"/>
      <c r="E2037" s="2833"/>
      <c r="F2037" s="2807"/>
      <c r="G2037" s="2810"/>
      <c r="H2037" s="2839"/>
      <c r="I2037" s="2807"/>
      <c r="J2037" s="2807"/>
      <c r="K2037" s="277"/>
      <c r="L2037" s="98"/>
      <c r="M2037" s="1760"/>
      <c r="N2037" s="89"/>
      <c r="O2037" s="89"/>
      <c r="P2037" s="98"/>
      <c r="Q2037" s="98"/>
      <c r="R2037" s="12"/>
      <c r="S2037" s="12"/>
      <c r="T2037" s="12"/>
      <c r="U2037" s="12"/>
      <c r="V2037" s="12"/>
      <c r="W2037" s="1934"/>
      <c r="X2037" s="1934"/>
      <c r="Y2037" s="12"/>
      <c r="Z2037" s="98"/>
      <c r="AA2037" s="2813"/>
      <c r="AB2037" s="2813"/>
      <c r="AC2037" s="2824" t="str">
        <f t="shared" ref="AC2037" si="486">IF(AC2031&gt;9,"błąd","")</f>
        <v/>
      </c>
      <c r="AD2037" s="2835"/>
      <c r="AE2037" s="2821"/>
      <c r="AF2037" s="2823"/>
      <c r="AG2037" s="59">
        <f>IF(N2037=N2036,0,IF(N2037=N2035,0,IF(N2037=N2034,0,IF(N2037=N2033,0,IF(N2037=N2032,0,IF(N2037=N2031,0,1))))))</f>
        <v>0</v>
      </c>
      <c r="AH2037" s="59" t="s">
        <v>224</v>
      </c>
      <c r="AI2037" s="59" t="str">
        <f t="shared" si="475"/>
        <v>??</v>
      </c>
      <c r="AJ2037" s="59">
        <f>IF(O2037=O2036,0,IF(O2037=O2035,0,IF(O2037=O2034,0,IF(O2037=O2033,0,IF(O2037=O2032,0,IF(O2037=O2031,0,1))))))</f>
        <v>0</v>
      </c>
      <c r="AK2037" s="529">
        <f t="shared" si="485"/>
        <v>0</v>
      </c>
    </row>
    <row r="2038" spans="1:37" ht="14.1" customHeight="1" thickTop="1" thickBot="1">
      <c r="A2038" s="2797"/>
      <c r="B2038" s="2801"/>
      <c r="C2038" s="2827"/>
      <c r="D2038" s="2830"/>
      <c r="E2038" s="2833"/>
      <c r="F2038" s="2807"/>
      <c r="G2038" s="2810"/>
      <c r="H2038" s="2839"/>
      <c r="I2038" s="2807"/>
      <c r="J2038" s="2807"/>
      <c r="K2038" s="277"/>
      <c r="L2038" s="98"/>
      <c r="M2038" s="1760"/>
      <c r="N2038" s="89"/>
      <c r="O2038" s="89"/>
      <c r="P2038" s="98"/>
      <c r="Q2038" s="98"/>
      <c r="R2038" s="12"/>
      <c r="S2038" s="12"/>
      <c r="T2038" s="12"/>
      <c r="U2038" s="12"/>
      <c r="V2038" s="12"/>
      <c r="W2038" s="1934"/>
      <c r="X2038" s="1934"/>
      <c r="Y2038" s="12"/>
      <c r="Z2038" s="98"/>
      <c r="AA2038" s="2813"/>
      <c r="AB2038" s="2813"/>
      <c r="AC2038" s="2824"/>
      <c r="AD2038" s="2835"/>
      <c r="AE2038" s="2821"/>
      <c r="AF2038" s="2823"/>
      <c r="AG2038" s="59">
        <f>IF(N2038=N2037,0,IF(N2038=N2036,0,IF(N2038=N2035,0,IF(N2038=N2034,0,IF(N2038=N2033,0,IF(N2038=N2032,0,IF(N2038=N2031,0,1)))))))</f>
        <v>0</v>
      </c>
      <c r="AH2038" s="59" t="s">
        <v>224</v>
      </c>
      <c r="AI2038" s="59" t="str">
        <f t="shared" si="475"/>
        <v>??</v>
      </c>
      <c r="AJ2038" s="59">
        <f>IF(O2038=O2037,0,IF(O2038=O2036,0,IF(O2038=O2035,0,IF(O2038=O2034,0,IF(O2038=O2033,0,IF(O2038=O2032,0,IF(O2038=O2031,0,1)))))))</f>
        <v>0</v>
      </c>
      <c r="AK2038" s="529">
        <f t="shared" si="485"/>
        <v>0</v>
      </c>
    </row>
    <row r="2039" spans="1:37" ht="14.1" customHeight="1" thickTop="1" thickBot="1">
      <c r="A2039" s="2797"/>
      <c r="B2039" s="2801"/>
      <c r="C2039" s="2827"/>
      <c r="D2039" s="2830"/>
      <c r="E2039" s="2833"/>
      <c r="F2039" s="2807"/>
      <c r="G2039" s="2810"/>
      <c r="H2039" s="2839"/>
      <c r="I2039" s="2807"/>
      <c r="J2039" s="2807"/>
      <c r="K2039" s="277"/>
      <c r="L2039" s="98"/>
      <c r="M2039" s="1760"/>
      <c r="N2039" s="89"/>
      <c r="O2039" s="89"/>
      <c r="P2039" s="98"/>
      <c r="Q2039" s="98"/>
      <c r="R2039" s="12"/>
      <c r="S2039" s="12"/>
      <c r="T2039" s="12"/>
      <c r="U2039" s="12"/>
      <c r="V2039" s="12"/>
      <c r="W2039" s="1934"/>
      <c r="X2039" s="1934"/>
      <c r="Y2039" s="12"/>
      <c r="Z2039" s="98"/>
      <c r="AA2039" s="2813"/>
      <c r="AB2039" s="2813"/>
      <c r="AC2039" s="2824"/>
      <c r="AD2039" s="2835"/>
      <c r="AE2039" s="2821"/>
      <c r="AF2039" s="2823"/>
      <c r="AG2039" s="59">
        <f>IF(N2039=N2038,0,IF(N2039=N2037,0,IF(N2039=N2036,0,IF(N2039=N2035,0,IF(N2039=N2034,0,IF(N2039=N2033,0,IF(N2039=N2032,0,IF(N2039=N2031,0,1))))))))</f>
        <v>0</v>
      </c>
      <c r="AH2039" s="59" t="s">
        <v>224</v>
      </c>
      <c r="AI2039" s="59" t="str">
        <f t="shared" si="475"/>
        <v>??</v>
      </c>
      <c r="AJ2039" s="59">
        <f>IF(O2039=O2038,0,IF(O2039=O2037,0,IF(O2039=O2036,0,IF(O2039=O2035,0,IF(O2039=O2034,0,IF(O2039=O2033,0,IF(O2039=O2032,0,IF(O2039=O2031,0,1))))))))</f>
        <v>0</v>
      </c>
      <c r="AK2039" s="529">
        <f t="shared" si="485"/>
        <v>0</v>
      </c>
    </row>
    <row r="2040" spans="1:37" ht="14.1" customHeight="1" thickTop="1" thickBot="1">
      <c r="A2040" s="2797"/>
      <c r="B2040" s="2802"/>
      <c r="C2040" s="2828"/>
      <c r="D2040" s="2831"/>
      <c r="E2040" s="2834"/>
      <c r="F2040" s="2808"/>
      <c r="G2040" s="2811"/>
      <c r="H2040" s="2840"/>
      <c r="I2040" s="2808"/>
      <c r="J2040" s="2808"/>
      <c r="K2040" s="274"/>
      <c r="L2040" s="96"/>
      <c r="M2040" s="96"/>
      <c r="N2040" s="89"/>
      <c r="O2040" s="93"/>
      <c r="P2040" s="96"/>
      <c r="Q2040" s="96"/>
      <c r="R2040" s="13"/>
      <c r="S2040" s="13"/>
      <c r="T2040" s="13"/>
      <c r="U2040" s="13"/>
      <c r="V2040" s="13"/>
      <c r="W2040" s="13"/>
      <c r="X2040" s="13"/>
      <c r="Y2040" s="13"/>
      <c r="Z2040" s="96"/>
      <c r="AA2040" s="2814"/>
      <c r="AB2040" s="2814"/>
      <c r="AC2040" s="2825"/>
      <c r="AD2040" s="2835"/>
      <c r="AE2040" s="2822"/>
      <c r="AF2040" s="2823"/>
      <c r="AG2040" s="59">
        <f>IF(N2040=N2039,0,IF(N2040=N2038,0,IF(N2040=N2037,0,IF(N2040=N2036,0,IF(N2040=N2035,0,IF(N2040=N2034,0,IF(N2040=N2033,0,IF(N2040=N2032,0,IF(N2040=N2031,0,1)))))))))</f>
        <v>0</v>
      </c>
      <c r="AH2040" s="59" t="s">
        <v>224</v>
      </c>
      <c r="AI2040" s="59" t="str">
        <f t="shared" si="475"/>
        <v>??</v>
      </c>
      <c r="AJ2040" s="59">
        <f>IF(O2040=O2039,0,IF(O2040=O2038,0,IF(O2040=O2037,0,IF(O2040=O2036,0,IF(O2040=O2035,0,IF(O2040=O2034,0,IF(O2040=O2033,0,IF(O2040=O2032,0,IF(O2040=O2031,0,1)))))))))</f>
        <v>0</v>
      </c>
      <c r="AK2040" s="529">
        <f t="shared" si="485"/>
        <v>0</v>
      </c>
    </row>
    <row r="2041" spans="1:37" ht="14.1" customHeight="1" thickTop="1" thickBot="1">
      <c r="A2041" s="2797"/>
      <c r="B2041" s="2800"/>
      <c r="C2041" s="2826"/>
      <c r="D2041" s="2829"/>
      <c r="E2041" s="2832"/>
      <c r="F2041" s="2806"/>
      <c r="G2041" s="2809"/>
      <c r="H2041" s="2836" t="s">
        <v>970</v>
      </c>
      <c r="I2041" s="2806"/>
      <c r="J2041" s="2806"/>
      <c r="K2041" s="275"/>
      <c r="L2041" s="97"/>
      <c r="M2041" s="97"/>
      <c r="N2041" s="79"/>
      <c r="O2041" s="79"/>
      <c r="P2041" s="97"/>
      <c r="Q2041" s="97"/>
      <c r="R2041" s="14"/>
      <c r="S2041" s="14"/>
      <c r="T2041" s="14"/>
      <c r="U2041" s="14"/>
      <c r="V2041" s="14"/>
      <c r="W2041" s="14"/>
      <c r="X2041" s="14"/>
      <c r="Y2041" s="14"/>
      <c r="Z2041" s="97"/>
      <c r="AA2041" s="2812">
        <f>SUM(R2041:Z2050)</f>
        <v>0</v>
      </c>
      <c r="AB2041" s="2812">
        <f>IF(AA2041&gt;0,18,0)</f>
        <v>0</v>
      </c>
      <c r="AC2041" s="2815">
        <f t="shared" ref="AC2041" si="487">IF((AA2041-AB2041)&gt;=0,AA2041-AB2041,0)</f>
        <v>0</v>
      </c>
      <c r="AD2041" s="2835">
        <f>IF(AA2041&lt;AB2041,AA2041,AB2041)/IF(AB2041=0,1,AB2041)</f>
        <v>0</v>
      </c>
      <c r="AE2041" s="2820" t="str">
        <f>IF(AD2041=1,"pe",IF(AD2041&gt;0,"ne",""))</f>
        <v/>
      </c>
      <c r="AF2041" s="2823"/>
      <c r="AG2041" s="59">
        <v>1</v>
      </c>
      <c r="AH2041" s="59" t="s">
        <v>224</v>
      </c>
      <c r="AI2041" s="59" t="str">
        <f t="shared" si="475"/>
        <v>??</v>
      </c>
      <c r="AJ2041" s="59">
        <v>1</v>
      </c>
      <c r="AK2041" s="529">
        <f>C2041</f>
        <v>0</v>
      </c>
    </row>
    <row r="2042" spans="1:37" ht="14.1" customHeight="1" thickTop="1" thickBot="1">
      <c r="A2042" s="2797"/>
      <c r="B2042" s="2801"/>
      <c r="C2042" s="2827"/>
      <c r="D2042" s="2830"/>
      <c r="E2042" s="2833"/>
      <c r="F2042" s="2807"/>
      <c r="G2042" s="2810"/>
      <c r="H2042" s="2837"/>
      <c r="I2042" s="2807"/>
      <c r="J2042" s="2807"/>
      <c r="K2042" s="273"/>
      <c r="L2042" s="98"/>
      <c r="M2042" s="1760"/>
      <c r="N2042" s="89"/>
      <c r="O2042" s="89"/>
      <c r="P2042" s="98"/>
      <c r="Q2042" s="98"/>
      <c r="R2042" s="12"/>
      <c r="S2042" s="12"/>
      <c r="T2042" s="12"/>
      <c r="U2042" s="12"/>
      <c r="V2042" s="12"/>
      <c r="W2042" s="1934"/>
      <c r="X2042" s="1934"/>
      <c r="Y2042" s="12"/>
      <c r="Z2042" s="98"/>
      <c r="AA2042" s="2813"/>
      <c r="AB2042" s="2813"/>
      <c r="AC2042" s="2816"/>
      <c r="AD2042" s="2835"/>
      <c r="AE2042" s="2821"/>
      <c r="AF2042" s="2823"/>
      <c r="AG2042" s="59">
        <f>IF(N2042=N2041,0,1)</f>
        <v>0</v>
      </c>
      <c r="AH2042" s="59" t="s">
        <v>224</v>
      </c>
      <c r="AI2042" s="59" t="str">
        <f t="shared" si="475"/>
        <v>??</v>
      </c>
      <c r="AJ2042" s="59">
        <f>IF(O2042=O2041,0,1)</f>
        <v>0</v>
      </c>
      <c r="AK2042" s="529">
        <f t="shared" si="485"/>
        <v>0</v>
      </c>
    </row>
    <row r="2043" spans="1:37" ht="14.1" customHeight="1" thickTop="1" thickBot="1">
      <c r="A2043" s="2797"/>
      <c r="B2043" s="2801"/>
      <c r="C2043" s="2827"/>
      <c r="D2043" s="2830"/>
      <c r="E2043" s="2833"/>
      <c r="F2043" s="2807"/>
      <c r="G2043" s="2810"/>
      <c r="H2043" s="2838"/>
      <c r="I2043" s="2807"/>
      <c r="J2043" s="2807"/>
      <c r="K2043" s="273"/>
      <c r="L2043" s="98"/>
      <c r="M2043" s="1760"/>
      <c r="N2043" s="89"/>
      <c r="O2043" s="89"/>
      <c r="P2043" s="98"/>
      <c r="Q2043" s="98"/>
      <c r="R2043" s="12"/>
      <c r="S2043" s="12"/>
      <c r="T2043" s="12"/>
      <c r="U2043" s="12"/>
      <c r="V2043" s="12"/>
      <c r="W2043" s="1934"/>
      <c r="X2043" s="1934"/>
      <c r="Y2043" s="12"/>
      <c r="Z2043" s="98"/>
      <c r="AA2043" s="2813"/>
      <c r="AB2043" s="2813"/>
      <c r="AC2043" s="2816"/>
      <c r="AD2043" s="2835"/>
      <c r="AE2043" s="2821"/>
      <c r="AF2043" s="2823"/>
      <c r="AG2043" s="59">
        <f>IF(N2043=N2042,0,IF(N2043=N2041,0,1))</f>
        <v>0</v>
      </c>
      <c r="AH2043" s="59" t="s">
        <v>224</v>
      </c>
      <c r="AI2043" s="59" t="str">
        <f t="shared" si="475"/>
        <v>??</v>
      </c>
      <c r="AJ2043" s="59">
        <f>IF(O2043=O2042,0,IF(O2043=O2041,0,1))</f>
        <v>0</v>
      </c>
      <c r="AK2043" s="529">
        <f t="shared" si="485"/>
        <v>0</v>
      </c>
    </row>
    <row r="2044" spans="1:37" ht="14.1" customHeight="1" thickTop="1" thickBot="1">
      <c r="A2044" s="2797"/>
      <c r="B2044" s="2801"/>
      <c r="C2044" s="2827"/>
      <c r="D2044" s="2830"/>
      <c r="E2044" s="2833"/>
      <c r="F2044" s="2807"/>
      <c r="G2044" s="2810"/>
      <c r="H2044" s="2839"/>
      <c r="I2044" s="2807"/>
      <c r="J2044" s="2807"/>
      <c r="K2044" s="273"/>
      <c r="L2044" s="98"/>
      <c r="M2044" s="1760"/>
      <c r="N2044" s="89"/>
      <c r="O2044" s="89"/>
      <c r="P2044" s="98"/>
      <c r="Q2044" s="98"/>
      <c r="R2044" s="12"/>
      <c r="S2044" s="12"/>
      <c r="T2044" s="12"/>
      <c r="U2044" s="12"/>
      <c r="V2044" s="12"/>
      <c r="W2044" s="1934"/>
      <c r="X2044" s="1934"/>
      <c r="Y2044" s="12"/>
      <c r="Z2044" s="98"/>
      <c r="AA2044" s="2813"/>
      <c r="AB2044" s="2813"/>
      <c r="AC2044" s="2816"/>
      <c r="AD2044" s="2835"/>
      <c r="AE2044" s="2821"/>
      <c r="AF2044" s="2823"/>
      <c r="AG2044" s="59">
        <f>IF(N2044=N2043,0,IF(N2044=N2042,0,IF(N2044=N2041,0,1)))</f>
        <v>0</v>
      </c>
      <c r="AH2044" s="59" t="s">
        <v>224</v>
      </c>
      <c r="AI2044" s="59" t="str">
        <f t="shared" si="475"/>
        <v>??</v>
      </c>
      <c r="AJ2044" s="59">
        <f>IF(O2044=O2043,0,IF(O2044=O2042,0,IF(O2044=O2041,0,1)))</f>
        <v>0</v>
      </c>
      <c r="AK2044" s="529">
        <f t="shared" si="485"/>
        <v>0</v>
      </c>
    </row>
    <row r="2045" spans="1:37" ht="14.1" customHeight="1" thickTop="1" thickBot="1">
      <c r="A2045" s="2797"/>
      <c r="B2045" s="2801"/>
      <c r="C2045" s="2827"/>
      <c r="D2045" s="2830"/>
      <c r="E2045" s="2833"/>
      <c r="F2045" s="2807"/>
      <c r="G2045" s="2810"/>
      <c r="H2045" s="2839"/>
      <c r="I2045" s="2807"/>
      <c r="J2045" s="2807"/>
      <c r="K2045" s="277"/>
      <c r="L2045" s="98"/>
      <c r="M2045" s="1760"/>
      <c r="N2045" s="89"/>
      <c r="O2045" s="89"/>
      <c r="P2045" s="98"/>
      <c r="Q2045" s="98"/>
      <c r="R2045" s="12"/>
      <c r="S2045" s="12"/>
      <c r="T2045" s="12"/>
      <c r="U2045" s="12"/>
      <c r="V2045" s="12"/>
      <c r="W2045" s="1934"/>
      <c r="X2045" s="1934"/>
      <c r="Y2045" s="12"/>
      <c r="Z2045" s="98"/>
      <c r="AA2045" s="2813"/>
      <c r="AB2045" s="2813"/>
      <c r="AC2045" s="2816"/>
      <c r="AD2045" s="2835"/>
      <c r="AE2045" s="2821"/>
      <c r="AF2045" s="2823"/>
      <c r="AG2045" s="59">
        <f>IF(N2045=N2044,0,IF(N2045=N2043,0,IF(N2045=N2042,0,IF(N2045=N2041,0,1))))</f>
        <v>0</v>
      </c>
      <c r="AH2045" s="59" t="s">
        <v>224</v>
      </c>
      <c r="AI2045" s="59" t="str">
        <f t="shared" si="475"/>
        <v>??</v>
      </c>
      <c r="AJ2045" s="59">
        <f>IF(O2045=O2044,0,IF(O2045=O2043,0,IF(O2045=O2042,0,IF(O2045=O2041,0,1))))</f>
        <v>0</v>
      </c>
      <c r="AK2045" s="529">
        <f t="shared" si="485"/>
        <v>0</v>
      </c>
    </row>
    <row r="2046" spans="1:37" ht="14.1" customHeight="1" thickTop="1" thickBot="1">
      <c r="A2046" s="2797"/>
      <c r="B2046" s="2801"/>
      <c r="C2046" s="2827"/>
      <c r="D2046" s="2830"/>
      <c r="E2046" s="2833"/>
      <c r="F2046" s="2807"/>
      <c r="G2046" s="2810"/>
      <c r="H2046" s="2839"/>
      <c r="I2046" s="2807"/>
      <c r="J2046" s="2807"/>
      <c r="K2046" s="277"/>
      <c r="L2046" s="98"/>
      <c r="M2046" s="1760"/>
      <c r="N2046" s="89"/>
      <c r="O2046" s="89"/>
      <c r="P2046" s="98"/>
      <c r="Q2046" s="98"/>
      <c r="R2046" s="12"/>
      <c r="S2046" s="12"/>
      <c r="T2046" s="12"/>
      <c r="U2046" s="12"/>
      <c r="V2046" s="12"/>
      <c r="W2046" s="1934"/>
      <c r="X2046" s="1934"/>
      <c r="Y2046" s="12"/>
      <c r="Z2046" s="98"/>
      <c r="AA2046" s="2813"/>
      <c r="AB2046" s="2813"/>
      <c r="AC2046" s="2816"/>
      <c r="AD2046" s="2835"/>
      <c r="AE2046" s="2821"/>
      <c r="AF2046" s="2823"/>
      <c r="AG2046" s="59">
        <f>IF(N2046=N2045,0,IF(N2046=N2044,0,IF(N2046=N2043,0,IF(N2046=N2042,0,IF(N2046=N2041,0,1)))))</f>
        <v>0</v>
      </c>
      <c r="AH2046" s="59" t="s">
        <v>224</v>
      </c>
      <c r="AI2046" s="59" t="str">
        <f t="shared" si="475"/>
        <v>??</v>
      </c>
      <c r="AJ2046" s="59">
        <f>IF(O2046=O2045,0,IF(O2046=O2044,0,IF(O2046=O2043,0,IF(O2046=O2042,0,IF(O2046=O2041,0,1)))))</f>
        <v>0</v>
      </c>
      <c r="AK2046" s="529">
        <f t="shared" si="485"/>
        <v>0</v>
      </c>
    </row>
    <row r="2047" spans="1:37" ht="14.1" customHeight="1" thickTop="1" thickBot="1">
      <c r="A2047" s="2797"/>
      <c r="B2047" s="2801"/>
      <c r="C2047" s="2827"/>
      <c r="D2047" s="2830"/>
      <c r="E2047" s="2833"/>
      <c r="F2047" s="2807"/>
      <c r="G2047" s="2810"/>
      <c r="H2047" s="2839"/>
      <c r="I2047" s="2807"/>
      <c r="J2047" s="2807"/>
      <c r="K2047" s="277"/>
      <c r="L2047" s="98"/>
      <c r="M2047" s="1760"/>
      <c r="N2047" s="89"/>
      <c r="O2047" s="89"/>
      <c r="P2047" s="98"/>
      <c r="Q2047" s="98"/>
      <c r="R2047" s="12"/>
      <c r="S2047" s="12"/>
      <c r="T2047" s="12"/>
      <c r="U2047" s="12"/>
      <c r="V2047" s="12"/>
      <c r="W2047" s="1934"/>
      <c r="X2047" s="1934"/>
      <c r="Y2047" s="12"/>
      <c r="Z2047" s="98"/>
      <c r="AA2047" s="2813"/>
      <c r="AB2047" s="2813"/>
      <c r="AC2047" s="2824" t="str">
        <f t="shared" ref="AC2047" si="488">IF(AC2041&gt;9,"błąd","")</f>
        <v/>
      </c>
      <c r="AD2047" s="2835"/>
      <c r="AE2047" s="2821"/>
      <c r="AF2047" s="2823"/>
      <c r="AG2047" s="59">
        <f>IF(N2047=N2046,0,IF(N2047=N2045,0,IF(N2047=N2044,0,IF(N2047=N2043,0,IF(N2047=N2042,0,IF(N2047=N2041,0,1))))))</f>
        <v>0</v>
      </c>
      <c r="AH2047" s="59" t="s">
        <v>224</v>
      </c>
      <c r="AI2047" s="59" t="str">
        <f t="shared" si="475"/>
        <v>??</v>
      </c>
      <c r="AJ2047" s="59">
        <f>IF(O2047=O2046,0,IF(O2047=O2045,0,IF(O2047=O2044,0,IF(O2047=O2043,0,IF(O2047=O2042,0,IF(O2047=O2041,0,1))))))</f>
        <v>0</v>
      </c>
      <c r="AK2047" s="529">
        <f t="shared" si="485"/>
        <v>0</v>
      </c>
    </row>
    <row r="2048" spans="1:37" ht="14.1" customHeight="1" thickTop="1" thickBot="1">
      <c r="A2048" s="2797"/>
      <c r="B2048" s="2801"/>
      <c r="C2048" s="2827"/>
      <c r="D2048" s="2830"/>
      <c r="E2048" s="2833"/>
      <c r="F2048" s="2807"/>
      <c r="G2048" s="2810"/>
      <c r="H2048" s="2839"/>
      <c r="I2048" s="2807"/>
      <c r="J2048" s="2807"/>
      <c r="K2048" s="277"/>
      <c r="L2048" s="98"/>
      <c r="M2048" s="1760"/>
      <c r="N2048" s="89"/>
      <c r="O2048" s="89"/>
      <c r="P2048" s="98"/>
      <c r="Q2048" s="98"/>
      <c r="R2048" s="12"/>
      <c r="S2048" s="12"/>
      <c r="T2048" s="12"/>
      <c r="U2048" s="12"/>
      <c r="V2048" s="12"/>
      <c r="W2048" s="1934"/>
      <c r="X2048" s="1934"/>
      <c r="Y2048" s="12"/>
      <c r="Z2048" s="98"/>
      <c r="AA2048" s="2813"/>
      <c r="AB2048" s="2813"/>
      <c r="AC2048" s="2824"/>
      <c r="AD2048" s="2835"/>
      <c r="AE2048" s="2821"/>
      <c r="AF2048" s="2823"/>
      <c r="AG2048" s="59">
        <f>IF(N2048=N2047,0,IF(N2048=N2046,0,IF(N2048=N2045,0,IF(N2048=N2044,0,IF(N2048=N2043,0,IF(N2048=N2042,0,IF(N2048=N2041,0,1)))))))</f>
        <v>0</v>
      </c>
      <c r="AH2048" s="59" t="s">
        <v>224</v>
      </c>
      <c r="AI2048" s="59" t="str">
        <f t="shared" si="475"/>
        <v>??</v>
      </c>
      <c r="AJ2048" s="59">
        <f>IF(O2048=O2047,0,IF(O2048=O2046,0,IF(O2048=O2045,0,IF(O2048=O2044,0,IF(O2048=O2043,0,IF(O2048=O2042,0,IF(O2048=O2041,0,1)))))))</f>
        <v>0</v>
      </c>
      <c r="AK2048" s="529">
        <f t="shared" si="485"/>
        <v>0</v>
      </c>
    </row>
    <row r="2049" spans="1:37" ht="14.1" customHeight="1" thickTop="1" thickBot="1">
      <c r="A2049" s="2797"/>
      <c r="B2049" s="2801"/>
      <c r="C2049" s="2827"/>
      <c r="D2049" s="2830"/>
      <c r="E2049" s="2833"/>
      <c r="F2049" s="2807"/>
      <c r="G2049" s="2810"/>
      <c r="H2049" s="2839"/>
      <c r="I2049" s="2807"/>
      <c r="J2049" s="2807"/>
      <c r="K2049" s="277"/>
      <c r="L2049" s="98"/>
      <c r="M2049" s="1760"/>
      <c r="N2049" s="89"/>
      <c r="O2049" s="89"/>
      <c r="P2049" s="98"/>
      <c r="Q2049" s="98"/>
      <c r="R2049" s="12"/>
      <c r="S2049" s="12"/>
      <c r="T2049" s="12"/>
      <c r="U2049" s="12"/>
      <c r="V2049" s="12"/>
      <c r="W2049" s="1934"/>
      <c r="X2049" s="1934"/>
      <c r="Y2049" s="12"/>
      <c r="Z2049" s="98"/>
      <c r="AA2049" s="2813"/>
      <c r="AB2049" s="2813"/>
      <c r="AC2049" s="2824"/>
      <c r="AD2049" s="2835"/>
      <c r="AE2049" s="2821"/>
      <c r="AF2049" s="2823"/>
      <c r="AG2049" s="59">
        <f>IF(N2049=N2048,0,IF(N2049=N2047,0,IF(N2049=N2046,0,IF(N2049=N2045,0,IF(N2049=N2044,0,IF(N2049=N2043,0,IF(N2049=N2042,0,IF(N2049=N2041,0,1))))))))</f>
        <v>0</v>
      </c>
      <c r="AH2049" s="59" t="s">
        <v>224</v>
      </c>
      <c r="AI2049" s="59" t="str">
        <f t="shared" si="475"/>
        <v>??</v>
      </c>
      <c r="AJ2049" s="59">
        <f>IF(O2049=O2048,0,IF(O2049=O2047,0,IF(O2049=O2046,0,IF(O2049=O2045,0,IF(O2049=O2044,0,IF(O2049=O2043,0,IF(O2049=O2042,0,IF(O2049=O2041,0,1))))))))</f>
        <v>0</v>
      </c>
      <c r="AK2049" s="529">
        <f t="shared" si="485"/>
        <v>0</v>
      </c>
    </row>
    <row r="2050" spans="1:37" ht="14.1" customHeight="1" thickTop="1" thickBot="1">
      <c r="A2050" s="2797"/>
      <c r="B2050" s="2802"/>
      <c r="C2050" s="2828"/>
      <c r="D2050" s="2831"/>
      <c r="E2050" s="2834"/>
      <c r="F2050" s="2808"/>
      <c r="G2050" s="2811"/>
      <c r="H2050" s="2840"/>
      <c r="I2050" s="2808"/>
      <c r="J2050" s="2808"/>
      <c r="K2050" s="274"/>
      <c r="L2050" s="96"/>
      <c r="M2050" s="96"/>
      <c r="N2050" s="89"/>
      <c r="O2050" s="93"/>
      <c r="P2050" s="96"/>
      <c r="Q2050" s="96"/>
      <c r="R2050" s="13"/>
      <c r="S2050" s="13"/>
      <c r="T2050" s="13"/>
      <c r="U2050" s="13"/>
      <c r="V2050" s="13"/>
      <c r="W2050" s="13"/>
      <c r="X2050" s="13"/>
      <c r="Y2050" s="13"/>
      <c r="Z2050" s="96"/>
      <c r="AA2050" s="2814"/>
      <c r="AB2050" s="2814"/>
      <c r="AC2050" s="2825"/>
      <c r="AD2050" s="2835"/>
      <c r="AE2050" s="2822"/>
      <c r="AF2050" s="2823"/>
      <c r="AG2050" s="59">
        <f>IF(N2050=N2049,0,IF(N2050=N2048,0,IF(N2050=N2047,0,IF(N2050=N2046,0,IF(N2050=N2045,0,IF(N2050=N2044,0,IF(N2050=N2043,0,IF(N2050=N2042,0,IF(N2050=N2041,0,1)))))))))</f>
        <v>0</v>
      </c>
      <c r="AH2050" s="59" t="s">
        <v>224</v>
      </c>
      <c r="AI2050" s="59" t="str">
        <f t="shared" si="475"/>
        <v>??</v>
      </c>
      <c r="AJ2050" s="59">
        <f>IF(O2050=O2049,0,IF(O2050=O2048,0,IF(O2050=O2047,0,IF(O2050=O2046,0,IF(O2050=O2045,0,IF(O2050=O2044,0,IF(O2050=O2043,0,IF(O2050=O2042,0,IF(O2050=O2041,0,1)))))))))</f>
        <v>0</v>
      </c>
      <c r="AK2050" s="529">
        <f t="shared" si="485"/>
        <v>0</v>
      </c>
    </row>
    <row r="2051" spans="1:37" ht="14.1" customHeight="1" thickTop="1" thickBot="1">
      <c r="A2051" s="2797"/>
      <c r="B2051" s="2800"/>
      <c r="C2051" s="2826"/>
      <c r="D2051" s="2829"/>
      <c r="E2051" s="2832"/>
      <c r="F2051" s="2806"/>
      <c r="G2051" s="2809"/>
      <c r="H2051" s="2836" t="s">
        <v>970</v>
      </c>
      <c r="I2051" s="2806"/>
      <c r="J2051" s="2806"/>
      <c r="K2051" s="275"/>
      <c r="L2051" s="97"/>
      <c r="M2051" s="97"/>
      <c r="N2051" s="79"/>
      <c r="O2051" s="79"/>
      <c r="P2051" s="97"/>
      <c r="Q2051" s="97"/>
      <c r="R2051" s="14"/>
      <c r="S2051" s="14"/>
      <c r="T2051" s="14"/>
      <c r="U2051" s="14"/>
      <c r="V2051" s="14"/>
      <c r="W2051" s="14"/>
      <c r="X2051" s="14"/>
      <c r="Y2051" s="14"/>
      <c r="Z2051" s="97"/>
      <c r="AA2051" s="2812">
        <f>SUM(R2051:Z2060)</f>
        <v>0</v>
      </c>
      <c r="AB2051" s="2812">
        <f>IF(AA2051&gt;0,18,0)</f>
        <v>0</v>
      </c>
      <c r="AC2051" s="2815">
        <f t="shared" ref="AC2051" si="489">IF((AA2051-AB2051)&gt;=0,AA2051-AB2051,0)</f>
        <v>0</v>
      </c>
      <c r="AD2051" s="2835">
        <f>IF(AA2051&lt;AB2051,AA2051,AB2051)/IF(AB2051=0,1,AB2051)</f>
        <v>0</v>
      </c>
      <c r="AE2051" s="2820" t="str">
        <f>IF(AD2051=1,"pe",IF(AD2051&gt;0,"ne",""))</f>
        <v/>
      </c>
      <c r="AF2051" s="2823"/>
      <c r="AG2051" s="59">
        <v>1</v>
      </c>
      <c r="AH2051" s="59" t="s">
        <v>224</v>
      </c>
      <c r="AI2051" s="59" t="str">
        <f t="shared" si="475"/>
        <v>??</v>
      </c>
      <c r="AJ2051" s="59">
        <v>1</v>
      </c>
      <c r="AK2051" s="529">
        <f>C2051</f>
        <v>0</v>
      </c>
    </row>
    <row r="2052" spans="1:37" ht="14.1" customHeight="1" thickTop="1" thickBot="1">
      <c r="A2052" s="2797"/>
      <c r="B2052" s="2801"/>
      <c r="C2052" s="2827"/>
      <c r="D2052" s="2830"/>
      <c r="E2052" s="2833"/>
      <c r="F2052" s="2807"/>
      <c r="G2052" s="2810"/>
      <c r="H2052" s="2837"/>
      <c r="I2052" s="2807"/>
      <c r="J2052" s="2807"/>
      <c r="K2052" s="273"/>
      <c r="L2052" s="98"/>
      <c r="M2052" s="1760"/>
      <c r="N2052" s="89"/>
      <c r="O2052" s="89"/>
      <c r="P2052" s="98"/>
      <c r="Q2052" s="98"/>
      <c r="R2052" s="12"/>
      <c r="S2052" s="12"/>
      <c r="T2052" s="12"/>
      <c r="U2052" s="12"/>
      <c r="V2052" s="12"/>
      <c r="W2052" s="1934"/>
      <c r="X2052" s="1934"/>
      <c r="Y2052" s="12"/>
      <c r="Z2052" s="98"/>
      <c r="AA2052" s="2813"/>
      <c r="AB2052" s="2813"/>
      <c r="AC2052" s="2816"/>
      <c r="AD2052" s="2835"/>
      <c r="AE2052" s="2821"/>
      <c r="AF2052" s="2823"/>
      <c r="AG2052" s="59">
        <f>IF(N2052=N2051,0,1)</f>
        <v>0</v>
      </c>
      <c r="AH2052" s="59" t="s">
        <v>224</v>
      </c>
      <c r="AI2052" s="59" t="str">
        <f t="shared" si="475"/>
        <v>??</v>
      </c>
      <c r="AJ2052" s="59">
        <f>IF(O2052=O2051,0,1)</f>
        <v>0</v>
      </c>
      <c r="AK2052" s="529">
        <f t="shared" si="485"/>
        <v>0</v>
      </c>
    </row>
    <row r="2053" spans="1:37" ht="14.1" customHeight="1" thickTop="1" thickBot="1">
      <c r="A2053" s="2797"/>
      <c r="B2053" s="2801"/>
      <c r="C2053" s="2827"/>
      <c r="D2053" s="2830"/>
      <c r="E2053" s="2833"/>
      <c r="F2053" s="2807"/>
      <c r="G2053" s="2810"/>
      <c r="H2053" s="2838"/>
      <c r="I2053" s="2807"/>
      <c r="J2053" s="2807"/>
      <c r="K2053" s="273"/>
      <c r="L2053" s="98"/>
      <c r="M2053" s="1760"/>
      <c r="N2053" s="89"/>
      <c r="O2053" s="89"/>
      <c r="P2053" s="98"/>
      <c r="Q2053" s="98"/>
      <c r="R2053" s="12"/>
      <c r="S2053" s="12"/>
      <c r="T2053" s="12"/>
      <c r="U2053" s="12"/>
      <c r="V2053" s="12"/>
      <c r="W2053" s="1934"/>
      <c r="X2053" s="1934"/>
      <c r="Y2053" s="12"/>
      <c r="Z2053" s="98"/>
      <c r="AA2053" s="2813"/>
      <c r="AB2053" s="2813"/>
      <c r="AC2053" s="2816"/>
      <c r="AD2053" s="2835"/>
      <c r="AE2053" s="2821"/>
      <c r="AF2053" s="2823"/>
      <c r="AG2053" s="59">
        <f>IF(N2053=N2052,0,IF(N2053=N2051,0,1))</f>
        <v>0</v>
      </c>
      <c r="AH2053" s="59" t="s">
        <v>224</v>
      </c>
      <c r="AI2053" s="59" t="str">
        <f t="shared" si="475"/>
        <v>??</v>
      </c>
      <c r="AJ2053" s="59">
        <f>IF(O2053=O2052,0,IF(O2053=O2051,0,1))</f>
        <v>0</v>
      </c>
      <c r="AK2053" s="529">
        <f t="shared" si="485"/>
        <v>0</v>
      </c>
    </row>
    <row r="2054" spans="1:37" ht="14.1" customHeight="1" thickTop="1" thickBot="1">
      <c r="A2054" s="2797"/>
      <c r="B2054" s="2801"/>
      <c r="C2054" s="2827"/>
      <c r="D2054" s="2830"/>
      <c r="E2054" s="2833"/>
      <c r="F2054" s="2807"/>
      <c r="G2054" s="2810"/>
      <c r="H2054" s="2839"/>
      <c r="I2054" s="2807"/>
      <c r="J2054" s="2807"/>
      <c r="K2054" s="273"/>
      <c r="L2054" s="98"/>
      <c r="M2054" s="1760"/>
      <c r="N2054" s="89"/>
      <c r="O2054" s="89"/>
      <c r="P2054" s="98"/>
      <c r="Q2054" s="98"/>
      <c r="R2054" s="12"/>
      <c r="S2054" s="12"/>
      <c r="T2054" s="12"/>
      <c r="U2054" s="12"/>
      <c r="V2054" s="12"/>
      <c r="W2054" s="1934"/>
      <c r="X2054" s="1934"/>
      <c r="Y2054" s="12"/>
      <c r="Z2054" s="98"/>
      <c r="AA2054" s="2813"/>
      <c r="AB2054" s="2813"/>
      <c r="AC2054" s="2816"/>
      <c r="AD2054" s="2835"/>
      <c r="AE2054" s="2821"/>
      <c r="AF2054" s="2823"/>
      <c r="AG2054" s="59">
        <f>IF(N2054=N2053,0,IF(N2054=N2052,0,IF(N2054=N2051,0,1)))</f>
        <v>0</v>
      </c>
      <c r="AH2054" s="59" t="s">
        <v>224</v>
      </c>
      <c r="AI2054" s="59" t="str">
        <f t="shared" si="475"/>
        <v>??</v>
      </c>
      <c r="AJ2054" s="59">
        <f>IF(O2054=O2053,0,IF(O2054=O2052,0,IF(O2054=O2051,0,1)))</f>
        <v>0</v>
      </c>
      <c r="AK2054" s="529">
        <f t="shared" si="485"/>
        <v>0</v>
      </c>
    </row>
    <row r="2055" spans="1:37" ht="14.1" customHeight="1" thickTop="1" thickBot="1">
      <c r="A2055" s="2797"/>
      <c r="B2055" s="2801"/>
      <c r="C2055" s="2827"/>
      <c r="D2055" s="2830"/>
      <c r="E2055" s="2833"/>
      <c r="F2055" s="2807"/>
      <c r="G2055" s="2810"/>
      <c r="H2055" s="2839"/>
      <c r="I2055" s="2807"/>
      <c r="J2055" s="2807"/>
      <c r="K2055" s="277"/>
      <c r="L2055" s="98"/>
      <c r="M2055" s="1760"/>
      <c r="N2055" s="89"/>
      <c r="O2055" s="89"/>
      <c r="P2055" s="98"/>
      <c r="Q2055" s="98"/>
      <c r="R2055" s="12"/>
      <c r="S2055" s="12"/>
      <c r="T2055" s="12"/>
      <c r="U2055" s="12"/>
      <c r="V2055" s="12"/>
      <c r="W2055" s="1934"/>
      <c r="X2055" s="1934"/>
      <c r="Y2055" s="12"/>
      <c r="Z2055" s="98"/>
      <c r="AA2055" s="2813"/>
      <c r="AB2055" s="2813"/>
      <c r="AC2055" s="2816"/>
      <c r="AD2055" s="2835"/>
      <c r="AE2055" s="2821"/>
      <c r="AF2055" s="2823"/>
      <c r="AG2055" s="59">
        <f>IF(N2055=N2054,0,IF(N2055=N2053,0,IF(N2055=N2052,0,IF(N2055=N2051,0,1))))</f>
        <v>0</v>
      </c>
      <c r="AH2055" s="59" t="s">
        <v>224</v>
      </c>
      <c r="AI2055" s="59" t="str">
        <f t="shared" si="475"/>
        <v>??</v>
      </c>
      <c r="AJ2055" s="59">
        <f>IF(O2055=O2054,0,IF(O2055=O2053,0,IF(O2055=O2052,0,IF(O2055=O2051,0,1))))</f>
        <v>0</v>
      </c>
      <c r="AK2055" s="529">
        <f t="shared" si="485"/>
        <v>0</v>
      </c>
    </row>
    <row r="2056" spans="1:37" ht="14.1" customHeight="1" thickTop="1" thickBot="1">
      <c r="A2056" s="2797"/>
      <c r="B2056" s="2801"/>
      <c r="C2056" s="2827"/>
      <c r="D2056" s="2830"/>
      <c r="E2056" s="2833"/>
      <c r="F2056" s="2807"/>
      <c r="G2056" s="2810"/>
      <c r="H2056" s="2839"/>
      <c r="I2056" s="2807"/>
      <c r="J2056" s="2807"/>
      <c r="K2056" s="277"/>
      <c r="L2056" s="98"/>
      <c r="M2056" s="1760"/>
      <c r="N2056" s="89"/>
      <c r="O2056" s="89"/>
      <c r="P2056" s="98"/>
      <c r="Q2056" s="98"/>
      <c r="R2056" s="12"/>
      <c r="S2056" s="12"/>
      <c r="T2056" s="12"/>
      <c r="U2056" s="12"/>
      <c r="V2056" s="12"/>
      <c r="W2056" s="1934"/>
      <c r="X2056" s="1934"/>
      <c r="Y2056" s="12"/>
      <c r="Z2056" s="98"/>
      <c r="AA2056" s="2813"/>
      <c r="AB2056" s="2813"/>
      <c r="AC2056" s="2816"/>
      <c r="AD2056" s="2835"/>
      <c r="AE2056" s="2821"/>
      <c r="AF2056" s="2823"/>
      <c r="AG2056" s="59">
        <f>IF(N2056=N2055,0,IF(N2056=N2054,0,IF(N2056=N2053,0,IF(N2056=N2052,0,IF(N2056=N2051,0,1)))))</f>
        <v>0</v>
      </c>
      <c r="AH2056" s="59" t="s">
        <v>224</v>
      </c>
      <c r="AI2056" s="59" t="str">
        <f t="shared" si="475"/>
        <v>??</v>
      </c>
      <c r="AJ2056" s="59">
        <f>IF(O2056=O2055,0,IF(O2056=O2054,0,IF(O2056=O2053,0,IF(O2056=O2052,0,IF(O2056=O2051,0,1)))))</f>
        <v>0</v>
      </c>
      <c r="AK2056" s="529">
        <f t="shared" si="485"/>
        <v>0</v>
      </c>
    </row>
    <row r="2057" spans="1:37" ht="14.1" customHeight="1" thickTop="1" thickBot="1">
      <c r="A2057" s="2797"/>
      <c r="B2057" s="2801"/>
      <c r="C2057" s="2827"/>
      <c r="D2057" s="2830"/>
      <c r="E2057" s="2833"/>
      <c r="F2057" s="2807"/>
      <c r="G2057" s="2810"/>
      <c r="H2057" s="2839"/>
      <c r="I2057" s="2807"/>
      <c r="J2057" s="2807"/>
      <c r="K2057" s="277"/>
      <c r="L2057" s="98"/>
      <c r="M2057" s="1760"/>
      <c r="N2057" s="89"/>
      <c r="O2057" s="89"/>
      <c r="P2057" s="98"/>
      <c r="Q2057" s="98"/>
      <c r="R2057" s="12"/>
      <c r="S2057" s="12"/>
      <c r="T2057" s="12"/>
      <c r="U2057" s="12"/>
      <c r="V2057" s="12"/>
      <c r="W2057" s="1934"/>
      <c r="X2057" s="1934"/>
      <c r="Y2057" s="12"/>
      <c r="Z2057" s="98"/>
      <c r="AA2057" s="2813"/>
      <c r="AB2057" s="2813"/>
      <c r="AC2057" s="2824" t="str">
        <f t="shared" ref="AC2057" si="490">IF(AC2051&gt;9,"błąd","")</f>
        <v/>
      </c>
      <c r="AD2057" s="2835"/>
      <c r="AE2057" s="2821"/>
      <c r="AF2057" s="2823"/>
      <c r="AG2057" s="59">
        <f>IF(N2057=N2056,0,IF(N2057=N2055,0,IF(N2057=N2054,0,IF(N2057=N2053,0,IF(N2057=N2052,0,IF(N2057=N2051,0,1))))))</f>
        <v>0</v>
      </c>
      <c r="AH2057" s="59" t="s">
        <v>224</v>
      </c>
      <c r="AI2057" s="59" t="str">
        <f t="shared" si="475"/>
        <v>??</v>
      </c>
      <c r="AJ2057" s="59">
        <f>IF(O2057=O2056,0,IF(O2057=O2055,0,IF(O2057=O2054,0,IF(O2057=O2053,0,IF(O2057=O2052,0,IF(O2057=O2051,0,1))))))</f>
        <v>0</v>
      </c>
      <c r="AK2057" s="529">
        <f t="shared" si="485"/>
        <v>0</v>
      </c>
    </row>
    <row r="2058" spans="1:37" ht="14.1" customHeight="1" thickTop="1" thickBot="1">
      <c r="A2058" s="2797"/>
      <c r="B2058" s="2801"/>
      <c r="C2058" s="2827"/>
      <c r="D2058" s="2830"/>
      <c r="E2058" s="2833"/>
      <c r="F2058" s="2807"/>
      <c r="G2058" s="2810"/>
      <c r="H2058" s="2839"/>
      <c r="I2058" s="2807"/>
      <c r="J2058" s="2807"/>
      <c r="K2058" s="277"/>
      <c r="L2058" s="98"/>
      <c r="M2058" s="1760"/>
      <c r="N2058" s="89"/>
      <c r="O2058" s="89"/>
      <c r="P2058" s="98"/>
      <c r="Q2058" s="98"/>
      <c r="R2058" s="12"/>
      <c r="S2058" s="12"/>
      <c r="T2058" s="12"/>
      <c r="U2058" s="12"/>
      <c r="V2058" s="12"/>
      <c r="W2058" s="1934"/>
      <c r="X2058" s="1934"/>
      <c r="Y2058" s="12"/>
      <c r="Z2058" s="98"/>
      <c r="AA2058" s="2813"/>
      <c r="AB2058" s="2813"/>
      <c r="AC2058" s="2824"/>
      <c r="AD2058" s="2835"/>
      <c r="AE2058" s="2821"/>
      <c r="AF2058" s="2823"/>
      <c r="AG2058" s="59">
        <f>IF(N2058=N2057,0,IF(N2058=N2056,0,IF(N2058=N2055,0,IF(N2058=N2054,0,IF(N2058=N2053,0,IF(N2058=N2052,0,IF(N2058=N2051,0,1)))))))</f>
        <v>0</v>
      </c>
      <c r="AH2058" s="59" t="s">
        <v>224</v>
      </c>
      <c r="AI2058" s="59" t="str">
        <f t="shared" si="475"/>
        <v>??</v>
      </c>
      <c r="AJ2058" s="59">
        <f>IF(O2058=O2057,0,IF(O2058=O2056,0,IF(O2058=O2055,0,IF(O2058=O2054,0,IF(O2058=O2053,0,IF(O2058=O2052,0,IF(O2058=O2051,0,1)))))))</f>
        <v>0</v>
      </c>
      <c r="AK2058" s="529">
        <f t="shared" si="485"/>
        <v>0</v>
      </c>
    </row>
    <row r="2059" spans="1:37" ht="14.1" customHeight="1" thickTop="1" thickBot="1">
      <c r="A2059" s="2797"/>
      <c r="B2059" s="2801"/>
      <c r="C2059" s="2827"/>
      <c r="D2059" s="2830"/>
      <c r="E2059" s="2833"/>
      <c r="F2059" s="2807"/>
      <c r="G2059" s="2810"/>
      <c r="H2059" s="2839"/>
      <c r="I2059" s="2807"/>
      <c r="J2059" s="2807"/>
      <c r="K2059" s="277"/>
      <c r="L2059" s="98"/>
      <c r="M2059" s="1760"/>
      <c r="N2059" s="89"/>
      <c r="O2059" s="89"/>
      <c r="P2059" s="98"/>
      <c r="Q2059" s="98"/>
      <c r="R2059" s="12"/>
      <c r="S2059" s="12"/>
      <c r="T2059" s="12"/>
      <c r="U2059" s="12"/>
      <c r="V2059" s="12"/>
      <c r="W2059" s="1934"/>
      <c r="X2059" s="1934"/>
      <c r="Y2059" s="12"/>
      <c r="Z2059" s="98"/>
      <c r="AA2059" s="2813"/>
      <c r="AB2059" s="2813"/>
      <c r="AC2059" s="2824"/>
      <c r="AD2059" s="2835"/>
      <c r="AE2059" s="2821"/>
      <c r="AF2059" s="2823"/>
      <c r="AG2059" s="59">
        <f>IF(N2059=N2058,0,IF(N2059=N2057,0,IF(N2059=N2056,0,IF(N2059=N2055,0,IF(N2059=N2054,0,IF(N2059=N2053,0,IF(N2059=N2052,0,IF(N2059=N2051,0,1))))))))</f>
        <v>0</v>
      </c>
      <c r="AH2059" s="59" t="s">
        <v>224</v>
      </c>
      <c r="AI2059" s="59" t="str">
        <f t="shared" si="475"/>
        <v>??</v>
      </c>
      <c r="AJ2059" s="59">
        <f>IF(O2059=O2058,0,IF(O2059=O2057,0,IF(O2059=O2056,0,IF(O2059=O2055,0,IF(O2059=O2054,0,IF(O2059=O2053,0,IF(O2059=O2052,0,IF(O2059=O2051,0,1))))))))</f>
        <v>0</v>
      </c>
      <c r="AK2059" s="529">
        <f t="shared" si="485"/>
        <v>0</v>
      </c>
    </row>
    <row r="2060" spans="1:37" ht="14.1" customHeight="1" thickTop="1" thickBot="1">
      <c r="A2060" s="2797"/>
      <c r="B2060" s="2802"/>
      <c r="C2060" s="2828"/>
      <c r="D2060" s="2831"/>
      <c r="E2060" s="2834"/>
      <c r="F2060" s="2808"/>
      <c r="G2060" s="2811"/>
      <c r="H2060" s="2840"/>
      <c r="I2060" s="2808"/>
      <c r="J2060" s="2808"/>
      <c r="K2060" s="274"/>
      <c r="L2060" s="96"/>
      <c r="M2060" s="96"/>
      <c r="N2060" s="89"/>
      <c r="O2060" s="93"/>
      <c r="P2060" s="96"/>
      <c r="Q2060" s="96"/>
      <c r="R2060" s="13"/>
      <c r="S2060" s="13"/>
      <c r="T2060" s="13"/>
      <c r="U2060" s="13"/>
      <c r="V2060" s="13"/>
      <c r="W2060" s="13"/>
      <c r="X2060" s="13"/>
      <c r="Y2060" s="13"/>
      <c r="Z2060" s="96"/>
      <c r="AA2060" s="2814"/>
      <c r="AB2060" s="2814"/>
      <c r="AC2060" s="2825"/>
      <c r="AD2060" s="2835"/>
      <c r="AE2060" s="2822"/>
      <c r="AF2060" s="2823"/>
      <c r="AG2060" s="59">
        <f>IF(N2060=N2059,0,IF(N2060=N2058,0,IF(N2060=N2057,0,IF(N2060=N2056,0,IF(N2060=N2055,0,IF(N2060=N2054,0,IF(N2060=N2053,0,IF(N2060=N2052,0,IF(N2060=N2051,0,1)))))))))</f>
        <v>0</v>
      </c>
      <c r="AH2060" s="59" t="s">
        <v>224</v>
      </c>
      <c r="AI2060" s="59" t="str">
        <f t="shared" si="475"/>
        <v>??</v>
      </c>
      <c r="AJ2060" s="59">
        <f>IF(O2060=O2059,0,IF(O2060=O2058,0,IF(O2060=O2057,0,IF(O2060=O2056,0,IF(O2060=O2055,0,IF(O2060=O2054,0,IF(O2060=O2053,0,IF(O2060=O2052,0,IF(O2060=O2051,0,1)))))))))</f>
        <v>0</v>
      </c>
      <c r="AK2060" s="529">
        <f t="shared" si="485"/>
        <v>0</v>
      </c>
    </row>
    <row r="2061" spans="1:37" ht="14.1" customHeight="1" thickTop="1" thickBot="1">
      <c r="A2061" s="2797"/>
      <c r="B2061" s="2800"/>
      <c r="C2061" s="2826"/>
      <c r="D2061" s="2829"/>
      <c r="E2061" s="2832"/>
      <c r="F2061" s="2806"/>
      <c r="G2061" s="2809"/>
      <c r="H2061" s="2836" t="s">
        <v>970</v>
      </c>
      <c r="I2061" s="2806"/>
      <c r="J2061" s="2806"/>
      <c r="K2061" s="275"/>
      <c r="L2061" s="97"/>
      <c r="M2061" s="97"/>
      <c r="N2061" s="79"/>
      <c r="O2061" s="79"/>
      <c r="P2061" s="97"/>
      <c r="Q2061" s="97"/>
      <c r="R2061" s="14"/>
      <c r="S2061" s="14"/>
      <c r="T2061" s="14"/>
      <c r="U2061" s="14"/>
      <c r="V2061" s="14"/>
      <c r="W2061" s="14"/>
      <c r="X2061" s="14"/>
      <c r="Y2061" s="14"/>
      <c r="Z2061" s="97"/>
      <c r="AA2061" s="2812">
        <f>SUM(R2061:Z2070)</f>
        <v>0</v>
      </c>
      <c r="AB2061" s="2812">
        <f>IF(AA2061&gt;0,18,0)</f>
        <v>0</v>
      </c>
      <c r="AC2061" s="2815">
        <f t="shared" ref="AC2061" si="491">IF((AA2061-AB2061)&gt;=0,AA2061-AB2061,0)</f>
        <v>0</v>
      </c>
      <c r="AD2061" s="2835">
        <f>IF(AA2061&lt;AB2061,AA2061,AB2061)/IF(AB2061=0,1,AB2061)</f>
        <v>0</v>
      </c>
      <c r="AE2061" s="2820" t="str">
        <f>IF(AD2061=1,"pe",IF(AD2061&gt;0,"ne",""))</f>
        <v/>
      </c>
      <c r="AF2061" s="2823"/>
      <c r="AG2061" s="59">
        <v>1</v>
      </c>
      <c r="AH2061" s="59" t="s">
        <v>224</v>
      </c>
      <c r="AI2061" s="59" t="str">
        <f t="shared" si="475"/>
        <v>??</v>
      </c>
      <c r="AJ2061" s="59">
        <v>1</v>
      </c>
      <c r="AK2061" s="529">
        <f>C2061</f>
        <v>0</v>
      </c>
    </row>
    <row r="2062" spans="1:37" ht="14.1" customHeight="1" thickTop="1" thickBot="1">
      <c r="A2062" s="2797"/>
      <c r="B2062" s="2801"/>
      <c r="C2062" s="2827"/>
      <c r="D2062" s="2830"/>
      <c r="E2062" s="2833"/>
      <c r="F2062" s="2807"/>
      <c r="G2062" s="2810"/>
      <c r="H2062" s="2837"/>
      <c r="I2062" s="2807"/>
      <c r="J2062" s="2807"/>
      <c r="K2062" s="273"/>
      <c r="L2062" s="98"/>
      <c r="M2062" s="1760"/>
      <c r="N2062" s="89"/>
      <c r="O2062" s="89"/>
      <c r="P2062" s="98"/>
      <c r="Q2062" s="98"/>
      <c r="R2062" s="12"/>
      <c r="S2062" s="12"/>
      <c r="T2062" s="12"/>
      <c r="U2062" s="12"/>
      <c r="V2062" s="12"/>
      <c r="W2062" s="1934"/>
      <c r="X2062" s="1934"/>
      <c r="Y2062" s="12"/>
      <c r="Z2062" s="98"/>
      <c r="AA2062" s="2813"/>
      <c r="AB2062" s="2813"/>
      <c r="AC2062" s="2816"/>
      <c r="AD2062" s="2835"/>
      <c r="AE2062" s="2821"/>
      <c r="AF2062" s="2823"/>
      <c r="AG2062" s="59">
        <f>IF(N2062=N2061,0,1)</f>
        <v>0</v>
      </c>
      <c r="AH2062" s="59" t="s">
        <v>224</v>
      </c>
      <c r="AI2062" s="59" t="str">
        <f t="shared" si="475"/>
        <v>??</v>
      </c>
      <c r="AJ2062" s="59">
        <f>IF(O2062=O2061,0,1)</f>
        <v>0</v>
      </c>
      <c r="AK2062" s="529">
        <f t="shared" ref="AK2062:AK2070" si="492">AK2061</f>
        <v>0</v>
      </c>
    </row>
    <row r="2063" spans="1:37" ht="14.1" customHeight="1" thickTop="1" thickBot="1">
      <c r="A2063" s="2797"/>
      <c r="B2063" s="2801"/>
      <c r="C2063" s="2827"/>
      <c r="D2063" s="2830"/>
      <c r="E2063" s="2833"/>
      <c r="F2063" s="2807"/>
      <c r="G2063" s="2810"/>
      <c r="H2063" s="2838"/>
      <c r="I2063" s="2807"/>
      <c r="J2063" s="2807"/>
      <c r="K2063" s="273"/>
      <c r="L2063" s="98"/>
      <c r="M2063" s="1760"/>
      <c r="N2063" s="89"/>
      <c r="O2063" s="89"/>
      <c r="P2063" s="98"/>
      <c r="Q2063" s="98"/>
      <c r="R2063" s="12"/>
      <c r="S2063" s="12"/>
      <c r="T2063" s="12"/>
      <c r="U2063" s="12"/>
      <c r="V2063" s="12"/>
      <c r="W2063" s="1934"/>
      <c r="X2063" s="1934"/>
      <c r="Y2063" s="12"/>
      <c r="Z2063" s="98"/>
      <c r="AA2063" s="2813"/>
      <c r="AB2063" s="2813"/>
      <c r="AC2063" s="2816"/>
      <c r="AD2063" s="2835"/>
      <c r="AE2063" s="2821"/>
      <c r="AF2063" s="2823"/>
      <c r="AG2063" s="59">
        <f>IF(N2063=N2062,0,IF(N2063=N2061,0,1))</f>
        <v>0</v>
      </c>
      <c r="AH2063" s="59" t="s">
        <v>224</v>
      </c>
      <c r="AI2063" s="59" t="str">
        <f t="shared" si="475"/>
        <v>??</v>
      </c>
      <c r="AJ2063" s="59">
        <f>IF(O2063=O2062,0,IF(O2063=O2061,0,1))</f>
        <v>0</v>
      </c>
      <c r="AK2063" s="529">
        <f t="shared" si="492"/>
        <v>0</v>
      </c>
    </row>
    <row r="2064" spans="1:37" ht="14.1" customHeight="1" thickTop="1" thickBot="1">
      <c r="A2064" s="2797"/>
      <c r="B2064" s="2801"/>
      <c r="C2064" s="2827"/>
      <c r="D2064" s="2830"/>
      <c r="E2064" s="2833"/>
      <c r="F2064" s="2807"/>
      <c r="G2064" s="2810"/>
      <c r="H2064" s="2839"/>
      <c r="I2064" s="2807"/>
      <c r="J2064" s="2807"/>
      <c r="K2064" s="273"/>
      <c r="L2064" s="98"/>
      <c r="M2064" s="1760"/>
      <c r="N2064" s="89"/>
      <c r="O2064" s="89"/>
      <c r="P2064" s="98"/>
      <c r="Q2064" s="98"/>
      <c r="R2064" s="12"/>
      <c r="S2064" s="12"/>
      <c r="T2064" s="12"/>
      <c r="U2064" s="12"/>
      <c r="V2064" s="12"/>
      <c r="W2064" s="1934"/>
      <c r="X2064" s="1934"/>
      <c r="Y2064" s="12"/>
      <c r="Z2064" s="98"/>
      <c r="AA2064" s="2813"/>
      <c r="AB2064" s="2813"/>
      <c r="AC2064" s="2816"/>
      <c r="AD2064" s="2835"/>
      <c r="AE2064" s="2821"/>
      <c r="AF2064" s="2823"/>
      <c r="AG2064" s="59">
        <f>IF(N2064=N2063,0,IF(N2064=N2062,0,IF(N2064=N2061,0,1)))</f>
        <v>0</v>
      </c>
      <c r="AH2064" s="59" t="s">
        <v>224</v>
      </c>
      <c r="AI2064" s="59" t="str">
        <f t="shared" si="475"/>
        <v>??</v>
      </c>
      <c r="AJ2064" s="59">
        <f>IF(O2064=O2063,0,IF(O2064=O2062,0,IF(O2064=O2061,0,1)))</f>
        <v>0</v>
      </c>
      <c r="AK2064" s="529">
        <f t="shared" si="492"/>
        <v>0</v>
      </c>
    </row>
    <row r="2065" spans="1:37" ht="14.1" customHeight="1" thickTop="1" thickBot="1">
      <c r="A2065" s="2797"/>
      <c r="B2065" s="2801"/>
      <c r="C2065" s="2827"/>
      <c r="D2065" s="2830"/>
      <c r="E2065" s="2833"/>
      <c r="F2065" s="2807"/>
      <c r="G2065" s="2810"/>
      <c r="H2065" s="2839"/>
      <c r="I2065" s="2807"/>
      <c r="J2065" s="2807"/>
      <c r="K2065" s="277"/>
      <c r="L2065" s="98"/>
      <c r="M2065" s="1760"/>
      <c r="N2065" s="89"/>
      <c r="O2065" s="89"/>
      <c r="P2065" s="98"/>
      <c r="Q2065" s="98"/>
      <c r="R2065" s="12"/>
      <c r="S2065" s="12"/>
      <c r="T2065" s="12"/>
      <c r="U2065" s="12"/>
      <c r="V2065" s="12"/>
      <c r="W2065" s="1934"/>
      <c r="X2065" s="1934"/>
      <c r="Y2065" s="12"/>
      <c r="Z2065" s="98"/>
      <c r="AA2065" s="2813"/>
      <c r="AB2065" s="2813"/>
      <c r="AC2065" s="2816"/>
      <c r="AD2065" s="2835"/>
      <c r="AE2065" s="2821"/>
      <c r="AF2065" s="2823"/>
      <c r="AG2065" s="59">
        <f>IF(N2065=N2064,0,IF(N2065=N2063,0,IF(N2065=N2062,0,IF(N2065=N2061,0,1))))</f>
        <v>0</v>
      </c>
      <c r="AH2065" s="59" t="s">
        <v>224</v>
      </c>
      <c r="AI2065" s="59" t="str">
        <f t="shared" si="475"/>
        <v>??</v>
      </c>
      <c r="AJ2065" s="59">
        <f>IF(O2065=O2064,0,IF(O2065=O2063,0,IF(O2065=O2062,0,IF(O2065=O2061,0,1))))</f>
        <v>0</v>
      </c>
      <c r="AK2065" s="529">
        <f t="shared" si="492"/>
        <v>0</v>
      </c>
    </row>
    <row r="2066" spans="1:37" ht="14.1" customHeight="1" thickTop="1" thickBot="1">
      <c r="A2066" s="2797"/>
      <c r="B2066" s="2801"/>
      <c r="C2066" s="2827"/>
      <c r="D2066" s="2830"/>
      <c r="E2066" s="2833"/>
      <c r="F2066" s="2807"/>
      <c r="G2066" s="2810"/>
      <c r="H2066" s="2839"/>
      <c r="I2066" s="2807"/>
      <c r="J2066" s="2807"/>
      <c r="K2066" s="277"/>
      <c r="L2066" s="98"/>
      <c r="M2066" s="1760"/>
      <c r="N2066" s="89"/>
      <c r="O2066" s="89"/>
      <c r="P2066" s="98"/>
      <c r="Q2066" s="98"/>
      <c r="R2066" s="12"/>
      <c r="S2066" s="12"/>
      <c r="T2066" s="12"/>
      <c r="U2066" s="12"/>
      <c r="V2066" s="12"/>
      <c r="W2066" s="1934"/>
      <c r="X2066" s="1934"/>
      <c r="Y2066" s="12"/>
      <c r="Z2066" s="98"/>
      <c r="AA2066" s="2813"/>
      <c r="AB2066" s="2813"/>
      <c r="AC2066" s="2816"/>
      <c r="AD2066" s="2835"/>
      <c r="AE2066" s="2821"/>
      <c r="AF2066" s="2823"/>
      <c r="AG2066" s="59">
        <f>IF(N2066=N2065,0,IF(N2066=N2064,0,IF(N2066=N2063,0,IF(N2066=N2062,0,IF(N2066=N2061,0,1)))))</f>
        <v>0</v>
      </c>
      <c r="AH2066" s="59" t="s">
        <v>224</v>
      </c>
      <c r="AI2066" s="59" t="str">
        <f t="shared" si="475"/>
        <v>??</v>
      </c>
      <c r="AJ2066" s="59">
        <f>IF(O2066=O2065,0,IF(O2066=O2064,0,IF(O2066=O2063,0,IF(O2066=O2062,0,IF(O2066=O2061,0,1)))))</f>
        <v>0</v>
      </c>
      <c r="AK2066" s="529">
        <f t="shared" si="492"/>
        <v>0</v>
      </c>
    </row>
    <row r="2067" spans="1:37" ht="14.1" customHeight="1" thickTop="1" thickBot="1">
      <c r="A2067" s="2797"/>
      <c r="B2067" s="2801"/>
      <c r="C2067" s="2827"/>
      <c r="D2067" s="2830"/>
      <c r="E2067" s="2833"/>
      <c r="F2067" s="2807"/>
      <c r="G2067" s="2810"/>
      <c r="H2067" s="2839"/>
      <c r="I2067" s="2807"/>
      <c r="J2067" s="2807"/>
      <c r="K2067" s="277"/>
      <c r="L2067" s="98"/>
      <c r="M2067" s="1760"/>
      <c r="N2067" s="89"/>
      <c r="O2067" s="89"/>
      <c r="P2067" s="98"/>
      <c r="Q2067" s="98"/>
      <c r="R2067" s="12"/>
      <c r="S2067" s="12"/>
      <c r="T2067" s="12"/>
      <c r="U2067" s="12"/>
      <c r="V2067" s="12"/>
      <c r="W2067" s="1934"/>
      <c r="X2067" s="1934"/>
      <c r="Y2067" s="12"/>
      <c r="Z2067" s="98"/>
      <c r="AA2067" s="2813"/>
      <c r="AB2067" s="2813"/>
      <c r="AC2067" s="2824" t="str">
        <f t="shared" ref="AC2067" si="493">IF(AC2061&gt;9,"błąd","")</f>
        <v/>
      </c>
      <c r="AD2067" s="2835"/>
      <c r="AE2067" s="2821"/>
      <c r="AF2067" s="2823"/>
      <c r="AG2067" s="59">
        <f>IF(N2067=N2066,0,IF(N2067=N2065,0,IF(N2067=N2064,0,IF(N2067=N2063,0,IF(N2067=N2062,0,IF(N2067=N2061,0,1))))))</f>
        <v>0</v>
      </c>
      <c r="AH2067" s="59" t="s">
        <v>224</v>
      </c>
      <c r="AI2067" s="59" t="str">
        <f t="shared" si="475"/>
        <v>??</v>
      </c>
      <c r="AJ2067" s="59">
        <f>IF(O2067=O2066,0,IF(O2067=O2065,0,IF(O2067=O2064,0,IF(O2067=O2063,0,IF(O2067=O2062,0,IF(O2067=O2061,0,1))))))</f>
        <v>0</v>
      </c>
      <c r="AK2067" s="529">
        <f t="shared" si="492"/>
        <v>0</v>
      </c>
    </row>
    <row r="2068" spans="1:37" ht="14.1" customHeight="1" thickTop="1" thickBot="1">
      <c r="A2068" s="2797"/>
      <c r="B2068" s="2801"/>
      <c r="C2068" s="2827"/>
      <c r="D2068" s="2830"/>
      <c r="E2068" s="2833"/>
      <c r="F2068" s="2807"/>
      <c r="G2068" s="2810"/>
      <c r="H2068" s="2839"/>
      <c r="I2068" s="2807"/>
      <c r="J2068" s="2807"/>
      <c r="K2068" s="277"/>
      <c r="L2068" s="98"/>
      <c r="M2068" s="1760"/>
      <c r="N2068" s="89"/>
      <c r="O2068" s="89"/>
      <c r="P2068" s="98"/>
      <c r="Q2068" s="98"/>
      <c r="R2068" s="12"/>
      <c r="S2068" s="12"/>
      <c r="T2068" s="12"/>
      <c r="U2068" s="12"/>
      <c r="V2068" s="12"/>
      <c r="W2068" s="1934"/>
      <c r="X2068" s="1934"/>
      <c r="Y2068" s="12"/>
      <c r="Z2068" s="98"/>
      <c r="AA2068" s="2813"/>
      <c r="AB2068" s="2813"/>
      <c r="AC2068" s="2824"/>
      <c r="AD2068" s="2835"/>
      <c r="AE2068" s="2821"/>
      <c r="AF2068" s="2823"/>
      <c r="AG2068" s="59">
        <f>IF(N2068=N2067,0,IF(N2068=N2066,0,IF(N2068=N2065,0,IF(N2068=N2064,0,IF(N2068=N2063,0,IF(N2068=N2062,0,IF(N2068=N2061,0,1)))))))</f>
        <v>0</v>
      </c>
      <c r="AH2068" s="59" t="s">
        <v>224</v>
      </c>
      <c r="AI2068" s="59" t="str">
        <f t="shared" si="475"/>
        <v>??</v>
      </c>
      <c r="AJ2068" s="59">
        <f>IF(O2068=O2067,0,IF(O2068=O2066,0,IF(O2068=O2065,0,IF(O2068=O2064,0,IF(O2068=O2063,0,IF(O2068=O2062,0,IF(O2068=O2061,0,1)))))))</f>
        <v>0</v>
      </c>
      <c r="AK2068" s="529">
        <f t="shared" si="492"/>
        <v>0</v>
      </c>
    </row>
    <row r="2069" spans="1:37" ht="14.1" customHeight="1" thickTop="1" thickBot="1">
      <c r="A2069" s="2797"/>
      <c r="B2069" s="2801"/>
      <c r="C2069" s="2827"/>
      <c r="D2069" s="2830"/>
      <c r="E2069" s="2833"/>
      <c r="F2069" s="2807"/>
      <c r="G2069" s="2810"/>
      <c r="H2069" s="2839"/>
      <c r="I2069" s="2807"/>
      <c r="J2069" s="2807"/>
      <c r="K2069" s="277"/>
      <c r="L2069" s="98"/>
      <c r="M2069" s="1760"/>
      <c r="N2069" s="89"/>
      <c r="O2069" s="89"/>
      <c r="P2069" s="98"/>
      <c r="Q2069" s="98"/>
      <c r="R2069" s="12"/>
      <c r="S2069" s="12"/>
      <c r="T2069" s="12"/>
      <c r="U2069" s="12"/>
      <c r="V2069" s="12"/>
      <c r="W2069" s="1934"/>
      <c r="X2069" s="1934"/>
      <c r="Y2069" s="12"/>
      <c r="Z2069" s="98"/>
      <c r="AA2069" s="2813"/>
      <c r="AB2069" s="2813"/>
      <c r="AC2069" s="2824"/>
      <c r="AD2069" s="2835"/>
      <c r="AE2069" s="2821"/>
      <c r="AF2069" s="2823"/>
      <c r="AG2069" s="59">
        <f>IF(N2069=N2068,0,IF(N2069=N2067,0,IF(N2069=N2066,0,IF(N2069=N2065,0,IF(N2069=N2064,0,IF(N2069=N2063,0,IF(N2069=N2062,0,IF(N2069=N2061,0,1))))))))</f>
        <v>0</v>
      </c>
      <c r="AH2069" s="59" t="s">
        <v>224</v>
      </c>
      <c r="AI2069" s="59" t="str">
        <f t="shared" si="475"/>
        <v>??</v>
      </c>
      <c r="AJ2069" s="59">
        <f>IF(O2069=O2068,0,IF(O2069=O2067,0,IF(O2069=O2066,0,IF(O2069=O2065,0,IF(O2069=O2064,0,IF(O2069=O2063,0,IF(O2069=O2062,0,IF(O2069=O2061,0,1))))))))</f>
        <v>0</v>
      </c>
      <c r="AK2069" s="529">
        <f t="shared" si="492"/>
        <v>0</v>
      </c>
    </row>
    <row r="2070" spans="1:37" ht="14.1" customHeight="1" thickTop="1" thickBot="1">
      <c r="A2070" s="2797"/>
      <c r="B2070" s="2802"/>
      <c r="C2070" s="2828"/>
      <c r="D2070" s="2831"/>
      <c r="E2070" s="2834"/>
      <c r="F2070" s="2808"/>
      <c r="G2070" s="2811"/>
      <c r="H2070" s="2840"/>
      <c r="I2070" s="2808"/>
      <c r="J2070" s="2808"/>
      <c r="K2070" s="274"/>
      <c r="L2070" s="96"/>
      <c r="M2070" s="96"/>
      <c r="N2070" s="89"/>
      <c r="O2070" s="93"/>
      <c r="P2070" s="96"/>
      <c r="Q2070" s="96"/>
      <c r="R2070" s="13"/>
      <c r="S2070" s="13"/>
      <c r="T2070" s="13"/>
      <c r="U2070" s="13"/>
      <c r="V2070" s="13"/>
      <c r="W2070" s="13"/>
      <c r="X2070" s="13"/>
      <c r="Y2070" s="13"/>
      <c r="Z2070" s="96"/>
      <c r="AA2070" s="2814"/>
      <c r="AB2070" s="2814"/>
      <c r="AC2070" s="2825"/>
      <c r="AD2070" s="2835"/>
      <c r="AE2070" s="2822"/>
      <c r="AF2070" s="2823"/>
      <c r="AG2070" s="59">
        <f>IF(N2070=N2069,0,IF(N2070=N2068,0,IF(N2070=N2067,0,IF(N2070=N2066,0,IF(N2070=N2065,0,IF(N2070=N2064,0,IF(N2070=N2063,0,IF(N2070=N2062,0,IF(N2070=N2061,0,1)))))))))</f>
        <v>0</v>
      </c>
      <c r="AH2070" s="59" t="s">
        <v>224</v>
      </c>
      <c r="AI2070" s="59" t="str">
        <f t="shared" si="475"/>
        <v>??</v>
      </c>
      <c r="AJ2070" s="59">
        <f>IF(O2070=O2069,0,IF(O2070=O2068,0,IF(O2070=O2067,0,IF(O2070=O2066,0,IF(O2070=O2065,0,IF(O2070=O2064,0,IF(O2070=O2063,0,IF(O2070=O2062,0,IF(O2070=O2061,0,1)))))))))</f>
        <v>0</v>
      </c>
      <c r="AK2070" s="529">
        <f t="shared" si="492"/>
        <v>0</v>
      </c>
    </row>
    <row r="2071" spans="1:37" ht="14.1" customHeight="1" thickTop="1" thickBot="1">
      <c r="A2071" s="2797"/>
      <c r="B2071" s="2800"/>
      <c r="C2071" s="2826"/>
      <c r="D2071" s="2829"/>
      <c r="E2071" s="2832"/>
      <c r="F2071" s="2806"/>
      <c r="G2071" s="2809"/>
      <c r="H2071" s="2836" t="s">
        <v>970</v>
      </c>
      <c r="I2071" s="2806"/>
      <c r="J2071" s="2806"/>
      <c r="K2071" s="275"/>
      <c r="L2071" s="97"/>
      <c r="M2071" s="97"/>
      <c r="N2071" s="79"/>
      <c r="O2071" s="79"/>
      <c r="P2071" s="97"/>
      <c r="Q2071" s="97"/>
      <c r="R2071" s="14"/>
      <c r="S2071" s="14"/>
      <c r="T2071" s="14"/>
      <c r="U2071" s="14"/>
      <c r="V2071" s="14"/>
      <c r="W2071" s="14"/>
      <c r="X2071" s="14"/>
      <c r="Y2071" s="14"/>
      <c r="Z2071" s="97"/>
      <c r="AA2071" s="2812">
        <f>SUM(R2071:Z2080)</f>
        <v>0</v>
      </c>
      <c r="AB2071" s="2812">
        <f>IF(AA2071&gt;0,18,0)</f>
        <v>0</v>
      </c>
      <c r="AC2071" s="2815">
        <f t="shared" ref="AC2071" si="494">IF((AA2071-AB2071)&gt;=0,AA2071-AB2071,0)</f>
        <v>0</v>
      </c>
      <c r="AD2071" s="2835">
        <f>IF(AA2071&lt;AB2071,AA2071,AB2071)/IF(AB2071=0,1,AB2071)</f>
        <v>0</v>
      </c>
      <c r="AE2071" s="2820" t="str">
        <f>IF(AD2071=1,"pe",IF(AD2071&gt;0,"ne",""))</f>
        <v/>
      </c>
      <c r="AF2071" s="2823"/>
      <c r="AG2071" s="59">
        <v>1</v>
      </c>
      <c r="AH2071" s="59" t="s">
        <v>224</v>
      </c>
      <c r="AI2071" s="59" t="str">
        <f t="shared" si="475"/>
        <v>??</v>
      </c>
      <c r="AJ2071" s="59">
        <v>1</v>
      </c>
      <c r="AK2071" s="529">
        <f>C2071</f>
        <v>0</v>
      </c>
    </row>
    <row r="2072" spans="1:37" ht="14.1" customHeight="1" thickTop="1" thickBot="1">
      <c r="A2072" s="2797"/>
      <c r="B2072" s="2801"/>
      <c r="C2072" s="2827"/>
      <c r="D2072" s="2830"/>
      <c r="E2072" s="2833"/>
      <c r="F2072" s="2807"/>
      <c r="G2072" s="2810"/>
      <c r="H2072" s="2837"/>
      <c r="I2072" s="2807"/>
      <c r="J2072" s="2807"/>
      <c r="K2072" s="273"/>
      <c r="L2072" s="98"/>
      <c r="M2072" s="1760"/>
      <c r="N2072" s="89"/>
      <c r="O2072" s="89"/>
      <c r="P2072" s="98"/>
      <c r="Q2072" s="98"/>
      <c r="R2072" s="12"/>
      <c r="S2072" s="12"/>
      <c r="T2072" s="12"/>
      <c r="U2072" s="12"/>
      <c r="V2072" s="12"/>
      <c r="W2072" s="1934"/>
      <c r="X2072" s="1934"/>
      <c r="Y2072" s="12"/>
      <c r="Z2072" s="98"/>
      <c r="AA2072" s="2813"/>
      <c r="AB2072" s="2813"/>
      <c r="AC2072" s="2816"/>
      <c r="AD2072" s="2835"/>
      <c r="AE2072" s="2821"/>
      <c r="AF2072" s="2823"/>
      <c r="AG2072" s="59">
        <f>IF(N2072=N2071,0,1)</f>
        <v>0</v>
      </c>
      <c r="AH2072" s="59" t="s">
        <v>224</v>
      </c>
      <c r="AI2072" s="59" t="str">
        <f t="shared" si="475"/>
        <v>??</v>
      </c>
      <c r="AJ2072" s="59">
        <f>IF(O2072=O2071,0,1)</f>
        <v>0</v>
      </c>
      <c r="AK2072" s="529">
        <f t="shared" ref="AK2072:AK2200" si="495">AK2071</f>
        <v>0</v>
      </c>
    </row>
    <row r="2073" spans="1:37" ht="14.1" customHeight="1" thickTop="1" thickBot="1">
      <c r="A2073" s="2797"/>
      <c r="B2073" s="2801"/>
      <c r="C2073" s="2827"/>
      <c r="D2073" s="2830"/>
      <c r="E2073" s="2833"/>
      <c r="F2073" s="2807"/>
      <c r="G2073" s="2810"/>
      <c r="H2073" s="2838"/>
      <c r="I2073" s="2807"/>
      <c r="J2073" s="2807"/>
      <c r="K2073" s="273"/>
      <c r="L2073" s="98"/>
      <c r="M2073" s="1760"/>
      <c r="N2073" s="89"/>
      <c r="O2073" s="89"/>
      <c r="P2073" s="98"/>
      <c r="Q2073" s="98"/>
      <c r="R2073" s="12"/>
      <c r="S2073" s="12"/>
      <c r="T2073" s="12"/>
      <c r="U2073" s="12"/>
      <c r="V2073" s="12"/>
      <c r="W2073" s="1934"/>
      <c r="X2073" s="1934"/>
      <c r="Y2073" s="12"/>
      <c r="Z2073" s="98"/>
      <c r="AA2073" s="2813"/>
      <c r="AB2073" s="2813"/>
      <c r="AC2073" s="2816"/>
      <c r="AD2073" s="2835"/>
      <c r="AE2073" s="2821"/>
      <c r="AF2073" s="2823"/>
      <c r="AG2073" s="59">
        <f>IF(N2073=N2072,0,IF(N2073=N2071,0,1))</f>
        <v>0</v>
      </c>
      <c r="AH2073" s="59" t="s">
        <v>224</v>
      </c>
      <c r="AI2073" s="59" t="str">
        <f t="shared" si="475"/>
        <v>??</v>
      </c>
      <c r="AJ2073" s="59">
        <f>IF(O2073=O2072,0,IF(O2073=O2071,0,1))</f>
        <v>0</v>
      </c>
      <c r="AK2073" s="529">
        <f t="shared" si="495"/>
        <v>0</v>
      </c>
    </row>
    <row r="2074" spans="1:37" ht="14.1" customHeight="1" thickTop="1" thickBot="1">
      <c r="A2074" s="2797"/>
      <c r="B2074" s="2801"/>
      <c r="C2074" s="2827"/>
      <c r="D2074" s="2830"/>
      <c r="E2074" s="2833"/>
      <c r="F2074" s="2807"/>
      <c r="G2074" s="2810"/>
      <c r="H2074" s="2839"/>
      <c r="I2074" s="2807"/>
      <c r="J2074" s="2807"/>
      <c r="K2074" s="273"/>
      <c r="L2074" s="98"/>
      <c r="M2074" s="1760"/>
      <c r="N2074" s="89"/>
      <c r="O2074" s="89"/>
      <c r="P2074" s="98"/>
      <c r="Q2074" s="98"/>
      <c r="R2074" s="12"/>
      <c r="S2074" s="12"/>
      <c r="T2074" s="12"/>
      <c r="U2074" s="12"/>
      <c r="V2074" s="12"/>
      <c r="W2074" s="1934"/>
      <c r="X2074" s="1934"/>
      <c r="Y2074" s="12"/>
      <c r="Z2074" s="98"/>
      <c r="AA2074" s="2813"/>
      <c r="AB2074" s="2813"/>
      <c r="AC2074" s="2816"/>
      <c r="AD2074" s="2835"/>
      <c r="AE2074" s="2821"/>
      <c r="AF2074" s="2823"/>
      <c r="AG2074" s="59">
        <f>IF(N2074=N2073,0,IF(N2074=N2072,0,IF(N2074=N2071,0,1)))</f>
        <v>0</v>
      </c>
      <c r="AH2074" s="59" t="s">
        <v>224</v>
      </c>
      <c r="AI2074" s="59" t="str">
        <f t="shared" si="475"/>
        <v>??</v>
      </c>
      <c r="AJ2074" s="59">
        <f>IF(O2074=O2073,0,IF(O2074=O2072,0,IF(O2074=O2071,0,1)))</f>
        <v>0</v>
      </c>
      <c r="AK2074" s="529">
        <f t="shared" si="495"/>
        <v>0</v>
      </c>
    </row>
    <row r="2075" spans="1:37" ht="14.1" customHeight="1" thickTop="1" thickBot="1">
      <c r="A2075" s="2797"/>
      <c r="B2075" s="2801"/>
      <c r="C2075" s="2827"/>
      <c r="D2075" s="2830"/>
      <c r="E2075" s="2833"/>
      <c r="F2075" s="2807"/>
      <c r="G2075" s="2810"/>
      <c r="H2075" s="2839"/>
      <c r="I2075" s="2807"/>
      <c r="J2075" s="2807"/>
      <c r="K2075" s="277"/>
      <c r="L2075" s="98"/>
      <c r="M2075" s="1760"/>
      <c r="N2075" s="89"/>
      <c r="O2075" s="89"/>
      <c r="P2075" s="98"/>
      <c r="Q2075" s="98"/>
      <c r="R2075" s="12"/>
      <c r="S2075" s="12"/>
      <c r="T2075" s="12"/>
      <c r="U2075" s="12"/>
      <c r="V2075" s="12"/>
      <c r="W2075" s="1934"/>
      <c r="X2075" s="1934"/>
      <c r="Y2075" s="12"/>
      <c r="Z2075" s="98"/>
      <c r="AA2075" s="2813"/>
      <c r="AB2075" s="2813"/>
      <c r="AC2075" s="2816"/>
      <c r="AD2075" s="2835"/>
      <c r="AE2075" s="2821"/>
      <c r="AF2075" s="2823"/>
      <c r="AG2075" s="59">
        <f>IF(N2075=N2074,0,IF(N2075=N2073,0,IF(N2075=N2072,0,IF(N2075=N2071,0,1))))</f>
        <v>0</v>
      </c>
      <c r="AH2075" s="59" t="s">
        <v>224</v>
      </c>
      <c r="AI2075" s="59" t="str">
        <f t="shared" si="475"/>
        <v>??</v>
      </c>
      <c r="AJ2075" s="59">
        <f>IF(O2075=O2074,0,IF(O2075=O2073,0,IF(O2075=O2072,0,IF(O2075=O2071,0,1))))</f>
        <v>0</v>
      </c>
      <c r="AK2075" s="529">
        <f t="shared" si="495"/>
        <v>0</v>
      </c>
    </row>
    <row r="2076" spans="1:37" ht="14.1" customHeight="1" thickTop="1" thickBot="1">
      <c r="A2076" s="2797"/>
      <c r="B2076" s="2801"/>
      <c r="C2076" s="2827"/>
      <c r="D2076" s="2830"/>
      <c r="E2076" s="2833"/>
      <c r="F2076" s="2807"/>
      <c r="G2076" s="2810"/>
      <c r="H2076" s="2839"/>
      <c r="I2076" s="2807"/>
      <c r="J2076" s="2807"/>
      <c r="K2076" s="277"/>
      <c r="L2076" s="98"/>
      <c r="M2076" s="1760"/>
      <c r="N2076" s="89"/>
      <c r="O2076" s="89"/>
      <c r="P2076" s="98"/>
      <c r="Q2076" s="98"/>
      <c r="R2076" s="12"/>
      <c r="S2076" s="12"/>
      <c r="T2076" s="12"/>
      <c r="U2076" s="12"/>
      <c r="V2076" s="12"/>
      <c r="W2076" s="1934"/>
      <c r="X2076" s="1934"/>
      <c r="Y2076" s="12"/>
      <c r="Z2076" s="98"/>
      <c r="AA2076" s="2813"/>
      <c r="AB2076" s="2813"/>
      <c r="AC2076" s="2816"/>
      <c r="AD2076" s="2835"/>
      <c r="AE2076" s="2821"/>
      <c r="AF2076" s="2823"/>
      <c r="AG2076" s="59">
        <f>IF(N2076=N2075,0,IF(N2076=N2074,0,IF(N2076=N2073,0,IF(N2076=N2072,0,IF(N2076=N2071,0,1)))))</f>
        <v>0</v>
      </c>
      <c r="AH2076" s="59" t="s">
        <v>224</v>
      </c>
      <c r="AI2076" s="59" t="str">
        <f t="shared" si="475"/>
        <v>??</v>
      </c>
      <c r="AJ2076" s="59">
        <f>IF(O2076=O2075,0,IF(O2076=O2074,0,IF(O2076=O2073,0,IF(O2076=O2072,0,IF(O2076=O2071,0,1)))))</f>
        <v>0</v>
      </c>
      <c r="AK2076" s="529">
        <f t="shared" si="495"/>
        <v>0</v>
      </c>
    </row>
    <row r="2077" spans="1:37" ht="14.1" customHeight="1" thickTop="1" thickBot="1">
      <c r="A2077" s="2797"/>
      <c r="B2077" s="2801"/>
      <c r="C2077" s="2827"/>
      <c r="D2077" s="2830"/>
      <c r="E2077" s="2833"/>
      <c r="F2077" s="2807"/>
      <c r="G2077" s="2810"/>
      <c r="H2077" s="2839"/>
      <c r="I2077" s="2807"/>
      <c r="J2077" s="2807"/>
      <c r="K2077" s="277"/>
      <c r="L2077" s="98"/>
      <c r="M2077" s="1760"/>
      <c r="N2077" s="89"/>
      <c r="O2077" s="89"/>
      <c r="P2077" s="98"/>
      <c r="Q2077" s="98"/>
      <c r="R2077" s="12"/>
      <c r="S2077" s="12"/>
      <c r="T2077" s="12"/>
      <c r="U2077" s="12"/>
      <c r="V2077" s="12"/>
      <c r="W2077" s="1934"/>
      <c r="X2077" s="1934"/>
      <c r="Y2077" s="12"/>
      <c r="Z2077" s="98"/>
      <c r="AA2077" s="2813"/>
      <c r="AB2077" s="2813"/>
      <c r="AC2077" s="2824" t="str">
        <f t="shared" ref="AC2077" si="496">IF(AC2071&gt;9,"błąd","")</f>
        <v/>
      </c>
      <c r="AD2077" s="2835"/>
      <c r="AE2077" s="2821"/>
      <c r="AF2077" s="2823"/>
      <c r="AG2077" s="59">
        <f>IF(N2077=N2076,0,IF(N2077=N2075,0,IF(N2077=N2074,0,IF(N2077=N2073,0,IF(N2077=N2072,0,IF(N2077=N2071,0,1))))))</f>
        <v>0</v>
      </c>
      <c r="AH2077" s="59" t="s">
        <v>224</v>
      </c>
      <c r="AI2077" s="59" t="str">
        <f t="shared" si="475"/>
        <v>??</v>
      </c>
      <c r="AJ2077" s="59">
        <f>IF(O2077=O2076,0,IF(O2077=O2075,0,IF(O2077=O2074,0,IF(O2077=O2073,0,IF(O2077=O2072,0,IF(O2077=O2071,0,1))))))</f>
        <v>0</v>
      </c>
      <c r="AK2077" s="529">
        <f t="shared" si="495"/>
        <v>0</v>
      </c>
    </row>
    <row r="2078" spans="1:37" ht="14.1" customHeight="1" thickTop="1" thickBot="1">
      <c r="A2078" s="2797"/>
      <c r="B2078" s="2801"/>
      <c r="C2078" s="2827"/>
      <c r="D2078" s="2830"/>
      <c r="E2078" s="2833"/>
      <c r="F2078" s="2807"/>
      <c r="G2078" s="2810"/>
      <c r="H2078" s="2839"/>
      <c r="I2078" s="2807"/>
      <c r="J2078" s="2807"/>
      <c r="K2078" s="277"/>
      <c r="L2078" s="98"/>
      <c r="M2078" s="1760"/>
      <c r="N2078" s="89"/>
      <c r="O2078" s="89"/>
      <c r="P2078" s="98"/>
      <c r="Q2078" s="98"/>
      <c r="R2078" s="12"/>
      <c r="S2078" s="12"/>
      <c r="T2078" s="12"/>
      <c r="U2078" s="12"/>
      <c r="V2078" s="12"/>
      <c r="W2078" s="1934"/>
      <c r="X2078" s="1934"/>
      <c r="Y2078" s="12"/>
      <c r="Z2078" s="98"/>
      <c r="AA2078" s="2813"/>
      <c r="AB2078" s="2813"/>
      <c r="AC2078" s="2824"/>
      <c r="AD2078" s="2835"/>
      <c r="AE2078" s="2821"/>
      <c r="AF2078" s="2823"/>
      <c r="AG2078" s="59">
        <f>IF(N2078=N2077,0,IF(N2078=N2076,0,IF(N2078=N2075,0,IF(N2078=N2074,0,IF(N2078=N2073,0,IF(N2078=N2072,0,IF(N2078=N2071,0,1)))))))</f>
        <v>0</v>
      </c>
      <c r="AH2078" s="59" t="s">
        <v>224</v>
      </c>
      <c r="AI2078" s="59" t="str">
        <f t="shared" si="475"/>
        <v>??</v>
      </c>
      <c r="AJ2078" s="59">
        <f>IF(O2078=O2077,0,IF(O2078=O2076,0,IF(O2078=O2075,0,IF(O2078=O2074,0,IF(O2078=O2073,0,IF(O2078=O2072,0,IF(O2078=O2071,0,1)))))))</f>
        <v>0</v>
      </c>
      <c r="AK2078" s="529">
        <f t="shared" si="495"/>
        <v>0</v>
      </c>
    </row>
    <row r="2079" spans="1:37" ht="14.1" customHeight="1" thickTop="1" thickBot="1">
      <c r="A2079" s="2797"/>
      <c r="B2079" s="2801"/>
      <c r="C2079" s="2827"/>
      <c r="D2079" s="2830"/>
      <c r="E2079" s="2833"/>
      <c r="F2079" s="2807"/>
      <c r="G2079" s="2810"/>
      <c r="H2079" s="2839"/>
      <c r="I2079" s="2807"/>
      <c r="J2079" s="2807"/>
      <c r="K2079" s="277"/>
      <c r="L2079" s="98"/>
      <c r="M2079" s="1760"/>
      <c r="N2079" s="89"/>
      <c r="O2079" s="89"/>
      <c r="P2079" s="98"/>
      <c r="Q2079" s="98"/>
      <c r="R2079" s="12"/>
      <c r="S2079" s="12"/>
      <c r="T2079" s="12"/>
      <c r="U2079" s="12"/>
      <c r="V2079" s="12"/>
      <c r="W2079" s="1934"/>
      <c r="X2079" s="1934"/>
      <c r="Y2079" s="12"/>
      <c r="Z2079" s="98"/>
      <c r="AA2079" s="2813"/>
      <c r="AB2079" s="2813"/>
      <c r="AC2079" s="2824"/>
      <c r="AD2079" s="2835"/>
      <c r="AE2079" s="2821"/>
      <c r="AF2079" s="2823"/>
      <c r="AG2079" s="59">
        <f>IF(N2079=N2078,0,IF(N2079=N2077,0,IF(N2079=N2076,0,IF(N2079=N2075,0,IF(N2079=N2074,0,IF(N2079=N2073,0,IF(N2079=N2072,0,IF(N2079=N2071,0,1))))))))</f>
        <v>0</v>
      </c>
      <c r="AH2079" s="59" t="s">
        <v>224</v>
      </c>
      <c r="AI2079" s="59" t="str">
        <f t="shared" si="475"/>
        <v>??</v>
      </c>
      <c r="AJ2079" s="59">
        <f>IF(O2079=O2078,0,IF(O2079=O2077,0,IF(O2079=O2076,0,IF(O2079=O2075,0,IF(O2079=O2074,0,IF(O2079=O2073,0,IF(O2079=O2072,0,IF(O2079=O2071,0,1))))))))</f>
        <v>0</v>
      </c>
      <c r="AK2079" s="529">
        <f t="shared" si="495"/>
        <v>0</v>
      </c>
    </row>
    <row r="2080" spans="1:37" ht="14.1" customHeight="1" thickTop="1" thickBot="1">
      <c r="A2080" s="2797"/>
      <c r="B2080" s="2802"/>
      <c r="C2080" s="2828"/>
      <c r="D2080" s="2831"/>
      <c r="E2080" s="2834"/>
      <c r="F2080" s="2808"/>
      <c r="G2080" s="2811"/>
      <c r="H2080" s="2840"/>
      <c r="I2080" s="2808"/>
      <c r="J2080" s="2808"/>
      <c r="K2080" s="274"/>
      <c r="L2080" s="96"/>
      <c r="M2080" s="96"/>
      <c r="N2080" s="89"/>
      <c r="O2080" s="93"/>
      <c r="P2080" s="96"/>
      <c r="Q2080" s="96"/>
      <c r="R2080" s="13"/>
      <c r="S2080" s="13"/>
      <c r="T2080" s="13"/>
      <c r="U2080" s="13"/>
      <c r="V2080" s="13"/>
      <c r="W2080" s="13"/>
      <c r="X2080" s="13"/>
      <c r="Y2080" s="13"/>
      <c r="Z2080" s="96"/>
      <c r="AA2080" s="2814"/>
      <c r="AB2080" s="2814"/>
      <c r="AC2080" s="2825"/>
      <c r="AD2080" s="2835"/>
      <c r="AE2080" s="2822"/>
      <c r="AF2080" s="2823"/>
      <c r="AG2080" s="59">
        <f>IF(N2080=N2079,0,IF(N2080=N2078,0,IF(N2080=N2077,0,IF(N2080=N2076,0,IF(N2080=N2075,0,IF(N2080=N2074,0,IF(N2080=N2073,0,IF(N2080=N2072,0,IF(N2080=N2071,0,1)))))))))</f>
        <v>0</v>
      </c>
      <c r="AH2080" s="59" t="s">
        <v>224</v>
      </c>
      <c r="AI2080" s="59" t="str">
        <f t="shared" si="475"/>
        <v>??</v>
      </c>
      <c r="AJ2080" s="59">
        <f>IF(O2080=O2079,0,IF(O2080=O2078,0,IF(O2080=O2077,0,IF(O2080=O2076,0,IF(O2080=O2075,0,IF(O2080=O2074,0,IF(O2080=O2073,0,IF(O2080=O2072,0,IF(O2080=O2071,0,1)))))))))</f>
        <v>0</v>
      </c>
      <c r="AK2080" s="529">
        <f t="shared" si="495"/>
        <v>0</v>
      </c>
    </row>
    <row r="2081" spans="1:37" ht="14.1" customHeight="1" thickTop="1" thickBot="1">
      <c r="A2081" s="2797"/>
      <c r="B2081" s="2800"/>
      <c r="C2081" s="2826"/>
      <c r="D2081" s="2829"/>
      <c r="E2081" s="2832"/>
      <c r="F2081" s="2806"/>
      <c r="G2081" s="2809"/>
      <c r="H2081" s="2836" t="s">
        <v>970</v>
      </c>
      <c r="I2081" s="2806"/>
      <c r="J2081" s="2806"/>
      <c r="K2081" s="275"/>
      <c r="L2081" s="97"/>
      <c r="M2081" s="97"/>
      <c r="N2081" s="79"/>
      <c r="O2081" s="79"/>
      <c r="P2081" s="97"/>
      <c r="Q2081" s="97"/>
      <c r="R2081" s="14"/>
      <c r="S2081" s="14"/>
      <c r="T2081" s="14"/>
      <c r="U2081" s="14"/>
      <c r="V2081" s="14"/>
      <c r="W2081" s="14"/>
      <c r="X2081" s="14"/>
      <c r="Y2081" s="14"/>
      <c r="Z2081" s="97"/>
      <c r="AA2081" s="2812">
        <f>SUM(R2081:Z2090)</f>
        <v>0</v>
      </c>
      <c r="AB2081" s="2812">
        <f>IF(AA2081&gt;0,18,0)</f>
        <v>0</v>
      </c>
      <c r="AC2081" s="2815">
        <f t="shared" ref="AC2081" si="497">IF((AA2081-AB2081)&gt;=0,AA2081-AB2081,0)</f>
        <v>0</v>
      </c>
      <c r="AD2081" s="2835">
        <f>IF(AA2081&lt;AB2081,AA2081,AB2081)/IF(AB2081=0,1,AB2081)</f>
        <v>0</v>
      </c>
      <c r="AE2081" s="2820" t="str">
        <f>IF(AD2081=1,"pe",IF(AD2081&gt;0,"ne",""))</f>
        <v/>
      </c>
      <c r="AF2081" s="2823"/>
      <c r="AG2081" s="59">
        <v>1</v>
      </c>
      <c r="AH2081" s="59" t="s">
        <v>224</v>
      </c>
      <c r="AI2081" s="59" t="str">
        <f t="shared" ref="AI2081:AI2170" si="498">$C$2</f>
        <v>??</v>
      </c>
      <c r="AJ2081" s="59">
        <v>1</v>
      </c>
      <c r="AK2081" s="529">
        <f>C2081</f>
        <v>0</v>
      </c>
    </row>
    <row r="2082" spans="1:37" ht="14.1" customHeight="1" thickTop="1" thickBot="1">
      <c r="A2082" s="2797"/>
      <c r="B2082" s="2801"/>
      <c r="C2082" s="2827"/>
      <c r="D2082" s="2830"/>
      <c r="E2082" s="2833"/>
      <c r="F2082" s="2807"/>
      <c r="G2082" s="2810"/>
      <c r="H2082" s="2837"/>
      <c r="I2082" s="2807"/>
      <c r="J2082" s="2807"/>
      <c r="K2082" s="273"/>
      <c r="L2082" s="98"/>
      <c r="M2082" s="1760"/>
      <c r="N2082" s="89"/>
      <c r="O2082" s="89"/>
      <c r="P2082" s="98"/>
      <c r="Q2082" s="98"/>
      <c r="R2082" s="12"/>
      <c r="S2082" s="12"/>
      <c r="T2082" s="12"/>
      <c r="U2082" s="12"/>
      <c r="V2082" s="12"/>
      <c r="W2082" s="1934"/>
      <c r="X2082" s="1934"/>
      <c r="Y2082" s="12"/>
      <c r="Z2082" s="98"/>
      <c r="AA2082" s="2813"/>
      <c r="AB2082" s="2813"/>
      <c r="AC2082" s="2816"/>
      <c r="AD2082" s="2835"/>
      <c r="AE2082" s="2821"/>
      <c r="AF2082" s="2823"/>
      <c r="AG2082" s="59">
        <f>IF(N2082=N2081,0,1)</f>
        <v>0</v>
      </c>
      <c r="AH2082" s="59" t="s">
        <v>224</v>
      </c>
      <c r="AI2082" s="59" t="str">
        <f t="shared" si="498"/>
        <v>??</v>
      </c>
      <c r="AJ2082" s="59">
        <f>IF(O2082=O2081,0,1)</f>
        <v>0</v>
      </c>
      <c r="AK2082" s="529">
        <f t="shared" si="495"/>
        <v>0</v>
      </c>
    </row>
    <row r="2083" spans="1:37" ht="14.1" customHeight="1" thickTop="1" thickBot="1">
      <c r="A2083" s="2797"/>
      <c r="B2083" s="2801"/>
      <c r="C2083" s="2827"/>
      <c r="D2083" s="2830"/>
      <c r="E2083" s="2833"/>
      <c r="F2083" s="2807"/>
      <c r="G2083" s="2810"/>
      <c r="H2083" s="2838"/>
      <c r="I2083" s="2807"/>
      <c r="J2083" s="2807"/>
      <c r="K2083" s="273"/>
      <c r="L2083" s="98"/>
      <c r="M2083" s="1760"/>
      <c r="N2083" s="89"/>
      <c r="O2083" s="89"/>
      <c r="P2083" s="98"/>
      <c r="Q2083" s="98"/>
      <c r="R2083" s="12"/>
      <c r="S2083" s="12"/>
      <c r="T2083" s="12"/>
      <c r="U2083" s="12"/>
      <c r="V2083" s="12"/>
      <c r="W2083" s="1934"/>
      <c r="X2083" s="1934"/>
      <c r="Y2083" s="12"/>
      <c r="Z2083" s="98"/>
      <c r="AA2083" s="2813"/>
      <c r="AB2083" s="2813"/>
      <c r="AC2083" s="2816"/>
      <c r="AD2083" s="2835"/>
      <c r="AE2083" s="2821"/>
      <c r="AF2083" s="2823"/>
      <c r="AG2083" s="59">
        <f>IF(N2083=N2082,0,IF(N2083=N2081,0,1))</f>
        <v>0</v>
      </c>
      <c r="AH2083" s="59" t="s">
        <v>224</v>
      </c>
      <c r="AI2083" s="59" t="str">
        <f t="shared" si="498"/>
        <v>??</v>
      </c>
      <c r="AJ2083" s="59">
        <f>IF(O2083=O2082,0,IF(O2083=O2081,0,1))</f>
        <v>0</v>
      </c>
      <c r="AK2083" s="529">
        <f t="shared" si="495"/>
        <v>0</v>
      </c>
    </row>
    <row r="2084" spans="1:37" ht="14.1" customHeight="1" thickTop="1" thickBot="1">
      <c r="A2084" s="2797"/>
      <c r="B2084" s="2801"/>
      <c r="C2084" s="2827"/>
      <c r="D2084" s="2830"/>
      <c r="E2084" s="2833"/>
      <c r="F2084" s="2807"/>
      <c r="G2084" s="2810"/>
      <c r="H2084" s="2839"/>
      <c r="I2084" s="2807"/>
      <c r="J2084" s="2807"/>
      <c r="K2084" s="273"/>
      <c r="L2084" s="98"/>
      <c r="M2084" s="1760"/>
      <c r="N2084" s="89"/>
      <c r="O2084" s="89"/>
      <c r="P2084" s="98"/>
      <c r="Q2084" s="98"/>
      <c r="R2084" s="12"/>
      <c r="S2084" s="12"/>
      <c r="T2084" s="12"/>
      <c r="U2084" s="12"/>
      <c r="V2084" s="12"/>
      <c r="W2084" s="1934"/>
      <c r="X2084" s="1934"/>
      <c r="Y2084" s="12"/>
      <c r="Z2084" s="98"/>
      <c r="AA2084" s="2813"/>
      <c r="AB2084" s="2813"/>
      <c r="AC2084" s="2816"/>
      <c r="AD2084" s="2835"/>
      <c r="AE2084" s="2821"/>
      <c r="AF2084" s="2823"/>
      <c r="AG2084" s="59">
        <f>IF(N2084=N2083,0,IF(N2084=N2082,0,IF(N2084=N2081,0,1)))</f>
        <v>0</v>
      </c>
      <c r="AH2084" s="59" t="s">
        <v>224</v>
      </c>
      <c r="AI2084" s="59" t="str">
        <f t="shared" si="498"/>
        <v>??</v>
      </c>
      <c r="AJ2084" s="59">
        <f>IF(O2084=O2083,0,IF(O2084=O2082,0,IF(O2084=O2081,0,1)))</f>
        <v>0</v>
      </c>
      <c r="AK2084" s="529">
        <f t="shared" si="495"/>
        <v>0</v>
      </c>
    </row>
    <row r="2085" spans="1:37" ht="14.1" customHeight="1" thickTop="1" thickBot="1">
      <c r="A2085" s="2797"/>
      <c r="B2085" s="2801"/>
      <c r="C2085" s="2827"/>
      <c r="D2085" s="2830"/>
      <c r="E2085" s="2833"/>
      <c r="F2085" s="2807"/>
      <c r="G2085" s="2810"/>
      <c r="H2085" s="2839"/>
      <c r="I2085" s="2807"/>
      <c r="J2085" s="2807"/>
      <c r="K2085" s="277"/>
      <c r="L2085" s="98"/>
      <c r="M2085" s="1760"/>
      <c r="N2085" s="89"/>
      <c r="O2085" s="89"/>
      <c r="P2085" s="98"/>
      <c r="Q2085" s="98"/>
      <c r="R2085" s="12"/>
      <c r="S2085" s="12"/>
      <c r="T2085" s="12"/>
      <c r="U2085" s="12"/>
      <c r="V2085" s="12"/>
      <c r="W2085" s="1934"/>
      <c r="X2085" s="1934"/>
      <c r="Y2085" s="12"/>
      <c r="Z2085" s="98"/>
      <c r="AA2085" s="2813"/>
      <c r="AB2085" s="2813"/>
      <c r="AC2085" s="2816"/>
      <c r="AD2085" s="2835"/>
      <c r="AE2085" s="2821"/>
      <c r="AF2085" s="2823"/>
      <c r="AG2085" s="59">
        <f>IF(N2085=N2084,0,IF(N2085=N2083,0,IF(N2085=N2082,0,IF(N2085=N2081,0,1))))</f>
        <v>0</v>
      </c>
      <c r="AH2085" s="59" t="s">
        <v>224</v>
      </c>
      <c r="AI2085" s="59" t="str">
        <f t="shared" si="498"/>
        <v>??</v>
      </c>
      <c r="AJ2085" s="59">
        <f>IF(O2085=O2084,0,IF(O2085=O2083,0,IF(O2085=O2082,0,IF(O2085=O2081,0,1))))</f>
        <v>0</v>
      </c>
      <c r="AK2085" s="529">
        <f t="shared" si="495"/>
        <v>0</v>
      </c>
    </row>
    <row r="2086" spans="1:37" ht="14.1" customHeight="1" thickTop="1" thickBot="1">
      <c r="A2086" s="2797"/>
      <c r="B2086" s="2801"/>
      <c r="C2086" s="2827"/>
      <c r="D2086" s="2830"/>
      <c r="E2086" s="2833"/>
      <c r="F2086" s="2807"/>
      <c r="G2086" s="2810"/>
      <c r="H2086" s="2839"/>
      <c r="I2086" s="2807"/>
      <c r="J2086" s="2807"/>
      <c r="K2086" s="277"/>
      <c r="L2086" s="98"/>
      <c r="M2086" s="1760"/>
      <c r="N2086" s="89"/>
      <c r="O2086" s="89"/>
      <c r="P2086" s="98"/>
      <c r="Q2086" s="98"/>
      <c r="R2086" s="12"/>
      <c r="S2086" s="12"/>
      <c r="T2086" s="12"/>
      <c r="U2086" s="12"/>
      <c r="V2086" s="12"/>
      <c r="W2086" s="1934"/>
      <c r="X2086" s="1934"/>
      <c r="Y2086" s="12"/>
      <c r="Z2086" s="98"/>
      <c r="AA2086" s="2813"/>
      <c r="AB2086" s="2813"/>
      <c r="AC2086" s="2816"/>
      <c r="AD2086" s="2835"/>
      <c r="AE2086" s="2821"/>
      <c r="AF2086" s="2823"/>
      <c r="AG2086" s="59">
        <f>IF(N2086=N2085,0,IF(N2086=N2084,0,IF(N2086=N2083,0,IF(N2086=N2082,0,IF(N2086=N2081,0,1)))))</f>
        <v>0</v>
      </c>
      <c r="AH2086" s="59" t="s">
        <v>224</v>
      </c>
      <c r="AI2086" s="59" t="str">
        <f t="shared" si="498"/>
        <v>??</v>
      </c>
      <c r="AJ2086" s="59">
        <f>IF(O2086=O2085,0,IF(O2086=O2084,0,IF(O2086=O2083,0,IF(O2086=O2082,0,IF(O2086=O2081,0,1)))))</f>
        <v>0</v>
      </c>
      <c r="AK2086" s="529">
        <f t="shared" si="495"/>
        <v>0</v>
      </c>
    </row>
    <row r="2087" spans="1:37" ht="14.1" customHeight="1" thickTop="1" thickBot="1">
      <c r="A2087" s="2797"/>
      <c r="B2087" s="2801"/>
      <c r="C2087" s="2827"/>
      <c r="D2087" s="2830"/>
      <c r="E2087" s="2833"/>
      <c r="F2087" s="2807"/>
      <c r="G2087" s="2810"/>
      <c r="H2087" s="2839"/>
      <c r="I2087" s="2807"/>
      <c r="J2087" s="2807"/>
      <c r="K2087" s="277"/>
      <c r="L2087" s="98"/>
      <c r="M2087" s="1760"/>
      <c r="N2087" s="89"/>
      <c r="O2087" s="89"/>
      <c r="P2087" s="98"/>
      <c r="Q2087" s="98"/>
      <c r="R2087" s="12"/>
      <c r="S2087" s="12"/>
      <c r="T2087" s="12"/>
      <c r="U2087" s="12"/>
      <c r="V2087" s="12"/>
      <c r="W2087" s="1934"/>
      <c r="X2087" s="1934"/>
      <c r="Y2087" s="12"/>
      <c r="Z2087" s="98"/>
      <c r="AA2087" s="2813"/>
      <c r="AB2087" s="2813"/>
      <c r="AC2087" s="2824" t="str">
        <f t="shared" ref="AC2087" si="499">IF(AC2081&gt;9,"błąd","")</f>
        <v/>
      </c>
      <c r="AD2087" s="2835"/>
      <c r="AE2087" s="2821"/>
      <c r="AF2087" s="2823"/>
      <c r="AG2087" s="59">
        <f>IF(N2087=N2086,0,IF(N2087=N2085,0,IF(N2087=N2084,0,IF(N2087=N2083,0,IF(N2087=N2082,0,IF(N2087=N2081,0,1))))))</f>
        <v>0</v>
      </c>
      <c r="AH2087" s="59" t="s">
        <v>224</v>
      </c>
      <c r="AI2087" s="59" t="str">
        <f t="shared" si="498"/>
        <v>??</v>
      </c>
      <c r="AJ2087" s="59">
        <f>IF(O2087=O2086,0,IF(O2087=O2085,0,IF(O2087=O2084,0,IF(O2087=O2083,0,IF(O2087=O2082,0,IF(O2087=O2081,0,1))))))</f>
        <v>0</v>
      </c>
      <c r="AK2087" s="529">
        <f t="shared" si="495"/>
        <v>0</v>
      </c>
    </row>
    <row r="2088" spans="1:37" ht="14.1" customHeight="1" thickTop="1" thickBot="1">
      <c r="A2088" s="2797"/>
      <c r="B2088" s="2801"/>
      <c r="C2088" s="2827"/>
      <c r="D2088" s="2830"/>
      <c r="E2088" s="2833"/>
      <c r="F2088" s="2807"/>
      <c r="G2088" s="2810"/>
      <c r="H2088" s="2839"/>
      <c r="I2088" s="2807"/>
      <c r="J2088" s="2807"/>
      <c r="K2088" s="277"/>
      <c r="L2088" s="98"/>
      <c r="M2088" s="1760"/>
      <c r="N2088" s="89"/>
      <c r="O2088" s="89"/>
      <c r="P2088" s="98"/>
      <c r="Q2088" s="98"/>
      <c r="R2088" s="12"/>
      <c r="S2088" s="12"/>
      <c r="T2088" s="12"/>
      <c r="U2088" s="12"/>
      <c r="V2088" s="12"/>
      <c r="W2088" s="1934"/>
      <c r="X2088" s="1934"/>
      <c r="Y2088" s="12"/>
      <c r="Z2088" s="98"/>
      <c r="AA2088" s="2813"/>
      <c r="AB2088" s="2813"/>
      <c r="AC2088" s="2824"/>
      <c r="AD2088" s="2835"/>
      <c r="AE2088" s="2821"/>
      <c r="AF2088" s="2823"/>
      <c r="AG2088" s="59">
        <f>IF(N2088=N2087,0,IF(N2088=N2086,0,IF(N2088=N2085,0,IF(N2088=N2084,0,IF(N2088=N2083,0,IF(N2088=N2082,0,IF(N2088=N2081,0,1)))))))</f>
        <v>0</v>
      </c>
      <c r="AH2088" s="59" t="s">
        <v>224</v>
      </c>
      <c r="AI2088" s="59" t="str">
        <f t="shared" si="498"/>
        <v>??</v>
      </c>
      <c r="AJ2088" s="59">
        <f>IF(O2088=O2087,0,IF(O2088=O2086,0,IF(O2088=O2085,0,IF(O2088=O2084,0,IF(O2088=O2083,0,IF(O2088=O2082,0,IF(O2088=O2081,0,1)))))))</f>
        <v>0</v>
      </c>
      <c r="AK2088" s="529">
        <f t="shared" si="495"/>
        <v>0</v>
      </c>
    </row>
    <row r="2089" spans="1:37" ht="14.1" customHeight="1" thickTop="1" thickBot="1">
      <c r="A2089" s="2797"/>
      <c r="B2089" s="2801"/>
      <c r="C2089" s="2827"/>
      <c r="D2089" s="2830"/>
      <c r="E2089" s="2833"/>
      <c r="F2089" s="2807"/>
      <c r="G2089" s="2810"/>
      <c r="H2089" s="2839"/>
      <c r="I2089" s="2807"/>
      <c r="J2089" s="2807"/>
      <c r="K2089" s="277"/>
      <c r="L2089" s="98"/>
      <c r="M2089" s="1760"/>
      <c r="N2089" s="89"/>
      <c r="O2089" s="89"/>
      <c r="P2089" s="98"/>
      <c r="Q2089" s="98"/>
      <c r="R2089" s="12"/>
      <c r="S2089" s="12"/>
      <c r="T2089" s="12"/>
      <c r="U2089" s="12"/>
      <c r="V2089" s="12"/>
      <c r="W2089" s="1934"/>
      <c r="X2089" s="1934"/>
      <c r="Y2089" s="12"/>
      <c r="Z2089" s="98"/>
      <c r="AA2089" s="2813"/>
      <c r="AB2089" s="2813"/>
      <c r="AC2089" s="2824"/>
      <c r="AD2089" s="2835"/>
      <c r="AE2089" s="2821"/>
      <c r="AF2089" s="2823"/>
      <c r="AG2089" s="59">
        <f>IF(N2089=N2088,0,IF(N2089=N2087,0,IF(N2089=N2086,0,IF(N2089=N2085,0,IF(N2089=N2084,0,IF(N2089=N2083,0,IF(N2089=N2082,0,IF(N2089=N2081,0,1))))))))</f>
        <v>0</v>
      </c>
      <c r="AH2089" s="59" t="s">
        <v>224</v>
      </c>
      <c r="AI2089" s="59" t="str">
        <f t="shared" si="498"/>
        <v>??</v>
      </c>
      <c r="AJ2089" s="59">
        <f>IF(O2089=O2088,0,IF(O2089=O2087,0,IF(O2089=O2086,0,IF(O2089=O2085,0,IF(O2089=O2084,0,IF(O2089=O2083,0,IF(O2089=O2082,0,IF(O2089=O2081,0,1))))))))</f>
        <v>0</v>
      </c>
      <c r="AK2089" s="529">
        <f t="shared" si="495"/>
        <v>0</v>
      </c>
    </row>
    <row r="2090" spans="1:37" ht="14.1" customHeight="1" thickTop="1" thickBot="1">
      <c r="A2090" s="2797"/>
      <c r="B2090" s="2802"/>
      <c r="C2090" s="2828"/>
      <c r="D2090" s="2831"/>
      <c r="E2090" s="2834"/>
      <c r="F2090" s="2808"/>
      <c r="G2090" s="2811"/>
      <c r="H2090" s="2840"/>
      <c r="I2090" s="2808"/>
      <c r="J2090" s="2808"/>
      <c r="K2090" s="274"/>
      <c r="L2090" s="96"/>
      <c r="M2090" s="96"/>
      <c r="N2090" s="89"/>
      <c r="O2090" s="93"/>
      <c r="P2090" s="96"/>
      <c r="Q2090" s="96"/>
      <c r="R2090" s="13"/>
      <c r="S2090" s="13"/>
      <c r="T2090" s="13"/>
      <c r="U2090" s="13"/>
      <c r="V2090" s="13"/>
      <c r="W2090" s="13"/>
      <c r="X2090" s="13"/>
      <c r="Y2090" s="13"/>
      <c r="Z2090" s="96"/>
      <c r="AA2090" s="2814"/>
      <c r="AB2090" s="2814"/>
      <c r="AC2090" s="2825"/>
      <c r="AD2090" s="2835"/>
      <c r="AE2090" s="2822"/>
      <c r="AF2090" s="2823"/>
      <c r="AG2090" s="59">
        <f>IF(N2090=N2089,0,IF(N2090=N2088,0,IF(N2090=N2087,0,IF(N2090=N2086,0,IF(N2090=N2085,0,IF(N2090=N2084,0,IF(N2090=N2083,0,IF(N2090=N2082,0,IF(N2090=N2081,0,1)))))))))</f>
        <v>0</v>
      </c>
      <c r="AH2090" s="59" t="s">
        <v>224</v>
      </c>
      <c r="AI2090" s="59" t="str">
        <f t="shared" si="498"/>
        <v>??</v>
      </c>
      <c r="AJ2090" s="59">
        <f>IF(O2090=O2089,0,IF(O2090=O2088,0,IF(O2090=O2087,0,IF(O2090=O2086,0,IF(O2090=O2085,0,IF(O2090=O2084,0,IF(O2090=O2083,0,IF(O2090=O2082,0,IF(O2090=O2081,0,1)))))))))</f>
        <v>0</v>
      </c>
      <c r="AK2090" s="529">
        <f t="shared" si="495"/>
        <v>0</v>
      </c>
    </row>
    <row r="2091" spans="1:37" ht="14.1" customHeight="1" thickTop="1" thickBot="1">
      <c r="A2091" s="2797"/>
      <c r="B2091" s="2800"/>
      <c r="C2091" s="2826"/>
      <c r="D2091" s="2829"/>
      <c r="E2091" s="2832"/>
      <c r="F2091" s="2806"/>
      <c r="G2091" s="2809"/>
      <c r="H2091" s="2836" t="s">
        <v>970</v>
      </c>
      <c r="I2091" s="2806"/>
      <c r="J2091" s="2806"/>
      <c r="K2091" s="275"/>
      <c r="L2091" s="97"/>
      <c r="M2091" s="97"/>
      <c r="N2091" s="79"/>
      <c r="O2091" s="79"/>
      <c r="P2091" s="97"/>
      <c r="Q2091" s="97"/>
      <c r="R2091" s="14"/>
      <c r="S2091" s="14"/>
      <c r="T2091" s="14"/>
      <c r="U2091" s="14"/>
      <c r="V2091" s="14"/>
      <c r="W2091" s="14"/>
      <c r="X2091" s="14"/>
      <c r="Y2091" s="14"/>
      <c r="Z2091" s="97"/>
      <c r="AA2091" s="2812">
        <f>SUM(R2091:Z2100)</f>
        <v>0</v>
      </c>
      <c r="AB2091" s="2812">
        <f>IF(AA2091&gt;0,18,0)</f>
        <v>0</v>
      </c>
      <c r="AC2091" s="2815">
        <f t="shared" ref="AC2091" si="500">IF((AA2091-AB2091)&gt;=0,AA2091-AB2091,0)</f>
        <v>0</v>
      </c>
      <c r="AD2091" s="2835">
        <f>IF(AA2091&lt;AB2091,AA2091,AB2091)/IF(AB2091=0,1,AB2091)</f>
        <v>0</v>
      </c>
      <c r="AE2091" s="2820" t="str">
        <f>IF(AD2091=1,"pe",IF(AD2091&gt;0,"ne",""))</f>
        <v/>
      </c>
      <c r="AF2091" s="2823"/>
      <c r="AG2091" s="59">
        <v>1</v>
      </c>
      <c r="AH2091" s="59" t="s">
        <v>224</v>
      </c>
      <c r="AI2091" s="59" t="str">
        <f t="shared" si="498"/>
        <v>??</v>
      </c>
      <c r="AJ2091" s="59">
        <v>1</v>
      </c>
      <c r="AK2091" s="529">
        <f>C2091</f>
        <v>0</v>
      </c>
    </row>
    <row r="2092" spans="1:37" ht="14.1" customHeight="1" thickTop="1" thickBot="1">
      <c r="A2092" s="2797"/>
      <c r="B2092" s="2801"/>
      <c r="C2092" s="2827"/>
      <c r="D2092" s="2830"/>
      <c r="E2092" s="2833"/>
      <c r="F2092" s="2807"/>
      <c r="G2092" s="2810"/>
      <c r="H2092" s="2837"/>
      <c r="I2092" s="2807"/>
      <c r="J2092" s="2807"/>
      <c r="K2092" s="273"/>
      <c r="L2092" s="98"/>
      <c r="M2092" s="1760"/>
      <c r="N2092" s="89"/>
      <c r="O2092" s="89"/>
      <c r="P2092" s="98"/>
      <c r="Q2092" s="98"/>
      <c r="R2092" s="12"/>
      <c r="S2092" s="12"/>
      <c r="T2092" s="12"/>
      <c r="U2092" s="12"/>
      <c r="V2092" s="12"/>
      <c r="W2092" s="1934"/>
      <c r="X2092" s="1934"/>
      <c r="Y2092" s="12"/>
      <c r="Z2092" s="98"/>
      <c r="AA2092" s="2813"/>
      <c r="AB2092" s="2813"/>
      <c r="AC2092" s="2816"/>
      <c r="AD2092" s="2835"/>
      <c r="AE2092" s="2821"/>
      <c r="AF2092" s="2823"/>
      <c r="AG2092" s="59">
        <f>IF(N2092=N2091,0,1)</f>
        <v>0</v>
      </c>
      <c r="AH2092" s="59" t="s">
        <v>224</v>
      </c>
      <c r="AI2092" s="59" t="str">
        <f t="shared" si="498"/>
        <v>??</v>
      </c>
      <c r="AJ2092" s="59">
        <f>IF(O2092=O2091,0,1)</f>
        <v>0</v>
      </c>
      <c r="AK2092" s="529">
        <f t="shared" si="495"/>
        <v>0</v>
      </c>
    </row>
    <row r="2093" spans="1:37" ht="14.1" customHeight="1" thickTop="1" thickBot="1">
      <c r="A2093" s="2797"/>
      <c r="B2093" s="2801"/>
      <c r="C2093" s="2827"/>
      <c r="D2093" s="2830"/>
      <c r="E2093" s="2833"/>
      <c r="F2093" s="2807"/>
      <c r="G2093" s="2810"/>
      <c r="H2093" s="2838"/>
      <c r="I2093" s="2807"/>
      <c r="J2093" s="2807"/>
      <c r="K2093" s="273"/>
      <c r="L2093" s="98"/>
      <c r="M2093" s="1760"/>
      <c r="N2093" s="89"/>
      <c r="O2093" s="89"/>
      <c r="P2093" s="98"/>
      <c r="Q2093" s="98"/>
      <c r="R2093" s="12"/>
      <c r="S2093" s="12"/>
      <c r="T2093" s="12"/>
      <c r="U2093" s="12"/>
      <c r="V2093" s="12"/>
      <c r="W2093" s="1934"/>
      <c r="X2093" s="1934"/>
      <c r="Y2093" s="12"/>
      <c r="Z2093" s="98"/>
      <c r="AA2093" s="2813"/>
      <c r="AB2093" s="2813"/>
      <c r="AC2093" s="2816"/>
      <c r="AD2093" s="2835"/>
      <c r="AE2093" s="2821"/>
      <c r="AF2093" s="2823"/>
      <c r="AG2093" s="59">
        <f>IF(N2093=N2092,0,IF(N2093=N2091,0,1))</f>
        <v>0</v>
      </c>
      <c r="AH2093" s="59" t="s">
        <v>224</v>
      </c>
      <c r="AI2093" s="59" t="str">
        <f t="shared" si="498"/>
        <v>??</v>
      </c>
      <c r="AJ2093" s="59">
        <f>IF(O2093=O2092,0,IF(O2093=O2091,0,1))</f>
        <v>0</v>
      </c>
      <c r="AK2093" s="529">
        <f t="shared" si="495"/>
        <v>0</v>
      </c>
    </row>
    <row r="2094" spans="1:37" ht="14.1" customHeight="1" thickTop="1" thickBot="1">
      <c r="A2094" s="2797"/>
      <c r="B2094" s="2801"/>
      <c r="C2094" s="2827"/>
      <c r="D2094" s="2830"/>
      <c r="E2094" s="2833"/>
      <c r="F2094" s="2807"/>
      <c r="G2094" s="2810"/>
      <c r="H2094" s="2839"/>
      <c r="I2094" s="2807"/>
      <c r="J2094" s="2807"/>
      <c r="K2094" s="273"/>
      <c r="L2094" s="98"/>
      <c r="M2094" s="1760"/>
      <c r="N2094" s="89"/>
      <c r="O2094" s="89"/>
      <c r="P2094" s="98"/>
      <c r="Q2094" s="98"/>
      <c r="R2094" s="12"/>
      <c r="S2094" s="12"/>
      <c r="T2094" s="12"/>
      <c r="U2094" s="12"/>
      <c r="V2094" s="12"/>
      <c r="W2094" s="1934"/>
      <c r="X2094" s="1934"/>
      <c r="Y2094" s="12"/>
      <c r="Z2094" s="98"/>
      <c r="AA2094" s="2813"/>
      <c r="AB2094" s="2813"/>
      <c r="AC2094" s="2816"/>
      <c r="AD2094" s="2835"/>
      <c r="AE2094" s="2821"/>
      <c r="AF2094" s="2823"/>
      <c r="AG2094" s="59">
        <f>IF(N2094=N2093,0,IF(N2094=N2092,0,IF(N2094=N2091,0,1)))</f>
        <v>0</v>
      </c>
      <c r="AH2094" s="59" t="s">
        <v>224</v>
      </c>
      <c r="AI2094" s="59" t="str">
        <f t="shared" si="498"/>
        <v>??</v>
      </c>
      <c r="AJ2094" s="59">
        <f>IF(O2094=O2093,0,IF(O2094=O2092,0,IF(O2094=O2091,0,1)))</f>
        <v>0</v>
      </c>
      <c r="AK2094" s="529">
        <f t="shared" si="495"/>
        <v>0</v>
      </c>
    </row>
    <row r="2095" spans="1:37" ht="14.1" customHeight="1" thickTop="1" thickBot="1">
      <c r="A2095" s="2797"/>
      <c r="B2095" s="2801"/>
      <c r="C2095" s="2827"/>
      <c r="D2095" s="2830"/>
      <c r="E2095" s="2833"/>
      <c r="F2095" s="2807"/>
      <c r="G2095" s="2810"/>
      <c r="H2095" s="2839"/>
      <c r="I2095" s="2807"/>
      <c r="J2095" s="2807"/>
      <c r="K2095" s="277"/>
      <c r="L2095" s="98"/>
      <c r="M2095" s="1760"/>
      <c r="N2095" s="89"/>
      <c r="O2095" s="89"/>
      <c r="P2095" s="98"/>
      <c r="Q2095" s="98"/>
      <c r="R2095" s="12"/>
      <c r="S2095" s="12"/>
      <c r="T2095" s="12"/>
      <c r="U2095" s="12"/>
      <c r="V2095" s="12"/>
      <c r="W2095" s="1934"/>
      <c r="X2095" s="1934"/>
      <c r="Y2095" s="12"/>
      <c r="Z2095" s="98"/>
      <c r="AA2095" s="2813"/>
      <c r="AB2095" s="2813"/>
      <c r="AC2095" s="2816"/>
      <c r="AD2095" s="2835"/>
      <c r="AE2095" s="2821"/>
      <c r="AF2095" s="2823"/>
      <c r="AG2095" s="59">
        <f>IF(N2095=N2094,0,IF(N2095=N2093,0,IF(N2095=N2092,0,IF(N2095=N2091,0,1))))</f>
        <v>0</v>
      </c>
      <c r="AH2095" s="59" t="s">
        <v>224</v>
      </c>
      <c r="AI2095" s="59" t="str">
        <f t="shared" si="498"/>
        <v>??</v>
      </c>
      <c r="AJ2095" s="59">
        <f>IF(O2095=O2094,0,IF(O2095=O2093,0,IF(O2095=O2092,0,IF(O2095=O2091,0,1))))</f>
        <v>0</v>
      </c>
      <c r="AK2095" s="529">
        <f t="shared" si="495"/>
        <v>0</v>
      </c>
    </row>
    <row r="2096" spans="1:37" ht="14.1" customHeight="1" thickTop="1" thickBot="1">
      <c r="A2096" s="2797"/>
      <c r="B2096" s="2801"/>
      <c r="C2096" s="2827"/>
      <c r="D2096" s="2830"/>
      <c r="E2096" s="2833"/>
      <c r="F2096" s="2807"/>
      <c r="G2096" s="2810"/>
      <c r="H2096" s="2839"/>
      <c r="I2096" s="2807"/>
      <c r="J2096" s="2807"/>
      <c r="K2096" s="277"/>
      <c r="L2096" s="98"/>
      <c r="M2096" s="1760"/>
      <c r="N2096" s="89"/>
      <c r="O2096" s="89"/>
      <c r="P2096" s="98"/>
      <c r="Q2096" s="98"/>
      <c r="R2096" s="12"/>
      <c r="S2096" s="12"/>
      <c r="T2096" s="12"/>
      <c r="U2096" s="12"/>
      <c r="V2096" s="12"/>
      <c r="W2096" s="1934"/>
      <c r="X2096" s="1934"/>
      <c r="Y2096" s="12"/>
      <c r="Z2096" s="98"/>
      <c r="AA2096" s="2813"/>
      <c r="AB2096" s="2813"/>
      <c r="AC2096" s="2816"/>
      <c r="AD2096" s="2835"/>
      <c r="AE2096" s="2821"/>
      <c r="AF2096" s="2823"/>
      <c r="AG2096" s="59">
        <f>IF(N2096=N2095,0,IF(N2096=N2094,0,IF(N2096=N2093,0,IF(N2096=N2092,0,IF(N2096=N2091,0,1)))))</f>
        <v>0</v>
      </c>
      <c r="AH2096" s="59" t="s">
        <v>224</v>
      </c>
      <c r="AI2096" s="59" t="str">
        <f t="shared" si="498"/>
        <v>??</v>
      </c>
      <c r="AJ2096" s="59">
        <f>IF(O2096=O2095,0,IF(O2096=O2094,0,IF(O2096=O2093,0,IF(O2096=O2092,0,IF(O2096=O2091,0,1)))))</f>
        <v>0</v>
      </c>
      <c r="AK2096" s="529">
        <f t="shared" si="495"/>
        <v>0</v>
      </c>
    </row>
    <row r="2097" spans="1:37" ht="14.1" customHeight="1" thickTop="1" thickBot="1">
      <c r="A2097" s="2797"/>
      <c r="B2097" s="2801"/>
      <c r="C2097" s="2827"/>
      <c r="D2097" s="2830"/>
      <c r="E2097" s="2833"/>
      <c r="F2097" s="2807"/>
      <c r="G2097" s="2810"/>
      <c r="H2097" s="2839"/>
      <c r="I2097" s="2807"/>
      <c r="J2097" s="2807"/>
      <c r="K2097" s="277"/>
      <c r="L2097" s="98"/>
      <c r="M2097" s="1760"/>
      <c r="N2097" s="89"/>
      <c r="O2097" s="89"/>
      <c r="P2097" s="98"/>
      <c r="Q2097" s="98"/>
      <c r="R2097" s="12"/>
      <c r="S2097" s="12"/>
      <c r="T2097" s="12"/>
      <c r="U2097" s="12"/>
      <c r="V2097" s="12"/>
      <c r="W2097" s="1934"/>
      <c r="X2097" s="1934"/>
      <c r="Y2097" s="12"/>
      <c r="Z2097" s="98"/>
      <c r="AA2097" s="2813"/>
      <c r="AB2097" s="2813"/>
      <c r="AC2097" s="2824" t="str">
        <f t="shared" ref="AC2097" si="501">IF(AC2091&gt;9,"błąd","")</f>
        <v/>
      </c>
      <c r="AD2097" s="2835"/>
      <c r="AE2097" s="2821"/>
      <c r="AF2097" s="2823"/>
      <c r="AG2097" s="59">
        <f>IF(N2097=N2096,0,IF(N2097=N2095,0,IF(N2097=N2094,0,IF(N2097=N2093,0,IF(N2097=N2092,0,IF(N2097=N2091,0,1))))))</f>
        <v>0</v>
      </c>
      <c r="AH2097" s="59" t="s">
        <v>224</v>
      </c>
      <c r="AI2097" s="59" t="str">
        <f t="shared" si="498"/>
        <v>??</v>
      </c>
      <c r="AJ2097" s="59">
        <f>IF(O2097=O2096,0,IF(O2097=O2095,0,IF(O2097=O2094,0,IF(O2097=O2093,0,IF(O2097=O2092,0,IF(O2097=O2091,0,1))))))</f>
        <v>0</v>
      </c>
      <c r="AK2097" s="529">
        <f t="shared" si="495"/>
        <v>0</v>
      </c>
    </row>
    <row r="2098" spans="1:37" ht="14.1" customHeight="1" thickTop="1" thickBot="1">
      <c r="A2098" s="2797"/>
      <c r="B2098" s="2801"/>
      <c r="C2098" s="2827"/>
      <c r="D2098" s="2830"/>
      <c r="E2098" s="2833"/>
      <c r="F2098" s="2807"/>
      <c r="G2098" s="2810"/>
      <c r="H2098" s="2839"/>
      <c r="I2098" s="2807"/>
      <c r="J2098" s="2807"/>
      <c r="K2098" s="277"/>
      <c r="L2098" s="98"/>
      <c r="M2098" s="1760"/>
      <c r="N2098" s="89"/>
      <c r="O2098" s="89"/>
      <c r="P2098" s="98"/>
      <c r="Q2098" s="98"/>
      <c r="R2098" s="12"/>
      <c r="S2098" s="12"/>
      <c r="T2098" s="12"/>
      <c r="U2098" s="12"/>
      <c r="V2098" s="12"/>
      <c r="W2098" s="1934"/>
      <c r="X2098" s="1934"/>
      <c r="Y2098" s="12"/>
      <c r="Z2098" s="98"/>
      <c r="AA2098" s="2813"/>
      <c r="AB2098" s="2813"/>
      <c r="AC2098" s="2824"/>
      <c r="AD2098" s="2835"/>
      <c r="AE2098" s="2821"/>
      <c r="AF2098" s="2823"/>
      <c r="AG2098" s="59">
        <f>IF(N2098=N2097,0,IF(N2098=N2096,0,IF(N2098=N2095,0,IF(N2098=N2094,0,IF(N2098=N2093,0,IF(N2098=N2092,0,IF(N2098=N2091,0,1)))))))</f>
        <v>0</v>
      </c>
      <c r="AH2098" s="59" t="s">
        <v>224</v>
      </c>
      <c r="AI2098" s="59" t="str">
        <f t="shared" si="498"/>
        <v>??</v>
      </c>
      <c r="AJ2098" s="59">
        <f>IF(O2098=O2097,0,IF(O2098=O2096,0,IF(O2098=O2095,0,IF(O2098=O2094,0,IF(O2098=O2093,0,IF(O2098=O2092,0,IF(O2098=O2091,0,1)))))))</f>
        <v>0</v>
      </c>
      <c r="AK2098" s="529">
        <f t="shared" si="495"/>
        <v>0</v>
      </c>
    </row>
    <row r="2099" spans="1:37" ht="14.1" customHeight="1" thickTop="1" thickBot="1">
      <c r="A2099" s="2797"/>
      <c r="B2099" s="2801"/>
      <c r="C2099" s="2827"/>
      <c r="D2099" s="2830"/>
      <c r="E2099" s="2833"/>
      <c r="F2099" s="2807"/>
      <c r="G2099" s="2810"/>
      <c r="H2099" s="2839"/>
      <c r="I2099" s="2807"/>
      <c r="J2099" s="2807"/>
      <c r="K2099" s="277"/>
      <c r="L2099" s="98"/>
      <c r="M2099" s="1760"/>
      <c r="N2099" s="89"/>
      <c r="O2099" s="89"/>
      <c r="P2099" s="98"/>
      <c r="Q2099" s="98"/>
      <c r="R2099" s="12"/>
      <c r="S2099" s="12"/>
      <c r="T2099" s="12"/>
      <c r="U2099" s="12"/>
      <c r="V2099" s="12"/>
      <c r="W2099" s="1934"/>
      <c r="X2099" s="1934"/>
      <c r="Y2099" s="12"/>
      <c r="Z2099" s="98"/>
      <c r="AA2099" s="2813"/>
      <c r="AB2099" s="2813"/>
      <c r="AC2099" s="2824"/>
      <c r="AD2099" s="2835"/>
      <c r="AE2099" s="2821"/>
      <c r="AF2099" s="2823"/>
      <c r="AG2099" s="59">
        <f>IF(N2099=N2098,0,IF(N2099=N2097,0,IF(N2099=N2096,0,IF(N2099=N2095,0,IF(N2099=N2094,0,IF(N2099=N2093,0,IF(N2099=N2092,0,IF(N2099=N2091,0,1))))))))</f>
        <v>0</v>
      </c>
      <c r="AH2099" s="59" t="s">
        <v>224</v>
      </c>
      <c r="AI2099" s="59" t="str">
        <f t="shared" si="498"/>
        <v>??</v>
      </c>
      <c r="AJ2099" s="59">
        <f>IF(O2099=O2098,0,IF(O2099=O2097,0,IF(O2099=O2096,0,IF(O2099=O2095,0,IF(O2099=O2094,0,IF(O2099=O2093,0,IF(O2099=O2092,0,IF(O2099=O2091,0,1))))))))</f>
        <v>0</v>
      </c>
      <c r="AK2099" s="529">
        <f t="shared" si="495"/>
        <v>0</v>
      </c>
    </row>
    <row r="2100" spans="1:37" ht="14.1" customHeight="1" thickTop="1" thickBot="1">
      <c r="A2100" s="2797"/>
      <c r="B2100" s="2802"/>
      <c r="C2100" s="2828"/>
      <c r="D2100" s="2831"/>
      <c r="E2100" s="2834"/>
      <c r="F2100" s="2808"/>
      <c r="G2100" s="2811"/>
      <c r="H2100" s="2840"/>
      <c r="I2100" s="2808"/>
      <c r="J2100" s="2808"/>
      <c r="K2100" s="274"/>
      <c r="L2100" s="96"/>
      <c r="M2100" s="96"/>
      <c r="N2100" s="89"/>
      <c r="O2100" s="93"/>
      <c r="P2100" s="96"/>
      <c r="Q2100" s="96"/>
      <c r="R2100" s="13"/>
      <c r="S2100" s="13"/>
      <c r="T2100" s="13"/>
      <c r="U2100" s="13"/>
      <c r="V2100" s="13"/>
      <c r="W2100" s="13"/>
      <c r="X2100" s="13"/>
      <c r="Y2100" s="13"/>
      <c r="Z2100" s="96"/>
      <c r="AA2100" s="2814"/>
      <c r="AB2100" s="2814"/>
      <c r="AC2100" s="2825"/>
      <c r="AD2100" s="2835"/>
      <c r="AE2100" s="2822"/>
      <c r="AF2100" s="2823"/>
      <c r="AG2100" s="59">
        <f>IF(N2100=N2099,0,IF(N2100=N2098,0,IF(N2100=N2097,0,IF(N2100=N2096,0,IF(N2100=N2095,0,IF(N2100=N2094,0,IF(N2100=N2093,0,IF(N2100=N2092,0,IF(N2100=N2091,0,1)))))))))</f>
        <v>0</v>
      </c>
      <c r="AH2100" s="59" t="s">
        <v>224</v>
      </c>
      <c r="AI2100" s="59" t="str">
        <f t="shared" si="498"/>
        <v>??</v>
      </c>
      <c r="AJ2100" s="59">
        <f>IF(O2100=O2099,0,IF(O2100=O2098,0,IF(O2100=O2097,0,IF(O2100=O2096,0,IF(O2100=O2095,0,IF(O2100=O2094,0,IF(O2100=O2093,0,IF(O2100=O2092,0,IF(O2100=O2091,0,1)))))))))</f>
        <v>0</v>
      </c>
      <c r="AK2100" s="529">
        <f t="shared" si="495"/>
        <v>0</v>
      </c>
    </row>
    <row r="2101" spans="1:37" ht="14.1" customHeight="1" thickTop="1" thickBot="1">
      <c r="A2101" s="2797"/>
      <c r="B2101" s="2800"/>
      <c r="C2101" s="2826"/>
      <c r="D2101" s="2829"/>
      <c r="E2101" s="2832"/>
      <c r="F2101" s="2806"/>
      <c r="G2101" s="2809"/>
      <c r="H2101" s="2836" t="s">
        <v>970</v>
      </c>
      <c r="I2101" s="2806"/>
      <c r="J2101" s="2806"/>
      <c r="K2101" s="275"/>
      <c r="L2101" s="97"/>
      <c r="M2101" s="97"/>
      <c r="N2101" s="79"/>
      <c r="O2101" s="79"/>
      <c r="P2101" s="97"/>
      <c r="Q2101" s="97"/>
      <c r="R2101" s="14"/>
      <c r="S2101" s="14"/>
      <c r="T2101" s="14"/>
      <c r="U2101" s="14"/>
      <c r="V2101" s="14"/>
      <c r="W2101" s="14"/>
      <c r="X2101" s="14"/>
      <c r="Y2101" s="14"/>
      <c r="Z2101" s="97"/>
      <c r="AA2101" s="2812">
        <f>SUM(R2101:Z2110)</f>
        <v>0</v>
      </c>
      <c r="AB2101" s="2812">
        <f>IF(AA2101&gt;0,18,0)</f>
        <v>0</v>
      </c>
      <c r="AC2101" s="2815">
        <f t="shared" ref="AC2101" si="502">IF((AA2101-AB2101)&gt;=0,AA2101-AB2101,0)</f>
        <v>0</v>
      </c>
      <c r="AD2101" s="2835">
        <f>IF(AA2101&lt;AB2101,AA2101,AB2101)/IF(AB2101=0,1,AB2101)</f>
        <v>0</v>
      </c>
      <c r="AE2101" s="2820" t="str">
        <f>IF(AD2101=1,"pe",IF(AD2101&gt;0,"ne",""))</f>
        <v/>
      </c>
      <c r="AF2101" s="2823"/>
      <c r="AG2101" s="59">
        <v>1</v>
      </c>
      <c r="AH2101" s="59" t="s">
        <v>224</v>
      </c>
      <c r="AI2101" s="59" t="str">
        <f t="shared" si="498"/>
        <v>??</v>
      </c>
      <c r="AJ2101" s="59">
        <v>1</v>
      </c>
      <c r="AK2101" s="529">
        <f>C2101</f>
        <v>0</v>
      </c>
    </row>
    <row r="2102" spans="1:37" ht="14.1" customHeight="1" thickTop="1" thickBot="1">
      <c r="A2102" s="2797"/>
      <c r="B2102" s="2801"/>
      <c r="C2102" s="2827"/>
      <c r="D2102" s="2830"/>
      <c r="E2102" s="2833"/>
      <c r="F2102" s="2807"/>
      <c r="G2102" s="2810"/>
      <c r="H2102" s="2837"/>
      <c r="I2102" s="2807"/>
      <c r="J2102" s="2807"/>
      <c r="K2102" s="273"/>
      <c r="L2102" s="98"/>
      <c r="M2102" s="1760"/>
      <c r="N2102" s="89"/>
      <c r="O2102" s="89"/>
      <c r="P2102" s="98"/>
      <c r="Q2102" s="98"/>
      <c r="R2102" s="12"/>
      <c r="S2102" s="12"/>
      <c r="T2102" s="12"/>
      <c r="U2102" s="12"/>
      <c r="V2102" s="12"/>
      <c r="W2102" s="1934"/>
      <c r="X2102" s="1934"/>
      <c r="Y2102" s="12"/>
      <c r="Z2102" s="98"/>
      <c r="AA2102" s="2813"/>
      <c r="AB2102" s="2813"/>
      <c r="AC2102" s="2816"/>
      <c r="AD2102" s="2835"/>
      <c r="AE2102" s="2821"/>
      <c r="AF2102" s="2823"/>
      <c r="AG2102" s="59">
        <f>IF(N2102=N2101,0,1)</f>
        <v>0</v>
      </c>
      <c r="AH2102" s="59" t="s">
        <v>224</v>
      </c>
      <c r="AI2102" s="59" t="str">
        <f t="shared" si="498"/>
        <v>??</v>
      </c>
      <c r="AJ2102" s="59">
        <f>IF(O2102=O2101,0,1)</f>
        <v>0</v>
      </c>
      <c r="AK2102" s="529">
        <f t="shared" ref="AK2102:AK2150" si="503">AK2101</f>
        <v>0</v>
      </c>
    </row>
    <row r="2103" spans="1:37" ht="14.1" customHeight="1" thickTop="1" thickBot="1">
      <c r="A2103" s="2797"/>
      <c r="B2103" s="2801"/>
      <c r="C2103" s="2827"/>
      <c r="D2103" s="2830"/>
      <c r="E2103" s="2833"/>
      <c r="F2103" s="2807"/>
      <c r="G2103" s="2810"/>
      <c r="H2103" s="2838"/>
      <c r="I2103" s="2807"/>
      <c r="J2103" s="2807"/>
      <c r="K2103" s="273"/>
      <c r="L2103" s="98"/>
      <c r="M2103" s="1760"/>
      <c r="N2103" s="89"/>
      <c r="O2103" s="89"/>
      <c r="P2103" s="98"/>
      <c r="Q2103" s="98"/>
      <c r="R2103" s="12"/>
      <c r="S2103" s="12"/>
      <c r="T2103" s="12"/>
      <c r="U2103" s="12"/>
      <c r="V2103" s="12"/>
      <c r="W2103" s="1934"/>
      <c r="X2103" s="1934"/>
      <c r="Y2103" s="12"/>
      <c r="Z2103" s="98"/>
      <c r="AA2103" s="2813"/>
      <c r="AB2103" s="2813"/>
      <c r="AC2103" s="2816"/>
      <c r="AD2103" s="2835"/>
      <c r="AE2103" s="2821"/>
      <c r="AF2103" s="2823"/>
      <c r="AG2103" s="59">
        <f>IF(N2103=N2102,0,IF(N2103=N2101,0,1))</f>
        <v>0</v>
      </c>
      <c r="AH2103" s="59" t="s">
        <v>224</v>
      </c>
      <c r="AI2103" s="59" t="str">
        <f t="shared" si="498"/>
        <v>??</v>
      </c>
      <c r="AJ2103" s="59">
        <f>IF(O2103=O2102,0,IF(O2103=O2101,0,1))</f>
        <v>0</v>
      </c>
      <c r="AK2103" s="529">
        <f t="shared" si="503"/>
        <v>0</v>
      </c>
    </row>
    <row r="2104" spans="1:37" ht="14.1" customHeight="1" thickTop="1" thickBot="1">
      <c r="A2104" s="2797"/>
      <c r="B2104" s="2801"/>
      <c r="C2104" s="2827"/>
      <c r="D2104" s="2830"/>
      <c r="E2104" s="2833"/>
      <c r="F2104" s="2807"/>
      <c r="G2104" s="2810"/>
      <c r="H2104" s="2839"/>
      <c r="I2104" s="2807"/>
      <c r="J2104" s="2807"/>
      <c r="K2104" s="273"/>
      <c r="L2104" s="98"/>
      <c r="M2104" s="1760"/>
      <c r="N2104" s="89"/>
      <c r="O2104" s="89"/>
      <c r="P2104" s="98"/>
      <c r="Q2104" s="98"/>
      <c r="R2104" s="12"/>
      <c r="S2104" s="12"/>
      <c r="T2104" s="12"/>
      <c r="U2104" s="12"/>
      <c r="V2104" s="12"/>
      <c r="W2104" s="1934"/>
      <c r="X2104" s="1934"/>
      <c r="Y2104" s="12"/>
      <c r="Z2104" s="98"/>
      <c r="AA2104" s="2813"/>
      <c r="AB2104" s="2813"/>
      <c r="AC2104" s="2816"/>
      <c r="AD2104" s="2835"/>
      <c r="AE2104" s="2821"/>
      <c r="AF2104" s="2823"/>
      <c r="AG2104" s="59">
        <f>IF(N2104=N2103,0,IF(N2104=N2102,0,IF(N2104=N2101,0,1)))</f>
        <v>0</v>
      </c>
      <c r="AH2104" s="59" t="s">
        <v>224</v>
      </c>
      <c r="AI2104" s="59" t="str">
        <f t="shared" si="498"/>
        <v>??</v>
      </c>
      <c r="AJ2104" s="59">
        <f>IF(O2104=O2103,0,IF(O2104=O2102,0,IF(O2104=O2101,0,1)))</f>
        <v>0</v>
      </c>
      <c r="AK2104" s="529">
        <f t="shared" si="503"/>
        <v>0</v>
      </c>
    </row>
    <row r="2105" spans="1:37" ht="14.1" customHeight="1" thickTop="1" thickBot="1">
      <c r="A2105" s="2797"/>
      <c r="B2105" s="2801"/>
      <c r="C2105" s="2827"/>
      <c r="D2105" s="2830"/>
      <c r="E2105" s="2833"/>
      <c r="F2105" s="2807"/>
      <c r="G2105" s="2810"/>
      <c r="H2105" s="2839"/>
      <c r="I2105" s="2807"/>
      <c r="J2105" s="2807"/>
      <c r="K2105" s="277"/>
      <c r="L2105" s="98"/>
      <c r="M2105" s="1760"/>
      <c r="N2105" s="89"/>
      <c r="O2105" s="89"/>
      <c r="P2105" s="98"/>
      <c r="Q2105" s="98"/>
      <c r="R2105" s="12"/>
      <c r="S2105" s="12"/>
      <c r="T2105" s="12"/>
      <c r="U2105" s="12"/>
      <c r="V2105" s="12"/>
      <c r="W2105" s="1934"/>
      <c r="X2105" s="1934"/>
      <c r="Y2105" s="12"/>
      <c r="Z2105" s="98"/>
      <c r="AA2105" s="2813"/>
      <c r="AB2105" s="2813"/>
      <c r="AC2105" s="2816"/>
      <c r="AD2105" s="2835"/>
      <c r="AE2105" s="2821"/>
      <c r="AF2105" s="2823"/>
      <c r="AG2105" s="59">
        <f>IF(N2105=N2104,0,IF(N2105=N2103,0,IF(N2105=N2102,0,IF(N2105=N2101,0,1))))</f>
        <v>0</v>
      </c>
      <c r="AH2105" s="59" t="s">
        <v>224</v>
      </c>
      <c r="AI2105" s="59" t="str">
        <f t="shared" si="498"/>
        <v>??</v>
      </c>
      <c r="AJ2105" s="59">
        <f>IF(O2105=O2104,0,IF(O2105=O2103,0,IF(O2105=O2102,0,IF(O2105=O2101,0,1))))</f>
        <v>0</v>
      </c>
      <c r="AK2105" s="529">
        <f t="shared" si="503"/>
        <v>0</v>
      </c>
    </row>
    <row r="2106" spans="1:37" ht="14.1" customHeight="1" thickTop="1" thickBot="1">
      <c r="A2106" s="2797"/>
      <c r="B2106" s="2801"/>
      <c r="C2106" s="2827"/>
      <c r="D2106" s="2830"/>
      <c r="E2106" s="2833"/>
      <c r="F2106" s="2807"/>
      <c r="G2106" s="2810"/>
      <c r="H2106" s="2839"/>
      <c r="I2106" s="2807"/>
      <c r="J2106" s="2807"/>
      <c r="K2106" s="277"/>
      <c r="L2106" s="98"/>
      <c r="M2106" s="1760"/>
      <c r="N2106" s="89"/>
      <c r="O2106" s="89"/>
      <c r="P2106" s="98"/>
      <c r="Q2106" s="98"/>
      <c r="R2106" s="12"/>
      <c r="S2106" s="12"/>
      <c r="T2106" s="12"/>
      <c r="U2106" s="12"/>
      <c r="V2106" s="12"/>
      <c r="W2106" s="1934"/>
      <c r="X2106" s="1934"/>
      <c r="Y2106" s="12"/>
      <c r="Z2106" s="98"/>
      <c r="AA2106" s="2813"/>
      <c r="AB2106" s="2813"/>
      <c r="AC2106" s="2816"/>
      <c r="AD2106" s="2835"/>
      <c r="AE2106" s="2821"/>
      <c r="AF2106" s="2823"/>
      <c r="AG2106" s="59">
        <f>IF(N2106=N2105,0,IF(N2106=N2104,0,IF(N2106=N2103,0,IF(N2106=N2102,0,IF(N2106=N2101,0,1)))))</f>
        <v>0</v>
      </c>
      <c r="AH2106" s="59" t="s">
        <v>224</v>
      </c>
      <c r="AI2106" s="59" t="str">
        <f t="shared" si="498"/>
        <v>??</v>
      </c>
      <c r="AJ2106" s="59">
        <f>IF(O2106=O2105,0,IF(O2106=O2104,0,IF(O2106=O2103,0,IF(O2106=O2102,0,IF(O2106=O2101,0,1)))))</f>
        <v>0</v>
      </c>
      <c r="AK2106" s="529">
        <f t="shared" si="503"/>
        <v>0</v>
      </c>
    </row>
    <row r="2107" spans="1:37" ht="14.1" customHeight="1" thickTop="1" thickBot="1">
      <c r="A2107" s="2797"/>
      <c r="B2107" s="2801"/>
      <c r="C2107" s="2827"/>
      <c r="D2107" s="2830"/>
      <c r="E2107" s="2833"/>
      <c r="F2107" s="2807"/>
      <c r="G2107" s="2810"/>
      <c r="H2107" s="2839"/>
      <c r="I2107" s="2807"/>
      <c r="J2107" s="2807"/>
      <c r="K2107" s="277"/>
      <c r="L2107" s="98"/>
      <c r="M2107" s="1760"/>
      <c r="N2107" s="89"/>
      <c r="O2107" s="89"/>
      <c r="P2107" s="98"/>
      <c r="Q2107" s="98"/>
      <c r="R2107" s="12"/>
      <c r="S2107" s="12"/>
      <c r="T2107" s="12"/>
      <c r="U2107" s="12"/>
      <c r="V2107" s="12"/>
      <c r="W2107" s="1934"/>
      <c r="X2107" s="1934"/>
      <c r="Y2107" s="12"/>
      <c r="Z2107" s="98"/>
      <c r="AA2107" s="2813"/>
      <c r="AB2107" s="2813"/>
      <c r="AC2107" s="2824" t="str">
        <f t="shared" ref="AC2107" si="504">IF(AC2101&gt;9,"błąd","")</f>
        <v/>
      </c>
      <c r="AD2107" s="2835"/>
      <c r="AE2107" s="2821"/>
      <c r="AF2107" s="2823"/>
      <c r="AG2107" s="59">
        <f>IF(N2107=N2106,0,IF(N2107=N2105,0,IF(N2107=N2104,0,IF(N2107=N2103,0,IF(N2107=N2102,0,IF(N2107=N2101,0,1))))))</f>
        <v>0</v>
      </c>
      <c r="AH2107" s="59" t="s">
        <v>224</v>
      </c>
      <c r="AI2107" s="59" t="str">
        <f t="shared" si="498"/>
        <v>??</v>
      </c>
      <c r="AJ2107" s="59">
        <f>IF(O2107=O2106,0,IF(O2107=O2105,0,IF(O2107=O2104,0,IF(O2107=O2103,0,IF(O2107=O2102,0,IF(O2107=O2101,0,1))))))</f>
        <v>0</v>
      </c>
      <c r="AK2107" s="529">
        <f t="shared" si="503"/>
        <v>0</v>
      </c>
    </row>
    <row r="2108" spans="1:37" ht="14.1" customHeight="1" thickTop="1" thickBot="1">
      <c r="A2108" s="2797"/>
      <c r="B2108" s="2801"/>
      <c r="C2108" s="2827"/>
      <c r="D2108" s="2830"/>
      <c r="E2108" s="2833"/>
      <c r="F2108" s="2807"/>
      <c r="G2108" s="2810"/>
      <c r="H2108" s="2839"/>
      <c r="I2108" s="2807"/>
      <c r="J2108" s="2807"/>
      <c r="K2108" s="277"/>
      <c r="L2108" s="98"/>
      <c r="M2108" s="1760"/>
      <c r="N2108" s="89"/>
      <c r="O2108" s="89"/>
      <c r="P2108" s="98"/>
      <c r="Q2108" s="98"/>
      <c r="R2108" s="12"/>
      <c r="S2108" s="12"/>
      <c r="T2108" s="12"/>
      <c r="U2108" s="12"/>
      <c r="V2108" s="12"/>
      <c r="W2108" s="1934"/>
      <c r="X2108" s="1934"/>
      <c r="Y2108" s="12"/>
      <c r="Z2108" s="98"/>
      <c r="AA2108" s="2813"/>
      <c r="AB2108" s="2813"/>
      <c r="AC2108" s="2824"/>
      <c r="AD2108" s="2835"/>
      <c r="AE2108" s="2821"/>
      <c r="AF2108" s="2823"/>
      <c r="AG2108" s="59">
        <f>IF(N2108=N2107,0,IF(N2108=N2106,0,IF(N2108=N2105,0,IF(N2108=N2104,0,IF(N2108=N2103,0,IF(N2108=N2102,0,IF(N2108=N2101,0,1)))))))</f>
        <v>0</v>
      </c>
      <c r="AH2108" s="59" t="s">
        <v>224</v>
      </c>
      <c r="AI2108" s="59" t="str">
        <f t="shared" si="498"/>
        <v>??</v>
      </c>
      <c r="AJ2108" s="59">
        <f>IF(O2108=O2107,0,IF(O2108=O2106,0,IF(O2108=O2105,0,IF(O2108=O2104,0,IF(O2108=O2103,0,IF(O2108=O2102,0,IF(O2108=O2101,0,1)))))))</f>
        <v>0</v>
      </c>
      <c r="AK2108" s="529">
        <f t="shared" si="503"/>
        <v>0</v>
      </c>
    </row>
    <row r="2109" spans="1:37" ht="14.1" customHeight="1" thickTop="1" thickBot="1">
      <c r="A2109" s="2797"/>
      <c r="B2109" s="2801"/>
      <c r="C2109" s="2827"/>
      <c r="D2109" s="2830"/>
      <c r="E2109" s="2833"/>
      <c r="F2109" s="2807"/>
      <c r="G2109" s="2810"/>
      <c r="H2109" s="2839"/>
      <c r="I2109" s="2807"/>
      <c r="J2109" s="2807"/>
      <c r="K2109" s="277"/>
      <c r="L2109" s="98"/>
      <c r="M2109" s="1760"/>
      <c r="N2109" s="89"/>
      <c r="O2109" s="89"/>
      <c r="P2109" s="98"/>
      <c r="Q2109" s="98"/>
      <c r="R2109" s="12"/>
      <c r="S2109" s="12"/>
      <c r="T2109" s="12"/>
      <c r="U2109" s="12"/>
      <c r="V2109" s="12"/>
      <c r="W2109" s="1934"/>
      <c r="X2109" s="1934"/>
      <c r="Y2109" s="12"/>
      <c r="Z2109" s="98"/>
      <c r="AA2109" s="2813"/>
      <c r="AB2109" s="2813"/>
      <c r="AC2109" s="2824"/>
      <c r="AD2109" s="2835"/>
      <c r="AE2109" s="2821"/>
      <c r="AF2109" s="2823"/>
      <c r="AG2109" s="59">
        <f>IF(N2109=N2108,0,IF(N2109=N2107,0,IF(N2109=N2106,0,IF(N2109=N2105,0,IF(N2109=N2104,0,IF(N2109=N2103,0,IF(N2109=N2102,0,IF(N2109=N2101,0,1))))))))</f>
        <v>0</v>
      </c>
      <c r="AH2109" s="59" t="s">
        <v>224</v>
      </c>
      <c r="AI2109" s="59" t="str">
        <f t="shared" si="498"/>
        <v>??</v>
      </c>
      <c r="AJ2109" s="59">
        <f>IF(O2109=O2108,0,IF(O2109=O2107,0,IF(O2109=O2106,0,IF(O2109=O2105,0,IF(O2109=O2104,0,IF(O2109=O2103,0,IF(O2109=O2102,0,IF(O2109=O2101,0,1))))))))</f>
        <v>0</v>
      </c>
      <c r="AK2109" s="529">
        <f t="shared" si="503"/>
        <v>0</v>
      </c>
    </row>
    <row r="2110" spans="1:37" ht="14.1" customHeight="1" thickTop="1" thickBot="1">
      <c r="A2110" s="2797"/>
      <c r="B2110" s="2802"/>
      <c r="C2110" s="2828"/>
      <c r="D2110" s="2831"/>
      <c r="E2110" s="2834"/>
      <c r="F2110" s="2808"/>
      <c r="G2110" s="2811"/>
      <c r="H2110" s="2840"/>
      <c r="I2110" s="2808"/>
      <c r="J2110" s="2808"/>
      <c r="K2110" s="274"/>
      <c r="L2110" s="96"/>
      <c r="M2110" s="96"/>
      <c r="N2110" s="89"/>
      <c r="O2110" s="93"/>
      <c r="P2110" s="96"/>
      <c r="Q2110" s="96"/>
      <c r="R2110" s="13"/>
      <c r="S2110" s="13"/>
      <c r="T2110" s="13"/>
      <c r="U2110" s="13"/>
      <c r="V2110" s="13"/>
      <c r="W2110" s="13"/>
      <c r="X2110" s="13"/>
      <c r="Y2110" s="13"/>
      <c r="Z2110" s="96"/>
      <c r="AA2110" s="2814"/>
      <c r="AB2110" s="2814"/>
      <c r="AC2110" s="2825"/>
      <c r="AD2110" s="2835"/>
      <c r="AE2110" s="2822"/>
      <c r="AF2110" s="2823"/>
      <c r="AG2110" s="59">
        <f>IF(N2110=N2109,0,IF(N2110=N2108,0,IF(N2110=N2107,0,IF(N2110=N2106,0,IF(N2110=N2105,0,IF(N2110=N2104,0,IF(N2110=N2103,0,IF(N2110=N2102,0,IF(N2110=N2101,0,1)))))))))</f>
        <v>0</v>
      </c>
      <c r="AH2110" s="59" t="s">
        <v>224</v>
      </c>
      <c r="AI2110" s="59" t="str">
        <f t="shared" si="498"/>
        <v>??</v>
      </c>
      <c r="AJ2110" s="59">
        <f>IF(O2110=O2109,0,IF(O2110=O2108,0,IF(O2110=O2107,0,IF(O2110=O2106,0,IF(O2110=O2105,0,IF(O2110=O2104,0,IF(O2110=O2103,0,IF(O2110=O2102,0,IF(O2110=O2101,0,1)))))))))</f>
        <v>0</v>
      </c>
      <c r="AK2110" s="529">
        <f t="shared" si="503"/>
        <v>0</v>
      </c>
    </row>
    <row r="2111" spans="1:37" ht="14.1" customHeight="1" thickTop="1" thickBot="1">
      <c r="A2111" s="2797"/>
      <c r="B2111" s="2800"/>
      <c r="C2111" s="2826"/>
      <c r="D2111" s="2829"/>
      <c r="E2111" s="2832"/>
      <c r="F2111" s="2806"/>
      <c r="G2111" s="2809"/>
      <c r="H2111" s="2836" t="s">
        <v>970</v>
      </c>
      <c r="I2111" s="2806"/>
      <c r="J2111" s="2806"/>
      <c r="K2111" s="275"/>
      <c r="L2111" s="97"/>
      <c r="M2111" s="97"/>
      <c r="N2111" s="79"/>
      <c r="O2111" s="79"/>
      <c r="P2111" s="97"/>
      <c r="Q2111" s="97"/>
      <c r="R2111" s="14"/>
      <c r="S2111" s="14"/>
      <c r="T2111" s="14"/>
      <c r="U2111" s="14"/>
      <c r="V2111" s="14"/>
      <c r="W2111" s="14"/>
      <c r="X2111" s="14"/>
      <c r="Y2111" s="14"/>
      <c r="Z2111" s="97"/>
      <c r="AA2111" s="2812">
        <f>SUM(R2111:Z2120)</f>
        <v>0</v>
      </c>
      <c r="AB2111" s="2812">
        <f>IF(AA2111&gt;0,18,0)</f>
        <v>0</v>
      </c>
      <c r="AC2111" s="2815">
        <f t="shared" ref="AC2111" si="505">IF((AA2111-AB2111)&gt;=0,AA2111-AB2111,0)</f>
        <v>0</v>
      </c>
      <c r="AD2111" s="2835">
        <f>IF(AA2111&lt;AB2111,AA2111,AB2111)/IF(AB2111=0,1,AB2111)</f>
        <v>0</v>
      </c>
      <c r="AE2111" s="2820" t="str">
        <f>IF(AD2111=1,"pe",IF(AD2111&gt;0,"ne",""))</f>
        <v/>
      </c>
      <c r="AF2111" s="2823"/>
      <c r="AG2111" s="59">
        <v>1</v>
      </c>
      <c r="AH2111" s="59" t="s">
        <v>224</v>
      </c>
      <c r="AI2111" s="59" t="str">
        <f t="shared" si="498"/>
        <v>??</v>
      </c>
      <c r="AJ2111" s="59">
        <v>1</v>
      </c>
      <c r="AK2111" s="529">
        <f>C2111</f>
        <v>0</v>
      </c>
    </row>
    <row r="2112" spans="1:37" ht="14.1" customHeight="1" thickTop="1" thickBot="1">
      <c r="A2112" s="2797"/>
      <c r="B2112" s="2801"/>
      <c r="C2112" s="2827"/>
      <c r="D2112" s="2830"/>
      <c r="E2112" s="2833"/>
      <c r="F2112" s="2807"/>
      <c r="G2112" s="2810"/>
      <c r="H2112" s="2837"/>
      <c r="I2112" s="2807"/>
      <c r="J2112" s="2807"/>
      <c r="K2112" s="273"/>
      <c r="L2112" s="98"/>
      <c r="M2112" s="1760"/>
      <c r="N2112" s="89"/>
      <c r="O2112" s="89"/>
      <c r="P2112" s="98"/>
      <c r="Q2112" s="98"/>
      <c r="R2112" s="12"/>
      <c r="S2112" s="12"/>
      <c r="T2112" s="12"/>
      <c r="U2112" s="12"/>
      <c r="V2112" s="12"/>
      <c r="W2112" s="1934"/>
      <c r="X2112" s="1934"/>
      <c r="Y2112" s="12"/>
      <c r="Z2112" s="98"/>
      <c r="AA2112" s="2813"/>
      <c r="AB2112" s="2813"/>
      <c r="AC2112" s="2816"/>
      <c r="AD2112" s="2835"/>
      <c r="AE2112" s="2821"/>
      <c r="AF2112" s="2823"/>
      <c r="AG2112" s="59">
        <f>IF(N2112=N2111,0,1)</f>
        <v>0</v>
      </c>
      <c r="AH2112" s="59" t="s">
        <v>224</v>
      </c>
      <c r="AI2112" s="59" t="str">
        <f t="shared" si="498"/>
        <v>??</v>
      </c>
      <c r="AJ2112" s="59">
        <f>IF(O2112=O2111,0,1)</f>
        <v>0</v>
      </c>
      <c r="AK2112" s="529">
        <f t="shared" ref="AK2112:AK2140" si="506">AK2111</f>
        <v>0</v>
      </c>
    </row>
    <row r="2113" spans="1:37" ht="14.1" customHeight="1" thickTop="1" thickBot="1">
      <c r="A2113" s="2797"/>
      <c r="B2113" s="2801"/>
      <c r="C2113" s="2827"/>
      <c r="D2113" s="2830"/>
      <c r="E2113" s="2833"/>
      <c r="F2113" s="2807"/>
      <c r="G2113" s="2810"/>
      <c r="H2113" s="2838"/>
      <c r="I2113" s="2807"/>
      <c r="J2113" s="2807"/>
      <c r="K2113" s="273"/>
      <c r="L2113" s="98"/>
      <c r="M2113" s="1760"/>
      <c r="N2113" s="89"/>
      <c r="O2113" s="89"/>
      <c r="P2113" s="98"/>
      <c r="Q2113" s="98"/>
      <c r="R2113" s="12"/>
      <c r="S2113" s="12"/>
      <c r="T2113" s="12"/>
      <c r="U2113" s="12"/>
      <c r="V2113" s="12"/>
      <c r="W2113" s="1934"/>
      <c r="X2113" s="1934"/>
      <c r="Y2113" s="12"/>
      <c r="Z2113" s="98"/>
      <c r="AA2113" s="2813"/>
      <c r="AB2113" s="2813"/>
      <c r="AC2113" s="2816"/>
      <c r="AD2113" s="2835"/>
      <c r="AE2113" s="2821"/>
      <c r="AF2113" s="2823"/>
      <c r="AG2113" s="59">
        <f>IF(N2113=N2112,0,IF(N2113=N2111,0,1))</f>
        <v>0</v>
      </c>
      <c r="AH2113" s="59" t="s">
        <v>224</v>
      </c>
      <c r="AI2113" s="59" t="str">
        <f t="shared" si="498"/>
        <v>??</v>
      </c>
      <c r="AJ2113" s="59">
        <f>IF(O2113=O2112,0,IF(O2113=O2111,0,1))</f>
        <v>0</v>
      </c>
      <c r="AK2113" s="529">
        <f t="shared" si="506"/>
        <v>0</v>
      </c>
    </row>
    <row r="2114" spans="1:37" ht="14.1" customHeight="1" thickTop="1" thickBot="1">
      <c r="A2114" s="2797"/>
      <c r="B2114" s="2801"/>
      <c r="C2114" s="2827"/>
      <c r="D2114" s="2830"/>
      <c r="E2114" s="2833"/>
      <c r="F2114" s="2807"/>
      <c r="G2114" s="2810"/>
      <c r="H2114" s="2839"/>
      <c r="I2114" s="2807"/>
      <c r="J2114" s="2807"/>
      <c r="K2114" s="273"/>
      <c r="L2114" s="98"/>
      <c r="M2114" s="1760"/>
      <c r="N2114" s="89"/>
      <c r="O2114" s="89"/>
      <c r="P2114" s="98"/>
      <c r="Q2114" s="98"/>
      <c r="R2114" s="12"/>
      <c r="S2114" s="12"/>
      <c r="T2114" s="12"/>
      <c r="U2114" s="12"/>
      <c r="V2114" s="12"/>
      <c r="W2114" s="1934"/>
      <c r="X2114" s="1934"/>
      <c r="Y2114" s="12"/>
      <c r="Z2114" s="98"/>
      <c r="AA2114" s="2813"/>
      <c r="AB2114" s="2813"/>
      <c r="AC2114" s="2816"/>
      <c r="AD2114" s="2835"/>
      <c r="AE2114" s="2821"/>
      <c r="AF2114" s="2823"/>
      <c r="AG2114" s="59">
        <f>IF(N2114=N2113,0,IF(N2114=N2112,0,IF(N2114=N2111,0,1)))</f>
        <v>0</v>
      </c>
      <c r="AH2114" s="59" t="s">
        <v>224</v>
      </c>
      <c r="AI2114" s="59" t="str">
        <f t="shared" si="498"/>
        <v>??</v>
      </c>
      <c r="AJ2114" s="59">
        <f>IF(O2114=O2113,0,IF(O2114=O2112,0,IF(O2114=O2111,0,1)))</f>
        <v>0</v>
      </c>
      <c r="AK2114" s="529">
        <f t="shared" si="506"/>
        <v>0</v>
      </c>
    </row>
    <row r="2115" spans="1:37" ht="14.1" customHeight="1" thickTop="1" thickBot="1">
      <c r="A2115" s="2797"/>
      <c r="B2115" s="2801"/>
      <c r="C2115" s="2827"/>
      <c r="D2115" s="2830"/>
      <c r="E2115" s="2833"/>
      <c r="F2115" s="2807"/>
      <c r="G2115" s="2810"/>
      <c r="H2115" s="2839"/>
      <c r="I2115" s="2807"/>
      <c r="J2115" s="2807"/>
      <c r="K2115" s="277"/>
      <c r="L2115" s="98"/>
      <c r="M2115" s="1760"/>
      <c r="N2115" s="89"/>
      <c r="O2115" s="89"/>
      <c r="P2115" s="98"/>
      <c r="Q2115" s="98"/>
      <c r="R2115" s="12"/>
      <c r="S2115" s="12"/>
      <c r="T2115" s="12"/>
      <c r="U2115" s="12"/>
      <c r="V2115" s="12"/>
      <c r="W2115" s="1934"/>
      <c r="X2115" s="1934"/>
      <c r="Y2115" s="12"/>
      <c r="Z2115" s="98"/>
      <c r="AA2115" s="2813"/>
      <c r="AB2115" s="2813"/>
      <c r="AC2115" s="2816"/>
      <c r="AD2115" s="2835"/>
      <c r="AE2115" s="2821"/>
      <c r="AF2115" s="2823"/>
      <c r="AG2115" s="59">
        <f>IF(N2115=N2114,0,IF(N2115=N2113,0,IF(N2115=N2112,0,IF(N2115=N2111,0,1))))</f>
        <v>0</v>
      </c>
      <c r="AH2115" s="59" t="s">
        <v>224</v>
      </c>
      <c r="AI2115" s="59" t="str">
        <f t="shared" si="498"/>
        <v>??</v>
      </c>
      <c r="AJ2115" s="59">
        <f>IF(O2115=O2114,0,IF(O2115=O2113,0,IF(O2115=O2112,0,IF(O2115=O2111,0,1))))</f>
        <v>0</v>
      </c>
      <c r="AK2115" s="529">
        <f t="shared" si="506"/>
        <v>0</v>
      </c>
    </row>
    <row r="2116" spans="1:37" ht="14.1" customHeight="1" thickTop="1" thickBot="1">
      <c r="A2116" s="2797"/>
      <c r="B2116" s="2801"/>
      <c r="C2116" s="2827"/>
      <c r="D2116" s="2830"/>
      <c r="E2116" s="2833"/>
      <c r="F2116" s="2807"/>
      <c r="G2116" s="2810"/>
      <c r="H2116" s="2839"/>
      <c r="I2116" s="2807"/>
      <c r="J2116" s="2807"/>
      <c r="K2116" s="277"/>
      <c r="L2116" s="98"/>
      <c r="M2116" s="1760"/>
      <c r="N2116" s="89"/>
      <c r="O2116" s="89"/>
      <c r="P2116" s="98"/>
      <c r="Q2116" s="98"/>
      <c r="R2116" s="12"/>
      <c r="S2116" s="12"/>
      <c r="T2116" s="12"/>
      <c r="U2116" s="12"/>
      <c r="V2116" s="12"/>
      <c r="W2116" s="1934"/>
      <c r="X2116" s="1934"/>
      <c r="Y2116" s="12"/>
      <c r="Z2116" s="98"/>
      <c r="AA2116" s="2813"/>
      <c r="AB2116" s="2813"/>
      <c r="AC2116" s="2816"/>
      <c r="AD2116" s="2835"/>
      <c r="AE2116" s="2821"/>
      <c r="AF2116" s="2823"/>
      <c r="AG2116" s="59">
        <f>IF(N2116=N2115,0,IF(N2116=N2114,0,IF(N2116=N2113,0,IF(N2116=N2112,0,IF(N2116=N2111,0,1)))))</f>
        <v>0</v>
      </c>
      <c r="AH2116" s="59" t="s">
        <v>224</v>
      </c>
      <c r="AI2116" s="59" t="str">
        <f t="shared" si="498"/>
        <v>??</v>
      </c>
      <c r="AJ2116" s="59">
        <f>IF(O2116=O2115,0,IF(O2116=O2114,0,IF(O2116=O2113,0,IF(O2116=O2112,0,IF(O2116=O2111,0,1)))))</f>
        <v>0</v>
      </c>
      <c r="AK2116" s="529">
        <f t="shared" si="506"/>
        <v>0</v>
      </c>
    </row>
    <row r="2117" spans="1:37" ht="14.1" customHeight="1" thickTop="1" thickBot="1">
      <c r="A2117" s="2797"/>
      <c r="B2117" s="2801"/>
      <c r="C2117" s="2827"/>
      <c r="D2117" s="2830"/>
      <c r="E2117" s="2833"/>
      <c r="F2117" s="2807"/>
      <c r="G2117" s="2810"/>
      <c r="H2117" s="2839"/>
      <c r="I2117" s="2807"/>
      <c r="J2117" s="2807"/>
      <c r="K2117" s="277"/>
      <c r="L2117" s="98"/>
      <c r="M2117" s="1760"/>
      <c r="N2117" s="89"/>
      <c r="O2117" s="89"/>
      <c r="P2117" s="98"/>
      <c r="Q2117" s="98"/>
      <c r="R2117" s="12"/>
      <c r="S2117" s="12"/>
      <c r="T2117" s="12"/>
      <c r="U2117" s="12"/>
      <c r="V2117" s="12"/>
      <c r="W2117" s="1934"/>
      <c r="X2117" s="1934"/>
      <c r="Y2117" s="12"/>
      <c r="Z2117" s="98"/>
      <c r="AA2117" s="2813"/>
      <c r="AB2117" s="2813"/>
      <c r="AC2117" s="2824" t="str">
        <f t="shared" ref="AC2117" si="507">IF(AC2111&gt;9,"błąd","")</f>
        <v/>
      </c>
      <c r="AD2117" s="2835"/>
      <c r="AE2117" s="2821"/>
      <c r="AF2117" s="2823"/>
      <c r="AG2117" s="59">
        <f>IF(N2117=N2116,0,IF(N2117=N2115,0,IF(N2117=N2114,0,IF(N2117=N2113,0,IF(N2117=N2112,0,IF(N2117=N2111,0,1))))))</f>
        <v>0</v>
      </c>
      <c r="AH2117" s="59" t="s">
        <v>224</v>
      </c>
      <c r="AI2117" s="59" t="str">
        <f t="shared" si="498"/>
        <v>??</v>
      </c>
      <c r="AJ2117" s="59">
        <f>IF(O2117=O2116,0,IF(O2117=O2115,0,IF(O2117=O2114,0,IF(O2117=O2113,0,IF(O2117=O2112,0,IF(O2117=O2111,0,1))))))</f>
        <v>0</v>
      </c>
      <c r="AK2117" s="529">
        <f t="shared" si="506"/>
        <v>0</v>
      </c>
    </row>
    <row r="2118" spans="1:37" ht="14.1" customHeight="1" thickTop="1" thickBot="1">
      <c r="A2118" s="2797"/>
      <c r="B2118" s="2801"/>
      <c r="C2118" s="2827"/>
      <c r="D2118" s="2830"/>
      <c r="E2118" s="2833"/>
      <c r="F2118" s="2807"/>
      <c r="G2118" s="2810"/>
      <c r="H2118" s="2839"/>
      <c r="I2118" s="2807"/>
      <c r="J2118" s="2807"/>
      <c r="K2118" s="277"/>
      <c r="L2118" s="98"/>
      <c r="M2118" s="1760"/>
      <c r="N2118" s="89"/>
      <c r="O2118" s="89"/>
      <c r="P2118" s="98"/>
      <c r="Q2118" s="98"/>
      <c r="R2118" s="12"/>
      <c r="S2118" s="12"/>
      <c r="T2118" s="12"/>
      <c r="U2118" s="12"/>
      <c r="V2118" s="12"/>
      <c r="W2118" s="1934"/>
      <c r="X2118" s="1934"/>
      <c r="Y2118" s="12"/>
      <c r="Z2118" s="98"/>
      <c r="AA2118" s="2813"/>
      <c r="AB2118" s="2813"/>
      <c r="AC2118" s="2824"/>
      <c r="AD2118" s="2835"/>
      <c r="AE2118" s="2821"/>
      <c r="AF2118" s="2823"/>
      <c r="AG2118" s="59">
        <f>IF(N2118=N2117,0,IF(N2118=N2116,0,IF(N2118=N2115,0,IF(N2118=N2114,0,IF(N2118=N2113,0,IF(N2118=N2112,0,IF(N2118=N2111,0,1)))))))</f>
        <v>0</v>
      </c>
      <c r="AH2118" s="59" t="s">
        <v>224</v>
      </c>
      <c r="AI2118" s="59" t="str">
        <f t="shared" si="498"/>
        <v>??</v>
      </c>
      <c r="AJ2118" s="59">
        <f>IF(O2118=O2117,0,IF(O2118=O2116,0,IF(O2118=O2115,0,IF(O2118=O2114,0,IF(O2118=O2113,0,IF(O2118=O2112,0,IF(O2118=O2111,0,1)))))))</f>
        <v>0</v>
      </c>
      <c r="AK2118" s="529">
        <f t="shared" si="506"/>
        <v>0</v>
      </c>
    </row>
    <row r="2119" spans="1:37" ht="14.1" customHeight="1" thickTop="1" thickBot="1">
      <c r="A2119" s="2797"/>
      <c r="B2119" s="2801"/>
      <c r="C2119" s="2827"/>
      <c r="D2119" s="2830"/>
      <c r="E2119" s="2833"/>
      <c r="F2119" s="2807"/>
      <c r="G2119" s="2810"/>
      <c r="H2119" s="2839"/>
      <c r="I2119" s="2807"/>
      <c r="J2119" s="2807"/>
      <c r="K2119" s="277"/>
      <c r="L2119" s="98"/>
      <c r="M2119" s="1760"/>
      <c r="N2119" s="89"/>
      <c r="O2119" s="89"/>
      <c r="P2119" s="98"/>
      <c r="Q2119" s="98"/>
      <c r="R2119" s="12"/>
      <c r="S2119" s="12"/>
      <c r="T2119" s="12"/>
      <c r="U2119" s="12"/>
      <c r="V2119" s="12"/>
      <c r="W2119" s="1934"/>
      <c r="X2119" s="1934"/>
      <c r="Y2119" s="12"/>
      <c r="Z2119" s="98"/>
      <c r="AA2119" s="2813"/>
      <c r="AB2119" s="2813"/>
      <c r="AC2119" s="2824"/>
      <c r="AD2119" s="2835"/>
      <c r="AE2119" s="2821"/>
      <c r="AF2119" s="2823"/>
      <c r="AG2119" s="59">
        <f>IF(N2119=N2118,0,IF(N2119=N2117,0,IF(N2119=N2116,0,IF(N2119=N2115,0,IF(N2119=N2114,0,IF(N2119=N2113,0,IF(N2119=N2112,0,IF(N2119=N2111,0,1))))))))</f>
        <v>0</v>
      </c>
      <c r="AH2119" s="59" t="s">
        <v>224</v>
      </c>
      <c r="AI2119" s="59" t="str">
        <f t="shared" si="498"/>
        <v>??</v>
      </c>
      <c r="AJ2119" s="59">
        <f>IF(O2119=O2118,0,IF(O2119=O2117,0,IF(O2119=O2116,0,IF(O2119=O2115,0,IF(O2119=O2114,0,IF(O2119=O2113,0,IF(O2119=O2112,0,IF(O2119=O2111,0,1))))))))</f>
        <v>0</v>
      </c>
      <c r="AK2119" s="529">
        <f t="shared" si="506"/>
        <v>0</v>
      </c>
    </row>
    <row r="2120" spans="1:37" ht="14.1" customHeight="1" thickTop="1" thickBot="1">
      <c r="A2120" s="2797"/>
      <c r="B2120" s="2802"/>
      <c r="C2120" s="2828"/>
      <c r="D2120" s="2831"/>
      <c r="E2120" s="2834"/>
      <c r="F2120" s="2808"/>
      <c r="G2120" s="2811"/>
      <c r="H2120" s="2840"/>
      <c r="I2120" s="2808"/>
      <c r="J2120" s="2808"/>
      <c r="K2120" s="274"/>
      <c r="L2120" s="96"/>
      <c r="M2120" s="96"/>
      <c r="N2120" s="89"/>
      <c r="O2120" s="93"/>
      <c r="P2120" s="96"/>
      <c r="Q2120" s="96"/>
      <c r="R2120" s="13"/>
      <c r="S2120" s="13"/>
      <c r="T2120" s="13"/>
      <c r="U2120" s="13"/>
      <c r="V2120" s="13"/>
      <c r="W2120" s="13"/>
      <c r="X2120" s="13"/>
      <c r="Y2120" s="13"/>
      <c r="Z2120" s="96"/>
      <c r="AA2120" s="2814"/>
      <c r="AB2120" s="2814"/>
      <c r="AC2120" s="2825"/>
      <c r="AD2120" s="2835"/>
      <c r="AE2120" s="2822"/>
      <c r="AF2120" s="2823"/>
      <c r="AG2120" s="59">
        <f>IF(N2120=N2119,0,IF(N2120=N2118,0,IF(N2120=N2117,0,IF(N2120=N2116,0,IF(N2120=N2115,0,IF(N2120=N2114,0,IF(N2120=N2113,0,IF(N2120=N2112,0,IF(N2120=N2111,0,1)))))))))</f>
        <v>0</v>
      </c>
      <c r="AH2120" s="59" t="s">
        <v>224</v>
      </c>
      <c r="AI2120" s="59" t="str">
        <f t="shared" si="498"/>
        <v>??</v>
      </c>
      <c r="AJ2120" s="59">
        <f>IF(O2120=O2119,0,IF(O2120=O2118,0,IF(O2120=O2117,0,IF(O2120=O2116,0,IF(O2120=O2115,0,IF(O2120=O2114,0,IF(O2120=O2113,0,IF(O2120=O2112,0,IF(O2120=O2111,0,1)))))))))</f>
        <v>0</v>
      </c>
      <c r="AK2120" s="529">
        <f t="shared" si="506"/>
        <v>0</v>
      </c>
    </row>
    <row r="2121" spans="1:37" ht="14.1" customHeight="1" thickTop="1" thickBot="1">
      <c r="A2121" s="2797"/>
      <c r="B2121" s="2800"/>
      <c r="C2121" s="2826"/>
      <c r="D2121" s="2829"/>
      <c r="E2121" s="2832"/>
      <c r="F2121" s="2806"/>
      <c r="G2121" s="2809"/>
      <c r="H2121" s="2836" t="s">
        <v>970</v>
      </c>
      <c r="I2121" s="2806"/>
      <c r="J2121" s="2806"/>
      <c r="K2121" s="275"/>
      <c r="L2121" s="97"/>
      <c r="M2121" s="97"/>
      <c r="N2121" s="79"/>
      <c r="O2121" s="79"/>
      <c r="P2121" s="97"/>
      <c r="Q2121" s="97"/>
      <c r="R2121" s="14"/>
      <c r="S2121" s="14"/>
      <c r="T2121" s="14"/>
      <c r="U2121" s="14"/>
      <c r="V2121" s="14"/>
      <c r="W2121" s="14"/>
      <c r="X2121" s="14"/>
      <c r="Y2121" s="14"/>
      <c r="Z2121" s="97"/>
      <c r="AA2121" s="2812">
        <f>SUM(R2121:Z2130)</f>
        <v>0</v>
      </c>
      <c r="AB2121" s="2812">
        <f>IF(AA2121&gt;0,18,0)</f>
        <v>0</v>
      </c>
      <c r="AC2121" s="2815">
        <f t="shared" ref="AC2121" si="508">IF((AA2121-AB2121)&gt;=0,AA2121-AB2121,0)</f>
        <v>0</v>
      </c>
      <c r="AD2121" s="2835">
        <f>IF(AA2121&lt;AB2121,AA2121,AB2121)/IF(AB2121=0,1,AB2121)</f>
        <v>0</v>
      </c>
      <c r="AE2121" s="2820" t="str">
        <f>IF(AD2121=1,"pe",IF(AD2121&gt;0,"ne",""))</f>
        <v/>
      </c>
      <c r="AF2121" s="2823"/>
      <c r="AG2121" s="59">
        <v>1</v>
      </c>
      <c r="AH2121" s="59" t="s">
        <v>224</v>
      </c>
      <c r="AI2121" s="59" t="str">
        <f t="shared" si="498"/>
        <v>??</v>
      </c>
      <c r="AJ2121" s="59">
        <v>1</v>
      </c>
      <c r="AK2121" s="529">
        <f>C2121</f>
        <v>0</v>
      </c>
    </row>
    <row r="2122" spans="1:37" ht="14.1" customHeight="1" thickTop="1" thickBot="1">
      <c r="A2122" s="2797"/>
      <c r="B2122" s="2801"/>
      <c r="C2122" s="2827"/>
      <c r="D2122" s="2830"/>
      <c r="E2122" s="2833"/>
      <c r="F2122" s="2807"/>
      <c r="G2122" s="2810"/>
      <c r="H2122" s="2837"/>
      <c r="I2122" s="2807"/>
      <c r="J2122" s="2807"/>
      <c r="K2122" s="273"/>
      <c r="L2122" s="98"/>
      <c r="M2122" s="1760"/>
      <c r="N2122" s="89"/>
      <c r="O2122" s="89"/>
      <c r="P2122" s="98"/>
      <c r="Q2122" s="98"/>
      <c r="R2122" s="12"/>
      <c r="S2122" s="12"/>
      <c r="T2122" s="12"/>
      <c r="U2122" s="12"/>
      <c r="V2122" s="12"/>
      <c r="W2122" s="1934"/>
      <c r="X2122" s="1934"/>
      <c r="Y2122" s="12"/>
      <c r="Z2122" s="98"/>
      <c r="AA2122" s="2813"/>
      <c r="AB2122" s="2813"/>
      <c r="AC2122" s="2816"/>
      <c r="AD2122" s="2835"/>
      <c r="AE2122" s="2821"/>
      <c r="AF2122" s="2823"/>
      <c r="AG2122" s="59">
        <f>IF(N2122=N2121,0,1)</f>
        <v>0</v>
      </c>
      <c r="AH2122" s="59" t="s">
        <v>224</v>
      </c>
      <c r="AI2122" s="59" t="str">
        <f t="shared" si="498"/>
        <v>??</v>
      </c>
      <c r="AJ2122" s="59">
        <f>IF(O2122=O2121,0,1)</f>
        <v>0</v>
      </c>
      <c r="AK2122" s="529">
        <f t="shared" si="506"/>
        <v>0</v>
      </c>
    </row>
    <row r="2123" spans="1:37" ht="14.1" customHeight="1" thickTop="1" thickBot="1">
      <c r="A2123" s="2797"/>
      <c r="B2123" s="2801"/>
      <c r="C2123" s="2827"/>
      <c r="D2123" s="2830"/>
      <c r="E2123" s="2833"/>
      <c r="F2123" s="2807"/>
      <c r="G2123" s="2810"/>
      <c r="H2123" s="2838"/>
      <c r="I2123" s="2807"/>
      <c r="J2123" s="2807"/>
      <c r="K2123" s="273"/>
      <c r="L2123" s="98"/>
      <c r="M2123" s="1760"/>
      <c r="N2123" s="89"/>
      <c r="O2123" s="89"/>
      <c r="P2123" s="98"/>
      <c r="Q2123" s="98"/>
      <c r="R2123" s="12"/>
      <c r="S2123" s="12"/>
      <c r="T2123" s="12"/>
      <c r="U2123" s="12"/>
      <c r="V2123" s="12"/>
      <c r="W2123" s="1934"/>
      <c r="X2123" s="1934"/>
      <c r="Y2123" s="12"/>
      <c r="Z2123" s="98"/>
      <c r="AA2123" s="2813"/>
      <c r="AB2123" s="2813"/>
      <c r="AC2123" s="2816"/>
      <c r="AD2123" s="2835"/>
      <c r="AE2123" s="2821"/>
      <c r="AF2123" s="2823"/>
      <c r="AG2123" s="59">
        <f>IF(N2123=N2122,0,IF(N2123=N2121,0,1))</f>
        <v>0</v>
      </c>
      <c r="AH2123" s="59" t="s">
        <v>224</v>
      </c>
      <c r="AI2123" s="59" t="str">
        <f t="shared" si="498"/>
        <v>??</v>
      </c>
      <c r="AJ2123" s="59">
        <f>IF(O2123=O2122,0,IF(O2123=O2121,0,1))</f>
        <v>0</v>
      </c>
      <c r="AK2123" s="529">
        <f t="shared" si="506"/>
        <v>0</v>
      </c>
    </row>
    <row r="2124" spans="1:37" ht="14.1" customHeight="1" thickTop="1" thickBot="1">
      <c r="A2124" s="2797"/>
      <c r="B2124" s="2801"/>
      <c r="C2124" s="2827"/>
      <c r="D2124" s="2830"/>
      <c r="E2124" s="2833"/>
      <c r="F2124" s="2807"/>
      <c r="G2124" s="2810"/>
      <c r="H2124" s="2839"/>
      <c r="I2124" s="2807"/>
      <c r="J2124" s="2807"/>
      <c r="K2124" s="273"/>
      <c r="L2124" s="98"/>
      <c r="M2124" s="1760"/>
      <c r="N2124" s="89"/>
      <c r="O2124" s="89"/>
      <c r="P2124" s="98"/>
      <c r="Q2124" s="98"/>
      <c r="R2124" s="12"/>
      <c r="S2124" s="12"/>
      <c r="T2124" s="12"/>
      <c r="U2124" s="12"/>
      <c r="V2124" s="12"/>
      <c r="W2124" s="1934"/>
      <c r="X2124" s="1934"/>
      <c r="Y2124" s="12"/>
      <c r="Z2124" s="98"/>
      <c r="AA2124" s="2813"/>
      <c r="AB2124" s="2813"/>
      <c r="AC2124" s="2816"/>
      <c r="AD2124" s="2835"/>
      <c r="AE2124" s="2821"/>
      <c r="AF2124" s="2823"/>
      <c r="AG2124" s="59">
        <f>IF(N2124=N2123,0,IF(N2124=N2122,0,IF(N2124=N2121,0,1)))</f>
        <v>0</v>
      </c>
      <c r="AH2124" s="59" t="s">
        <v>224</v>
      </c>
      <c r="AI2124" s="59" t="str">
        <f t="shared" si="498"/>
        <v>??</v>
      </c>
      <c r="AJ2124" s="59">
        <f>IF(O2124=O2123,0,IF(O2124=O2122,0,IF(O2124=O2121,0,1)))</f>
        <v>0</v>
      </c>
      <c r="AK2124" s="529">
        <f t="shared" si="506"/>
        <v>0</v>
      </c>
    </row>
    <row r="2125" spans="1:37" ht="14.1" customHeight="1" thickTop="1" thickBot="1">
      <c r="A2125" s="2797"/>
      <c r="B2125" s="2801"/>
      <c r="C2125" s="2827"/>
      <c r="D2125" s="2830"/>
      <c r="E2125" s="2833"/>
      <c r="F2125" s="2807"/>
      <c r="G2125" s="2810"/>
      <c r="H2125" s="2839"/>
      <c r="I2125" s="2807"/>
      <c r="J2125" s="2807"/>
      <c r="K2125" s="277"/>
      <c r="L2125" s="98"/>
      <c r="M2125" s="1760"/>
      <c r="N2125" s="89"/>
      <c r="O2125" s="89"/>
      <c r="P2125" s="98"/>
      <c r="Q2125" s="98"/>
      <c r="R2125" s="12"/>
      <c r="S2125" s="12"/>
      <c r="T2125" s="12"/>
      <c r="U2125" s="12"/>
      <c r="V2125" s="12"/>
      <c r="W2125" s="1934"/>
      <c r="X2125" s="1934"/>
      <c r="Y2125" s="12"/>
      <c r="Z2125" s="98"/>
      <c r="AA2125" s="2813"/>
      <c r="AB2125" s="2813"/>
      <c r="AC2125" s="2816"/>
      <c r="AD2125" s="2835"/>
      <c r="AE2125" s="2821"/>
      <c r="AF2125" s="2823"/>
      <c r="AG2125" s="59">
        <f>IF(N2125=N2124,0,IF(N2125=N2123,0,IF(N2125=N2122,0,IF(N2125=N2121,0,1))))</f>
        <v>0</v>
      </c>
      <c r="AH2125" s="59" t="s">
        <v>224</v>
      </c>
      <c r="AI2125" s="59" t="str">
        <f t="shared" si="498"/>
        <v>??</v>
      </c>
      <c r="AJ2125" s="59">
        <f>IF(O2125=O2124,0,IF(O2125=O2123,0,IF(O2125=O2122,0,IF(O2125=O2121,0,1))))</f>
        <v>0</v>
      </c>
      <c r="AK2125" s="529">
        <f t="shared" si="506"/>
        <v>0</v>
      </c>
    </row>
    <row r="2126" spans="1:37" ht="14.1" customHeight="1" thickTop="1" thickBot="1">
      <c r="A2126" s="2797"/>
      <c r="B2126" s="2801"/>
      <c r="C2126" s="2827"/>
      <c r="D2126" s="2830"/>
      <c r="E2126" s="2833"/>
      <c r="F2126" s="2807"/>
      <c r="G2126" s="2810"/>
      <c r="H2126" s="2839"/>
      <c r="I2126" s="2807"/>
      <c r="J2126" s="2807"/>
      <c r="K2126" s="277"/>
      <c r="L2126" s="98"/>
      <c r="M2126" s="1760"/>
      <c r="N2126" s="89"/>
      <c r="O2126" s="89"/>
      <c r="P2126" s="98"/>
      <c r="Q2126" s="98"/>
      <c r="R2126" s="12"/>
      <c r="S2126" s="12"/>
      <c r="T2126" s="12"/>
      <c r="U2126" s="12"/>
      <c r="V2126" s="12"/>
      <c r="W2126" s="1934"/>
      <c r="X2126" s="1934"/>
      <c r="Y2126" s="12"/>
      <c r="Z2126" s="98"/>
      <c r="AA2126" s="2813"/>
      <c r="AB2126" s="2813"/>
      <c r="AC2126" s="2816"/>
      <c r="AD2126" s="2835"/>
      <c r="AE2126" s="2821"/>
      <c r="AF2126" s="2823"/>
      <c r="AG2126" s="59">
        <f>IF(N2126=N2125,0,IF(N2126=N2124,0,IF(N2126=N2123,0,IF(N2126=N2122,0,IF(N2126=N2121,0,1)))))</f>
        <v>0</v>
      </c>
      <c r="AH2126" s="59" t="s">
        <v>224</v>
      </c>
      <c r="AI2126" s="59" t="str">
        <f t="shared" si="498"/>
        <v>??</v>
      </c>
      <c r="AJ2126" s="59">
        <f>IF(O2126=O2125,0,IF(O2126=O2124,0,IF(O2126=O2123,0,IF(O2126=O2122,0,IF(O2126=O2121,0,1)))))</f>
        <v>0</v>
      </c>
      <c r="AK2126" s="529">
        <f t="shared" si="506"/>
        <v>0</v>
      </c>
    </row>
    <row r="2127" spans="1:37" ht="14.1" customHeight="1" thickTop="1" thickBot="1">
      <c r="A2127" s="2797"/>
      <c r="B2127" s="2801"/>
      <c r="C2127" s="2827"/>
      <c r="D2127" s="2830"/>
      <c r="E2127" s="2833"/>
      <c r="F2127" s="2807"/>
      <c r="G2127" s="2810"/>
      <c r="H2127" s="2839"/>
      <c r="I2127" s="2807"/>
      <c r="J2127" s="2807"/>
      <c r="K2127" s="277"/>
      <c r="L2127" s="98"/>
      <c r="M2127" s="1760"/>
      <c r="N2127" s="89"/>
      <c r="O2127" s="89"/>
      <c r="P2127" s="98"/>
      <c r="Q2127" s="98"/>
      <c r="R2127" s="12"/>
      <c r="S2127" s="12"/>
      <c r="T2127" s="12"/>
      <c r="U2127" s="12"/>
      <c r="V2127" s="12"/>
      <c r="W2127" s="1934"/>
      <c r="X2127" s="1934"/>
      <c r="Y2127" s="12"/>
      <c r="Z2127" s="98"/>
      <c r="AA2127" s="2813"/>
      <c r="AB2127" s="2813"/>
      <c r="AC2127" s="2824" t="str">
        <f t="shared" ref="AC2127" si="509">IF(AC2121&gt;9,"błąd","")</f>
        <v/>
      </c>
      <c r="AD2127" s="2835"/>
      <c r="AE2127" s="2821"/>
      <c r="AF2127" s="2823"/>
      <c r="AG2127" s="59">
        <f>IF(N2127=N2126,0,IF(N2127=N2125,0,IF(N2127=N2124,0,IF(N2127=N2123,0,IF(N2127=N2122,0,IF(N2127=N2121,0,1))))))</f>
        <v>0</v>
      </c>
      <c r="AH2127" s="59" t="s">
        <v>224</v>
      </c>
      <c r="AI2127" s="59" t="str">
        <f t="shared" si="498"/>
        <v>??</v>
      </c>
      <c r="AJ2127" s="59">
        <f>IF(O2127=O2126,0,IF(O2127=O2125,0,IF(O2127=O2124,0,IF(O2127=O2123,0,IF(O2127=O2122,0,IF(O2127=O2121,0,1))))))</f>
        <v>0</v>
      </c>
      <c r="AK2127" s="529">
        <f t="shared" si="506"/>
        <v>0</v>
      </c>
    </row>
    <row r="2128" spans="1:37" ht="14.1" customHeight="1" thickTop="1" thickBot="1">
      <c r="A2128" s="2797"/>
      <c r="B2128" s="2801"/>
      <c r="C2128" s="2827"/>
      <c r="D2128" s="2830"/>
      <c r="E2128" s="2833"/>
      <c r="F2128" s="2807"/>
      <c r="G2128" s="2810"/>
      <c r="H2128" s="2839"/>
      <c r="I2128" s="2807"/>
      <c r="J2128" s="2807"/>
      <c r="K2128" s="277"/>
      <c r="L2128" s="98"/>
      <c r="M2128" s="1760"/>
      <c r="N2128" s="89"/>
      <c r="O2128" s="89"/>
      <c r="P2128" s="98"/>
      <c r="Q2128" s="98"/>
      <c r="R2128" s="12"/>
      <c r="S2128" s="12"/>
      <c r="T2128" s="12"/>
      <c r="U2128" s="12"/>
      <c r="V2128" s="12"/>
      <c r="W2128" s="1934"/>
      <c r="X2128" s="1934"/>
      <c r="Y2128" s="12"/>
      <c r="Z2128" s="98"/>
      <c r="AA2128" s="2813"/>
      <c r="AB2128" s="2813"/>
      <c r="AC2128" s="2824"/>
      <c r="AD2128" s="2835"/>
      <c r="AE2128" s="2821"/>
      <c r="AF2128" s="2823"/>
      <c r="AG2128" s="59">
        <f>IF(N2128=N2127,0,IF(N2128=N2126,0,IF(N2128=N2125,0,IF(N2128=N2124,0,IF(N2128=N2123,0,IF(N2128=N2122,0,IF(N2128=N2121,0,1)))))))</f>
        <v>0</v>
      </c>
      <c r="AH2128" s="59" t="s">
        <v>224</v>
      </c>
      <c r="AI2128" s="59" t="str">
        <f t="shared" si="498"/>
        <v>??</v>
      </c>
      <c r="AJ2128" s="59">
        <f>IF(O2128=O2127,0,IF(O2128=O2126,0,IF(O2128=O2125,0,IF(O2128=O2124,0,IF(O2128=O2123,0,IF(O2128=O2122,0,IF(O2128=O2121,0,1)))))))</f>
        <v>0</v>
      </c>
      <c r="AK2128" s="529">
        <f t="shared" si="506"/>
        <v>0</v>
      </c>
    </row>
    <row r="2129" spans="1:37" ht="14.1" customHeight="1" thickTop="1" thickBot="1">
      <c r="A2129" s="2797"/>
      <c r="B2129" s="2801"/>
      <c r="C2129" s="2827"/>
      <c r="D2129" s="2830"/>
      <c r="E2129" s="2833"/>
      <c r="F2129" s="2807"/>
      <c r="G2129" s="2810"/>
      <c r="H2129" s="2839"/>
      <c r="I2129" s="2807"/>
      <c r="J2129" s="2807"/>
      <c r="K2129" s="277"/>
      <c r="L2129" s="98"/>
      <c r="M2129" s="1760"/>
      <c r="N2129" s="89"/>
      <c r="O2129" s="89"/>
      <c r="P2129" s="98"/>
      <c r="Q2129" s="98"/>
      <c r="R2129" s="12"/>
      <c r="S2129" s="12"/>
      <c r="T2129" s="12"/>
      <c r="U2129" s="12"/>
      <c r="V2129" s="12"/>
      <c r="W2129" s="1934"/>
      <c r="X2129" s="1934"/>
      <c r="Y2129" s="12"/>
      <c r="Z2129" s="98"/>
      <c r="AA2129" s="2813"/>
      <c r="AB2129" s="2813"/>
      <c r="AC2129" s="2824"/>
      <c r="AD2129" s="2835"/>
      <c r="AE2129" s="2821"/>
      <c r="AF2129" s="2823"/>
      <c r="AG2129" s="59">
        <f>IF(N2129=N2128,0,IF(N2129=N2127,0,IF(N2129=N2126,0,IF(N2129=N2125,0,IF(N2129=N2124,0,IF(N2129=N2123,0,IF(N2129=N2122,0,IF(N2129=N2121,0,1))))))))</f>
        <v>0</v>
      </c>
      <c r="AH2129" s="59" t="s">
        <v>224</v>
      </c>
      <c r="AI2129" s="59" t="str">
        <f t="shared" si="498"/>
        <v>??</v>
      </c>
      <c r="AJ2129" s="59">
        <f>IF(O2129=O2128,0,IF(O2129=O2127,0,IF(O2129=O2126,0,IF(O2129=O2125,0,IF(O2129=O2124,0,IF(O2129=O2123,0,IF(O2129=O2122,0,IF(O2129=O2121,0,1))))))))</f>
        <v>0</v>
      </c>
      <c r="AK2129" s="529">
        <f t="shared" si="506"/>
        <v>0</v>
      </c>
    </row>
    <row r="2130" spans="1:37" ht="14.1" customHeight="1" thickTop="1" thickBot="1">
      <c r="A2130" s="2797"/>
      <c r="B2130" s="2802"/>
      <c r="C2130" s="2828"/>
      <c r="D2130" s="2831"/>
      <c r="E2130" s="2834"/>
      <c r="F2130" s="2808"/>
      <c r="G2130" s="2811"/>
      <c r="H2130" s="2840"/>
      <c r="I2130" s="2808"/>
      <c r="J2130" s="2808"/>
      <c r="K2130" s="274"/>
      <c r="L2130" s="96"/>
      <c r="M2130" s="96"/>
      <c r="N2130" s="89"/>
      <c r="O2130" s="93"/>
      <c r="P2130" s="96"/>
      <c r="Q2130" s="96"/>
      <c r="R2130" s="13"/>
      <c r="S2130" s="13"/>
      <c r="T2130" s="13"/>
      <c r="U2130" s="13"/>
      <c r="V2130" s="13"/>
      <c r="W2130" s="13"/>
      <c r="X2130" s="13"/>
      <c r="Y2130" s="13"/>
      <c r="Z2130" s="96"/>
      <c r="AA2130" s="2814"/>
      <c r="AB2130" s="2814"/>
      <c r="AC2130" s="2825"/>
      <c r="AD2130" s="2835"/>
      <c r="AE2130" s="2822"/>
      <c r="AF2130" s="2823"/>
      <c r="AG2130" s="59">
        <f>IF(N2130=N2129,0,IF(N2130=N2128,0,IF(N2130=N2127,0,IF(N2130=N2126,0,IF(N2130=N2125,0,IF(N2130=N2124,0,IF(N2130=N2123,0,IF(N2130=N2122,0,IF(N2130=N2121,0,1)))))))))</f>
        <v>0</v>
      </c>
      <c r="AH2130" s="59" t="s">
        <v>224</v>
      </c>
      <c r="AI2130" s="59" t="str">
        <f t="shared" si="498"/>
        <v>??</v>
      </c>
      <c r="AJ2130" s="59">
        <f>IF(O2130=O2129,0,IF(O2130=O2128,0,IF(O2130=O2127,0,IF(O2130=O2126,0,IF(O2130=O2125,0,IF(O2130=O2124,0,IF(O2130=O2123,0,IF(O2130=O2122,0,IF(O2130=O2121,0,1)))))))))</f>
        <v>0</v>
      </c>
      <c r="AK2130" s="529">
        <f t="shared" si="506"/>
        <v>0</v>
      </c>
    </row>
    <row r="2131" spans="1:37" ht="14.1" customHeight="1" thickTop="1" thickBot="1">
      <c r="A2131" s="2797"/>
      <c r="B2131" s="2800"/>
      <c r="C2131" s="2826"/>
      <c r="D2131" s="2829"/>
      <c r="E2131" s="2832"/>
      <c r="F2131" s="2806"/>
      <c r="G2131" s="2809"/>
      <c r="H2131" s="2836" t="s">
        <v>970</v>
      </c>
      <c r="I2131" s="2806"/>
      <c r="J2131" s="2806"/>
      <c r="K2131" s="275"/>
      <c r="L2131" s="97"/>
      <c r="M2131" s="97"/>
      <c r="N2131" s="79"/>
      <c r="O2131" s="79"/>
      <c r="P2131" s="97"/>
      <c r="Q2131" s="97"/>
      <c r="R2131" s="14"/>
      <c r="S2131" s="14"/>
      <c r="T2131" s="14"/>
      <c r="U2131" s="14"/>
      <c r="V2131" s="14"/>
      <c r="W2131" s="14"/>
      <c r="X2131" s="14"/>
      <c r="Y2131" s="14"/>
      <c r="Z2131" s="97"/>
      <c r="AA2131" s="2812">
        <f>SUM(R2131:Z2140)</f>
        <v>0</v>
      </c>
      <c r="AB2131" s="2812">
        <f>IF(AA2131&gt;0,18,0)</f>
        <v>0</v>
      </c>
      <c r="AC2131" s="2815">
        <f t="shared" ref="AC2131" si="510">IF((AA2131-AB2131)&gt;=0,AA2131-AB2131,0)</f>
        <v>0</v>
      </c>
      <c r="AD2131" s="2835">
        <f>IF(AA2131&lt;AB2131,AA2131,AB2131)/IF(AB2131=0,1,AB2131)</f>
        <v>0</v>
      </c>
      <c r="AE2131" s="2820" t="str">
        <f>IF(AD2131=1,"pe",IF(AD2131&gt;0,"ne",""))</f>
        <v/>
      </c>
      <c r="AF2131" s="2823"/>
      <c r="AG2131" s="59">
        <v>1</v>
      </c>
      <c r="AH2131" s="59" t="s">
        <v>224</v>
      </c>
      <c r="AI2131" s="59" t="str">
        <f t="shared" si="498"/>
        <v>??</v>
      </c>
      <c r="AJ2131" s="59">
        <v>1</v>
      </c>
      <c r="AK2131" s="529">
        <f>C2131</f>
        <v>0</v>
      </c>
    </row>
    <row r="2132" spans="1:37" ht="14.1" customHeight="1" thickTop="1" thickBot="1">
      <c r="A2132" s="2797"/>
      <c r="B2132" s="2801"/>
      <c r="C2132" s="2827"/>
      <c r="D2132" s="2830"/>
      <c r="E2132" s="2833"/>
      <c r="F2132" s="2807"/>
      <c r="G2132" s="2810"/>
      <c r="H2132" s="2837"/>
      <c r="I2132" s="2807"/>
      <c r="J2132" s="2807"/>
      <c r="K2132" s="273"/>
      <c r="L2132" s="98"/>
      <c r="M2132" s="1760"/>
      <c r="N2132" s="89"/>
      <c r="O2132" s="89"/>
      <c r="P2132" s="98"/>
      <c r="Q2132" s="98"/>
      <c r="R2132" s="12"/>
      <c r="S2132" s="12"/>
      <c r="T2132" s="12"/>
      <c r="U2132" s="12"/>
      <c r="V2132" s="12"/>
      <c r="W2132" s="1934"/>
      <c r="X2132" s="1934"/>
      <c r="Y2132" s="12"/>
      <c r="Z2132" s="98"/>
      <c r="AA2132" s="2813"/>
      <c r="AB2132" s="2813"/>
      <c r="AC2132" s="2816"/>
      <c r="AD2132" s="2835"/>
      <c r="AE2132" s="2821"/>
      <c r="AF2132" s="2823"/>
      <c r="AG2132" s="59">
        <f>IF(N2132=N2131,0,1)</f>
        <v>0</v>
      </c>
      <c r="AH2132" s="59" t="s">
        <v>224</v>
      </c>
      <c r="AI2132" s="59" t="str">
        <f t="shared" si="498"/>
        <v>??</v>
      </c>
      <c r="AJ2132" s="59">
        <f>IF(O2132=O2131,0,1)</f>
        <v>0</v>
      </c>
      <c r="AK2132" s="529">
        <f t="shared" si="506"/>
        <v>0</v>
      </c>
    </row>
    <row r="2133" spans="1:37" ht="14.1" customHeight="1" thickTop="1" thickBot="1">
      <c r="A2133" s="2797"/>
      <c r="B2133" s="2801"/>
      <c r="C2133" s="2827"/>
      <c r="D2133" s="2830"/>
      <c r="E2133" s="2833"/>
      <c r="F2133" s="2807"/>
      <c r="G2133" s="2810"/>
      <c r="H2133" s="2838"/>
      <c r="I2133" s="2807"/>
      <c r="J2133" s="2807"/>
      <c r="K2133" s="273"/>
      <c r="L2133" s="98"/>
      <c r="M2133" s="1760"/>
      <c r="N2133" s="89"/>
      <c r="O2133" s="89"/>
      <c r="P2133" s="98"/>
      <c r="Q2133" s="98"/>
      <c r="R2133" s="12"/>
      <c r="S2133" s="12"/>
      <c r="T2133" s="12"/>
      <c r="U2133" s="12"/>
      <c r="V2133" s="12"/>
      <c r="W2133" s="1934"/>
      <c r="X2133" s="1934"/>
      <c r="Y2133" s="12"/>
      <c r="Z2133" s="98"/>
      <c r="AA2133" s="2813"/>
      <c r="AB2133" s="2813"/>
      <c r="AC2133" s="2816"/>
      <c r="AD2133" s="2835"/>
      <c r="AE2133" s="2821"/>
      <c r="AF2133" s="2823"/>
      <c r="AG2133" s="59">
        <f>IF(N2133=N2132,0,IF(N2133=N2131,0,1))</f>
        <v>0</v>
      </c>
      <c r="AH2133" s="59" t="s">
        <v>224</v>
      </c>
      <c r="AI2133" s="59" t="str">
        <f t="shared" si="498"/>
        <v>??</v>
      </c>
      <c r="AJ2133" s="59">
        <f>IF(O2133=O2132,0,IF(O2133=O2131,0,1))</f>
        <v>0</v>
      </c>
      <c r="AK2133" s="529">
        <f t="shared" si="506"/>
        <v>0</v>
      </c>
    </row>
    <row r="2134" spans="1:37" ht="14.1" customHeight="1" thickTop="1" thickBot="1">
      <c r="A2134" s="2797"/>
      <c r="B2134" s="2801"/>
      <c r="C2134" s="2827"/>
      <c r="D2134" s="2830"/>
      <c r="E2134" s="2833"/>
      <c r="F2134" s="2807"/>
      <c r="G2134" s="2810"/>
      <c r="H2134" s="2839"/>
      <c r="I2134" s="2807"/>
      <c r="J2134" s="2807"/>
      <c r="K2134" s="273"/>
      <c r="L2134" s="98"/>
      <c r="M2134" s="1760"/>
      <c r="N2134" s="89"/>
      <c r="O2134" s="89"/>
      <c r="P2134" s="98"/>
      <c r="Q2134" s="98"/>
      <c r="R2134" s="12"/>
      <c r="S2134" s="12"/>
      <c r="T2134" s="12"/>
      <c r="U2134" s="12"/>
      <c r="V2134" s="12"/>
      <c r="W2134" s="1934"/>
      <c r="X2134" s="1934"/>
      <c r="Y2134" s="12"/>
      <c r="Z2134" s="98"/>
      <c r="AA2134" s="2813"/>
      <c r="AB2134" s="2813"/>
      <c r="AC2134" s="2816"/>
      <c r="AD2134" s="2835"/>
      <c r="AE2134" s="2821"/>
      <c r="AF2134" s="2823"/>
      <c r="AG2134" s="59">
        <f>IF(N2134=N2133,0,IF(N2134=N2132,0,IF(N2134=N2131,0,1)))</f>
        <v>0</v>
      </c>
      <c r="AH2134" s="59" t="s">
        <v>224</v>
      </c>
      <c r="AI2134" s="59" t="str">
        <f t="shared" si="498"/>
        <v>??</v>
      </c>
      <c r="AJ2134" s="59">
        <f>IF(O2134=O2133,0,IF(O2134=O2132,0,IF(O2134=O2131,0,1)))</f>
        <v>0</v>
      </c>
      <c r="AK2134" s="529">
        <f t="shared" si="506"/>
        <v>0</v>
      </c>
    </row>
    <row r="2135" spans="1:37" ht="14.1" customHeight="1" thickTop="1" thickBot="1">
      <c r="A2135" s="2797"/>
      <c r="B2135" s="2801"/>
      <c r="C2135" s="2827"/>
      <c r="D2135" s="2830"/>
      <c r="E2135" s="2833"/>
      <c r="F2135" s="2807"/>
      <c r="G2135" s="2810"/>
      <c r="H2135" s="2839"/>
      <c r="I2135" s="2807"/>
      <c r="J2135" s="2807"/>
      <c r="K2135" s="277"/>
      <c r="L2135" s="98"/>
      <c r="M2135" s="1760"/>
      <c r="N2135" s="89"/>
      <c r="O2135" s="89"/>
      <c r="P2135" s="98"/>
      <c r="Q2135" s="98"/>
      <c r="R2135" s="12"/>
      <c r="S2135" s="12"/>
      <c r="T2135" s="12"/>
      <c r="U2135" s="12"/>
      <c r="V2135" s="12"/>
      <c r="W2135" s="1934"/>
      <c r="X2135" s="1934"/>
      <c r="Y2135" s="12"/>
      <c r="Z2135" s="98"/>
      <c r="AA2135" s="2813"/>
      <c r="AB2135" s="2813"/>
      <c r="AC2135" s="2816"/>
      <c r="AD2135" s="2835"/>
      <c r="AE2135" s="2821"/>
      <c r="AF2135" s="2823"/>
      <c r="AG2135" s="59">
        <f>IF(N2135=N2134,0,IF(N2135=N2133,0,IF(N2135=N2132,0,IF(N2135=N2131,0,1))))</f>
        <v>0</v>
      </c>
      <c r="AH2135" s="59" t="s">
        <v>224</v>
      </c>
      <c r="AI2135" s="59" t="str">
        <f t="shared" si="498"/>
        <v>??</v>
      </c>
      <c r="AJ2135" s="59">
        <f>IF(O2135=O2134,0,IF(O2135=O2133,0,IF(O2135=O2132,0,IF(O2135=O2131,0,1))))</f>
        <v>0</v>
      </c>
      <c r="AK2135" s="529">
        <f t="shared" si="506"/>
        <v>0</v>
      </c>
    </row>
    <row r="2136" spans="1:37" ht="14.1" customHeight="1" thickTop="1" thickBot="1">
      <c r="A2136" s="2797"/>
      <c r="B2136" s="2801"/>
      <c r="C2136" s="2827"/>
      <c r="D2136" s="2830"/>
      <c r="E2136" s="2833"/>
      <c r="F2136" s="2807"/>
      <c r="G2136" s="2810"/>
      <c r="H2136" s="2839"/>
      <c r="I2136" s="2807"/>
      <c r="J2136" s="2807"/>
      <c r="K2136" s="277"/>
      <c r="L2136" s="98"/>
      <c r="M2136" s="1760"/>
      <c r="N2136" s="89"/>
      <c r="O2136" s="89"/>
      <c r="P2136" s="98"/>
      <c r="Q2136" s="98"/>
      <c r="R2136" s="12"/>
      <c r="S2136" s="12"/>
      <c r="T2136" s="12"/>
      <c r="U2136" s="12"/>
      <c r="V2136" s="12"/>
      <c r="W2136" s="1934"/>
      <c r="X2136" s="1934"/>
      <c r="Y2136" s="12"/>
      <c r="Z2136" s="98"/>
      <c r="AA2136" s="2813"/>
      <c r="AB2136" s="2813"/>
      <c r="AC2136" s="2816"/>
      <c r="AD2136" s="2835"/>
      <c r="AE2136" s="2821"/>
      <c r="AF2136" s="2823"/>
      <c r="AG2136" s="59">
        <f>IF(N2136=N2135,0,IF(N2136=N2134,0,IF(N2136=N2133,0,IF(N2136=N2132,0,IF(N2136=N2131,0,1)))))</f>
        <v>0</v>
      </c>
      <c r="AH2136" s="59" t="s">
        <v>224</v>
      </c>
      <c r="AI2136" s="59" t="str">
        <f t="shared" si="498"/>
        <v>??</v>
      </c>
      <c r="AJ2136" s="59">
        <f>IF(O2136=O2135,0,IF(O2136=O2134,0,IF(O2136=O2133,0,IF(O2136=O2132,0,IF(O2136=O2131,0,1)))))</f>
        <v>0</v>
      </c>
      <c r="AK2136" s="529">
        <f t="shared" si="506"/>
        <v>0</v>
      </c>
    </row>
    <row r="2137" spans="1:37" ht="14.1" customHeight="1" thickTop="1" thickBot="1">
      <c r="A2137" s="2797"/>
      <c r="B2137" s="2801"/>
      <c r="C2137" s="2827"/>
      <c r="D2137" s="2830"/>
      <c r="E2137" s="2833"/>
      <c r="F2137" s="2807"/>
      <c r="G2137" s="2810"/>
      <c r="H2137" s="2839"/>
      <c r="I2137" s="2807"/>
      <c r="J2137" s="2807"/>
      <c r="K2137" s="277"/>
      <c r="L2137" s="98"/>
      <c r="M2137" s="1760"/>
      <c r="N2137" s="89"/>
      <c r="O2137" s="89"/>
      <c r="P2137" s="98"/>
      <c r="Q2137" s="98"/>
      <c r="R2137" s="12"/>
      <c r="S2137" s="12"/>
      <c r="T2137" s="12"/>
      <c r="U2137" s="12"/>
      <c r="V2137" s="12"/>
      <c r="W2137" s="1934"/>
      <c r="X2137" s="1934"/>
      <c r="Y2137" s="12"/>
      <c r="Z2137" s="98"/>
      <c r="AA2137" s="2813"/>
      <c r="AB2137" s="2813"/>
      <c r="AC2137" s="2824" t="str">
        <f t="shared" ref="AC2137" si="511">IF(AC2131&gt;9,"błąd","")</f>
        <v/>
      </c>
      <c r="AD2137" s="2835"/>
      <c r="AE2137" s="2821"/>
      <c r="AF2137" s="2823"/>
      <c r="AG2137" s="59">
        <f>IF(N2137=N2136,0,IF(N2137=N2135,0,IF(N2137=N2134,0,IF(N2137=N2133,0,IF(N2137=N2132,0,IF(N2137=N2131,0,1))))))</f>
        <v>0</v>
      </c>
      <c r="AH2137" s="59" t="s">
        <v>224</v>
      </c>
      <c r="AI2137" s="59" t="str">
        <f t="shared" si="498"/>
        <v>??</v>
      </c>
      <c r="AJ2137" s="59">
        <f>IF(O2137=O2136,0,IF(O2137=O2135,0,IF(O2137=O2134,0,IF(O2137=O2133,0,IF(O2137=O2132,0,IF(O2137=O2131,0,1))))))</f>
        <v>0</v>
      </c>
      <c r="AK2137" s="529">
        <f t="shared" si="506"/>
        <v>0</v>
      </c>
    </row>
    <row r="2138" spans="1:37" ht="14.1" customHeight="1" thickTop="1" thickBot="1">
      <c r="A2138" s="2797"/>
      <c r="B2138" s="2801"/>
      <c r="C2138" s="2827"/>
      <c r="D2138" s="2830"/>
      <c r="E2138" s="2833"/>
      <c r="F2138" s="2807"/>
      <c r="G2138" s="2810"/>
      <c r="H2138" s="2839"/>
      <c r="I2138" s="2807"/>
      <c r="J2138" s="2807"/>
      <c r="K2138" s="277"/>
      <c r="L2138" s="98"/>
      <c r="M2138" s="1760"/>
      <c r="N2138" s="89"/>
      <c r="O2138" s="89"/>
      <c r="P2138" s="98"/>
      <c r="Q2138" s="98"/>
      <c r="R2138" s="12"/>
      <c r="S2138" s="12"/>
      <c r="T2138" s="12"/>
      <c r="U2138" s="12"/>
      <c r="V2138" s="12"/>
      <c r="W2138" s="1934"/>
      <c r="X2138" s="1934"/>
      <c r="Y2138" s="12"/>
      <c r="Z2138" s="98"/>
      <c r="AA2138" s="2813"/>
      <c r="AB2138" s="2813"/>
      <c r="AC2138" s="2824"/>
      <c r="AD2138" s="2835"/>
      <c r="AE2138" s="2821"/>
      <c r="AF2138" s="2823"/>
      <c r="AG2138" s="59">
        <f>IF(N2138=N2137,0,IF(N2138=N2136,0,IF(N2138=N2135,0,IF(N2138=N2134,0,IF(N2138=N2133,0,IF(N2138=N2132,0,IF(N2138=N2131,0,1)))))))</f>
        <v>0</v>
      </c>
      <c r="AH2138" s="59" t="s">
        <v>224</v>
      </c>
      <c r="AI2138" s="59" t="str">
        <f t="shared" si="498"/>
        <v>??</v>
      </c>
      <c r="AJ2138" s="59">
        <f>IF(O2138=O2137,0,IF(O2138=O2136,0,IF(O2138=O2135,0,IF(O2138=O2134,0,IF(O2138=O2133,0,IF(O2138=O2132,0,IF(O2138=O2131,0,1)))))))</f>
        <v>0</v>
      </c>
      <c r="AK2138" s="529">
        <f t="shared" si="506"/>
        <v>0</v>
      </c>
    </row>
    <row r="2139" spans="1:37" ht="14.1" customHeight="1" thickTop="1" thickBot="1">
      <c r="A2139" s="2797"/>
      <c r="B2139" s="2801"/>
      <c r="C2139" s="2827"/>
      <c r="D2139" s="2830"/>
      <c r="E2139" s="2833"/>
      <c r="F2139" s="2807"/>
      <c r="G2139" s="2810"/>
      <c r="H2139" s="2839"/>
      <c r="I2139" s="2807"/>
      <c r="J2139" s="2807"/>
      <c r="K2139" s="277"/>
      <c r="L2139" s="98"/>
      <c r="M2139" s="1760"/>
      <c r="N2139" s="89"/>
      <c r="O2139" s="89"/>
      <c r="P2139" s="98"/>
      <c r="Q2139" s="98"/>
      <c r="R2139" s="12"/>
      <c r="S2139" s="12"/>
      <c r="T2139" s="12"/>
      <c r="U2139" s="12"/>
      <c r="V2139" s="12"/>
      <c r="W2139" s="1934"/>
      <c r="X2139" s="1934"/>
      <c r="Y2139" s="12"/>
      <c r="Z2139" s="98"/>
      <c r="AA2139" s="2813"/>
      <c r="AB2139" s="2813"/>
      <c r="AC2139" s="2824"/>
      <c r="AD2139" s="2835"/>
      <c r="AE2139" s="2821"/>
      <c r="AF2139" s="2823"/>
      <c r="AG2139" s="59">
        <f>IF(N2139=N2138,0,IF(N2139=N2137,0,IF(N2139=N2136,0,IF(N2139=N2135,0,IF(N2139=N2134,0,IF(N2139=N2133,0,IF(N2139=N2132,0,IF(N2139=N2131,0,1))))))))</f>
        <v>0</v>
      </c>
      <c r="AH2139" s="59" t="s">
        <v>224</v>
      </c>
      <c r="AI2139" s="59" t="str">
        <f t="shared" si="498"/>
        <v>??</v>
      </c>
      <c r="AJ2139" s="59">
        <f>IF(O2139=O2138,0,IF(O2139=O2137,0,IF(O2139=O2136,0,IF(O2139=O2135,0,IF(O2139=O2134,0,IF(O2139=O2133,0,IF(O2139=O2132,0,IF(O2139=O2131,0,1))))))))</f>
        <v>0</v>
      </c>
      <c r="AK2139" s="529">
        <f t="shared" si="506"/>
        <v>0</v>
      </c>
    </row>
    <row r="2140" spans="1:37" ht="14.1" customHeight="1" thickTop="1" thickBot="1">
      <c r="A2140" s="2797"/>
      <c r="B2140" s="2802"/>
      <c r="C2140" s="2828"/>
      <c r="D2140" s="2831"/>
      <c r="E2140" s="2834"/>
      <c r="F2140" s="2808"/>
      <c r="G2140" s="2811"/>
      <c r="H2140" s="2840"/>
      <c r="I2140" s="2808"/>
      <c r="J2140" s="2808"/>
      <c r="K2140" s="274"/>
      <c r="L2140" s="96"/>
      <c r="M2140" s="96"/>
      <c r="N2140" s="89"/>
      <c r="O2140" s="93"/>
      <c r="P2140" s="96"/>
      <c r="Q2140" s="96"/>
      <c r="R2140" s="13"/>
      <c r="S2140" s="13"/>
      <c r="T2140" s="13"/>
      <c r="U2140" s="13"/>
      <c r="V2140" s="13"/>
      <c r="W2140" s="13"/>
      <c r="X2140" s="13"/>
      <c r="Y2140" s="13"/>
      <c r="Z2140" s="96"/>
      <c r="AA2140" s="2814"/>
      <c r="AB2140" s="2814"/>
      <c r="AC2140" s="2825"/>
      <c r="AD2140" s="2835"/>
      <c r="AE2140" s="2822"/>
      <c r="AF2140" s="2823"/>
      <c r="AG2140" s="59">
        <f>IF(N2140=N2139,0,IF(N2140=N2138,0,IF(N2140=N2137,0,IF(N2140=N2136,0,IF(N2140=N2135,0,IF(N2140=N2134,0,IF(N2140=N2133,0,IF(N2140=N2132,0,IF(N2140=N2131,0,1)))))))))</f>
        <v>0</v>
      </c>
      <c r="AH2140" s="59" t="s">
        <v>224</v>
      </c>
      <c r="AI2140" s="59" t="str">
        <f t="shared" si="498"/>
        <v>??</v>
      </c>
      <c r="AJ2140" s="59">
        <f>IF(O2140=O2139,0,IF(O2140=O2138,0,IF(O2140=O2137,0,IF(O2140=O2136,0,IF(O2140=O2135,0,IF(O2140=O2134,0,IF(O2140=O2133,0,IF(O2140=O2132,0,IF(O2140=O2131,0,1)))))))))</f>
        <v>0</v>
      </c>
      <c r="AK2140" s="529">
        <f t="shared" si="506"/>
        <v>0</v>
      </c>
    </row>
    <row r="2141" spans="1:37" ht="14.1" customHeight="1" thickTop="1" thickBot="1">
      <c r="A2141" s="2797"/>
      <c r="B2141" s="2800"/>
      <c r="C2141" s="2826"/>
      <c r="D2141" s="2829"/>
      <c r="E2141" s="2832"/>
      <c r="F2141" s="2806"/>
      <c r="G2141" s="2809"/>
      <c r="H2141" s="2836" t="s">
        <v>970</v>
      </c>
      <c r="I2141" s="2806"/>
      <c r="J2141" s="2806"/>
      <c r="K2141" s="275"/>
      <c r="L2141" s="97"/>
      <c r="M2141" s="97"/>
      <c r="N2141" s="79"/>
      <c r="O2141" s="79"/>
      <c r="P2141" s="97"/>
      <c r="Q2141" s="97"/>
      <c r="R2141" s="14"/>
      <c r="S2141" s="14"/>
      <c r="T2141" s="14"/>
      <c r="U2141" s="14"/>
      <c r="V2141" s="14"/>
      <c r="W2141" s="14"/>
      <c r="X2141" s="14"/>
      <c r="Y2141" s="14"/>
      <c r="Z2141" s="97"/>
      <c r="AA2141" s="2812">
        <f>SUM(R2141:Z2150)</f>
        <v>0</v>
      </c>
      <c r="AB2141" s="2812">
        <f>IF(AA2141&gt;0,18,0)</f>
        <v>0</v>
      </c>
      <c r="AC2141" s="2815">
        <f t="shared" ref="AC2141" si="512">IF((AA2141-AB2141)&gt;=0,AA2141-AB2141,0)</f>
        <v>0</v>
      </c>
      <c r="AD2141" s="2835">
        <f>IF(AA2141&lt;AB2141,AA2141,AB2141)/IF(AB2141=0,1,AB2141)</f>
        <v>0</v>
      </c>
      <c r="AE2141" s="2820" t="str">
        <f>IF(AD2141=1,"pe",IF(AD2141&gt;0,"ne",""))</f>
        <v/>
      </c>
      <c r="AF2141" s="2823"/>
      <c r="AG2141" s="59">
        <v>1</v>
      </c>
      <c r="AH2141" s="59" t="s">
        <v>224</v>
      </c>
      <c r="AI2141" s="59" t="str">
        <f t="shared" si="498"/>
        <v>??</v>
      </c>
      <c r="AJ2141" s="59">
        <v>1</v>
      </c>
      <c r="AK2141" s="529">
        <f>C2141</f>
        <v>0</v>
      </c>
    </row>
    <row r="2142" spans="1:37" ht="14.1" customHeight="1" thickTop="1" thickBot="1">
      <c r="A2142" s="2797"/>
      <c r="B2142" s="2801"/>
      <c r="C2142" s="2827"/>
      <c r="D2142" s="2830"/>
      <c r="E2142" s="2833"/>
      <c r="F2142" s="2807"/>
      <c r="G2142" s="2810"/>
      <c r="H2142" s="2837"/>
      <c r="I2142" s="2807"/>
      <c r="J2142" s="2807"/>
      <c r="K2142" s="273"/>
      <c r="L2142" s="98"/>
      <c r="M2142" s="1760"/>
      <c r="N2142" s="89"/>
      <c r="O2142" s="89"/>
      <c r="P2142" s="98"/>
      <c r="Q2142" s="98"/>
      <c r="R2142" s="12"/>
      <c r="S2142" s="12"/>
      <c r="T2142" s="12"/>
      <c r="U2142" s="12"/>
      <c r="V2142" s="12"/>
      <c r="W2142" s="1934"/>
      <c r="X2142" s="1934"/>
      <c r="Y2142" s="12"/>
      <c r="Z2142" s="98"/>
      <c r="AA2142" s="2813"/>
      <c r="AB2142" s="2813"/>
      <c r="AC2142" s="2816"/>
      <c r="AD2142" s="2835"/>
      <c r="AE2142" s="2821"/>
      <c r="AF2142" s="2823"/>
      <c r="AG2142" s="59">
        <f>IF(N2142=N2141,0,1)</f>
        <v>0</v>
      </c>
      <c r="AH2142" s="59" t="s">
        <v>224</v>
      </c>
      <c r="AI2142" s="59" t="str">
        <f t="shared" si="498"/>
        <v>??</v>
      </c>
      <c r="AJ2142" s="59">
        <f>IF(O2142=O2141,0,1)</f>
        <v>0</v>
      </c>
      <c r="AK2142" s="529">
        <f t="shared" si="503"/>
        <v>0</v>
      </c>
    </row>
    <row r="2143" spans="1:37" ht="14.1" customHeight="1" thickTop="1" thickBot="1">
      <c r="A2143" s="2797"/>
      <c r="B2143" s="2801"/>
      <c r="C2143" s="2827"/>
      <c r="D2143" s="2830"/>
      <c r="E2143" s="2833"/>
      <c r="F2143" s="2807"/>
      <c r="G2143" s="2810"/>
      <c r="H2143" s="2838"/>
      <c r="I2143" s="2807"/>
      <c r="J2143" s="2807"/>
      <c r="K2143" s="273"/>
      <c r="L2143" s="98"/>
      <c r="M2143" s="1760"/>
      <c r="N2143" s="89"/>
      <c r="O2143" s="89"/>
      <c r="P2143" s="98"/>
      <c r="Q2143" s="98"/>
      <c r="R2143" s="12"/>
      <c r="S2143" s="12"/>
      <c r="T2143" s="12"/>
      <c r="U2143" s="12"/>
      <c r="V2143" s="12"/>
      <c r="W2143" s="1934"/>
      <c r="X2143" s="1934"/>
      <c r="Y2143" s="12"/>
      <c r="Z2143" s="98"/>
      <c r="AA2143" s="2813"/>
      <c r="AB2143" s="2813"/>
      <c r="AC2143" s="2816"/>
      <c r="AD2143" s="2835"/>
      <c r="AE2143" s="2821"/>
      <c r="AF2143" s="2823"/>
      <c r="AG2143" s="59">
        <f>IF(N2143=N2142,0,IF(N2143=N2141,0,1))</f>
        <v>0</v>
      </c>
      <c r="AH2143" s="59" t="s">
        <v>224</v>
      </c>
      <c r="AI2143" s="59" t="str">
        <f t="shared" si="498"/>
        <v>??</v>
      </c>
      <c r="AJ2143" s="59">
        <f>IF(O2143=O2142,0,IF(O2143=O2141,0,1))</f>
        <v>0</v>
      </c>
      <c r="AK2143" s="529">
        <f t="shared" si="503"/>
        <v>0</v>
      </c>
    </row>
    <row r="2144" spans="1:37" ht="14.1" customHeight="1" thickTop="1" thickBot="1">
      <c r="A2144" s="2797"/>
      <c r="B2144" s="2801"/>
      <c r="C2144" s="2827"/>
      <c r="D2144" s="2830"/>
      <c r="E2144" s="2833"/>
      <c r="F2144" s="2807"/>
      <c r="G2144" s="2810"/>
      <c r="H2144" s="2839"/>
      <c r="I2144" s="2807"/>
      <c r="J2144" s="2807"/>
      <c r="K2144" s="273"/>
      <c r="L2144" s="98"/>
      <c r="M2144" s="1760"/>
      <c r="N2144" s="89"/>
      <c r="O2144" s="89"/>
      <c r="P2144" s="98"/>
      <c r="Q2144" s="98"/>
      <c r="R2144" s="12"/>
      <c r="S2144" s="12"/>
      <c r="T2144" s="12"/>
      <c r="U2144" s="12"/>
      <c r="V2144" s="12"/>
      <c r="W2144" s="1934"/>
      <c r="X2144" s="1934"/>
      <c r="Y2144" s="12"/>
      <c r="Z2144" s="98"/>
      <c r="AA2144" s="2813"/>
      <c r="AB2144" s="2813"/>
      <c r="AC2144" s="2816"/>
      <c r="AD2144" s="2835"/>
      <c r="AE2144" s="2821"/>
      <c r="AF2144" s="2823"/>
      <c r="AG2144" s="59">
        <f>IF(N2144=N2143,0,IF(N2144=N2142,0,IF(N2144=N2141,0,1)))</f>
        <v>0</v>
      </c>
      <c r="AH2144" s="59" t="s">
        <v>224</v>
      </c>
      <c r="AI2144" s="59" t="str">
        <f t="shared" si="498"/>
        <v>??</v>
      </c>
      <c r="AJ2144" s="59">
        <f>IF(O2144=O2143,0,IF(O2144=O2142,0,IF(O2144=O2141,0,1)))</f>
        <v>0</v>
      </c>
      <c r="AK2144" s="529">
        <f t="shared" si="503"/>
        <v>0</v>
      </c>
    </row>
    <row r="2145" spans="1:37" ht="14.1" customHeight="1" thickTop="1" thickBot="1">
      <c r="A2145" s="2797"/>
      <c r="B2145" s="2801"/>
      <c r="C2145" s="2827"/>
      <c r="D2145" s="2830"/>
      <c r="E2145" s="2833"/>
      <c r="F2145" s="2807"/>
      <c r="G2145" s="2810"/>
      <c r="H2145" s="2839"/>
      <c r="I2145" s="2807"/>
      <c r="J2145" s="2807"/>
      <c r="K2145" s="277"/>
      <c r="L2145" s="98"/>
      <c r="M2145" s="1760"/>
      <c r="N2145" s="89"/>
      <c r="O2145" s="89"/>
      <c r="P2145" s="98"/>
      <c r="Q2145" s="98"/>
      <c r="R2145" s="12"/>
      <c r="S2145" s="12"/>
      <c r="T2145" s="12"/>
      <c r="U2145" s="12"/>
      <c r="V2145" s="12"/>
      <c r="W2145" s="1934"/>
      <c r="X2145" s="1934"/>
      <c r="Y2145" s="12"/>
      <c r="Z2145" s="98"/>
      <c r="AA2145" s="2813"/>
      <c r="AB2145" s="2813"/>
      <c r="AC2145" s="2816"/>
      <c r="AD2145" s="2835"/>
      <c r="AE2145" s="2821"/>
      <c r="AF2145" s="2823"/>
      <c r="AG2145" s="59">
        <f>IF(N2145=N2144,0,IF(N2145=N2143,0,IF(N2145=N2142,0,IF(N2145=N2141,0,1))))</f>
        <v>0</v>
      </c>
      <c r="AH2145" s="59" t="s">
        <v>224</v>
      </c>
      <c r="AI2145" s="59" t="str">
        <f t="shared" si="498"/>
        <v>??</v>
      </c>
      <c r="AJ2145" s="59">
        <f>IF(O2145=O2144,0,IF(O2145=O2143,0,IF(O2145=O2142,0,IF(O2145=O2141,0,1))))</f>
        <v>0</v>
      </c>
      <c r="AK2145" s="529">
        <f t="shared" si="503"/>
        <v>0</v>
      </c>
    </row>
    <row r="2146" spans="1:37" ht="14.1" customHeight="1" thickTop="1" thickBot="1">
      <c r="A2146" s="2797"/>
      <c r="B2146" s="2801"/>
      <c r="C2146" s="2827"/>
      <c r="D2146" s="2830"/>
      <c r="E2146" s="2833"/>
      <c r="F2146" s="2807"/>
      <c r="G2146" s="2810"/>
      <c r="H2146" s="2839"/>
      <c r="I2146" s="2807"/>
      <c r="J2146" s="2807"/>
      <c r="K2146" s="277"/>
      <c r="L2146" s="98"/>
      <c r="M2146" s="1760"/>
      <c r="N2146" s="89"/>
      <c r="O2146" s="89"/>
      <c r="P2146" s="98"/>
      <c r="Q2146" s="98"/>
      <c r="R2146" s="12"/>
      <c r="S2146" s="12"/>
      <c r="T2146" s="12"/>
      <c r="U2146" s="12"/>
      <c r="V2146" s="12"/>
      <c r="W2146" s="1934"/>
      <c r="X2146" s="1934"/>
      <c r="Y2146" s="12"/>
      <c r="Z2146" s="98"/>
      <c r="AA2146" s="2813"/>
      <c r="AB2146" s="2813"/>
      <c r="AC2146" s="2816"/>
      <c r="AD2146" s="2835"/>
      <c r="AE2146" s="2821"/>
      <c r="AF2146" s="2823"/>
      <c r="AG2146" s="59">
        <f>IF(N2146=N2145,0,IF(N2146=N2144,0,IF(N2146=N2143,0,IF(N2146=N2142,0,IF(N2146=N2141,0,1)))))</f>
        <v>0</v>
      </c>
      <c r="AH2146" s="59" t="s">
        <v>224</v>
      </c>
      <c r="AI2146" s="59" t="str">
        <f t="shared" si="498"/>
        <v>??</v>
      </c>
      <c r="AJ2146" s="59">
        <f>IF(O2146=O2145,0,IF(O2146=O2144,0,IF(O2146=O2143,0,IF(O2146=O2142,0,IF(O2146=O2141,0,1)))))</f>
        <v>0</v>
      </c>
      <c r="AK2146" s="529">
        <f t="shared" si="503"/>
        <v>0</v>
      </c>
    </row>
    <row r="2147" spans="1:37" ht="14.1" customHeight="1" thickTop="1" thickBot="1">
      <c r="A2147" s="2797"/>
      <c r="B2147" s="2801"/>
      <c r="C2147" s="2827"/>
      <c r="D2147" s="2830"/>
      <c r="E2147" s="2833"/>
      <c r="F2147" s="2807"/>
      <c r="G2147" s="2810"/>
      <c r="H2147" s="2839"/>
      <c r="I2147" s="2807"/>
      <c r="J2147" s="2807"/>
      <c r="K2147" s="277"/>
      <c r="L2147" s="98"/>
      <c r="M2147" s="1760"/>
      <c r="N2147" s="89"/>
      <c r="O2147" s="89"/>
      <c r="P2147" s="98"/>
      <c r="Q2147" s="98"/>
      <c r="R2147" s="12"/>
      <c r="S2147" s="12"/>
      <c r="T2147" s="12"/>
      <c r="U2147" s="12"/>
      <c r="V2147" s="12"/>
      <c r="W2147" s="1934"/>
      <c r="X2147" s="1934"/>
      <c r="Y2147" s="12"/>
      <c r="Z2147" s="98"/>
      <c r="AA2147" s="2813"/>
      <c r="AB2147" s="2813"/>
      <c r="AC2147" s="2824" t="str">
        <f t="shared" ref="AC2147" si="513">IF(AC2141&gt;9,"błąd","")</f>
        <v/>
      </c>
      <c r="AD2147" s="2835"/>
      <c r="AE2147" s="2821"/>
      <c r="AF2147" s="2823"/>
      <c r="AG2147" s="59">
        <f>IF(N2147=N2146,0,IF(N2147=N2145,0,IF(N2147=N2144,0,IF(N2147=N2143,0,IF(N2147=N2142,0,IF(N2147=N2141,0,1))))))</f>
        <v>0</v>
      </c>
      <c r="AH2147" s="59" t="s">
        <v>224</v>
      </c>
      <c r="AI2147" s="59" t="str">
        <f t="shared" si="498"/>
        <v>??</v>
      </c>
      <c r="AJ2147" s="59">
        <f>IF(O2147=O2146,0,IF(O2147=O2145,0,IF(O2147=O2144,0,IF(O2147=O2143,0,IF(O2147=O2142,0,IF(O2147=O2141,0,1))))))</f>
        <v>0</v>
      </c>
      <c r="AK2147" s="529">
        <f t="shared" si="503"/>
        <v>0</v>
      </c>
    </row>
    <row r="2148" spans="1:37" ht="14.1" customHeight="1" thickTop="1" thickBot="1">
      <c r="A2148" s="2797"/>
      <c r="B2148" s="2801"/>
      <c r="C2148" s="2827"/>
      <c r="D2148" s="2830"/>
      <c r="E2148" s="2833"/>
      <c r="F2148" s="2807"/>
      <c r="G2148" s="2810"/>
      <c r="H2148" s="2839"/>
      <c r="I2148" s="2807"/>
      <c r="J2148" s="2807"/>
      <c r="K2148" s="277"/>
      <c r="L2148" s="98"/>
      <c r="M2148" s="1760"/>
      <c r="N2148" s="89"/>
      <c r="O2148" s="89"/>
      <c r="P2148" s="98"/>
      <c r="Q2148" s="98"/>
      <c r="R2148" s="12"/>
      <c r="S2148" s="12"/>
      <c r="T2148" s="12"/>
      <c r="U2148" s="12"/>
      <c r="V2148" s="12"/>
      <c r="W2148" s="1934"/>
      <c r="X2148" s="1934"/>
      <c r="Y2148" s="12"/>
      <c r="Z2148" s="98"/>
      <c r="AA2148" s="2813"/>
      <c r="AB2148" s="2813"/>
      <c r="AC2148" s="2824"/>
      <c r="AD2148" s="2835"/>
      <c r="AE2148" s="2821"/>
      <c r="AF2148" s="2823"/>
      <c r="AG2148" s="59">
        <f>IF(N2148=N2147,0,IF(N2148=N2146,0,IF(N2148=N2145,0,IF(N2148=N2144,0,IF(N2148=N2143,0,IF(N2148=N2142,0,IF(N2148=N2141,0,1)))))))</f>
        <v>0</v>
      </c>
      <c r="AH2148" s="59" t="s">
        <v>224</v>
      </c>
      <c r="AI2148" s="59" t="str">
        <f t="shared" si="498"/>
        <v>??</v>
      </c>
      <c r="AJ2148" s="59">
        <f>IF(O2148=O2147,0,IF(O2148=O2146,0,IF(O2148=O2145,0,IF(O2148=O2144,0,IF(O2148=O2143,0,IF(O2148=O2142,0,IF(O2148=O2141,0,1)))))))</f>
        <v>0</v>
      </c>
      <c r="AK2148" s="529">
        <f t="shared" si="503"/>
        <v>0</v>
      </c>
    </row>
    <row r="2149" spans="1:37" ht="14.1" customHeight="1" thickTop="1" thickBot="1">
      <c r="A2149" s="2797"/>
      <c r="B2149" s="2801"/>
      <c r="C2149" s="2827"/>
      <c r="D2149" s="2830"/>
      <c r="E2149" s="2833"/>
      <c r="F2149" s="2807"/>
      <c r="G2149" s="2810"/>
      <c r="H2149" s="2839"/>
      <c r="I2149" s="2807"/>
      <c r="J2149" s="2807"/>
      <c r="K2149" s="277"/>
      <c r="L2149" s="98"/>
      <c r="M2149" s="1760"/>
      <c r="N2149" s="89"/>
      <c r="O2149" s="89"/>
      <c r="P2149" s="98"/>
      <c r="Q2149" s="98"/>
      <c r="R2149" s="12"/>
      <c r="S2149" s="12"/>
      <c r="T2149" s="12"/>
      <c r="U2149" s="12"/>
      <c r="V2149" s="12"/>
      <c r="W2149" s="1934"/>
      <c r="X2149" s="1934"/>
      <c r="Y2149" s="12"/>
      <c r="Z2149" s="98"/>
      <c r="AA2149" s="2813"/>
      <c r="AB2149" s="2813"/>
      <c r="AC2149" s="2824"/>
      <c r="AD2149" s="2835"/>
      <c r="AE2149" s="2821"/>
      <c r="AF2149" s="2823"/>
      <c r="AG2149" s="59">
        <f>IF(N2149=N2148,0,IF(N2149=N2147,0,IF(N2149=N2146,0,IF(N2149=N2145,0,IF(N2149=N2144,0,IF(N2149=N2143,0,IF(N2149=N2142,0,IF(N2149=N2141,0,1))))))))</f>
        <v>0</v>
      </c>
      <c r="AH2149" s="59" t="s">
        <v>224</v>
      </c>
      <c r="AI2149" s="59" t="str">
        <f t="shared" si="498"/>
        <v>??</v>
      </c>
      <c r="AJ2149" s="59">
        <f>IF(O2149=O2148,0,IF(O2149=O2147,0,IF(O2149=O2146,0,IF(O2149=O2145,0,IF(O2149=O2144,0,IF(O2149=O2143,0,IF(O2149=O2142,0,IF(O2149=O2141,0,1))))))))</f>
        <v>0</v>
      </c>
      <c r="AK2149" s="529">
        <f t="shared" si="503"/>
        <v>0</v>
      </c>
    </row>
    <row r="2150" spans="1:37" ht="14.1" customHeight="1" thickTop="1" thickBot="1">
      <c r="A2150" s="2797"/>
      <c r="B2150" s="2802"/>
      <c r="C2150" s="2828"/>
      <c r="D2150" s="2831"/>
      <c r="E2150" s="2834"/>
      <c r="F2150" s="2808"/>
      <c r="G2150" s="2811"/>
      <c r="H2150" s="2840"/>
      <c r="I2150" s="2808"/>
      <c r="J2150" s="2808"/>
      <c r="K2150" s="274"/>
      <c r="L2150" s="96"/>
      <c r="M2150" s="96"/>
      <c r="N2150" s="89"/>
      <c r="O2150" s="93"/>
      <c r="P2150" s="96"/>
      <c r="Q2150" s="96"/>
      <c r="R2150" s="13"/>
      <c r="S2150" s="13"/>
      <c r="T2150" s="13"/>
      <c r="U2150" s="13"/>
      <c r="V2150" s="13"/>
      <c r="W2150" s="13"/>
      <c r="X2150" s="13"/>
      <c r="Y2150" s="13"/>
      <c r="Z2150" s="96"/>
      <c r="AA2150" s="2814"/>
      <c r="AB2150" s="2814"/>
      <c r="AC2150" s="2825"/>
      <c r="AD2150" s="2835"/>
      <c r="AE2150" s="2822"/>
      <c r="AF2150" s="2823"/>
      <c r="AG2150" s="59">
        <f>IF(N2150=N2149,0,IF(N2150=N2148,0,IF(N2150=N2147,0,IF(N2150=N2146,0,IF(N2150=N2145,0,IF(N2150=N2144,0,IF(N2150=N2143,0,IF(N2150=N2142,0,IF(N2150=N2141,0,1)))))))))</f>
        <v>0</v>
      </c>
      <c r="AH2150" s="59" t="s">
        <v>224</v>
      </c>
      <c r="AI2150" s="59" t="str">
        <f t="shared" si="498"/>
        <v>??</v>
      </c>
      <c r="AJ2150" s="59">
        <f>IF(O2150=O2149,0,IF(O2150=O2148,0,IF(O2150=O2147,0,IF(O2150=O2146,0,IF(O2150=O2145,0,IF(O2150=O2144,0,IF(O2150=O2143,0,IF(O2150=O2142,0,IF(O2150=O2141,0,1)))))))))</f>
        <v>0</v>
      </c>
      <c r="AK2150" s="529">
        <f t="shared" si="503"/>
        <v>0</v>
      </c>
    </row>
    <row r="2151" spans="1:37" ht="14.1" customHeight="1" thickTop="1" thickBot="1">
      <c r="A2151" s="2797"/>
      <c r="B2151" s="2800"/>
      <c r="C2151" s="2826"/>
      <c r="D2151" s="2829"/>
      <c r="E2151" s="2832"/>
      <c r="F2151" s="2806"/>
      <c r="G2151" s="2809"/>
      <c r="H2151" s="2836" t="s">
        <v>970</v>
      </c>
      <c r="I2151" s="2806"/>
      <c r="J2151" s="2806"/>
      <c r="K2151" s="275"/>
      <c r="L2151" s="97"/>
      <c r="M2151" s="97"/>
      <c r="N2151" s="79"/>
      <c r="O2151" s="79"/>
      <c r="P2151" s="97"/>
      <c r="Q2151" s="97"/>
      <c r="R2151" s="14"/>
      <c r="S2151" s="14"/>
      <c r="T2151" s="14"/>
      <c r="U2151" s="14"/>
      <c r="V2151" s="14"/>
      <c r="W2151" s="14"/>
      <c r="X2151" s="14"/>
      <c r="Y2151" s="14"/>
      <c r="Z2151" s="97"/>
      <c r="AA2151" s="2812">
        <f>SUM(R2151:Z2160)</f>
        <v>0</v>
      </c>
      <c r="AB2151" s="2812">
        <f>IF(AA2151&gt;0,18,0)</f>
        <v>0</v>
      </c>
      <c r="AC2151" s="2815">
        <f t="shared" ref="AC2151" si="514">IF((AA2151-AB2151)&gt;=0,AA2151-AB2151,0)</f>
        <v>0</v>
      </c>
      <c r="AD2151" s="2835">
        <f>IF(AA2151&lt;AB2151,AA2151,AB2151)/IF(AB2151=0,1,AB2151)</f>
        <v>0</v>
      </c>
      <c r="AE2151" s="2820" t="str">
        <f>IF(AD2151=1,"pe",IF(AD2151&gt;0,"ne",""))</f>
        <v/>
      </c>
      <c r="AF2151" s="2823"/>
      <c r="AG2151" s="59">
        <v>1</v>
      </c>
      <c r="AH2151" s="59" t="s">
        <v>224</v>
      </c>
      <c r="AI2151" s="59" t="str">
        <f t="shared" si="498"/>
        <v>??</v>
      </c>
      <c r="AJ2151" s="59">
        <v>1</v>
      </c>
      <c r="AK2151" s="529">
        <f>C2151</f>
        <v>0</v>
      </c>
    </row>
    <row r="2152" spans="1:37" ht="14.1" customHeight="1" thickTop="1" thickBot="1">
      <c r="A2152" s="2797"/>
      <c r="B2152" s="2801"/>
      <c r="C2152" s="2827"/>
      <c r="D2152" s="2830"/>
      <c r="E2152" s="2833"/>
      <c r="F2152" s="2807"/>
      <c r="G2152" s="2810"/>
      <c r="H2152" s="2837"/>
      <c r="I2152" s="2807"/>
      <c r="J2152" s="2807"/>
      <c r="K2152" s="273"/>
      <c r="L2152" s="98"/>
      <c r="M2152" s="1760"/>
      <c r="N2152" s="89"/>
      <c r="O2152" s="89"/>
      <c r="P2152" s="98"/>
      <c r="Q2152" s="98"/>
      <c r="R2152" s="12"/>
      <c r="S2152" s="12"/>
      <c r="T2152" s="12"/>
      <c r="U2152" s="12"/>
      <c r="V2152" s="12"/>
      <c r="W2152" s="1934"/>
      <c r="X2152" s="1934"/>
      <c r="Y2152" s="12"/>
      <c r="Z2152" s="98"/>
      <c r="AA2152" s="2813"/>
      <c r="AB2152" s="2813"/>
      <c r="AC2152" s="2816"/>
      <c r="AD2152" s="2835"/>
      <c r="AE2152" s="2821"/>
      <c r="AF2152" s="2823"/>
      <c r="AG2152" s="59">
        <f>IF(N2152=N2151,0,1)</f>
        <v>0</v>
      </c>
      <c r="AH2152" s="59" t="s">
        <v>224</v>
      </c>
      <c r="AI2152" s="59" t="str">
        <f t="shared" si="498"/>
        <v>??</v>
      </c>
      <c r="AJ2152" s="59">
        <f>IF(O2152=O2151,0,1)</f>
        <v>0</v>
      </c>
      <c r="AK2152" s="529">
        <f t="shared" ref="AK2152:AK2180" si="515">AK2151</f>
        <v>0</v>
      </c>
    </row>
    <row r="2153" spans="1:37" ht="14.1" customHeight="1" thickTop="1" thickBot="1">
      <c r="A2153" s="2797"/>
      <c r="B2153" s="2801"/>
      <c r="C2153" s="2827"/>
      <c r="D2153" s="2830"/>
      <c r="E2153" s="2833"/>
      <c r="F2153" s="2807"/>
      <c r="G2153" s="2810"/>
      <c r="H2153" s="2838"/>
      <c r="I2153" s="2807"/>
      <c r="J2153" s="2807"/>
      <c r="K2153" s="273"/>
      <c r="L2153" s="98"/>
      <c r="M2153" s="1760"/>
      <c r="N2153" s="89"/>
      <c r="O2153" s="89"/>
      <c r="P2153" s="98"/>
      <c r="Q2153" s="98"/>
      <c r="R2153" s="12"/>
      <c r="S2153" s="12"/>
      <c r="T2153" s="12"/>
      <c r="U2153" s="12"/>
      <c r="V2153" s="12"/>
      <c r="W2153" s="1934"/>
      <c r="X2153" s="1934"/>
      <c r="Y2153" s="12"/>
      <c r="Z2153" s="98"/>
      <c r="AA2153" s="2813"/>
      <c r="AB2153" s="2813"/>
      <c r="AC2153" s="2816"/>
      <c r="AD2153" s="2835"/>
      <c r="AE2153" s="2821"/>
      <c r="AF2153" s="2823"/>
      <c r="AG2153" s="59">
        <f>IF(N2153=N2152,0,IF(N2153=N2151,0,1))</f>
        <v>0</v>
      </c>
      <c r="AH2153" s="59" t="s">
        <v>224</v>
      </c>
      <c r="AI2153" s="59" t="str">
        <f t="shared" si="498"/>
        <v>??</v>
      </c>
      <c r="AJ2153" s="59">
        <f>IF(O2153=O2152,0,IF(O2153=O2151,0,1))</f>
        <v>0</v>
      </c>
      <c r="AK2153" s="529">
        <f t="shared" si="515"/>
        <v>0</v>
      </c>
    </row>
    <row r="2154" spans="1:37" ht="14.1" customHeight="1" thickTop="1" thickBot="1">
      <c r="A2154" s="2797"/>
      <c r="B2154" s="2801"/>
      <c r="C2154" s="2827"/>
      <c r="D2154" s="2830"/>
      <c r="E2154" s="2833"/>
      <c r="F2154" s="2807"/>
      <c r="G2154" s="2810"/>
      <c r="H2154" s="2839"/>
      <c r="I2154" s="2807"/>
      <c r="J2154" s="2807"/>
      <c r="K2154" s="273"/>
      <c r="L2154" s="98"/>
      <c r="M2154" s="1760"/>
      <c r="N2154" s="89"/>
      <c r="O2154" s="89"/>
      <c r="P2154" s="98"/>
      <c r="Q2154" s="98"/>
      <c r="R2154" s="12"/>
      <c r="S2154" s="12"/>
      <c r="T2154" s="12"/>
      <c r="U2154" s="12"/>
      <c r="V2154" s="12"/>
      <c r="W2154" s="1934"/>
      <c r="X2154" s="1934"/>
      <c r="Y2154" s="12"/>
      <c r="Z2154" s="98"/>
      <c r="AA2154" s="2813"/>
      <c r="AB2154" s="2813"/>
      <c r="AC2154" s="2816"/>
      <c r="AD2154" s="2835"/>
      <c r="AE2154" s="2821"/>
      <c r="AF2154" s="2823"/>
      <c r="AG2154" s="59">
        <f>IF(N2154=N2153,0,IF(N2154=N2152,0,IF(N2154=N2151,0,1)))</f>
        <v>0</v>
      </c>
      <c r="AH2154" s="59" t="s">
        <v>224</v>
      </c>
      <c r="AI2154" s="59" t="str">
        <f t="shared" si="498"/>
        <v>??</v>
      </c>
      <c r="AJ2154" s="59">
        <f>IF(O2154=O2153,0,IF(O2154=O2152,0,IF(O2154=O2151,0,1)))</f>
        <v>0</v>
      </c>
      <c r="AK2154" s="529">
        <f t="shared" si="515"/>
        <v>0</v>
      </c>
    </row>
    <row r="2155" spans="1:37" ht="14.1" customHeight="1" thickTop="1" thickBot="1">
      <c r="A2155" s="2797"/>
      <c r="B2155" s="2801"/>
      <c r="C2155" s="2827"/>
      <c r="D2155" s="2830"/>
      <c r="E2155" s="2833"/>
      <c r="F2155" s="2807"/>
      <c r="G2155" s="2810"/>
      <c r="H2155" s="2839"/>
      <c r="I2155" s="2807"/>
      <c r="J2155" s="2807"/>
      <c r="K2155" s="277"/>
      <c r="L2155" s="98"/>
      <c r="M2155" s="1760"/>
      <c r="N2155" s="89"/>
      <c r="O2155" s="89"/>
      <c r="P2155" s="98"/>
      <c r="Q2155" s="98"/>
      <c r="R2155" s="12"/>
      <c r="S2155" s="12"/>
      <c r="T2155" s="12"/>
      <c r="U2155" s="12"/>
      <c r="V2155" s="12"/>
      <c r="W2155" s="1934"/>
      <c r="X2155" s="1934"/>
      <c r="Y2155" s="12"/>
      <c r="Z2155" s="98"/>
      <c r="AA2155" s="2813"/>
      <c r="AB2155" s="2813"/>
      <c r="AC2155" s="2816"/>
      <c r="AD2155" s="2835"/>
      <c r="AE2155" s="2821"/>
      <c r="AF2155" s="2823"/>
      <c r="AG2155" s="59">
        <f>IF(N2155=N2154,0,IF(N2155=N2153,0,IF(N2155=N2152,0,IF(N2155=N2151,0,1))))</f>
        <v>0</v>
      </c>
      <c r="AH2155" s="59" t="s">
        <v>224</v>
      </c>
      <c r="AI2155" s="59" t="str">
        <f t="shared" si="498"/>
        <v>??</v>
      </c>
      <c r="AJ2155" s="59">
        <f>IF(O2155=O2154,0,IF(O2155=O2153,0,IF(O2155=O2152,0,IF(O2155=O2151,0,1))))</f>
        <v>0</v>
      </c>
      <c r="AK2155" s="529">
        <f t="shared" si="515"/>
        <v>0</v>
      </c>
    </row>
    <row r="2156" spans="1:37" ht="14.1" customHeight="1" thickTop="1" thickBot="1">
      <c r="A2156" s="2797"/>
      <c r="B2156" s="2801"/>
      <c r="C2156" s="2827"/>
      <c r="D2156" s="2830"/>
      <c r="E2156" s="2833"/>
      <c r="F2156" s="2807"/>
      <c r="G2156" s="2810"/>
      <c r="H2156" s="2839"/>
      <c r="I2156" s="2807"/>
      <c r="J2156" s="2807"/>
      <c r="K2156" s="277"/>
      <c r="L2156" s="98"/>
      <c r="M2156" s="1760"/>
      <c r="N2156" s="89"/>
      <c r="O2156" s="89"/>
      <c r="P2156" s="98"/>
      <c r="Q2156" s="98"/>
      <c r="R2156" s="12"/>
      <c r="S2156" s="12"/>
      <c r="T2156" s="12"/>
      <c r="U2156" s="12"/>
      <c r="V2156" s="12"/>
      <c r="W2156" s="1934"/>
      <c r="X2156" s="1934"/>
      <c r="Y2156" s="12"/>
      <c r="Z2156" s="98"/>
      <c r="AA2156" s="2813"/>
      <c r="AB2156" s="2813"/>
      <c r="AC2156" s="2816"/>
      <c r="AD2156" s="2835"/>
      <c r="AE2156" s="2821"/>
      <c r="AF2156" s="2823"/>
      <c r="AG2156" s="59">
        <f>IF(N2156=N2155,0,IF(N2156=N2154,0,IF(N2156=N2153,0,IF(N2156=N2152,0,IF(N2156=N2151,0,1)))))</f>
        <v>0</v>
      </c>
      <c r="AH2156" s="59" t="s">
        <v>224</v>
      </c>
      <c r="AI2156" s="59" t="str">
        <f t="shared" si="498"/>
        <v>??</v>
      </c>
      <c r="AJ2156" s="59">
        <f>IF(O2156=O2155,0,IF(O2156=O2154,0,IF(O2156=O2153,0,IF(O2156=O2152,0,IF(O2156=O2151,0,1)))))</f>
        <v>0</v>
      </c>
      <c r="AK2156" s="529">
        <f t="shared" si="515"/>
        <v>0</v>
      </c>
    </row>
    <row r="2157" spans="1:37" ht="14.1" customHeight="1" thickTop="1" thickBot="1">
      <c r="A2157" s="2797"/>
      <c r="B2157" s="2801"/>
      <c r="C2157" s="2827"/>
      <c r="D2157" s="2830"/>
      <c r="E2157" s="2833"/>
      <c r="F2157" s="2807"/>
      <c r="G2157" s="2810"/>
      <c r="H2157" s="2839"/>
      <c r="I2157" s="2807"/>
      <c r="J2157" s="2807"/>
      <c r="K2157" s="277"/>
      <c r="L2157" s="98"/>
      <c r="M2157" s="1760"/>
      <c r="N2157" s="89"/>
      <c r="O2157" s="89"/>
      <c r="P2157" s="98"/>
      <c r="Q2157" s="98"/>
      <c r="R2157" s="12"/>
      <c r="S2157" s="12"/>
      <c r="T2157" s="12"/>
      <c r="U2157" s="12"/>
      <c r="V2157" s="12"/>
      <c r="W2157" s="1934"/>
      <c r="X2157" s="1934"/>
      <c r="Y2157" s="12"/>
      <c r="Z2157" s="98"/>
      <c r="AA2157" s="2813"/>
      <c r="AB2157" s="2813"/>
      <c r="AC2157" s="2824" t="str">
        <f t="shared" ref="AC2157" si="516">IF(AC2151&gt;9,"błąd","")</f>
        <v/>
      </c>
      <c r="AD2157" s="2835"/>
      <c r="AE2157" s="2821"/>
      <c r="AF2157" s="2823"/>
      <c r="AG2157" s="59">
        <f>IF(N2157=N2156,0,IF(N2157=N2155,0,IF(N2157=N2154,0,IF(N2157=N2153,0,IF(N2157=N2152,0,IF(N2157=N2151,0,1))))))</f>
        <v>0</v>
      </c>
      <c r="AH2157" s="59" t="s">
        <v>224</v>
      </c>
      <c r="AI2157" s="59" t="str">
        <f t="shared" si="498"/>
        <v>??</v>
      </c>
      <c r="AJ2157" s="59">
        <f>IF(O2157=O2156,0,IF(O2157=O2155,0,IF(O2157=O2154,0,IF(O2157=O2153,0,IF(O2157=O2152,0,IF(O2157=O2151,0,1))))))</f>
        <v>0</v>
      </c>
      <c r="AK2157" s="529">
        <f t="shared" si="515"/>
        <v>0</v>
      </c>
    </row>
    <row r="2158" spans="1:37" ht="14.1" customHeight="1" thickTop="1" thickBot="1">
      <c r="A2158" s="2797"/>
      <c r="B2158" s="2801"/>
      <c r="C2158" s="2827"/>
      <c r="D2158" s="2830"/>
      <c r="E2158" s="2833"/>
      <c r="F2158" s="2807"/>
      <c r="G2158" s="2810"/>
      <c r="H2158" s="2839"/>
      <c r="I2158" s="2807"/>
      <c r="J2158" s="2807"/>
      <c r="K2158" s="277"/>
      <c r="L2158" s="98"/>
      <c r="M2158" s="1760"/>
      <c r="N2158" s="89"/>
      <c r="O2158" s="89"/>
      <c r="P2158" s="98"/>
      <c r="Q2158" s="98"/>
      <c r="R2158" s="12"/>
      <c r="S2158" s="12"/>
      <c r="T2158" s="12"/>
      <c r="U2158" s="12"/>
      <c r="V2158" s="12"/>
      <c r="W2158" s="1934"/>
      <c r="X2158" s="1934"/>
      <c r="Y2158" s="12"/>
      <c r="Z2158" s="98"/>
      <c r="AA2158" s="2813"/>
      <c r="AB2158" s="2813"/>
      <c r="AC2158" s="2824"/>
      <c r="AD2158" s="2835"/>
      <c r="AE2158" s="2821"/>
      <c r="AF2158" s="2823"/>
      <c r="AG2158" s="59">
        <f>IF(N2158=N2157,0,IF(N2158=N2156,0,IF(N2158=N2155,0,IF(N2158=N2154,0,IF(N2158=N2153,0,IF(N2158=N2152,0,IF(N2158=N2151,0,1)))))))</f>
        <v>0</v>
      </c>
      <c r="AH2158" s="59" t="s">
        <v>224</v>
      </c>
      <c r="AI2158" s="59" t="str">
        <f t="shared" si="498"/>
        <v>??</v>
      </c>
      <c r="AJ2158" s="59">
        <f>IF(O2158=O2157,0,IF(O2158=O2156,0,IF(O2158=O2155,0,IF(O2158=O2154,0,IF(O2158=O2153,0,IF(O2158=O2152,0,IF(O2158=O2151,0,1)))))))</f>
        <v>0</v>
      </c>
      <c r="AK2158" s="529">
        <f t="shared" si="515"/>
        <v>0</v>
      </c>
    </row>
    <row r="2159" spans="1:37" ht="14.1" customHeight="1" thickTop="1" thickBot="1">
      <c r="A2159" s="2797"/>
      <c r="B2159" s="2801"/>
      <c r="C2159" s="2827"/>
      <c r="D2159" s="2830"/>
      <c r="E2159" s="2833"/>
      <c r="F2159" s="2807"/>
      <c r="G2159" s="2810"/>
      <c r="H2159" s="2839"/>
      <c r="I2159" s="2807"/>
      <c r="J2159" s="2807"/>
      <c r="K2159" s="277"/>
      <c r="L2159" s="98"/>
      <c r="M2159" s="1760"/>
      <c r="N2159" s="89"/>
      <c r="O2159" s="89"/>
      <c r="P2159" s="98"/>
      <c r="Q2159" s="98"/>
      <c r="R2159" s="12"/>
      <c r="S2159" s="12"/>
      <c r="T2159" s="12"/>
      <c r="U2159" s="12"/>
      <c r="V2159" s="12"/>
      <c r="W2159" s="1934"/>
      <c r="X2159" s="1934"/>
      <c r="Y2159" s="12"/>
      <c r="Z2159" s="98"/>
      <c r="AA2159" s="2813"/>
      <c r="AB2159" s="2813"/>
      <c r="AC2159" s="2824"/>
      <c r="AD2159" s="2835"/>
      <c r="AE2159" s="2821"/>
      <c r="AF2159" s="2823"/>
      <c r="AG2159" s="59">
        <f>IF(N2159=N2158,0,IF(N2159=N2157,0,IF(N2159=N2156,0,IF(N2159=N2155,0,IF(N2159=N2154,0,IF(N2159=N2153,0,IF(N2159=N2152,0,IF(N2159=N2151,0,1))))))))</f>
        <v>0</v>
      </c>
      <c r="AH2159" s="59" t="s">
        <v>224</v>
      </c>
      <c r="AI2159" s="59" t="str">
        <f t="shared" si="498"/>
        <v>??</v>
      </c>
      <c r="AJ2159" s="59">
        <f>IF(O2159=O2158,0,IF(O2159=O2157,0,IF(O2159=O2156,0,IF(O2159=O2155,0,IF(O2159=O2154,0,IF(O2159=O2153,0,IF(O2159=O2152,0,IF(O2159=O2151,0,1))))))))</f>
        <v>0</v>
      </c>
      <c r="AK2159" s="529">
        <f t="shared" si="515"/>
        <v>0</v>
      </c>
    </row>
    <row r="2160" spans="1:37" ht="14.1" customHeight="1" thickTop="1" thickBot="1">
      <c r="A2160" s="2797"/>
      <c r="B2160" s="2802"/>
      <c r="C2160" s="2828"/>
      <c r="D2160" s="2831"/>
      <c r="E2160" s="2834"/>
      <c r="F2160" s="2808"/>
      <c r="G2160" s="2811"/>
      <c r="H2160" s="2840"/>
      <c r="I2160" s="2808"/>
      <c r="J2160" s="2808"/>
      <c r="K2160" s="274"/>
      <c r="L2160" s="96"/>
      <c r="M2160" s="96"/>
      <c r="N2160" s="89"/>
      <c r="O2160" s="93"/>
      <c r="P2160" s="96"/>
      <c r="Q2160" s="96"/>
      <c r="R2160" s="13"/>
      <c r="S2160" s="13"/>
      <c r="T2160" s="13"/>
      <c r="U2160" s="13"/>
      <c r="V2160" s="13"/>
      <c r="W2160" s="13"/>
      <c r="X2160" s="13"/>
      <c r="Y2160" s="13"/>
      <c r="Z2160" s="96"/>
      <c r="AA2160" s="2814"/>
      <c r="AB2160" s="2814"/>
      <c r="AC2160" s="2825"/>
      <c r="AD2160" s="2835"/>
      <c r="AE2160" s="2822"/>
      <c r="AF2160" s="2823"/>
      <c r="AG2160" s="59">
        <f>IF(N2160=N2159,0,IF(N2160=N2158,0,IF(N2160=N2157,0,IF(N2160=N2156,0,IF(N2160=N2155,0,IF(N2160=N2154,0,IF(N2160=N2153,0,IF(N2160=N2152,0,IF(N2160=N2151,0,1)))))))))</f>
        <v>0</v>
      </c>
      <c r="AH2160" s="59" t="s">
        <v>224</v>
      </c>
      <c r="AI2160" s="59" t="str">
        <f t="shared" si="498"/>
        <v>??</v>
      </c>
      <c r="AJ2160" s="59">
        <f>IF(O2160=O2159,0,IF(O2160=O2158,0,IF(O2160=O2157,0,IF(O2160=O2156,0,IF(O2160=O2155,0,IF(O2160=O2154,0,IF(O2160=O2153,0,IF(O2160=O2152,0,IF(O2160=O2151,0,1)))))))))</f>
        <v>0</v>
      </c>
      <c r="AK2160" s="529">
        <f t="shared" si="515"/>
        <v>0</v>
      </c>
    </row>
    <row r="2161" spans="1:37" ht="14.1" customHeight="1" thickTop="1" thickBot="1">
      <c r="A2161" s="2797"/>
      <c r="B2161" s="2800"/>
      <c r="C2161" s="2826"/>
      <c r="D2161" s="2829"/>
      <c r="E2161" s="2832"/>
      <c r="F2161" s="2806"/>
      <c r="G2161" s="2809"/>
      <c r="H2161" s="2836" t="s">
        <v>970</v>
      </c>
      <c r="I2161" s="2806"/>
      <c r="J2161" s="2806"/>
      <c r="K2161" s="275"/>
      <c r="L2161" s="97"/>
      <c r="M2161" s="97"/>
      <c r="N2161" s="79"/>
      <c r="O2161" s="79"/>
      <c r="P2161" s="97"/>
      <c r="Q2161" s="97"/>
      <c r="R2161" s="14"/>
      <c r="S2161" s="14"/>
      <c r="T2161" s="14"/>
      <c r="U2161" s="14"/>
      <c r="V2161" s="14"/>
      <c r="W2161" s="14"/>
      <c r="X2161" s="14"/>
      <c r="Y2161" s="14"/>
      <c r="Z2161" s="97"/>
      <c r="AA2161" s="2812">
        <f>SUM(R2161:Z2170)</f>
        <v>0</v>
      </c>
      <c r="AB2161" s="2812">
        <f>IF(AA2161&gt;0,18,0)</f>
        <v>0</v>
      </c>
      <c r="AC2161" s="2815">
        <f t="shared" ref="AC2161" si="517">IF((AA2161-AB2161)&gt;=0,AA2161-AB2161,0)</f>
        <v>0</v>
      </c>
      <c r="AD2161" s="2835">
        <f>IF(AA2161&lt;AB2161,AA2161,AB2161)/IF(AB2161=0,1,AB2161)</f>
        <v>0</v>
      </c>
      <c r="AE2161" s="2820" t="str">
        <f>IF(AD2161=1,"pe",IF(AD2161&gt;0,"ne",""))</f>
        <v/>
      </c>
      <c r="AF2161" s="2823"/>
      <c r="AG2161" s="59">
        <v>1</v>
      </c>
      <c r="AH2161" s="59" t="s">
        <v>224</v>
      </c>
      <c r="AI2161" s="59" t="str">
        <f t="shared" si="498"/>
        <v>??</v>
      </c>
      <c r="AJ2161" s="59">
        <v>1</v>
      </c>
      <c r="AK2161" s="529">
        <f>C2161</f>
        <v>0</v>
      </c>
    </row>
    <row r="2162" spans="1:37" ht="14.1" customHeight="1" thickTop="1" thickBot="1">
      <c r="A2162" s="2797"/>
      <c r="B2162" s="2801"/>
      <c r="C2162" s="2827"/>
      <c r="D2162" s="2830"/>
      <c r="E2162" s="2833"/>
      <c r="F2162" s="2807"/>
      <c r="G2162" s="2810"/>
      <c r="H2162" s="2837"/>
      <c r="I2162" s="2807"/>
      <c r="J2162" s="2807"/>
      <c r="K2162" s="273"/>
      <c r="L2162" s="98"/>
      <c r="M2162" s="1760"/>
      <c r="N2162" s="89"/>
      <c r="O2162" s="89"/>
      <c r="P2162" s="98"/>
      <c r="Q2162" s="98"/>
      <c r="R2162" s="12"/>
      <c r="S2162" s="12"/>
      <c r="T2162" s="12"/>
      <c r="U2162" s="12"/>
      <c r="V2162" s="12"/>
      <c r="W2162" s="1934"/>
      <c r="X2162" s="1934"/>
      <c r="Y2162" s="12"/>
      <c r="Z2162" s="98"/>
      <c r="AA2162" s="2813"/>
      <c r="AB2162" s="2813"/>
      <c r="AC2162" s="2816"/>
      <c r="AD2162" s="2835"/>
      <c r="AE2162" s="2821"/>
      <c r="AF2162" s="2823"/>
      <c r="AG2162" s="59">
        <f>IF(N2162=N2161,0,1)</f>
        <v>0</v>
      </c>
      <c r="AH2162" s="59" t="s">
        <v>224</v>
      </c>
      <c r="AI2162" s="59" t="str">
        <f t="shared" si="498"/>
        <v>??</v>
      </c>
      <c r="AJ2162" s="59">
        <f>IF(O2162=O2161,0,1)</f>
        <v>0</v>
      </c>
      <c r="AK2162" s="529">
        <f t="shared" si="515"/>
        <v>0</v>
      </c>
    </row>
    <row r="2163" spans="1:37" ht="14.1" customHeight="1" thickTop="1" thickBot="1">
      <c r="A2163" s="2797"/>
      <c r="B2163" s="2801"/>
      <c r="C2163" s="2827"/>
      <c r="D2163" s="2830"/>
      <c r="E2163" s="2833"/>
      <c r="F2163" s="2807"/>
      <c r="G2163" s="2810"/>
      <c r="H2163" s="2838"/>
      <c r="I2163" s="2807"/>
      <c r="J2163" s="2807"/>
      <c r="K2163" s="273"/>
      <c r="L2163" s="98"/>
      <c r="M2163" s="1760"/>
      <c r="N2163" s="89"/>
      <c r="O2163" s="89"/>
      <c r="P2163" s="98"/>
      <c r="Q2163" s="98"/>
      <c r="R2163" s="12"/>
      <c r="S2163" s="12"/>
      <c r="T2163" s="12"/>
      <c r="U2163" s="12"/>
      <c r="V2163" s="12"/>
      <c r="W2163" s="1934"/>
      <c r="X2163" s="1934"/>
      <c r="Y2163" s="12"/>
      <c r="Z2163" s="98"/>
      <c r="AA2163" s="2813"/>
      <c r="AB2163" s="2813"/>
      <c r="AC2163" s="2816"/>
      <c r="AD2163" s="2835"/>
      <c r="AE2163" s="2821"/>
      <c r="AF2163" s="2823"/>
      <c r="AG2163" s="59">
        <f>IF(N2163=N2162,0,IF(N2163=N2161,0,1))</f>
        <v>0</v>
      </c>
      <c r="AH2163" s="59" t="s">
        <v>224</v>
      </c>
      <c r="AI2163" s="59" t="str">
        <f t="shared" si="498"/>
        <v>??</v>
      </c>
      <c r="AJ2163" s="59">
        <f>IF(O2163=O2162,0,IF(O2163=O2161,0,1))</f>
        <v>0</v>
      </c>
      <c r="AK2163" s="529">
        <f t="shared" si="515"/>
        <v>0</v>
      </c>
    </row>
    <row r="2164" spans="1:37" ht="14.1" customHeight="1" thickTop="1" thickBot="1">
      <c r="A2164" s="2797"/>
      <c r="B2164" s="2801"/>
      <c r="C2164" s="2827"/>
      <c r="D2164" s="2830"/>
      <c r="E2164" s="2833"/>
      <c r="F2164" s="2807"/>
      <c r="G2164" s="2810"/>
      <c r="H2164" s="2839"/>
      <c r="I2164" s="2807"/>
      <c r="J2164" s="2807"/>
      <c r="K2164" s="273"/>
      <c r="L2164" s="98"/>
      <c r="M2164" s="1760"/>
      <c r="N2164" s="89"/>
      <c r="O2164" s="89"/>
      <c r="P2164" s="98"/>
      <c r="Q2164" s="98"/>
      <c r="R2164" s="12"/>
      <c r="S2164" s="12"/>
      <c r="T2164" s="12"/>
      <c r="U2164" s="12"/>
      <c r="V2164" s="12"/>
      <c r="W2164" s="1934"/>
      <c r="X2164" s="1934"/>
      <c r="Y2164" s="12"/>
      <c r="Z2164" s="98"/>
      <c r="AA2164" s="2813"/>
      <c r="AB2164" s="2813"/>
      <c r="AC2164" s="2816"/>
      <c r="AD2164" s="2835"/>
      <c r="AE2164" s="2821"/>
      <c r="AF2164" s="2823"/>
      <c r="AG2164" s="59">
        <f>IF(N2164=N2163,0,IF(N2164=N2162,0,IF(N2164=N2161,0,1)))</f>
        <v>0</v>
      </c>
      <c r="AH2164" s="59" t="s">
        <v>224</v>
      </c>
      <c r="AI2164" s="59" t="str">
        <f t="shared" si="498"/>
        <v>??</v>
      </c>
      <c r="AJ2164" s="59">
        <f>IF(O2164=O2163,0,IF(O2164=O2162,0,IF(O2164=O2161,0,1)))</f>
        <v>0</v>
      </c>
      <c r="AK2164" s="529">
        <f t="shared" si="515"/>
        <v>0</v>
      </c>
    </row>
    <row r="2165" spans="1:37" ht="14.1" customHeight="1" thickTop="1" thickBot="1">
      <c r="A2165" s="2797"/>
      <c r="B2165" s="2801"/>
      <c r="C2165" s="2827"/>
      <c r="D2165" s="2830"/>
      <c r="E2165" s="2833"/>
      <c r="F2165" s="2807"/>
      <c r="G2165" s="2810"/>
      <c r="H2165" s="2839"/>
      <c r="I2165" s="2807"/>
      <c r="J2165" s="2807"/>
      <c r="K2165" s="277"/>
      <c r="L2165" s="98"/>
      <c r="M2165" s="1760"/>
      <c r="N2165" s="89"/>
      <c r="O2165" s="89"/>
      <c r="P2165" s="98"/>
      <c r="Q2165" s="98"/>
      <c r="R2165" s="12"/>
      <c r="S2165" s="12"/>
      <c r="T2165" s="12"/>
      <c r="U2165" s="12"/>
      <c r="V2165" s="12"/>
      <c r="W2165" s="1934"/>
      <c r="X2165" s="1934"/>
      <c r="Y2165" s="12"/>
      <c r="Z2165" s="98"/>
      <c r="AA2165" s="2813"/>
      <c r="AB2165" s="2813"/>
      <c r="AC2165" s="2816"/>
      <c r="AD2165" s="2835"/>
      <c r="AE2165" s="2821"/>
      <c r="AF2165" s="2823"/>
      <c r="AG2165" s="59">
        <f>IF(N2165=N2164,0,IF(N2165=N2163,0,IF(N2165=N2162,0,IF(N2165=N2161,0,1))))</f>
        <v>0</v>
      </c>
      <c r="AH2165" s="59" t="s">
        <v>224</v>
      </c>
      <c r="AI2165" s="59" t="str">
        <f t="shared" si="498"/>
        <v>??</v>
      </c>
      <c r="AJ2165" s="59">
        <f>IF(O2165=O2164,0,IF(O2165=O2163,0,IF(O2165=O2162,0,IF(O2165=O2161,0,1))))</f>
        <v>0</v>
      </c>
      <c r="AK2165" s="529">
        <f t="shared" si="515"/>
        <v>0</v>
      </c>
    </row>
    <row r="2166" spans="1:37" ht="14.1" customHeight="1" thickTop="1" thickBot="1">
      <c r="A2166" s="2797"/>
      <c r="B2166" s="2801"/>
      <c r="C2166" s="2827"/>
      <c r="D2166" s="2830"/>
      <c r="E2166" s="2833"/>
      <c r="F2166" s="2807"/>
      <c r="G2166" s="2810"/>
      <c r="H2166" s="2839"/>
      <c r="I2166" s="2807"/>
      <c r="J2166" s="2807"/>
      <c r="K2166" s="277"/>
      <c r="L2166" s="98"/>
      <c r="M2166" s="1760"/>
      <c r="N2166" s="89"/>
      <c r="O2166" s="89"/>
      <c r="P2166" s="98"/>
      <c r="Q2166" s="98"/>
      <c r="R2166" s="12"/>
      <c r="S2166" s="12"/>
      <c r="T2166" s="12"/>
      <c r="U2166" s="12"/>
      <c r="V2166" s="12"/>
      <c r="W2166" s="1934"/>
      <c r="X2166" s="1934"/>
      <c r="Y2166" s="12"/>
      <c r="Z2166" s="98"/>
      <c r="AA2166" s="2813"/>
      <c r="AB2166" s="2813"/>
      <c r="AC2166" s="2816"/>
      <c r="AD2166" s="2835"/>
      <c r="AE2166" s="2821"/>
      <c r="AF2166" s="2823"/>
      <c r="AG2166" s="59">
        <f>IF(N2166=N2165,0,IF(N2166=N2164,0,IF(N2166=N2163,0,IF(N2166=N2162,0,IF(N2166=N2161,0,1)))))</f>
        <v>0</v>
      </c>
      <c r="AH2166" s="59" t="s">
        <v>224</v>
      </c>
      <c r="AI2166" s="59" t="str">
        <f t="shared" si="498"/>
        <v>??</v>
      </c>
      <c r="AJ2166" s="59">
        <f>IF(O2166=O2165,0,IF(O2166=O2164,0,IF(O2166=O2163,0,IF(O2166=O2162,0,IF(O2166=O2161,0,1)))))</f>
        <v>0</v>
      </c>
      <c r="AK2166" s="529">
        <f t="shared" si="515"/>
        <v>0</v>
      </c>
    </row>
    <row r="2167" spans="1:37" ht="14.1" customHeight="1" thickTop="1" thickBot="1">
      <c r="A2167" s="2797"/>
      <c r="B2167" s="2801"/>
      <c r="C2167" s="2827"/>
      <c r="D2167" s="2830"/>
      <c r="E2167" s="2833"/>
      <c r="F2167" s="2807"/>
      <c r="G2167" s="2810"/>
      <c r="H2167" s="2839"/>
      <c r="I2167" s="2807"/>
      <c r="J2167" s="2807"/>
      <c r="K2167" s="277"/>
      <c r="L2167" s="98"/>
      <c r="M2167" s="1760"/>
      <c r="N2167" s="89"/>
      <c r="O2167" s="89"/>
      <c r="P2167" s="98"/>
      <c r="Q2167" s="98"/>
      <c r="R2167" s="12"/>
      <c r="S2167" s="12"/>
      <c r="T2167" s="12"/>
      <c r="U2167" s="12"/>
      <c r="V2167" s="12"/>
      <c r="W2167" s="1934"/>
      <c r="X2167" s="1934"/>
      <c r="Y2167" s="12"/>
      <c r="Z2167" s="98"/>
      <c r="AA2167" s="2813"/>
      <c r="AB2167" s="2813"/>
      <c r="AC2167" s="2824" t="str">
        <f t="shared" ref="AC2167" si="518">IF(AC2161&gt;9,"błąd","")</f>
        <v/>
      </c>
      <c r="AD2167" s="2835"/>
      <c r="AE2167" s="2821"/>
      <c r="AF2167" s="2823"/>
      <c r="AG2167" s="59">
        <f>IF(N2167=N2166,0,IF(N2167=N2165,0,IF(N2167=N2164,0,IF(N2167=N2163,0,IF(N2167=N2162,0,IF(N2167=N2161,0,1))))))</f>
        <v>0</v>
      </c>
      <c r="AH2167" s="59" t="s">
        <v>224</v>
      </c>
      <c r="AI2167" s="59" t="str">
        <f t="shared" si="498"/>
        <v>??</v>
      </c>
      <c r="AJ2167" s="59">
        <f>IF(O2167=O2166,0,IF(O2167=O2165,0,IF(O2167=O2164,0,IF(O2167=O2163,0,IF(O2167=O2162,0,IF(O2167=O2161,0,1))))))</f>
        <v>0</v>
      </c>
      <c r="AK2167" s="529">
        <f t="shared" si="515"/>
        <v>0</v>
      </c>
    </row>
    <row r="2168" spans="1:37" ht="14.1" customHeight="1" thickTop="1" thickBot="1">
      <c r="A2168" s="2797"/>
      <c r="B2168" s="2801"/>
      <c r="C2168" s="2827"/>
      <c r="D2168" s="2830"/>
      <c r="E2168" s="2833"/>
      <c r="F2168" s="2807"/>
      <c r="G2168" s="2810"/>
      <c r="H2168" s="2839"/>
      <c r="I2168" s="2807"/>
      <c r="J2168" s="2807"/>
      <c r="K2168" s="277"/>
      <c r="L2168" s="98"/>
      <c r="M2168" s="1760"/>
      <c r="N2168" s="89"/>
      <c r="O2168" s="89"/>
      <c r="P2168" s="98"/>
      <c r="Q2168" s="98"/>
      <c r="R2168" s="12"/>
      <c r="S2168" s="12"/>
      <c r="T2168" s="12"/>
      <c r="U2168" s="12"/>
      <c r="V2168" s="12"/>
      <c r="W2168" s="1934"/>
      <c r="X2168" s="1934"/>
      <c r="Y2168" s="12"/>
      <c r="Z2168" s="98"/>
      <c r="AA2168" s="2813"/>
      <c r="AB2168" s="2813"/>
      <c r="AC2168" s="2824"/>
      <c r="AD2168" s="2835"/>
      <c r="AE2168" s="2821"/>
      <c r="AF2168" s="2823"/>
      <c r="AG2168" s="59">
        <f>IF(N2168=N2167,0,IF(N2168=N2166,0,IF(N2168=N2165,0,IF(N2168=N2164,0,IF(N2168=N2163,0,IF(N2168=N2162,0,IF(N2168=N2161,0,1)))))))</f>
        <v>0</v>
      </c>
      <c r="AH2168" s="59" t="s">
        <v>224</v>
      </c>
      <c r="AI2168" s="59" t="str">
        <f t="shared" si="498"/>
        <v>??</v>
      </c>
      <c r="AJ2168" s="59">
        <f>IF(O2168=O2167,0,IF(O2168=O2166,0,IF(O2168=O2165,0,IF(O2168=O2164,0,IF(O2168=O2163,0,IF(O2168=O2162,0,IF(O2168=O2161,0,1)))))))</f>
        <v>0</v>
      </c>
      <c r="AK2168" s="529">
        <f t="shared" si="515"/>
        <v>0</v>
      </c>
    </row>
    <row r="2169" spans="1:37" ht="14.1" customHeight="1" thickTop="1" thickBot="1">
      <c r="A2169" s="2797"/>
      <c r="B2169" s="2801"/>
      <c r="C2169" s="2827"/>
      <c r="D2169" s="2830"/>
      <c r="E2169" s="2833"/>
      <c r="F2169" s="2807"/>
      <c r="G2169" s="2810"/>
      <c r="H2169" s="2839"/>
      <c r="I2169" s="2807"/>
      <c r="J2169" s="2807"/>
      <c r="K2169" s="277"/>
      <c r="L2169" s="98"/>
      <c r="M2169" s="1760"/>
      <c r="N2169" s="89"/>
      <c r="O2169" s="89"/>
      <c r="P2169" s="98"/>
      <c r="Q2169" s="98"/>
      <c r="R2169" s="12"/>
      <c r="S2169" s="12"/>
      <c r="T2169" s="12"/>
      <c r="U2169" s="12"/>
      <c r="V2169" s="12"/>
      <c r="W2169" s="1934"/>
      <c r="X2169" s="1934"/>
      <c r="Y2169" s="12"/>
      <c r="Z2169" s="98"/>
      <c r="AA2169" s="2813"/>
      <c r="AB2169" s="2813"/>
      <c r="AC2169" s="2824"/>
      <c r="AD2169" s="2835"/>
      <c r="AE2169" s="2821"/>
      <c r="AF2169" s="2823"/>
      <c r="AG2169" s="59">
        <f>IF(N2169=N2168,0,IF(N2169=N2167,0,IF(N2169=N2166,0,IF(N2169=N2165,0,IF(N2169=N2164,0,IF(N2169=N2163,0,IF(N2169=N2162,0,IF(N2169=N2161,0,1))))))))</f>
        <v>0</v>
      </c>
      <c r="AH2169" s="59" t="s">
        <v>224</v>
      </c>
      <c r="AI2169" s="59" t="str">
        <f t="shared" si="498"/>
        <v>??</v>
      </c>
      <c r="AJ2169" s="59">
        <f>IF(O2169=O2168,0,IF(O2169=O2167,0,IF(O2169=O2166,0,IF(O2169=O2165,0,IF(O2169=O2164,0,IF(O2169=O2163,0,IF(O2169=O2162,0,IF(O2169=O2161,0,1))))))))</f>
        <v>0</v>
      </c>
      <c r="AK2169" s="529">
        <f t="shared" si="515"/>
        <v>0</v>
      </c>
    </row>
    <row r="2170" spans="1:37" ht="14.1" customHeight="1" thickTop="1" thickBot="1">
      <c r="A2170" s="2797"/>
      <c r="B2170" s="2802"/>
      <c r="C2170" s="2828"/>
      <c r="D2170" s="2831"/>
      <c r="E2170" s="2834"/>
      <c r="F2170" s="2808"/>
      <c r="G2170" s="2811"/>
      <c r="H2170" s="2840"/>
      <c r="I2170" s="2808"/>
      <c r="J2170" s="2808"/>
      <c r="K2170" s="274"/>
      <c r="L2170" s="96"/>
      <c r="M2170" s="96"/>
      <c r="N2170" s="89"/>
      <c r="O2170" s="93"/>
      <c r="P2170" s="96"/>
      <c r="Q2170" s="96"/>
      <c r="R2170" s="13"/>
      <c r="S2170" s="13"/>
      <c r="T2170" s="13"/>
      <c r="U2170" s="13"/>
      <c r="V2170" s="13"/>
      <c r="W2170" s="13"/>
      <c r="X2170" s="13"/>
      <c r="Y2170" s="13"/>
      <c r="Z2170" s="96"/>
      <c r="AA2170" s="2814"/>
      <c r="AB2170" s="2814"/>
      <c r="AC2170" s="2825"/>
      <c r="AD2170" s="2835"/>
      <c r="AE2170" s="2822"/>
      <c r="AF2170" s="2823"/>
      <c r="AG2170" s="59">
        <f>IF(N2170=N2169,0,IF(N2170=N2168,0,IF(N2170=N2167,0,IF(N2170=N2166,0,IF(N2170=N2165,0,IF(N2170=N2164,0,IF(N2170=N2163,0,IF(N2170=N2162,0,IF(N2170=N2161,0,1)))))))))</f>
        <v>0</v>
      </c>
      <c r="AH2170" s="59" t="s">
        <v>224</v>
      </c>
      <c r="AI2170" s="59" t="str">
        <f t="shared" si="498"/>
        <v>??</v>
      </c>
      <c r="AJ2170" s="59">
        <f>IF(O2170=O2169,0,IF(O2170=O2168,0,IF(O2170=O2167,0,IF(O2170=O2166,0,IF(O2170=O2165,0,IF(O2170=O2164,0,IF(O2170=O2163,0,IF(O2170=O2162,0,IF(O2170=O2161,0,1)))))))))</f>
        <v>0</v>
      </c>
      <c r="AK2170" s="529">
        <f t="shared" si="515"/>
        <v>0</v>
      </c>
    </row>
    <row r="2171" spans="1:37" ht="14.1" customHeight="1" thickTop="1" thickBot="1">
      <c r="A2171" s="2797"/>
      <c r="B2171" s="2800"/>
      <c r="C2171" s="2826"/>
      <c r="D2171" s="2829"/>
      <c r="E2171" s="2832"/>
      <c r="F2171" s="2806"/>
      <c r="G2171" s="2809"/>
      <c r="H2171" s="2836" t="s">
        <v>970</v>
      </c>
      <c r="I2171" s="2806"/>
      <c r="J2171" s="2806"/>
      <c r="K2171" s="275"/>
      <c r="L2171" s="97"/>
      <c r="M2171" s="97"/>
      <c r="N2171" s="79"/>
      <c r="O2171" s="79"/>
      <c r="P2171" s="97"/>
      <c r="Q2171" s="97"/>
      <c r="R2171" s="14"/>
      <c r="S2171" s="14"/>
      <c r="T2171" s="14"/>
      <c r="U2171" s="14"/>
      <c r="V2171" s="14"/>
      <c r="W2171" s="14"/>
      <c r="X2171" s="14"/>
      <c r="Y2171" s="14"/>
      <c r="Z2171" s="97"/>
      <c r="AA2171" s="2812">
        <f>SUM(R2171:Z2180)</f>
        <v>0</v>
      </c>
      <c r="AB2171" s="2812">
        <f>IF(AA2171&gt;0,18,0)</f>
        <v>0</v>
      </c>
      <c r="AC2171" s="2815">
        <f t="shared" ref="AC2171" si="519">IF((AA2171-AB2171)&gt;=0,AA2171-AB2171,0)</f>
        <v>0</v>
      </c>
      <c r="AD2171" s="2835">
        <f>IF(AA2171&lt;AB2171,AA2171,AB2171)/IF(AB2171=0,1,AB2171)</f>
        <v>0</v>
      </c>
      <c r="AE2171" s="2820" t="str">
        <f>IF(AD2171=1,"pe",IF(AD2171&gt;0,"ne",""))</f>
        <v/>
      </c>
      <c r="AF2171" s="2823"/>
      <c r="AG2171" s="59">
        <v>1</v>
      </c>
      <c r="AH2171" s="59" t="s">
        <v>224</v>
      </c>
      <c r="AI2171" s="59" t="str">
        <f t="shared" ref="AI2171:AI2180" si="520">$C$2</f>
        <v>??</v>
      </c>
      <c r="AJ2171" s="59">
        <v>1</v>
      </c>
      <c r="AK2171" s="529">
        <f>C2171</f>
        <v>0</v>
      </c>
    </row>
    <row r="2172" spans="1:37" ht="14.1" customHeight="1" thickTop="1" thickBot="1">
      <c r="A2172" s="2797"/>
      <c r="B2172" s="2801"/>
      <c r="C2172" s="2827"/>
      <c r="D2172" s="2830"/>
      <c r="E2172" s="2833"/>
      <c r="F2172" s="2807"/>
      <c r="G2172" s="2810"/>
      <c r="H2172" s="2837"/>
      <c r="I2172" s="2807"/>
      <c r="J2172" s="2807"/>
      <c r="K2172" s="273"/>
      <c r="L2172" s="98"/>
      <c r="M2172" s="1760"/>
      <c r="N2172" s="89"/>
      <c r="O2172" s="89"/>
      <c r="P2172" s="98"/>
      <c r="Q2172" s="98"/>
      <c r="R2172" s="12"/>
      <c r="S2172" s="12"/>
      <c r="T2172" s="12"/>
      <c r="U2172" s="12"/>
      <c r="V2172" s="12"/>
      <c r="W2172" s="1934"/>
      <c r="X2172" s="1934"/>
      <c r="Y2172" s="12"/>
      <c r="Z2172" s="98"/>
      <c r="AA2172" s="2813"/>
      <c r="AB2172" s="2813"/>
      <c r="AC2172" s="2816"/>
      <c r="AD2172" s="2835"/>
      <c r="AE2172" s="2821"/>
      <c r="AF2172" s="2823"/>
      <c r="AG2172" s="59">
        <f>IF(N2172=N2171,0,1)</f>
        <v>0</v>
      </c>
      <c r="AH2172" s="59" t="s">
        <v>224</v>
      </c>
      <c r="AI2172" s="59" t="str">
        <f t="shared" si="520"/>
        <v>??</v>
      </c>
      <c r="AJ2172" s="59">
        <f>IF(O2172=O2171,0,1)</f>
        <v>0</v>
      </c>
      <c r="AK2172" s="529">
        <f t="shared" si="515"/>
        <v>0</v>
      </c>
    </row>
    <row r="2173" spans="1:37" ht="14.1" customHeight="1" thickTop="1" thickBot="1">
      <c r="A2173" s="2797"/>
      <c r="B2173" s="2801"/>
      <c r="C2173" s="2827"/>
      <c r="D2173" s="2830"/>
      <c r="E2173" s="2833"/>
      <c r="F2173" s="2807"/>
      <c r="G2173" s="2810"/>
      <c r="H2173" s="2838"/>
      <c r="I2173" s="2807"/>
      <c r="J2173" s="2807"/>
      <c r="K2173" s="273"/>
      <c r="L2173" s="98"/>
      <c r="M2173" s="1760"/>
      <c r="N2173" s="89"/>
      <c r="O2173" s="89"/>
      <c r="P2173" s="98"/>
      <c r="Q2173" s="98"/>
      <c r="R2173" s="12"/>
      <c r="S2173" s="12"/>
      <c r="T2173" s="12"/>
      <c r="U2173" s="12"/>
      <c r="V2173" s="12"/>
      <c r="W2173" s="1934"/>
      <c r="X2173" s="1934"/>
      <c r="Y2173" s="12"/>
      <c r="Z2173" s="98"/>
      <c r="AA2173" s="2813"/>
      <c r="AB2173" s="2813"/>
      <c r="AC2173" s="2816"/>
      <c r="AD2173" s="2835"/>
      <c r="AE2173" s="2821"/>
      <c r="AF2173" s="2823"/>
      <c r="AG2173" s="59">
        <f>IF(N2173=N2172,0,IF(N2173=N2171,0,1))</f>
        <v>0</v>
      </c>
      <c r="AH2173" s="59" t="s">
        <v>224</v>
      </c>
      <c r="AI2173" s="59" t="str">
        <f t="shared" si="520"/>
        <v>??</v>
      </c>
      <c r="AJ2173" s="59">
        <f>IF(O2173=O2172,0,IF(O2173=O2171,0,1))</f>
        <v>0</v>
      </c>
      <c r="AK2173" s="529">
        <f t="shared" si="515"/>
        <v>0</v>
      </c>
    </row>
    <row r="2174" spans="1:37" ht="14.1" customHeight="1" thickTop="1" thickBot="1">
      <c r="A2174" s="2797"/>
      <c r="B2174" s="2801"/>
      <c r="C2174" s="2827"/>
      <c r="D2174" s="2830"/>
      <c r="E2174" s="2833"/>
      <c r="F2174" s="2807"/>
      <c r="G2174" s="2810"/>
      <c r="H2174" s="2839"/>
      <c r="I2174" s="2807"/>
      <c r="J2174" s="2807"/>
      <c r="K2174" s="273"/>
      <c r="L2174" s="98"/>
      <c r="M2174" s="1760"/>
      <c r="N2174" s="89"/>
      <c r="O2174" s="89"/>
      <c r="P2174" s="98"/>
      <c r="Q2174" s="98"/>
      <c r="R2174" s="12"/>
      <c r="S2174" s="12"/>
      <c r="T2174" s="12"/>
      <c r="U2174" s="12"/>
      <c r="V2174" s="12"/>
      <c r="W2174" s="1934"/>
      <c r="X2174" s="1934"/>
      <c r="Y2174" s="12"/>
      <c r="Z2174" s="98"/>
      <c r="AA2174" s="2813"/>
      <c r="AB2174" s="2813"/>
      <c r="AC2174" s="2816"/>
      <c r="AD2174" s="2835"/>
      <c r="AE2174" s="2821"/>
      <c r="AF2174" s="2823"/>
      <c r="AG2174" s="59">
        <f>IF(N2174=N2173,0,IF(N2174=N2172,0,IF(N2174=N2171,0,1)))</f>
        <v>0</v>
      </c>
      <c r="AH2174" s="59" t="s">
        <v>224</v>
      </c>
      <c r="AI2174" s="59" t="str">
        <f t="shared" si="520"/>
        <v>??</v>
      </c>
      <c r="AJ2174" s="59">
        <f>IF(O2174=O2173,0,IF(O2174=O2172,0,IF(O2174=O2171,0,1)))</f>
        <v>0</v>
      </c>
      <c r="AK2174" s="529">
        <f t="shared" si="515"/>
        <v>0</v>
      </c>
    </row>
    <row r="2175" spans="1:37" ht="14.1" customHeight="1" thickTop="1" thickBot="1">
      <c r="A2175" s="2797"/>
      <c r="B2175" s="2801"/>
      <c r="C2175" s="2827"/>
      <c r="D2175" s="2830"/>
      <c r="E2175" s="2833"/>
      <c r="F2175" s="2807"/>
      <c r="G2175" s="2810"/>
      <c r="H2175" s="2839"/>
      <c r="I2175" s="2807"/>
      <c r="J2175" s="2807"/>
      <c r="K2175" s="277"/>
      <c r="L2175" s="98"/>
      <c r="M2175" s="1760"/>
      <c r="N2175" s="89"/>
      <c r="O2175" s="89"/>
      <c r="P2175" s="98"/>
      <c r="Q2175" s="98"/>
      <c r="R2175" s="12"/>
      <c r="S2175" s="12"/>
      <c r="T2175" s="12"/>
      <c r="U2175" s="12"/>
      <c r="V2175" s="12"/>
      <c r="W2175" s="1934"/>
      <c r="X2175" s="1934"/>
      <c r="Y2175" s="12"/>
      <c r="Z2175" s="98"/>
      <c r="AA2175" s="2813"/>
      <c r="AB2175" s="2813"/>
      <c r="AC2175" s="2816"/>
      <c r="AD2175" s="2835"/>
      <c r="AE2175" s="2821"/>
      <c r="AF2175" s="2823"/>
      <c r="AG2175" s="59">
        <f>IF(N2175=N2174,0,IF(N2175=N2173,0,IF(N2175=N2172,0,IF(N2175=N2171,0,1))))</f>
        <v>0</v>
      </c>
      <c r="AH2175" s="59" t="s">
        <v>224</v>
      </c>
      <c r="AI2175" s="59" t="str">
        <f t="shared" si="520"/>
        <v>??</v>
      </c>
      <c r="AJ2175" s="59">
        <f>IF(O2175=O2174,0,IF(O2175=O2173,0,IF(O2175=O2172,0,IF(O2175=O2171,0,1))))</f>
        <v>0</v>
      </c>
      <c r="AK2175" s="529">
        <f t="shared" si="515"/>
        <v>0</v>
      </c>
    </row>
    <row r="2176" spans="1:37" ht="14.1" customHeight="1" thickTop="1" thickBot="1">
      <c r="A2176" s="2797"/>
      <c r="B2176" s="2801"/>
      <c r="C2176" s="2827"/>
      <c r="D2176" s="2830"/>
      <c r="E2176" s="2833"/>
      <c r="F2176" s="2807"/>
      <c r="G2176" s="2810"/>
      <c r="H2176" s="2839"/>
      <c r="I2176" s="2807"/>
      <c r="J2176" s="2807"/>
      <c r="K2176" s="277"/>
      <c r="L2176" s="98"/>
      <c r="M2176" s="1760"/>
      <c r="N2176" s="89"/>
      <c r="O2176" s="89"/>
      <c r="P2176" s="98"/>
      <c r="Q2176" s="98"/>
      <c r="R2176" s="12"/>
      <c r="S2176" s="12"/>
      <c r="T2176" s="12"/>
      <c r="U2176" s="12"/>
      <c r="V2176" s="12"/>
      <c r="W2176" s="1934"/>
      <c r="X2176" s="1934"/>
      <c r="Y2176" s="12"/>
      <c r="Z2176" s="98"/>
      <c r="AA2176" s="2813"/>
      <c r="AB2176" s="2813"/>
      <c r="AC2176" s="2816"/>
      <c r="AD2176" s="2835"/>
      <c r="AE2176" s="2821"/>
      <c r="AF2176" s="2823"/>
      <c r="AG2176" s="59">
        <f>IF(N2176=N2175,0,IF(N2176=N2174,0,IF(N2176=N2173,0,IF(N2176=N2172,0,IF(N2176=N2171,0,1)))))</f>
        <v>0</v>
      </c>
      <c r="AH2176" s="59" t="s">
        <v>224</v>
      </c>
      <c r="AI2176" s="59" t="str">
        <f t="shared" si="520"/>
        <v>??</v>
      </c>
      <c r="AJ2176" s="59">
        <f>IF(O2176=O2175,0,IF(O2176=O2174,0,IF(O2176=O2173,0,IF(O2176=O2172,0,IF(O2176=O2171,0,1)))))</f>
        <v>0</v>
      </c>
      <c r="AK2176" s="529">
        <f t="shared" si="515"/>
        <v>0</v>
      </c>
    </row>
    <row r="2177" spans="1:37" ht="14.1" customHeight="1" thickTop="1" thickBot="1">
      <c r="A2177" s="2797"/>
      <c r="B2177" s="2801"/>
      <c r="C2177" s="2827"/>
      <c r="D2177" s="2830"/>
      <c r="E2177" s="2833"/>
      <c r="F2177" s="2807"/>
      <c r="G2177" s="2810"/>
      <c r="H2177" s="2839"/>
      <c r="I2177" s="2807"/>
      <c r="J2177" s="2807"/>
      <c r="K2177" s="277"/>
      <c r="L2177" s="98"/>
      <c r="M2177" s="1760"/>
      <c r="N2177" s="89"/>
      <c r="O2177" s="89"/>
      <c r="P2177" s="98"/>
      <c r="Q2177" s="98"/>
      <c r="R2177" s="12"/>
      <c r="S2177" s="12"/>
      <c r="T2177" s="12"/>
      <c r="U2177" s="12"/>
      <c r="V2177" s="12"/>
      <c r="W2177" s="1934"/>
      <c r="X2177" s="1934"/>
      <c r="Y2177" s="12"/>
      <c r="Z2177" s="98"/>
      <c r="AA2177" s="2813"/>
      <c r="AB2177" s="2813"/>
      <c r="AC2177" s="2824" t="str">
        <f t="shared" ref="AC2177" si="521">IF(AC2171&gt;9,"błąd","")</f>
        <v/>
      </c>
      <c r="AD2177" s="2835"/>
      <c r="AE2177" s="2821"/>
      <c r="AF2177" s="2823"/>
      <c r="AG2177" s="59">
        <f>IF(N2177=N2176,0,IF(N2177=N2175,0,IF(N2177=N2174,0,IF(N2177=N2173,0,IF(N2177=N2172,0,IF(N2177=N2171,0,1))))))</f>
        <v>0</v>
      </c>
      <c r="AH2177" s="59" t="s">
        <v>224</v>
      </c>
      <c r="AI2177" s="59" t="str">
        <f t="shared" si="520"/>
        <v>??</v>
      </c>
      <c r="AJ2177" s="59">
        <f>IF(O2177=O2176,0,IF(O2177=O2175,0,IF(O2177=O2174,0,IF(O2177=O2173,0,IF(O2177=O2172,0,IF(O2177=O2171,0,1))))))</f>
        <v>0</v>
      </c>
      <c r="AK2177" s="529">
        <f t="shared" si="515"/>
        <v>0</v>
      </c>
    </row>
    <row r="2178" spans="1:37" ht="14.1" customHeight="1" thickTop="1" thickBot="1">
      <c r="A2178" s="2797"/>
      <c r="B2178" s="2801"/>
      <c r="C2178" s="2827"/>
      <c r="D2178" s="2830"/>
      <c r="E2178" s="2833"/>
      <c r="F2178" s="2807"/>
      <c r="G2178" s="2810"/>
      <c r="H2178" s="2839"/>
      <c r="I2178" s="2807"/>
      <c r="J2178" s="2807"/>
      <c r="K2178" s="277"/>
      <c r="L2178" s="98"/>
      <c r="M2178" s="1760"/>
      <c r="N2178" s="89"/>
      <c r="O2178" s="89"/>
      <c r="P2178" s="98"/>
      <c r="Q2178" s="98"/>
      <c r="R2178" s="12"/>
      <c r="S2178" s="12"/>
      <c r="T2178" s="12"/>
      <c r="U2178" s="12"/>
      <c r="V2178" s="12"/>
      <c r="W2178" s="1934"/>
      <c r="X2178" s="1934"/>
      <c r="Y2178" s="12"/>
      <c r="Z2178" s="98"/>
      <c r="AA2178" s="2813"/>
      <c r="AB2178" s="2813"/>
      <c r="AC2178" s="2824"/>
      <c r="AD2178" s="2835"/>
      <c r="AE2178" s="2821"/>
      <c r="AF2178" s="2823"/>
      <c r="AG2178" s="59">
        <f>IF(N2178=N2177,0,IF(N2178=N2176,0,IF(N2178=N2175,0,IF(N2178=N2174,0,IF(N2178=N2173,0,IF(N2178=N2172,0,IF(N2178=N2171,0,1)))))))</f>
        <v>0</v>
      </c>
      <c r="AH2178" s="59" t="s">
        <v>224</v>
      </c>
      <c r="AI2178" s="59" t="str">
        <f t="shared" si="520"/>
        <v>??</v>
      </c>
      <c r="AJ2178" s="59">
        <f>IF(O2178=O2177,0,IF(O2178=O2176,0,IF(O2178=O2175,0,IF(O2178=O2174,0,IF(O2178=O2173,0,IF(O2178=O2172,0,IF(O2178=O2171,0,1)))))))</f>
        <v>0</v>
      </c>
      <c r="AK2178" s="529">
        <f t="shared" si="515"/>
        <v>0</v>
      </c>
    </row>
    <row r="2179" spans="1:37" ht="14.1" customHeight="1" thickTop="1" thickBot="1">
      <c r="A2179" s="2797"/>
      <c r="B2179" s="2801"/>
      <c r="C2179" s="2827"/>
      <c r="D2179" s="2830"/>
      <c r="E2179" s="2833"/>
      <c r="F2179" s="2807"/>
      <c r="G2179" s="2810"/>
      <c r="H2179" s="2839"/>
      <c r="I2179" s="2807"/>
      <c r="J2179" s="2807"/>
      <c r="K2179" s="277"/>
      <c r="L2179" s="98"/>
      <c r="M2179" s="1760"/>
      <c r="N2179" s="89"/>
      <c r="O2179" s="89"/>
      <c r="P2179" s="98"/>
      <c r="Q2179" s="98"/>
      <c r="R2179" s="12"/>
      <c r="S2179" s="12"/>
      <c r="T2179" s="12"/>
      <c r="U2179" s="12"/>
      <c r="V2179" s="12"/>
      <c r="W2179" s="1934"/>
      <c r="X2179" s="1934"/>
      <c r="Y2179" s="12"/>
      <c r="Z2179" s="98"/>
      <c r="AA2179" s="2813"/>
      <c r="AB2179" s="2813"/>
      <c r="AC2179" s="2824"/>
      <c r="AD2179" s="2835"/>
      <c r="AE2179" s="2821"/>
      <c r="AF2179" s="2823"/>
      <c r="AG2179" s="59">
        <f>IF(N2179=N2178,0,IF(N2179=N2177,0,IF(N2179=N2176,0,IF(N2179=N2175,0,IF(N2179=N2174,0,IF(N2179=N2173,0,IF(N2179=N2172,0,IF(N2179=N2171,0,1))))))))</f>
        <v>0</v>
      </c>
      <c r="AH2179" s="59" t="s">
        <v>224</v>
      </c>
      <c r="AI2179" s="59" t="str">
        <f t="shared" si="520"/>
        <v>??</v>
      </c>
      <c r="AJ2179" s="59">
        <f>IF(O2179=O2178,0,IF(O2179=O2177,0,IF(O2179=O2176,0,IF(O2179=O2175,0,IF(O2179=O2174,0,IF(O2179=O2173,0,IF(O2179=O2172,0,IF(O2179=O2171,0,1))))))))</f>
        <v>0</v>
      </c>
      <c r="AK2179" s="529">
        <f t="shared" si="515"/>
        <v>0</v>
      </c>
    </row>
    <row r="2180" spans="1:37" ht="14.1" customHeight="1" thickTop="1" thickBot="1">
      <c r="A2180" s="2797"/>
      <c r="B2180" s="2802"/>
      <c r="C2180" s="2828"/>
      <c r="D2180" s="2831"/>
      <c r="E2180" s="2834"/>
      <c r="F2180" s="2808"/>
      <c r="G2180" s="2811"/>
      <c r="H2180" s="2840"/>
      <c r="I2180" s="2808"/>
      <c r="J2180" s="2808"/>
      <c r="K2180" s="274"/>
      <c r="L2180" s="96"/>
      <c r="M2180" s="96"/>
      <c r="N2180" s="89"/>
      <c r="O2180" s="93"/>
      <c r="P2180" s="96"/>
      <c r="Q2180" s="96"/>
      <c r="R2180" s="13"/>
      <c r="S2180" s="13"/>
      <c r="T2180" s="13"/>
      <c r="U2180" s="13"/>
      <c r="V2180" s="13"/>
      <c r="W2180" s="13"/>
      <c r="X2180" s="13"/>
      <c r="Y2180" s="13"/>
      <c r="Z2180" s="96"/>
      <c r="AA2180" s="2814"/>
      <c r="AB2180" s="2814"/>
      <c r="AC2180" s="2825"/>
      <c r="AD2180" s="2835"/>
      <c r="AE2180" s="2822"/>
      <c r="AF2180" s="2823"/>
      <c r="AG2180" s="59">
        <f>IF(N2180=N2179,0,IF(N2180=N2178,0,IF(N2180=N2177,0,IF(N2180=N2176,0,IF(N2180=N2175,0,IF(N2180=N2174,0,IF(N2180=N2173,0,IF(N2180=N2172,0,IF(N2180=N2171,0,1)))))))))</f>
        <v>0</v>
      </c>
      <c r="AH2180" s="59" t="s">
        <v>224</v>
      </c>
      <c r="AI2180" s="59" t="str">
        <f t="shared" si="520"/>
        <v>??</v>
      </c>
      <c r="AJ2180" s="59">
        <f>IF(O2180=O2179,0,IF(O2180=O2178,0,IF(O2180=O2177,0,IF(O2180=O2176,0,IF(O2180=O2175,0,IF(O2180=O2174,0,IF(O2180=O2173,0,IF(O2180=O2172,0,IF(O2180=O2171,0,1)))))))))</f>
        <v>0</v>
      </c>
      <c r="AK2180" s="529">
        <f t="shared" si="515"/>
        <v>0</v>
      </c>
    </row>
    <row r="2181" spans="1:37" ht="14.1" customHeight="1" thickTop="1" thickBot="1">
      <c r="A2181" s="2797"/>
      <c r="B2181" s="2800"/>
      <c r="C2181" s="2826"/>
      <c r="D2181" s="2829"/>
      <c r="E2181" s="2832"/>
      <c r="F2181" s="2806"/>
      <c r="G2181" s="2809"/>
      <c r="H2181" s="2836" t="s">
        <v>970</v>
      </c>
      <c r="I2181" s="2806"/>
      <c r="J2181" s="2806"/>
      <c r="K2181" s="275"/>
      <c r="L2181" s="97"/>
      <c r="M2181" s="97"/>
      <c r="N2181" s="79"/>
      <c r="O2181" s="79"/>
      <c r="P2181" s="97"/>
      <c r="Q2181" s="97"/>
      <c r="R2181" s="14"/>
      <c r="S2181" s="14"/>
      <c r="T2181" s="14"/>
      <c r="U2181" s="14"/>
      <c r="V2181" s="14"/>
      <c r="W2181" s="14"/>
      <c r="X2181" s="14"/>
      <c r="Y2181" s="14"/>
      <c r="Z2181" s="97"/>
      <c r="AA2181" s="2812">
        <f>SUM(R2181:Z2190)</f>
        <v>0</v>
      </c>
      <c r="AB2181" s="2812">
        <f>IF(AA2181&gt;0,18,0)</f>
        <v>0</v>
      </c>
      <c r="AC2181" s="2815">
        <f t="shared" ref="AC2181" si="522">IF((AA2181-AB2181)&gt;=0,AA2181-AB2181,0)</f>
        <v>0</v>
      </c>
      <c r="AD2181" s="2835">
        <f>IF(AA2181&lt;AB2181,AA2181,AB2181)/IF(AB2181=0,1,AB2181)</f>
        <v>0</v>
      </c>
      <c r="AE2181" s="2820" t="str">
        <f>IF(AD2181=1,"pe",IF(AD2181&gt;0,"ne",""))</f>
        <v/>
      </c>
      <c r="AF2181" s="2823"/>
      <c r="AG2181" s="59">
        <v>1</v>
      </c>
      <c r="AH2181" s="59" t="s">
        <v>224</v>
      </c>
      <c r="AI2181" s="59" t="str">
        <f t="shared" ref="AI2181:AI2270" si="523">$C$2</f>
        <v>??</v>
      </c>
      <c r="AJ2181" s="59">
        <v>1</v>
      </c>
      <c r="AK2181" s="529">
        <f>C2181</f>
        <v>0</v>
      </c>
    </row>
    <row r="2182" spans="1:37" ht="14.1" customHeight="1" thickTop="1" thickBot="1">
      <c r="A2182" s="2797"/>
      <c r="B2182" s="2801"/>
      <c r="C2182" s="2827"/>
      <c r="D2182" s="2830"/>
      <c r="E2182" s="2833"/>
      <c r="F2182" s="2807"/>
      <c r="G2182" s="2810"/>
      <c r="H2182" s="2837"/>
      <c r="I2182" s="2807"/>
      <c r="J2182" s="2807"/>
      <c r="K2182" s="273"/>
      <c r="L2182" s="98"/>
      <c r="M2182" s="1760"/>
      <c r="N2182" s="89"/>
      <c r="O2182" s="89"/>
      <c r="P2182" s="98"/>
      <c r="Q2182" s="98"/>
      <c r="R2182" s="12"/>
      <c r="S2182" s="12"/>
      <c r="T2182" s="12"/>
      <c r="U2182" s="12"/>
      <c r="V2182" s="12"/>
      <c r="W2182" s="1934"/>
      <c r="X2182" s="1934"/>
      <c r="Y2182" s="12"/>
      <c r="Z2182" s="98"/>
      <c r="AA2182" s="2813"/>
      <c r="AB2182" s="2813"/>
      <c r="AC2182" s="2816"/>
      <c r="AD2182" s="2835"/>
      <c r="AE2182" s="2821"/>
      <c r="AF2182" s="2823"/>
      <c r="AG2182" s="59">
        <f>IF(N2182=N2181,0,1)</f>
        <v>0</v>
      </c>
      <c r="AH2182" s="59" t="s">
        <v>224</v>
      </c>
      <c r="AI2182" s="59" t="str">
        <f t="shared" si="523"/>
        <v>??</v>
      </c>
      <c r="AJ2182" s="59">
        <f>IF(O2182=O2181,0,1)</f>
        <v>0</v>
      </c>
      <c r="AK2182" s="529">
        <f t="shared" si="495"/>
        <v>0</v>
      </c>
    </row>
    <row r="2183" spans="1:37" ht="14.1" customHeight="1" thickTop="1" thickBot="1">
      <c r="A2183" s="2797"/>
      <c r="B2183" s="2801"/>
      <c r="C2183" s="2827"/>
      <c r="D2183" s="2830"/>
      <c r="E2183" s="2833"/>
      <c r="F2183" s="2807"/>
      <c r="G2183" s="2810"/>
      <c r="H2183" s="2838"/>
      <c r="I2183" s="2807"/>
      <c r="J2183" s="2807"/>
      <c r="K2183" s="273"/>
      <c r="L2183" s="98"/>
      <c r="M2183" s="1760"/>
      <c r="N2183" s="89"/>
      <c r="O2183" s="89"/>
      <c r="P2183" s="98"/>
      <c r="Q2183" s="98"/>
      <c r="R2183" s="12"/>
      <c r="S2183" s="12"/>
      <c r="T2183" s="12"/>
      <c r="U2183" s="12"/>
      <c r="V2183" s="12"/>
      <c r="W2183" s="1934"/>
      <c r="X2183" s="1934"/>
      <c r="Y2183" s="12"/>
      <c r="Z2183" s="98"/>
      <c r="AA2183" s="2813"/>
      <c r="AB2183" s="2813"/>
      <c r="AC2183" s="2816"/>
      <c r="AD2183" s="2835"/>
      <c r="AE2183" s="2821"/>
      <c r="AF2183" s="2823"/>
      <c r="AG2183" s="59">
        <f>IF(N2183=N2182,0,IF(N2183=N2181,0,1))</f>
        <v>0</v>
      </c>
      <c r="AH2183" s="59" t="s">
        <v>224</v>
      </c>
      <c r="AI2183" s="59" t="str">
        <f t="shared" si="523"/>
        <v>??</v>
      </c>
      <c r="AJ2183" s="59">
        <f>IF(O2183=O2182,0,IF(O2183=O2181,0,1))</f>
        <v>0</v>
      </c>
      <c r="AK2183" s="529">
        <f t="shared" si="495"/>
        <v>0</v>
      </c>
    </row>
    <row r="2184" spans="1:37" ht="14.1" customHeight="1" thickTop="1" thickBot="1">
      <c r="A2184" s="2797"/>
      <c r="B2184" s="2801"/>
      <c r="C2184" s="2827"/>
      <c r="D2184" s="2830"/>
      <c r="E2184" s="2833"/>
      <c r="F2184" s="2807"/>
      <c r="G2184" s="2810"/>
      <c r="H2184" s="2839"/>
      <c r="I2184" s="2807"/>
      <c r="J2184" s="2807"/>
      <c r="K2184" s="273"/>
      <c r="L2184" s="98"/>
      <c r="M2184" s="1760"/>
      <c r="N2184" s="89"/>
      <c r="O2184" s="89"/>
      <c r="P2184" s="98"/>
      <c r="Q2184" s="98"/>
      <c r="R2184" s="12"/>
      <c r="S2184" s="12"/>
      <c r="T2184" s="12"/>
      <c r="U2184" s="12"/>
      <c r="V2184" s="12"/>
      <c r="W2184" s="1934"/>
      <c r="X2184" s="1934"/>
      <c r="Y2184" s="12"/>
      <c r="Z2184" s="98"/>
      <c r="AA2184" s="2813"/>
      <c r="AB2184" s="2813"/>
      <c r="AC2184" s="2816"/>
      <c r="AD2184" s="2835"/>
      <c r="AE2184" s="2821"/>
      <c r="AF2184" s="2823"/>
      <c r="AG2184" s="59">
        <f>IF(N2184=N2183,0,IF(N2184=N2182,0,IF(N2184=N2181,0,1)))</f>
        <v>0</v>
      </c>
      <c r="AH2184" s="59" t="s">
        <v>224</v>
      </c>
      <c r="AI2184" s="59" t="str">
        <f t="shared" si="523"/>
        <v>??</v>
      </c>
      <c r="AJ2184" s="59">
        <f>IF(O2184=O2183,0,IF(O2184=O2182,0,IF(O2184=O2181,0,1)))</f>
        <v>0</v>
      </c>
      <c r="AK2184" s="529">
        <f t="shared" si="495"/>
        <v>0</v>
      </c>
    </row>
    <row r="2185" spans="1:37" ht="14.1" customHeight="1" thickTop="1" thickBot="1">
      <c r="A2185" s="2797"/>
      <c r="B2185" s="2801"/>
      <c r="C2185" s="2827"/>
      <c r="D2185" s="2830"/>
      <c r="E2185" s="2833"/>
      <c r="F2185" s="2807"/>
      <c r="G2185" s="2810"/>
      <c r="H2185" s="2839"/>
      <c r="I2185" s="2807"/>
      <c r="J2185" s="2807"/>
      <c r="K2185" s="277"/>
      <c r="L2185" s="98"/>
      <c r="M2185" s="1760"/>
      <c r="N2185" s="89"/>
      <c r="O2185" s="89"/>
      <c r="P2185" s="98"/>
      <c r="Q2185" s="98"/>
      <c r="R2185" s="12"/>
      <c r="S2185" s="12"/>
      <c r="T2185" s="12"/>
      <c r="U2185" s="12"/>
      <c r="V2185" s="12"/>
      <c r="W2185" s="1934"/>
      <c r="X2185" s="1934"/>
      <c r="Y2185" s="12"/>
      <c r="Z2185" s="98"/>
      <c r="AA2185" s="2813"/>
      <c r="AB2185" s="2813"/>
      <c r="AC2185" s="2816"/>
      <c r="AD2185" s="2835"/>
      <c r="AE2185" s="2821"/>
      <c r="AF2185" s="2823"/>
      <c r="AG2185" s="59">
        <f>IF(N2185=N2184,0,IF(N2185=N2183,0,IF(N2185=N2182,0,IF(N2185=N2181,0,1))))</f>
        <v>0</v>
      </c>
      <c r="AH2185" s="59" t="s">
        <v>224</v>
      </c>
      <c r="AI2185" s="59" t="str">
        <f t="shared" si="523"/>
        <v>??</v>
      </c>
      <c r="AJ2185" s="59">
        <f>IF(O2185=O2184,0,IF(O2185=O2183,0,IF(O2185=O2182,0,IF(O2185=O2181,0,1))))</f>
        <v>0</v>
      </c>
      <c r="AK2185" s="529">
        <f t="shared" si="495"/>
        <v>0</v>
      </c>
    </row>
    <row r="2186" spans="1:37" ht="14.1" customHeight="1" thickTop="1" thickBot="1">
      <c r="A2186" s="2797"/>
      <c r="B2186" s="2801"/>
      <c r="C2186" s="2827"/>
      <c r="D2186" s="2830"/>
      <c r="E2186" s="2833"/>
      <c r="F2186" s="2807"/>
      <c r="G2186" s="2810"/>
      <c r="H2186" s="2839"/>
      <c r="I2186" s="2807"/>
      <c r="J2186" s="2807"/>
      <c r="K2186" s="277"/>
      <c r="L2186" s="98"/>
      <c r="M2186" s="1760"/>
      <c r="N2186" s="89"/>
      <c r="O2186" s="89"/>
      <c r="P2186" s="98"/>
      <c r="Q2186" s="98"/>
      <c r="R2186" s="12"/>
      <c r="S2186" s="12"/>
      <c r="T2186" s="12"/>
      <c r="U2186" s="12"/>
      <c r="V2186" s="12"/>
      <c r="W2186" s="1934"/>
      <c r="X2186" s="1934"/>
      <c r="Y2186" s="12"/>
      <c r="Z2186" s="98"/>
      <c r="AA2186" s="2813"/>
      <c r="AB2186" s="2813"/>
      <c r="AC2186" s="2816"/>
      <c r="AD2186" s="2835"/>
      <c r="AE2186" s="2821"/>
      <c r="AF2186" s="2823"/>
      <c r="AG2186" s="59">
        <f>IF(N2186=N2185,0,IF(N2186=N2184,0,IF(N2186=N2183,0,IF(N2186=N2182,0,IF(N2186=N2181,0,1)))))</f>
        <v>0</v>
      </c>
      <c r="AH2186" s="59" t="s">
        <v>224</v>
      </c>
      <c r="AI2186" s="59" t="str">
        <f t="shared" si="523"/>
        <v>??</v>
      </c>
      <c r="AJ2186" s="59">
        <f>IF(O2186=O2185,0,IF(O2186=O2184,0,IF(O2186=O2183,0,IF(O2186=O2182,0,IF(O2186=O2181,0,1)))))</f>
        <v>0</v>
      </c>
      <c r="AK2186" s="529">
        <f t="shared" si="495"/>
        <v>0</v>
      </c>
    </row>
    <row r="2187" spans="1:37" ht="14.1" customHeight="1" thickTop="1" thickBot="1">
      <c r="A2187" s="2797"/>
      <c r="B2187" s="2801"/>
      <c r="C2187" s="2827"/>
      <c r="D2187" s="2830"/>
      <c r="E2187" s="2833"/>
      <c r="F2187" s="2807"/>
      <c r="G2187" s="2810"/>
      <c r="H2187" s="2839"/>
      <c r="I2187" s="2807"/>
      <c r="J2187" s="2807"/>
      <c r="K2187" s="277"/>
      <c r="L2187" s="98"/>
      <c r="M2187" s="1760"/>
      <c r="N2187" s="89"/>
      <c r="O2187" s="89"/>
      <c r="P2187" s="98"/>
      <c r="Q2187" s="98"/>
      <c r="R2187" s="12"/>
      <c r="S2187" s="12"/>
      <c r="T2187" s="12"/>
      <c r="U2187" s="12"/>
      <c r="V2187" s="12"/>
      <c r="W2187" s="1934"/>
      <c r="X2187" s="1934"/>
      <c r="Y2187" s="12"/>
      <c r="Z2187" s="98"/>
      <c r="AA2187" s="2813"/>
      <c r="AB2187" s="2813"/>
      <c r="AC2187" s="2824" t="str">
        <f t="shared" ref="AC2187" si="524">IF(AC2181&gt;9,"błąd","")</f>
        <v/>
      </c>
      <c r="AD2187" s="2835"/>
      <c r="AE2187" s="2821"/>
      <c r="AF2187" s="2823"/>
      <c r="AG2187" s="59">
        <f>IF(N2187=N2186,0,IF(N2187=N2185,0,IF(N2187=N2184,0,IF(N2187=N2183,0,IF(N2187=N2182,0,IF(N2187=N2181,0,1))))))</f>
        <v>0</v>
      </c>
      <c r="AH2187" s="59" t="s">
        <v>224</v>
      </c>
      <c r="AI2187" s="59" t="str">
        <f t="shared" si="523"/>
        <v>??</v>
      </c>
      <c r="AJ2187" s="59">
        <f>IF(O2187=O2186,0,IF(O2187=O2185,0,IF(O2187=O2184,0,IF(O2187=O2183,0,IF(O2187=O2182,0,IF(O2187=O2181,0,1))))))</f>
        <v>0</v>
      </c>
      <c r="AK2187" s="529">
        <f t="shared" si="495"/>
        <v>0</v>
      </c>
    </row>
    <row r="2188" spans="1:37" ht="14.1" customHeight="1" thickTop="1" thickBot="1">
      <c r="A2188" s="2797"/>
      <c r="B2188" s="2801"/>
      <c r="C2188" s="2827"/>
      <c r="D2188" s="2830"/>
      <c r="E2188" s="2833"/>
      <c r="F2188" s="2807"/>
      <c r="G2188" s="2810"/>
      <c r="H2188" s="2839"/>
      <c r="I2188" s="2807"/>
      <c r="J2188" s="2807"/>
      <c r="K2188" s="277"/>
      <c r="L2188" s="98"/>
      <c r="M2188" s="1760"/>
      <c r="N2188" s="89"/>
      <c r="O2188" s="89"/>
      <c r="P2188" s="98"/>
      <c r="Q2188" s="98"/>
      <c r="R2188" s="12"/>
      <c r="S2188" s="12"/>
      <c r="T2188" s="12"/>
      <c r="U2188" s="12"/>
      <c r="V2188" s="12"/>
      <c r="W2188" s="1934"/>
      <c r="X2188" s="1934"/>
      <c r="Y2188" s="12"/>
      <c r="Z2188" s="98"/>
      <c r="AA2188" s="2813"/>
      <c r="AB2188" s="2813"/>
      <c r="AC2188" s="2824"/>
      <c r="AD2188" s="2835"/>
      <c r="AE2188" s="2821"/>
      <c r="AF2188" s="2823"/>
      <c r="AG2188" s="59">
        <f>IF(N2188=N2187,0,IF(N2188=N2186,0,IF(N2188=N2185,0,IF(N2188=N2184,0,IF(N2188=N2183,0,IF(N2188=N2182,0,IF(N2188=N2181,0,1)))))))</f>
        <v>0</v>
      </c>
      <c r="AH2188" s="59" t="s">
        <v>224</v>
      </c>
      <c r="AI2188" s="59" t="str">
        <f t="shared" si="523"/>
        <v>??</v>
      </c>
      <c r="AJ2188" s="59">
        <f>IF(O2188=O2187,0,IF(O2188=O2186,0,IF(O2188=O2185,0,IF(O2188=O2184,0,IF(O2188=O2183,0,IF(O2188=O2182,0,IF(O2188=O2181,0,1)))))))</f>
        <v>0</v>
      </c>
      <c r="AK2188" s="529">
        <f t="shared" si="495"/>
        <v>0</v>
      </c>
    </row>
    <row r="2189" spans="1:37" ht="14.1" customHeight="1" thickTop="1" thickBot="1">
      <c r="A2189" s="2797"/>
      <c r="B2189" s="2801"/>
      <c r="C2189" s="2827"/>
      <c r="D2189" s="2830"/>
      <c r="E2189" s="2833"/>
      <c r="F2189" s="2807"/>
      <c r="G2189" s="2810"/>
      <c r="H2189" s="2839"/>
      <c r="I2189" s="2807"/>
      <c r="J2189" s="2807"/>
      <c r="K2189" s="277"/>
      <c r="L2189" s="98"/>
      <c r="M2189" s="1760"/>
      <c r="N2189" s="89"/>
      <c r="O2189" s="89"/>
      <c r="P2189" s="98"/>
      <c r="Q2189" s="98"/>
      <c r="R2189" s="12"/>
      <c r="S2189" s="12"/>
      <c r="T2189" s="12"/>
      <c r="U2189" s="12"/>
      <c r="V2189" s="12"/>
      <c r="W2189" s="1934"/>
      <c r="X2189" s="1934"/>
      <c r="Y2189" s="12"/>
      <c r="Z2189" s="98"/>
      <c r="AA2189" s="2813"/>
      <c r="AB2189" s="2813"/>
      <c r="AC2189" s="2824"/>
      <c r="AD2189" s="2835"/>
      <c r="AE2189" s="2821"/>
      <c r="AF2189" s="2823"/>
      <c r="AG2189" s="59">
        <f>IF(N2189=N2188,0,IF(N2189=N2187,0,IF(N2189=N2186,0,IF(N2189=N2185,0,IF(N2189=N2184,0,IF(N2189=N2183,0,IF(N2189=N2182,0,IF(N2189=N2181,0,1))))))))</f>
        <v>0</v>
      </c>
      <c r="AH2189" s="59" t="s">
        <v>224</v>
      </c>
      <c r="AI2189" s="59" t="str">
        <f t="shared" si="523"/>
        <v>??</v>
      </c>
      <c r="AJ2189" s="59">
        <f>IF(O2189=O2188,0,IF(O2189=O2187,0,IF(O2189=O2186,0,IF(O2189=O2185,0,IF(O2189=O2184,0,IF(O2189=O2183,0,IF(O2189=O2182,0,IF(O2189=O2181,0,1))))))))</f>
        <v>0</v>
      </c>
      <c r="AK2189" s="529">
        <f t="shared" si="495"/>
        <v>0</v>
      </c>
    </row>
    <row r="2190" spans="1:37" ht="14.1" customHeight="1" thickTop="1" thickBot="1">
      <c r="A2190" s="2797"/>
      <c r="B2190" s="2802"/>
      <c r="C2190" s="2828"/>
      <c r="D2190" s="2831"/>
      <c r="E2190" s="2834"/>
      <c r="F2190" s="2808"/>
      <c r="G2190" s="2811"/>
      <c r="H2190" s="2840"/>
      <c r="I2190" s="2808"/>
      <c r="J2190" s="2808"/>
      <c r="K2190" s="274"/>
      <c r="L2190" s="96"/>
      <c r="M2190" s="96"/>
      <c r="N2190" s="89"/>
      <c r="O2190" s="93"/>
      <c r="P2190" s="96"/>
      <c r="Q2190" s="96"/>
      <c r="R2190" s="13"/>
      <c r="S2190" s="13"/>
      <c r="T2190" s="13"/>
      <c r="U2190" s="13"/>
      <c r="V2190" s="13"/>
      <c r="W2190" s="13"/>
      <c r="X2190" s="13"/>
      <c r="Y2190" s="13"/>
      <c r="Z2190" s="96"/>
      <c r="AA2190" s="2814"/>
      <c r="AB2190" s="2814"/>
      <c r="AC2190" s="2825"/>
      <c r="AD2190" s="2835"/>
      <c r="AE2190" s="2822"/>
      <c r="AF2190" s="2823"/>
      <c r="AG2190" s="59">
        <f>IF(N2190=N2189,0,IF(N2190=N2188,0,IF(N2190=N2187,0,IF(N2190=N2186,0,IF(N2190=N2185,0,IF(N2190=N2184,0,IF(N2190=N2183,0,IF(N2190=N2182,0,IF(N2190=N2181,0,1)))))))))</f>
        <v>0</v>
      </c>
      <c r="AH2190" s="59" t="s">
        <v>224</v>
      </c>
      <c r="AI2190" s="59" t="str">
        <f t="shared" si="523"/>
        <v>??</v>
      </c>
      <c r="AJ2190" s="59">
        <f>IF(O2190=O2189,0,IF(O2190=O2188,0,IF(O2190=O2187,0,IF(O2190=O2186,0,IF(O2190=O2185,0,IF(O2190=O2184,0,IF(O2190=O2183,0,IF(O2190=O2182,0,IF(O2190=O2181,0,1)))))))))</f>
        <v>0</v>
      </c>
      <c r="AK2190" s="529">
        <f t="shared" si="495"/>
        <v>0</v>
      </c>
    </row>
    <row r="2191" spans="1:37" ht="14.1" customHeight="1" thickTop="1" thickBot="1">
      <c r="A2191" s="2797"/>
      <c r="B2191" s="2800"/>
      <c r="C2191" s="2826"/>
      <c r="D2191" s="2829"/>
      <c r="E2191" s="2832"/>
      <c r="F2191" s="2806"/>
      <c r="G2191" s="2809"/>
      <c r="H2191" s="2836" t="s">
        <v>970</v>
      </c>
      <c r="I2191" s="2806"/>
      <c r="J2191" s="2806"/>
      <c r="K2191" s="275"/>
      <c r="L2191" s="97"/>
      <c r="M2191" s="97"/>
      <c r="N2191" s="79"/>
      <c r="O2191" s="79"/>
      <c r="P2191" s="97"/>
      <c r="Q2191" s="97"/>
      <c r="R2191" s="14"/>
      <c r="S2191" s="14"/>
      <c r="T2191" s="14"/>
      <c r="U2191" s="14"/>
      <c r="V2191" s="14"/>
      <c r="W2191" s="14"/>
      <c r="X2191" s="14"/>
      <c r="Y2191" s="14"/>
      <c r="Z2191" s="97"/>
      <c r="AA2191" s="2812">
        <f>SUM(R2191:Z2200)</f>
        <v>0</v>
      </c>
      <c r="AB2191" s="2812">
        <f>IF(AA2191&gt;0,18,0)</f>
        <v>0</v>
      </c>
      <c r="AC2191" s="2815">
        <f t="shared" ref="AC2191" si="525">IF((AA2191-AB2191)&gt;=0,AA2191-AB2191,0)</f>
        <v>0</v>
      </c>
      <c r="AD2191" s="2835">
        <f>IF(AA2191&lt;AB2191,AA2191,AB2191)/IF(AB2191=0,1,AB2191)</f>
        <v>0</v>
      </c>
      <c r="AE2191" s="2820" t="str">
        <f>IF(AD2191=1,"pe",IF(AD2191&gt;0,"ne",""))</f>
        <v/>
      </c>
      <c r="AF2191" s="2823"/>
      <c r="AG2191" s="59">
        <v>1</v>
      </c>
      <c r="AH2191" s="59" t="s">
        <v>224</v>
      </c>
      <c r="AI2191" s="59" t="str">
        <f t="shared" si="523"/>
        <v>??</v>
      </c>
      <c r="AJ2191" s="59">
        <v>1</v>
      </c>
      <c r="AK2191" s="529">
        <f>C2191</f>
        <v>0</v>
      </c>
    </row>
    <row r="2192" spans="1:37" ht="14.1" customHeight="1" thickTop="1" thickBot="1">
      <c r="A2192" s="2797"/>
      <c r="B2192" s="2801"/>
      <c r="C2192" s="2827"/>
      <c r="D2192" s="2830"/>
      <c r="E2192" s="2833"/>
      <c r="F2192" s="2807"/>
      <c r="G2192" s="2810"/>
      <c r="H2192" s="2837"/>
      <c r="I2192" s="2807"/>
      <c r="J2192" s="2807"/>
      <c r="K2192" s="273"/>
      <c r="L2192" s="98"/>
      <c r="M2192" s="1760"/>
      <c r="N2192" s="89"/>
      <c r="O2192" s="89"/>
      <c r="P2192" s="98"/>
      <c r="Q2192" s="98"/>
      <c r="R2192" s="12"/>
      <c r="S2192" s="12"/>
      <c r="T2192" s="12"/>
      <c r="U2192" s="12"/>
      <c r="V2192" s="12"/>
      <c r="W2192" s="1934"/>
      <c r="X2192" s="1934"/>
      <c r="Y2192" s="12"/>
      <c r="Z2192" s="98"/>
      <c r="AA2192" s="2813"/>
      <c r="AB2192" s="2813"/>
      <c r="AC2192" s="2816"/>
      <c r="AD2192" s="2835"/>
      <c r="AE2192" s="2821"/>
      <c r="AF2192" s="2823"/>
      <c r="AG2192" s="59">
        <f>IF(N2192=N2191,0,1)</f>
        <v>0</v>
      </c>
      <c r="AH2192" s="59" t="s">
        <v>224</v>
      </c>
      <c r="AI2192" s="59" t="str">
        <f t="shared" si="523"/>
        <v>??</v>
      </c>
      <c r="AJ2192" s="59">
        <f>IF(O2192=O2191,0,1)</f>
        <v>0</v>
      </c>
      <c r="AK2192" s="529">
        <f t="shared" si="495"/>
        <v>0</v>
      </c>
    </row>
    <row r="2193" spans="1:37" ht="14.1" customHeight="1" thickTop="1" thickBot="1">
      <c r="A2193" s="2797"/>
      <c r="B2193" s="2801"/>
      <c r="C2193" s="2827"/>
      <c r="D2193" s="2830"/>
      <c r="E2193" s="2833"/>
      <c r="F2193" s="2807"/>
      <c r="G2193" s="2810"/>
      <c r="H2193" s="2838"/>
      <c r="I2193" s="2807"/>
      <c r="J2193" s="2807"/>
      <c r="K2193" s="273"/>
      <c r="L2193" s="98"/>
      <c r="M2193" s="1760"/>
      <c r="N2193" s="89"/>
      <c r="O2193" s="89"/>
      <c r="P2193" s="98"/>
      <c r="Q2193" s="98"/>
      <c r="R2193" s="12"/>
      <c r="S2193" s="12"/>
      <c r="T2193" s="12"/>
      <c r="U2193" s="12"/>
      <c r="V2193" s="12"/>
      <c r="W2193" s="1934"/>
      <c r="X2193" s="1934"/>
      <c r="Y2193" s="12"/>
      <c r="Z2193" s="98"/>
      <c r="AA2193" s="2813"/>
      <c r="AB2193" s="2813"/>
      <c r="AC2193" s="2816"/>
      <c r="AD2193" s="2835"/>
      <c r="AE2193" s="2821"/>
      <c r="AF2193" s="2823"/>
      <c r="AG2193" s="59">
        <f>IF(N2193=N2192,0,IF(N2193=N2191,0,1))</f>
        <v>0</v>
      </c>
      <c r="AH2193" s="59" t="s">
        <v>224</v>
      </c>
      <c r="AI2193" s="59" t="str">
        <f t="shared" si="523"/>
        <v>??</v>
      </c>
      <c r="AJ2193" s="59">
        <f>IF(O2193=O2192,0,IF(O2193=O2191,0,1))</f>
        <v>0</v>
      </c>
      <c r="AK2193" s="529">
        <f t="shared" si="495"/>
        <v>0</v>
      </c>
    </row>
    <row r="2194" spans="1:37" ht="14.1" customHeight="1" thickTop="1" thickBot="1">
      <c r="A2194" s="2797"/>
      <c r="B2194" s="2801"/>
      <c r="C2194" s="2827"/>
      <c r="D2194" s="2830"/>
      <c r="E2194" s="2833"/>
      <c r="F2194" s="2807"/>
      <c r="G2194" s="2810"/>
      <c r="H2194" s="2839"/>
      <c r="I2194" s="2807"/>
      <c r="J2194" s="2807"/>
      <c r="K2194" s="273"/>
      <c r="L2194" s="98"/>
      <c r="M2194" s="1760"/>
      <c r="N2194" s="89"/>
      <c r="O2194" s="89"/>
      <c r="P2194" s="98"/>
      <c r="Q2194" s="98"/>
      <c r="R2194" s="12"/>
      <c r="S2194" s="12"/>
      <c r="T2194" s="12"/>
      <c r="U2194" s="12"/>
      <c r="V2194" s="12"/>
      <c r="W2194" s="1934"/>
      <c r="X2194" s="1934"/>
      <c r="Y2194" s="12"/>
      <c r="Z2194" s="98"/>
      <c r="AA2194" s="2813"/>
      <c r="AB2194" s="2813"/>
      <c r="AC2194" s="2816"/>
      <c r="AD2194" s="2835"/>
      <c r="AE2194" s="2821"/>
      <c r="AF2194" s="2823"/>
      <c r="AG2194" s="59">
        <f>IF(N2194=N2193,0,IF(N2194=N2192,0,IF(N2194=N2191,0,1)))</f>
        <v>0</v>
      </c>
      <c r="AH2194" s="59" t="s">
        <v>224</v>
      </c>
      <c r="AI2194" s="59" t="str">
        <f t="shared" si="523"/>
        <v>??</v>
      </c>
      <c r="AJ2194" s="59">
        <f>IF(O2194=O2193,0,IF(O2194=O2192,0,IF(O2194=O2191,0,1)))</f>
        <v>0</v>
      </c>
      <c r="AK2194" s="529">
        <f t="shared" si="495"/>
        <v>0</v>
      </c>
    </row>
    <row r="2195" spans="1:37" ht="14.1" customHeight="1" thickTop="1" thickBot="1">
      <c r="A2195" s="2797"/>
      <c r="B2195" s="2801"/>
      <c r="C2195" s="2827"/>
      <c r="D2195" s="2830"/>
      <c r="E2195" s="2833"/>
      <c r="F2195" s="2807"/>
      <c r="G2195" s="2810"/>
      <c r="H2195" s="2839"/>
      <c r="I2195" s="2807"/>
      <c r="J2195" s="2807"/>
      <c r="K2195" s="277"/>
      <c r="L2195" s="98"/>
      <c r="M2195" s="1760"/>
      <c r="N2195" s="89"/>
      <c r="O2195" s="89"/>
      <c r="P2195" s="98"/>
      <c r="Q2195" s="98"/>
      <c r="R2195" s="12"/>
      <c r="S2195" s="12"/>
      <c r="T2195" s="12"/>
      <c r="U2195" s="12"/>
      <c r="V2195" s="12"/>
      <c r="W2195" s="1934"/>
      <c r="X2195" s="1934"/>
      <c r="Y2195" s="12"/>
      <c r="Z2195" s="98"/>
      <c r="AA2195" s="2813"/>
      <c r="AB2195" s="2813"/>
      <c r="AC2195" s="2816"/>
      <c r="AD2195" s="2835"/>
      <c r="AE2195" s="2821"/>
      <c r="AF2195" s="2823"/>
      <c r="AG2195" s="59">
        <f>IF(N2195=N2194,0,IF(N2195=N2193,0,IF(N2195=N2192,0,IF(N2195=N2191,0,1))))</f>
        <v>0</v>
      </c>
      <c r="AH2195" s="59" t="s">
        <v>224</v>
      </c>
      <c r="AI2195" s="59" t="str">
        <f t="shared" si="523"/>
        <v>??</v>
      </c>
      <c r="AJ2195" s="59">
        <f>IF(O2195=O2194,0,IF(O2195=O2193,0,IF(O2195=O2192,0,IF(O2195=O2191,0,1))))</f>
        <v>0</v>
      </c>
      <c r="AK2195" s="529">
        <f t="shared" si="495"/>
        <v>0</v>
      </c>
    </row>
    <row r="2196" spans="1:37" ht="14.1" customHeight="1" thickTop="1" thickBot="1">
      <c r="A2196" s="2797"/>
      <c r="B2196" s="2801"/>
      <c r="C2196" s="2827"/>
      <c r="D2196" s="2830"/>
      <c r="E2196" s="2833"/>
      <c r="F2196" s="2807"/>
      <c r="G2196" s="2810"/>
      <c r="H2196" s="2839"/>
      <c r="I2196" s="2807"/>
      <c r="J2196" s="2807"/>
      <c r="K2196" s="277"/>
      <c r="L2196" s="98"/>
      <c r="M2196" s="1760"/>
      <c r="N2196" s="89"/>
      <c r="O2196" s="89"/>
      <c r="P2196" s="98"/>
      <c r="Q2196" s="98"/>
      <c r="R2196" s="12"/>
      <c r="S2196" s="12"/>
      <c r="T2196" s="12"/>
      <c r="U2196" s="12"/>
      <c r="V2196" s="12"/>
      <c r="W2196" s="1934"/>
      <c r="X2196" s="1934"/>
      <c r="Y2196" s="12"/>
      <c r="Z2196" s="98"/>
      <c r="AA2196" s="2813"/>
      <c r="AB2196" s="2813"/>
      <c r="AC2196" s="2816"/>
      <c r="AD2196" s="2835"/>
      <c r="AE2196" s="2821"/>
      <c r="AF2196" s="2823"/>
      <c r="AG2196" s="59">
        <f>IF(N2196=N2195,0,IF(N2196=N2194,0,IF(N2196=N2193,0,IF(N2196=N2192,0,IF(N2196=N2191,0,1)))))</f>
        <v>0</v>
      </c>
      <c r="AH2196" s="59" t="s">
        <v>224</v>
      </c>
      <c r="AI2196" s="59" t="str">
        <f t="shared" si="523"/>
        <v>??</v>
      </c>
      <c r="AJ2196" s="59">
        <f>IF(O2196=O2195,0,IF(O2196=O2194,0,IF(O2196=O2193,0,IF(O2196=O2192,0,IF(O2196=O2191,0,1)))))</f>
        <v>0</v>
      </c>
      <c r="AK2196" s="529">
        <f t="shared" si="495"/>
        <v>0</v>
      </c>
    </row>
    <row r="2197" spans="1:37" ht="14.1" customHeight="1" thickTop="1" thickBot="1">
      <c r="A2197" s="2797"/>
      <c r="B2197" s="2801"/>
      <c r="C2197" s="2827"/>
      <c r="D2197" s="2830"/>
      <c r="E2197" s="2833"/>
      <c r="F2197" s="2807"/>
      <c r="G2197" s="2810"/>
      <c r="H2197" s="2839"/>
      <c r="I2197" s="2807"/>
      <c r="J2197" s="2807"/>
      <c r="K2197" s="277"/>
      <c r="L2197" s="98"/>
      <c r="M2197" s="1760"/>
      <c r="N2197" s="89"/>
      <c r="O2197" s="89"/>
      <c r="P2197" s="98"/>
      <c r="Q2197" s="98"/>
      <c r="R2197" s="12"/>
      <c r="S2197" s="12"/>
      <c r="T2197" s="12"/>
      <c r="U2197" s="12"/>
      <c r="V2197" s="12"/>
      <c r="W2197" s="1934"/>
      <c r="X2197" s="1934"/>
      <c r="Y2197" s="12"/>
      <c r="Z2197" s="98"/>
      <c r="AA2197" s="2813"/>
      <c r="AB2197" s="2813"/>
      <c r="AC2197" s="2824" t="str">
        <f t="shared" ref="AC2197" si="526">IF(AC2191&gt;9,"błąd","")</f>
        <v/>
      </c>
      <c r="AD2197" s="2835"/>
      <c r="AE2197" s="2821"/>
      <c r="AF2197" s="2823"/>
      <c r="AG2197" s="59">
        <f>IF(N2197=N2196,0,IF(N2197=N2195,0,IF(N2197=N2194,0,IF(N2197=N2193,0,IF(N2197=N2192,0,IF(N2197=N2191,0,1))))))</f>
        <v>0</v>
      </c>
      <c r="AH2197" s="59" t="s">
        <v>224</v>
      </c>
      <c r="AI2197" s="59" t="str">
        <f t="shared" si="523"/>
        <v>??</v>
      </c>
      <c r="AJ2197" s="59">
        <f>IF(O2197=O2196,0,IF(O2197=O2195,0,IF(O2197=O2194,0,IF(O2197=O2193,0,IF(O2197=O2192,0,IF(O2197=O2191,0,1))))))</f>
        <v>0</v>
      </c>
      <c r="AK2197" s="529">
        <f t="shared" si="495"/>
        <v>0</v>
      </c>
    </row>
    <row r="2198" spans="1:37" ht="14.1" customHeight="1" thickTop="1" thickBot="1">
      <c r="A2198" s="2797"/>
      <c r="B2198" s="2801"/>
      <c r="C2198" s="2827"/>
      <c r="D2198" s="2830"/>
      <c r="E2198" s="2833"/>
      <c r="F2198" s="2807"/>
      <c r="G2198" s="2810"/>
      <c r="H2198" s="2839"/>
      <c r="I2198" s="2807"/>
      <c r="J2198" s="2807"/>
      <c r="K2198" s="277"/>
      <c r="L2198" s="98"/>
      <c r="M2198" s="1760"/>
      <c r="N2198" s="89"/>
      <c r="O2198" s="89"/>
      <c r="P2198" s="98"/>
      <c r="Q2198" s="98"/>
      <c r="R2198" s="12"/>
      <c r="S2198" s="12"/>
      <c r="T2198" s="12"/>
      <c r="U2198" s="12"/>
      <c r="V2198" s="12"/>
      <c r="W2198" s="1934"/>
      <c r="X2198" s="1934"/>
      <c r="Y2198" s="12"/>
      <c r="Z2198" s="98"/>
      <c r="AA2198" s="2813"/>
      <c r="AB2198" s="2813"/>
      <c r="AC2198" s="2824"/>
      <c r="AD2198" s="2835"/>
      <c r="AE2198" s="2821"/>
      <c r="AF2198" s="2823"/>
      <c r="AG2198" s="59">
        <f>IF(N2198=N2197,0,IF(N2198=N2196,0,IF(N2198=N2195,0,IF(N2198=N2194,0,IF(N2198=N2193,0,IF(N2198=N2192,0,IF(N2198=N2191,0,1)))))))</f>
        <v>0</v>
      </c>
      <c r="AH2198" s="59" t="s">
        <v>224</v>
      </c>
      <c r="AI2198" s="59" t="str">
        <f t="shared" si="523"/>
        <v>??</v>
      </c>
      <c r="AJ2198" s="59">
        <f>IF(O2198=O2197,0,IF(O2198=O2196,0,IF(O2198=O2195,0,IF(O2198=O2194,0,IF(O2198=O2193,0,IF(O2198=O2192,0,IF(O2198=O2191,0,1)))))))</f>
        <v>0</v>
      </c>
      <c r="AK2198" s="529">
        <f t="shared" si="495"/>
        <v>0</v>
      </c>
    </row>
    <row r="2199" spans="1:37" ht="14.1" customHeight="1" thickTop="1" thickBot="1">
      <c r="A2199" s="2797"/>
      <c r="B2199" s="2801"/>
      <c r="C2199" s="2827"/>
      <c r="D2199" s="2830"/>
      <c r="E2199" s="2833"/>
      <c r="F2199" s="2807"/>
      <c r="G2199" s="2810"/>
      <c r="H2199" s="2839"/>
      <c r="I2199" s="2807"/>
      <c r="J2199" s="2807"/>
      <c r="K2199" s="277"/>
      <c r="L2199" s="98"/>
      <c r="M2199" s="1760"/>
      <c r="N2199" s="89"/>
      <c r="O2199" s="89"/>
      <c r="P2199" s="98"/>
      <c r="Q2199" s="98"/>
      <c r="R2199" s="12"/>
      <c r="S2199" s="12"/>
      <c r="T2199" s="12"/>
      <c r="U2199" s="12"/>
      <c r="V2199" s="12"/>
      <c r="W2199" s="1934"/>
      <c r="X2199" s="1934"/>
      <c r="Y2199" s="12"/>
      <c r="Z2199" s="98"/>
      <c r="AA2199" s="2813"/>
      <c r="AB2199" s="2813"/>
      <c r="AC2199" s="2824"/>
      <c r="AD2199" s="2835"/>
      <c r="AE2199" s="2821"/>
      <c r="AF2199" s="2823"/>
      <c r="AG2199" s="59">
        <f>IF(N2199=N2198,0,IF(N2199=N2197,0,IF(N2199=N2196,0,IF(N2199=N2195,0,IF(N2199=N2194,0,IF(N2199=N2193,0,IF(N2199=N2192,0,IF(N2199=N2191,0,1))))))))</f>
        <v>0</v>
      </c>
      <c r="AH2199" s="59" t="s">
        <v>224</v>
      </c>
      <c r="AI2199" s="59" t="str">
        <f t="shared" si="523"/>
        <v>??</v>
      </c>
      <c r="AJ2199" s="59">
        <f>IF(O2199=O2198,0,IF(O2199=O2197,0,IF(O2199=O2196,0,IF(O2199=O2195,0,IF(O2199=O2194,0,IF(O2199=O2193,0,IF(O2199=O2192,0,IF(O2199=O2191,0,1))))))))</f>
        <v>0</v>
      </c>
      <c r="AK2199" s="529">
        <f t="shared" si="495"/>
        <v>0</v>
      </c>
    </row>
    <row r="2200" spans="1:37" ht="14.1" customHeight="1" thickTop="1" thickBot="1">
      <c r="A2200" s="2797"/>
      <c r="B2200" s="2802"/>
      <c r="C2200" s="2828"/>
      <c r="D2200" s="2831"/>
      <c r="E2200" s="2834"/>
      <c r="F2200" s="2808"/>
      <c r="G2200" s="2811"/>
      <c r="H2200" s="2840"/>
      <c r="I2200" s="2808"/>
      <c r="J2200" s="2808"/>
      <c r="K2200" s="274"/>
      <c r="L2200" s="96"/>
      <c r="M2200" s="96"/>
      <c r="N2200" s="89"/>
      <c r="O2200" s="93"/>
      <c r="P2200" s="96"/>
      <c r="Q2200" s="96"/>
      <c r="R2200" s="13"/>
      <c r="S2200" s="13"/>
      <c r="T2200" s="13"/>
      <c r="U2200" s="13"/>
      <c r="V2200" s="13"/>
      <c r="W2200" s="13"/>
      <c r="X2200" s="13"/>
      <c r="Y2200" s="13"/>
      <c r="Z2200" s="96"/>
      <c r="AA2200" s="2814"/>
      <c r="AB2200" s="2814"/>
      <c r="AC2200" s="2825"/>
      <c r="AD2200" s="2835"/>
      <c r="AE2200" s="2822"/>
      <c r="AF2200" s="2823"/>
      <c r="AG2200" s="59">
        <f>IF(N2200=N2199,0,IF(N2200=N2198,0,IF(N2200=N2197,0,IF(N2200=N2196,0,IF(N2200=N2195,0,IF(N2200=N2194,0,IF(N2200=N2193,0,IF(N2200=N2192,0,IF(N2200=N2191,0,1)))))))))</f>
        <v>0</v>
      </c>
      <c r="AH2200" s="59" t="s">
        <v>224</v>
      </c>
      <c r="AI2200" s="59" t="str">
        <f t="shared" si="523"/>
        <v>??</v>
      </c>
      <c r="AJ2200" s="59">
        <f>IF(O2200=O2199,0,IF(O2200=O2198,0,IF(O2200=O2197,0,IF(O2200=O2196,0,IF(O2200=O2195,0,IF(O2200=O2194,0,IF(O2200=O2193,0,IF(O2200=O2192,0,IF(O2200=O2191,0,1)))))))))</f>
        <v>0</v>
      </c>
      <c r="AK2200" s="529">
        <f t="shared" si="495"/>
        <v>0</v>
      </c>
    </row>
    <row r="2201" spans="1:37" ht="14.1" customHeight="1" thickTop="1" thickBot="1">
      <c r="A2201" s="2797"/>
      <c r="B2201" s="2800"/>
      <c r="C2201" s="2826"/>
      <c r="D2201" s="2829"/>
      <c r="E2201" s="2832"/>
      <c r="F2201" s="2806"/>
      <c r="G2201" s="2809"/>
      <c r="H2201" s="2836" t="s">
        <v>970</v>
      </c>
      <c r="I2201" s="2806"/>
      <c r="J2201" s="2806"/>
      <c r="K2201" s="275"/>
      <c r="L2201" s="97"/>
      <c r="M2201" s="97"/>
      <c r="N2201" s="79"/>
      <c r="O2201" s="79"/>
      <c r="P2201" s="97"/>
      <c r="Q2201" s="97"/>
      <c r="R2201" s="14"/>
      <c r="S2201" s="14"/>
      <c r="T2201" s="14"/>
      <c r="U2201" s="14"/>
      <c r="V2201" s="14"/>
      <c r="W2201" s="14"/>
      <c r="X2201" s="14"/>
      <c r="Y2201" s="14"/>
      <c r="Z2201" s="97"/>
      <c r="AA2201" s="2812">
        <f>SUM(R2201:Z2210)</f>
        <v>0</v>
      </c>
      <c r="AB2201" s="2812">
        <f>IF(AA2201&gt;0,18,0)</f>
        <v>0</v>
      </c>
      <c r="AC2201" s="2815">
        <f t="shared" ref="AC2201" si="527">IF((AA2201-AB2201)&gt;=0,AA2201-AB2201,0)</f>
        <v>0</v>
      </c>
      <c r="AD2201" s="2835">
        <f>IF(AA2201&lt;AB2201,AA2201,AB2201)/IF(AB2201=0,1,AB2201)</f>
        <v>0</v>
      </c>
      <c r="AE2201" s="2820" t="str">
        <f>IF(AD2201=1,"pe",IF(AD2201&gt;0,"ne",""))</f>
        <v/>
      </c>
      <c r="AF2201" s="2823"/>
      <c r="AG2201" s="59">
        <v>1</v>
      </c>
      <c r="AH2201" s="59" t="s">
        <v>224</v>
      </c>
      <c r="AI2201" s="59" t="str">
        <f t="shared" si="523"/>
        <v>??</v>
      </c>
      <c r="AJ2201" s="59">
        <v>1</v>
      </c>
      <c r="AK2201" s="529">
        <f>C2201</f>
        <v>0</v>
      </c>
    </row>
    <row r="2202" spans="1:37" ht="14.1" customHeight="1" thickTop="1" thickBot="1">
      <c r="A2202" s="2797"/>
      <c r="B2202" s="2801"/>
      <c r="C2202" s="2827"/>
      <c r="D2202" s="2830"/>
      <c r="E2202" s="2833"/>
      <c r="F2202" s="2807"/>
      <c r="G2202" s="2810"/>
      <c r="H2202" s="2837"/>
      <c r="I2202" s="2807"/>
      <c r="J2202" s="2807"/>
      <c r="K2202" s="273"/>
      <c r="L2202" s="98"/>
      <c r="M2202" s="1760"/>
      <c r="N2202" s="89"/>
      <c r="O2202" s="89"/>
      <c r="P2202" s="98"/>
      <c r="Q2202" s="98"/>
      <c r="R2202" s="12"/>
      <c r="S2202" s="12"/>
      <c r="T2202" s="12"/>
      <c r="U2202" s="12"/>
      <c r="V2202" s="12"/>
      <c r="W2202" s="1934"/>
      <c r="X2202" s="1934"/>
      <c r="Y2202" s="12"/>
      <c r="Z2202" s="98"/>
      <c r="AA2202" s="2813"/>
      <c r="AB2202" s="2813"/>
      <c r="AC2202" s="2816"/>
      <c r="AD2202" s="2835"/>
      <c r="AE2202" s="2821"/>
      <c r="AF2202" s="2823"/>
      <c r="AG2202" s="59">
        <f>IF(N2202=N2201,0,1)</f>
        <v>0</v>
      </c>
      <c r="AH2202" s="59" t="s">
        <v>224</v>
      </c>
      <c r="AI2202" s="59" t="str">
        <f t="shared" si="523"/>
        <v>??</v>
      </c>
      <c r="AJ2202" s="59">
        <f>IF(O2202=O2201,0,1)</f>
        <v>0</v>
      </c>
      <c r="AK2202" s="529">
        <f t="shared" ref="AK2202:AK2250" si="528">AK2201</f>
        <v>0</v>
      </c>
    </row>
    <row r="2203" spans="1:37" ht="14.1" customHeight="1" thickTop="1" thickBot="1">
      <c r="A2203" s="2797"/>
      <c r="B2203" s="2801"/>
      <c r="C2203" s="2827"/>
      <c r="D2203" s="2830"/>
      <c r="E2203" s="2833"/>
      <c r="F2203" s="2807"/>
      <c r="G2203" s="2810"/>
      <c r="H2203" s="2838"/>
      <c r="I2203" s="2807"/>
      <c r="J2203" s="2807"/>
      <c r="K2203" s="273"/>
      <c r="L2203" s="98"/>
      <c r="M2203" s="1760"/>
      <c r="N2203" s="89"/>
      <c r="O2203" s="89"/>
      <c r="P2203" s="98"/>
      <c r="Q2203" s="98"/>
      <c r="R2203" s="12"/>
      <c r="S2203" s="12"/>
      <c r="T2203" s="12"/>
      <c r="U2203" s="12"/>
      <c r="V2203" s="12"/>
      <c r="W2203" s="1934"/>
      <c r="X2203" s="1934"/>
      <c r="Y2203" s="12"/>
      <c r="Z2203" s="98"/>
      <c r="AA2203" s="2813"/>
      <c r="AB2203" s="2813"/>
      <c r="AC2203" s="2816"/>
      <c r="AD2203" s="2835"/>
      <c r="AE2203" s="2821"/>
      <c r="AF2203" s="2823"/>
      <c r="AG2203" s="59">
        <f>IF(N2203=N2202,0,IF(N2203=N2201,0,1))</f>
        <v>0</v>
      </c>
      <c r="AH2203" s="59" t="s">
        <v>224</v>
      </c>
      <c r="AI2203" s="59" t="str">
        <f t="shared" si="523"/>
        <v>??</v>
      </c>
      <c r="AJ2203" s="59">
        <f>IF(O2203=O2202,0,IF(O2203=O2201,0,1))</f>
        <v>0</v>
      </c>
      <c r="AK2203" s="529">
        <f t="shared" si="528"/>
        <v>0</v>
      </c>
    </row>
    <row r="2204" spans="1:37" ht="14.1" customHeight="1" thickTop="1" thickBot="1">
      <c r="A2204" s="2797"/>
      <c r="B2204" s="2801"/>
      <c r="C2204" s="2827"/>
      <c r="D2204" s="2830"/>
      <c r="E2204" s="2833"/>
      <c r="F2204" s="2807"/>
      <c r="G2204" s="2810"/>
      <c r="H2204" s="2839"/>
      <c r="I2204" s="2807"/>
      <c r="J2204" s="2807"/>
      <c r="K2204" s="273"/>
      <c r="L2204" s="98"/>
      <c r="M2204" s="1760"/>
      <c r="N2204" s="89"/>
      <c r="O2204" s="89"/>
      <c r="P2204" s="98"/>
      <c r="Q2204" s="98"/>
      <c r="R2204" s="12"/>
      <c r="S2204" s="12"/>
      <c r="T2204" s="12"/>
      <c r="U2204" s="12"/>
      <c r="V2204" s="12"/>
      <c r="W2204" s="1934"/>
      <c r="X2204" s="1934"/>
      <c r="Y2204" s="12"/>
      <c r="Z2204" s="98"/>
      <c r="AA2204" s="2813"/>
      <c r="AB2204" s="2813"/>
      <c r="AC2204" s="2816"/>
      <c r="AD2204" s="2835"/>
      <c r="AE2204" s="2821"/>
      <c r="AF2204" s="2823"/>
      <c r="AG2204" s="59">
        <f>IF(N2204=N2203,0,IF(N2204=N2202,0,IF(N2204=N2201,0,1)))</f>
        <v>0</v>
      </c>
      <c r="AH2204" s="59" t="s">
        <v>224</v>
      </c>
      <c r="AI2204" s="59" t="str">
        <f t="shared" si="523"/>
        <v>??</v>
      </c>
      <c r="AJ2204" s="59">
        <f>IF(O2204=O2203,0,IF(O2204=O2202,0,IF(O2204=O2201,0,1)))</f>
        <v>0</v>
      </c>
      <c r="AK2204" s="529">
        <f t="shared" si="528"/>
        <v>0</v>
      </c>
    </row>
    <row r="2205" spans="1:37" ht="14.1" customHeight="1" thickTop="1" thickBot="1">
      <c r="A2205" s="2797"/>
      <c r="B2205" s="2801"/>
      <c r="C2205" s="2827"/>
      <c r="D2205" s="2830"/>
      <c r="E2205" s="2833"/>
      <c r="F2205" s="2807"/>
      <c r="G2205" s="2810"/>
      <c r="H2205" s="2839"/>
      <c r="I2205" s="2807"/>
      <c r="J2205" s="2807"/>
      <c r="K2205" s="277"/>
      <c r="L2205" s="98"/>
      <c r="M2205" s="1760"/>
      <c r="N2205" s="89"/>
      <c r="O2205" s="89"/>
      <c r="P2205" s="98"/>
      <c r="Q2205" s="98"/>
      <c r="R2205" s="12"/>
      <c r="S2205" s="12"/>
      <c r="T2205" s="12"/>
      <c r="U2205" s="12"/>
      <c r="V2205" s="12"/>
      <c r="W2205" s="1934"/>
      <c r="X2205" s="1934"/>
      <c r="Y2205" s="12"/>
      <c r="Z2205" s="98"/>
      <c r="AA2205" s="2813"/>
      <c r="AB2205" s="2813"/>
      <c r="AC2205" s="2816"/>
      <c r="AD2205" s="2835"/>
      <c r="AE2205" s="2821"/>
      <c r="AF2205" s="2823"/>
      <c r="AG2205" s="59">
        <f>IF(N2205=N2204,0,IF(N2205=N2203,0,IF(N2205=N2202,0,IF(N2205=N2201,0,1))))</f>
        <v>0</v>
      </c>
      <c r="AH2205" s="59" t="s">
        <v>224</v>
      </c>
      <c r="AI2205" s="59" t="str">
        <f t="shared" si="523"/>
        <v>??</v>
      </c>
      <c r="AJ2205" s="59">
        <f>IF(O2205=O2204,0,IF(O2205=O2203,0,IF(O2205=O2202,0,IF(O2205=O2201,0,1))))</f>
        <v>0</v>
      </c>
      <c r="AK2205" s="529">
        <f t="shared" si="528"/>
        <v>0</v>
      </c>
    </row>
    <row r="2206" spans="1:37" ht="14.1" customHeight="1" thickTop="1" thickBot="1">
      <c r="A2206" s="2797"/>
      <c r="B2206" s="2801"/>
      <c r="C2206" s="2827"/>
      <c r="D2206" s="2830"/>
      <c r="E2206" s="2833"/>
      <c r="F2206" s="2807"/>
      <c r="G2206" s="2810"/>
      <c r="H2206" s="2839"/>
      <c r="I2206" s="2807"/>
      <c r="J2206" s="2807"/>
      <c r="K2206" s="277"/>
      <c r="L2206" s="98"/>
      <c r="M2206" s="1760"/>
      <c r="N2206" s="89"/>
      <c r="O2206" s="89"/>
      <c r="P2206" s="98"/>
      <c r="Q2206" s="98"/>
      <c r="R2206" s="12"/>
      <c r="S2206" s="12"/>
      <c r="T2206" s="12"/>
      <c r="U2206" s="12"/>
      <c r="V2206" s="12"/>
      <c r="W2206" s="1934"/>
      <c r="X2206" s="1934"/>
      <c r="Y2206" s="12"/>
      <c r="Z2206" s="98"/>
      <c r="AA2206" s="2813"/>
      <c r="AB2206" s="2813"/>
      <c r="AC2206" s="2816"/>
      <c r="AD2206" s="2835"/>
      <c r="AE2206" s="2821"/>
      <c r="AF2206" s="2823"/>
      <c r="AG2206" s="59">
        <f>IF(N2206=N2205,0,IF(N2206=N2204,0,IF(N2206=N2203,0,IF(N2206=N2202,0,IF(N2206=N2201,0,1)))))</f>
        <v>0</v>
      </c>
      <c r="AH2206" s="59" t="s">
        <v>224</v>
      </c>
      <c r="AI2206" s="59" t="str">
        <f t="shared" si="523"/>
        <v>??</v>
      </c>
      <c r="AJ2206" s="59">
        <f>IF(O2206=O2205,0,IF(O2206=O2204,0,IF(O2206=O2203,0,IF(O2206=O2202,0,IF(O2206=O2201,0,1)))))</f>
        <v>0</v>
      </c>
      <c r="AK2206" s="529">
        <f t="shared" si="528"/>
        <v>0</v>
      </c>
    </row>
    <row r="2207" spans="1:37" ht="14.1" customHeight="1" thickTop="1" thickBot="1">
      <c r="A2207" s="2797"/>
      <c r="B2207" s="2801"/>
      <c r="C2207" s="2827"/>
      <c r="D2207" s="2830"/>
      <c r="E2207" s="2833"/>
      <c r="F2207" s="2807"/>
      <c r="G2207" s="2810"/>
      <c r="H2207" s="2839"/>
      <c r="I2207" s="2807"/>
      <c r="J2207" s="2807"/>
      <c r="K2207" s="277"/>
      <c r="L2207" s="98"/>
      <c r="M2207" s="1760"/>
      <c r="N2207" s="89"/>
      <c r="O2207" s="89"/>
      <c r="P2207" s="98"/>
      <c r="Q2207" s="98"/>
      <c r="R2207" s="12"/>
      <c r="S2207" s="12"/>
      <c r="T2207" s="12"/>
      <c r="U2207" s="12"/>
      <c r="V2207" s="12"/>
      <c r="W2207" s="1934"/>
      <c r="X2207" s="1934"/>
      <c r="Y2207" s="12"/>
      <c r="Z2207" s="98"/>
      <c r="AA2207" s="2813"/>
      <c r="AB2207" s="2813"/>
      <c r="AC2207" s="2824" t="str">
        <f t="shared" ref="AC2207" si="529">IF(AC2201&gt;9,"błąd","")</f>
        <v/>
      </c>
      <c r="AD2207" s="2835"/>
      <c r="AE2207" s="2821"/>
      <c r="AF2207" s="2823"/>
      <c r="AG2207" s="59">
        <f>IF(N2207=N2206,0,IF(N2207=N2205,0,IF(N2207=N2204,0,IF(N2207=N2203,0,IF(N2207=N2202,0,IF(N2207=N2201,0,1))))))</f>
        <v>0</v>
      </c>
      <c r="AH2207" s="59" t="s">
        <v>224</v>
      </c>
      <c r="AI2207" s="59" t="str">
        <f t="shared" si="523"/>
        <v>??</v>
      </c>
      <c r="AJ2207" s="59">
        <f>IF(O2207=O2206,0,IF(O2207=O2205,0,IF(O2207=O2204,0,IF(O2207=O2203,0,IF(O2207=O2202,0,IF(O2207=O2201,0,1))))))</f>
        <v>0</v>
      </c>
      <c r="AK2207" s="529">
        <f t="shared" si="528"/>
        <v>0</v>
      </c>
    </row>
    <row r="2208" spans="1:37" ht="14.1" customHeight="1" thickTop="1" thickBot="1">
      <c r="A2208" s="2797"/>
      <c r="B2208" s="2801"/>
      <c r="C2208" s="2827"/>
      <c r="D2208" s="2830"/>
      <c r="E2208" s="2833"/>
      <c r="F2208" s="2807"/>
      <c r="G2208" s="2810"/>
      <c r="H2208" s="2839"/>
      <c r="I2208" s="2807"/>
      <c r="J2208" s="2807"/>
      <c r="K2208" s="277"/>
      <c r="L2208" s="98"/>
      <c r="M2208" s="1760"/>
      <c r="N2208" s="89"/>
      <c r="O2208" s="89"/>
      <c r="P2208" s="98"/>
      <c r="Q2208" s="98"/>
      <c r="R2208" s="12"/>
      <c r="S2208" s="12"/>
      <c r="T2208" s="12"/>
      <c r="U2208" s="12"/>
      <c r="V2208" s="12"/>
      <c r="W2208" s="1934"/>
      <c r="X2208" s="1934"/>
      <c r="Y2208" s="12"/>
      <c r="Z2208" s="98"/>
      <c r="AA2208" s="2813"/>
      <c r="AB2208" s="2813"/>
      <c r="AC2208" s="2824"/>
      <c r="AD2208" s="2835"/>
      <c r="AE2208" s="2821"/>
      <c r="AF2208" s="2823"/>
      <c r="AG2208" s="59">
        <f>IF(N2208=N2207,0,IF(N2208=N2206,0,IF(N2208=N2205,0,IF(N2208=N2204,0,IF(N2208=N2203,0,IF(N2208=N2202,0,IF(N2208=N2201,0,1)))))))</f>
        <v>0</v>
      </c>
      <c r="AH2208" s="59" t="s">
        <v>224</v>
      </c>
      <c r="AI2208" s="59" t="str">
        <f t="shared" si="523"/>
        <v>??</v>
      </c>
      <c r="AJ2208" s="59">
        <f>IF(O2208=O2207,0,IF(O2208=O2206,0,IF(O2208=O2205,0,IF(O2208=O2204,0,IF(O2208=O2203,0,IF(O2208=O2202,0,IF(O2208=O2201,0,1)))))))</f>
        <v>0</v>
      </c>
      <c r="AK2208" s="529">
        <f t="shared" si="528"/>
        <v>0</v>
      </c>
    </row>
    <row r="2209" spans="1:37" ht="14.1" customHeight="1" thickTop="1" thickBot="1">
      <c r="A2209" s="2797"/>
      <c r="B2209" s="2801"/>
      <c r="C2209" s="2827"/>
      <c r="D2209" s="2830"/>
      <c r="E2209" s="2833"/>
      <c r="F2209" s="2807"/>
      <c r="G2209" s="2810"/>
      <c r="H2209" s="2839"/>
      <c r="I2209" s="2807"/>
      <c r="J2209" s="2807"/>
      <c r="K2209" s="277"/>
      <c r="L2209" s="98"/>
      <c r="M2209" s="1760"/>
      <c r="N2209" s="89"/>
      <c r="O2209" s="89"/>
      <c r="P2209" s="98"/>
      <c r="Q2209" s="98"/>
      <c r="R2209" s="12"/>
      <c r="S2209" s="12"/>
      <c r="T2209" s="12"/>
      <c r="U2209" s="12"/>
      <c r="V2209" s="12"/>
      <c r="W2209" s="1934"/>
      <c r="X2209" s="1934"/>
      <c r="Y2209" s="12"/>
      <c r="Z2209" s="98"/>
      <c r="AA2209" s="2813"/>
      <c r="AB2209" s="2813"/>
      <c r="AC2209" s="2824"/>
      <c r="AD2209" s="2835"/>
      <c r="AE2209" s="2821"/>
      <c r="AF2209" s="2823"/>
      <c r="AG2209" s="59">
        <f>IF(N2209=N2208,0,IF(N2209=N2207,0,IF(N2209=N2206,0,IF(N2209=N2205,0,IF(N2209=N2204,0,IF(N2209=N2203,0,IF(N2209=N2202,0,IF(N2209=N2201,0,1))))))))</f>
        <v>0</v>
      </c>
      <c r="AH2209" s="59" t="s">
        <v>224</v>
      </c>
      <c r="AI2209" s="59" t="str">
        <f t="shared" si="523"/>
        <v>??</v>
      </c>
      <c r="AJ2209" s="59">
        <f>IF(O2209=O2208,0,IF(O2209=O2207,0,IF(O2209=O2206,0,IF(O2209=O2205,0,IF(O2209=O2204,0,IF(O2209=O2203,0,IF(O2209=O2202,0,IF(O2209=O2201,0,1))))))))</f>
        <v>0</v>
      </c>
      <c r="AK2209" s="529">
        <f t="shared" si="528"/>
        <v>0</v>
      </c>
    </row>
    <row r="2210" spans="1:37" ht="14.1" customHeight="1" thickTop="1" thickBot="1">
      <c r="A2210" s="2797"/>
      <c r="B2210" s="2802"/>
      <c r="C2210" s="2828"/>
      <c r="D2210" s="2831"/>
      <c r="E2210" s="2834"/>
      <c r="F2210" s="2808"/>
      <c r="G2210" s="2811"/>
      <c r="H2210" s="2840"/>
      <c r="I2210" s="2808"/>
      <c r="J2210" s="2808"/>
      <c r="K2210" s="274"/>
      <c r="L2210" s="96"/>
      <c r="M2210" s="96"/>
      <c r="N2210" s="89"/>
      <c r="O2210" s="93"/>
      <c r="P2210" s="96"/>
      <c r="Q2210" s="96"/>
      <c r="R2210" s="13"/>
      <c r="S2210" s="13"/>
      <c r="T2210" s="13"/>
      <c r="U2210" s="13"/>
      <c r="V2210" s="13"/>
      <c r="W2210" s="13"/>
      <c r="X2210" s="13"/>
      <c r="Y2210" s="13"/>
      <c r="Z2210" s="96"/>
      <c r="AA2210" s="2814"/>
      <c r="AB2210" s="2814"/>
      <c r="AC2210" s="2825"/>
      <c r="AD2210" s="2835"/>
      <c r="AE2210" s="2822"/>
      <c r="AF2210" s="2823"/>
      <c r="AG2210" s="59">
        <f>IF(N2210=N2209,0,IF(N2210=N2208,0,IF(N2210=N2207,0,IF(N2210=N2206,0,IF(N2210=N2205,0,IF(N2210=N2204,0,IF(N2210=N2203,0,IF(N2210=N2202,0,IF(N2210=N2201,0,1)))))))))</f>
        <v>0</v>
      </c>
      <c r="AH2210" s="59" t="s">
        <v>224</v>
      </c>
      <c r="AI2210" s="59" t="str">
        <f t="shared" si="523"/>
        <v>??</v>
      </c>
      <c r="AJ2210" s="59">
        <f>IF(O2210=O2209,0,IF(O2210=O2208,0,IF(O2210=O2207,0,IF(O2210=O2206,0,IF(O2210=O2205,0,IF(O2210=O2204,0,IF(O2210=O2203,0,IF(O2210=O2202,0,IF(O2210=O2201,0,1)))))))))</f>
        <v>0</v>
      </c>
      <c r="AK2210" s="529">
        <f t="shared" si="528"/>
        <v>0</v>
      </c>
    </row>
    <row r="2211" spans="1:37" ht="14.1" customHeight="1" thickTop="1" thickBot="1">
      <c r="A2211" s="2797"/>
      <c r="B2211" s="2800"/>
      <c r="C2211" s="2826"/>
      <c r="D2211" s="2829"/>
      <c r="E2211" s="2832"/>
      <c r="F2211" s="2806"/>
      <c r="G2211" s="2809"/>
      <c r="H2211" s="2836" t="s">
        <v>970</v>
      </c>
      <c r="I2211" s="2806"/>
      <c r="J2211" s="2806"/>
      <c r="K2211" s="275"/>
      <c r="L2211" s="97"/>
      <c r="M2211" s="97"/>
      <c r="N2211" s="79"/>
      <c r="O2211" s="79"/>
      <c r="P2211" s="97"/>
      <c r="Q2211" s="97"/>
      <c r="R2211" s="14"/>
      <c r="S2211" s="14"/>
      <c r="T2211" s="14"/>
      <c r="U2211" s="14"/>
      <c r="V2211" s="14"/>
      <c r="W2211" s="14"/>
      <c r="X2211" s="14"/>
      <c r="Y2211" s="14"/>
      <c r="Z2211" s="97"/>
      <c r="AA2211" s="2812">
        <f>SUM(R2211:Z2220)</f>
        <v>0</v>
      </c>
      <c r="AB2211" s="2812">
        <f>IF(AA2211&gt;0,18,0)</f>
        <v>0</v>
      </c>
      <c r="AC2211" s="2815">
        <f t="shared" ref="AC2211" si="530">IF((AA2211-AB2211)&gt;=0,AA2211-AB2211,0)</f>
        <v>0</v>
      </c>
      <c r="AD2211" s="2835">
        <f>IF(AA2211&lt;AB2211,AA2211,AB2211)/IF(AB2211=0,1,AB2211)</f>
        <v>0</v>
      </c>
      <c r="AE2211" s="2820" t="str">
        <f>IF(AD2211=1,"pe",IF(AD2211&gt;0,"ne",""))</f>
        <v/>
      </c>
      <c r="AF2211" s="2823"/>
      <c r="AG2211" s="59">
        <v>1</v>
      </c>
      <c r="AH2211" s="59" t="s">
        <v>224</v>
      </c>
      <c r="AI2211" s="59" t="str">
        <f t="shared" si="523"/>
        <v>??</v>
      </c>
      <c r="AJ2211" s="59">
        <v>1</v>
      </c>
      <c r="AK2211" s="529">
        <f>C2211</f>
        <v>0</v>
      </c>
    </row>
    <row r="2212" spans="1:37" ht="14.1" customHeight="1" thickTop="1" thickBot="1">
      <c r="A2212" s="2797"/>
      <c r="B2212" s="2801"/>
      <c r="C2212" s="2827"/>
      <c r="D2212" s="2830"/>
      <c r="E2212" s="2833"/>
      <c r="F2212" s="2807"/>
      <c r="G2212" s="2810"/>
      <c r="H2212" s="2837"/>
      <c r="I2212" s="2807"/>
      <c r="J2212" s="2807"/>
      <c r="K2212" s="273"/>
      <c r="L2212" s="98"/>
      <c r="M2212" s="1760"/>
      <c r="N2212" s="89"/>
      <c r="O2212" s="89"/>
      <c r="P2212" s="98"/>
      <c r="Q2212" s="98"/>
      <c r="R2212" s="12"/>
      <c r="S2212" s="12"/>
      <c r="T2212" s="12"/>
      <c r="U2212" s="12"/>
      <c r="V2212" s="12"/>
      <c r="W2212" s="1934"/>
      <c r="X2212" s="1934"/>
      <c r="Y2212" s="12"/>
      <c r="Z2212" s="98"/>
      <c r="AA2212" s="2813"/>
      <c r="AB2212" s="2813"/>
      <c r="AC2212" s="2816"/>
      <c r="AD2212" s="2835"/>
      <c r="AE2212" s="2821"/>
      <c r="AF2212" s="2823"/>
      <c r="AG2212" s="59">
        <f>IF(N2212=N2211,0,1)</f>
        <v>0</v>
      </c>
      <c r="AH2212" s="59" t="s">
        <v>224</v>
      </c>
      <c r="AI2212" s="59" t="str">
        <f t="shared" si="523"/>
        <v>??</v>
      </c>
      <c r="AJ2212" s="59">
        <f>IF(O2212=O2211,0,1)</f>
        <v>0</v>
      </c>
      <c r="AK2212" s="529">
        <f t="shared" ref="AK2212:AK2240" si="531">AK2211</f>
        <v>0</v>
      </c>
    </row>
    <row r="2213" spans="1:37" ht="14.1" customHeight="1" thickTop="1" thickBot="1">
      <c r="A2213" s="2797"/>
      <c r="B2213" s="2801"/>
      <c r="C2213" s="2827"/>
      <c r="D2213" s="2830"/>
      <c r="E2213" s="2833"/>
      <c r="F2213" s="2807"/>
      <c r="G2213" s="2810"/>
      <c r="H2213" s="2838"/>
      <c r="I2213" s="2807"/>
      <c r="J2213" s="2807"/>
      <c r="K2213" s="273"/>
      <c r="L2213" s="98"/>
      <c r="M2213" s="1760"/>
      <c r="N2213" s="89"/>
      <c r="O2213" s="89"/>
      <c r="P2213" s="98"/>
      <c r="Q2213" s="98"/>
      <c r="R2213" s="12"/>
      <c r="S2213" s="12"/>
      <c r="T2213" s="12"/>
      <c r="U2213" s="12"/>
      <c r="V2213" s="12"/>
      <c r="W2213" s="1934"/>
      <c r="X2213" s="1934"/>
      <c r="Y2213" s="12"/>
      <c r="Z2213" s="98"/>
      <c r="AA2213" s="2813"/>
      <c r="AB2213" s="2813"/>
      <c r="AC2213" s="2816"/>
      <c r="AD2213" s="2835"/>
      <c r="AE2213" s="2821"/>
      <c r="AF2213" s="2823"/>
      <c r="AG2213" s="59">
        <f>IF(N2213=N2212,0,IF(N2213=N2211,0,1))</f>
        <v>0</v>
      </c>
      <c r="AH2213" s="59" t="s">
        <v>224</v>
      </c>
      <c r="AI2213" s="59" t="str">
        <f t="shared" si="523"/>
        <v>??</v>
      </c>
      <c r="AJ2213" s="59">
        <f>IF(O2213=O2212,0,IF(O2213=O2211,0,1))</f>
        <v>0</v>
      </c>
      <c r="AK2213" s="529">
        <f t="shared" si="531"/>
        <v>0</v>
      </c>
    </row>
    <row r="2214" spans="1:37" ht="14.1" customHeight="1" thickTop="1" thickBot="1">
      <c r="A2214" s="2797"/>
      <c r="B2214" s="2801"/>
      <c r="C2214" s="2827"/>
      <c r="D2214" s="2830"/>
      <c r="E2214" s="2833"/>
      <c r="F2214" s="2807"/>
      <c r="G2214" s="2810"/>
      <c r="H2214" s="2839"/>
      <c r="I2214" s="2807"/>
      <c r="J2214" s="2807"/>
      <c r="K2214" s="273"/>
      <c r="L2214" s="98"/>
      <c r="M2214" s="1760"/>
      <c r="N2214" s="89"/>
      <c r="O2214" s="89"/>
      <c r="P2214" s="98"/>
      <c r="Q2214" s="98"/>
      <c r="R2214" s="12"/>
      <c r="S2214" s="12"/>
      <c r="T2214" s="12"/>
      <c r="U2214" s="12"/>
      <c r="V2214" s="12"/>
      <c r="W2214" s="1934"/>
      <c r="X2214" s="1934"/>
      <c r="Y2214" s="12"/>
      <c r="Z2214" s="98"/>
      <c r="AA2214" s="2813"/>
      <c r="AB2214" s="2813"/>
      <c r="AC2214" s="2816"/>
      <c r="AD2214" s="2835"/>
      <c r="AE2214" s="2821"/>
      <c r="AF2214" s="2823"/>
      <c r="AG2214" s="59">
        <f>IF(N2214=N2213,0,IF(N2214=N2212,0,IF(N2214=N2211,0,1)))</f>
        <v>0</v>
      </c>
      <c r="AH2214" s="59" t="s">
        <v>224</v>
      </c>
      <c r="AI2214" s="59" t="str">
        <f t="shared" si="523"/>
        <v>??</v>
      </c>
      <c r="AJ2214" s="59">
        <f>IF(O2214=O2213,0,IF(O2214=O2212,0,IF(O2214=O2211,0,1)))</f>
        <v>0</v>
      </c>
      <c r="AK2214" s="529">
        <f t="shared" si="531"/>
        <v>0</v>
      </c>
    </row>
    <row r="2215" spans="1:37" ht="14.1" customHeight="1" thickTop="1" thickBot="1">
      <c r="A2215" s="2797"/>
      <c r="B2215" s="2801"/>
      <c r="C2215" s="2827"/>
      <c r="D2215" s="2830"/>
      <c r="E2215" s="2833"/>
      <c r="F2215" s="2807"/>
      <c r="G2215" s="2810"/>
      <c r="H2215" s="2839"/>
      <c r="I2215" s="2807"/>
      <c r="J2215" s="2807"/>
      <c r="K2215" s="277"/>
      <c r="L2215" s="98"/>
      <c r="M2215" s="1760"/>
      <c r="N2215" s="89"/>
      <c r="O2215" s="89"/>
      <c r="P2215" s="98"/>
      <c r="Q2215" s="98"/>
      <c r="R2215" s="12"/>
      <c r="S2215" s="12"/>
      <c r="T2215" s="12"/>
      <c r="U2215" s="12"/>
      <c r="V2215" s="12"/>
      <c r="W2215" s="1934"/>
      <c r="X2215" s="1934"/>
      <c r="Y2215" s="12"/>
      <c r="Z2215" s="98"/>
      <c r="AA2215" s="2813"/>
      <c r="AB2215" s="2813"/>
      <c r="AC2215" s="2816"/>
      <c r="AD2215" s="2835"/>
      <c r="AE2215" s="2821"/>
      <c r="AF2215" s="2823"/>
      <c r="AG2215" s="59">
        <f>IF(N2215=N2214,0,IF(N2215=N2213,0,IF(N2215=N2212,0,IF(N2215=N2211,0,1))))</f>
        <v>0</v>
      </c>
      <c r="AH2215" s="59" t="s">
        <v>224</v>
      </c>
      <c r="AI2215" s="59" t="str">
        <f t="shared" si="523"/>
        <v>??</v>
      </c>
      <c r="AJ2215" s="59">
        <f>IF(O2215=O2214,0,IF(O2215=O2213,0,IF(O2215=O2212,0,IF(O2215=O2211,0,1))))</f>
        <v>0</v>
      </c>
      <c r="AK2215" s="529">
        <f t="shared" si="531"/>
        <v>0</v>
      </c>
    </row>
    <row r="2216" spans="1:37" ht="14.1" customHeight="1" thickTop="1" thickBot="1">
      <c r="A2216" s="2797"/>
      <c r="B2216" s="2801"/>
      <c r="C2216" s="2827"/>
      <c r="D2216" s="2830"/>
      <c r="E2216" s="2833"/>
      <c r="F2216" s="2807"/>
      <c r="G2216" s="2810"/>
      <c r="H2216" s="2839"/>
      <c r="I2216" s="2807"/>
      <c r="J2216" s="2807"/>
      <c r="K2216" s="277"/>
      <c r="L2216" s="98"/>
      <c r="M2216" s="1760"/>
      <c r="N2216" s="89"/>
      <c r="O2216" s="89"/>
      <c r="P2216" s="98"/>
      <c r="Q2216" s="98"/>
      <c r="R2216" s="12"/>
      <c r="S2216" s="12"/>
      <c r="T2216" s="12"/>
      <c r="U2216" s="12"/>
      <c r="V2216" s="12"/>
      <c r="W2216" s="1934"/>
      <c r="X2216" s="1934"/>
      <c r="Y2216" s="12"/>
      <c r="Z2216" s="98"/>
      <c r="AA2216" s="2813"/>
      <c r="AB2216" s="2813"/>
      <c r="AC2216" s="2816"/>
      <c r="AD2216" s="2835"/>
      <c r="AE2216" s="2821"/>
      <c r="AF2216" s="2823"/>
      <c r="AG2216" s="59">
        <f>IF(N2216=N2215,0,IF(N2216=N2214,0,IF(N2216=N2213,0,IF(N2216=N2212,0,IF(N2216=N2211,0,1)))))</f>
        <v>0</v>
      </c>
      <c r="AH2216" s="59" t="s">
        <v>224</v>
      </c>
      <c r="AI2216" s="59" t="str">
        <f t="shared" si="523"/>
        <v>??</v>
      </c>
      <c r="AJ2216" s="59">
        <f>IF(O2216=O2215,0,IF(O2216=O2214,0,IF(O2216=O2213,0,IF(O2216=O2212,0,IF(O2216=O2211,0,1)))))</f>
        <v>0</v>
      </c>
      <c r="AK2216" s="529">
        <f t="shared" si="531"/>
        <v>0</v>
      </c>
    </row>
    <row r="2217" spans="1:37" ht="14.1" customHeight="1" thickTop="1" thickBot="1">
      <c r="A2217" s="2797"/>
      <c r="B2217" s="2801"/>
      <c r="C2217" s="2827"/>
      <c r="D2217" s="2830"/>
      <c r="E2217" s="2833"/>
      <c r="F2217" s="2807"/>
      <c r="G2217" s="2810"/>
      <c r="H2217" s="2839"/>
      <c r="I2217" s="2807"/>
      <c r="J2217" s="2807"/>
      <c r="K2217" s="277"/>
      <c r="L2217" s="98"/>
      <c r="M2217" s="1760"/>
      <c r="N2217" s="89"/>
      <c r="O2217" s="89"/>
      <c r="P2217" s="98"/>
      <c r="Q2217" s="98"/>
      <c r="R2217" s="12"/>
      <c r="S2217" s="12"/>
      <c r="T2217" s="12"/>
      <c r="U2217" s="12"/>
      <c r="V2217" s="12"/>
      <c r="W2217" s="1934"/>
      <c r="X2217" s="1934"/>
      <c r="Y2217" s="12"/>
      <c r="Z2217" s="98"/>
      <c r="AA2217" s="2813"/>
      <c r="AB2217" s="2813"/>
      <c r="AC2217" s="2824" t="str">
        <f t="shared" ref="AC2217" si="532">IF(AC2211&gt;9,"błąd","")</f>
        <v/>
      </c>
      <c r="AD2217" s="2835"/>
      <c r="AE2217" s="2821"/>
      <c r="AF2217" s="2823"/>
      <c r="AG2217" s="59">
        <f>IF(N2217=N2216,0,IF(N2217=N2215,0,IF(N2217=N2214,0,IF(N2217=N2213,0,IF(N2217=N2212,0,IF(N2217=N2211,0,1))))))</f>
        <v>0</v>
      </c>
      <c r="AH2217" s="59" t="s">
        <v>224</v>
      </c>
      <c r="AI2217" s="59" t="str">
        <f t="shared" si="523"/>
        <v>??</v>
      </c>
      <c r="AJ2217" s="59">
        <f>IF(O2217=O2216,0,IF(O2217=O2215,0,IF(O2217=O2214,0,IF(O2217=O2213,0,IF(O2217=O2212,0,IF(O2217=O2211,0,1))))))</f>
        <v>0</v>
      </c>
      <c r="AK2217" s="529">
        <f t="shared" si="531"/>
        <v>0</v>
      </c>
    </row>
    <row r="2218" spans="1:37" ht="14.1" customHeight="1" thickTop="1" thickBot="1">
      <c r="A2218" s="2797"/>
      <c r="B2218" s="2801"/>
      <c r="C2218" s="2827"/>
      <c r="D2218" s="2830"/>
      <c r="E2218" s="2833"/>
      <c r="F2218" s="2807"/>
      <c r="G2218" s="2810"/>
      <c r="H2218" s="2839"/>
      <c r="I2218" s="2807"/>
      <c r="J2218" s="2807"/>
      <c r="K2218" s="277"/>
      <c r="L2218" s="98"/>
      <c r="M2218" s="1760"/>
      <c r="N2218" s="89"/>
      <c r="O2218" s="89"/>
      <c r="P2218" s="98"/>
      <c r="Q2218" s="98"/>
      <c r="R2218" s="12"/>
      <c r="S2218" s="12"/>
      <c r="T2218" s="12"/>
      <c r="U2218" s="12"/>
      <c r="V2218" s="12"/>
      <c r="W2218" s="1934"/>
      <c r="X2218" s="1934"/>
      <c r="Y2218" s="12"/>
      <c r="Z2218" s="98"/>
      <c r="AA2218" s="2813"/>
      <c r="AB2218" s="2813"/>
      <c r="AC2218" s="2824"/>
      <c r="AD2218" s="2835"/>
      <c r="AE2218" s="2821"/>
      <c r="AF2218" s="2823"/>
      <c r="AG2218" s="59">
        <f>IF(N2218=N2217,0,IF(N2218=N2216,0,IF(N2218=N2215,0,IF(N2218=N2214,0,IF(N2218=N2213,0,IF(N2218=N2212,0,IF(N2218=N2211,0,1)))))))</f>
        <v>0</v>
      </c>
      <c r="AH2218" s="59" t="s">
        <v>224</v>
      </c>
      <c r="AI2218" s="59" t="str">
        <f t="shared" si="523"/>
        <v>??</v>
      </c>
      <c r="AJ2218" s="59">
        <f>IF(O2218=O2217,0,IF(O2218=O2216,0,IF(O2218=O2215,0,IF(O2218=O2214,0,IF(O2218=O2213,0,IF(O2218=O2212,0,IF(O2218=O2211,0,1)))))))</f>
        <v>0</v>
      </c>
      <c r="AK2218" s="529">
        <f t="shared" si="531"/>
        <v>0</v>
      </c>
    </row>
    <row r="2219" spans="1:37" ht="14.1" customHeight="1" thickTop="1" thickBot="1">
      <c r="A2219" s="2797"/>
      <c r="B2219" s="2801"/>
      <c r="C2219" s="2827"/>
      <c r="D2219" s="2830"/>
      <c r="E2219" s="2833"/>
      <c r="F2219" s="2807"/>
      <c r="G2219" s="2810"/>
      <c r="H2219" s="2839"/>
      <c r="I2219" s="2807"/>
      <c r="J2219" s="2807"/>
      <c r="K2219" s="277"/>
      <c r="L2219" s="98"/>
      <c r="M2219" s="1760"/>
      <c r="N2219" s="89"/>
      <c r="O2219" s="89"/>
      <c r="P2219" s="98"/>
      <c r="Q2219" s="98"/>
      <c r="R2219" s="12"/>
      <c r="S2219" s="12"/>
      <c r="T2219" s="12"/>
      <c r="U2219" s="12"/>
      <c r="V2219" s="12"/>
      <c r="W2219" s="1934"/>
      <c r="X2219" s="1934"/>
      <c r="Y2219" s="12"/>
      <c r="Z2219" s="98"/>
      <c r="AA2219" s="2813"/>
      <c r="AB2219" s="2813"/>
      <c r="AC2219" s="2824"/>
      <c r="AD2219" s="2835"/>
      <c r="AE2219" s="2821"/>
      <c r="AF2219" s="2823"/>
      <c r="AG2219" s="59">
        <f>IF(N2219=N2218,0,IF(N2219=N2217,0,IF(N2219=N2216,0,IF(N2219=N2215,0,IF(N2219=N2214,0,IF(N2219=N2213,0,IF(N2219=N2212,0,IF(N2219=N2211,0,1))))))))</f>
        <v>0</v>
      </c>
      <c r="AH2219" s="59" t="s">
        <v>224</v>
      </c>
      <c r="AI2219" s="59" t="str">
        <f t="shared" si="523"/>
        <v>??</v>
      </c>
      <c r="AJ2219" s="59">
        <f>IF(O2219=O2218,0,IF(O2219=O2217,0,IF(O2219=O2216,0,IF(O2219=O2215,0,IF(O2219=O2214,0,IF(O2219=O2213,0,IF(O2219=O2212,0,IF(O2219=O2211,0,1))))))))</f>
        <v>0</v>
      </c>
      <c r="AK2219" s="529">
        <f t="shared" si="531"/>
        <v>0</v>
      </c>
    </row>
    <row r="2220" spans="1:37" ht="14.1" customHeight="1" thickTop="1" thickBot="1">
      <c r="A2220" s="2797"/>
      <c r="B2220" s="2802"/>
      <c r="C2220" s="2828"/>
      <c r="D2220" s="2831"/>
      <c r="E2220" s="2834"/>
      <c r="F2220" s="2808"/>
      <c r="G2220" s="2811"/>
      <c r="H2220" s="2840"/>
      <c r="I2220" s="2808"/>
      <c r="J2220" s="2808"/>
      <c r="K2220" s="274"/>
      <c r="L2220" s="96"/>
      <c r="M2220" s="96"/>
      <c r="N2220" s="89"/>
      <c r="O2220" s="93"/>
      <c r="P2220" s="96"/>
      <c r="Q2220" s="96"/>
      <c r="R2220" s="13"/>
      <c r="S2220" s="13"/>
      <c r="T2220" s="13"/>
      <c r="U2220" s="13"/>
      <c r="V2220" s="13"/>
      <c r="W2220" s="13"/>
      <c r="X2220" s="13"/>
      <c r="Y2220" s="13"/>
      <c r="Z2220" s="96"/>
      <c r="AA2220" s="2814"/>
      <c r="AB2220" s="2814"/>
      <c r="AC2220" s="2825"/>
      <c r="AD2220" s="2835"/>
      <c r="AE2220" s="2822"/>
      <c r="AF2220" s="2823"/>
      <c r="AG2220" s="59">
        <f>IF(N2220=N2219,0,IF(N2220=N2218,0,IF(N2220=N2217,0,IF(N2220=N2216,0,IF(N2220=N2215,0,IF(N2220=N2214,0,IF(N2220=N2213,0,IF(N2220=N2212,0,IF(N2220=N2211,0,1)))))))))</f>
        <v>0</v>
      </c>
      <c r="AH2220" s="59" t="s">
        <v>224</v>
      </c>
      <c r="AI2220" s="59" t="str">
        <f t="shared" si="523"/>
        <v>??</v>
      </c>
      <c r="AJ2220" s="59">
        <f>IF(O2220=O2219,0,IF(O2220=O2218,0,IF(O2220=O2217,0,IF(O2220=O2216,0,IF(O2220=O2215,0,IF(O2220=O2214,0,IF(O2220=O2213,0,IF(O2220=O2212,0,IF(O2220=O2211,0,1)))))))))</f>
        <v>0</v>
      </c>
      <c r="AK2220" s="529">
        <f t="shared" si="531"/>
        <v>0</v>
      </c>
    </row>
    <row r="2221" spans="1:37" ht="14.1" customHeight="1" thickTop="1" thickBot="1">
      <c r="A2221" s="2797"/>
      <c r="B2221" s="2800"/>
      <c r="C2221" s="2826"/>
      <c r="D2221" s="2829"/>
      <c r="E2221" s="2832"/>
      <c r="F2221" s="2806"/>
      <c r="G2221" s="2809"/>
      <c r="H2221" s="2836" t="s">
        <v>970</v>
      </c>
      <c r="I2221" s="2806"/>
      <c r="J2221" s="2806"/>
      <c r="K2221" s="275"/>
      <c r="L2221" s="97"/>
      <c r="M2221" s="97"/>
      <c r="N2221" s="79"/>
      <c r="O2221" s="79"/>
      <c r="P2221" s="97"/>
      <c r="Q2221" s="97"/>
      <c r="R2221" s="14"/>
      <c r="S2221" s="14"/>
      <c r="T2221" s="14"/>
      <c r="U2221" s="14"/>
      <c r="V2221" s="14"/>
      <c r="W2221" s="14"/>
      <c r="X2221" s="14"/>
      <c r="Y2221" s="14"/>
      <c r="Z2221" s="97"/>
      <c r="AA2221" s="2812">
        <f>SUM(R2221:Z2230)</f>
        <v>0</v>
      </c>
      <c r="AB2221" s="2812">
        <f>IF(AA2221&gt;0,18,0)</f>
        <v>0</v>
      </c>
      <c r="AC2221" s="2815">
        <f t="shared" ref="AC2221" si="533">IF((AA2221-AB2221)&gt;=0,AA2221-AB2221,0)</f>
        <v>0</v>
      </c>
      <c r="AD2221" s="2835">
        <f>IF(AA2221&lt;AB2221,AA2221,AB2221)/IF(AB2221=0,1,AB2221)</f>
        <v>0</v>
      </c>
      <c r="AE2221" s="2820" t="str">
        <f>IF(AD2221=1,"pe",IF(AD2221&gt;0,"ne",""))</f>
        <v/>
      </c>
      <c r="AF2221" s="2823"/>
      <c r="AG2221" s="59">
        <v>1</v>
      </c>
      <c r="AH2221" s="59" t="s">
        <v>224</v>
      </c>
      <c r="AI2221" s="59" t="str">
        <f t="shared" si="523"/>
        <v>??</v>
      </c>
      <c r="AJ2221" s="59">
        <v>1</v>
      </c>
      <c r="AK2221" s="529">
        <f>C2221</f>
        <v>0</v>
      </c>
    </row>
    <row r="2222" spans="1:37" ht="14.1" customHeight="1" thickTop="1" thickBot="1">
      <c r="A2222" s="2797"/>
      <c r="B2222" s="2801"/>
      <c r="C2222" s="2827"/>
      <c r="D2222" s="2830"/>
      <c r="E2222" s="2833"/>
      <c r="F2222" s="2807"/>
      <c r="G2222" s="2810"/>
      <c r="H2222" s="2837"/>
      <c r="I2222" s="2807"/>
      <c r="J2222" s="2807"/>
      <c r="K2222" s="273"/>
      <c r="L2222" s="98"/>
      <c r="M2222" s="1760"/>
      <c r="N2222" s="89"/>
      <c r="O2222" s="89"/>
      <c r="P2222" s="98"/>
      <c r="Q2222" s="98"/>
      <c r="R2222" s="12"/>
      <c r="S2222" s="12"/>
      <c r="T2222" s="12"/>
      <c r="U2222" s="12"/>
      <c r="V2222" s="12"/>
      <c r="W2222" s="1934"/>
      <c r="X2222" s="1934"/>
      <c r="Y2222" s="12"/>
      <c r="Z2222" s="98"/>
      <c r="AA2222" s="2813"/>
      <c r="AB2222" s="2813"/>
      <c r="AC2222" s="2816"/>
      <c r="AD2222" s="2835"/>
      <c r="AE2222" s="2821"/>
      <c r="AF2222" s="2823"/>
      <c r="AG2222" s="59">
        <f>IF(N2222=N2221,0,1)</f>
        <v>0</v>
      </c>
      <c r="AH2222" s="59" t="s">
        <v>224</v>
      </c>
      <c r="AI2222" s="59" t="str">
        <f t="shared" si="523"/>
        <v>??</v>
      </c>
      <c r="AJ2222" s="59">
        <f>IF(O2222=O2221,0,1)</f>
        <v>0</v>
      </c>
      <c r="AK2222" s="529">
        <f t="shared" si="531"/>
        <v>0</v>
      </c>
    </row>
    <row r="2223" spans="1:37" ht="14.1" customHeight="1" thickTop="1" thickBot="1">
      <c r="A2223" s="2797"/>
      <c r="B2223" s="2801"/>
      <c r="C2223" s="2827"/>
      <c r="D2223" s="2830"/>
      <c r="E2223" s="2833"/>
      <c r="F2223" s="2807"/>
      <c r="G2223" s="2810"/>
      <c r="H2223" s="2838"/>
      <c r="I2223" s="2807"/>
      <c r="J2223" s="2807"/>
      <c r="K2223" s="273"/>
      <c r="L2223" s="98"/>
      <c r="M2223" s="1760"/>
      <c r="N2223" s="89"/>
      <c r="O2223" s="89"/>
      <c r="P2223" s="98"/>
      <c r="Q2223" s="98"/>
      <c r="R2223" s="12"/>
      <c r="S2223" s="12"/>
      <c r="T2223" s="12"/>
      <c r="U2223" s="12"/>
      <c r="V2223" s="12"/>
      <c r="W2223" s="1934"/>
      <c r="X2223" s="1934"/>
      <c r="Y2223" s="12"/>
      <c r="Z2223" s="98"/>
      <c r="AA2223" s="2813"/>
      <c r="AB2223" s="2813"/>
      <c r="AC2223" s="2816"/>
      <c r="AD2223" s="2835"/>
      <c r="AE2223" s="2821"/>
      <c r="AF2223" s="2823"/>
      <c r="AG2223" s="59">
        <f>IF(N2223=N2222,0,IF(N2223=N2221,0,1))</f>
        <v>0</v>
      </c>
      <c r="AH2223" s="59" t="s">
        <v>224</v>
      </c>
      <c r="AI2223" s="59" t="str">
        <f t="shared" si="523"/>
        <v>??</v>
      </c>
      <c r="AJ2223" s="59">
        <f>IF(O2223=O2222,0,IF(O2223=O2221,0,1))</f>
        <v>0</v>
      </c>
      <c r="AK2223" s="529">
        <f t="shared" si="531"/>
        <v>0</v>
      </c>
    </row>
    <row r="2224" spans="1:37" ht="14.1" customHeight="1" thickTop="1" thickBot="1">
      <c r="A2224" s="2797"/>
      <c r="B2224" s="2801"/>
      <c r="C2224" s="2827"/>
      <c r="D2224" s="2830"/>
      <c r="E2224" s="2833"/>
      <c r="F2224" s="2807"/>
      <c r="G2224" s="2810"/>
      <c r="H2224" s="2839"/>
      <c r="I2224" s="2807"/>
      <c r="J2224" s="2807"/>
      <c r="K2224" s="273"/>
      <c r="L2224" s="98"/>
      <c r="M2224" s="1760"/>
      <c r="N2224" s="89"/>
      <c r="O2224" s="89"/>
      <c r="P2224" s="98"/>
      <c r="Q2224" s="98"/>
      <c r="R2224" s="12"/>
      <c r="S2224" s="12"/>
      <c r="T2224" s="12"/>
      <c r="U2224" s="12"/>
      <c r="V2224" s="12"/>
      <c r="W2224" s="1934"/>
      <c r="X2224" s="1934"/>
      <c r="Y2224" s="12"/>
      <c r="Z2224" s="98"/>
      <c r="AA2224" s="2813"/>
      <c r="AB2224" s="2813"/>
      <c r="AC2224" s="2816"/>
      <c r="AD2224" s="2835"/>
      <c r="AE2224" s="2821"/>
      <c r="AF2224" s="2823"/>
      <c r="AG2224" s="59">
        <f>IF(N2224=N2223,0,IF(N2224=N2222,0,IF(N2224=N2221,0,1)))</f>
        <v>0</v>
      </c>
      <c r="AH2224" s="59" t="s">
        <v>224</v>
      </c>
      <c r="AI2224" s="59" t="str">
        <f t="shared" si="523"/>
        <v>??</v>
      </c>
      <c r="AJ2224" s="59">
        <f>IF(O2224=O2223,0,IF(O2224=O2222,0,IF(O2224=O2221,0,1)))</f>
        <v>0</v>
      </c>
      <c r="AK2224" s="529">
        <f t="shared" si="531"/>
        <v>0</v>
      </c>
    </row>
    <row r="2225" spans="1:37" ht="14.1" customHeight="1" thickTop="1" thickBot="1">
      <c r="A2225" s="2797"/>
      <c r="B2225" s="2801"/>
      <c r="C2225" s="2827"/>
      <c r="D2225" s="2830"/>
      <c r="E2225" s="2833"/>
      <c r="F2225" s="2807"/>
      <c r="G2225" s="2810"/>
      <c r="H2225" s="2839"/>
      <c r="I2225" s="2807"/>
      <c r="J2225" s="2807"/>
      <c r="K2225" s="277"/>
      <c r="L2225" s="98"/>
      <c r="M2225" s="1760"/>
      <c r="N2225" s="89"/>
      <c r="O2225" s="89"/>
      <c r="P2225" s="98"/>
      <c r="Q2225" s="98"/>
      <c r="R2225" s="12"/>
      <c r="S2225" s="12"/>
      <c r="T2225" s="12"/>
      <c r="U2225" s="12"/>
      <c r="V2225" s="12"/>
      <c r="W2225" s="1934"/>
      <c r="X2225" s="1934"/>
      <c r="Y2225" s="12"/>
      <c r="Z2225" s="98"/>
      <c r="AA2225" s="2813"/>
      <c r="AB2225" s="2813"/>
      <c r="AC2225" s="2816"/>
      <c r="AD2225" s="2835"/>
      <c r="AE2225" s="2821"/>
      <c r="AF2225" s="2823"/>
      <c r="AG2225" s="59">
        <f>IF(N2225=N2224,0,IF(N2225=N2223,0,IF(N2225=N2222,0,IF(N2225=N2221,0,1))))</f>
        <v>0</v>
      </c>
      <c r="AH2225" s="59" t="s">
        <v>224</v>
      </c>
      <c r="AI2225" s="59" t="str">
        <f t="shared" si="523"/>
        <v>??</v>
      </c>
      <c r="AJ2225" s="59">
        <f>IF(O2225=O2224,0,IF(O2225=O2223,0,IF(O2225=O2222,0,IF(O2225=O2221,0,1))))</f>
        <v>0</v>
      </c>
      <c r="AK2225" s="529">
        <f t="shared" si="531"/>
        <v>0</v>
      </c>
    </row>
    <row r="2226" spans="1:37" ht="14.1" customHeight="1" thickTop="1" thickBot="1">
      <c r="A2226" s="2797"/>
      <c r="B2226" s="2801"/>
      <c r="C2226" s="2827"/>
      <c r="D2226" s="2830"/>
      <c r="E2226" s="2833"/>
      <c r="F2226" s="2807"/>
      <c r="G2226" s="2810"/>
      <c r="H2226" s="2839"/>
      <c r="I2226" s="2807"/>
      <c r="J2226" s="2807"/>
      <c r="K2226" s="277"/>
      <c r="L2226" s="98"/>
      <c r="M2226" s="1760"/>
      <c r="N2226" s="89"/>
      <c r="O2226" s="89"/>
      <c r="P2226" s="98"/>
      <c r="Q2226" s="98"/>
      <c r="R2226" s="12"/>
      <c r="S2226" s="12"/>
      <c r="T2226" s="12"/>
      <c r="U2226" s="12"/>
      <c r="V2226" s="12"/>
      <c r="W2226" s="1934"/>
      <c r="X2226" s="1934"/>
      <c r="Y2226" s="12"/>
      <c r="Z2226" s="98"/>
      <c r="AA2226" s="2813"/>
      <c r="AB2226" s="2813"/>
      <c r="AC2226" s="2816"/>
      <c r="AD2226" s="2835"/>
      <c r="AE2226" s="2821"/>
      <c r="AF2226" s="2823"/>
      <c r="AG2226" s="59">
        <f>IF(N2226=N2225,0,IF(N2226=N2224,0,IF(N2226=N2223,0,IF(N2226=N2222,0,IF(N2226=N2221,0,1)))))</f>
        <v>0</v>
      </c>
      <c r="AH2226" s="59" t="s">
        <v>224</v>
      </c>
      <c r="AI2226" s="59" t="str">
        <f t="shared" si="523"/>
        <v>??</v>
      </c>
      <c r="AJ2226" s="59">
        <f>IF(O2226=O2225,0,IF(O2226=O2224,0,IF(O2226=O2223,0,IF(O2226=O2222,0,IF(O2226=O2221,0,1)))))</f>
        <v>0</v>
      </c>
      <c r="AK2226" s="529">
        <f t="shared" si="531"/>
        <v>0</v>
      </c>
    </row>
    <row r="2227" spans="1:37" ht="14.1" customHeight="1" thickTop="1" thickBot="1">
      <c r="A2227" s="2797"/>
      <c r="B2227" s="2801"/>
      <c r="C2227" s="2827"/>
      <c r="D2227" s="2830"/>
      <c r="E2227" s="2833"/>
      <c r="F2227" s="2807"/>
      <c r="G2227" s="2810"/>
      <c r="H2227" s="2839"/>
      <c r="I2227" s="2807"/>
      <c r="J2227" s="2807"/>
      <c r="K2227" s="277"/>
      <c r="L2227" s="98"/>
      <c r="M2227" s="1760"/>
      <c r="N2227" s="89"/>
      <c r="O2227" s="89"/>
      <c r="P2227" s="98"/>
      <c r="Q2227" s="98"/>
      <c r="R2227" s="12"/>
      <c r="S2227" s="12"/>
      <c r="T2227" s="12"/>
      <c r="U2227" s="12"/>
      <c r="V2227" s="12"/>
      <c r="W2227" s="1934"/>
      <c r="X2227" s="1934"/>
      <c r="Y2227" s="12"/>
      <c r="Z2227" s="98"/>
      <c r="AA2227" s="2813"/>
      <c r="AB2227" s="2813"/>
      <c r="AC2227" s="2824" t="str">
        <f t="shared" ref="AC2227" si="534">IF(AC2221&gt;9,"błąd","")</f>
        <v/>
      </c>
      <c r="AD2227" s="2835"/>
      <c r="AE2227" s="2821"/>
      <c r="AF2227" s="2823"/>
      <c r="AG2227" s="59">
        <f>IF(N2227=N2226,0,IF(N2227=N2225,0,IF(N2227=N2224,0,IF(N2227=N2223,0,IF(N2227=N2222,0,IF(N2227=N2221,0,1))))))</f>
        <v>0</v>
      </c>
      <c r="AH2227" s="59" t="s">
        <v>224</v>
      </c>
      <c r="AI2227" s="59" t="str">
        <f t="shared" si="523"/>
        <v>??</v>
      </c>
      <c r="AJ2227" s="59">
        <f>IF(O2227=O2226,0,IF(O2227=O2225,0,IF(O2227=O2224,0,IF(O2227=O2223,0,IF(O2227=O2222,0,IF(O2227=O2221,0,1))))))</f>
        <v>0</v>
      </c>
      <c r="AK2227" s="529">
        <f t="shared" si="531"/>
        <v>0</v>
      </c>
    </row>
    <row r="2228" spans="1:37" ht="14.1" customHeight="1" thickTop="1" thickBot="1">
      <c r="A2228" s="2797"/>
      <c r="B2228" s="2801"/>
      <c r="C2228" s="2827"/>
      <c r="D2228" s="2830"/>
      <c r="E2228" s="2833"/>
      <c r="F2228" s="2807"/>
      <c r="G2228" s="2810"/>
      <c r="H2228" s="2839"/>
      <c r="I2228" s="2807"/>
      <c r="J2228" s="2807"/>
      <c r="K2228" s="277"/>
      <c r="L2228" s="98"/>
      <c r="M2228" s="1760"/>
      <c r="N2228" s="89"/>
      <c r="O2228" s="89"/>
      <c r="P2228" s="98"/>
      <c r="Q2228" s="98"/>
      <c r="R2228" s="12"/>
      <c r="S2228" s="12"/>
      <c r="T2228" s="12"/>
      <c r="U2228" s="12"/>
      <c r="V2228" s="12"/>
      <c r="W2228" s="1934"/>
      <c r="X2228" s="1934"/>
      <c r="Y2228" s="12"/>
      <c r="Z2228" s="98"/>
      <c r="AA2228" s="2813"/>
      <c r="AB2228" s="2813"/>
      <c r="AC2228" s="2824"/>
      <c r="AD2228" s="2835"/>
      <c r="AE2228" s="2821"/>
      <c r="AF2228" s="2823"/>
      <c r="AG2228" s="59">
        <f>IF(N2228=N2227,0,IF(N2228=N2226,0,IF(N2228=N2225,0,IF(N2228=N2224,0,IF(N2228=N2223,0,IF(N2228=N2222,0,IF(N2228=N2221,0,1)))))))</f>
        <v>0</v>
      </c>
      <c r="AH2228" s="59" t="s">
        <v>224</v>
      </c>
      <c r="AI2228" s="59" t="str">
        <f t="shared" si="523"/>
        <v>??</v>
      </c>
      <c r="AJ2228" s="59">
        <f>IF(O2228=O2227,0,IF(O2228=O2226,0,IF(O2228=O2225,0,IF(O2228=O2224,0,IF(O2228=O2223,0,IF(O2228=O2222,0,IF(O2228=O2221,0,1)))))))</f>
        <v>0</v>
      </c>
      <c r="AK2228" s="529">
        <f t="shared" si="531"/>
        <v>0</v>
      </c>
    </row>
    <row r="2229" spans="1:37" ht="14.1" customHeight="1" thickTop="1" thickBot="1">
      <c r="A2229" s="2797"/>
      <c r="B2229" s="2801"/>
      <c r="C2229" s="2827"/>
      <c r="D2229" s="2830"/>
      <c r="E2229" s="2833"/>
      <c r="F2229" s="2807"/>
      <c r="G2229" s="2810"/>
      <c r="H2229" s="2839"/>
      <c r="I2229" s="2807"/>
      <c r="J2229" s="2807"/>
      <c r="K2229" s="277"/>
      <c r="L2229" s="98"/>
      <c r="M2229" s="1760"/>
      <c r="N2229" s="89"/>
      <c r="O2229" s="89"/>
      <c r="P2229" s="98"/>
      <c r="Q2229" s="98"/>
      <c r="R2229" s="12"/>
      <c r="S2229" s="12"/>
      <c r="T2229" s="12"/>
      <c r="U2229" s="12"/>
      <c r="V2229" s="12"/>
      <c r="W2229" s="1934"/>
      <c r="X2229" s="1934"/>
      <c r="Y2229" s="12"/>
      <c r="Z2229" s="98"/>
      <c r="AA2229" s="2813"/>
      <c r="AB2229" s="2813"/>
      <c r="AC2229" s="2824"/>
      <c r="AD2229" s="2835"/>
      <c r="AE2229" s="2821"/>
      <c r="AF2229" s="2823"/>
      <c r="AG2229" s="59">
        <f>IF(N2229=N2228,0,IF(N2229=N2227,0,IF(N2229=N2226,0,IF(N2229=N2225,0,IF(N2229=N2224,0,IF(N2229=N2223,0,IF(N2229=N2222,0,IF(N2229=N2221,0,1))))))))</f>
        <v>0</v>
      </c>
      <c r="AH2229" s="59" t="s">
        <v>224</v>
      </c>
      <c r="AI2229" s="59" t="str">
        <f t="shared" si="523"/>
        <v>??</v>
      </c>
      <c r="AJ2229" s="59">
        <f>IF(O2229=O2228,0,IF(O2229=O2227,0,IF(O2229=O2226,0,IF(O2229=O2225,0,IF(O2229=O2224,0,IF(O2229=O2223,0,IF(O2229=O2222,0,IF(O2229=O2221,0,1))))))))</f>
        <v>0</v>
      </c>
      <c r="AK2229" s="529">
        <f t="shared" si="531"/>
        <v>0</v>
      </c>
    </row>
    <row r="2230" spans="1:37" ht="14.1" customHeight="1" thickTop="1" thickBot="1">
      <c r="A2230" s="2797"/>
      <c r="B2230" s="2802"/>
      <c r="C2230" s="2828"/>
      <c r="D2230" s="2831"/>
      <c r="E2230" s="2834"/>
      <c r="F2230" s="2808"/>
      <c r="G2230" s="2811"/>
      <c r="H2230" s="2840"/>
      <c r="I2230" s="2808"/>
      <c r="J2230" s="2808"/>
      <c r="K2230" s="274"/>
      <c r="L2230" s="96"/>
      <c r="M2230" s="96"/>
      <c r="N2230" s="89"/>
      <c r="O2230" s="93"/>
      <c r="P2230" s="96"/>
      <c r="Q2230" s="96"/>
      <c r="R2230" s="13"/>
      <c r="S2230" s="13"/>
      <c r="T2230" s="13"/>
      <c r="U2230" s="13"/>
      <c r="V2230" s="13"/>
      <c r="W2230" s="13"/>
      <c r="X2230" s="13"/>
      <c r="Y2230" s="13"/>
      <c r="Z2230" s="96"/>
      <c r="AA2230" s="2814"/>
      <c r="AB2230" s="2814"/>
      <c r="AC2230" s="2825"/>
      <c r="AD2230" s="2835"/>
      <c r="AE2230" s="2822"/>
      <c r="AF2230" s="2823"/>
      <c r="AG2230" s="59">
        <f>IF(N2230=N2229,0,IF(N2230=N2228,0,IF(N2230=N2227,0,IF(N2230=N2226,0,IF(N2230=N2225,0,IF(N2230=N2224,0,IF(N2230=N2223,0,IF(N2230=N2222,0,IF(N2230=N2221,0,1)))))))))</f>
        <v>0</v>
      </c>
      <c r="AH2230" s="59" t="s">
        <v>224</v>
      </c>
      <c r="AI2230" s="59" t="str">
        <f t="shared" si="523"/>
        <v>??</v>
      </c>
      <c r="AJ2230" s="59">
        <f>IF(O2230=O2229,0,IF(O2230=O2228,0,IF(O2230=O2227,0,IF(O2230=O2226,0,IF(O2230=O2225,0,IF(O2230=O2224,0,IF(O2230=O2223,0,IF(O2230=O2222,0,IF(O2230=O2221,0,1)))))))))</f>
        <v>0</v>
      </c>
      <c r="AK2230" s="529">
        <f t="shared" si="531"/>
        <v>0</v>
      </c>
    </row>
    <row r="2231" spans="1:37" ht="14.1" customHeight="1" thickTop="1" thickBot="1">
      <c r="A2231" s="2797"/>
      <c r="B2231" s="2800"/>
      <c r="C2231" s="2826"/>
      <c r="D2231" s="2829"/>
      <c r="E2231" s="2832"/>
      <c r="F2231" s="2806"/>
      <c r="G2231" s="2809"/>
      <c r="H2231" s="2836" t="s">
        <v>970</v>
      </c>
      <c r="I2231" s="2806"/>
      <c r="J2231" s="2806"/>
      <c r="K2231" s="275"/>
      <c r="L2231" s="97"/>
      <c r="M2231" s="97"/>
      <c r="N2231" s="79"/>
      <c r="O2231" s="79"/>
      <c r="P2231" s="97"/>
      <c r="Q2231" s="97"/>
      <c r="R2231" s="14"/>
      <c r="S2231" s="14"/>
      <c r="T2231" s="14"/>
      <c r="U2231" s="14"/>
      <c r="V2231" s="14"/>
      <c r="W2231" s="14"/>
      <c r="X2231" s="14"/>
      <c r="Y2231" s="14"/>
      <c r="Z2231" s="97"/>
      <c r="AA2231" s="2812">
        <f>SUM(R2231:Z2240)</f>
        <v>0</v>
      </c>
      <c r="AB2231" s="2812">
        <f>IF(AA2231&gt;0,18,0)</f>
        <v>0</v>
      </c>
      <c r="AC2231" s="2815">
        <f t="shared" ref="AC2231" si="535">IF((AA2231-AB2231)&gt;=0,AA2231-AB2231,0)</f>
        <v>0</v>
      </c>
      <c r="AD2231" s="2835">
        <f>IF(AA2231&lt;AB2231,AA2231,AB2231)/IF(AB2231=0,1,AB2231)</f>
        <v>0</v>
      </c>
      <c r="AE2231" s="2820" t="str">
        <f>IF(AD2231=1,"pe",IF(AD2231&gt;0,"ne",""))</f>
        <v/>
      </c>
      <c r="AF2231" s="2823"/>
      <c r="AG2231" s="59">
        <v>1</v>
      </c>
      <c r="AH2231" s="59" t="s">
        <v>224</v>
      </c>
      <c r="AI2231" s="59" t="str">
        <f t="shared" si="523"/>
        <v>??</v>
      </c>
      <c r="AJ2231" s="59">
        <v>1</v>
      </c>
      <c r="AK2231" s="529">
        <f>C2231</f>
        <v>0</v>
      </c>
    </row>
    <row r="2232" spans="1:37" ht="14.1" customHeight="1" thickTop="1" thickBot="1">
      <c r="A2232" s="2797"/>
      <c r="B2232" s="2801"/>
      <c r="C2232" s="2827"/>
      <c r="D2232" s="2830"/>
      <c r="E2232" s="2833"/>
      <c r="F2232" s="2807"/>
      <c r="G2232" s="2810"/>
      <c r="H2232" s="2837"/>
      <c r="I2232" s="2807"/>
      <c r="J2232" s="2807"/>
      <c r="K2232" s="273"/>
      <c r="L2232" s="98"/>
      <c r="M2232" s="1760"/>
      <c r="N2232" s="89"/>
      <c r="O2232" s="89"/>
      <c r="P2232" s="98"/>
      <c r="Q2232" s="98"/>
      <c r="R2232" s="12"/>
      <c r="S2232" s="12"/>
      <c r="T2232" s="12"/>
      <c r="U2232" s="12"/>
      <c r="V2232" s="12"/>
      <c r="W2232" s="1934"/>
      <c r="X2232" s="1934"/>
      <c r="Y2232" s="12"/>
      <c r="Z2232" s="98"/>
      <c r="AA2232" s="2813"/>
      <c r="AB2232" s="2813"/>
      <c r="AC2232" s="2816"/>
      <c r="AD2232" s="2835"/>
      <c r="AE2232" s="2821"/>
      <c r="AF2232" s="2823"/>
      <c r="AG2232" s="59">
        <f>IF(N2232=N2231,0,1)</f>
        <v>0</v>
      </c>
      <c r="AH2232" s="59" t="s">
        <v>224</v>
      </c>
      <c r="AI2232" s="59" t="str">
        <f t="shared" si="523"/>
        <v>??</v>
      </c>
      <c r="AJ2232" s="59">
        <f>IF(O2232=O2231,0,1)</f>
        <v>0</v>
      </c>
      <c r="AK2232" s="529">
        <f t="shared" si="531"/>
        <v>0</v>
      </c>
    </row>
    <row r="2233" spans="1:37" ht="14.1" customHeight="1" thickTop="1" thickBot="1">
      <c r="A2233" s="2797"/>
      <c r="B2233" s="2801"/>
      <c r="C2233" s="2827"/>
      <c r="D2233" s="2830"/>
      <c r="E2233" s="2833"/>
      <c r="F2233" s="2807"/>
      <c r="G2233" s="2810"/>
      <c r="H2233" s="2838"/>
      <c r="I2233" s="2807"/>
      <c r="J2233" s="2807"/>
      <c r="K2233" s="273"/>
      <c r="L2233" s="98"/>
      <c r="M2233" s="1760"/>
      <c r="N2233" s="89"/>
      <c r="O2233" s="89"/>
      <c r="P2233" s="98"/>
      <c r="Q2233" s="98"/>
      <c r="R2233" s="12"/>
      <c r="S2233" s="12"/>
      <c r="T2233" s="12"/>
      <c r="U2233" s="12"/>
      <c r="V2233" s="12"/>
      <c r="W2233" s="1934"/>
      <c r="X2233" s="1934"/>
      <c r="Y2233" s="12"/>
      <c r="Z2233" s="98"/>
      <c r="AA2233" s="2813"/>
      <c r="AB2233" s="2813"/>
      <c r="AC2233" s="2816"/>
      <c r="AD2233" s="2835"/>
      <c r="AE2233" s="2821"/>
      <c r="AF2233" s="2823"/>
      <c r="AG2233" s="59">
        <f>IF(N2233=N2232,0,IF(N2233=N2231,0,1))</f>
        <v>0</v>
      </c>
      <c r="AH2233" s="59" t="s">
        <v>224</v>
      </c>
      <c r="AI2233" s="59" t="str">
        <f t="shared" si="523"/>
        <v>??</v>
      </c>
      <c r="AJ2233" s="59">
        <f>IF(O2233=O2232,0,IF(O2233=O2231,0,1))</f>
        <v>0</v>
      </c>
      <c r="AK2233" s="529">
        <f t="shared" si="531"/>
        <v>0</v>
      </c>
    </row>
    <row r="2234" spans="1:37" ht="14.1" customHeight="1" thickTop="1" thickBot="1">
      <c r="A2234" s="2797"/>
      <c r="B2234" s="2801"/>
      <c r="C2234" s="2827"/>
      <c r="D2234" s="2830"/>
      <c r="E2234" s="2833"/>
      <c r="F2234" s="2807"/>
      <c r="G2234" s="2810"/>
      <c r="H2234" s="2839"/>
      <c r="I2234" s="2807"/>
      <c r="J2234" s="2807"/>
      <c r="K2234" s="273"/>
      <c r="L2234" s="98"/>
      <c r="M2234" s="1760"/>
      <c r="N2234" s="89"/>
      <c r="O2234" s="89"/>
      <c r="P2234" s="98"/>
      <c r="Q2234" s="98"/>
      <c r="R2234" s="12"/>
      <c r="S2234" s="12"/>
      <c r="T2234" s="12"/>
      <c r="U2234" s="12"/>
      <c r="V2234" s="12"/>
      <c r="W2234" s="1934"/>
      <c r="X2234" s="1934"/>
      <c r="Y2234" s="12"/>
      <c r="Z2234" s="98"/>
      <c r="AA2234" s="2813"/>
      <c r="AB2234" s="2813"/>
      <c r="AC2234" s="2816"/>
      <c r="AD2234" s="2835"/>
      <c r="AE2234" s="2821"/>
      <c r="AF2234" s="2823"/>
      <c r="AG2234" s="59">
        <f>IF(N2234=N2233,0,IF(N2234=N2232,0,IF(N2234=N2231,0,1)))</f>
        <v>0</v>
      </c>
      <c r="AH2234" s="59" t="s">
        <v>224</v>
      </c>
      <c r="AI2234" s="59" t="str">
        <f t="shared" si="523"/>
        <v>??</v>
      </c>
      <c r="AJ2234" s="59">
        <f>IF(O2234=O2233,0,IF(O2234=O2232,0,IF(O2234=O2231,0,1)))</f>
        <v>0</v>
      </c>
      <c r="AK2234" s="529">
        <f t="shared" si="531"/>
        <v>0</v>
      </c>
    </row>
    <row r="2235" spans="1:37" ht="14.1" customHeight="1" thickTop="1" thickBot="1">
      <c r="A2235" s="2797"/>
      <c r="B2235" s="2801"/>
      <c r="C2235" s="2827"/>
      <c r="D2235" s="2830"/>
      <c r="E2235" s="2833"/>
      <c r="F2235" s="2807"/>
      <c r="G2235" s="2810"/>
      <c r="H2235" s="2839"/>
      <c r="I2235" s="2807"/>
      <c r="J2235" s="2807"/>
      <c r="K2235" s="277"/>
      <c r="L2235" s="98"/>
      <c r="M2235" s="1760"/>
      <c r="N2235" s="89"/>
      <c r="O2235" s="89"/>
      <c r="P2235" s="98"/>
      <c r="Q2235" s="98"/>
      <c r="R2235" s="12"/>
      <c r="S2235" s="12"/>
      <c r="T2235" s="12"/>
      <c r="U2235" s="12"/>
      <c r="V2235" s="12"/>
      <c r="W2235" s="1934"/>
      <c r="X2235" s="1934"/>
      <c r="Y2235" s="12"/>
      <c r="Z2235" s="98"/>
      <c r="AA2235" s="2813"/>
      <c r="AB2235" s="2813"/>
      <c r="AC2235" s="2816"/>
      <c r="AD2235" s="2835"/>
      <c r="AE2235" s="2821"/>
      <c r="AF2235" s="2823"/>
      <c r="AG2235" s="59">
        <f>IF(N2235=N2234,0,IF(N2235=N2233,0,IF(N2235=N2232,0,IF(N2235=N2231,0,1))))</f>
        <v>0</v>
      </c>
      <c r="AH2235" s="59" t="s">
        <v>224</v>
      </c>
      <c r="AI2235" s="59" t="str">
        <f t="shared" si="523"/>
        <v>??</v>
      </c>
      <c r="AJ2235" s="59">
        <f>IF(O2235=O2234,0,IF(O2235=O2233,0,IF(O2235=O2232,0,IF(O2235=O2231,0,1))))</f>
        <v>0</v>
      </c>
      <c r="AK2235" s="529">
        <f t="shared" si="531"/>
        <v>0</v>
      </c>
    </row>
    <row r="2236" spans="1:37" ht="14.1" customHeight="1" thickTop="1" thickBot="1">
      <c r="A2236" s="2797"/>
      <c r="B2236" s="2801"/>
      <c r="C2236" s="2827"/>
      <c r="D2236" s="2830"/>
      <c r="E2236" s="2833"/>
      <c r="F2236" s="2807"/>
      <c r="G2236" s="2810"/>
      <c r="H2236" s="2839"/>
      <c r="I2236" s="2807"/>
      <c r="J2236" s="2807"/>
      <c r="K2236" s="277"/>
      <c r="L2236" s="98"/>
      <c r="M2236" s="1760"/>
      <c r="N2236" s="89"/>
      <c r="O2236" s="89"/>
      <c r="P2236" s="98"/>
      <c r="Q2236" s="98"/>
      <c r="R2236" s="12"/>
      <c r="S2236" s="12"/>
      <c r="T2236" s="12"/>
      <c r="U2236" s="12"/>
      <c r="V2236" s="12"/>
      <c r="W2236" s="1934"/>
      <c r="X2236" s="1934"/>
      <c r="Y2236" s="12"/>
      <c r="Z2236" s="98"/>
      <c r="AA2236" s="2813"/>
      <c r="AB2236" s="2813"/>
      <c r="AC2236" s="2816"/>
      <c r="AD2236" s="2835"/>
      <c r="AE2236" s="2821"/>
      <c r="AF2236" s="2823"/>
      <c r="AG2236" s="59">
        <f>IF(N2236=N2235,0,IF(N2236=N2234,0,IF(N2236=N2233,0,IF(N2236=N2232,0,IF(N2236=N2231,0,1)))))</f>
        <v>0</v>
      </c>
      <c r="AH2236" s="59" t="s">
        <v>224</v>
      </c>
      <c r="AI2236" s="59" t="str">
        <f t="shared" si="523"/>
        <v>??</v>
      </c>
      <c r="AJ2236" s="59">
        <f>IF(O2236=O2235,0,IF(O2236=O2234,0,IF(O2236=O2233,0,IF(O2236=O2232,0,IF(O2236=O2231,0,1)))))</f>
        <v>0</v>
      </c>
      <c r="AK2236" s="529">
        <f t="shared" si="531"/>
        <v>0</v>
      </c>
    </row>
    <row r="2237" spans="1:37" ht="14.1" customHeight="1" thickTop="1" thickBot="1">
      <c r="A2237" s="2797"/>
      <c r="B2237" s="2801"/>
      <c r="C2237" s="2827"/>
      <c r="D2237" s="2830"/>
      <c r="E2237" s="2833"/>
      <c r="F2237" s="2807"/>
      <c r="G2237" s="2810"/>
      <c r="H2237" s="2839"/>
      <c r="I2237" s="2807"/>
      <c r="J2237" s="2807"/>
      <c r="K2237" s="277"/>
      <c r="L2237" s="98"/>
      <c r="M2237" s="1760"/>
      <c r="N2237" s="89"/>
      <c r="O2237" s="89"/>
      <c r="P2237" s="98"/>
      <c r="Q2237" s="98"/>
      <c r="R2237" s="12"/>
      <c r="S2237" s="12"/>
      <c r="T2237" s="12"/>
      <c r="U2237" s="12"/>
      <c r="V2237" s="12"/>
      <c r="W2237" s="1934"/>
      <c r="X2237" s="1934"/>
      <c r="Y2237" s="12"/>
      <c r="Z2237" s="98"/>
      <c r="AA2237" s="2813"/>
      <c r="AB2237" s="2813"/>
      <c r="AC2237" s="2824" t="str">
        <f t="shared" ref="AC2237" si="536">IF(AC2231&gt;9,"błąd","")</f>
        <v/>
      </c>
      <c r="AD2237" s="2835"/>
      <c r="AE2237" s="2821"/>
      <c r="AF2237" s="2823"/>
      <c r="AG2237" s="59">
        <f>IF(N2237=N2236,0,IF(N2237=N2235,0,IF(N2237=N2234,0,IF(N2237=N2233,0,IF(N2237=N2232,0,IF(N2237=N2231,0,1))))))</f>
        <v>0</v>
      </c>
      <c r="AH2237" s="59" t="s">
        <v>224</v>
      </c>
      <c r="AI2237" s="59" t="str">
        <f t="shared" si="523"/>
        <v>??</v>
      </c>
      <c r="AJ2237" s="59">
        <f>IF(O2237=O2236,0,IF(O2237=O2235,0,IF(O2237=O2234,0,IF(O2237=O2233,0,IF(O2237=O2232,0,IF(O2237=O2231,0,1))))))</f>
        <v>0</v>
      </c>
      <c r="AK2237" s="529">
        <f t="shared" si="531"/>
        <v>0</v>
      </c>
    </row>
    <row r="2238" spans="1:37" ht="14.1" customHeight="1" thickTop="1" thickBot="1">
      <c r="A2238" s="2797"/>
      <c r="B2238" s="2801"/>
      <c r="C2238" s="2827"/>
      <c r="D2238" s="2830"/>
      <c r="E2238" s="2833"/>
      <c r="F2238" s="2807"/>
      <c r="G2238" s="2810"/>
      <c r="H2238" s="2839"/>
      <c r="I2238" s="2807"/>
      <c r="J2238" s="2807"/>
      <c r="K2238" s="277"/>
      <c r="L2238" s="98"/>
      <c r="M2238" s="1760"/>
      <c r="N2238" s="89"/>
      <c r="O2238" s="89"/>
      <c r="P2238" s="98"/>
      <c r="Q2238" s="98"/>
      <c r="R2238" s="12"/>
      <c r="S2238" s="12"/>
      <c r="T2238" s="12"/>
      <c r="U2238" s="12"/>
      <c r="V2238" s="12"/>
      <c r="W2238" s="1934"/>
      <c r="X2238" s="1934"/>
      <c r="Y2238" s="12"/>
      <c r="Z2238" s="98"/>
      <c r="AA2238" s="2813"/>
      <c r="AB2238" s="2813"/>
      <c r="AC2238" s="2824"/>
      <c r="AD2238" s="2835"/>
      <c r="AE2238" s="2821"/>
      <c r="AF2238" s="2823"/>
      <c r="AG2238" s="59">
        <f>IF(N2238=N2237,0,IF(N2238=N2236,0,IF(N2238=N2235,0,IF(N2238=N2234,0,IF(N2238=N2233,0,IF(N2238=N2232,0,IF(N2238=N2231,0,1)))))))</f>
        <v>0</v>
      </c>
      <c r="AH2238" s="59" t="s">
        <v>224</v>
      </c>
      <c r="AI2238" s="59" t="str">
        <f t="shared" si="523"/>
        <v>??</v>
      </c>
      <c r="AJ2238" s="59">
        <f>IF(O2238=O2237,0,IF(O2238=O2236,0,IF(O2238=O2235,0,IF(O2238=O2234,0,IF(O2238=O2233,0,IF(O2238=O2232,0,IF(O2238=O2231,0,1)))))))</f>
        <v>0</v>
      </c>
      <c r="AK2238" s="529">
        <f t="shared" si="531"/>
        <v>0</v>
      </c>
    </row>
    <row r="2239" spans="1:37" ht="14.1" customHeight="1" thickTop="1" thickBot="1">
      <c r="A2239" s="2797"/>
      <c r="B2239" s="2801"/>
      <c r="C2239" s="2827"/>
      <c r="D2239" s="2830"/>
      <c r="E2239" s="2833"/>
      <c r="F2239" s="2807"/>
      <c r="G2239" s="2810"/>
      <c r="H2239" s="2839"/>
      <c r="I2239" s="2807"/>
      <c r="J2239" s="2807"/>
      <c r="K2239" s="277"/>
      <c r="L2239" s="98"/>
      <c r="M2239" s="1760"/>
      <c r="N2239" s="89"/>
      <c r="O2239" s="89"/>
      <c r="P2239" s="98"/>
      <c r="Q2239" s="98"/>
      <c r="R2239" s="12"/>
      <c r="S2239" s="12"/>
      <c r="T2239" s="12"/>
      <c r="U2239" s="12"/>
      <c r="V2239" s="12"/>
      <c r="W2239" s="1934"/>
      <c r="X2239" s="1934"/>
      <c r="Y2239" s="12"/>
      <c r="Z2239" s="98"/>
      <c r="AA2239" s="2813"/>
      <c r="AB2239" s="2813"/>
      <c r="AC2239" s="2824"/>
      <c r="AD2239" s="2835"/>
      <c r="AE2239" s="2821"/>
      <c r="AF2239" s="2823"/>
      <c r="AG2239" s="59">
        <f>IF(N2239=N2238,0,IF(N2239=N2237,0,IF(N2239=N2236,0,IF(N2239=N2235,0,IF(N2239=N2234,0,IF(N2239=N2233,0,IF(N2239=N2232,0,IF(N2239=N2231,0,1))))))))</f>
        <v>0</v>
      </c>
      <c r="AH2239" s="59" t="s">
        <v>224</v>
      </c>
      <c r="AI2239" s="59" t="str">
        <f t="shared" si="523"/>
        <v>??</v>
      </c>
      <c r="AJ2239" s="59">
        <f>IF(O2239=O2238,0,IF(O2239=O2237,0,IF(O2239=O2236,0,IF(O2239=O2235,0,IF(O2239=O2234,0,IF(O2239=O2233,0,IF(O2239=O2232,0,IF(O2239=O2231,0,1))))))))</f>
        <v>0</v>
      </c>
      <c r="AK2239" s="529">
        <f t="shared" si="531"/>
        <v>0</v>
      </c>
    </row>
    <row r="2240" spans="1:37" ht="14.1" customHeight="1" thickTop="1" thickBot="1">
      <c r="A2240" s="2797"/>
      <c r="B2240" s="2802"/>
      <c r="C2240" s="2828"/>
      <c r="D2240" s="2831"/>
      <c r="E2240" s="2834"/>
      <c r="F2240" s="2808"/>
      <c r="G2240" s="2811"/>
      <c r="H2240" s="2840"/>
      <c r="I2240" s="2808"/>
      <c r="J2240" s="2808"/>
      <c r="K2240" s="274"/>
      <c r="L2240" s="96"/>
      <c r="M2240" s="96"/>
      <c r="N2240" s="89"/>
      <c r="O2240" s="93"/>
      <c r="P2240" s="96"/>
      <c r="Q2240" s="96"/>
      <c r="R2240" s="13"/>
      <c r="S2240" s="13"/>
      <c r="T2240" s="13"/>
      <c r="U2240" s="13"/>
      <c r="V2240" s="13"/>
      <c r="W2240" s="13"/>
      <c r="X2240" s="13"/>
      <c r="Y2240" s="13"/>
      <c r="Z2240" s="96"/>
      <c r="AA2240" s="2814"/>
      <c r="AB2240" s="2814"/>
      <c r="AC2240" s="2825"/>
      <c r="AD2240" s="2835"/>
      <c r="AE2240" s="2822"/>
      <c r="AF2240" s="2823"/>
      <c r="AG2240" s="59">
        <f>IF(N2240=N2239,0,IF(N2240=N2238,0,IF(N2240=N2237,0,IF(N2240=N2236,0,IF(N2240=N2235,0,IF(N2240=N2234,0,IF(N2240=N2233,0,IF(N2240=N2232,0,IF(N2240=N2231,0,1)))))))))</f>
        <v>0</v>
      </c>
      <c r="AH2240" s="59" t="s">
        <v>224</v>
      </c>
      <c r="AI2240" s="59" t="str">
        <f t="shared" si="523"/>
        <v>??</v>
      </c>
      <c r="AJ2240" s="59">
        <f>IF(O2240=O2239,0,IF(O2240=O2238,0,IF(O2240=O2237,0,IF(O2240=O2236,0,IF(O2240=O2235,0,IF(O2240=O2234,0,IF(O2240=O2233,0,IF(O2240=O2232,0,IF(O2240=O2231,0,1)))))))))</f>
        <v>0</v>
      </c>
      <c r="AK2240" s="529">
        <f t="shared" si="531"/>
        <v>0</v>
      </c>
    </row>
    <row r="2241" spans="1:37" ht="14.1" customHeight="1" thickTop="1" thickBot="1">
      <c r="A2241" s="2797"/>
      <c r="B2241" s="2800"/>
      <c r="C2241" s="2826"/>
      <c r="D2241" s="2829"/>
      <c r="E2241" s="2832"/>
      <c r="F2241" s="2806"/>
      <c r="G2241" s="2809"/>
      <c r="H2241" s="2836" t="s">
        <v>970</v>
      </c>
      <c r="I2241" s="2806"/>
      <c r="J2241" s="2806"/>
      <c r="K2241" s="275"/>
      <c r="L2241" s="97"/>
      <c r="M2241" s="97"/>
      <c r="N2241" s="79"/>
      <c r="O2241" s="79"/>
      <c r="P2241" s="97"/>
      <c r="Q2241" s="97"/>
      <c r="R2241" s="14"/>
      <c r="S2241" s="14"/>
      <c r="T2241" s="14"/>
      <c r="U2241" s="14"/>
      <c r="V2241" s="14"/>
      <c r="W2241" s="14"/>
      <c r="X2241" s="14"/>
      <c r="Y2241" s="14"/>
      <c r="Z2241" s="97"/>
      <c r="AA2241" s="2812">
        <f>SUM(R2241:Z2250)</f>
        <v>0</v>
      </c>
      <c r="AB2241" s="2812">
        <f>IF(AA2241&gt;0,18,0)</f>
        <v>0</v>
      </c>
      <c r="AC2241" s="2815">
        <f t="shared" ref="AC2241" si="537">IF((AA2241-AB2241)&gt;=0,AA2241-AB2241,0)</f>
        <v>0</v>
      </c>
      <c r="AD2241" s="2835">
        <f>IF(AA2241&lt;AB2241,AA2241,AB2241)/IF(AB2241=0,1,AB2241)</f>
        <v>0</v>
      </c>
      <c r="AE2241" s="2820" t="str">
        <f>IF(AD2241=1,"pe",IF(AD2241&gt;0,"ne",""))</f>
        <v/>
      </c>
      <c r="AF2241" s="2823"/>
      <c r="AG2241" s="59">
        <v>1</v>
      </c>
      <c r="AH2241" s="59" t="s">
        <v>224</v>
      </c>
      <c r="AI2241" s="59" t="str">
        <f t="shared" si="523"/>
        <v>??</v>
      </c>
      <c r="AJ2241" s="59">
        <v>1</v>
      </c>
      <c r="AK2241" s="529">
        <f>C2241</f>
        <v>0</v>
      </c>
    </row>
    <row r="2242" spans="1:37" ht="14.1" customHeight="1" thickTop="1" thickBot="1">
      <c r="A2242" s="2797"/>
      <c r="B2242" s="2801"/>
      <c r="C2242" s="2827"/>
      <c r="D2242" s="2830"/>
      <c r="E2242" s="2833"/>
      <c r="F2242" s="2807"/>
      <c r="G2242" s="2810"/>
      <c r="H2242" s="2837"/>
      <c r="I2242" s="2807"/>
      <c r="J2242" s="2807"/>
      <c r="K2242" s="273"/>
      <c r="L2242" s="98"/>
      <c r="M2242" s="1760"/>
      <c r="N2242" s="89"/>
      <c r="O2242" s="89"/>
      <c r="P2242" s="98"/>
      <c r="Q2242" s="98"/>
      <c r="R2242" s="12"/>
      <c r="S2242" s="12"/>
      <c r="T2242" s="12"/>
      <c r="U2242" s="12"/>
      <c r="V2242" s="12"/>
      <c r="W2242" s="1934"/>
      <c r="X2242" s="1934"/>
      <c r="Y2242" s="12"/>
      <c r="Z2242" s="98"/>
      <c r="AA2242" s="2813"/>
      <c r="AB2242" s="2813"/>
      <c r="AC2242" s="2816"/>
      <c r="AD2242" s="2835"/>
      <c r="AE2242" s="2821"/>
      <c r="AF2242" s="2823"/>
      <c r="AG2242" s="59">
        <f>IF(N2242=N2241,0,1)</f>
        <v>0</v>
      </c>
      <c r="AH2242" s="59" t="s">
        <v>224</v>
      </c>
      <c r="AI2242" s="59" t="str">
        <f t="shared" si="523"/>
        <v>??</v>
      </c>
      <c r="AJ2242" s="59">
        <f>IF(O2242=O2241,0,1)</f>
        <v>0</v>
      </c>
      <c r="AK2242" s="529">
        <f t="shared" si="528"/>
        <v>0</v>
      </c>
    </row>
    <row r="2243" spans="1:37" ht="14.1" customHeight="1" thickTop="1" thickBot="1">
      <c r="A2243" s="2797"/>
      <c r="B2243" s="2801"/>
      <c r="C2243" s="2827"/>
      <c r="D2243" s="2830"/>
      <c r="E2243" s="2833"/>
      <c r="F2243" s="2807"/>
      <c r="G2243" s="2810"/>
      <c r="H2243" s="2838"/>
      <c r="I2243" s="2807"/>
      <c r="J2243" s="2807"/>
      <c r="K2243" s="273"/>
      <c r="L2243" s="98"/>
      <c r="M2243" s="1760"/>
      <c r="N2243" s="89"/>
      <c r="O2243" s="89"/>
      <c r="P2243" s="98"/>
      <c r="Q2243" s="98"/>
      <c r="R2243" s="12"/>
      <c r="S2243" s="12"/>
      <c r="T2243" s="12"/>
      <c r="U2243" s="12"/>
      <c r="V2243" s="12"/>
      <c r="W2243" s="1934"/>
      <c r="X2243" s="1934"/>
      <c r="Y2243" s="12"/>
      <c r="Z2243" s="98"/>
      <c r="AA2243" s="2813"/>
      <c r="AB2243" s="2813"/>
      <c r="AC2243" s="2816"/>
      <c r="AD2243" s="2835"/>
      <c r="AE2243" s="2821"/>
      <c r="AF2243" s="2823"/>
      <c r="AG2243" s="59">
        <f>IF(N2243=N2242,0,IF(N2243=N2241,0,1))</f>
        <v>0</v>
      </c>
      <c r="AH2243" s="59" t="s">
        <v>224</v>
      </c>
      <c r="AI2243" s="59" t="str">
        <f t="shared" si="523"/>
        <v>??</v>
      </c>
      <c r="AJ2243" s="59">
        <f>IF(O2243=O2242,0,IF(O2243=O2241,0,1))</f>
        <v>0</v>
      </c>
      <c r="AK2243" s="529">
        <f t="shared" si="528"/>
        <v>0</v>
      </c>
    </row>
    <row r="2244" spans="1:37" ht="14.1" customHeight="1" thickTop="1" thickBot="1">
      <c r="A2244" s="2797"/>
      <c r="B2244" s="2801"/>
      <c r="C2244" s="2827"/>
      <c r="D2244" s="2830"/>
      <c r="E2244" s="2833"/>
      <c r="F2244" s="2807"/>
      <c r="G2244" s="2810"/>
      <c r="H2244" s="2839"/>
      <c r="I2244" s="2807"/>
      <c r="J2244" s="2807"/>
      <c r="K2244" s="273"/>
      <c r="L2244" s="98"/>
      <c r="M2244" s="1760"/>
      <c r="N2244" s="89"/>
      <c r="O2244" s="89"/>
      <c r="P2244" s="98"/>
      <c r="Q2244" s="98"/>
      <c r="R2244" s="12"/>
      <c r="S2244" s="12"/>
      <c r="T2244" s="12"/>
      <c r="U2244" s="12"/>
      <c r="V2244" s="12"/>
      <c r="W2244" s="1934"/>
      <c r="X2244" s="1934"/>
      <c r="Y2244" s="12"/>
      <c r="Z2244" s="98"/>
      <c r="AA2244" s="2813"/>
      <c r="AB2244" s="2813"/>
      <c r="AC2244" s="2816"/>
      <c r="AD2244" s="2835"/>
      <c r="AE2244" s="2821"/>
      <c r="AF2244" s="2823"/>
      <c r="AG2244" s="59">
        <f>IF(N2244=N2243,0,IF(N2244=N2242,0,IF(N2244=N2241,0,1)))</f>
        <v>0</v>
      </c>
      <c r="AH2244" s="59" t="s">
        <v>224</v>
      </c>
      <c r="AI2244" s="59" t="str">
        <f t="shared" si="523"/>
        <v>??</v>
      </c>
      <c r="AJ2244" s="59">
        <f>IF(O2244=O2243,0,IF(O2244=O2242,0,IF(O2244=O2241,0,1)))</f>
        <v>0</v>
      </c>
      <c r="AK2244" s="529">
        <f t="shared" si="528"/>
        <v>0</v>
      </c>
    </row>
    <row r="2245" spans="1:37" ht="14.1" customHeight="1" thickTop="1" thickBot="1">
      <c r="A2245" s="2797"/>
      <c r="B2245" s="2801"/>
      <c r="C2245" s="2827"/>
      <c r="D2245" s="2830"/>
      <c r="E2245" s="2833"/>
      <c r="F2245" s="2807"/>
      <c r="G2245" s="2810"/>
      <c r="H2245" s="2839"/>
      <c r="I2245" s="2807"/>
      <c r="J2245" s="2807"/>
      <c r="K2245" s="277"/>
      <c r="L2245" s="98"/>
      <c r="M2245" s="1760"/>
      <c r="N2245" s="89"/>
      <c r="O2245" s="89"/>
      <c r="P2245" s="98"/>
      <c r="Q2245" s="98"/>
      <c r="R2245" s="12"/>
      <c r="S2245" s="12"/>
      <c r="T2245" s="12"/>
      <c r="U2245" s="12"/>
      <c r="V2245" s="12"/>
      <c r="W2245" s="1934"/>
      <c r="X2245" s="1934"/>
      <c r="Y2245" s="12"/>
      <c r="Z2245" s="98"/>
      <c r="AA2245" s="2813"/>
      <c r="AB2245" s="2813"/>
      <c r="AC2245" s="2816"/>
      <c r="AD2245" s="2835"/>
      <c r="AE2245" s="2821"/>
      <c r="AF2245" s="2823"/>
      <c r="AG2245" s="59">
        <f>IF(N2245=N2244,0,IF(N2245=N2243,0,IF(N2245=N2242,0,IF(N2245=N2241,0,1))))</f>
        <v>0</v>
      </c>
      <c r="AH2245" s="59" t="s">
        <v>224</v>
      </c>
      <c r="AI2245" s="59" t="str">
        <f t="shared" si="523"/>
        <v>??</v>
      </c>
      <c r="AJ2245" s="59">
        <f>IF(O2245=O2244,0,IF(O2245=O2243,0,IF(O2245=O2242,0,IF(O2245=O2241,0,1))))</f>
        <v>0</v>
      </c>
      <c r="AK2245" s="529">
        <f t="shared" si="528"/>
        <v>0</v>
      </c>
    </row>
    <row r="2246" spans="1:37" ht="14.1" customHeight="1" thickTop="1" thickBot="1">
      <c r="A2246" s="2797"/>
      <c r="B2246" s="2801"/>
      <c r="C2246" s="2827"/>
      <c r="D2246" s="2830"/>
      <c r="E2246" s="2833"/>
      <c r="F2246" s="2807"/>
      <c r="G2246" s="2810"/>
      <c r="H2246" s="2839"/>
      <c r="I2246" s="2807"/>
      <c r="J2246" s="2807"/>
      <c r="K2246" s="277"/>
      <c r="L2246" s="98"/>
      <c r="M2246" s="1760"/>
      <c r="N2246" s="89"/>
      <c r="O2246" s="89"/>
      <c r="P2246" s="98"/>
      <c r="Q2246" s="98"/>
      <c r="R2246" s="12"/>
      <c r="S2246" s="12"/>
      <c r="T2246" s="12"/>
      <c r="U2246" s="12"/>
      <c r="V2246" s="12"/>
      <c r="W2246" s="1934"/>
      <c r="X2246" s="1934"/>
      <c r="Y2246" s="12"/>
      <c r="Z2246" s="98"/>
      <c r="AA2246" s="2813"/>
      <c r="AB2246" s="2813"/>
      <c r="AC2246" s="2816"/>
      <c r="AD2246" s="2835"/>
      <c r="AE2246" s="2821"/>
      <c r="AF2246" s="2823"/>
      <c r="AG2246" s="59">
        <f>IF(N2246=N2245,0,IF(N2246=N2244,0,IF(N2246=N2243,0,IF(N2246=N2242,0,IF(N2246=N2241,0,1)))))</f>
        <v>0</v>
      </c>
      <c r="AH2246" s="59" t="s">
        <v>224</v>
      </c>
      <c r="AI2246" s="59" t="str">
        <f t="shared" si="523"/>
        <v>??</v>
      </c>
      <c r="AJ2246" s="59">
        <f>IF(O2246=O2245,0,IF(O2246=O2244,0,IF(O2246=O2243,0,IF(O2246=O2242,0,IF(O2246=O2241,0,1)))))</f>
        <v>0</v>
      </c>
      <c r="AK2246" s="529">
        <f t="shared" si="528"/>
        <v>0</v>
      </c>
    </row>
    <row r="2247" spans="1:37" ht="14.1" customHeight="1" thickTop="1" thickBot="1">
      <c r="A2247" s="2797"/>
      <c r="B2247" s="2801"/>
      <c r="C2247" s="2827"/>
      <c r="D2247" s="2830"/>
      <c r="E2247" s="2833"/>
      <c r="F2247" s="2807"/>
      <c r="G2247" s="2810"/>
      <c r="H2247" s="2839"/>
      <c r="I2247" s="2807"/>
      <c r="J2247" s="2807"/>
      <c r="K2247" s="277"/>
      <c r="L2247" s="98"/>
      <c r="M2247" s="1760"/>
      <c r="N2247" s="89"/>
      <c r="O2247" s="89"/>
      <c r="P2247" s="98"/>
      <c r="Q2247" s="98"/>
      <c r="R2247" s="12"/>
      <c r="S2247" s="12"/>
      <c r="T2247" s="12"/>
      <c r="U2247" s="12"/>
      <c r="V2247" s="12"/>
      <c r="W2247" s="1934"/>
      <c r="X2247" s="1934"/>
      <c r="Y2247" s="12"/>
      <c r="Z2247" s="98"/>
      <c r="AA2247" s="2813"/>
      <c r="AB2247" s="2813"/>
      <c r="AC2247" s="2824" t="str">
        <f t="shared" ref="AC2247" si="538">IF(AC2241&gt;9,"błąd","")</f>
        <v/>
      </c>
      <c r="AD2247" s="2835"/>
      <c r="AE2247" s="2821"/>
      <c r="AF2247" s="2823"/>
      <c r="AG2247" s="59">
        <f>IF(N2247=N2246,0,IF(N2247=N2245,0,IF(N2247=N2244,0,IF(N2247=N2243,0,IF(N2247=N2242,0,IF(N2247=N2241,0,1))))))</f>
        <v>0</v>
      </c>
      <c r="AH2247" s="59" t="s">
        <v>224</v>
      </c>
      <c r="AI2247" s="59" t="str">
        <f t="shared" si="523"/>
        <v>??</v>
      </c>
      <c r="AJ2247" s="59">
        <f>IF(O2247=O2246,0,IF(O2247=O2245,0,IF(O2247=O2244,0,IF(O2247=O2243,0,IF(O2247=O2242,0,IF(O2247=O2241,0,1))))))</f>
        <v>0</v>
      </c>
      <c r="AK2247" s="529">
        <f t="shared" si="528"/>
        <v>0</v>
      </c>
    </row>
    <row r="2248" spans="1:37" ht="14.1" customHeight="1" thickTop="1" thickBot="1">
      <c r="A2248" s="2797"/>
      <c r="B2248" s="2801"/>
      <c r="C2248" s="2827"/>
      <c r="D2248" s="2830"/>
      <c r="E2248" s="2833"/>
      <c r="F2248" s="2807"/>
      <c r="G2248" s="2810"/>
      <c r="H2248" s="2839"/>
      <c r="I2248" s="2807"/>
      <c r="J2248" s="2807"/>
      <c r="K2248" s="277"/>
      <c r="L2248" s="98"/>
      <c r="M2248" s="1760"/>
      <c r="N2248" s="89"/>
      <c r="O2248" s="89"/>
      <c r="P2248" s="98"/>
      <c r="Q2248" s="98"/>
      <c r="R2248" s="12"/>
      <c r="S2248" s="12"/>
      <c r="T2248" s="12"/>
      <c r="U2248" s="12"/>
      <c r="V2248" s="12"/>
      <c r="W2248" s="1934"/>
      <c r="X2248" s="1934"/>
      <c r="Y2248" s="12"/>
      <c r="Z2248" s="98"/>
      <c r="AA2248" s="2813"/>
      <c r="AB2248" s="2813"/>
      <c r="AC2248" s="2824"/>
      <c r="AD2248" s="2835"/>
      <c r="AE2248" s="2821"/>
      <c r="AF2248" s="2823"/>
      <c r="AG2248" s="59">
        <f>IF(N2248=N2247,0,IF(N2248=N2246,0,IF(N2248=N2245,0,IF(N2248=N2244,0,IF(N2248=N2243,0,IF(N2248=N2242,0,IF(N2248=N2241,0,1)))))))</f>
        <v>0</v>
      </c>
      <c r="AH2248" s="59" t="s">
        <v>224</v>
      </c>
      <c r="AI2248" s="59" t="str">
        <f t="shared" si="523"/>
        <v>??</v>
      </c>
      <c r="AJ2248" s="59">
        <f>IF(O2248=O2247,0,IF(O2248=O2246,0,IF(O2248=O2245,0,IF(O2248=O2244,0,IF(O2248=O2243,0,IF(O2248=O2242,0,IF(O2248=O2241,0,1)))))))</f>
        <v>0</v>
      </c>
      <c r="AK2248" s="529">
        <f t="shared" si="528"/>
        <v>0</v>
      </c>
    </row>
    <row r="2249" spans="1:37" ht="14.1" customHeight="1" thickTop="1" thickBot="1">
      <c r="A2249" s="2797"/>
      <c r="B2249" s="2801"/>
      <c r="C2249" s="2827"/>
      <c r="D2249" s="2830"/>
      <c r="E2249" s="2833"/>
      <c r="F2249" s="2807"/>
      <c r="G2249" s="2810"/>
      <c r="H2249" s="2839"/>
      <c r="I2249" s="2807"/>
      <c r="J2249" s="2807"/>
      <c r="K2249" s="277"/>
      <c r="L2249" s="98"/>
      <c r="M2249" s="1760"/>
      <c r="N2249" s="89"/>
      <c r="O2249" s="89"/>
      <c r="P2249" s="98"/>
      <c r="Q2249" s="98"/>
      <c r="R2249" s="12"/>
      <c r="S2249" s="12"/>
      <c r="T2249" s="12"/>
      <c r="U2249" s="12"/>
      <c r="V2249" s="12"/>
      <c r="W2249" s="1934"/>
      <c r="X2249" s="1934"/>
      <c r="Y2249" s="12"/>
      <c r="Z2249" s="98"/>
      <c r="AA2249" s="2813"/>
      <c r="AB2249" s="2813"/>
      <c r="AC2249" s="2824"/>
      <c r="AD2249" s="2835"/>
      <c r="AE2249" s="2821"/>
      <c r="AF2249" s="2823"/>
      <c r="AG2249" s="59">
        <f>IF(N2249=N2248,0,IF(N2249=N2247,0,IF(N2249=N2246,0,IF(N2249=N2245,0,IF(N2249=N2244,0,IF(N2249=N2243,0,IF(N2249=N2242,0,IF(N2249=N2241,0,1))))))))</f>
        <v>0</v>
      </c>
      <c r="AH2249" s="59" t="s">
        <v>224</v>
      </c>
      <c r="AI2249" s="59" t="str">
        <f t="shared" si="523"/>
        <v>??</v>
      </c>
      <c r="AJ2249" s="59">
        <f>IF(O2249=O2248,0,IF(O2249=O2247,0,IF(O2249=O2246,0,IF(O2249=O2245,0,IF(O2249=O2244,0,IF(O2249=O2243,0,IF(O2249=O2242,0,IF(O2249=O2241,0,1))))))))</f>
        <v>0</v>
      </c>
      <c r="AK2249" s="529">
        <f t="shared" si="528"/>
        <v>0</v>
      </c>
    </row>
    <row r="2250" spans="1:37" ht="14.1" customHeight="1" thickTop="1" thickBot="1">
      <c r="A2250" s="2797"/>
      <c r="B2250" s="2802"/>
      <c r="C2250" s="2828"/>
      <c r="D2250" s="2831"/>
      <c r="E2250" s="2834"/>
      <c r="F2250" s="2808"/>
      <c r="G2250" s="2811"/>
      <c r="H2250" s="2840"/>
      <c r="I2250" s="2808"/>
      <c r="J2250" s="2808"/>
      <c r="K2250" s="274"/>
      <c r="L2250" s="96"/>
      <c r="M2250" s="96"/>
      <c r="N2250" s="89"/>
      <c r="O2250" s="93"/>
      <c r="P2250" s="96"/>
      <c r="Q2250" s="96"/>
      <c r="R2250" s="13"/>
      <c r="S2250" s="13"/>
      <c r="T2250" s="13"/>
      <c r="U2250" s="13"/>
      <c r="V2250" s="13"/>
      <c r="W2250" s="13"/>
      <c r="X2250" s="13"/>
      <c r="Y2250" s="13"/>
      <c r="Z2250" s="96"/>
      <c r="AA2250" s="2814"/>
      <c r="AB2250" s="2814"/>
      <c r="AC2250" s="2825"/>
      <c r="AD2250" s="2835"/>
      <c r="AE2250" s="2822"/>
      <c r="AF2250" s="2823"/>
      <c r="AG2250" s="59">
        <f>IF(N2250=N2249,0,IF(N2250=N2248,0,IF(N2250=N2247,0,IF(N2250=N2246,0,IF(N2250=N2245,0,IF(N2250=N2244,0,IF(N2250=N2243,0,IF(N2250=N2242,0,IF(N2250=N2241,0,1)))))))))</f>
        <v>0</v>
      </c>
      <c r="AH2250" s="59" t="s">
        <v>224</v>
      </c>
      <c r="AI2250" s="59" t="str">
        <f t="shared" si="523"/>
        <v>??</v>
      </c>
      <c r="AJ2250" s="59">
        <f>IF(O2250=O2249,0,IF(O2250=O2248,0,IF(O2250=O2247,0,IF(O2250=O2246,0,IF(O2250=O2245,0,IF(O2250=O2244,0,IF(O2250=O2243,0,IF(O2250=O2242,0,IF(O2250=O2241,0,1)))))))))</f>
        <v>0</v>
      </c>
      <c r="AK2250" s="529">
        <f t="shared" si="528"/>
        <v>0</v>
      </c>
    </row>
    <row r="2251" spans="1:37" ht="14.1" customHeight="1" thickTop="1" thickBot="1">
      <c r="A2251" s="2797"/>
      <c r="B2251" s="2800"/>
      <c r="C2251" s="2826"/>
      <c r="D2251" s="2829"/>
      <c r="E2251" s="2832"/>
      <c r="F2251" s="2806"/>
      <c r="G2251" s="2809"/>
      <c r="H2251" s="2836" t="s">
        <v>970</v>
      </c>
      <c r="I2251" s="2806"/>
      <c r="J2251" s="2806"/>
      <c r="K2251" s="275"/>
      <c r="L2251" s="97"/>
      <c r="M2251" s="97"/>
      <c r="N2251" s="79"/>
      <c r="O2251" s="79"/>
      <c r="P2251" s="97"/>
      <c r="Q2251" s="97"/>
      <c r="R2251" s="14"/>
      <c r="S2251" s="14"/>
      <c r="T2251" s="14"/>
      <c r="U2251" s="14"/>
      <c r="V2251" s="14"/>
      <c r="W2251" s="14"/>
      <c r="X2251" s="14"/>
      <c r="Y2251" s="14"/>
      <c r="Z2251" s="97"/>
      <c r="AA2251" s="2812">
        <f>SUM(R2251:Z2260)</f>
        <v>0</v>
      </c>
      <c r="AB2251" s="2812">
        <f>IF(AA2251&gt;0,18,0)</f>
        <v>0</v>
      </c>
      <c r="AC2251" s="2815">
        <f t="shared" ref="AC2251" si="539">IF((AA2251-AB2251)&gt;=0,AA2251-AB2251,0)</f>
        <v>0</v>
      </c>
      <c r="AD2251" s="2835">
        <f>IF(AA2251&lt;AB2251,AA2251,AB2251)/IF(AB2251=0,1,AB2251)</f>
        <v>0</v>
      </c>
      <c r="AE2251" s="2820" t="str">
        <f>IF(AD2251=1,"pe",IF(AD2251&gt;0,"ne",""))</f>
        <v/>
      </c>
      <c r="AF2251" s="2823"/>
      <c r="AG2251" s="59">
        <v>1</v>
      </c>
      <c r="AH2251" s="59" t="s">
        <v>224</v>
      </c>
      <c r="AI2251" s="59" t="str">
        <f t="shared" si="523"/>
        <v>??</v>
      </c>
      <c r="AJ2251" s="59">
        <v>1</v>
      </c>
      <c r="AK2251" s="529">
        <f>C2251</f>
        <v>0</v>
      </c>
    </row>
    <row r="2252" spans="1:37" ht="14.1" customHeight="1" thickTop="1" thickBot="1">
      <c r="A2252" s="2797"/>
      <c r="B2252" s="2801"/>
      <c r="C2252" s="2827"/>
      <c r="D2252" s="2830"/>
      <c r="E2252" s="2833"/>
      <c r="F2252" s="2807"/>
      <c r="G2252" s="2810"/>
      <c r="H2252" s="2837"/>
      <c r="I2252" s="2807"/>
      <c r="J2252" s="2807"/>
      <c r="K2252" s="273"/>
      <c r="L2252" s="98"/>
      <c r="M2252" s="1760"/>
      <c r="N2252" s="89"/>
      <c r="O2252" s="89"/>
      <c r="P2252" s="98"/>
      <c r="Q2252" s="98"/>
      <c r="R2252" s="12"/>
      <c r="S2252" s="12"/>
      <c r="T2252" s="12"/>
      <c r="U2252" s="12"/>
      <c r="V2252" s="12"/>
      <c r="W2252" s="1934"/>
      <c r="X2252" s="1934"/>
      <c r="Y2252" s="12"/>
      <c r="Z2252" s="98"/>
      <c r="AA2252" s="2813"/>
      <c r="AB2252" s="2813"/>
      <c r="AC2252" s="2816"/>
      <c r="AD2252" s="2835"/>
      <c r="AE2252" s="2821"/>
      <c r="AF2252" s="2823"/>
      <c r="AG2252" s="59">
        <f>IF(N2252=N2251,0,1)</f>
        <v>0</v>
      </c>
      <c r="AH2252" s="59" t="s">
        <v>224</v>
      </c>
      <c r="AI2252" s="59" t="str">
        <f t="shared" si="523"/>
        <v>??</v>
      </c>
      <c r="AJ2252" s="59">
        <f>IF(O2252=O2251,0,1)</f>
        <v>0</v>
      </c>
      <c r="AK2252" s="529">
        <f t="shared" ref="AK2252:AK2280" si="540">AK2251</f>
        <v>0</v>
      </c>
    </row>
    <row r="2253" spans="1:37" ht="14.1" customHeight="1" thickTop="1" thickBot="1">
      <c r="A2253" s="2797"/>
      <c r="B2253" s="2801"/>
      <c r="C2253" s="2827"/>
      <c r="D2253" s="2830"/>
      <c r="E2253" s="2833"/>
      <c r="F2253" s="2807"/>
      <c r="G2253" s="2810"/>
      <c r="H2253" s="2838"/>
      <c r="I2253" s="2807"/>
      <c r="J2253" s="2807"/>
      <c r="K2253" s="273"/>
      <c r="L2253" s="98"/>
      <c r="M2253" s="1760"/>
      <c r="N2253" s="89"/>
      <c r="O2253" s="89"/>
      <c r="P2253" s="98"/>
      <c r="Q2253" s="98"/>
      <c r="R2253" s="12"/>
      <c r="S2253" s="12"/>
      <c r="T2253" s="12"/>
      <c r="U2253" s="12"/>
      <c r="V2253" s="12"/>
      <c r="W2253" s="1934"/>
      <c r="X2253" s="1934"/>
      <c r="Y2253" s="12"/>
      <c r="Z2253" s="98"/>
      <c r="AA2253" s="2813"/>
      <c r="AB2253" s="2813"/>
      <c r="AC2253" s="2816"/>
      <c r="AD2253" s="2835"/>
      <c r="AE2253" s="2821"/>
      <c r="AF2253" s="2823"/>
      <c r="AG2253" s="59">
        <f>IF(N2253=N2252,0,IF(N2253=N2251,0,1))</f>
        <v>0</v>
      </c>
      <c r="AH2253" s="59" t="s">
        <v>224</v>
      </c>
      <c r="AI2253" s="59" t="str">
        <f t="shared" si="523"/>
        <v>??</v>
      </c>
      <c r="AJ2253" s="59">
        <f>IF(O2253=O2252,0,IF(O2253=O2251,0,1))</f>
        <v>0</v>
      </c>
      <c r="AK2253" s="529">
        <f t="shared" si="540"/>
        <v>0</v>
      </c>
    </row>
    <row r="2254" spans="1:37" ht="14.1" customHeight="1" thickTop="1" thickBot="1">
      <c r="A2254" s="2797"/>
      <c r="B2254" s="2801"/>
      <c r="C2254" s="2827"/>
      <c r="D2254" s="2830"/>
      <c r="E2254" s="2833"/>
      <c r="F2254" s="2807"/>
      <c r="G2254" s="2810"/>
      <c r="H2254" s="2839"/>
      <c r="I2254" s="2807"/>
      <c r="J2254" s="2807"/>
      <c r="K2254" s="273"/>
      <c r="L2254" s="98"/>
      <c r="M2254" s="1760"/>
      <c r="N2254" s="89"/>
      <c r="O2254" s="89"/>
      <c r="P2254" s="98"/>
      <c r="Q2254" s="98"/>
      <c r="R2254" s="12"/>
      <c r="S2254" s="12"/>
      <c r="T2254" s="12"/>
      <c r="U2254" s="12"/>
      <c r="V2254" s="12"/>
      <c r="W2254" s="1934"/>
      <c r="X2254" s="1934"/>
      <c r="Y2254" s="12"/>
      <c r="Z2254" s="98"/>
      <c r="AA2254" s="2813"/>
      <c r="AB2254" s="2813"/>
      <c r="AC2254" s="2816"/>
      <c r="AD2254" s="2835"/>
      <c r="AE2254" s="2821"/>
      <c r="AF2254" s="2823"/>
      <c r="AG2254" s="59">
        <f>IF(N2254=N2253,0,IF(N2254=N2252,0,IF(N2254=N2251,0,1)))</f>
        <v>0</v>
      </c>
      <c r="AH2254" s="59" t="s">
        <v>224</v>
      </c>
      <c r="AI2254" s="59" t="str">
        <f t="shared" si="523"/>
        <v>??</v>
      </c>
      <c r="AJ2254" s="59">
        <f>IF(O2254=O2253,0,IF(O2254=O2252,0,IF(O2254=O2251,0,1)))</f>
        <v>0</v>
      </c>
      <c r="AK2254" s="529">
        <f t="shared" si="540"/>
        <v>0</v>
      </c>
    </row>
    <row r="2255" spans="1:37" ht="14.1" customHeight="1" thickTop="1" thickBot="1">
      <c r="A2255" s="2797"/>
      <c r="B2255" s="2801"/>
      <c r="C2255" s="2827"/>
      <c r="D2255" s="2830"/>
      <c r="E2255" s="2833"/>
      <c r="F2255" s="2807"/>
      <c r="G2255" s="2810"/>
      <c r="H2255" s="2839"/>
      <c r="I2255" s="2807"/>
      <c r="J2255" s="2807"/>
      <c r="K2255" s="277"/>
      <c r="L2255" s="98"/>
      <c r="M2255" s="1760"/>
      <c r="N2255" s="89"/>
      <c r="O2255" s="89"/>
      <c r="P2255" s="98"/>
      <c r="Q2255" s="98"/>
      <c r="R2255" s="12"/>
      <c r="S2255" s="12"/>
      <c r="T2255" s="12"/>
      <c r="U2255" s="12"/>
      <c r="V2255" s="12"/>
      <c r="W2255" s="1934"/>
      <c r="X2255" s="1934"/>
      <c r="Y2255" s="12"/>
      <c r="Z2255" s="98"/>
      <c r="AA2255" s="2813"/>
      <c r="AB2255" s="2813"/>
      <c r="AC2255" s="2816"/>
      <c r="AD2255" s="2835"/>
      <c r="AE2255" s="2821"/>
      <c r="AF2255" s="2823"/>
      <c r="AG2255" s="59">
        <f>IF(N2255=N2254,0,IF(N2255=N2253,0,IF(N2255=N2252,0,IF(N2255=N2251,0,1))))</f>
        <v>0</v>
      </c>
      <c r="AH2255" s="59" t="s">
        <v>224</v>
      </c>
      <c r="AI2255" s="59" t="str">
        <f t="shared" si="523"/>
        <v>??</v>
      </c>
      <c r="AJ2255" s="59">
        <f>IF(O2255=O2254,0,IF(O2255=O2253,0,IF(O2255=O2252,0,IF(O2255=O2251,0,1))))</f>
        <v>0</v>
      </c>
      <c r="AK2255" s="529">
        <f t="shared" si="540"/>
        <v>0</v>
      </c>
    </row>
    <row r="2256" spans="1:37" ht="14.1" customHeight="1" thickTop="1" thickBot="1">
      <c r="A2256" s="2797"/>
      <c r="B2256" s="2801"/>
      <c r="C2256" s="2827"/>
      <c r="D2256" s="2830"/>
      <c r="E2256" s="2833"/>
      <c r="F2256" s="2807"/>
      <c r="G2256" s="2810"/>
      <c r="H2256" s="2839"/>
      <c r="I2256" s="2807"/>
      <c r="J2256" s="2807"/>
      <c r="K2256" s="277"/>
      <c r="L2256" s="98"/>
      <c r="M2256" s="1760"/>
      <c r="N2256" s="89"/>
      <c r="O2256" s="89"/>
      <c r="P2256" s="98"/>
      <c r="Q2256" s="98"/>
      <c r="R2256" s="12"/>
      <c r="S2256" s="12"/>
      <c r="T2256" s="12"/>
      <c r="U2256" s="12"/>
      <c r="V2256" s="12"/>
      <c r="W2256" s="1934"/>
      <c r="X2256" s="1934"/>
      <c r="Y2256" s="12"/>
      <c r="Z2256" s="98"/>
      <c r="AA2256" s="2813"/>
      <c r="AB2256" s="2813"/>
      <c r="AC2256" s="2816"/>
      <c r="AD2256" s="2835"/>
      <c r="AE2256" s="2821"/>
      <c r="AF2256" s="2823"/>
      <c r="AG2256" s="59">
        <f>IF(N2256=N2255,0,IF(N2256=N2254,0,IF(N2256=N2253,0,IF(N2256=N2252,0,IF(N2256=N2251,0,1)))))</f>
        <v>0</v>
      </c>
      <c r="AH2256" s="59" t="s">
        <v>224</v>
      </c>
      <c r="AI2256" s="59" t="str">
        <f t="shared" si="523"/>
        <v>??</v>
      </c>
      <c r="AJ2256" s="59">
        <f>IF(O2256=O2255,0,IF(O2256=O2254,0,IF(O2256=O2253,0,IF(O2256=O2252,0,IF(O2256=O2251,0,1)))))</f>
        <v>0</v>
      </c>
      <c r="AK2256" s="529">
        <f t="shared" si="540"/>
        <v>0</v>
      </c>
    </row>
    <row r="2257" spans="1:37" ht="14.1" customHeight="1" thickTop="1" thickBot="1">
      <c r="A2257" s="2797"/>
      <c r="B2257" s="2801"/>
      <c r="C2257" s="2827"/>
      <c r="D2257" s="2830"/>
      <c r="E2257" s="2833"/>
      <c r="F2257" s="2807"/>
      <c r="G2257" s="2810"/>
      <c r="H2257" s="2839"/>
      <c r="I2257" s="2807"/>
      <c r="J2257" s="2807"/>
      <c r="K2257" s="277"/>
      <c r="L2257" s="98"/>
      <c r="M2257" s="1760"/>
      <c r="N2257" s="89"/>
      <c r="O2257" s="89"/>
      <c r="P2257" s="98"/>
      <c r="Q2257" s="98"/>
      <c r="R2257" s="12"/>
      <c r="S2257" s="12"/>
      <c r="T2257" s="12"/>
      <c r="U2257" s="12"/>
      <c r="V2257" s="12"/>
      <c r="W2257" s="1934"/>
      <c r="X2257" s="1934"/>
      <c r="Y2257" s="12"/>
      <c r="Z2257" s="98"/>
      <c r="AA2257" s="2813"/>
      <c r="AB2257" s="2813"/>
      <c r="AC2257" s="2824" t="str">
        <f t="shared" ref="AC2257" si="541">IF(AC2251&gt;9,"błąd","")</f>
        <v/>
      </c>
      <c r="AD2257" s="2835"/>
      <c r="AE2257" s="2821"/>
      <c r="AF2257" s="2823"/>
      <c r="AG2257" s="59">
        <f>IF(N2257=N2256,0,IF(N2257=N2255,0,IF(N2257=N2254,0,IF(N2257=N2253,0,IF(N2257=N2252,0,IF(N2257=N2251,0,1))))))</f>
        <v>0</v>
      </c>
      <c r="AH2257" s="59" t="s">
        <v>224</v>
      </c>
      <c r="AI2257" s="59" t="str">
        <f t="shared" si="523"/>
        <v>??</v>
      </c>
      <c r="AJ2257" s="59">
        <f>IF(O2257=O2256,0,IF(O2257=O2255,0,IF(O2257=O2254,0,IF(O2257=O2253,0,IF(O2257=O2252,0,IF(O2257=O2251,0,1))))))</f>
        <v>0</v>
      </c>
      <c r="AK2257" s="529">
        <f t="shared" si="540"/>
        <v>0</v>
      </c>
    </row>
    <row r="2258" spans="1:37" ht="14.1" customHeight="1" thickTop="1" thickBot="1">
      <c r="A2258" s="2797"/>
      <c r="B2258" s="2801"/>
      <c r="C2258" s="2827"/>
      <c r="D2258" s="2830"/>
      <c r="E2258" s="2833"/>
      <c r="F2258" s="2807"/>
      <c r="G2258" s="2810"/>
      <c r="H2258" s="2839"/>
      <c r="I2258" s="2807"/>
      <c r="J2258" s="2807"/>
      <c r="K2258" s="277"/>
      <c r="L2258" s="98"/>
      <c r="M2258" s="1760"/>
      <c r="N2258" s="89"/>
      <c r="O2258" s="89"/>
      <c r="P2258" s="98"/>
      <c r="Q2258" s="98"/>
      <c r="R2258" s="12"/>
      <c r="S2258" s="12"/>
      <c r="T2258" s="12"/>
      <c r="U2258" s="12"/>
      <c r="V2258" s="12"/>
      <c r="W2258" s="1934"/>
      <c r="X2258" s="1934"/>
      <c r="Y2258" s="12"/>
      <c r="Z2258" s="98"/>
      <c r="AA2258" s="2813"/>
      <c r="AB2258" s="2813"/>
      <c r="AC2258" s="2824"/>
      <c r="AD2258" s="2835"/>
      <c r="AE2258" s="2821"/>
      <c r="AF2258" s="2823"/>
      <c r="AG2258" s="59">
        <f>IF(N2258=N2257,0,IF(N2258=N2256,0,IF(N2258=N2255,0,IF(N2258=N2254,0,IF(N2258=N2253,0,IF(N2258=N2252,0,IF(N2258=N2251,0,1)))))))</f>
        <v>0</v>
      </c>
      <c r="AH2258" s="59" t="s">
        <v>224</v>
      </c>
      <c r="AI2258" s="59" t="str">
        <f t="shared" si="523"/>
        <v>??</v>
      </c>
      <c r="AJ2258" s="59">
        <f>IF(O2258=O2257,0,IF(O2258=O2256,0,IF(O2258=O2255,0,IF(O2258=O2254,0,IF(O2258=O2253,0,IF(O2258=O2252,0,IF(O2258=O2251,0,1)))))))</f>
        <v>0</v>
      </c>
      <c r="AK2258" s="529">
        <f t="shared" si="540"/>
        <v>0</v>
      </c>
    </row>
    <row r="2259" spans="1:37" ht="14.1" customHeight="1" thickTop="1" thickBot="1">
      <c r="A2259" s="2797"/>
      <c r="B2259" s="2801"/>
      <c r="C2259" s="2827"/>
      <c r="D2259" s="2830"/>
      <c r="E2259" s="2833"/>
      <c r="F2259" s="2807"/>
      <c r="G2259" s="2810"/>
      <c r="H2259" s="2839"/>
      <c r="I2259" s="2807"/>
      <c r="J2259" s="2807"/>
      <c r="K2259" s="277"/>
      <c r="L2259" s="98"/>
      <c r="M2259" s="1760"/>
      <c r="N2259" s="89"/>
      <c r="O2259" s="89"/>
      <c r="P2259" s="98"/>
      <c r="Q2259" s="98"/>
      <c r="R2259" s="12"/>
      <c r="S2259" s="12"/>
      <c r="T2259" s="12"/>
      <c r="U2259" s="12"/>
      <c r="V2259" s="12"/>
      <c r="W2259" s="1934"/>
      <c r="X2259" s="1934"/>
      <c r="Y2259" s="12"/>
      <c r="Z2259" s="98"/>
      <c r="AA2259" s="2813"/>
      <c r="AB2259" s="2813"/>
      <c r="AC2259" s="2824"/>
      <c r="AD2259" s="2835"/>
      <c r="AE2259" s="2821"/>
      <c r="AF2259" s="2823"/>
      <c r="AG2259" s="59">
        <f>IF(N2259=N2258,0,IF(N2259=N2257,0,IF(N2259=N2256,0,IF(N2259=N2255,0,IF(N2259=N2254,0,IF(N2259=N2253,0,IF(N2259=N2252,0,IF(N2259=N2251,0,1))))))))</f>
        <v>0</v>
      </c>
      <c r="AH2259" s="59" t="s">
        <v>224</v>
      </c>
      <c r="AI2259" s="59" t="str">
        <f t="shared" si="523"/>
        <v>??</v>
      </c>
      <c r="AJ2259" s="59">
        <f>IF(O2259=O2258,0,IF(O2259=O2257,0,IF(O2259=O2256,0,IF(O2259=O2255,0,IF(O2259=O2254,0,IF(O2259=O2253,0,IF(O2259=O2252,0,IF(O2259=O2251,0,1))))))))</f>
        <v>0</v>
      </c>
      <c r="AK2259" s="529">
        <f t="shared" si="540"/>
        <v>0</v>
      </c>
    </row>
    <row r="2260" spans="1:37" ht="14.1" customHeight="1" thickTop="1" thickBot="1">
      <c r="A2260" s="2797"/>
      <c r="B2260" s="2802"/>
      <c r="C2260" s="2828"/>
      <c r="D2260" s="2831"/>
      <c r="E2260" s="2834"/>
      <c r="F2260" s="2808"/>
      <c r="G2260" s="2811"/>
      <c r="H2260" s="2840"/>
      <c r="I2260" s="2808"/>
      <c r="J2260" s="2808"/>
      <c r="K2260" s="274"/>
      <c r="L2260" s="96"/>
      <c r="M2260" s="96"/>
      <c r="N2260" s="89"/>
      <c r="O2260" s="93"/>
      <c r="P2260" s="96"/>
      <c r="Q2260" s="96"/>
      <c r="R2260" s="13"/>
      <c r="S2260" s="13"/>
      <c r="T2260" s="13"/>
      <c r="U2260" s="13"/>
      <c r="V2260" s="13"/>
      <c r="W2260" s="13"/>
      <c r="X2260" s="13"/>
      <c r="Y2260" s="13"/>
      <c r="Z2260" s="96"/>
      <c r="AA2260" s="2814"/>
      <c r="AB2260" s="2814"/>
      <c r="AC2260" s="2825"/>
      <c r="AD2260" s="2835"/>
      <c r="AE2260" s="2822"/>
      <c r="AF2260" s="2823"/>
      <c r="AG2260" s="59">
        <f>IF(N2260=N2259,0,IF(N2260=N2258,0,IF(N2260=N2257,0,IF(N2260=N2256,0,IF(N2260=N2255,0,IF(N2260=N2254,0,IF(N2260=N2253,0,IF(N2260=N2252,0,IF(N2260=N2251,0,1)))))))))</f>
        <v>0</v>
      </c>
      <c r="AH2260" s="59" t="s">
        <v>224</v>
      </c>
      <c r="AI2260" s="59" t="str">
        <f t="shared" si="523"/>
        <v>??</v>
      </c>
      <c r="AJ2260" s="59">
        <f>IF(O2260=O2259,0,IF(O2260=O2258,0,IF(O2260=O2257,0,IF(O2260=O2256,0,IF(O2260=O2255,0,IF(O2260=O2254,0,IF(O2260=O2253,0,IF(O2260=O2252,0,IF(O2260=O2251,0,1)))))))))</f>
        <v>0</v>
      </c>
      <c r="AK2260" s="529">
        <f t="shared" si="540"/>
        <v>0</v>
      </c>
    </row>
    <row r="2261" spans="1:37" ht="14.1" customHeight="1" thickTop="1" thickBot="1">
      <c r="A2261" s="2797"/>
      <c r="B2261" s="2800"/>
      <c r="C2261" s="2826"/>
      <c r="D2261" s="2829"/>
      <c r="E2261" s="2832"/>
      <c r="F2261" s="2806"/>
      <c r="G2261" s="2809"/>
      <c r="H2261" s="2836" t="s">
        <v>970</v>
      </c>
      <c r="I2261" s="2806"/>
      <c r="J2261" s="2806"/>
      <c r="K2261" s="275"/>
      <c r="L2261" s="97"/>
      <c r="M2261" s="97"/>
      <c r="N2261" s="79"/>
      <c r="O2261" s="79"/>
      <c r="P2261" s="97"/>
      <c r="Q2261" s="97"/>
      <c r="R2261" s="14"/>
      <c r="S2261" s="14"/>
      <c r="T2261" s="14"/>
      <c r="U2261" s="14"/>
      <c r="V2261" s="14"/>
      <c r="W2261" s="14"/>
      <c r="X2261" s="14"/>
      <c r="Y2261" s="14"/>
      <c r="Z2261" s="97"/>
      <c r="AA2261" s="2812">
        <f>SUM(R2261:Z2270)</f>
        <v>0</v>
      </c>
      <c r="AB2261" s="2812">
        <f>IF(AA2261&gt;0,18,0)</f>
        <v>0</v>
      </c>
      <c r="AC2261" s="2815">
        <f t="shared" ref="AC2261" si="542">IF((AA2261-AB2261)&gt;=0,AA2261-AB2261,0)</f>
        <v>0</v>
      </c>
      <c r="AD2261" s="2835">
        <f>IF(AA2261&lt;AB2261,AA2261,AB2261)/IF(AB2261=0,1,AB2261)</f>
        <v>0</v>
      </c>
      <c r="AE2261" s="2820" t="str">
        <f>IF(AD2261=1,"pe",IF(AD2261&gt;0,"ne",""))</f>
        <v/>
      </c>
      <c r="AF2261" s="2823"/>
      <c r="AG2261" s="59">
        <v>1</v>
      </c>
      <c r="AH2261" s="59" t="s">
        <v>224</v>
      </c>
      <c r="AI2261" s="59" t="str">
        <f t="shared" si="523"/>
        <v>??</v>
      </c>
      <c r="AJ2261" s="59">
        <v>1</v>
      </c>
      <c r="AK2261" s="529">
        <f>C2261</f>
        <v>0</v>
      </c>
    </row>
    <row r="2262" spans="1:37" ht="14.1" customHeight="1" thickTop="1" thickBot="1">
      <c r="A2262" s="2797"/>
      <c r="B2262" s="2801"/>
      <c r="C2262" s="2827"/>
      <c r="D2262" s="2830"/>
      <c r="E2262" s="2833"/>
      <c r="F2262" s="2807"/>
      <c r="G2262" s="2810"/>
      <c r="H2262" s="2837"/>
      <c r="I2262" s="2807"/>
      <c r="J2262" s="2807"/>
      <c r="K2262" s="273"/>
      <c r="L2262" s="98"/>
      <c r="M2262" s="1760"/>
      <c r="N2262" s="89"/>
      <c r="O2262" s="89"/>
      <c r="P2262" s="98"/>
      <c r="Q2262" s="98"/>
      <c r="R2262" s="12"/>
      <c r="S2262" s="12"/>
      <c r="T2262" s="12"/>
      <c r="U2262" s="12"/>
      <c r="V2262" s="12"/>
      <c r="W2262" s="1934"/>
      <c r="X2262" s="1934"/>
      <c r="Y2262" s="12"/>
      <c r="Z2262" s="98"/>
      <c r="AA2262" s="2813"/>
      <c r="AB2262" s="2813"/>
      <c r="AC2262" s="2816"/>
      <c r="AD2262" s="2835"/>
      <c r="AE2262" s="2821"/>
      <c r="AF2262" s="2823"/>
      <c r="AG2262" s="59">
        <f>IF(N2262=N2261,0,1)</f>
        <v>0</v>
      </c>
      <c r="AH2262" s="59" t="s">
        <v>224</v>
      </c>
      <c r="AI2262" s="59" t="str">
        <f t="shared" si="523"/>
        <v>??</v>
      </c>
      <c r="AJ2262" s="59">
        <f>IF(O2262=O2261,0,1)</f>
        <v>0</v>
      </c>
      <c r="AK2262" s="529">
        <f t="shared" si="540"/>
        <v>0</v>
      </c>
    </row>
    <row r="2263" spans="1:37" ht="14.1" customHeight="1" thickTop="1" thickBot="1">
      <c r="A2263" s="2797"/>
      <c r="B2263" s="2801"/>
      <c r="C2263" s="2827"/>
      <c r="D2263" s="2830"/>
      <c r="E2263" s="2833"/>
      <c r="F2263" s="2807"/>
      <c r="G2263" s="2810"/>
      <c r="H2263" s="2838"/>
      <c r="I2263" s="2807"/>
      <c r="J2263" s="2807"/>
      <c r="K2263" s="273"/>
      <c r="L2263" s="98"/>
      <c r="M2263" s="1760"/>
      <c r="N2263" s="89"/>
      <c r="O2263" s="89"/>
      <c r="P2263" s="98"/>
      <c r="Q2263" s="98"/>
      <c r="R2263" s="12"/>
      <c r="S2263" s="12"/>
      <c r="T2263" s="12"/>
      <c r="U2263" s="12"/>
      <c r="V2263" s="12"/>
      <c r="W2263" s="1934"/>
      <c r="X2263" s="1934"/>
      <c r="Y2263" s="12"/>
      <c r="Z2263" s="98"/>
      <c r="AA2263" s="2813"/>
      <c r="AB2263" s="2813"/>
      <c r="AC2263" s="2816"/>
      <c r="AD2263" s="2835"/>
      <c r="AE2263" s="2821"/>
      <c r="AF2263" s="2823"/>
      <c r="AG2263" s="59">
        <f>IF(N2263=N2262,0,IF(N2263=N2261,0,1))</f>
        <v>0</v>
      </c>
      <c r="AH2263" s="59" t="s">
        <v>224</v>
      </c>
      <c r="AI2263" s="59" t="str">
        <f t="shared" si="523"/>
        <v>??</v>
      </c>
      <c r="AJ2263" s="59">
        <f>IF(O2263=O2262,0,IF(O2263=O2261,0,1))</f>
        <v>0</v>
      </c>
      <c r="AK2263" s="529">
        <f t="shared" si="540"/>
        <v>0</v>
      </c>
    </row>
    <row r="2264" spans="1:37" ht="14.1" customHeight="1" thickTop="1" thickBot="1">
      <c r="A2264" s="2797"/>
      <c r="B2264" s="2801"/>
      <c r="C2264" s="2827"/>
      <c r="D2264" s="2830"/>
      <c r="E2264" s="2833"/>
      <c r="F2264" s="2807"/>
      <c r="G2264" s="2810"/>
      <c r="H2264" s="2839"/>
      <c r="I2264" s="2807"/>
      <c r="J2264" s="2807"/>
      <c r="K2264" s="273"/>
      <c r="L2264" s="98"/>
      <c r="M2264" s="1760"/>
      <c r="N2264" s="89"/>
      <c r="O2264" s="89"/>
      <c r="P2264" s="98"/>
      <c r="Q2264" s="98"/>
      <c r="R2264" s="12"/>
      <c r="S2264" s="12"/>
      <c r="T2264" s="12"/>
      <c r="U2264" s="12"/>
      <c r="V2264" s="12"/>
      <c r="W2264" s="1934"/>
      <c r="X2264" s="1934"/>
      <c r="Y2264" s="12"/>
      <c r="Z2264" s="98"/>
      <c r="AA2264" s="2813"/>
      <c r="AB2264" s="2813"/>
      <c r="AC2264" s="2816"/>
      <c r="AD2264" s="2835"/>
      <c r="AE2264" s="2821"/>
      <c r="AF2264" s="2823"/>
      <c r="AG2264" s="59">
        <f>IF(N2264=N2263,0,IF(N2264=N2262,0,IF(N2264=N2261,0,1)))</f>
        <v>0</v>
      </c>
      <c r="AH2264" s="59" t="s">
        <v>224</v>
      </c>
      <c r="AI2264" s="59" t="str">
        <f t="shared" si="523"/>
        <v>??</v>
      </c>
      <c r="AJ2264" s="59">
        <f>IF(O2264=O2263,0,IF(O2264=O2262,0,IF(O2264=O2261,0,1)))</f>
        <v>0</v>
      </c>
      <c r="AK2264" s="529">
        <f t="shared" si="540"/>
        <v>0</v>
      </c>
    </row>
    <row r="2265" spans="1:37" ht="14.1" customHeight="1" thickTop="1" thickBot="1">
      <c r="A2265" s="2797"/>
      <c r="B2265" s="2801"/>
      <c r="C2265" s="2827"/>
      <c r="D2265" s="2830"/>
      <c r="E2265" s="2833"/>
      <c r="F2265" s="2807"/>
      <c r="G2265" s="2810"/>
      <c r="H2265" s="2839"/>
      <c r="I2265" s="2807"/>
      <c r="J2265" s="2807"/>
      <c r="K2265" s="277"/>
      <c r="L2265" s="98"/>
      <c r="M2265" s="1760"/>
      <c r="N2265" s="89"/>
      <c r="O2265" s="89"/>
      <c r="P2265" s="98"/>
      <c r="Q2265" s="98"/>
      <c r="R2265" s="12"/>
      <c r="S2265" s="12"/>
      <c r="T2265" s="12"/>
      <c r="U2265" s="12"/>
      <c r="V2265" s="12"/>
      <c r="W2265" s="1934"/>
      <c r="X2265" s="1934"/>
      <c r="Y2265" s="12"/>
      <c r="Z2265" s="98"/>
      <c r="AA2265" s="2813"/>
      <c r="AB2265" s="2813"/>
      <c r="AC2265" s="2816"/>
      <c r="AD2265" s="2835"/>
      <c r="AE2265" s="2821"/>
      <c r="AF2265" s="2823"/>
      <c r="AG2265" s="59">
        <f>IF(N2265=N2264,0,IF(N2265=N2263,0,IF(N2265=N2262,0,IF(N2265=N2261,0,1))))</f>
        <v>0</v>
      </c>
      <c r="AH2265" s="59" t="s">
        <v>224</v>
      </c>
      <c r="AI2265" s="59" t="str">
        <f t="shared" si="523"/>
        <v>??</v>
      </c>
      <c r="AJ2265" s="59">
        <f>IF(O2265=O2264,0,IF(O2265=O2263,0,IF(O2265=O2262,0,IF(O2265=O2261,0,1))))</f>
        <v>0</v>
      </c>
      <c r="AK2265" s="529">
        <f t="shared" si="540"/>
        <v>0</v>
      </c>
    </row>
    <row r="2266" spans="1:37" ht="14.1" customHeight="1" thickTop="1" thickBot="1">
      <c r="A2266" s="2797"/>
      <c r="B2266" s="2801"/>
      <c r="C2266" s="2827"/>
      <c r="D2266" s="2830"/>
      <c r="E2266" s="2833"/>
      <c r="F2266" s="2807"/>
      <c r="G2266" s="2810"/>
      <c r="H2266" s="2839"/>
      <c r="I2266" s="2807"/>
      <c r="J2266" s="2807"/>
      <c r="K2266" s="277"/>
      <c r="L2266" s="98"/>
      <c r="M2266" s="1760"/>
      <c r="N2266" s="89"/>
      <c r="O2266" s="89"/>
      <c r="P2266" s="98"/>
      <c r="Q2266" s="98"/>
      <c r="R2266" s="12"/>
      <c r="S2266" s="12"/>
      <c r="T2266" s="12"/>
      <c r="U2266" s="12"/>
      <c r="V2266" s="12"/>
      <c r="W2266" s="1934"/>
      <c r="X2266" s="1934"/>
      <c r="Y2266" s="12"/>
      <c r="Z2266" s="98"/>
      <c r="AA2266" s="2813"/>
      <c r="AB2266" s="2813"/>
      <c r="AC2266" s="2816"/>
      <c r="AD2266" s="2835"/>
      <c r="AE2266" s="2821"/>
      <c r="AF2266" s="2823"/>
      <c r="AG2266" s="59">
        <f>IF(N2266=N2265,0,IF(N2266=N2264,0,IF(N2266=N2263,0,IF(N2266=N2262,0,IF(N2266=N2261,0,1)))))</f>
        <v>0</v>
      </c>
      <c r="AH2266" s="59" t="s">
        <v>224</v>
      </c>
      <c r="AI2266" s="59" t="str">
        <f t="shared" si="523"/>
        <v>??</v>
      </c>
      <c r="AJ2266" s="59">
        <f>IF(O2266=O2265,0,IF(O2266=O2264,0,IF(O2266=O2263,0,IF(O2266=O2262,0,IF(O2266=O2261,0,1)))))</f>
        <v>0</v>
      </c>
      <c r="AK2266" s="529">
        <f t="shared" si="540"/>
        <v>0</v>
      </c>
    </row>
    <row r="2267" spans="1:37" ht="14.1" customHeight="1" thickTop="1" thickBot="1">
      <c r="A2267" s="2797"/>
      <c r="B2267" s="2801"/>
      <c r="C2267" s="2827"/>
      <c r="D2267" s="2830"/>
      <c r="E2267" s="2833"/>
      <c r="F2267" s="2807"/>
      <c r="G2267" s="2810"/>
      <c r="H2267" s="2839"/>
      <c r="I2267" s="2807"/>
      <c r="J2267" s="2807"/>
      <c r="K2267" s="277"/>
      <c r="L2267" s="98"/>
      <c r="M2267" s="1760"/>
      <c r="N2267" s="89"/>
      <c r="O2267" s="89"/>
      <c r="P2267" s="98"/>
      <c r="Q2267" s="98"/>
      <c r="R2267" s="12"/>
      <c r="S2267" s="12"/>
      <c r="T2267" s="12"/>
      <c r="U2267" s="12"/>
      <c r="V2267" s="12"/>
      <c r="W2267" s="1934"/>
      <c r="X2267" s="1934"/>
      <c r="Y2267" s="12"/>
      <c r="Z2267" s="98"/>
      <c r="AA2267" s="2813"/>
      <c r="AB2267" s="2813"/>
      <c r="AC2267" s="2824" t="str">
        <f t="shared" ref="AC2267" si="543">IF(AC2261&gt;9,"błąd","")</f>
        <v/>
      </c>
      <c r="AD2267" s="2835"/>
      <c r="AE2267" s="2821"/>
      <c r="AF2267" s="2823"/>
      <c r="AG2267" s="59">
        <f>IF(N2267=N2266,0,IF(N2267=N2265,0,IF(N2267=N2264,0,IF(N2267=N2263,0,IF(N2267=N2262,0,IF(N2267=N2261,0,1))))))</f>
        <v>0</v>
      </c>
      <c r="AH2267" s="59" t="s">
        <v>224</v>
      </c>
      <c r="AI2267" s="59" t="str">
        <f t="shared" si="523"/>
        <v>??</v>
      </c>
      <c r="AJ2267" s="59">
        <f>IF(O2267=O2266,0,IF(O2267=O2265,0,IF(O2267=O2264,0,IF(O2267=O2263,0,IF(O2267=O2262,0,IF(O2267=O2261,0,1))))))</f>
        <v>0</v>
      </c>
      <c r="AK2267" s="529">
        <f t="shared" si="540"/>
        <v>0</v>
      </c>
    </row>
    <row r="2268" spans="1:37" ht="14.1" customHeight="1" thickTop="1" thickBot="1">
      <c r="A2268" s="2797"/>
      <c r="B2268" s="2801"/>
      <c r="C2268" s="2827"/>
      <c r="D2268" s="2830"/>
      <c r="E2268" s="2833"/>
      <c r="F2268" s="2807"/>
      <c r="G2268" s="2810"/>
      <c r="H2268" s="2839"/>
      <c r="I2268" s="2807"/>
      <c r="J2268" s="2807"/>
      <c r="K2268" s="277"/>
      <c r="L2268" s="98"/>
      <c r="M2268" s="1760"/>
      <c r="N2268" s="89"/>
      <c r="O2268" s="89"/>
      <c r="P2268" s="98"/>
      <c r="Q2268" s="98"/>
      <c r="R2268" s="12"/>
      <c r="S2268" s="12"/>
      <c r="T2268" s="12"/>
      <c r="U2268" s="12"/>
      <c r="V2268" s="12"/>
      <c r="W2268" s="1934"/>
      <c r="X2268" s="1934"/>
      <c r="Y2268" s="12"/>
      <c r="Z2268" s="98"/>
      <c r="AA2268" s="2813"/>
      <c r="AB2268" s="2813"/>
      <c r="AC2268" s="2824"/>
      <c r="AD2268" s="2835"/>
      <c r="AE2268" s="2821"/>
      <c r="AF2268" s="2823"/>
      <c r="AG2268" s="59">
        <f>IF(N2268=N2267,0,IF(N2268=N2266,0,IF(N2268=N2265,0,IF(N2268=N2264,0,IF(N2268=N2263,0,IF(N2268=N2262,0,IF(N2268=N2261,0,1)))))))</f>
        <v>0</v>
      </c>
      <c r="AH2268" s="59" t="s">
        <v>224</v>
      </c>
      <c r="AI2268" s="59" t="str">
        <f t="shared" si="523"/>
        <v>??</v>
      </c>
      <c r="AJ2268" s="59">
        <f>IF(O2268=O2267,0,IF(O2268=O2266,0,IF(O2268=O2265,0,IF(O2268=O2264,0,IF(O2268=O2263,0,IF(O2268=O2262,0,IF(O2268=O2261,0,1)))))))</f>
        <v>0</v>
      </c>
      <c r="AK2268" s="529">
        <f t="shared" si="540"/>
        <v>0</v>
      </c>
    </row>
    <row r="2269" spans="1:37" ht="14.1" customHeight="1" thickTop="1" thickBot="1">
      <c r="A2269" s="2797"/>
      <c r="B2269" s="2801"/>
      <c r="C2269" s="2827"/>
      <c r="D2269" s="2830"/>
      <c r="E2269" s="2833"/>
      <c r="F2269" s="2807"/>
      <c r="G2269" s="2810"/>
      <c r="H2269" s="2839"/>
      <c r="I2269" s="2807"/>
      <c r="J2269" s="2807"/>
      <c r="K2269" s="277"/>
      <c r="L2269" s="98"/>
      <c r="M2269" s="1760"/>
      <c r="N2269" s="89"/>
      <c r="O2269" s="89"/>
      <c r="P2269" s="98"/>
      <c r="Q2269" s="98"/>
      <c r="R2269" s="12"/>
      <c r="S2269" s="12"/>
      <c r="T2269" s="12"/>
      <c r="U2269" s="12"/>
      <c r="V2269" s="12"/>
      <c r="W2269" s="1934"/>
      <c r="X2269" s="1934"/>
      <c r="Y2269" s="12"/>
      <c r="Z2269" s="98"/>
      <c r="AA2269" s="2813"/>
      <c r="AB2269" s="2813"/>
      <c r="AC2269" s="2824"/>
      <c r="AD2269" s="2835"/>
      <c r="AE2269" s="2821"/>
      <c r="AF2269" s="2823"/>
      <c r="AG2269" s="59">
        <f>IF(N2269=N2268,0,IF(N2269=N2267,0,IF(N2269=N2266,0,IF(N2269=N2265,0,IF(N2269=N2264,0,IF(N2269=N2263,0,IF(N2269=N2262,0,IF(N2269=N2261,0,1))))))))</f>
        <v>0</v>
      </c>
      <c r="AH2269" s="59" t="s">
        <v>224</v>
      </c>
      <c r="AI2269" s="59" t="str">
        <f t="shared" si="523"/>
        <v>??</v>
      </c>
      <c r="AJ2269" s="59">
        <f>IF(O2269=O2268,0,IF(O2269=O2267,0,IF(O2269=O2266,0,IF(O2269=O2265,0,IF(O2269=O2264,0,IF(O2269=O2263,0,IF(O2269=O2262,0,IF(O2269=O2261,0,1))))))))</f>
        <v>0</v>
      </c>
      <c r="AK2269" s="529">
        <f t="shared" si="540"/>
        <v>0</v>
      </c>
    </row>
    <row r="2270" spans="1:37" ht="14.1" customHeight="1" thickTop="1" thickBot="1">
      <c r="A2270" s="2797"/>
      <c r="B2270" s="2802"/>
      <c r="C2270" s="2828"/>
      <c r="D2270" s="2831"/>
      <c r="E2270" s="2834"/>
      <c r="F2270" s="2808"/>
      <c r="G2270" s="2811"/>
      <c r="H2270" s="2840"/>
      <c r="I2270" s="2808"/>
      <c r="J2270" s="2808"/>
      <c r="K2270" s="274"/>
      <c r="L2270" s="96"/>
      <c r="M2270" s="96"/>
      <c r="N2270" s="89"/>
      <c r="O2270" s="93"/>
      <c r="P2270" s="96"/>
      <c r="Q2270" s="96"/>
      <c r="R2270" s="13"/>
      <c r="S2270" s="13"/>
      <c r="T2270" s="13"/>
      <c r="U2270" s="13"/>
      <c r="V2270" s="13"/>
      <c r="W2270" s="13"/>
      <c r="X2270" s="13"/>
      <c r="Y2270" s="13"/>
      <c r="Z2270" s="96"/>
      <c r="AA2270" s="2814"/>
      <c r="AB2270" s="2814"/>
      <c r="AC2270" s="2825"/>
      <c r="AD2270" s="2835"/>
      <c r="AE2270" s="2822"/>
      <c r="AF2270" s="2823"/>
      <c r="AG2270" s="59">
        <f>IF(N2270=N2269,0,IF(N2270=N2268,0,IF(N2270=N2267,0,IF(N2270=N2266,0,IF(N2270=N2265,0,IF(N2270=N2264,0,IF(N2270=N2263,0,IF(N2270=N2262,0,IF(N2270=N2261,0,1)))))))))</f>
        <v>0</v>
      </c>
      <c r="AH2270" s="59" t="s">
        <v>224</v>
      </c>
      <c r="AI2270" s="59" t="str">
        <f t="shared" si="523"/>
        <v>??</v>
      </c>
      <c r="AJ2270" s="59">
        <f>IF(O2270=O2269,0,IF(O2270=O2268,0,IF(O2270=O2267,0,IF(O2270=O2266,0,IF(O2270=O2265,0,IF(O2270=O2264,0,IF(O2270=O2263,0,IF(O2270=O2262,0,IF(O2270=O2261,0,1)))))))))</f>
        <v>0</v>
      </c>
      <c r="AK2270" s="529">
        <f t="shared" si="540"/>
        <v>0</v>
      </c>
    </row>
    <row r="2271" spans="1:37" ht="14.1" customHeight="1" thickTop="1" thickBot="1">
      <c r="A2271" s="2797"/>
      <c r="B2271" s="2800"/>
      <c r="C2271" s="2826"/>
      <c r="D2271" s="2829"/>
      <c r="E2271" s="2832"/>
      <c r="F2271" s="2806"/>
      <c r="G2271" s="2809"/>
      <c r="H2271" s="2836" t="s">
        <v>970</v>
      </c>
      <c r="I2271" s="2806"/>
      <c r="J2271" s="2806"/>
      <c r="K2271" s="275"/>
      <c r="L2271" s="97"/>
      <c r="M2271" s="97"/>
      <c r="N2271" s="79"/>
      <c r="O2271" s="79"/>
      <c r="P2271" s="97"/>
      <c r="Q2271" s="97"/>
      <c r="R2271" s="14"/>
      <c r="S2271" s="14"/>
      <c r="T2271" s="14"/>
      <c r="U2271" s="14"/>
      <c r="V2271" s="14"/>
      <c r="W2271" s="14"/>
      <c r="X2271" s="14"/>
      <c r="Y2271" s="14"/>
      <c r="Z2271" s="97"/>
      <c r="AA2271" s="2812">
        <f>SUM(R2271:Z2280)</f>
        <v>0</v>
      </c>
      <c r="AB2271" s="2812">
        <f>IF(AA2271&gt;0,18,0)</f>
        <v>0</v>
      </c>
      <c r="AC2271" s="2815">
        <f t="shared" ref="AC2271" si="544">IF((AA2271-AB2271)&gt;=0,AA2271-AB2271,0)</f>
        <v>0</v>
      </c>
      <c r="AD2271" s="2835">
        <f>IF(AA2271&lt;AB2271,AA2271,AB2271)/IF(AB2271=0,1,AB2271)</f>
        <v>0</v>
      </c>
      <c r="AE2271" s="2820" t="str">
        <f>IF(AD2271=1,"pe",IF(AD2271&gt;0,"ne",""))</f>
        <v/>
      </c>
      <c r="AF2271" s="2823"/>
      <c r="AG2271" s="59">
        <v>1</v>
      </c>
      <c r="AH2271" s="59" t="s">
        <v>224</v>
      </c>
      <c r="AI2271" s="59" t="str">
        <f t="shared" ref="AI2271:AI2281" si="545">$C$2</f>
        <v>??</v>
      </c>
      <c r="AJ2271" s="59">
        <v>1</v>
      </c>
      <c r="AK2271" s="529">
        <f>C2271</f>
        <v>0</v>
      </c>
    </row>
    <row r="2272" spans="1:37" ht="14.1" customHeight="1" thickTop="1" thickBot="1">
      <c r="A2272" s="2797"/>
      <c r="B2272" s="2801"/>
      <c r="C2272" s="2827"/>
      <c r="D2272" s="2830"/>
      <c r="E2272" s="2833"/>
      <c r="F2272" s="2807"/>
      <c r="G2272" s="2810"/>
      <c r="H2272" s="2837"/>
      <c r="I2272" s="2807"/>
      <c r="J2272" s="2807"/>
      <c r="K2272" s="273"/>
      <c r="L2272" s="98"/>
      <c r="M2272" s="1760"/>
      <c r="N2272" s="89"/>
      <c r="O2272" s="89"/>
      <c r="P2272" s="98"/>
      <c r="Q2272" s="98"/>
      <c r="R2272" s="12"/>
      <c r="S2272" s="12"/>
      <c r="T2272" s="12"/>
      <c r="U2272" s="12"/>
      <c r="V2272" s="12"/>
      <c r="W2272" s="1934"/>
      <c r="X2272" s="1934"/>
      <c r="Y2272" s="12"/>
      <c r="Z2272" s="98"/>
      <c r="AA2272" s="2813"/>
      <c r="AB2272" s="2813"/>
      <c r="AC2272" s="2816"/>
      <c r="AD2272" s="2835"/>
      <c r="AE2272" s="2821"/>
      <c r="AF2272" s="2823"/>
      <c r="AG2272" s="59">
        <f>IF(N2272=N2271,0,1)</f>
        <v>0</v>
      </c>
      <c r="AH2272" s="59" t="s">
        <v>224</v>
      </c>
      <c r="AI2272" s="59" t="str">
        <f t="shared" si="545"/>
        <v>??</v>
      </c>
      <c r="AJ2272" s="59">
        <f>IF(O2272=O2271,0,1)</f>
        <v>0</v>
      </c>
      <c r="AK2272" s="529">
        <f t="shared" si="540"/>
        <v>0</v>
      </c>
    </row>
    <row r="2273" spans="1:37" ht="14.1" customHeight="1" thickTop="1" thickBot="1">
      <c r="A2273" s="2797"/>
      <c r="B2273" s="2801"/>
      <c r="C2273" s="2827"/>
      <c r="D2273" s="2830"/>
      <c r="E2273" s="2833"/>
      <c r="F2273" s="2807"/>
      <c r="G2273" s="2810"/>
      <c r="H2273" s="2838"/>
      <c r="I2273" s="2807"/>
      <c r="J2273" s="2807"/>
      <c r="K2273" s="273"/>
      <c r="L2273" s="98"/>
      <c r="M2273" s="1760"/>
      <c r="N2273" s="89"/>
      <c r="O2273" s="89"/>
      <c r="P2273" s="98"/>
      <c r="Q2273" s="98"/>
      <c r="R2273" s="12"/>
      <c r="S2273" s="12"/>
      <c r="T2273" s="12"/>
      <c r="U2273" s="12"/>
      <c r="V2273" s="12"/>
      <c r="W2273" s="1934"/>
      <c r="X2273" s="1934"/>
      <c r="Y2273" s="12"/>
      <c r="Z2273" s="98"/>
      <c r="AA2273" s="2813"/>
      <c r="AB2273" s="2813"/>
      <c r="AC2273" s="2816"/>
      <c r="AD2273" s="2835"/>
      <c r="AE2273" s="2821"/>
      <c r="AF2273" s="2823"/>
      <c r="AG2273" s="59">
        <f>IF(N2273=N2272,0,IF(N2273=N2271,0,1))</f>
        <v>0</v>
      </c>
      <c r="AH2273" s="59" t="s">
        <v>224</v>
      </c>
      <c r="AI2273" s="59" t="str">
        <f t="shared" si="545"/>
        <v>??</v>
      </c>
      <c r="AJ2273" s="59">
        <f>IF(O2273=O2272,0,IF(O2273=O2271,0,1))</f>
        <v>0</v>
      </c>
      <c r="AK2273" s="529">
        <f t="shared" si="540"/>
        <v>0</v>
      </c>
    </row>
    <row r="2274" spans="1:37" ht="14.1" customHeight="1" thickTop="1" thickBot="1">
      <c r="A2274" s="2797"/>
      <c r="B2274" s="2801"/>
      <c r="C2274" s="2827"/>
      <c r="D2274" s="2830"/>
      <c r="E2274" s="2833"/>
      <c r="F2274" s="2807"/>
      <c r="G2274" s="2810"/>
      <c r="H2274" s="2839"/>
      <c r="I2274" s="2807"/>
      <c r="J2274" s="2807"/>
      <c r="K2274" s="273"/>
      <c r="L2274" s="98"/>
      <c r="M2274" s="1760"/>
      <c r="N2274" s="89"/>
      <c r="O2274" s="89"/>
      <c r="P2274" s="98"/>
      <c r="Q2274" s="98"/>
      <c r="R2274" s="12"/>
      <c r="S2274" s="12"/>
      <c r="T2274" s="12"/>
      <c r="U2274" s="12"/>
      <c r="V2274" s="12"/>
      <c r="W2274" s="1934"/>
      <c r="X2274" s="1934"/>
      <c r="Y2274" s="12"/>
      <c r="Z2274" s="98"/>
      <c r="AA2274" s="2813"/>
      <c r="AB2274" s="2813"/>
      <c r="AC2274" s="2816"/>
      <c r="AD2274" s="2835"/>
      <c r="AE2274" s="2821"/>
      <c r="AF2274" s="2823"/>
      <c r="AG2274" s="59">
        <f>IF(N2274=N2273,0,IF(N2274=N2272,0,IF(N2274=N2271,0,1)))</f>
        <v>0</v>
      </c>
      <c r="AH2274" s="59" t="s">
        <v>224</v>
      </c>
      <c r="AI2274" s="59" t="str">
        <f t="shared" si="545"/>
        <v>??</v>
      </c>
      <c r="AJ2274" s="59">
        <f>IF(O2274=O2273,0,IF(O2274=O2272,0,IF(O2274=O2271,0,1)))</f>
        <v>0</v>
      </c>
      <c r="AK2274" s="529">
        <f t="shared" si="540"/>
        <v>0</v>
      </c>
    </row>
    <row r="2275" spans="1:37" ht="14.1" customHeight="1" thickTop="1" thickBot="1">
      <c r="A2275" s="2797"/>
      <c r="B2275" s="2801"/>
      <c r="C2275" s="2827"/>
      <c r="D2275" s="2830"/>
      <c r="E2275" s="2833"/>
      <c r="F2275" s="2807"/>
      <c r="G2275" s="2810"/>
      <c r="H2275" s="2839"/>
      <c r="I2275" s="2807"/>
      <c r="J2275" s="2807"/>
      <c r="K2275" s="277"/>
      <c r="L2275" s="98"/>
      <c r="M2275" s="1760"/>
      <c r="N2275" s="89"/>
      <c r="O2275" s="89"/>
      <c r="P2275" s="98"/>
      <c r="Q2275" s="98"/>
      <c r="R2275" s="12"/>
      <c r="S2275" s="12"/>
      <c r="T2275" s="12"/>
      <c r="U2275" s="12"/>
      <c r="V2275" s="12"/>
      <c r="W2275" s="1934"/>
      <c r="X2275" s="1934"/>
      <c r="Y2275" s="12"/>
      <c r="Z2275" s="98"/>
      <c r="AA2275" s="2813"/>
      <c r="AB2275" s="2813"/>
      <c r="AC2275" s="2816"/>
      <c r="AD2275" s="2835"/>
      <c r="AE2275" s="2821"/>
      <c r="AF2275" s="2823"/>
      <c r="AG2275" s="59">
        <f>IF(N2275=N2274,0,IF(N2275=N2273,0,IF(N2275=N2272,0,IF(N2275=N2271,0,1))))</f>
        <v>0</v>
      </c>
      <c r="AH2275" s="59" t="s">
        <v>224</v>
      </c>
      <c r="AI2275" s="59" t="str">
        <f t="shared" si="545"/>
        <v>??</v>
      </c>
      <c r="AJ2275" s="59">
        <f>IF(O2275=O2274,0,IF(O2275=O2273,0,IF(O2275=O2272,0,IF(O2275=O2271,0,1))))</f>
        <v>0</v>
      </c>
      <c r="AK2275" s="529">
        <f t="shared" si="540"/>
        <v>0</v>
      </c>
    </row>
    <row r="2276" spans="1:37" ht="14.1" customHeight="1" thickTop="1" thickBot="1">
      <c r="A2276" s="2797"/>
      <c r="B2276" s="2801"/>
      <c r="C2276" s="2827"/>
      <c r="D2276" s="2830"/>
      <c r="E2276" s="2833"/>
      <c r="F2276" s="2807"/>
      <c r="G2276" s="2810"/>
      <c r="H2276" s="2839"/>
      <c r="I2276" s="2807"/>
      <c r="J2276" s="2807"/>
      <c r="K2276" s="277"/>
      <c r="L2276" s="98"/>
      <c r="M2276" s="1760"/>
      <c r="N2276" s="89"/>
      <c r="O2276" s="89"/>
      <c r="P2276" s="98"/>
      <c r="Q2276" s="98"/>
      <c r="R2276" s="12"/>
      <c r="S2276" s="12"/>
      <c r="T2276" s="12"/>
      <c r="U2276" s="12"/>
      <c r="V2276" s="12"/>
      <c r="W2276" s="1934"/>
      <c r="X2276" s="1934"/>
      <c r="Y2276" s="12"/>
      <c r="Z2276" s="98"/>
      <c r="AA2276" s="2813"/>
      <c r="AB2276" s="2813"/>
      <c r="AC2276" s="2816"/>
      <c r="AD2276" s="2835"/>
      <c r="AE2276" s="2821"/>
      <c r="AF2276" s="2823"/>
      <c r="AG2276" s="59">
        <f>IF(N2276=N2275,0,IF(N2276=N2274,0,IF(N2276=N2273,0,IF(N2276=N2272,0,IF(N2276=N2271,0,1)))))</f>
        <v>0</v>
      </c>
      <c r="AH2276" s="59" t="s">
        <v>224</v>
      </c>
      <c r="AI2276" s="59" t="str">
        <f t="shared" si="545"/>
        <v>??</v>
      </c>
      <c r="AJ2276" s="59">
        <f>IF(O2276=O2275,0,IF(O2276=O2274,0,IF(O2276=O2273,0,IF(O2276=O2272,0,IF(O2276=O2271,0,1)))))</f>
        <v>0</v>
      </c>
      <c r="AK2276" s="529">
        <f t="shared" si="540"/>
        <v>0</v>
      </c>
    </row>
    <row r="2277" spans="1:37" ht="14.1" customHeight="1" thickTop="1" thickBot="1">
      <c r="A2277" s="2797"/>
      <c r="B2277" s="2801"/>
      <c r="C2277" s="2827"/>
      <c r="D2277" s="2830"/>
      <c r="E2277" s="2833"/>
      <c r="F2277" s="2807"/>
      <c r="G2277" s="2810"/>
      <c r="H2277" s="2839"/>
      <c r="I2277" s="2807"/>
      <c r="J2277" s="2807"/>
      <c r="K2277" s="277"/>
      <c r="L2277" s="98"/>
      <c r="M2277" s="1760"/>
      <c r="N2277" s="89"/>
      <c r="O2277" s="89"/>
      <c r="P2277" s="98"/>
      <c r="Q2277" s="98"/>
      <c r="R2277" s="12"/>
      <c r="S2277" s="12"/>
      <c r="T2277" s="12"/>
      <c r="U2277" s="12"/>
      <c r="V2277" s="12"/>
      <c r="W2277" s="1934"/>
      <c r="X2277" s="1934"/>
      <c r="Y2277" s="12"/>
      <c r="Z2277" s="98"/>
      <c r="AA2277" s="2813"/>
      <c r="AB2277" s="2813"/>
      <c r="AC2277" s="2824" t="str">
        <f t="shared" ref="AC2277" si="546">IF(AC2271&gt;9,"błąd","")</f>
        <v/>
      </c>
      <c r="AD2277" s="2835"/>
      <c r="AE2277" s="2821"/>
      <c r="AF2277" s="2823"/>
      <c r="AG2277" s="59">
        <f>IF(N2277=N2276,0,IF(N2277=N2275,0,IF(N2277=N2274,0,IF(N2277=N2273,0,IF(N2277=N2272,0,IF(N2277=N2271,0,1))))))</f>
        <v>0</v>
      </c>
      <c r="AH2277" s="59" t="s">
        <v>224</v>
      </c>
      <c r="AI2277" s="59" t="str">
        <f t="shared" si="545"/>
        <v>??</v>
      </c>
      <c r="AJ2277" s="59">
        <f>IF(O2277=O2276,0,IF(O2277=O2275,0,IF(O2277=O2274,0,IF(O2277=O2273,0,IF(O2277=O2272,0,IF(O2277=O2271,0,1))))))</f>
        <v>0</v>
      </c>
      <c r="AK2277" s="529">
        <f t="shared" si="540"/>
        <v>0</v>
      </c>
    </row>
    <row r="2278" spans="1:37" ht="14.1" customHeight="1" thickTop="1" thickBot="1">
      <c r="A2278" s="2797"/>
      <c r="B2278" s="2801"/>
      <c r="C2278" s="2827"/>
      <c r="D2278" s="2830"/>
      <c r="E2278" s="2833"/>
      <c r="F2278" s="2807"/>
      <c r="G2278" s="2810"/>
      <c r="H2278" s="2839"/>
      <c r="I2278" s="2807"/>
      <c r="J2278" s="2807"/>
      <c r="K2278" s="277"/>
      <c r="L2278" s="98"/>
      <c r="M2278" s="1760"/>
      <c r="N2278" s="89"/>
      <c r="O2278" s="89"/>
      <c r="P2278" s="98"/>
      <c r="Q2278" s="98"/>
      <c r="R2278" s="12"/>
      <c r="S2278" s="12"/>
      <c r="T2278" s="12"/>
      <c r="U2278" s="12"/>
      <c r="V2278" s="12"/>
      <c r="W2278" s="1934"/>
      <c r="X2278" s="1934"/>
      <c r="Y2278" s="12"/>
      <c r="Z2278" s="98"/>
      <c r="AA2278" s="2813"/>
      <c r="AB2278" s="2813"/>
      <c r="AC2278" s="2824"/>
      <c r="AD2278" s="2835"/>
      <c r="AE2278" s="2821"/>
      <c r="AF2278" s="2823"/>
      <c r="AG2278" s="59">
        <f>IF(N2278=N2277,0,IF(N2278=N2276,0,IF(N2278=N2275,0,IF(N2278=N2274,0,IF(N2278=N2273,0,IF(N2278=N2272,0,IF(N2278=N2271,0,1)))))))</f>
        <v>0</v>
      </c>
      <c r="AH2278" s="59" t="s">
        <v>224</v>
      </c>
      <c r="AI2278" s="59" t="str">
        <f t="shared" si="545"/>
        <v>??</v>
      </c>
      <c r="AJ2278" s="59">
        <f>IF(O2278=O2277,0,IF(O2278=O2276,0,IF(O2278=O2275,0,IF(O2278=O2274,0,IF(O2278=O2273,0,IF(O2278=O2272,0,IF(O2278=O2271,0,1)))))))</f>
        <v>0</v>
      </c>
      <c r="AK2278" s="529">
        <f t="shared" si="540"/>
        <v>0</v>
      </c>
    </row>
    <row r="2279" spans="1:37" ht="14.1" customHeight="1" thickTop="1" thickBot="1">
      <c r="A2279" s="2797"/>
      <c r="B2279" s="2801"/>
      <c r="C2279" s="2827"/>
      <c r="D2279" s="2830"/>
      <c r="E2279" s="2833"/>
      <c r="F2279" s="2807"/>
      <c r="G2279" s="2810"/>
      <c r="H2279" s="2839"/>
      <c r="I2279" s="2807"/>
      <c r="J2279" s="2807"/>
      <c r="K2279" s="277"/>
      <c r="L2279" s="98"/>
      <c r="M2279" s="1760"/>
      <c r="N2279" s="89"/>
      <c r="O2279" s="89"/>
      <c r="P2279" s="98"/>
      <c r="Q2279" s="98"/>
      <c r="R2279" s="12"/>
      <c r="S2279" s="12"/>
      <c r="T2279" s="12"/>
      <c r="U2279" s="12"/>
      <c r="V2279" s="12"/>
      <c r="W2279" s="1934"/>
      <c r="X2279" s="1934"/>
      <c r="Y2279" s="12"/>
      <c r="Z2279" s="98"/>
      <c r="AA2279" s="2813"/>
      <c r="AB2279" s="2813"/>
      <c r="AC2279" s="2824"/>
      <c r="AD2279" s="2835"/>
      <c r="AE2279" s="2821"/>
      <c r="AF2279" s="2823"/>
      <c r="AG2279" s="59">
        <f>IF(N2279=N2278,0,IF(N2279=N2277,0,IF(N2279=N2276,0,IF(N2279=N2275,0,IF(N2279=N2274,0,IF(N2279=N2273,0,IF(N2279=N2272,0,IF(N2279=N2271,0,1))))))))</f>
        <v>0</v>
      </c>
      <c r="AH2279" s="59" t="s">
        <v>224</v>
      </c>
      <c r="AI2279" s="59" t="str">
        <f t="shared" si="545"/>
        <v>??</v>
      </c>
      <c r="AJ2279" s="59">
        <f>IF(O2279=O2278,0,IF(O2279=O2277,0,IF(O2279=O2276,0,IF(O2279=O2275,0,IF(O2279=O2274,0,IF(O2279=O2273,0,IF(O2279=O2272,0,IF(O2279=O2271,0,1))))))))</f>
        <v>0</v>
      </c>
      <c r="AK2279" s="529">
        <f t="shared" si="540"/>
        <v>0</v>
      </c>
    </row>
    <row r="2280" spans="1:37" ht="14.1" customHeight="1" thickTop="1" thickBot="1">
      <c r="A2280" s="2797"/>
      <c r="B2280" s="2802"/>
      <c r="C2280" s="2828"/>
      <c r="D2280" s="2831"/>
      <c r="E2280" s="2834"/>
      <c r="F2280" s="2808"/>
      <c r="G2280" s="2811"/>
      <c r="H2280" s="2840"/>
      <c r="I2280" s="2808"/>
      <c r="J2280" s="2808"/>
      <c r="K2280" s="274"/>
      <c r="L2280" s="96"/>
      <c r="M2280" s="96"/>
      <c r="N2280" s="89"/>
      <c r="O2280" s="93"/>
      <c r="P2280" s="96"/>
      <c r="Q2280" s="96"/>
      <c r="R2280" s="13"/>
      <c r="S2280" s="13"/>
      <c r="T2280" s="13"/>
      <c r="U2280" s="13"/>
      <c r="V2280" s="13"/>
      <c r="W2280" s="13"/>
      <c r="X2280" s="13"/>
      <c r="Y2280" s="13"/>
      <c r="Z2280" s="96"/>
      <c r="AA2280" s="2814"/>
      <c r="AB2280" s="2814"/>
      <c r="AC2280" s="2825"/>
      <c r="AD2280" s="2835"/>
      <c r="AE2280" s="2822"/>
      <c r="AF2280" s="2823"/>
      <c r="AG2280" s="59">
        <f>IF(N2280=N2279,0,IF(N2280=N2278,0,IF(N2280=N2277,0,IF(N2280=N2276,0,IF(N2280=N2275,0,IF(N2280=N2274,0,IF(N2280=N2273,0,IF(N2280=N2272,0,IF(N2280=N2271,0,1)))))))))</f>
        <v>0</v>
      </c>
      <c r="AH2280" s="59" t="s">
        <v>224</v>
      </c>
      <c r="AI2280" s="59" t="str">
        <f t="shared" si="545"/>
        <v>??</v>
      </c>
      <c r="AJ2280" s="59">
        <f>IF(O2280=O2279,0,IF(O2280=O2278,0,IF(O2280=O2277,0,IF(O2280=O2276,0,IF(O2280=O2275,0,IF(O2280=O2274,0,IF(O2280=O2273,0,IF(O2280=O2272,0,IF(O2280=O2271,0,1)))))))))</f>
        <v>0</v>
      </c>
      <c r="AK2280" s="529">
        <f t="shared" si="540"/>
        <v>0</v>
      </c>
    </row>
    <row r="2281" spans="1:37" ht="14.1" customHeight="1" thickTop="1" thickBot="1">
      <c r="A2281" s="2797"/>
      <c r="B2281" s="2800"/>
      <c r="C2281" s="2826"/>
      <c r="D2281" s="2829"/>
      <c r="E2281" s="2832"/>
      <c r="F2281" s="2806"/>
      <c r="G2281" s="2809"/>
      <c r="H2281" s="2836" t="s">
        <v>970</v>
      </c>
      <c r="I2281" s="2806"/>
      <c r="J2281" s="2806"/>
      <c r="K2281" s="275"/>
      <c r="L2281" s="97"/>
      <c r="M2281" s="97"/>
      <c r="N2281" s="79"/>
      <c r="O2281" s="79"/>
      <c r="P2281" s="97"/>
      <c r="Q2281" s="97"/>
      <c r="R2281" s="14"/>
      <c r="S2281" s="14"/>
      <c r="T2281" s="14"/>
      <c r="U2281" s="14"/>
      <c r="V2281" s="14"/>
      <c r="W2281" s="14"/>
      <c r="X2281" s="14"/>
      <c r="Y2281" s="14"/>
      <c r="Z2281" s="97"/>
      <c r="AA2281" s="2812">
        <f>SUM(R2281:Z2290)</f>
        <v>0</v>
      </c>
      <c r="AB2281" s="2812">
        <f>IF(AA2281&gt;0,18,0)</f>
        <v>0</v>
      </c>
      <c r="AC2281" s="2815">
        <f t="shared" ref="AC2281" si="547">IF((AA2281-AB2281)&gt;=0,AA2281-AB2281,0)</f>
        <v>0</v>
      </c>
      <c r="AD2281" s="2835">
        <f>IF(AA2281&lt;AB2281,AA2281,AB2281)/IF(AB2281=0,1,AB2281)</f>
        <v>0</v>
      </c>
      <c r="AE2281" s="2820" t="str">
        <f>IF(AD2281=1,"pe",IF(AD2281&gt;0,"ne",""))</f>
        <v/>
      </c>
      <c r="AF2281" s="2823"/>
      <c r="AG2281" s="59">
        <v>1</v>
      </c>
      <c r="AH2281" s="59" t="s">
        <v>224</v>
      </c>
      <c r="AI2281" s="59" t="str">
        <f t="shared" si="545"/>
        <v>??</v>
      </c>
      <c r="AJ2281" s="59">
        <v>1</v>
      </c>
      <c r="AK2281" s="529">
        <f>C2281</f>
        <v>0</v>
      </c>
    </row>
    <row r="2282" spans="1:37" ht="14.1" customHeight="1" thickTop="1" thickBot="1">
      <c r="A2282" s="2797"/>
      <c r="B2282" s="2801"/>
      <c r="C2282" s="2827"/>
      <c r="D2282" s="2830"/>
      <c r="E2282" s="2833"/>
      <c r="F2282" s="2807"/>
      <c r="G2282" s="2810"/>
      <c r="H2282" s="2837"/>
      <c r="I2282" s="2807"/>
      <c r="J2282" s="2807"/>
      <c r="K2282" s="273"/>
      <c r="L2282" s="98"/>
      <c r="M2282" s="1760"/>
      <c r="N2282" s="89"/>
      <c r="O2282" s="89"/>
      <c r="P2282" s="98"/>
      <c r="Q2282" s="98"/>
      <c r="R2282" s="12"/>
      <c r="S2282" s="12"/>
      <c r="T2282" s="12"/>
      <c r="U2282" s="12"/>
      <c r="V2282" s="12"/>
      <c r="W2282" s="1934"/>
      <c r="X2282" s="1934"/>
      <c r="Y2282" s="12"/>
      <c r="Z2282" s="98"/>
      <c r="AA2282" s="2813"/>
      <c r="AB2282" s="2813"/>
      <c r="AC2282" s="2816"/>
      <c r="AD2282" s="2835"/>
      <c r="AE2282" s="2821"/>
      <c r="AF2282" s="2823"/>
      <c r="AG2282" s="59">
        <f>IF(N2282=N2281,0,1)</f>
        <v>0</v>
      </c>
      <c r="AH2282" s="59" t="s">
        <v>224</v>
      </c>
      <c r="AI2282" s="59" t="str">
        <f t="shared" ref="AI2282:AI2330" si="548">$C$2</f>
        <v>??</v>
      </c>
      <c r="AJ2282" s="59">
        <f>IF(O2282=O2281,0,1)</f>
        <v>0</v>
      </c>
      <c r="AK2282" s="529">
        <f t="shared" ref="AK2282:AK2290" si="549">AK2281</f>
        <v>0</v>
      </c>
    </row>
    <row r="2283" spans="1:37" ht="14.1" customHeight="1" thickTop="1" thickBot="1">
      <c r="A2283" s="2797"/>
      <c r="B2283" s="2801"/>
      <c r="C2283" s="2827"/>
      <c r="D2283" s="2830"/>
      <c r="E2283" s="2833"/>
      <c r="F2283" s="2807"/>
      <c r="G2283" s="2810"/>
      <c r="H2283" s="2838"/>
      <c r="I2283" s="2807"/>
      <c r="J2283" s="2807"/>
      <c r="K2283" s="273"/>
      <c r="L2283" s="98"/>
      <c r="M2283" s="1760"/>
      <c r="N2283" s="89"/>
      <c r="O2283" s="89"/>
      <c r="P2283" s="98"/>
      <c r="Q2283" s="98"/>
      <c r="R2283" s="12"/>
      <c r="S2283" s="12"/>
      <c r="T2283" s="12"/>
      <c r="U2283" s="12"/>
      <c r="V2283" s="12"/>
      <c r="W2283" s="1934"/>
      <c r="X2283" s="1934"/>
      <c r="Y2283" s="12"/>
      <c r="Z2283" s="98"/>
      <c r="AA2283" s="2813"/>
      <c r="AB2283" s="2813"/>
      <c r="AC2283" s="2816"/>
      <c r="AD2283" s="2835"/>
      <c r="AE2283" s="2821"/>
      <c r="AF2283" s="2823"/>
      <c r="AG2283" s="59">
        <f>IF(N2283=N2282,0,IF(N2283=N2281,0,1))</f>
        <v>0</v>
      </c>
      <c r="AH2283" s="59" t="s">
        <v>224</v>
      </c>
      <c r="AI2283" s="59" t="str">
        <f t="shared" si="548"/>
        <v>??</v>
      </c>
      <c r="AJ2283" s="59">
        <f>IF(O2283=O2282,0,IF(O2283=O2281,0,1))</f>
        <v>0</v>
      </c>
      <c r="AK2283" s="529">
        <f t="shared" si="549"/>
        <v>0</v>
      </c>
    </row>
    <row r="2284" spans="1:37" ht="14.1" customHeight="1" thickTop="1" thickBot="1">
      <c r="A2284" s="2797"/>
      <c r="B2284" s="2801"/>
      <c r="C2284" s="2827"/>
      <c r="D2284" s="2830"/>
      <c r="E2284" s="2833"/>
      <c r="F2284" s="2807"/>
      <c r="G2284" s="2810"/>
      <c r="H2284" s="2839"/>
      <c r="I2284" s="2807"/>
      <c r="J2284" s="2807"/>
      <c r="K2284" s="273"/>
      <c r="L2284" s="98"/>
      <c r="M2284" s="1760"/>
      <c r="N2284" s="89"/>
      <c r="O2284" s="89"/>
      <c r="P2284" s="98"/>
      <c r="Q2284" s="98"/>
      <c r="R2284" s="12"/>
      <c r="S2284" s="12"/>
      <c r="T2284" s="12"/>
      <c r="U2284" s="12"/>
      <c r="V2284" s="12"/>
      <c r="W2284" s="1934"/>
      <c r="X2284" s="1934"/>
      <c r="Y2284" s="12"/>
      <c r="Z2284" s="98"/>
      <c r="AA2284" s="2813"/>
      <c r="AB2284" s="2813"/>
      <c r="AC2284" s="2816"/>
      <c r="AD2284" s="2835"/>
      <c r="AE2284" s="2821"/>
      <c r="AF2284" s="2823"/>
      <c r="AG2284" s="59">
        <f>IF(N2284=N2283,0,IF(N2284=N2282,0,IF(N2284=N2281,0,1)))</f>
        <v>0</v>
      </c>
      <c r="AH2284" s="59" t="s">
        <v>224</v>
      </c>
      <c r="AI2284" s="59" t="str">
        <f t="shared" si="548"/>
        <v>??</v>
      </c>
      <c r="AJ2284" s="59">
        <f>IF(O2284=O2283,0,IF(O2284=O2282,0,IF(O2284=O2281,0,1)))</f>
        <v>0</v>
      </c>
      <c r="AK2284" s="529">
        <f t="shared" si="549"/>
        <v>0</v>
      </c>
    </row>
    <row r="2285" spans="1:37" ht="14.1" customHeight="1" thickTop="1" thickBot="1">
      <c r="A2285" s="2797"/>
      <c r="B2285" s="2801"/>
      <c r="C2285" s="2827"/>
      <c r="D2285" s="2830"/>
      <c r="E2285" s="2833"/>
      <c r="F2285" s="2807"/>
      <c r="G2285" s="2810"/>
      <c r="H2285" s="2839"/>
      <c r="I2285" s="2807"/>
      <c r="J2285" s="2807"/>
      <c r="K2285" s="277"/>
      <c r="L2285" s="98"/>
      <c r="M2285" s="1760"/>
      <c r="N2285" s="89"/>
      <c r="O2285" s="89"/>
      <c r="P2285" s="98"/>
      <c r="Q2285" s="98"/>
      <c r="R2285" s="12"/>
      <c r="S2285" s="12"/>
      <c r="T2285" s="12"/>
      <c r="U2285" s="12"/>
      <c r="V2285" s="12"/>
      <c r="W2285" s="1934"/>
      <c r="X2285" s="1934"/>
      <c r="Y2285" s="12"/>
      <c r="Z2285" s="98"/>
      <c r="AA2285" s="2813"/>
      <c r="AB2285" s="2813"/>
      <c r="AC2285" s="2816"/>
      <c r="AD2285" s="2835"/>
      <c r="AE2285" s="2821"/>
      <c r="AF2285" s="2823"/>
      <c r="AG2285" s="59">
        <f>IF(N2285=N2284,0,IF(N2285=N2283,0,IF(N2285=N2282,0,IF(N2285=N2281,0,1))))</f>
        <v>0</v>
      </c>
      <c r="AH2285" s="59" t="s">
        <v>224</v>
      </c>
      <c r="AI2285" s="59" t="str">
        <f t="shared" si="548"/>
        <v>??</v>
      </c>
      <c r="AJ2285" s="59">
        <f>IF(O2285=O2284,0,IF(O2285=O2283,0,IF(O2285=O2282,0,IF(O2285=O2281,0,1))))</f>
        <v>0</v>
      </c>
      <c r="AK2285" s="529">
        <f t="shared" si="549"/>
        <v>0</v>
      </c>
    </row>
    <row r="2286" spans="1:37" ht="14.1" customHeight="1" thickTop="1" thickBot="1">
      <c r="A2286" s="2797"/>
      <c r="B2286" s="2801"/>
      <c r="C2286" s="2827"/>
      <c r="D2286" s="2830"/>
      <c r="E2286" s="2833"/>
      <c r="F2286" s="2807"/>
      <c r="G2286" s="2810"/>
      <c r="H2286" s="2839"/>
      <c r="I2286" s="2807"/>
      <c r="J2286" s="2807"/>
      <c r="K2286" s="277"/>
      <c r="L2286" s="98"/>
      <c r="M2286" s="1760"/>
      <c r="N2286" s="89"/>
      <c r="O2286" s="89"/>
      <c r="P2286" s="98"/>
      <c r="Q2286" s="98"/>
      <c r="R2286" s="12"/>
      <c r="S2286" s="12"/>
      <c r="T2286" s="12"/>
      <c r="U2286" s="12"/>
      <c r="V2286" s="12"/>
      <c r="W2286" s="1934"/>
      <c r="X2286" s="1934"/>
      <c r="Y2286" s="12"/>
      <c r="Z2286" s="98"/>
      <c r="AA2286" s="2813"/>
      <c r="AB2286" s="2813"/>
      <c r="AC2286" s="2816"/>
      <c r="AD2286" s="2835"/>
      <c r="AE2286" s="2821"/>
      <c r="AF2286" s="2823"/>
      <c r="AG2286" s="59">
        <f>IF(N2286=N2285,0,IF(N2286=N2284,0,IF(N2286=N2283,0,IF(N2286=N2282,0,IF(N2286=N2281,0,1)))))</f>
        <v>0</v>
      </c>
      <c r="AH2286" s="59" t="s">
        <v>224</v>
      </c>
      <c r="AI2286" s="59" t="str">
        <f t="shared" si="548"/>
        <v>??</v>
      </c>
      <c r="AJ2286" s="59">
        <f>IF(O2286=O2285,0,IF(O2286=O2284,0,IF(O2286=O2283,0,IF(O2286=O2282,0,IF(O2286=O2281,0,1)))))</f>
        <v>0</v>
      </c>
      <c r="AK2286" s="529">
        <f t="shared" si="549"/>
        <v>0</v>
      </c>
    </row>
    <row r="2287" spans="1:37" ht="14.1" customHeight="1" thickTop="1" thickBot="1">
      <c r="A2287" s="2797"/>
      <c r="B2287" s="2801"/>
      <c r="C2287" s="2827"/>
      <c r="D2287" s="2830"/>
      <c r="E2287" s="2833"/>
      <c r="F2287" s="2807"/>
      <c r="G2287" s="2810"/>
      <c r="H2287" s="2839"/>
      <c r="I2287" s="2807"/>
      <c r="J2287" s="2807"/>
      <c r="K2287" s="277"/>
      <c r="L2287" s="98"/>
      <c r="M2287" s="1760"/>
      <c r="N2287" s="89"/>
      <c r="O2287" s="89"/>
      <c r="P2287" s="98"/>
      <c r="Q2287" s="98"/>
      <c r="R2287" s="12"/>
      <c r="S2287" s="12"/>
      <c r="T2287" s="12"/>
      <c r="U2287" s="12"/>
      <c r="V2287" s="12"/>
      <c r="W2287" s="1934"/>
      <c r="X2287" s="1934"/>
      <c r="Y2287" s="12"/>
      <c r="Z2287" s="98"/>
      <c r="AA2287" s="2813"/>
      <c r="AB2287" s="2813"/>
      <c r="AC2287" s="2824" t="str">
        <f t="shared" ref="AC2287" si="550">IF(AC2281&gt;9,"błąd","")</f>
        <v/>
      </c>
      <c r="AD2287" s="2835"/>
      <c r="AE2287" s="2821"/>
      <c r="AF2287" s="2823"/>
      <c r="AG2287" s="59">
        <f>IF(N2287=N2286,0,IF(N2287=N2285,0,IF(N2287=N2284,0,IF(N2287=N2283,0,IF(N2287=N2282,0,IF(N2287=N2281,0,1))))))</f>
        <v>0</v>
      </c>
      <c r="AH2287" s="59" t="s">
        <v>224</v>
      </c>
      <c r="AI2287" s="59" t="str">
        <f t="shared" si="548"/>
        <v>??</v>
      </c>
      <c r="AJ2287" s="59">
        <f>IF(O2287=O2286,0,IF(O2287=O2285,0,IF(O2287=O2284,0,IF(O2287=O2283,0,IF(O2287=O2282,0,IF(O2287=O2281,0,1))))))</f>
        <v>0</v>
      </c>
      <c r="AK2287" s="529">
        <f t="shared" si="549"/>
        <v>0</v>
      </c>
    </row>
    <row r="2288" spans="1:37" ht="14.1" customHeight="1" thickTop="1" thickBot="1">
      <c r="A2288" s="2797"/>
      <c r="B2288" s="2801"/>
      <c r="C2288" s="2827"/>
      <c r="D2288" s="2830"/>
      <c r="E2288" s="2833"/>
      <c r="F2288" s="2807"/>
      <c r="G2288" s="2810"/>
      <c r="H2288" s="2839"/>
      <c r="I2288" s="2807"/>
      <c r="J2288" s="2807"/>
      <c r="K2288" s="277"/>
      <c r="L2288" s="98"/>
      <c r="M2288" s="1760"/>
      <c r="N2288" s="89"/>
      <c r="O2288" s="89"/>
      <c r="P2288" s="98"/>
      <c r="Q2288" s="98"/>
      <c r="R2288" s="12"/>
      <c r="S2288" s="12"/>
      <c r="T2288" s="12"/>
      <c r="U2288" s="12"/>
      <c r="V2288" s="12"/>
      <c r="W2288" s="1934"/>
      <c r="X2288" s="1934"/>
      <c r="Y2288" s="12"/>
      <c r="Z2288" s="98"/>
      <c r="AA2288" s="2813"/>
      <c r="AB2288" s="2813"/>
      <c r="AC2288" s="2824"/>
      <c r="AD2288" s="2835"/>
      <c r="AE2288" s="2821"/>
      <c r="AF2288" s="2823"/>
      <c r="AG2288" s="59">
        <f>IF(N2288=N2287,0,IF(N2288=N2286,0,IF(N2288=N2285,0,IF(N2288=N2284,0,IF(N2288=N2283,0,IF(N2288=N2282,0,IF(N2288=N2281,0,1)))))))</f>
        <v>0</v>
      </c>
      <c r="AH2288" s="59" t="s">
        <v>224</v>
      </c>
      <c r="AI2288" s="59" t="str">
        <f t="shared" si="548"/>
        <v>??</v>
      </c>
      <c r="AJ2288" s="59">
        <f>IF(O2288=O2287,0,IF(O2288=O2286,0,IF(O2288=O2285,0,IF(O2288=O2284,0,IF(O2288=O2283,0,IF(O2288=O2282,0,IF(O2288=O2281,0,1)))))))</f>
        <v>0</v>
      </c>
      <c r="AK2288" s="529">
        <f t="shared" si="549"/>
        <v>0</v>
      </c>
    </row>
    <row r="2289" spans="1:37" ht="14.1" customHeight="1" thickTop="1" thickBot="1">
      <c r="A2289" s="2797"/>
      <c r="B2289" s="2801"/>
      <c r="C2289" s="2827"/>
      <c r="D2289" s="2830"/>
      <c r="E2289" s="2833"/>
      <c r="F2289" s="2807"/>
      <c r="G2289" s="2810"/>
      <c r="H2289" s="2839"/>
      <c r="I2289" s="2807"/>
      <c r="J2289" s="2807"/>
      <c r="K2289" s="277"/>
      <c r="L2289" s="98"/>
      <c r="M2289" s="1760"/>
      <c r="N2289" s="89"/>
      <c r="O2289" s="89"/>
      <c r="P2289" s="98"/>
      <c r="Q2289" s="98"/>
      <c r="R2289" s="12"/>
      <c r="S2289" s="12"/>
      <c r="T2289" s="12"/>
      <c r="U2289" s="12"/>
      <c r="V2289" s="12"/>
      <c r="W2289" s="1934"/>
      <c r="X2289" s="1934"/>
      <c r="Y2289" s="12"/>
      <c r="Z2289" s="98"/>
      <c r="AA2289" s="2813"/>
      <c r="AB2289" s="2813"/>
      <c r="AC2289" s="2824"/>
      <c r="AD2289" s="2835"/>
      <c r="AE2289" s="2821"/>
      <c r="AF2289" s="2823"/>
      <c r="AG2289" s="59">
        <f>IF(N2289=N2288,0,IF(N2289=N2287,0,IF(N2289=N2286,0,IF(N2289=N2285,0,IF(N2289=N2284,0,IF(N2289=N2283,0,IF(N2289=N2282,0,IF(N2289=N2281,0,1))))))))</f>
        <v>0</v>
      </c>
      <c r="AH2289" s="59" t="s">
        <v>224</v>
      </c>
      <c r="AI2289" s="59" t="str">
        <f t="shared" si="548"/>
        <v>??</v>
      </c>
      <c r="AJ2289" s="59">
        <f>IF(O2289=O2288,0,IF(O2289=O2287,0,IF(O2289=O2286,0,IF(O2289=O2285,0,IF(O2289=O2284,0,IF(O2289=O2283,0,IF(O2289=O2282,0,IF(O2289=O2281,0,1))))))))</f>
        <v>0</v>
      </c>
      <c r="AK2289" s="529">
        <f t="shared" si="549"/>
        <v>0</v>
      </c>
    </row>
    <row r="2290" spans="1:37" ht="14.1" customHeight="1" thickTop="1" thickBot="1">
      <c r="A2290" s="2797"/>
      <c r="B2290" s="2802"/>
      <c r="C2290" s="2828"/>
      <c r="D2290" s="2831"/>
      <c r="E2290" s="2834"/>
      <c r="F2290" s="2808"/>
      <c r="G2290" s="2811"/>
      <c r="H2290" s="2840"/>
      <c r="I2290" s="2808"/>
      <c r="J2290" s="2808"/>
      <c r="K2290" s="274"/>
      <c r="L2290" s="96"/>
      <c r="M2290" s="96"/>
      <c r="N2290" s="89"/>
      <c r="O2290" s="93"/>
      <c r="P2290" s="96"/>
      <c r="Q2290" s="96"/>
      <c r="R2290" s="13"/>
      <c r="S2290" s="13"/>
      <c r="T2290" s="13"/>
      <c r="U2290" s="13"/>
      <c r="V2290" s="13"/>
      <c r="W2290" s="13"/>
      <c r="X2290" s="13"/>
      <c r="Y2290" s="13"/>
      <c r="Z2290" s="96"/>
      <c r="AA2290" s="2814"/>
      <c r="AB2290" s="2814"/>
      <c r="AC2290" s="2825"/>
      <c r="AD2290" s="2835"/>
      <c r="AE2290" s="2822"/>
      <c r="AF2290" s="2823"/>
      <c r="AG2290" s="59">
        <f>IF(N2290=N2289,0,IF(N2290=N2288,0,IF(N2290=N2287,0,IF(N2290=N2286,0,IF(N2290=N2285,0,IF(N2290=N2284,0,IF(N2290=N2283,0,IF(N2290=N2282,0,IF(N2290=N2281,0,1)))))))))</f>
        <v>0</v>
      </c>
      <c r="AH2290" s="59" t="s">
        <v>224</v>
      </c>
      <c r="AI2290" s="59" t="str">
        <f t="shared" si="548"/>
        <v>??</v>
      </c>
      <c r="AJ2290" s="59">
        <f>IF(O2290=O2289,0,IF(O2290=O2288,0,IF(O2290=O2287,0,IF(O2290=O2286,0,IF(O2290=O2285,0,IF(O2290=O2284,0,IF(O2290=O2283,0,IF(O2290=O2282,0,IF(O2290=O2281,0,1)))))))))</f>
        <v>0</v>
      </c>
      <c r="AK2290" s="529">
        <f t="shared" si="549"/>
        <v>0</v>
      </c>
    </row>
    <row r="2291" spans="1:37" ht="14.1" customHeight="1" thickTop="1" thickBot="1">
      <c r="A2291" s="2797"/>
      <c r="B2291" s="2800"/>
      <c r="C2291" s="2826"/>
      <c r="D2291" s="2829"/>
      <c r="E2291" s="2832"/>
      <c r="F2291" s="2806"/>
      <c r="G2291" s="2809"/>
      <c r="H2291" s="2836" t="s">
        <v>970</v>
      </c>
      <c r="I2291" s="2806"/>
      <c r="J2291" s="2806"/>
      <c r="K2291" s="275"/>
      <c r="L2291" s="97"/>
      <c r="M2291" s="97"/>
      <c r="N2291" s="79"/>
      <c r="O2291" s="79"/>
      <c r="P2291" s="97"/>
      <c r="Q2291" s="97"/>
      <c r="R2291" s="14"/>
      <c r="S2291" s="14"/>
      <c r="T2291" s="14"/>
      <c r="U2291" s="14"/>
      <c r="V2291" s="14"/>
      <c r="W2291" s="14"/>
      <c r="X2291" s="14"/>
      <c r="Y2291" s="14"/>
      <c r="Z2291" s="97"/>
      <c r="AA2291" s="2812">
        <f>SUM(R2291:Z2300)</f>
        <v>0</v>
      </c>
      <c r="AB2291" s="2812">
        <f>IF(AA2291&gt;0,18,0)</f>
        <v>0</v>
      </c>
      <c r="AC2291" s="2815">
        <f t="shared" ref="AC2291" si="551">IF((AA2291-AB2291)&gt;=0,AA2291-AB2291,0)</f>
        <v>0</v>
      </c>
      <c r="AD2291" s="2835">
        <f>IF(AA2291&lt;AB2291,AA2291,AB2291)/IF(AB2291=0,1,AB2291)</f>
        <v>0</v>
      </c>
      <c r="AE2291" s="2820" t="str">
        <f>IF(AD2291=1,"pe",IF(AD2291&gt;0,"ne",""))</f>
        <v/>
      </c>
      <c r="AF2291" s="2823"/>
      <c r="AG2291" s="59">
        <v>1</v>
      </c>
      <c r="AH2291" s="59" t="s">
        <v>224</v>
      </c>
      <c r="AI2291" s="59" t="str">
        <f t="shared" si="548"/>
        <v>??</v>
      </c>
      <c r="AJ2291" s="59">
        <v>1</v>
      </c>
      <c r="AK2291" s="529">
        <f>C2291</f>
        <v>0</v>
      </c>
    </row>
    <row r="2292" spans="1:37" ht="14.1" customHeight="1" thickTop="1" thickBot="1">
      <c r="A2292" s="2797"/>
      <c r="B2292" s="2801"/>
      <c r="C2292" s="2827"/>
      <c r="D2292" s="2830"/>
      <c r="E2292" s="2833"/>
      <c r="F2292" s="2807"/>
      <c r="G2292" s="2810"/>
      <c r="H2292" s="2837"/>
      <c r="I2292" s="2807"/>
      <c r="J2292" s="2807"/>
      <c r="K2292" s="273"/>
      <c r="L2292" s="98"/>
      <c r="M2292" s="1760"/>
      <c r="N2292" s="89"/>
      <c r="O2292" s="89"/>
      <c r="P2292" s="98"/>
      <c r="Q2292" s="98"/>
      <c r="R2292" s="12"/>
      <c r="S2292" s="12"/>
      <c r="T2292" s="12"/>
      <c r="U2292" s="12"/>
      <c r="V2292" s="12"/>
      <c r="W2292" s="1934"/>
      <c r="X2292" s="1934"/>
      <c r="Y2292" s="12"/>
      <c r="Z2292" s="98"/>
      <c r="AA2292" s="2813"/>
      <c r="AB2292" s="2813"/>
      <c r="AC2292" s="2816"/>
      <c r="AD2292" s="2835"/>
      <c r="AE2292" s="2821"/>
      <c r="AF2292" s="2823"/>
      <c r="AG2292" s="59">
        <f>IF(N2292=N2291,0,1)</f>
        <v>0</v>
      </c>
      <c r="AH2292" s="59" t="s">
        <v>224</v>
      </c>
      <c r="AI2292" s="59" t="str">
        <f t="shared" si="548"/>
        <v>??</v>
      </c>
      <c r="AJ2292" s="59">
        <f>IF(O2292=O2291,0,1)</f>
        <v>0</v>
      </c>
      <c r="AK2292" s="529">
        <f t="shared" ref="AK2292:AK2330" si="552">AK2291</f>
        <v>0</v>
      </c>
    </row>
    <row r="2293" spans="1:37" ht="14.1" customHeight="1" thickTop="1" thickBot="1">
      <c r="A2293" s="2797"/>
      <c r="B2293" s="2801"/>
      <c r="C2293" s="2827"/>
      <c r="D2293" s="2830"/>
      <c r="E2293" s="2833"/>
      <c r="F2293" s="2807"/>
      <c r="G2293" s="2810"/>
      <c r="H2293" s="2838"/>
      <c r="I2293" s="2807"/>
      <c r="J2293" s="2807"/>
      <c r="K2293" s="273"/>
      <c r="L2293" s="98"/>
      <c r="M2293" s="1760"/>
      <c r="N2293" s="89"/>
      <c r="O2293" s="89"/>
      <c r="P2293" s="98"/>
      <c r="Q2293" s="98"/>
      <c r="R2293" s="12"/>
      <c r="S2293" s="12"/>
      <c r="T2293" s="12"/>
      <c r="U2293" s="12"/>
      <c r="V2293" s="12"/>
      <c r="W2293" s="1934"/>
      <c r="X2293" s="1934"/>
      <c r="Y2293" s="12"/>
      <c r="Z2293" s="98"/>
      <c r="AA2293" s="2813"/>
      <c r="AB2293" s="2813"/>
      <c r="AC2293" s="2816"/>
      <c r="AD2293" s="2835"/>
      <c r="AE2293" s="2821"/>
      <c r="AF2293" s="2823"/>
      <c r="AG2293" s="59">
        <f>IF(N2293=N2292,0,IF(N2293=N2291,0,1))</f>
        <v>0</v>
      </c>
      <c r="AH2293" s="59" t="s">
        <v>224</v>
      </c>
      <c r="AI2293" s="59" t="str">
        <f t="shared" si="548"/>
        <v>??</v>
      </c>
      <c r="AJ2293" s="59">
        <f>IF(O2293=O2292,0,IF(O2293=O2291,0,1))</f>
        <v>0</v>
      </c>
      <c r="AK2293" s="529">
        <f t="shared" si="552"/>
        <v>0</v>
      </c>
    </row>
    <row r="2294" spans="1:37" ht="14.1" customHeight="1" thickTop="1" thickBot="1">
      <c r="A2294" s="2797"/>
      <c r="B2294" s="2801"/>
      <c r="C2294" s="2827"/>
      <c r="D2294" s="2830"/>
      <c r="E2294" s="2833"/>
      <c r="F2294" s="2807"/>
      <c r="G2294" s="2810"/>
      <c r="H2294" s="2839"/>
      <c r="I2294" s="2807"/>
      <c r="J2294" s="2807"/>
      <c r="K2294" s="273"/>
      <c r="L2294" s="98"/>
      <c r="M2294" s="1760"/>
      <c r="N2294" s="89"/>
      <c r="O2294" s="89"/>
      <c r="P2294" s="98"/>
      <c r="Q2294" s="98"/>
      <c r="R2294" s="12"/>
      <c r="S2294" s="12"/>
      <c r="T2294" s="12"/>
      <c r="U2294" s="12"/>
      <c r="V2294" s="12"/>
      <c r="W2294" s="1934"/>
      <c r="X2294" s="1934"/>
      <c r="Y2294" s="12"/>
      <c r="Z2294" s="98"/>
      <c r="AA2294" s="2813"/>
      <c r="AB2294" s="2813"/>
      <c r="AC2294" s="2816"/>
      <c r="AD2294" s="2835"/>
      <c r="AE2294" s="2821"/>
      <c r="AF2294" s="2823"/>
      <c r="AG2294" s="59">
        <f>IF(N2294=N2293,0,IF(N2294=N2292,0,IF(N2294=N2291,0,1)))</f>
        <v>0</v>
      </c>
      <c r="AH2294" s="59" t="s">
        <v>224</v>
      </c>
      <c r="AI2294" s="59" t="str">
        <f t="shared" si="548"/>
        <v>??</v>
      </c>
      <c r="AJ2294" s="59">
        <f>IF(O2294=O2293,0,IF(O2294=O2292,0,IF(O2294=O2291,0,1)))</f>
        <v>0</v>
      </c>
      <c r="AK2294" s="529">
        <f t="shared" si="552"/>
        <v>0</v>
      </c>
    </row>
    <row r="2295" spans="1:37" ht="14.1" customHeight="1" thickTop="1" thickBot="1">
      <c r="A2295" s="2797"/>
      <c r="B2295" s="2801"/>
      <c r="C2295" s="2827"/>
      <c r="D2295" s="2830"/>
      <c r="E2295" s="2833"/>
      <c r="F2295" s="2807"/>
      <c r="G2295" s="2810"/>
      <c r="H2295" s="2839"/>
      <c r="I2295" s="2807"/>
      <c r="J2295" s="2807"/>
      <c r="K2295" s="277"/>
      <c r="L2295" s="98"/>
      <c r="M2295" s="1760"/>
      <c r="N2295" s="89"/>
      <c r="O2295" s="89"/>
      <c r="P2295" s="98"/>
      <c r="Q2295" s="98"/>
      <c r="R2295" s="12"/>
      <c r="S2295" s="12"/>
      <c r="T2295" s="12"/>
      <c r="U2295" s="12"/>
      <c r="V2295" s="12"/>
      <c r="W2295" s="1934"/>
      <c r="X2295" s="1934"/>
      <c r="Y2295" s="12"/>
      <c r="Z2295" s="98"/>
      <c r="AA2295" s="2813"/>
      <c r="AB2295" s="2813"/>
      <c r="AC2295" s="2816"/>
      <c r="AD2295" s="2835"/>
      <c r="AE2295" s="2821"/>
      <c r="AF2295" s="2823"/>
      <c r="AG2295" s="59">
        <f>IF(N2295=N2294,0,IF(N2295=N2293,0,IF(N2295=N2292,0,IF(N2295=N2291,0,1))))</f>
        <v>0</v>
      </c>
      <c r="AH2295" s="59" t="s">
        <v>224</v>
      </c>
      <c r="AI2295" s="59" t="str">
        <f t="shared" si="548"/>
        <v>??</v>
      </c>
      <c r="AJ2295" s="59">
        <f>IF(O2295=O2294,0,IF(O2295=O2293,0,IF(O2295=O2292,0,IF(O2295=O2291,0,1))))</f>
        <v>0</v>
      </c>
      <c r="AK2295" s="529">
        <f t="shared" si="552"/>
        <v>0</v>
      </c>
    </row>
    <row r="2296" spans="1:37" ht="14.1" customHeight="1" thickTop="1" thickBot="1">
      <c r="A2296" s="2797"/>
      <c r="B2296" s="2801"/>
      <c r="C2296" s="2827"/>
      <c r="D2296" s="2830"/>
      <c r="E2296" s="2833"/>
      <c r="F2296" s="2807"/>
      <c r="G2296" s="2810"/>
      <c r="H2296" s="2839"/>
      <c r="I2296" s="2807"/>
      <c r="J2296" s="2807"/>
      <c r="K2296" s="277"/>
      <c r="L2296" s="98"/>
      <c r="M2296" s="1760"/>
      <c r="N2296" s="89"/>
      <c r="O2296" s="89"/>
      <c r="P2296" s="98"/>
      <c r="Q2296" s="98"/>
      <c r="R2296" s="12"/>
      <c r="S2296" s="12"/>
      <c r="T2296" s="12"/>
      <c r="U2296" s="12"/>
      <c r="V2296" s="12"/>
      <c r="W2296" s="1934"/>
      <c r="X2296" s="1934"/>
      <c r="Y2296" s="12"/>
      <c r="Z2296" s="98"/>
      <c r="AA2296" s="2813"/>
      <c r="AB2296" s="2813"/>
      <c r="AC2296" s="2816"/>
      <c r="AD2296" s="2835"/>
      <c r="AE2296" s="2821"/>
      <c r="AF2296" s="2823"/>
      <c r="AG2296" s="59">
        <f>IF(N2296=N2295,0,IF(N2296=N2294,0,IF(N2296=N2293,0,IF(N2296=N2292,0,IF(N2296=N2291,0,1)))))</f>
        <v>0</v>
      </c>
      <c r="AH2296" s="59" t="s">
        <v>224</v>
      </c>
      <c r="AI2296" s="59" t="str">
        <f t="shared" si="548"/>
        <v>??</v>
      </c>
      <c r="AJ2296" s="59">
        <f>IF(O2296=O2295,0,IF(O2296=O2294,0,IF(O2296=O2293,0,IF(O2296=O2292,0,IF(O2296=O2291,0,1)))))</f>
        <v>0</v>
      </c>
      <c r="AK2296" s="529">
        <f t="shared" si="552"/>
        <v>0</v>
      </c>
    </row>
    <row r="2297" spans="1:37" ht="14.1" customHeight="1" thickTop="1" thickBot="1">
      <c r="A2297" s="2797"/>
      <c r="B2297" s="2801"/>
      <c r="C2297" s="2827"/>
      <c r="D2297" s="2830"/>
      <c r="E2297" s="2833"/>
      <c r="F2297" s="2807"/>
      <c r="G2297" s="2810"/>
      <c r="H2297" s="2839"/>
      <c r="I2297" s="2807"/>
      <c r="J2297" s="2807"/>
      <c r="K2297" s="277"/>
      <c r="L2297" s="98"/>
      <c r="M2297" s="1760"/>
      <c r="N2297" s="89"/>
      <c r="O2297" s="89"/>
      <c r="P2297" s="98"/>
      <c r="Q2297" s="98"/>
      <c r="R2297" s="12"/>
      <c r="S2297" s="12"/>
      <c r="T2297" s="12"/>
      <c r="U2297" s="12"/>
      <c r="V2297" s="12"/>
      <c r="W2297" s="1934"/>
      <c r="X2297" s="1934"/>
      <c r="Y2297" s="12"/>
      <c r="Z2297" s="98"/>
      <c r="AA2297" s="2813"/>
      <c r="AB2297" s="2813"/>
      <c r="AC2297" s="2824" t="str">
        <f t="shared" ref="AC2297" si="553">IF(AC2291&gt;9,"błąd","")</f>
        <v/>
      </c>
      <c r="AD2297" s="2835"/>
      <c r="AE2297" s="2821"/>
      <c r="AF2297" s="2823"/>
      <c r="AG2297" s="59">
        <f>IF(N2297=N2296,0,IF(N2297=N2295,0,IF(N2297=N2294,0,IF(N2297=N2293,0,IF(N2297=N2292,0,IF(N2297=N2291,0,1))))))</f>
        <v>0</v>
      </c>
      <c r="AH2297" s="59" t="s">
        <v>224</v>
      </c>
      <c r="AI2297" s="59" t="str">
        <f t="shared" si="548"/>
        <v>??</v>
      </c>
      <c r="AJ2297" s="59">
        <f>IF(O2297=O2296,0,IF(O2297=O2295,0,IF(O2297=O2294,0,IF(O2297=O2293,0,IF(O2297=O2292,0,IF(O2297=O2291,0,1))))))</f>
        <v>0</v>
      </c>
      <c r="AK2297" s="529">
        <f t="shared" si="552"/>
        <v>0</v>
      </c>
    </row>
    <row r="2298" spans="1:37" ht="14.1" customHeight="1" thickTop="1" thickBot="1">
      <c r="A2298" s="2797"/>
      <c r="B2298" s="2801"/>
      <c r="C2298" s="2827"/>
      <c r="D2298" s="2830"/>
      <c r="E2298" s="2833"/>
      <c r="F2298" s="2807"/>
      <c r="G2298" s="2810"/>
      <c r="H2298" s="2839"/>
      <c r="I2298" s="2807"/>
      <c r="J2298" s="2807"/>
      <c r="K2298" s="277"/>
      <c r="L2298" s="98"/>
      <c r="M2298" s="1760"/>
      <c r="N2298" s="89"/>
      <c r="O2298" s="89"/>
      <c r="P2298" s="98"/>
      <c r="Q2298" s="98"/>
      <c r="R2298" s="12"/>
      <c r="S2298" s="12"/>
      <c r="T2298" s="12"/>
      <c r="U2298" s="12"/>
      <c r="V2298" s="12"/>
      <c r="W2298" s="1934"/>
      <c r="X2298" s="1934"/>
      <c r="Y2298" s="12"/>
      <c r="Z2298" s="98"/>
      <c r="AA2298" s="2813"/>
      <c r="AB2298" s="2813"/>
      <c r="AC2298" s="2824"/>
      <c r="AD2298" s="2835"/>
      <c r="AE2298" s="2821"/>
      <c r="AF2298" s="2823"/>
      <c r="AG2298" s="59">
        <f>IF(N2298=N2297,0,IF(N2298=N2296,0,IF(N2298=N2295,0,IF(N2298=N2294,0,IF(N2298=N2293,0,IF(N2298=N2292,0,IF(N2298=N2291,0,1)))))))</f>
        <v>0</v>
      </c>
      <c r="AH2298" s="59" t="s">
        <v>224</v>
      </c>
      <c r="AI2298" s="59" t="str">
        <f t="shared" si="548"/>
        <v>??</v>
      </c>
      <c r="AJ2298" s="59">
        <f>IF(O2298=O2297,0,IF(O2298=O2296,0,IF(O2298=O2295,0,IF(O2298=O2294,0,IF(O2298=O2293,0,IF(O2298=O2292,0,IF(O2298=O2291,0,1)))))))</f>
        <v>0</v>
      </c>
      <c r="AK2298" s="529">
        <f t="shared" si="552"/>
        <v>0</v>
      </c>
    </row>
    <row r="2299" spans="1:37" ht="14.1" customHeight="1" thickTop="1" thickBot="1">
      <c r="A2299" s="2797"/>
      <c r="B2299" s="2801"/>
      <c r="C2299" s="2827"/>
      <c r="D2299" s="2830"/>
      <c r="E2299" s="2833"/>
      <c r="F2299" s="2807"/>
      <c r="G2299" s="2810"/>
      <c r="H2299" s="2839"/>
      <c r="I2299" s="2807"/>
      <c r="J2299" s="2807"/>
      <c r="K2299" s="277"/>
      <c r="L2299" s="98"/>
      <c r="M2299" s="1760"/>
      <c r="N2299" s="89"/>
      <c r="O2299" s="89"/>
      <c r="P2299" s="98"/>
      <c r="Q2299" s="98"/>
      <c r="R2299" s="12"/>
      <c r="S2299" s="12"/>
      <c r="T2299" s="12"/>
      <c r="U2299" s="12"/>
      <c r="V2299" s="12"/>
      <c r="W2299" s="1934"/>
      <c r="X2299" s="1934"/>
      <c r="Y2299" s="12"/>
      <c r="Z2299" s="98"/>
      <c r="AA2299" s="2813"/>
      <c r="AB2299" s="2813"/>
      <c r="AC2299" s="2824"/>
      <c r="AD2299" s="2835"/>
      <c r="AE2299" s="2821"/>
      <c r="AF2299" s="2823"/>
      <c r="AG2299" s="59">
        <f>IF(N2299=N2298,0,IF(N2299=N2297,0,IF(N2299=N2296,0,IF(N2299=N2295,0,IF(N2299=N2294,0,IF(N2299=N2293,0,IF(N2299=N2292,0,IF(N2299=N2291,0,1))))))))</f>
        <v>0</v>
      </c>
      <c r="AH2299" s="59" t="s">
        <v>224</v>
      </c>
      <c r="AI2299" s="59" t="str">
        <f t="shared" si="548"/>
        <v>??</v>
      </c>
      <c r="AJ2299" s="59">
        <f>IF(O2299=O2298,0,IF(O2299=O2297,0,IF(O2299=O2296,0,IF(O2299=O2295,0,IF(O2299=O2294,0,IF(O2299=O2293,0,IF(O2299=O2292,0,IF(O2299=O2291,0,1))))))))</f>
        <v>0</v>
      </c>
      <c r="AK2299" s="529">
        <f t="shared" si="552"/>
        <v>0</v>
      </c>
    </row>
    <row r="2300" spans="1:37" ht="14.1" customHeight="1" thickTop="1" thickBot="1">
      <c r="A2300" s="2797"/>
      <c r="B2300" s="2802"/>
      <c r="C2300" s="2828"/>
      <c r="D2300" s="2831"/>
      <c r="E2300" s="2834"/>
      <c r="F2300" s="2808"/>
      <c r="G2300" s="2811"/>
      <c r="H2300" s="2840"/>
      <c r="I2300" s="2808"/>
      <c r="J2300" s="2808"/>
      <c r="K2300" s="274"/>
      <c r="L2300" s="96"/>
      <c r="M2300" s="96"/>
      <c r="N2300" s="89"/>
      <c r="O2300" s="93"/>
      <c r="P2300" s="96"/>
      <c r="Q2300" s="96"/>
      <c r="R2300" s="13"/>
      <c r="S2300" s="13"/>
      <c r="T2300" s="13"/>
      <c r="U2300" s="13"/>
      <c r="V2300" s="13"/>
      <c r="W2300" s="13"/>
      <c r="X2300" s="13"/>
      <c r="Y2300" s="13"/>
      <c r="Z2300" s="96"/>
      <c r="AA2300" s="2814"/>
      <c r="AB2300" s="2814"/>
      <c r="AC2300" s="2825"/>
      <c r="AD2300" s="2835"/>
      <c r="AE2300" s="2822"/>
      <c r="AF2300" s="2823"/>
      <c r="AG2300" s="59">
        <f>IF(N2300=N2299,0,IF(N2300=N2298,0,IF(N2300=N2297,0,IF(N2300=N2296,0,IF(N2300=N2295,0,IF(N2300=N2294,0,IF(N2300=N2293,0,IF(N2300=N2292,0,IF(N2300=N2291,0,1)))))))))</f>
        <v>0</v>
      </c>
      <c r="AH2300" s="59" t="s">
        <v>224</v>
      </c>
      <c r="AI2300" s="59" t="str">
        <f t="shared" si="548"/>
        <v>??</v>
      </c>
      <c r="AJ2300" s="59">
        <f>IF(O2300=O2299,0,IF(O2300=O2298,0,IF(O2300=O2297,0,IF(O2300=O2296,0,IF(O2300=O2295,0,IF(O2300=O2294,0,IF(O2300=O2293,0,IF(O2300=O2292,0,IF(O2300=O2291,0,1)))))))))</f>
        <v>0</v>
      </c>
      <c r="AK2300" s="529">
        <f t="shared" si="552"/>
        <v>0</v>
      </c>
    </row>
    <row r="2301" spans="1:37" ht="14.1" customHeight="1" thickTop="1" thickBot="1">
      <c r="A2301" s="2797"/>
      <c r="B2301" s="2800"/>
      <c r="C2301" s="2826"/>
      <c r="D2301" s="2829"/>
      <c r="E2301" s="2832"/>
      <c r="F2301" s="2806"/>
      <c r="G2301" s="2809"/>
      <c r="H2301" s="2836" t="s">
        <v>970</v>
      </c>
      <c r="I2301" s="2806"/>
      <c r="J2301" s="2806"/>
      <c r="K2301" s="275"/>
      <c r="L2301" s="97"/>
      <c r="M2301" s="97"/>
      <c r="N2301" s="79"/>
      <c r="O2301" s="79"/>
      <c r="P2301" s="97"/>
      <c r="Q2301" s="97"/>
      <c r="R2301" s="14"/>
      <c r="S2301" s="14"/>
      <c r="T2301" s="14"/>
      <c r="U2301" s="14"/>
      <c r="V2301" s="14"/>
      <c r="W2301" s="14"/>
      <c r="X2301" s="14"/>
      <c r="Y2301" s="14"/>
      <c r="Z2301" s="97"/>
      <c r="AA2301" s="2812">
        <f>SUM(R2301:Z2310)</f>
        <v>0</v>
      </c>
      <c r="AB2301" s="2812">
        <f>IF(AA2301&gt;0,18,0)</f>
        <v>0</v>
      </c>
      <c r="AC2301" s="2815">
        <f t="shared" ref="AC2301" si="554">IF((AA2301-AB2301)&gt;=0,AA2301-AB2301,0)</f>
        <v>0</v>
      </c>
      <c r="AD2301" s="2835">
        <f>IF(AA2301&lt;AB2301,AA2301,AB2301)/IF(AB2301=0,1,AB2301)</f>
        <v>0</v>
      </c>
      <c r="AE2301" s="2820" t="str">
        <f>IF(AD2301=1,"pe",IF(AD2301&gt;0,"ne",""))</f>
        <v/>
      </c>
      <c r="AF2301" s="2823"/>
      <c r="AG2301" s="59">
        <v>1</v>
      </c>
      <c r="AH2301" s="59" t="s">
        <v>224</v>
      </c>
      <c r="AI2301" s="59" t="str">
        <f t="shared" si="548"/>
        <v>??</v>
      </c>
      <c r="AJ2301" s="59">
        <v>1</v>
      </c>
      <c r="AK2301" s="529">
        <f>C2301</f>
        <v>0</v>
      </c>
    </row>
    <row r="2302" spans="1:37" ht="14.1" customHeight="1" thickTop="1" thickBot="1">
      <c r="A2302" s="2797"/>
      <c r="B2302" s="2801"/>
      <c r="C2302" s="2827"/>
      <c r="D2302" s="2830"/>
      <c r="E2302" s="2833"/>
      <c r="F2302" s="2807"/>
      <c r="G2302" s="2810"/>
      <c r="H2302" s="2837"/>
      <c r="I2302" s="2807"/>
      <c r="J2302" s="2807"/>
      <c r="K2302" s="273"/>
      <c r="L2302" s="98"/>
      <c r="M2302" s="1760"/>
      <c r="N2302" s="89"/>
      <c r="O2302" s="89"/>
      <c r="P2302" s="98"/>
      <c r="Q2302" s="98"/>
      <c r="R2302" s="12"/>
      <c r="S2302" s="12"/>
      <c r="T2302" s="12"/>
      <c r="U2302" s="12"/>
      <c r="V2302" s="12"/>
      <c r="W2302" s="1934"/>
      <c r="X2302" s="1934"/>
      <c r="Y2302" s="12"/>
      <c r="Z2302" s="98"/>
      <c r="AA2302" s="2813"/>
      <c r="AB2302" s="2813"/>
      <c r="AC2302" s="2816"/>
      <c r="AD2302" s="2835"/>
      <c r="AE2302" s="2821"/>
      <c r="AF2302" s="2823"/>
      <c r="AG2302" s="59">
        <f>IF(N2302=N2301,0,1)</f>
        <v>0</v>
      </c>
      <c r="AH2302" s="59" t="s">
        <v>224</v>
      </c>
      <c r="AI2302" s="59" t="str">
        <f t="shared" si="548"/>
        <v>??</v>
      </c>
      <c r="AJ2302" s="59">
        <f>IF(O2302=O2301,0,1)</f>
        <v>0</v>
      </c>
      <c r="AK2302" s="529">
        <f t="shared" si="552"/>
        <v>0</v>
      </c>
    </row>
    <row r="2303" spans="1:37" ht="14.1" customHeight="1" thickTop="1" thickBot="1">
      <c r="A2303" s="2797"/>
      <c r="B2303" s="2801"/>
      <c r="C2303" s="2827"/>
      <c r="D2303" s="2830"/>
      <c r="E2303" s="2833"/>
      <c r="F2303" s="2807"/>
      <c r="G2303" s="2810"/>
      <c r="H2303" s="2838"/>
      <c r="I2303" s="2807"/>
      <c r="J2303" s="2807"/>
      <c r="K2303" s="273"/>
      <c r="L2303" s="98"/>
      <c r="M2303" s="1760"/>
      <c r="N2303" s="89"/>
      <c r="O2303" s="89"/>
      <c r="P2303" s="98"/>
      <c r="Q2303" s="98"/>
      <c r="R2303" s="12"/>
      <c r="S2303" s="12"/>
      <c r="T2303" s="12"/>
      <c r="U2303" s="12"/>
      <c r="V2303" s="12"/>
      <c r="W2303" s="1934"/>
      <c r="X2303" s="1934"/>
      <c r="Y2303" s="12"/>
      <c r="Z2303" s="98"/>
      <c r="AA2303" s="2813"/>
      <c r="AB2303" s="2813"/>
      <c r="AC2303" s="2816"/>
      <c r="AD2303" s="2835"/>
      <c r="AE2303" s="2821"/>
      <c r="AF2303" s="2823"/>
      <c r="AG2303" s="59">
        <f>IF(N2303=N2302,0,IF(N2303=N2301,0,1))</f>
        <v>0</v>
      </c>
      <c r="AH2303" s="59" t="s">
        <v>224</v>
      </c>
      <c r="AI2303" s="59" t="str">
        <f t="shared" si="548"/>
        <v>??</v>
      </c>
      <c r="AJ2303" s="59">
        <f>IF(O2303=O2302,0,IF(O2303=O2301,0,1))</f>
        <v>0</v>
      </c>
      <c r="AK2303" s="529">
        <f t="shared" si="552"/>
        <v>0</v>
      </c>
    </row>
    <row r="2304" spans="1:37" ht="14.1" customHeight="1" thickTop="1" thickBot="1">
      <c r="A2304" s="2797"/>
      <c r="B2304" s="2801"/>
      <c r="C2304" s="2827"/>
      <c r="D2304" s="2830"/>
      <c r="E2304" s="2833"/>
      <c r="F2304" s="2807"/>
      <c r="G2304" s="2810"/>
      <c r="H2304" s="2839"/>
      <c r="I2304" s="2807"/>
      <c r="J2304" s="2807"/>
      <c r="K2304" s="273"/>
      <c r="L2304" s="98"/>
      <c r="M2304" s="1760"/>
      <c r="N2304" s="89"/>
      <c r="O2304" s="89"/>
      <c r="P2304" s="98"/>
      <c r="Q2304" s="98"/>
      <c r="R2304" s="12"/>
      <c r="S2304" s="12"/>
      <c r="T2304" s="12"/>
      <c r="U2304" s="12"/>
      <c r="V2304" s="12"/>
      <c r="W2304" s="1934"/>
      <c r="X2304" s="1934"/>
      <c r="Y2304" s="12"/>
      <c r="Z2304" s="98"/>
      <c r="AA2304" s="2813"/>
      <c r="AB2304" s="2813"/>
      <c r="AC2304" s="2816"/>
      <c r="AD2304" s="2835"/>
      <c r="AE2304" s="2821"/>
      <c r="AF2304" s="2823"/>
      <c r="AG2304" s="59">
        <f>IF(N2304=N2303,0,IF(N2304=N2302,0,IF(N2304=N2301,0,1)))</f>
        <v>0</v>
      </c>
      <c r="AH2304" s="59" t="s">
        <v>224</v>
      </c>
      <c r="AI2304" s="59" t="str">
        <f t="shared" si="548"/>
        <v>??</v>
      </c>
      <c r="AJ2304" s="59">
        <f>IF(O2304=O2303,0,IF(O2304=O2302,0,IF(O2304=O2301,0,1)))</f>
        <v>0</v>
      </c>
      <c r="AK2304" s="529">
        <f t="shared" si="552"/>
        <v>0</v>
      </c>
    </row>
    <row r="2305" spans="1:37" ht="14.1" customHeight="1" thickTop="1" thickBot="1">
      <c r="A2305" s="2797"/>
      <c r="B2305" s="2801"/>
      <c r="C2305" s="2827"/>
      <c r="D2305" s="2830"/>
      <c r="E2305" s="2833"/>
      <c r="F2305" s="2807"/>
      <c r="G2305" s="2810"/>
      <c r="H2305" s="2839"/>
      <c r="I2305" s="2807"/>
      <c r="J2305" s="2807"/>
      <c r="K2305" s="277"/>
      <c r="L2305" s="98"/>
      <c r="M2305" s="1760"/>
      <c r="N2305" s="89"/>
      <c r="O2305" s="89"/>
      <c r="P2305" s="98"/>
      <c r="Q2305" s="98"/>
      <c r="R2305" s="12"/>
      <c r="S2305" s="12"/>
      <c r="T2305" s="12"/>
      <c r="U2305" s="12"/>
      <c r="V2305" s="12"/>
      <c r="W2305" s="1934"/>
      <c r="X2305" s="1934"/>
      <c r="Y2305" s="12"/>
      <c r="Z2305" s="98"/>
      <c r="AA2305" s="2813"/>
      <c r="AB2305" s="2813"/>
      <c r="AC2305" s="2816"/>
      <c r="AD2305" s="2835"/>
      <c r="AE2305" s="2821"/>
      <c r="AF2305" s="2823"/>
      <c r="AG2305" s="59">
        <f>IF(N2305=N2304,0,IF(N2305=N2303,0,IF(N2305=N2302,0,IF(N2305=N2301,0,1))))</f>
        <v>0</v>
      </c>
      <c r="AH2305" s="59" t="s">
        <v>224</v>
      </c>
      <c r="AI2305" s="59" t="str">
        <f t="shared" si="548"/>
        <v>??</v>
      </c>
      <c r="AJ2305" s="59">
        <f>IF(O2305=O2304,0,IF(O2305=O2303,0,IF(O2305=O2302,0,IF(O2305=O2301,0,1))))</f>
        <v>0</v>
      </c>
      <c r="AK2305" s="529">
        <f t="shared" si="552"/>
        <v>0</v>
      </c>
    </row>
    <row r="2306" spans="1:37" ht="14.1" customHeight="1" thickTop="1" thickBot="1">
      <c r="A2306" s="2797"/>
      <c r="B2306" s="2801"/>
      <c r="C2306" s="2827"/>
      <c r="D2306" s="2830"/>
      <c r="E2306" s="2833"/>
      <c r="F2306" s="2807"/>
      <c r="G2306" s="2810"/>
      <c r="H2306" s="2839"/>
      <c r="I2306" s="2807"/>
      <c r="J2306" s="2807"/>
      <c r="K2306" s="277"/>
      <c r="L2306" s="98"/>
      <c r="M2306" s="1760"/>
      <c r="N2306" s="89"/>
      <c r="O2306" s="89"/>
      <c r="P2306" s="98"/>
      <c r="Q2306" s="98"/>
      <c r="R2306" s="12"/>
      <c r="S2306" s="12"/>
      <c r="T2306" s="12"/>
      <c r="U2306" s="12"/>
      <c r="V2306" s="12"/>
      <c r="W2306" s="1934"/>
      <c r="X2306" s="1934"/>
      <c r="Y2306" s="12"/>
      <c r="Z2306" s="98"/>
      <c r="AA2306" s="2813"/>
      <c r="AB2306" s="2813"/>
      <c r="AC2306" s="2816"/>
      <c r="AD2306" s="2835"/>
      <c r="AE2306" s="2821"/>
      <c r="AF2306" s="2823"/>
      <c r="AG2306" s="59">
        <f>IF(N2306=N2305,0,IF(N2306=N2304,0,IF(N2306=N2303,0,IF(N2306=N2302,0,IF(N2306=N2301,0,1)))))</f>
        <v>0</v>
      </c>
      <c r="AH2306" s="59" t="s">
        <v>224</v>
      </c>
      <c r="AI2306" s="59" t="str">
        <f t="shared" si="548"/>
        <v>??</v>
      </c>
      <c r="AJ2306" s="59">
        <f>IF(O2306=O2305,0,IF(O2306=O2304,0,IF(O2306=O2303,0,IF(O2306=O2302,0,IF(O2306=O2301,0,1)))))</f>
        <v>0</v>
      </c>
      <c r="AK2306" s="529">
        <f t="shared" si="552"/>
        <v>0</v>
      </c>
    </row>
    <row r="2307" spans="1:37" ht="14.1" customHeight="1" thickTop="1" thickBot="1">
      <c r="A2307" s="2797"/>
      <c r="B2307" s="2801"/>
      <c r="C2307" s="2827"/>
      <c r="D2307" s="2830"/>
      <c r="E2307" s="2833"/>
      <c r="F2307" s="2807"/>
      <c r="G2307" s="2810"/>
      <c r="H2307" s="2839"/>
      <c r="I2307" s="2807"/>
      <c r="J2307" s="2807"/>
      <c r="K2307" s="277"/>
      <c r="L2307" s="98"/>
      <c r="M2307" s="1760"/>
      <c r="N2307" s="89"/>
      <c r="O2307" s="89"/>
      <c r="P2307" s="98"/>
      <c r="Q2307" s="98"/>
      <c r="R2307" s="12"/>
      <c r="S2307" s="12"/>
      <c r="T2307" s="12"/>
      <c r="U2307" s="12"/>
      <c r="V2307" s="12"/>
      <c r="W2307" s="1934"/>
      <c r="X2307" s="1934"/>
      <c r="Y2307" s="12"/>
      <c r="Z2307" s="98"/>
      <c r="AA2307" s="2813"/>
      <c r="AB2307" s="2813"/>
      <c r="AC2307" s="2824" t="str">
        <f t="shared" ref="AC2307" si="555">IF(AC2301&gt;9,"błąd","")</f>
        <v/>
      </c>
      <c r="AD2307" s="2835"/>
      <c r="AE2307" s="2821"/>
      <c r="AF2307" s="2823"/>
      <c r="AG2307" s="59">
        <f>IF(N2307=N2306,0,IF(N2307=N2305,0,IF(N2307=N2304,0,IF(N2307=N2303,0,IF(N2307=N2302,0,IF(N2307=N2301,0,1))))))</f>
        <v>0</v>
      </c>
      <c r="AH2307" s="59" t="s">
        <v>224</v>
      </c>
      <c r="AI2307" s="59" t="str">
        <f t="shared" si="548"/>
        <v>??</v>
      </c>
      <c r="AJ2307" s="59">
        <f>IF(O2307=O2306,0,IF(O2307=O2305,0,IF(O2307=O2304,0,IF(O2307=O2303,0,IF(O2307=O2302,0,IF(O2307=O2301,0,1))))))</f>
        <v>0</v>
      </c>
      <c r="AK2307" s="529">
        <f t="shared" si="552"/>
        <v>0</v>
      </c>
    </row>
    <row r="2308" spans="1:37" ht="14.1" customHeight="1" thickTop="1" thickBot="1">
      <c r="A2308" s="2797"/>
      <c r="B2308" s="2801"/>
      <c r="C2308" s="2827"/>
      <c r="D2308" s="2830"/>
      <c r="E2308" s="2833"/>
      <c r="F2308" s="2807"/>
      <c r="G2308" s="2810"/>
      <c r="H2308" s="2839"/>
      <c r="I2308" s="2807"/>
      <c r="J2308" s="2807"/>
      <c r="K2308" s="277"/>
      <c r="L2308" s="98"/>
      <c r="M2308" s="1760"/>
      <c r="N2308" s="89"/>
      <c r="O2308" s="89"/>
      <c r="P2308" s="98"/>
      <c r="Q2308" s="98"/>
      <c r="R2308" s="12"/>
      <c r="S2308" s="12"/>
      <c r="T2308" s="12"/>
      <c r="U2308" s="12"/>
      <c r="V2308" s="12"/>
      <c r="W2308" s="1934"/>
      <c r="X2308" s="1934"/>
      <c r="Y2308" s="12"/>
      <c r="Z2308" s="98"/>
      <c r="AA2308" s="2813"/>
      <c r="AB2308" s="2813"/>
      <c r="AC2308" s="2824"/>
      <c r="AD2308" s="2835"/>
      <c r="AE2308" s="2821"/>
      <c r="AF2308" s="2823"/>
      <c r="AG2308" s="59">
        <f>IF(N2308=N2307,0,IF(N2308=N2306,0,IF(N2308=N2305,0,IF(N2308=N2304,0,IF(N2308=N2303,0,IF(N2308=N2302,0,IF(N2308=N2301,0,1)))))))</f>
        <v>0</v>
      </c>
      <c r="AH2308" s="59" t="s">
        <v>224</v>
      </c>
      <c r="AI2308" s="59" t="str">
        <f t="shared" si="548"/>
        <v>??</v>
      </c>
      <c r="AJ2308" s="59">
        <f>IF(O2308=O2307,0,IF(O2308=O2306,0,IF(O2308=O2305,0,IF(O2308=O2304,0,IF(O2308=O2303,0,IF(O2308=O2302,0,IF(O2308=O2301,0,1)))))))</f>
        <v>0</v>
      </c>
      <c r="AK2308" s="529">
        <f t="shared" si="552"/>
        <v>0</v>
      </c>
    </row>
    <row r="2309" spans="1:37" ht="14.1" customHeight="1" thickTop="1" thickBot="1">
      <c r="A2309" s="2797"/>
      <c r="B2309" s="2801"/>
      <c r="C2309" s="2827"/>
      <c r="D2309" s="2830"/>
      <c r="E2309" s="2833"/>
      <c r="F2309" s="2807"/>
      <c r="G2309" s="2810"/>
      <c r="H2309" s="2839"/>
      <c r="I2309" s="2807"/>
      <c r="J2309" s="2807"/>
      <c r="K2309" s="277"/>
      <c r="L2309" s="98"/>
      <c r="M2309" s="1760"/>
      <c r="N2309" s="89"/>
      <c r="O2309" s="89"/>
      <c r="P2309" s="98"/>
      <c r="Q2309" s="98"/>
      <c r="R2309" s="12"/>
      <c r="S2309" s="12"/>
      <c r="T2309" s="12"/>
      <c r="U2309" s="12"/>
      <c r="V2309" s="12"/>
      <c r="W2309" s="1934"/>
      <c r="X2309" s="1934"/>
      <c r="Y2309" s="12"/>
      <c r="Z2309" s="98"/>
      <c r="AA2309" s="2813"/>
      <c r="AB2309" s="2813"/>
      <c r="AC2309" s="2824"/>
      <c r="AD2309" s="2835"/>
      <c r="AE2309" s="2821"/>
      <c r="AF2309" s="2823"/>
      <c r="AG2309" s="59">
        <f>IF(N2309=N2308,0,IF(N2309=N2307,0,IF(N2309=N2306,0,IF(N2309=N2305,0,IF(N2309=N2304,0,IF(N2309=N2303,0,IF(N2309=N2302,0,IF(N2309=N2301,0,1))))))))</f>
        <v>0</v>
      </c>
      <c r="AH2309" s="59" t="s">
        <v>224</v>
      </c>
      <c r="AI2309" s="59" t="str">
        <f t="shared" si="548"/>
        <v>??</v>
      </c>
      <c r="AJ2309" s="59">
        <f>IF(O2309=O2308,0,IF(O2309=O2307,0,IF(O2309=O2306,0,IF(O2309=O2305,0,IF(O2309=O2304,0,IF(O2309=O2303,0,IF(O2309=O2302,0,IF(O2309=O2301,0,1))))))))</f>
        <v>0</v>
      </c>
      <c r="AK2309" s="529">
        <f t="shared" si="552"/>
        <v>0</v>
      </c>
    </row>
    <row r="2310" spans="1:37" ht="14.1" customHeight="1" thickTop="1" thickBot="1">
      <c r="A2310" s="2797"/>
      <c r="B2310" s="2802"/>
      <c r="C2310" s="2828"/>
      <c r="D2310" s="2831"/>
      <c r="E2310" s="2834"/>
      <c r="F2310" s="2808"/>
      <c r="G2310" s="2811"/>
      <c r="H2310" s="2840"/>
      <c r="I2310" s="2808"/>
      <c r="J2310" s="2808"/>
      <c r="K2310" s="274"/>
      <c r="L2310" s="96"/>
      <c r="M2310" s="96"/>
      <c r="N2310" s="89"/>
      <c r="O2310" s="93"/>
      <c r="P2310" s="96"/>
      <c r="Q2310" s="96"/>
      <c r="R2310" s="13"/>
      <c r="S2310" s="13"/>
      <c r="T2310" s="13"/>
      <c r="U2310" s="13"/>
      <c r="V2310" s="13"/>
      <c r="W2310" s="13"/>
      <c r="X2310" s="13"/>
      <c r="Y2310" s="13"/>
      <c r="Z2310" s="96"/>
      <c r="AA2310" s="2814"/>
      <c r="AB2310" s="2814"/>
      <c r="AC2310" s="2825"/>
      <c r="AD2310" s="2835"/>
      <c r="AE2310" s="2822"/>
      <c r="AF2310" s="2823"/>
      <c r="AG2310" s="59">
        <f>IF(N2310=N2309,0,IF(N2310=N2308,0,IF(N2310=N2307,0,IF(N2310=N2306,0,IF(N2310=N2305,0,IF(N2310=N2304,0,IF(N2310=N2303,0,IF(N2310=N2302,0,IF(N2310=N2301,0,1)))))))))</f>
        <v>0</v>
      </c>
      <c r="AH2310" s="59" t="s">
        <v>224</v>
      </c>
      <c r="AI2310" s="59" t="str">
        <f t="shared" si="548"/>
        <v>??</v>
      </c>
      <c r="AJ2310" s="59">
        <f>IF(O2310=O2309,0,IF(O2310=O2308,0,IF(O2310=O2307,0,IF(O2310=O2306,0,IF(O2310=O2305,0,IF(O2310=O2304,0,IF(O2310=O2303,0,IF(O2310=O2302,0,IF(O2310=O2301,0,1)))))))))</f>
        <v>0</v>
      </c>
      <c r="AK2310" s="529">
        <f t="shared" si="552"/>
        <v>0</v>
      </c>
    </row>
    <row r="2311" spans="1:37" ht="14.1" customHeight="1" thickTop="1" thickBot="1">
      <c r="A2311" s="2797"/>
      <c r="B2311" s="2800"/>
      <c r="C2311" s="2826"/>
      <c r="D2311" s="2829"/>
      <c r="E2311" s="2832"/>
      <c r="F2311" s="2806"/>
      <c r="G2311" s="2809"/>
      <c r="H2311" s="2836" t="s">
        <v>970</v>
      </c>
      <c r="I2311" s="2806"/>
      <c r="J2311" s="2806"/>
      <c r="K2311" s="275"/>
      <c r="L2311" s="97"/>
      <c r="M2311" s="97"/>
      <c r="N2311" s="79"/>
      <c r="O2311" s="79"/>
      <c r="P2311" s="97"/>
      <c r="Q2311" s="97"/>
      <c r="R2311" s="14"/>
      <c r="S2311" s="14"/>
      <c r="T2311" s="14"/>
      <c r="U2311" s="14"/>
      <c r="V2311" s="14"/>
      <c r="W2311" s="14"/>
      <c r="X2311" s="14"/>
      <c r="Y2311" s="14"/>
      <c r="Z2311" s="97"/>
      <c r="AA2311" s="2812">
        <f>SUM(R2311:Z2320)</f>
        <v>0</v>
      </c>
      <c r="AB2311" s="2812">
        <f>IF(AA2311&gt;0,18,0)</f>
        <v>0</v>
      </c>
      <c r="AC2311" s="2815">
        <f t="shared" ref="AC2311" si="556">IF((AA2311-AB2311)&gt;=0,AA2311-AB2311,0)</f>
        <v>0</v>
      </c>
      <c r="AD2311" s="2835">
        <f>IF(AA2311&lt;AB2311,AA2311,AB2311)/IF(AB2311=0,1,AB2311)</f>
        <v>0</v>
      </c>
      <c r="AE2311" s="2820" t="str">
        <f>IF(AD2311=1,"pe",IF(AD2311&gt;0,"ne",""))</f>
        <v/>
      </c>
      <c r="AF2311" s="2823"/>
      <c r="AG2311" s="59">
        <v>1</v>
      </c>
      <c r="AH2311" s="59" t="s">
        <v>224</v>
      </c>
      <c r="AI2311" s="59" t="str">
        <f t="shared" si="548"/>
        <v>??</v>
      </c>
      <c r="AJ2311" s="59">
        <v>1</v>
      </c>
      <c r="AK2311" s="529">
        <f>C2311</f>
        <v>0</v>
      </c>
    </row>
    <row r="2312" spans="1:37" ht="14.1" customHeight="1" thickTop="1" thickBot="1">
      <c r="A2312" s="2797"/>
      <c r="B2312" s="2801"/>
      <c r="C2312" s="2827"/>
      <c r="D2312" s="2830"/>
      <c r="E2312" s="2833"/>
      <c r="F2312" s="2807"/>
      <c r="G2312" s="2810"/>
      <c r="H2312" s="2837"/>
      <c r="I2312" s="2807"/>
      <c r="J2312" s="2807"/>
      <c r="K2312" s="273"/>
      <c r="L2312" s="98"/>
      <c r="M2312" s="1760"/>
      <c r="N2312" s="89"/>
      <c r="O2312" s="89"/>
      <c r="P2312" s="98"/>
      <c r="Q2312" s="98"/>
      <c r="R2312" s="12"/>
      <c r="S2312" s="12"/>
      <c r="T2312" s="12"/>
      <c r="U2312" s="12"/>
      <c r="V2312" s="12"/>
      <c r="W2312" s="1934"/>
      <c r="X2312" s="1934"/>
      <c r="Y2312" s="12"/>
      <c r="Z2312" s="98"/>
      <c r="AA2312" s="2813"/>
      <c r="AB2312" s="2813"/>
      <c r="AC2312" s="2816"/>
      <c r="AD2312" s="2835"/>
      <c r="AE2312" s="2821"/>
      <c r="AF2312" s="2823"/>
      <c r="AG2312" s="59">
        <f>IF(N2312=N2311,0,1)</f>
        <v>0</v>
      </c>
      <c r="AH2312" s="59" t="s">
        <v>224</v>
      </c>
      <c r="AI2312" s="59" t="str">
        <f t="shared" si="548"/>
        <v>??</v>
      </c>
      <c r="AJ2312" s="59">
        <f>IF(O2312=O2311,0,1)</f>
        <v>0</v>
      </c>
      <c r="AK2312" s="529">
        <f t="shared" si="552"/>
        <v>0</v>
      </c>
    </row>
    <row r="2313" spans="1:37" ht="14.1" customHeight="1" thickTop="1" thickBot="1">
      <c r="A2313" s="2797"/>
      <c r="B2313" s="2801"/>
      <c r="C2313" s="2827"/>
      <c r="D2313" s="2830"/>
      <c r="E2313" s="2833"/>
      <c r="F2313" s="2807"/>
      <c r="G2313" s="2810"/>
      <c r="H2313" s="2838"/>
      <c r="I2313" s="2807"/>
      <c r="J2313" s="2807"/>
      <c r="K2313" s="273"/>
      <c r="L2313" s="98"/>
      <c r="M2313" s="1760"/>
      <c r="N2313" s="89"/>
      <c r="O2313" s="89"/>
      <c r="P2313" s="98"/>
      <c r="Q2313" s="98"/>
      <c r="R2313" s="12"/>
      <c r="S2313" s="12"/>
      <c r="T2313" s="12"/>
      <c r="U2313" s="12"/>
      <c r="V2313" s="12"/>
      <c r="W2313" s="1934"/>
      <c r="X2313" s="1934"/>
      <c r="Y2313" s="12"/>
      <c r="Z2313" s="98"/>
      <c r="AA2313" s="2813"/>
      <c r="AB2313" s="2813"/>
      <c r="AC2313" s="2816"/>
      <c r="AD2313" s="2835"/>
      <c r="AE2313" s="2821"/>
      <c r="AF2313" s="2823"/>
      <c r="AG2313" s="59">
        <f>IF(N2313=N2312,0,IF(N2313=N2311,0,1))</f>
        <v>0</v>
      </c>
      <c r="AH2313" s="59" t="s">
        <v>224</v>
      </c>
      <c r="AI2313" s="59" t="str">
        <f t="shared" si="548"/>
        <v>??</v>
      </c>
      <c r="AJ2313" s="59">
        <f>IF(O2313=O2312,0,IF(O2313=O2311,0,1))</f>
        <v>0</v>
      </c>
      <c r="AK2313" s="529">
        <f t="shared" si="552"/>
        <v>0</v>
      </c>
    </row>
    <row r="2314" spans="1:37" ht="14.1" customHeight="1" thickTop="1" thickBot="1">
      <c r="A2314" s="2797"/>
      <c r="B2314" s="2801"/>
      <c r="C2314" s="2827"/>
      <c r="D2314" s="2830"/>
      <c r="E2314" s="2833"/>
      <c r="F2314" s="2807"/>
      <c r="G2314" s="2810"/>
      <c r="H2314" s="2839"/>
      <c r="I2314" s="2807"/>
      <c r="J2314" s="2807"/>
      <c r="K2314" s="273"/>
      <c r="L2314" s="98"/>
      <c r="M2314" s="1760"/>
      <c r="N2314" s="89"/>
      <c r="O2314" s="89"/>
      <c r="P2314" s="98"/>
      <c r="Q2314" s="98"/>
      <c r="R2314" s="12"/>
      <c r="S2314" s="12"/>
      <c r="T2314" s="12"/>
      <c r="U2314" s="12"/>
      <c r="V2314" s="12"/>
      <c r="W2314" s="1934"/>
      <c r="X2314" s="1934"/>
      <c r="Y2314" s="12"/>
      <c r="Z2314" s="98"/>
      <c r="AA2314" s="2813"/>
      <c r="AB2314" s="2813"/>
      <c r="AC2314" s="2816"/>
      <c r="AD2314" s="2835"/>
      <c r="AE2314" s="2821"/>
      <c r="AF2314" s="2823"/>
      <c r="AG2314" s="59">
        <f>IF(N2314=N2313,0,IF(N2314=N2312,0,IF(N2314=N2311,0,1)))</f>
        <v>0</v>
      </c>
      <c r="AH2314" s="59" t="s">
        <v>224</v>
      </c>
      <c r="AI2314" s="59" t="str">
        <f t="shared" si="548"/>
        <v>??</v>
      </c>
      <c r="AJ2314" s="59">
        <f>IF(O2314=O2313,0,IF(O2314=O2312,0,IF(O2314=O2311,0,1)))</f>
        <v>0</v>
      </c>
      <c r="AK2314" s="529">
        <f t="shared" si="552"/>
        <v>0</v>
      </c>
    </row>
    <row r="2315" spans="1:37" ht="14.1" customHeight="1" thickTop="1" thickBot="1">
      <c r="A2315" s="2797"/>
      <c r="B2315" s="2801"/>
      <c r="C2315" s="2827"/>
      <c r="D2315" s="2830"/>
      <c r="E2315" s="2833"/>
      <c r="F2315" s="2807"/>
      <c r="G2315" s="2810"/>
      <c r="H2315" s="2839"/>
      <c r="I2315" s="2807"/>
      <c r="J2315" s="2807"/>
      <c r="K2315" s="277"/>
      <c r="L2315" s="98"/>
      <c r="M2315" s="1760"/>
      <c r="N2315" s="89"/>
      <c r="O2315" s="89"/>
      <c r="P2315" s="98"/>
      <c r="Q2315" s="98"/>
      <c r="R2315" s="12"/>
      <c r="S2315" s="12"/>
      <c r="T2315" s="12"/>
      <c r="U2315" s="12"/>
      <c r="V2315" s="12"/>
      <c r="W2315" s="1934"/>
      <c r="X2315" s="1934"/>
      <c r="Y2315" s="12"/>
      <c r="Z2315" s="98"/>
      <c r="AA2315" s="2813"/>
      <c r="AB2315" s="2813"/>
      <c r="AC2315" s="2816"/>
      <c r="AD2315" s="2835"/>
      <c r="AE2315" s="2821"/>
      <c r="AF2315" s="2823"/>
      <c r="AG2315" s="59">
        <f>IF(N2315=N2314,0,IF(N2315=N2313,0,IF(N2315=N2312,0,IF(N2315=N2311,0,1))))</f>
        <v>0</v>
      </c>
      <c r="AH2315" s="59" t="s">
        <v>224</v>
      </c>
      <c r="AI2315" s="59" t="str">
        <f t="shared" si="548"/>
        <v>??</v>
      </c>
      <c r="AJ2315" s="59">
        <f>IF(O2315=O2314,0,IF(O2315=O2313,0,IF(O2315=O2312,0,IF(O2315=O2311,0,1))))</f>
        <v>0</v>
      </c>
      <c r="AK2315" s="529">
        <f t="shared" si="552"/>
        <v>0</v>
      </c>
    </row>
    <row r="2316" spans="1:37" ht="14.1" customHeight="1" thickTop="1" thickBot="1">
      <c r="A2316" s="2797"/>
      <c r="B2316" s="2801"/>
      <c r="C2316" s="2827"/>
      <c r="D2316" s="2830"/>
      <c r="E2316" s="2833"/>
      <c r="F2316" s="2807"/>
      <c r="G2316" s="2810"/>
      <c r="H2316" s="2839"/>
      <c r="I2316" s="2807"/>
      <c r="J2316" s="2807"/>
      <c r="K2316" s="277"/>
      <c r="L2316" s="98"/>
      <c r="M2316" s="1760"/>
      <c r="N2316" s="89"/>
      <c r="O2316" s="89"/>
      <c r="P2316" s="98"/>
      <c r="Q2316" s="98"/>
      <c r="R2316" s="12"/>
      <c r="S2316" s="12"/>
      <c r="T2316" s="12"/>
      <c r="U2316" s="12"/>
      <c r="V2316" s="12"/>
      <c r="W2316" s="1934"/>
      <c r="X2316" s="1934"/>
      <c r="Y2316" s="12"/>
      <c r="Z2316" s="98"/>
      <c r="AA2316" s="2813"/>
      <c r="AB2316" s="2813"/>
      <c r="AC2316" s="2816"/>
      <c r="AD2316" s="2835"/>
      <c r="AE2316" s="2821"/>
      <c r="AF2316" s="2823"/>
      <c r="AG2316" s="59">
        <f>IF(N2316=N2315,0,IF(N2316=N2314,0,IF(N2316=N2313,0,IF(N2316=N2312,0,IF(N2316=N2311,0,1)))))</f>
        <v>0</v>
      </c>
      <c r="AH2316" s="59" t="s">
        <v>224</v>
      </c>
      <c r="AI2316" s="59" t="str">
        <f t="shared" si="548"/>
        <v>??</v>
      </c>
      <c r="AJ2316" s="59">
        <f>IF(O2316=O2315,0,IF(O2316=O2314,0,IF(O2316=O2313,0,IF(O2316=O2312,0,IF(O2316=O2311,0,1)))))</f>
        <v>0</v>
      </c>
      <c r="AK2316" s="529">
        <f t="shared" si="552"/>
        <v>0</v>
      </c>
    </row>
    <row r="2317" spans="1:37" ht="14.1" customHeight="1" thickTop="1" thickBot="1">
      <c r="A2317" s="2797"/>
      <c r="B2317" s="2801"/>
      <c r="C2317" s="2827"/>
      <c r="D2317" s="2830"/>
      <c r="E2317" s="2833"/>
      <c r="F2317" s="2807"/>
      <c r="G2317" s="2810"/>
      <c r="H2317" s="2839"/>
      <c r="I2317" s="2807"/>
      <c r="J2317" s="2807"/>
      <c r="K2317" s="277"/>
      <c r="L2317" s="98"/>
      <c r="M2317" s="1760"/>
      <c r="N2317" s="89"/>
      <c r="O2317" s="89"/>
      <c r="P2317" s="98"/>
      <c r="Q2317" s="98"/>
      <c r="R2317" s="12"/>
      <c r="S2317" s="12"/>
      <c r="T2317" s="12"/>
      <c r="U2317" s="12"/>
      <c r="V2317" s="12"/>
      <c r="W2317" s="1934"/>
      <c r="X2317" s="1934"/>
      <c r="Y2317" s="12"/>
      <c r="Z2317" s="98"/>
      <c r="AA2317" s="2813"/>
      <c r="AB2317" s="2813"/>
      <c r="AC2317" s="2824" t="str">
        <f t="shared" ref="AC2317" si="557">IF(AC2311&gt;9,"błąd","")</f>
        <v/>
      </c>
      <c r="AD2317" s="2835"/>
      <c r="AE2317" s="2821"/>
      <c r="AF2317" s="2823"/>
      <c r="AG2317" s="59">
        <f>IF(N2317=N2316,0,IF(N2317=N2315,0,IF(N2317=N2314,0,IF(N2317=N2313,0,IF(N2317=N2312,0,IF(N2317=N2311,0,1))))))</f>
        <v>0</v>
      </c>
      <c r="AH2317" s="59" t="s">
        <v>224</v>
      </c>
      <c r="AI2317" s="59" t="str">
        <f t="shared" si="548"/>
        <v>??</v>
      </c>
      <c r="AJ2317" s="59">
        <f>IF(O2317=O2316,0,IF(O2317=O2315,0,IF(O2317=O2314,0,IF(O2317=O2313,0,IF(O2317=O2312,0,IF(O2317=O2311,0,1))))))</f>
        <v>0</v>
      </c>
      <c r="AK2317" s="529">
        <f t="shared" si="552"/>
        <v>0</v>
      </c>
    </row>
    <row r="2318" spans="1:37" ht="14.1" customHeight="1" thickTop="1" thickBot="1">
      <c r="A2318" s="2797"/>
      <c r="B2318" s="2801"/>
      <c r="C2318" s="2827"/>
      <c r="D2318" s="2830"/>
      <c r="E2318" s="2833"/>
      <c r="F2318" s="2807"/>
      <c r="G2318" s="2810"/>
      <c r="H2318" s="2839"/>
      <c r="I2318" s="2807"/>
      <c r="J2318" s="2807"/>
      <c r="K2318" s="277"/>
      <c r="L2318" s="98"/>
      <c r="M2318" s="1760"/>
      <c r="N2318" s="89"/>
      <c r="O2318" s="89"/>
      <c r="P2318" s="98"/>
      <c r="Q2318" s="98"/>
      <c r="R2318" s="12"/>
      <c r="S2318" s="12"/>
      <c r="T2318" s="12"/>
      <c r="U2318" s="12"/>
      <c r="V2318" s="12"/>
      <c r="W2318" s="1934"/>
      <c r="X2318" s="1934"/>
      <c r="Y2318" s="12"/>
      <c r="Z2318" s="98"/>
      <c r="AA2318" s="2813"/>
      <c r="AB2318" s="2813"/>
      <c r="AC2318" s="2824"/>
      <c r="AD2318" s="2835"/>
      <c r="AE2318" s="2821"/>
      <c r="AF2318" s="2823"/>
      <c r="AG2318" s="59">
        <f>IF(N2318=N2317,0,IF(N2318=N2316,0,IF(N2318=N2315,0,IF(N2318=N2314,0,IF(N2318=N2313,0,IF(N2318=N2312,0,IF(N2318=N2311,0,1)))))))</f>
        <v>0</v>
      </c>
      <c r="AH2318" s="59" t="s">
        <v>224</v>
      </c>
      <c r="AI2318" s="59" t="str">
        <f t="shared" si="548"/>
        <v>??</v>
      </c>
      <c r="AJ2318" s="59">
        <f>IF(O2318=O2317,0,IF(O2318=O2316,0,IF(O2318=O2315,0,IF(O2318=O2314,0,IF(O2318=O2313,0,IF(O2318=O2312,0,IF(O2318=O2311,0,1)))))))</f>
        <v>0</v>
      </c>
      <c r="AK2318" s="529">
        <f t="shared" si="552"/>
        <v>0</v>
      </c>
    </row>
    <row r="2319" spans="1:37" ht="14.1" customHeight="1" thickTop="1" thickBot="1">
      <c r="A2319" s="2797"/>
      <c r="B2319" s="2801"/>
      <c r="C2319" s="2827"/>
      <c r="D2319" s="2830"/>
      <c r="E2319" s="2833"/>
      <c r="F2319" s="2807"/>
      <c r="G2319" s="2810"/>
      <c r="H2319" s="2839"/>
      <c r="I2319" s="2807"/>
      <c r="J2319" s="2807"/>
      <c r="K2319" s="277"/>
      <c r="L2319" s="98"/>
      <c r="M2319" s="1760"/>
      <c r="N2319" s="89"/>
      <c r="O2319" s="89"/>
      <c r="P2319" s="98"/>
      <c r="Q2319" s="98"/>
      <c r="R2319" s="12"/>
      <c r="S2319" s="12"/>
      <c r="T2319" s="12"/>
      <c r="U2319" s="12"/>
      <c r="V2319" s="12"/>
      <c r="W2319" s="1934"/>
      <c r="X2319" s="1934"/>
      <c r="Y2319" s="12"/>
      <c r="Z2319" s="98"/>
      <c r="AA2319" s="2813"/>
      <c r="AB2319" s="2813"/>
      <c r="AC2319" s="2824"/>
      <c r="AD2319" s="2835"/>
      <c r="AE2319" s="2821"/>
      <c r="AF2319" s="2823"/>
      <c r="AG2319" s="59">
        <f>IF(N2319=N2318,0,IF(N2319=N2317,0,IF(N2319=N2316,0,IF(N2319=N2315,0,IF(N2319=N2314,0,IF(N2319=N2313,0,IF(N2319=N2312,0,IF(N2319=N2311,0,1))))))))</f>
        <v>0</v>
      </c>
      <c r="AH2319" s="59" t="s">
        <v>224</v>
      </c>
      <c r="AI2319" s="59" t="str">
        <f t="shared" si="548"/>
        <v>??</v>
      </c>
      <c r="AJ2319" s="59">
        <f>IF(O2319=O2318,0,IF(O2319=O2317,0,IF(O2319=O2316,0,IF(O2319=O2315,0,IF(O2319=O2314,0,IF(O2319=O2313,0,IF(O2319=O2312,0,IF(O2319=O2311,0,1))))))))</f>
        <v>0</v>
      </c>
      <c r="AK2319" s="529">
        <f t="shared" si="552"/>
        <v>0</v>
      </c>
    </row>
    <row r="2320" spans="1:37" ht="14.1" customHeight="1" thickTop="1" thickBot="1">
      <c r="A2320" s="2797"/>
      <c r="B2320" s="2802"/>
      <c r="C2320" s="2828"/>
      <c r="D2320" s="2831"/>
      <c r="E2320" s="2834"/>
      <c r="F2320" s="2808"/>
      <c r="G2320" s="2811"/>
      <c r="H2320" s="2840"/>
      <c r="I2320" s="2808"/>
      <c r="J2320" s="2808"/>
      <c r="K2320" s="274"/>
      <c r="L2320" s="96"/>
      <c r="M2320" s="96"/>
      <c r="N2320" s="89"/>
      <c r="O2320" s="93"/>
      <c r="P2320" s="96"/>
      <c r="Q2320" s="96"/>
      <c r="R2320" s="13"/>
      <c r="S2320" s="13"/>
      <c r="T2320" s="13"/>
      <c r="U2320" s="13"/>
      <c r="V2320" s="13"/>
      <c r="W2320" s="13"/>
      <c r="X2320" s="13"/>
      <c r="Y2320" s="13"/>
      <c r="Z2320" s="96"/>
      <c r="AA2320" s="2814"/>
      <c r="AB2320" s="2814"/>
      <c r="AC2320" s="2825"/>
      <c r="AD2320" s="2835"/>
      <c r="AE2320" s="2822"/>
      <c r="AF2320" s="2823"/>
      <c r="AG2320" s="59">
        <f>IF(N2320=N2319,0,IF(N2320=N2318,0,IF(N2320=N2317,0,IF(N2320=N2316,0,IF(N2320=N2315,0,IF(N2320=N2314,0,IF(N2320=N2313,0,IF(N2320=N2312,0,IF(N2320=N2311,0,1)))))))))</f>
        <v>0</v>
      </c>
      <c r="AH2320" s="59" t="s">
        <v>224</v>
      </c>
      <c r="AI2320" s="59" t="str">
        <f t="shared" si="548"/>
        <v>??</v>
      </c>
      <c r="AJ2320" s="59">
        <f>IF(O2320=O2319,0,IF(O2320=O2318,0,IF(O2320=O2317,0,IF(O2320=O2316,0,IF(O2320=O2315,0,IF(O2320=O2314,0,IF(O2320=O2313,0,IF(O2320=O2312,0,IF(O2320=O2311,0,1)))))))))</f>
        <v>0</v>
      </c>
      <c r="AK2320" s="529">
        <f t="shared" si="552"/>
        <v>0</v>
      </c>
    </row>
    <row r="2321" spans="1:37" ht="14.1" customHeight="1" thickTop="1" thickBot="1">
      <c r="A2321" s="2797"/>
      <c r="B2321" s="2800"/>
      <c r="C2321" s="2826"/>
      <c r="D2321" s="2829"/>
      <c r="E2321" s="2832"/>
      <c r="F2321" s="2806"/>
      <c r="G2321" s="2809"/>
      <c r="H2321" s="2836" t="s">
        <v>970</v>
      </c>
      <c r="I2321" s="2806"/>
      <c r="J2321" s="2806"/>
      <c r="K2321" s="275"/>
      <c r="L2321" s="97"/>
      <c r="M2321" s="97"/>
      <c r="N2321" s="79"/>
      <c r="O2321" s="79"/>
      <c r="P2321" s="97"/>
      <c r="Q2321" s="97"/>
      <c r="R2321" s="14"/>
      <c r="S2321" s="14"/>
      <c r="T2321" s="14"/>
      <c r="U2321" s="14"/>
      <c r="V2321" s="14"/>
      <c r="W2321" s="14"/>
      <c r="X2321" s="14"/>
      <c r="Y2321" s="14"/>
      <c r="Z2321" s="97"/>
      <c r="AA2321" s="2812">
        <f>SUM(R2321:Z2330)</f>
        <v>0</v>
      </c>
      <c r="AB2321" s="2812">
        <f>IF(AA2321&gt;0,18,0)</f>
        <v>0</v>
      </c>
      <c r="AC2321" s="2815">
        <f t="shared" ref="AC2321" si="558">IF((AA2321-AB2321)&gt;=0,AA2321-AB2321,0)</f>
        <v>0</v>
      </c>
      <c r="AD2321" s="2835">
        <f>IF(AA2321&lt;AB2321,AA2321,AB2321)/IF(AB2321=0,1,AB2321)</f>
        <v>0</v>
      </c>
      <c r="AE2321" s="2820" t="str">
        <f>IF(AD2321=1,"pe",IF(AD2321&gt;0,"ne",""))</f>
        <v/>
      </c>
      <c r="AF2321" s="2823"/>
      <c r="AG2321" s="59">
        <v>1</v>
      </c>
      <c r="AH2321" s="59" t="s">
        <v>224</v>
      </c>
      <c r="AI2321" s="59" t="str">
        <f t="shared" si="548"/>
        <v>??</v>
      </c>
      <c r="AJ2321" s="59">
        <v>1</v>
      </c>
      <c r="AK2321" s="529">
        <f>C2321</f>
        <v>0</v>
      </c>
    </row>
    <row r="2322" spans="1:37" ht="14.1" customHeight="1" thickTop="1" thickBot="1">
      <c r="A2322" s="2797"/>
      <c r="B2322" s="2801"/>
      <c r="C2322" s="2827"/>
      <c r="D2322" s="2830"/>
      <c r="E2322" s="2833"/>
      <c r="F2322" s="2807"/>
      <c r="G2322" s="2810"/>
      <c r="H2322" s="2837"/>
      <c r="I2322" s="2807"/>
      <c r="J2322" s="2807"/>
      <c r="K2322" s="273"/>
      <c r="L2322" s="98"/>
      <c r="M2322" s="1760"/>
      <c r="N2322" s="89"/>
      <c r="O2322" s="89"/>
      <c r="P2322" s="98"/>
      <c r="Q2322" s="98"/>
      <c r="R2322" s="12"/>
      <c r="S2322" s="12"/>
      <c r="T2322" s="12"/>
      <c r="U2322" s="12"/>
      <c r="V2322" s="12"/>
      <c r="W2322" s="1934"/>
      <c r="X2322" s="1934"/>
      <c r="Y2322" s="12"/>
      <c r="Z2322" s="98"/>
      <c r="AA2322" s="2813"/>
      <c r="AB2322" s="2813"/>
      <c r="AC2322" s="2816"/>
      <c r="AD2322" s="2835"/>
      <c r="AE2322" s="2821"/>
      <c r="AF2322" s="2823"/>
      <c r="AG2322" s="59">
        <f>IF(N2322=N2321,0,1)</f>
        <v>0</v>
      </c>
      <c r="AH2322" s="59" t="s">
        <v>224</v>
      </c>
      <c r="AI2322" s="59" t="str">
        <f t="shared" si="548"/>
        <v>??</v>
      </c>
      <c r="AJ2322" s="59">
        <f>IF(O2322=O2321,0,1)</f>
        <v>0</v>
      </c>
      <c r="AK2322" s="529">
        <f t="shared" si="552"/>
        <v>0</v>
      </c>
    </row>
    <row r="2323" spans="1:37" ht="14.1" customHeight="1" thickTop="1" thickBot="1">
      <c r="A2323" s="2797"/>
      <c r="B2323" s="2801"/>
      <c r="C2323" s="2827"/>
      <c r="D2323" s="2830"/>
      <c r="E2323" s="2833"/>
      <c r="F2323" s="2807"/>
      <c r="G2323" s="2810"/>
      <c r="H2323" s="2838"/>
      <c r="I2323" s="2807"/>
      <c r="J2323" s="2807"/>
      <c r="K2323" s="273"/>
      <c r="L2323" s="98"/>
      <c r="M2323" s="1760"/>
      <c r="N2323" s="89"/>
      <c r="O2323" s="89"/>
      <c r="P2323" s="98"/>
      <c r="Q2323" s="98"/>
      <c r="R2323" s="12"/>
      <c r="S2323" s="12"/>
      <c r="T2323" s="12"/>
      <c r="U2323" s="12"/>
      <c r="V2323" s="12"/>
      <c r="W2323" s="1934"/>
      <c r="X2323" s="1934"/>
      <c r="Y2323" s="12"/>
      <c r="Z2323" s="98"/>
      <c r="AA2323" s="2813"/>
      <c r="AB2323" s="2813"/>
      <c r="AC2323" s="2816"/>
      <c r="AD2323" s="2835"/>
      <c r="AE2323" s="2821"/>
      <c r="AF2323" s="2823"/>
      <c r="AG2323" s="59">
        <f>IF(N2323=N2322,0,IF(N2323=N2321,0,1))</f>
        <v>0</v>
      </c>
      <c r="AH2323" s="59" t="s">
        <v>224</v>
      </c>
      <c r="AI2323" s="59" t="str">
        <f t="shared" si="548"/>
        <v>??</v>
      </c>
      <c r="AJ2323" s="59">
        <f>IF(O2323=O2322,0,IF(O2323=O2321,0,1))</f>
        <v>0</v>
      </c>
      <c r="AK2323" s="529">
        <f t="shared" si="552"/>
        <v>0</v>
      </c>
    </row>
    <row r="2324" spans="1:37" ht="14.1" customHeight="1" thickTop="1" thickBot="1">
      <c r="A2324" s="2797"/>
      <c r="B2324" s="2801"/>
      <c r="C2324" s="2827"/>
      <c r="D2324" s="2830"/>
      <c r="E2324" s="2833"/>
      <c r="F2324" s="2807"/>
      <c r="G2324" s="2810"/>
      <c r="H2324" s="2839"/>
      <c r="I2324" s="2807"/>
      <c r="J2324" s="2807"/>
      <c r="K2324" s="273"/>
      <c r="L2324" s="98"/>
      <c r="M2324" s="1760"/>
      <c r="N2324" s="89"/>
      <c r="O2324" s="89"/>
      <c r="P2324" s="98"/>
      <c r="Q2324" s="98"/>
      <c r="R2324" s="12"/>
      <c r="S2324" s="12"/>
      <c r="T2324" s="12"/>
      <c r="U2324" s="12"/>
      <c r="V2324" s="12"/>
      <c r="W2324" s="1934"/>
      <c r="X2324" s="1934"/>
      <c r="Y2324" s="12"/>
      <c r="Z2324" s="98"/>
      <c r="AA2324" s="2813"/>
      <c r="AB2324" s="2813"/>
      <c r="AC2324" s="2816"/>
      <c r="AD2324" s="2835"/>
      <c r="AE2324" s="2821"/>
      <c r="AF2324" s="2823"/>
      <c r="AG2324" s="59">
        <f>IF(N2324=N2323,0,IF(N2324=N2322,0,IF(N2324=N2321,0,1)))</f>
        <v>0</v>
      </c>
      <c r="AH2324" s="59" t="s">
        <v>224</v>
      </c>
      <c r="AI2324" s="59" t="str">
        <f t="shared" si="548"/>
        <v>??</v>
      </c>
      <c r="AJ2324" s="59">
        <f>IF(O2324=O2323,0,IF(O2324=O2322,0,IF(O2324=O2321,0,1)))</f>
        <v>0</v>
      </c>
      <c r="AK2324" s="529">
        <f t="shared" si="552"/>
        <v>0</v>
      </c>
    </row>
    <row r="2325" spans="1:37" ht="14.1" customHeight="1" thickTop="1" thickBot="1">
      <c r="A2325" s="2797"/>
      <c r="B2325" s="2801"/>
      <c r="C2325" s="2827"/>
      <c r="D2325" s="2830"/>
      <c r="E2325" s="2833"/>
      <c r="F2325" s="2807"/>
      <c r="G2325" s="2810"/>
      <c r="H2325" s="2839"/>
      <c r="I2325" s="2807"/>
      <c r="J2325" s="2807"/>
      <c r="K2325" s="277"/>
      <c r="L2325" s="98"/>
      <c r="M2325" s="1760"/>
      <c r="N2325" s="89"/>
      <c r="O2325" s="89"/>
      <c r="P2325" s="98"/>
      <c r="Q2325" s="98"/>
      <c r="R2325" s="12"/>
      <c r="S2325" s="12"/>
      <c r="T2325" s="12"/>
      <c r="U2325" s="12"/>
      <c r="V2325" s="12"/>
      <c r="W2325" s="1934"/>
      <c r="X2325" s="1934"/>
      <c r="Y2325" s="12"/>
      <c r="Z2325" s="98"/>
      <c r="AA2325" s="2813"/>
      <c r="AB2325" s="2813"/>
      <c r="AC2325" s="2816"/>
      <c r="AD2325" s="2835"/>
      <c r="AE2325" s="2821"/>
      <c r="AF2325" s="2823"/>
      <c r="AG2325" s="59">
        <f>IF(N2325=N2324,0,IF(N2325=N2323,0,IF(N2325=N2322,0,IF(N2325=N2321,0,1))))</f>
        <v>0</v>
      </c>
      <c r="AH2325" s="59" t="s">
        <v>224</v>
      </c>
      <c r="AI2325" s="59" t="str">
        <f t="shared" si="548"/>
        <v>??</v>
      </c>
      <c r="AJ2325" s="59">
        <f>IF(O2325=O2324,0,IF(O2325=O2323,0,IF(O2325=O2322,0,IF(O2325=O2321,0,1))))</f>
        <v>0</v>
      </c>
      <c r="AK2325" s="529">
        <f t="shared" si="552"/>
        <v>0</v>
      </c>
    </row>
    <row r="2326" spans="1:37" ht="14.1" customHeight="1" thickTop="1" thickBot="1">
      <c r="A2326" s="2797"/>
      <c r="B2326" s="2801"/>
      <c r="C2326" s="2827"/>
      <c r="D2326" s="2830"/>
      <c r="E2326" s="2833"/>
      <c r="F2326" s="2807"/>
      <c r="G2326" s="2810"/>
      <c r="H2326" s="2839"/>
      <c r="I2326" s="2807"/>
      <c r="J2326" s="2807"/>
      <c r="K2326" s="277"/>
      <c r="L2326" s="98"/>
      <c r="M2326" s="1760"/>
      <c r="N2326" s="89"/>
      <c r="O2326" s="89"/>
      <c r="P2326" s="98"/>
      <c r="Q2326" s="98"/>
      <c r="R2326" s="12"/>
      <c r="S2326" s="12"/>
      <c r="T2326" s="12"/>
      <c r="U2326" s="12"/>
      <c r="V2326" s="12"/>
      <c r="W2326" s="1934"/>
      <c r="X2326" s="1934"/>
      <c r="Y2326" s="12"/>
      <c r="Z2326" s="98"/>
      <c r="AA2326" s="2813"/>
      <c r="AB2326" s="2813"/>
      <c r="AC2326" s="2816"/>
      <c r="AD2326" s="2835"/>
      <c r="AE2326" s="2821"/>
      <c r="AF2326" s="2823"/>
      <c r="AG2326" s="59">
        <f>IF(N2326=N2325,0,IF(N2326=N2324,0,IF(N2326=N2323,0,IF(N2326=N2322,0,IF(N2326=N2321,0,1)))))</f>
        <v>0</v>
      </c>
      <c r="AH2326" s="59" t="s">
        <v>224</v>
      </c>
      <c r="AI2326" s="59" t="str">
        <f t="shared" si="548"/>
        <v>??</v>
      </c>
      <c r="AJ2326" s="59">
        <f>IF(O2326=O2325,0,IF(O2326=O2324,0,IF(O2326=O2323,0,IF(O2326=O2322,0,IF(O2326=O2321,0,1)))))</f>
        <v>0</v>
      </c>
      <c r="AK2326" s="529">
        <f t="shared" si="552"/>
        <v>0</v>
      </c>
    </row>
    <row r="2327" spans="1:37" ht="14.1" customHeight="1" thickTop="1" thickBot="1">
      <c r="A2327" s="2797"/>
      <c r="B2327" s="2801"/>
      <c r="C2327" s="2827"/>
      <c r="D2327" s="2830"/>
      <c r="E2327" s="2833"/>
      <c r="F2327" s="2807"/>
      <c r="G2327" s="2810"/>
      <c r="H2327" s="2839"/>
      <c r="I2327" s="2807"/>
      <c r="J2327" s="2807"/>
      <c r="K2327" s="277"/>
      <c r="L2327" s="98"/>
      <c r="M2327" s="1760"/>
      <c r="N2327" s="89"/>
      <c r="O2327" s="89"/>
      <c r="P2327" s="98"/>
      <c r="Q2327" s="98"/>
      <c r="R2327" s="12"/>
      <c r="S2327" s="12"/>
      <c r="T2327" s="12"/>
      <c r="U2327" s="12"/>
      <c r="V2327" s="12"/>
      <c r="W2327" s="1934"/>
      <c r="X2327" s="1934"/>
      <c r="Y2327" s="12"/>
      <c r="Z2327" s="98"/>
      <c r="AA2327" s="2813"/>
      <c r="AB2327" s="2813"/>
      <c r="AC2327" s="2824" t="str">
        <f t="shared" ref="AC2327" si="559">IF(AC2321&gt;9,"błąd","")</f>
        <v/>
      </c>
      <c r="AD2327" s="2835"/>
      <c r="AE2327" s="2821"/>
      <c r="AF2327" s="2823"/>
      <c r="AG2327" s="59">
        <f>IF(N2327=N2326,0,IF(N2327=N2325,0,IF(N2327=N2324,0,IF(N2327=N2323,0,IF(N2327=N2322,0,IF(N2327=N2321,0,1))))))</f>
        <v>0</v>
      </c>
      <c r="AH2327" s="59" t="s">
        <v>224</v>
      </c>
      <c r="AI2327" s="59" t="str">
        <f t="shared" si="548"/>
        <v>??</v>
      </c>
      <c r="AJ2327" s="59">
        <f>IF(O2327=O2326,0,IF(O2327=O2325,0,IF(O2327=O2324,0,IF(O2327=O2323,0,IF(O2327=O2322,0,IF(O2327=O2321,0,1))))))</f>
        <v>0</v>
      </c>
      <c r="AK2327" s="529">
        <f t="shared" si="552"/>
        <v>0</v>
      </c>
    </row>
    <row r="2328" spans="1:37" ht="14.1" customHeight="1" thickTop="1" thickBot="1">
      <c r="A2328" s="2797"/>
      <c r="B2328" s="2801"/>
      <c r="C2328" s="2827"/>
      <c r="D2328" s="2830"/>
      <c r="E2328" s="2833"/>
      <c r="F2328" s="2807"/>
      <c r="G2328" s="2810"/>
      <c r="H2328" s="2839"/>
      <c r="I2328" s="2807"/>
      <c r="J2328" s="2807"/>
      <c r="K2328" s="277"/>
      <c r="L2328" s="98"/>
      <c r="M2328" s="1760"/>
      <c r="N2328" s="89"/>
      <c r="O2328" s="89"/>
      <c r="P2328" s="98"/>
      <c r="Q2328" s="98"/>
      <c r="R2328" s="12"/>
      <c r="S2328" s="12"/>
      <c r="T2328" s="12"/>
      <c r="U2328" s="12"/>
      <c r="V2328" s="12"/>
      <c r="W2328" s="1934"/>
      <c r="X2328" s="1934"/>
      <c r="Y2328" s="12"/>
      <c r="Z2328" s="98"/>
      <c r="AA2328" s="2813"/>
      <c r="AB2328" s="2813"/>
      <c r="AC2328" s="2824"/>
      <c r="AD2328" s="2835"/>
      <c r="AE2328" s="2821"/>
      <c r="AF2328" s="2823"/>
      <c r="AG2328" s="59">
        <f>IF(N2328=N2327,0,IF(N2328=N2326,0,IF(N2328=N2325,0,IF(N2328=N2324,0,IF(N2328=N2323,0,IF(N2328=N2322,0,IF(N2328=N2321,0,1)))))))</f>
        <v>0</v>
      </c>
      <c r="AH2328" s="59" t="s">
        <v>224</v>
      </c>
      <c r="AI2328" s="59" t="str">
        <f t="shared" si="548"/>
        <v>??</v>
      </c>
      <c r="AJ2328" s="59">
        <f>IF(O2328=O2327,0,IF(O2328=O2326,0,IF(O2328=O2325,0,IF(O2328=O2324,0,IF(O2328=O2323,0,IF(O2328=O2322,0,IF(O2328=O2321,0,1)))))))</f>
        <v>0</v>
      </c>
      <c r="AK2328" s="529">
        <f t="shared" si="552"/>
        <v>0</v>
      </c>
    </row>
    <row r="2329" spans="1:37" ht="14.1" customHeight="1" thickTop="1" thickBot="1">
      <c r="A2329" s="2797"/>
      <c r="B2329" s="2801"/>
      <c r="C2329" s="2827"/>
      <c r="D2329" s="2830"/>
      <c r="E2329" s="2833"/>
      <c r="F2329" s="2807"/>
      <c r="G2329" s="2810"/>
      <c r="H2329" s="2839"/>
      <c r="I2329" s="2807"/>
      <c r="J2329" s="2807"/>
      <c r="K2329" s="277"/>
      <c r="L2329" s="98"/>
      <c r="M2329" s="1760"/>
      <c r="N2329" s="89"/>
      <c r="O2329" s="89"/>
      <c r="P2329" s="98"/>
      <c r="Q2329" s="98"/>
      <c r="R2329" s="12"/>
      <c r="S2329" s="12"/>
      <c r="T2329" s="12"/>
      <c r="U2329" s="12"/>
      <c r="V2329" s="12"/>
      <c r="W2329" s="1934"/>
      <c r="X2329" s="1934"/>
      <c r="Y2329" s="12"/>
      <c r="Z2329" s="98"/>
      <c r="AA2329" s="2813"/>
      <c r="AB2329" s="2813"/>
      <c r="AC2329" s="2824"/>
      <c r="AD2329" s="2835"/>
      <c r="AE2329" s="2821"/>
      <c r="AF2329" s="2823"/>
      <c r="AG2329" s="59">
        <f>IF(N2329=N2328,0,IF(N2329=N2327,0,IF(N2329=N2326,0,IF(N2329=N2325,0,IF(N2329=N2324,0,IF(N2329=N2323,0,IF(N2329=N2322,0,IF(N2329=N2321,0,1))))))))</f>
        <v>0</v>
      </c>
      <c r="AH2329" s="59" t="s">
        <v>224</v>
      </c>
      <c r="AI2329" s="59" t="str">
        <f t="shared" si="548"/>
        <v>??</v>
      </c>
      <c r="AJ2329" s="59">
        <f>IF(O2329=O2328,0,IF(O2329=O2327,0,IF(O2329=O2326,0,IF(O2329=O2325,0,IF(O2329=O2324,0,IF(O2329=O2323,0,IF(O2329=O2322,0,IF(O2329=O2321,0,1))))))))</f>
        <v>0</v>
      </c>
      <c r="AK2329" s="529">
        <f t="shared" si="552"/>
        <v>0</v>
      </c>
    </row>
    <row r="2330" spans="1:37" ht="14.1" customHeight="1" thickTop="1" thickBot="1">
      <c r="A2330" s="2797"/>
      <c r="B2330" s="2802"/>
      <c r="C2330" s="2828"/>
      <c r="D2330" s="2831"/>
      <c r="E2330" s="2834"/>
      <c r="F2330" s="2808"/>
      <c r="G2330" s="2811"/>
      <c r="H2330" s="2840"/>
      <c r="I2330" s="2808"/>
      <c r="J2330" s="2808"/>
      <c r="K2330" s="274"/>
      <c r="L2330" s="96"/>
      <c r="M2330" s="96"/>
      <c r="N2330" s="89"/>
      <c r="O2330" s="93"/>
      <c r="P2330" s="96"/>
      <c r="Q2330" s="96"/>
      <c r="R2330" s="13"/>
      <c r="S2330" s="13"/>
      <c r="T2330" s="13"/>
      <c r="U2330" s="13"/>
      <c r="V2330" s="13"/>
      <c r="W2330" s="13"/>
      <c r="X2330" s="13"/>
      <c r="Y2330" s="13"/>
      <c r="Z2330" s="96"/>
      <c r="AA2330" s="2814"/>
      <c r="AB2330" s="2814"/>
      <c r="AC2330" s="2825"/>
      <c r="AD2330" s="2835"/>
      <c r="AE2330" s="2822"/>
      <c r="AF2330" s="2823"/>
      <c r="AG2330" s="59">
        <f>IF(N2330=N2329,0,IF(N2330=N2328,0,IF(N2330=N2327,0,IF(N2330=N2326,0,IF(N2330=N2325,0,IF(N2330=N2324,0,IF(N2330=N2323,0,IF(N2330=N2322,0,IF(N2330=N2321,0,1)))))))))</f>
        <v>0</v>
      </c>
      <c r="AH2330" s="59" t="s">
        <v>224</v>
      </c>
      <c r="AI2330" s="59" t="str">
        <f t="shared" si="548"/>
        <v>??</v>
      </c>
      <c r="AJ2330" s="59">
        <f>IF(O2330=O2329,0,IF(O2330=O2328,0,IF(O2330=O2327,0,IF(O2330=O2326,0,IF(O2330=O2325,0,IF(O2330=O2324,0,IF(O2330=O2323,0,IF(O2330=O2322,0,IF(O2330=O2321,0,1)))))))))</f>
        <v>0</v>
      </c>
      <c r="AK2330" s="529">
        <f t="shared" si="552"/>
        <v>0</v>
      </c>
    </row>
    <row r="2331" spans="1:37" ht="17.100000000000001" customHeight="1" thickTop="1" thickBot="1">
      <c r="A2331" s="67"/>
      <c r="B2331" s="69"/>
      <c r="C2331" s="179" t="s">
        <v>1017</v>
      </c>
      <c r="D2331" s="260"/>
      <c r="E2331" s="259"/>
      <c r="F2331" s="260"/>
      <c r="G2331" s="72"/>
      <c r="H2331" s="260"/>
      <c r="I2331" s="260"/>
      <c r="J2331" s="260"/>
      <c r="K2331" s="278"/>
      <c r="L2331" s="69"/>
      <c r="M2331" s="69"/>
      <c r="N2331" s="72"/>
      <c r="O2331" s="68"/>
      <c r="P2331" s="69"/>
      <c r="Q2331" s="69"/>
      <c r="R2331" s="68"/>
      <c r="S2331" s="68"/>
      <c r="T2331" s="68"/>
      <c r="U2331" s="68"/>
      <c r="V2331" s="68"/>
      <c r="W2331" s="68"/>
      <c r="X2331" s="68"/>
      <c r="Y2331" s="68"/>
      <c r="Z2331" s="70"/>
      <c r="AA2331" s="333">
        <f>SUM(AA2332:AA2343)</f>
        <v>0</v>
      </c>
      <c r="AB2331" s="333"/>
      <c r="AC2331" s="30">
        <f>SUM(AC2332:AC2343)</f>
        <v>0</v>
      </c>
      <c r="AD2331" s="333">
        <f>SUM(AD2332:AD2343)</f>
        <v>0</v>
      </c>
      <c r="AE2331" s="167"/>
      <c r="AF2331" s="80" t="s">
        <v>54</v>
      </c>
      <c r="AI2331" s="59" t="str">
        <f t="shared" ref="AI2331:AI2360" si="560">$C$2</f>
        <v>??</v>
      </c>
    </row>
    <row r="2332" spans="1:37" ht="15" customHeight="1" thickTop="1">
      <c r="A2332" s="170"/>
      <c r="B2332" s="596"/>
      <c r="C2332" s="569"/>
      <c r="D2332" s="261"/>
      <c r="E2332" s="356"/>
      <c r="F2332" s="262"/>
      <c r="G2332" s="190"/>
      <c r="H2332" s="357"/>
      <c r="I2332" s="357"/>
      <c r="J2332" s="357"/>
      <c r="K2332" s="275"/>
      <c r="L2332" s="97"/>
      <c r="M2332" s="97"/>
      <c r="N2332" s="79"/>
      <c r="O2332" s="79"/>
      <c r="P2332" s="97"/>
      <c r="Q2332" s="628"/>
      <c r="R2332" s="281"/>
      <c r="S2332" s="281"/>
      <c r="T2332" s="281"/>
      <c r="U2332" s="281"/>
      <c r="V2332" s="281"/>
      <c r="W2332" s="281"/>
      <c r="X2332" s="281"/>
      <c r="Y2332" s="281"/>
      <c r="Z2332" s="628"/>
      <c r="AA2332" s="334">
        <f t="shared" ref="AA2332:AA2343" si="561">Z2332</f>
        <v>0</v>
      </c>
      <c r="AB2332" s="2167"/>
      <c r="AC2332" s="104">
        <f>IF(AA2332&lt;=AB2332,0,AA2332-AB2332)</f>
        <v>0</v>
      </c>
      <c r="AD2332" s="343">
        <f t="shared" ref="AD2332:AD2343" si="562">IF(AA2332&lt;AB2332,AA2332,AB2332)/IF(AB2332=0,1,AB2332)</f>
        <v>0</v>
      </c>
      <c r="AE2332" s="102" t="str">
        <f t="shared" ref="AE2332:AE2343" si="563">IF(AD2332=1,"pe",IF(AD2332&gt;0,"ne",""))</f>
        <v/>
      </c>
      <c r="AF2332" s="87"/>
      <c r="AG2332" s="59">
        <v>1</v>
      </c>
      <c r="AH2332" s="59" t="s">
        <v>225</v>
      </c>
      <c r="AI2332" s="59" t="str">
        <f t="shared" si="560"/>
        <v>??</v>
      </c>
      <c r="AJ2332" s="24">
        <v>1</v>
      </c>
      <c r="AK2332" s="529">
        <f t="shared" ref="AK2332:AK2343" si="564">C2332</f>
        <v>0</v>
      </c>
    </row>
    <row r="2333" spans="1:37" ht="15" customHeight="1">
      <c r="A2333" s="172"/>
      <c r="B2333" s="597"/>
      <c r="C2333" s="570"/>
      <c r="D2333" s="263"/>
      <c r="E2333" s="358"/>
      <c r="F2333" s="264"/>
      <c r="G2333" s="145"/>
      <c r="H2333" s="268"/>
      <c r="I2333" s="268"/>
      <c r="J2333" s="268"/>
      <c r="K2333" s="273"/>
      <c r="L2333" s="98"/>
      <c r="M2333" s="1760"/>
      <c r="N2333" s="89"/>
      <c r="O2333" s="89"/>
      <c r="P2333" s="98"/>
      <c r="Q2333" s="98"/>
      <c r="R2333" s="282"/>
      <c r="S2333" s="282"/>
      <c r="T2333" s="282"/>
      <c r="U2333" s="282"/>
      <c r="V2333" s="282"/>
      <c r="W2333" s="1936"/>
      <c r="X2333" s="1936"/>
      <c r="Y2333" s="282"/>
      <c r="Z2333" s="98"/>
      <c r="AA2333" s="335">
        <f t="shared" si="561"/>
        <v>0</v>
      </c>
      <c r="AB2333" s="2168"/>
      <c r="AC2333" s="2165">
        <f t="shared" ref="AC2333:AC2343" si="565">IF(AA2333&lt;=AB2333,0,AA2333-AB2333)</f>
        <v>0</v>
      </c>
      <c r="AD2333" s="344">
        <f t="shared" si="562"/>
        <v>0</v>
      </c>
      <c r="AE2333" s="103" t="str">
        <f t="shared" si="563"/>
        <v/>
      </c>
      <c r="AF2333" s="85"/>
      <c r="AG2333" s="59">
        <v>1</v>
      </c>
      <c r="AH2333" s="59" t="s">
        <v>225</v>
      </c>
      <c r="AI2333" s="59" t="str">
        <f t="shared" si="560"/>
        <v>??</v>
      </c>
      <c r="AJ2333" s="24">
        <v>1</v>
      </c>
      <c r="AK2333" s="529">
        <f t="shared" si="564"/>
        <v>0</v>
      </c>
    </row>
    <row r="2334" spans="1:37" ht="15" customHeight="1">
      <c r="A2334" s="172"/>
      <c r="B2334" s="597"/>
      <c r="C2334" s="570"/>
      <c r="D2334" s="263"/>
      <c r="E2334" s="358"/>
      <c r="F2334" s="264"/>
      <c r="G2334" s="145"/>
      <c r="H2334" s="268"/>
      <c r="I2334" s="268"/>
      <c r="J2334" s="268"/>
      <c r="K2334" s="273"/>
      <c r="L2334" s="98"/>
      <c r="M2334" s="1760"/>
      <c r="N2334" s="89"/>
      <c r="O2334" s="89"/>
      <c r="P2334" s="98"/>
      <c r="Q2334" s="98"/>
      <c r="R2334" s="282"/>
      <c r="S2334" s="282"/>
      <c r="T2334" s="282"/>
      <c r="U2334" s="282"/>
      <c r="V2334" s="282"/>
      <c r="W2334" s="1936"/>
      <c r="X2334" s="1936"/>
      <c r="Y2334" s="282"/>
      <c r="Z2334" s="98"/>
      <c r="AA2334" s="335">
        <f t="shared" ref="AA2334:AA2339" si="566">Z2334</f>
        <v>0</v>
      </c>
      <c r="AB2334" s="2168"/>
      <c r="AC2334" s="2165">
        <f t="shared" si="565"/>
        <v>0</v>
      </c>
      <c r="AD2334" s="344">
        <f t="shared" ref="AD2334:AD2339" si="567">IF(AA2334&lt;AB2334,AA2334,AB2334)/IF(AB2334=0,1,AB2334)</f>
        <v>0</v>
      </c>
      <c r="AE2334" s="103" t="str">
        <f t="shared" ref="AE2334:AE2339" si="568">IF(AD2334=1,"pe",IF(AD2334&gt;0,"ne",""))</f>
        <v/>
      </c>
      <c r="AF2334" s="85"/>
      <c r="AG2334" s="59">
        <v>1</v>
      </c>
      <c r="AH2334" s="59" t="s">
        <v>225</v>
      </c>
      <c r="AI2334" s="59" t="str">
        <f t="shared" si="560"/>
        <v>??</v>
      </c>
      <c r="AJ2334" s="24">
        <v>1</v>
      </c>
      <c r="AK2334" s="529">
        <f t="shared" ref="AK2334:AK2339" si="569">C2334</f>
        <v>0</v>
      </c>
    </row>
    <row r="2335" spans="1:37" ht="15" customHeight="1">
      <c r="A2335" s="172"/>
      <c r="B2335" s="597"/>
      <c r="C2335" s="570"/>
      <c r="D2335" s="263"/>
      <c r="E2335" s="358"/>
      <c r="F2335" s="264"/>
      <c r="G2335" s="145"/>
      <c r="H2335" s="268"/>
      <c r="I2335" s="268"/>
      <c r="J2335" s="268"/>
      <c r="K2335" s="273"/>
      <c r="L2335" s="98"/>
      <c r="M2335" s="1760"/>
      <c r="N2335" s="89"/>
      <c r="O2335" s="89"/>
      <c r="P2335" s="98"/>
      <c r="Q2335" s="98"/>
      <c r="R2335" s="282"/>
      <c r="S2335" s="282"/>
      <c r="T2335" s="282"/>
      <c r="U2335" s="282"/>
      <c r="V2335" s="282"/>
      <c r="W2335" s="1936"/>
      <c r="X2335" s="1936"/>
      <c r="Y2335" s="282"/>
      <c r="Z2335" s="98"/>
      <c r="AA2335" s="335">
        <f t="shared" ref="AA2335:AA2337" si="570">Z2335</f>
        <v>0</v>
      </c>
      <c r="AB2335" s="2168"/>
      <c r="AC2335" s="2165">
        <f t="shared" si="565"/>
        <v>0</v>
      </c>
      <c r="AD2335" s="344">
        <f t="shared" ref="AD2335:AD2337" si="571">IF(AA2335&lt;AB2335,AA2335,AB2335)/IF(AB2335=0,1,AB2335)</f>
        <v>0</v>
      </c>
      <c r="AE2335" s="103" t="str">
        <f t="shared" ref="AE2335:AE2337" si="572">IF(AD2335=1,"pe",IF(AD2335&gt;0,"ne",""))</f>
        <v/>
      </c>
      <c r="AF2335" s="85"/>
      <c r="AG2335" s="59">
        <v>1</v>
      </c>
      <c r="AH2335" s="59" t="s">
        <v>225</v>
      </c>
      <c r="AI2335" s="59" t="str">
        <f t="shared" si="560"/>
        <v>??</v>
      </c>
      <c r="AJ2335" s="24">
        <v>1</v>
      </c>
      <c r="AK2335" s="529">
        <f t="shared" ref="AK2335:AK2337" si="573">C2335</f>
        <v>0</v>
      </c>
    </row>
    <row r="2336" spans="1:37" ht="15" customHeight="1">
      <c r="A2336" s="172"/>
      <c r="B2336" s="597"/>
      <c r="C2336" s="570"/>
      <c r="D2336" s="263"/>
      <c r="E2336" s="358"/>
      <c r="F2336" s="264"/>
      <c r="G2336" s="145"/>
      <c r="H2336" s="268"/>
      <c r="I2336" s="268"/>
      <c r="J2336" s="268"/>
      <c r="K2336" s="273"/>
      <c r="L2336" s="98"/>
      <c r="M2336" s="1760"/>
      <c r="N2336" s="89"/>
      <c r="O2336" s="89"/>
      <c r="P2336" s="98"/>
      <c r="Q2336" s="98"/>
      <c r="R2336" s="91"/>
      <c r="S2336" s="91"/>
      <c r="T2336" s="91"/>
      <c r="U2336" s="91"/>
      <c r="V2336" s="91"/>
      <c r="W2336" s="1937"/>
      <c r="X2336" s="1937"/>
      <c r="Y2336" s="91"/>
      <c r="Z2336" s="629"/>
      <c r="AA2336" s="335">
        <f t="shared" si="570"/>
        <v>0</v>
      </c>
      <c r="AB2336" s="2168"/>
      <c r="AC2336" s="2165">
        <f t="shared" si="565"/>
        <v>0</v>
      </c>
      <c r="AD2336" s="344">
        <f t="shared" si="571"/>
        <v>0</v>
      </c>
      <c r="AE2336" s="103" t="str">
        <f t="shared" si="572"/>
        <v/>
      </c>
      <c r="AF2336" s="85"/>
      <c r="AG2336" s="59">
        <v>1</v>
      </c>
      <c r="AH2336" s="59" t="s">
        <v>225</v>
      </c>
      <c r="AI2336" s="59" t="str">
        <f t="shared" si="560"/>
        <v>??</v>
      </c>
      <c r="AJ2336" s="24">
        <v>1</v>
      </c>
      <c r="AK2336" s="529">
        <f t="shared" si="573"/>
        <v>0</v>
      </c>
    </row>
    <row r="2337" spans="1:37" ht="15" customHeight="1">
      <c r="A2337" s="172"/>
      <c r="B2337" s="597"/>
      <c r="C2337" s="570"/>
      <c r="D2337" s="263"/>
      <c r="E2337" s="358"/>
      <c r="F2337" s="264"/>
      <c r="G2337" s="145"/>
      <c r="H2337" s="268"/>
      <c r="I2337" s="268"/>
      <c r="J2337" s="268"/>
      <c r="K2337" s="273"/>
      <c r="L2337" s="98"/>
      <c r="M2337" s="1760"/>
      <c r="N2337" s="89"/>
      <c r="O2337" s="89"/>
      <c r="P2337" s="98"/>
      <c r="Q2337" s="98"/>
      <c r="R2337" s="282"/>
      <c r="S2337" s="282"/>
      <c r="T2337" s="282"/>
      <c r="U2337" s="282"/>
      <c r="V2337" s="282"/>
      <c r="W2337" s="1936"/>
      <c r="X2337" s="1936"/>
      <c r="Y2337" s="282"/>
      <c r="Z2337" s="98"/>
      <c r="AA2337" s="335">
        <f t="shared" si="570"/>
        <v>0</v>
      </c>
      <c r="AB2337" s="2168"/>
      <c r="AC2337" s="2165">
        <f t="shared" si="565"/>
        <v>0</v>
      </c>
      <c r="AD2337" s="344">
        <f t="shared" si="571"/>
        <v>0</v>
      </c>
      <c r="AE2337" s="103" t="str">
        <f t="shared" si="572"/>
        <v/>
      </c>
      <c r="AF2337" s="85"/>
      <c r="AG2337" s="59">
        <v>1</v>
      </c>
      <c r="AH2337" s="59" t="s">
        <v>225</v>
      </c>
      <c r="AI2337" s="59" t="str">
        <f t="shared" si="560"/>
        <v>??</v>
      </c>
      <c r="AJ2337" s="24">
        <v>1</v>
      </c>
      <c r="AK2337" s="529">
        <f t="shared" si="573"/>
        <v>0</v>
      </c>
    </row>
    <row r="2338" spans="1:37" ht="15" customHeight="1">
      <c r="A2338" s="172"/>
      <c r="B2338" s="597"/>
      <c r="C2338" s="570"/>
      <c r="D2338" s="263"/>
      <c r="E2338" s="358"/>
      <c r="F2338" s="264"/>
      <c r="G2338" s="145"/>
      <c r="H2338" s="268"/>
      <c r="I2338" s="268"/>
      <c r="J2338" s="268"/>
      <c r="K2338" s="273"/>
      <c r="L2338" s="98"/>
      <c r="M2338" s="1760"/>
      <c r="N2338" s="89"/>
      <c r="O2338" s="89"/>
      <c r="P2338" s="98"/>
      <c r="Q2338" s="98"/>
      <c r="R2338" s="282"/>
      <c r="S2338" s="282"/>
      <c r="T2338" s="282"/>
      <c r="U2338" s="282"/>
      <c r="V2338" s="282"/>
      <c r="W2338" s="1936"/>
      <c r="X2338" s="1936"/>
      <c r="Y2338" s="282"/>
      <c r="Z2338" s="98"/>
      <c r="AA2338" s="335">
        <f t="shared" si="566"/>
        <v>0</v>
      </c>
      <c r="AB2338" s="2168"/>
      <c r="AC2338" s="2165">
        <f t="shared" si="565"/>
        <v>0</v>
      </c>
      <c r="AD2338" s="344">
        <f t="shared" si="567"/>
        <v>0</v>
      </c>
      <c r="AE2338" s="103" t="str">
        <f t="shared" si="568"/>
        <v/>
      </c>
      <c r="AF2338" s="85"/>
      <c r="AG2338" s="59">
        <v>1</v>
      </c>
      <c r="AH2338" s="59" t="s">
        <v>225</v>
      </c>
      <c r="AI2338" s="59" t="str">
        <f t="shared" si="560"/>
        <v>??</v>
      </c>
      <c r="AJ2338" s="24">
        <v>1</v>
      </c>
      <c r="AK2338" s="529">
        <f t="shared" si="569"/>
        <v>0</v>
      </c>
    </row>
    <row r="2339" spans="1:37" ht="15" customHeight="1">
      <c r="A2339" s="172"/>
      <c r="B2339" s="597"/>
      <c r="C2339" s="570"/>
      <c r="D2339" s="263"/>
      <c r="E2339" s="358"/>
      <c r="F2339" s="264"/>
      <c r="G2339" s="145"/>
      <c r="H2339" s="268"/>
      <c r="I2339" s="268"/>
      <c r="J2339" s="268"/>
      <c r="K2339" s="273"/>
      <c r="L2339" s="98"/>
      <c r="M2339" s="1760"/>
      <c r="N2339" s="89"/>
      <c r="O2339" s="89"/>
      <c r="P2339" s="98"/>
      <c r="Q2339" s="98"/>
      <c r="R2339" s="91"/>
      <c r="S2339" s="91"/>
      <c r="T2339" s="91"/>
      <c r="U2339" s="91"/>
      <c r="V2339" s="91"/>
      <c r="W2339" s="1937"/>
      <c r="X2339" s="1937"/>
      <c r="Y2339" s="91"/>
      <c r="Z2339" s="629"/>
      <c r="AA2339" s="335">
        <f t="shared" si="566"/>
        <v>0</v>
      </c>
      <c r="AB2339" s="2168"/>
      <c r="AC2339" s="2165">
        <f t="shared" si="565"/>
        <v>0</v>
      </c>
      <c r="AD2339" s="344">
        <f t="shared" si="567"/>
        <v>0</v>
      </c>
      <c r="AE2339" s="103" t="str">
        <f t="shared" si="568"/>
        <v/>
      </c>
      <c r="AF2339" s="85"/>
      <c r="AG2339" s="59">
        <v>1</v>
      </c>
      <c r="AH2339" s="59" t="s">
        <v>225</v>
      </c>
      <c r="AI2339" s="59" t="str">
        <f t="shared" si="560"/>
        <v>??</v>
      </c>
      <c r="AJ2339" s="24">
        <v>1</v>
      </c>
      <c r="AK2339" s="529">
        <f t="shared" si="569"/>
        <v>0</v>
      </c>
    </row>
    <row r="2340" spans="1:37" ht="15" customHeight="1">
      <c r="A2340" s="172"/>
      <c r="B2340" s="597"/>
      <c r="C2340" s="570"/>
      <c r="D2340" s="263"/>
      <c r="E2340" s="358"/>
      <c r="F2340" s="264"/>
      <c r="G2340" s="145"/>
      <c r="H2340" s="268"/>
      <c r="I2340" s="268"/>
      <c r="J2340" s="268"/>
      <c r="K2340" s="273"/>
      <c r="L2340" s="98"/>
      <c r="M2340" s="1760"/>
      <c r="N2340" s="89"/>
      <c r="O2340" s="89"/>
      <c r="P2340" s="98"/>
      <c r="Q2340" s="98"/>
      <c r="R2340" s="282"/>
      <c r="S2340" s="282"/>
      <c r="T2340" s="282"/>
      <c r="U2340" s="282"/>
      <c r="V2340" s="282"/>
      <c r="W2340" s="1936"/>
      <c r="X2340" s="1936"/>
      <c r="Y2340" s="282"/>
      <c r="Z2340" s="98"/>
      <c r="AA2340" s="335">
        <f t="shared" si="561"/>
        <v>0</v>
      </c>
      <c r="AB2340" s="2168"/>
      <c r="AC2340" s="2165">
        <f t="shared" si="565"/>
        <v>0</v>
      </c>
      <c r="AD2340" s="344">
        <f t="shared" si="562"/>
        <v>0</v>
      </c>
      <c r="AE2340" s="103" t="str">
        <f t="shared" si="563"/>
        <v/>
      </c>
      <c r="AF2340" s="85"/>
      <c r="AG2340" s="59">
        <v>1</v>
      </c>
      <c r="AH2340" s="59" t="s">
        <v>225</v>
      </c>
      <c r="AI2340" s="59" t="str">
        <f t="shared" si="560"/>
        <v>??</v>
      </c>
      <c r="AJ2340" s="24">
        <v>1</v>
      </c>
      <c r="AK2340" s="529">
        <f t="shared" si="564"/>
        <v>0</v>
      </c>
    </row>
    <row r="2341" spans="1:37" ht="15" customHeight="1">
      <c r="A2341" s="172"/>
      <c r="B2341" s="597"/>
      <c r="C2341" s="570"/>
      <c r="D2341" s="263"/>
      <c r="E2341" s="358"/>
      <c r="F2341" s="264"/>
      <c r="G2341" s="145"/>
      <c r="H2341" s="268"/>
      <c r="I2341" s="268"/>
      <c r="J2341" s="268"/>
      <c r="K2341" s="273"/>
      <c r="L2341" s="98"/>
      <c r="M2341" s="1760"/>
      <c r="N2341" s="89"/>
      <c r="O2341" s="89"/>
      <c r="P2341" s="98"/>
      <c r="Q2341" s="98"/>
      <c r="R2341" s="282"/>
      <c r="S2341" s="282"/>
      <c r="T2341" s="282"/>
      <c r="U2341" s="282"/>
      <c r="V2341" s="282"/>
      <c r="W2341" s="1936"/>
      <c r="X2341" s="1936"/>
      <c r="Y2341" s="282"/>
      <c r="Z2341" s="98"/>
      <c r="AA2341" s="335">
        <f t="shared" si="561"/>
        <v>0</v>
      </c>
      <c r="AB2341" s="2168"/>
      <c r="AC2341" s="2165">
        <f t="shared" si="565"/>
        <v>0</v>
      </c>
      <c r="AD2341" s="344">
        <f t="shared" si="562"/>
        <v>0</v>
      </c>
      <c r="AE2341" s="103" t="str">
        <f t="shared" si="563"/>
        <v/>
      </c>
      <c r="AF2341" s="85"/>
      <c r="AG2341" s="59">
        <v>1</v>
      </c>
      <c r="AH2341" s="59" t="s">
        <v>225</v>
      </c>
      <c r="AI2341" s="59" t="str">
        <f t="shared" si="560"/>
        <v>??</v>
      </c>
      <c r="AJ2341" s="24">
        <v>1</v>
      </c>
      <c r="AK2341" s="529">
        <f t="shared" si="564"/>
        <v>0</v>
      </c>
    </row>
    <row r="2342" spans="1:37" ht="15" customHeight="1">
      <c r="A2342" s="172"/>
      <c r="B2342" s="597"/>
      <c r="C2342" s="570"/>
      <c r="D2342" s="263"/>
      <c r="E2342" s="358"/>
      <c r="F2342" s="264"/>
      <c r="G2342" s="145"/>
      <c r="H2342" s="268"/>
      <c r="I2342" s="268"/>
      <c r="J2342" s="268"/>
      <c r="K2342" s="273"/>
      <c r="L2342" s="98"/>
      <c r="M2342" s="1760"/>
      <c r="N2342" s="89"/>
      <c r="O2342" s="89"/>
      <c r="P2342" s="98"/>
      <c r="Q2342" s="98"/>
      <c r="R2342" s="91"/>
      <c r="S2342" s="91"/>
      <c r="T2342" s="91"/>
      <c r="U2342" s="91"/>
      <c r="V2342" s="91"/>
      <c r="W2342" s="1937"/>
      <c r="X2342" s="1937"/>
      <c r="Y2342" s="91"/>
      <c r="Z2342" s="629"/>
      <c r="AA2342" s="335">
        <f t="shared" si="561"/>
        <v>0</v>
      </c>
      <c r="AB2342" s="2168"/>
      <c r="AC2342" s="2165">
        <f t="shared" si="565"/>
        <v>0</v>
      </c>
      <c r="AD2342" s="344">
        <f t="shared" si="562"/>
        <v>0</v>
      </c>
      <c r="AE2342" s="103" t="str">
        <f t="shared" si="563"/>
        <v/>
      </c>
      <c r="AF2342" s="85"/>
      <c r="AG2342" s="59">
        <v>1</v>
      </c>
      <c r="AH2342" s="59" t="s">
        <v>225</v>
      </c>
      <c r="AI2342" s="59" t="str">
        <f t="shared" si="560"/>
        <v>??</v>
      </c>
      <c r="AJ2342" s="24">
        <v>1</v>
      </c>
      <c r="AK2342" s="529">
        <f t="shared" si="564"/>
        <v>0</v>
      </c>
    </row>
    <row r="2343" spans="1:37" ht="15" customHeight="1" thickBot="1">
      <c r="A2343" s="171"/>
      <c r="B2343" s="598"/>
      <c r="C2343" s="571"/>
      <c r="D2343" s="265"/>
      <c r="E2343" s="359"/>
      <c r="F2343" s="266"/>
      <c r="G2343" s="194"/>
      <c r="H2343" s="360"/>
      <c r="I2343" s="360"/>
      <c r="J2343" s="360"/>
      <c r="K2343" s="274"/>
      <c r="L2343" s="96"/>
      <c r="M2343" s="96"/>
      <c r="N2343" s="89"/>
      <c r="O2343" s="93"/>
      <c r="P2343" s="96"/>
      <c r="Q2343" s="164"/>
      <c r="R2343" s="169"/>
      <c r="S2343" s="169"/>
      <c r="T2343" s="169"/>
      <c r="U2343" s="169"/>
      <c r="V2343" s="169"/>
      <c r="W2343" s="169"/>
      <c r="X2343" s="169"/>
      <c r="Y2343" s="169"/>
      <c r="Z2343" s="630"/>
      <c r="AA2343" s="336">
        <f t="shared" si="561"/>
        <v>0</v>
      </c>
      <c r="AB2343" s="2169"/>
      <c r="AC2343" s="2164">
        <f t="shared" si="565"/>
        <v>0</v>
      </c>
      <c r="AD2343" s="345">
        <f t="shared" si="562"/>
        <v>0</v>
      </c>
      <c r="AE2343" s="196" t="str">
        <f t="shared" si="563"/>
        <v/>
      </c>
      <c r="AF2343" s="88"/>
      <c r="AG2343" s="59">
        <v>1</v>
      </c>
      <c r="AH2343" s="59" t="s">
        <v>225</v>
      </c>
      <c r="AI2343" s="59" t="str">
        <f t="shared" si="560"/>
        <v>??</v>
      </c>
      <c r="AJ2343" s="24">
        <v>1</v>
      </c>
      <c r="AK2343" s="529">
        <f t="shared" si="564"/>
        <v>0</v>
      </c>
    </row>
    <row r="2344" spans="1:37" ht="17.100000000000001" customHeight="1" thickTop="1" thickBot="1">
      <c r="A2344" s="67"/>
      <c r="B2344" s="69"/>
      <c r="C2344" s="179" t="s">
        <v>1100</v>
      </c>
      <c r="D2344" s="260"/>
      <c r="E2344" s="259"/>
      <c r="F2344" s="260"/>
      <c r="G2344" s="72"/>
      <c r="H2344" s="260"/>
      <c r="I2344" s="260"/>
      <c r="J2344" s="260"/>
      <c r="K2344" s="278"/>
      <c r="L2344" s="69"/>
      <c r="M2344" s="69"/>
      <c r="N2344" s="72"/>
      <c r="O2344" s="68"/>
      <c r="P2344" s="69"/>
      <c r="Q2344" s="69"/>
      <c r="R2344" s="68"/>
      <c r="S2344" s="68"/>
      <c r="T2344" s="68"/>
      <c r="U2344" s="68"/>
      <c r="V2344" s="68"/>
      <c r="W2344" s="68"/>
      <c r="X2344" s="68"/>
      <c r="Y2344" s="68"/>
      <c r="Z2344" s="70"/>
      <c r="AA2344" s="337">
        <f>SUM(AA2345:AA2368)</f>
        <v>0</v>
      </c>
      <c r="AB2344" s="337"/>
      <c r="AC2344" s="29">
        <f>SUM(AC2345:AC2368)</f>
        <v>0</v>
      </c>
      <c r="AD2344" s="337">
        <f>SUM(AD2345:AD2368)</f>
        <v>0</v>
      </c>
      <c r="AE2344" s="109"/>
      <c r="AF2344" s="80" t="s">
        <v>54</v>
      </c>
      <c r="AI2344" s="59" t="str">
        <f t="shared" si="560"/>
        <v>??</v>
      </c>
    </row>
    <row r="2345" spans="1:37" ht="17.100000000000001" customHeight="1" thickTop="1" thickBot="1">
      <c r="A2345" s="2797"/>
      <c r="B2345" s="2800"/>
      <c r="C2345" s="2803"/>
      <c r="D2345" s="2800"/>
      <c r="E2345" s="2800"/>
      <c r="F2345" s="2806"/>
      <c r="G2345" s="2809"/>
      <c r="H2345" s="1986" t="s">
        <v>970</v>
      </c>
      <c r="I2345" s="2806"/>
      <c r="J2345" s="2806"/>
      <c r="K2345" s="275"/>
      <c r="L2345" s="97"/>
      <c r="M2345" s="97"/>
      <c r="N2345" s="79"/>
      <c r="O2345" s="79"/>
      <c r="P2345" s="97"/>
      <c r="Q2345" s="97"/>
      <c r="R2345" s="14"/>
      <c r="S2345" s="14"/>
      <c r="T2345" s="14"/>
      <c r="U2345" s="14"/>
      <c r="V2345" s="14"/>
      <c r="W2345" s="14"/>
      <c r="X2345" s="14"/>
      <c r="Y2345" s="14"/>
      <c r="Z2345" s="97"/>
      <c r="AA2345" s="2812">
        <f>SUM(R2345:Z2352)</f>
        <v>0</v>
      </c>
      <c r="AB2345" s="2812">
        <f>IF(AA2345&gt;0,20,0)</f>
        <v>0</v>
      </c>
      <c r="AC2345" s="2815">
        <f t="shared" ref="AC2345" si="574">IF((AA2345-AB2345)&gt;=0,AA2345-AB2345,0)</f>
        <v>0</v>
      </c>
      <c r="AD2345" s="2817">
        <f>IF(AA2345&lt;AB2345,AA2345,AB2345)/IF(AB2345=0,1,AB2345)</f>
        <v>0</v>
      </c>
      <c r="AE2345" s="2820" t="str">
        <f>IF(AD2345=1,"pe",IF(AD2345&gt;0,"ne",""))</f>
        <v/>
      </c>
      <c r="AF2345" s="2823"/>
      <c r="AG2345" s="59">
        <v>1</v>
      </c>
      <c r="AH2345" s="59" t="s">
        <v>226</v>
      </c>
      <c r="AI2345" s="59" t="str">
        <f t="shared" si="560"/>
        <v>??</v>
      </c>
      <c r="AJ2345" s="59">
        <v>1</v>
      </c>
      <c r="AK2345" s="529">
        <f>C2345</f>
        <v>0</v>
      </c>
    </row>
    <row r="2346" spans="1:37" ht="17.100000000000001" customHeight="1" thickTop="1" thickBot="1">
      <c r="A2346" s="2798"/>
      <c r="B2346" s="2801"/>
      <c r="C2346" s="2804"/>
      <c r="D2346" s="2801"/>
      <c r="E2346" s="2801"/>
      <c r="F2346" s="2807"/>
      <c r="G2346" s="2810"/>
      <c r="H2346" s="2865"/>
      <c r="I2346" s="2807"/>
      <c r="J2346" s="2807"/>
      <c r="K2346" s="273"/>
      <c r="L2346" s="98"/>
      <c r="M2346" s="1760"/>
      <c r="N2346" s="89"/>
      <c r="O2346" s="89"/>
      <c r="P2346" s="98"/>
      <c r="Q2346" s="98"/>
      <c r="R2346" s="12"/>
      <c r="S2346" s="12"/>
      <c r="T2346" s="12"/>
      <c r="U2346" s="12"/>
      <c r="V2346" s="12"/>
      <c r="W2346" s="1934"/>
      <c r="X2346" s="1934"/>
      <c r="Y2346" s="12"/>
      <c r="Z2346" s="98"/>
      <c r="AA2346" s="2813"/>
      <c r="AB2346" s="2813"/>
      <c r="AC2346" s="2816"/>
      <c r="AD2346" s="2818"/>
      <c r="AE2346" s="2821"/>
      <c r="AF2346" s="2823"/>
      <c r="AG2346" s="59">
        <f>IF(N2346=N2345,0,1)</f>
        <v>0</v>
      </c>
      <c r="AH2346" s="59" t="s">
        <v>226</v>
      </c>
      <c r="AI2346" s="59" t="str">
        <f t="shared" si="560"/>
        <v>??</v>
      </c>
      <c r="AJ2346" s="59">
        <f>IF(O2346=O2345,0,1)</f>
        <v>0</v>
      </c>
      <c r="AK2346" s="529">
        <f>AK2345</f>
        <v>0</v>
      </c>
    </row>
    <row r="2347" spans="1:37" ht="17.100000000000001" customHeight="1" thickTop="1" thickBot="1">
      <c r="A2347" s="2798"/>
      <c r="B2347" s="2801"/>
      <c r="C2347" s="2804"/>
      <c r="D2347" s="2801"/>
      <c r="E2347" s="2801"/>
      <c r="F2347" s="2807"/>
      <c r="G2347" s="2810"/>
      <c r="H2347" s="2865"/>
      <c r="I2347" s="2807"/>
      <c r="J2347" s="2807"/>
      <c r="K2347" s="273"/>
      <c r="L2347" s="98"/>
      <c r="M2347" s="1760"/>
      <c r="N2347" s="89"/>
      <c r="O2347" s="89"/>
      <c r="P2347" s="98"/>
      <c r="Q2347" s="98"/>
      <c r="R2347" s="12"/>
      <c r="S2347" s="12"/>
      <c r="T2347" s="12"/>
      <c r="U2347" s="12"/>
      <c r="V2347" s="12"/>
      <c r="W2347" s="1934"/>
      <c r="X2347" s="1934"/>
      <c r="Y2347" s="12"/>
      <c r="Z2347" s="98"/>
      <c r="AA2347" s="2813"/>
      <c r="AB2347" s="2813"/>
      <c r="AC2347" s="2816"/>
      <c r="AD2347" s="2818"/>
      <c r="AE2347" s="2821"/>
      <c r="AF2347" s="2823"/>
      <c r="AG2347" s="59">
        <f>IF(N2347=N2346,0,IF(N2347=N2345,0,1))</f>
        <v>0</v>
      </c>
      <c r="AH2347" s="59" t="s">
        <v>226</v>
      </c>
      <c r="AI2347" s="59" t="str">
        <f t="shared" si="560"/>
        <v>??</v>
      </c>
      <c r="AJ2347" s="59">
        <f>IF(O2347=O2346,0,IF(O2347=O2345,0,1))</f>
        <v>0</v>
      </c>
      <c r="AK2347" s="529">
        <f t="shared" ref="AK2347:AK2352" si="575">AK2346</f>
        <v>0</v>
      </c>
    </row>
    <row r="2348" spans="1:37" ht="17.100000000000001" customHeight="1" thickTop="1" thickBot="1">
      <c r="A2348" s="2798"/>
      <c r="B2348" s="2801"/>
      <c r="C2348" s="2804"/>
      <c r="D2348" s="2801"/>
      <c r="E2348" s="2801"/>
      <c r="F2348" s="2807"/>
      <c r="G2348" s="2810"/>
      <c r="H2348" s="2865"/>
      <c r="I2348" s="2807"/>
      <c r="J2348" s="2807"/>
      <c r="K2348" s="273"/>
      <c r="L2348" s="98"/>
      <c r="M2348" s="1760"/>
      <c r="N2348" s="89"/>
      <c r="O2348" s="89"/>
      <c r="P2348" s="98"/>
      <c r="Q2348" s="98"/>
      <c r="R2348" s="12"/>
      <c r="S2348" s="12"/>
      <c r="T2348" s="12"/>
      <c r="U2348" s="12"/>
      <c r="V2348" s="12"/>
      <c r="W2348" s="1934"/>
      <c r="X2348" s="1934"/>
      <c r="Y2348" s="12"/>
      <c r="Z2348" s="98"/>
      <c r="AA2348" s="2813"/>
      <c r="AB2348" s="2813"/>
      <c r="AC2348" s="2816"/>
      <c r="AD2348" s="2818"/>
      <c r="AE2348" s="2821"/>
      <c r="AF2348" s="2823"/>
      <c r="AG2348" s="59">
        <f>IF(N2348=N2347,0,IF(N2348=N2346,0,IF(N2348=N2345,0,1)))</f>
        <v>0</v>
      </c>
      <c r="AH2348" s="59" t="s">
        <v>226</v>
      </c>
      <c r="AI2348" s="59" t="str">
        <f t="shared" si="560"/>
        <v>??</v>
      </c>
      <c r="AJ2348" s="59">
        <f>IF(O2348=O2347,0,IF(O2348=O2346,0,IF(O2348=O2345,0,1)))</f>
        <v>0</v>
      </c>
      <c r="AK2348" s="529">
        <f t="shared" si="575"/>
        <v>0</v>
      </c>
    </row>
    <row r="2349" spans="1:37" ht="17.100000000000001" customHeight="1" thickTop="1" thickBot="1">
      <c r="A2349" s="2798"/>
      <c r="B2349" s="2801"/>
      <c r="C2349" s="2804"/>
      <c r="D2349" s="2801"/>
      <c r="E2349" s="2801"/>
      <c r="F2349" s="2807"/>
      <c r="G2349" s="2810"/>
      <c r="H2349" s="2865"/>
      <c r="I2349" s="2807"/>
      <c r="J2349" s="2807"/>
      <c r="K2349" s="277"/>
      <c r="L2349" s="98"/>
      <c r="M2349" s="1760"/>
      <c r="N2349" s="89"/>
      <c r="O2349" s="89"/>
      <c r="P2349" s="98"/>
      <c r="Q2349" s="98"/>
      <c r="R2349" s="12"/>
      <c r="S2349" s="12"/>
      <c r="T2349" s="12"/>
      <c r="U2349" s="12"/>
      <c r="V2349" s="12"/>
      <c r="W2349" s="1934"/>
      <c r="X2349" s="1934"/>
      <c r="Y2349" s="12"/>
      <c r="Z2349" s="98"/>
      <c r="AA2349" s="2813"/>
      <c r="AB2349" s="2813"/>
      <c r="AC2349" s="2816"/>
      <c r="AD2349" s="2818"/>
      <c r="AE2349" s="2821"/>
      <c r="AF2349" s="2823"/>
      <c r="AG2349" s="59">
        <f>IF(N2349=N2348,0,IF(N2349=N2347,0,IF(N2349=N2346,0,IF(N2349=N2345,0,1))))</f>
        <v>0</v>
      </c>
      <c r="AH2349" s="59" t="s">
        <v>226</v>
      </c>
      <c r="AI2349" s="59" t="str">
        <f t="shared" si="560"/>
        <v>??</v>
      </c>
      <c r="AJ2349" s="59">
        <f>IF(O2349=O2348,0,IF(O2349=O2347,0,IF(O2349=O2346,0,IF(O2349=O2345,0,1))))</f>
        <v>0</v>
      </c>
      <c r="AK2349" s="529">
        <f t="shared" si="575"/>
        <v>0</v>
      </c>
    </row>
    <row r="2350" spans="1:37" ht="17.100000000000001" customHeight="1" thickTop="1" thickBot="1">
      <c r="A2350" s="2798"/>
      <c r="B2350" s="2801"/>
      <c r="C2350" s="2804"/>
      <c r="D2350" s="2801"/>
      <c r="E2350" s="2801"/>
      <c r="F2350" s="2807"/>
      <c r="G2350" s="2810"/>
      <c r="H2350" s="2865"/>
      <c r="I2350" s="2807"/>
      <c r="J2350" s="2807"/>
      <c r="K2350" s="277"/>
      <c r="L2350" s="98"/>
      <c r="M2350" s="1760"/>
      <c r="N2350" s="89"/>
      <c r="O2350" s="89"/>
      <c r="P2350" s="98"/>
      <c r="Q2350" s="98"/>
      <c r="R2350" s="12"/>
      <c r="S2350" s="12"/>
      <c r="T2350" s="12"/>
      <c r="U2350" s="12"/>
      <c r="V2350" s="12"/>
      <c r="W2350" s="1934"/>
      <c r="X2350" s="1934"/>
      <c r="Y2350" s="12"/>
      <c r="Z2350" s="98"/>
      <c r="AA2350" s="2813"/>
      <c r="AB2350" s="2813"/>
      <c r="AC2350" s="2824" t="str">
        <f>IF(AC2345&gt;11,"błąd","")</f>
        <v/>
      </c>
      <c r="AD2350" s="2818"/>
      <c r="AE2350" s="2821"/>
      <c r="AF2350" s="2823"/>
      <c r="AG2350" s="59">
        <f>IF(N2350=N2349,0,IF(N2350=N2348,0,IF(N2350=N2347,0,IF(N2350=N2346,0,IF(N2350=N2345,0,1)))))</f>
        <v>0</v>
      </c>
      <c r="AH2350" s="59" t="s">
        <v>226</v>
      </c>
      <c r="AI2350" s="59" t="str">
        <f t="shared" si="560"/>
        <v>??</v>
      </c>
      <c r="AJ2350" s="59">
        <f>IF(O2350=O2349,0,IF(O2350=O2348,0,IF(O2350=O2347,0,IF(O2350=O2346,0,IF(O2350=O2345,0,1)))))</f>
        <v>0</v>
      </c>
      <c r="AK2350" s="529">
        <f t="shared" si="575"/>
        <v>0</v>
      </c>
    </row>
    <row r="2351" spans="1:37" ht="17.100000000000001" customHeight="1" thickTop="1" thickBot="1">
      <c r="A2351" s="2798"/>
      <c r="B2351" s="2801"/>
      <c r="C2351" s="2804"/>
      <c r="D2351" s="2801"/>
      <c r="E2351" s="2801"/>
      <c r="F2351" s="2807"/>
      <c r="G2351" s="2810"/>
      <c r="H2351" s="2865"/>
      <c r="I2351" s="2807"/>
      <c r="J2351" s="2807"/>
      <c r="K2351" s="277"/>
      <c r="L2351" s="98"/>
      <c r="M2351" s="1760"/>
      <c r="N2351" s="89"/>
      <c r="O2351" s="89"/>
      <c r="P2351" s="98"/>
      <c r="Q2351" s="98"/>
      <c r="R2351" s="12"/>
      <c r="S2351" s="12"/>
      <c r="T2351" s="12"/>
      <c r="U2351" s="12"/>
      <c r="V2351" s="12"/>
      <c r="W2351" s="1934"/>
      <c r="X2351" s="1934"/>
      <c r="Y2351" s="12"/>
      <c r="Z2351" s="98"/>
      <c r="AA2351" s="2813"/>
      <c r="AB2351" s="2813"/>
      <c r="AC2351" s="2824"/>
      <c r="AD2351" s="2818"/>
      <c r="AE2351" s="2821"/>
      <c r="AF2351" s="2823"/>
      <c r="AG2351" s="59">
        <f>IF(N2351=N2350,0,IF(N2351=N2349,0,IF(N2351=N2348,0,IF(N2351=N2347,0,IF(N2351=N2346,0,IF(N2351=N2345,0,1))))))</f>
        <v>0</v>
      </c>
      <c r="AH2351" s="59" t="s">
        <v>226</v>
      </c>
      <c r="AI2351" s="59" t="str">
        <f t="shared" si="560"/>
        <v>??</v>
      </c>
      <c r="AJ2351" s="59">
        <f>IF(O2351=O2350,0,IF(O2351=O2349,0,IF(O2351=O2348,0,IF(O2351=O2347,0,IF(O2351=O2346,0,IF(O2351=O2345,0,1))))))</f>
        <v>0</v>
      </c>
      <c r="AK2351" s="529">
        <f t="shared" si="575"/>
        <v>0</v>
      </c>
    </row>
    <row r="2352" spans="1:37" ht="17.100000000000001" customHeight="1" thickTop="1" thickBot="1">
      <c r="A2352" s="2799"/>
      <c r="B2352" s="2802"/>
      <c r="C2352" s="2805"/>
      <c r="D2352" s="2802"/>
      <c r="E2352" s="2802"/>
      <c r="F2352" s="2808"/>
      <c r="G2352" s="2811"/>
      <c r="H2352" s="2866"/>
      <c r="I2352" s="2808"/>
      <c r="J2352" s="2808"/>
      <c r="K2352" s="274"/>
      <c r="L2352" s="96"/>
      <c r="M2352" s="96"/>
      <c r="N2352" s="89"/>
      <c r="O2352" s="93"/>
      <c r="P2352" s="96"/>
      <c r="Q2352" s="96"/>
      <c r="R2352" s="13"/>
      <c r="S2352" s="13"/>
      <c r="T2352" s="13"/>
      <c r="U2352" s="13"/>
      <c r="V2352" s="13"/>
      <c r="W2352" s="13"/>
      <c r="X2352" s="13"/>
      <c r="Y2352" s="13"/>
      <c r="Z2352" s="96"/>
      <c r="AA2352" s="2814"/>
      <c r="AB2352" s="2814"/>
      <c r="AC2352" s="2825"/>
      <c r="AD2352" s="2819"/>
      <c r="AE2352" s="2822"/>
      <c r="AF2352" s="2823"/>
      <c r="AG2352" s="59">
        <f>IF(N2352=N2351,0,IF(N2352=N2350,0,IF(N2352=N2349,0,IF(N2352=N2348,0,IF(N2352=N2347,0,IF(N2352=N2346,0,IF(N2352=N2345,0,1)))))))</f>
        <v>0</v>
      </c>
      <c r="AH2352" s="59" t="s">
        <v>226</v>
      </c>
      <c r="AI2352" s="59" t="str">
        <f t="shared" si="560"/>
        <v>??</v>
      </c>
      <c r="AJ2352" s="59">
        <f>IF(O2352=O2351,0,IF(O2352=O2350,0,IF(O2352=O2349,0,IF(O2352=O2348,0,IF(O2352=O2347,0,IF(O2352=O2346,0,IF(O2352=O2345,0,1)))))))</f>
        <v>0</v>
      </c>
      <c r="AK2352" s="529">
        <f t="shared" si="575"/>
        <v>0</v>
      </c>
    </row>
    <row r="2353" spans="1:37" ht="17.100000000000001" customHeight="1" thickTop="1" thickBot="1">
      <c r="A2353" s="2797"/>
      <c r="B2353" s="2800"/>
      <c r="C2353" s="2803"/>
      <c r="D2353" s="2800"/>
      <c r="E2353" s="2800"/>
      <c r="F2353" s="2806"/>
      <c r="G2353" s="2809"/>
      <c r="H2353" s="1986" t="s">
        <v>970</v>
      </c>
      <c r="I2353" s="2806"/>
      <c r="J2353" s="2806"/>
      <c r="K2353" s="275"/>
      <c r="L2353" s="97"/>
      <c r="M2353" s="1760"/>
      <c r="N2353" s="79"/>
      <c r="O2353" s="79"/>
      <c r="P2353" s="97"/>
      <c r="Q2353" s="97"/>
      <c r="R2353" s="14"/>
      <c r="S2353" s="14"/>
      <c r="T2353" s="14"/>
      <c r="U2353" s="14"/>
      <c r="V2353" s="14"/>
      <c r="W2353" s="14"/>
      <c r="X2353" s="14"/>
      <c r="Y2353" s="14"/>
      <c r="Z2353" s="97"/>
      <c r="AA2353" s="2812">
        <f>SUM(R2353:Z2360)</f>
        <v>0</v>
      </c>
      <c r="AB2353" s="2812">
        <f t="shared" ref="AB2353" si="576">IF(AA2353&gt;0,20,0)</f>
        <v>0</v>
      </c>
      <c r="AC2353" s="2815">
        <f t="shared" ref="AC2353" si="577">IF((AA2353-AB2353)&gt;=0,AA2353-AB2353,0)</f>
        <v>0</v>
      </c>
      <c r="AD2353" s="2817">
        <f>IF(AA2353&lt;AB2353,AA2353,AB2353)/IF(AB2353=0,1,AB2353)</f>
        <v>0</v>
      </c>
      <c r="AE2353" s="2820" t="str">
        <f>IF(AD2353=1,"pe",IF(AD2353&gt;0,"ne",""))</f>
        <v/>
      </c>
      <c r="AF2353" s="2823"/>
      <c r="AG2353" s="59">
        <v>1</v>
      </c>
      <c r="AH2353" s="59" t="s">
        <v>226</v>
      </c>
      <c r="AI2353" s="59" t="str">
        <f t="shared" si="560"/>
        <v>??</v>
      </c>
      <c r="AJ2353" s="59">
        <v>1</v>
      </c>
      <c r="AK2353" s="529">
        <f>C2353</f>
        <v>0</v>
      </c>
    </row>
    <row r="2354" spans="1:37" ht="17.100000000000001" customHeight="1" thickTop="1" thickBot="1">
      <c r="A2354" s="2798"/>
      <c r="B2354" s="2801"/>
      <c r="C2354" s="2804"/>
      <c r="D2354" s="2801"/>
      <c r="E2354" s="2801"/>
      <c r="F2354" s="2807"/>
      <c r="G2354" s="2810"/>
      <c r="H2354" s="2865"/>
      <c r="I2354" s="2807"/>
      <c r="J2354" s="2807"/>
      <c r="K2354" s="273"/>
      <c r="L2354" s="98"/>
      <c r="M2354" s="1760"/>
      <c r="N2354" s="89"/>
      <c r="O2354" s="89"/>
      <c r="P2354" s="98"/>
      <c r="Q2354" s="98"/>
      <c r="R2354" s="12"/>
      <c r="S2354" s="12"/>
      <c r="T2354" s="12"/>
      <c r="U2354" s="12"/>
      <c r="V2354" s="12"/>
      <c r="W2354" s="1934"/>
      <c r="X2354" s="1934"/>
      <c r="Y2354" s="12"/>
      <c r="Z2354" s="98"/>
      <c r="AA2354" s="2813"/>
      <c r="AB2354" s="2813"/>
      <c r="AC2354" s="2816"/>
      <c r="AD2354" s="2818"/>
      <c r="AE2354" s="2821"/>
      <c r="AF2354" s="2823"/>
      <c r="AG2354" s="59">
        <f>IF(N2354=N2353,0,1)</f>
        <v>0</v>
      </c>
      <c r="AH2354" s="59" t="s">
        <v>226</v>
      </c>
      <c r="AI2354" s="59" t="str">
        <f t="shared" si="560"/>
        <v>??</v>
      </c>
      <c r="AJ2354" s="59">
        <f>IF(O2354=O2353,0,1)</f>
        <v>0</v>
      </c>
      <c r="AK2354" s="529">
        <f>AK2353</f>
        <v>0</v>
      </c>
    </row>
    <row r="2355" spans="1:37" ht="17.100000000000001" customHeight="1" thickTop="1" thickBot="1">
      <c r="A2355" s="2798"/>
      <c r="B2355" s="2801"/>
      <c r="C2355" s="2804"/>
      <c r="D2355" s="2801"/>
      <c r="E2355" s="2801"/>
      <c r="F2355" s="2807"/>
      <c r="G2355" s="2810"/>
      <c r="H2355" s="2865"/>
      <c r="I2355" s="2807"/>
      <c r="J2355" s="2807"/>
      <c r="K2355" s="273"/>
      <c r="L2355" s="98"/>
      <c r="M2355" s="1760"/>
      <c r="N2355" s="89"/>
      <c r="O2355" s="89"/>
      <c r="P2355" s="98"/>
      <c r="Q2355" s="98"/>
      <c r="R2355" s="12"/>
      <c r="S2355" s="12"/>
      <c r="T2355" s="12"/>
      <c r="U2355" s="12"/>
      <c r="V2355" s="12"/>
      <c r="W2355" s="1934"/>
      <c r="X2355" s="1934"/>
      <c r="Y2355" s="12"/>
      <c r="Z2355" s="98"/>
      <c r="AA2355" s="2813"/>
      <c r="AB2355" s="2813"/>
      <c r="AC2355" s="2816"/>
      <c r="AD2355" s="2818"/>
      <c r="AE2355" s="2821"/>
      <c r="AF2355" s="2823"/>
      <c r="AG2355" s="59">
        <f>IF(N2355=N2354,0,IF(N2355=N2353,0,1))</f>
        <v>0</v>
      </c>
      <c r="AH2355" s="59" t="s">
        <v>226</v>
      </c>
      <c r="AI2355" s="59" t="str">
        <f t="shared" si="560"/>
        <v>??</v>
      </c>
      <c r="AJ2355" s="59">
        <f>IF(O2355=O2354,0,IF(O2355=O2353,0,1))</f>
        <v>0</v>
      </c>
      <c r="AK2355" s="529">
        <f t="shared" ref="AK2355:AK2360" si="578">AK2354</f>
        <v>0</v>
      </c>
    </row>
    <row r="2356" spans="1:37" ht="17.100000000000001" customHeight="1" thickTop="1" thickBot="1">
      <c r="A2356" s="2798"/>
      <c r="B2356" s="2801"/>
      <c r="C2356" s="2804"/>
      <c r="D2356" s="2801"/>
      <c r="E2356" s="2801"/>
      <c r="F2356" s="2807"/>
      <c r="G2356" s="2810"/>
      <c r="H2356" s="2865"/>
      <c r="I2356" s="2807"/>
      <c r="J2356" s="2807"/>
      <c r="K2356" s="273"/>
      <c r="L2356" s="98"/>
      <c r="M2356" s="1760"/>
      <c r="N2356" s="89"/>
      <c r="O2356" s="89"/>
      <c r="P2356" s="98"/>
      <c r="Q2356" s="98"/>
      <c r="R2356" s="12"/>
      <c r="S2356" s="12"/>
      <c r="T2356" s="12"/>
      <c r="U2356" s="12"/>
      <c r="V2356" s="12"/>
      <c r="W2356" s="1934"/>
      <c r="X2356" s="1934"/>
      <c r="Y2356" s="12"/>
      <c r="Z2356" s="98"/>
      <c r="AA2356" s="2813"/>
      <c r="AB2356" s="2813"/>
      <c r="AC2356" s="2816"/>
      <c r="AD2356" s="2818"/>
      <c r="AE2356" s="2821"/>
      <c r="AF2356" s="2823"/>
      <c r="AG2356" s="59">
        <f>IF(N2356=N2355,0,IF(N2356=N2354,0,IF(N2356=N2353,0,1)))</f>
        <v>0</v>
      </c>
      <c r="AH2356" s="59" t="s">
        <v>226</v>
      </c>
      <c r="AI2356" s="59" t="str">
        <f t="shared" si="560"/>
        <v>??</v>
      </c>
      <c r="AJ2356" s="59">
        <f>IF(O2356=O2355,0,IF(O2356=O2354,0,IF(O2356=O2353,0,1)))</f>
        <v>0</v>
      </c>
      <c r="AK2356" s="529">
        <f t="shared" si="578"/>
        <v>0</v>
      </c>
    </row>
    <row r="2357" spans="1:37" ht="17.100000000000001" customHeight="1" thickTop="1" thickBot="1">
      <c r="A2357" s="2798"/>
      <c r="B2357" s="2801"/>
      <c r="C2357" s="2804"/>
      <c r="D2357" s="2801"/>
      <c r="E2357" s="2801"/>
      <c r="F2357" s="2807"/>
      <c r="G2357" s="2810"/>
      <c r="H2357" s="2865"/>
      <c r="I2357" s="2807"/>
      <c r="J2357" s="2807"/>
      <c r="K2357" s="277"/>
      <c r="L2357" s="98"/>
      <c r="M2357" s="1760"/>
      <c r="N2357" s="89"/>
      <c r="O2357" s="89"/>
      <c r="P2357" s="98"/>
      <c r="Q2357" s="98"/>
      <c r="R2357" s="12"/>
      <c r="S2357" s="12"/>
      <c r="T2357" s="12"/>
      <c r="U2357" s="12"/>
      <c r="V2357" s="12"/>
      <c r="W2357" s="1934"/>
      <c r="X2357" s="1934"/>
      <c r="Y2357" s="12"/>
      <c r="Z2357" s="98"/>
      <c r="AA2357" s="2813"/>
      <c r="AB2357" s="2813"/>
      <c r="AC2357" s="2816"/>
      <c r="AD2357" s="2818"/>
      <c r="AE2357" s="2821"/>
      <c r="AF2357" s="2823"/>
      <c r="AG2357" s="59">
        <f>IF(N2357=N2356,0,IF(N2357=N2355,0,IF(N2357=N2354,0,IF(N2357=N2353,0,1))))</f>
        <v>0</v>
      </c>
      <c r="AH2357" s="59" t="s">
        <v>226</v>
      </c>
      <c r="AI2357" s="59" t="str">
        <f t="shared" si="560"/>
        <v>??</v>
      </c>
      <c r="AJ2357" s="59">
        <f>IF(O2357=O2356,0,IF(O2357=O2355,0,IF(O2357=O2354,0,IF(O2357=O2353,0,1))))</f>
        <v>0</v>
      </c>
      <c r="AK2357" s="529">
        <f t="shared" si="578"/>
        <v>0</v>
      </c>
    </row>
    <row r="2358" spans="1:37" ht="17.100000000000001" customHeight="1" thickTop="1" thickBot="1">
      <c r="A2358" s="2798"/>
      <c r="B2358" s="2801"/>
      <c r="C2358" s="2804"/>
      <c r="D2358" s="2801"/>
      <c r="E2358" s="2801"/>
      <c r="F2358" s="2807"/>
      <c r="G2358" s="2810"/>
      <c r="H2358" s="2865"/>
      <c r="I2358" s="2807"/>
      <c r="J2358" s="2807"/>
      <c r="K2358" s="277"/>
      <c r="L2358" s="98"/>
      <c r="M2358" s="1760"/>
      <c r="N2358" s="89"/>
      <c r="O2358" s="89"/>
      <c r="P2358" s="98"/>
      <c r="Q2358" s="98"/>
      <c r="R2358" s="12"/>
      <c r="S2358" s="12"/>
      <c r="T2358" s="12"/>
      <c r="U2358" s="12"/>
      <c r="V2358" s="12"/>
      <c r="W2358" s="1934"/>
      <c r="X2358" s="1934"/>
      <c r="Y2358" s="12"/>
      <c r="Z2358" s="98"/>
      <c r="AA2358" s="2813"/>
      <c r="AB2358" s="2813"/>
      <c r="AC2358" s="2824" t="str">
        <f>IF(AC2353&gt;11,"błąd","")</f>
        <v/>
      </c>
      <c r="AD2358" s="2818"/>
      <c r="AE2358" s="2821"/>
      <c r="AF2358" s="2823"/>
      <c r="AG2358" s="59">
        <f>IF(N2358=N2357,0,IF(N2358=N2356,0,IF(N2358=N2355,0,IF(N2358=N2354,0,IF(N2358=N2353,0,1)))))</f>
        <v>0</v>
      </c>
      <c r="AH2358" s="59" t="s">
        <v>226</v>
      </c>
      <c r="AI2358" s="59" t="str">
        <f t="shared" si="560"/>
        <v>??</v>
      </c>
      <c r="AJ2358" s="59">
        <f>IF(O2358=O2357,0,IF(O2358=O2356,0,IF(O2358=O2355,0,IF(O2358=O2354,0,IF(O2358=O2353,0,1)))))</f>
        <v>0</v>
      </c>
      <c r="AK2358" s="529">
        <f t="shared" si="578"/>
        <v>0</v>
      </c>
    </row>
    <row r="2359" spans="1:37" ht="17.100000000000001" customHeight="1" thickTop="1" thickBot="1">
      <c r="A2359" s="2798"/>
      <c r="B2359" s="2801"/>
      <c r="C2359" s="2804"/>
      <c r="D2359" s="2801"/>
      <c r="E2359" s="2801"/>
      <c r="F2359" s="2807"/>
      <c r="G2359" s="2810"/>
      <c r="H2359" s="2865"/>
      <c r="I2359" s="2807"/>
      <c r="J2359" s="2807"/>
      <c r="K2359" s="277"/>
      <c r="L2359" s="98"/>
      <c r="M2359" s="1760"/>
      <c r="N2359" s="89"/>
      <c r="O2359" s="89"/>
      <c r="P2359" s="98"/>
      <c r="Q2359" s="98"/>
      <c r="R2359" s="12"/>
      <c r="S2359" s="12"/>
      <c r="T2359" s="12"/>
      <c r="U2359" s="12"/>
      <c r="V2359" s="12"/>
      <c r="W2359" s="1934"/>
      <c r="X2359" s="1934"/>
      <c r="Y2359" s="12"/>
      <c r="Z2359" s="98"/>
      <c r="AA2359" s="2813"/>
      <c r="AB2359" s="2813"/>
      <c r="AC2359" s="2824"/>
      <c r="AD2359" s="2818"/>
      <c r="AE2359" s="2821"/>
      <c r="AF2359" s="2823"/>
      <c r="AG2359" s="59">
        <f>IF(N2359=N2358,0,IF(N2359=N2357,0,IF(N2359=N2356,0,IF(N2359=N2355,0,IF(N2359=N2354,0,IF(N2359=N2353,0,1))))))</f>
        <v>0</v>
      </c>
      <c r="AH2359" s="59" t="s">
        <v>226</v>
      </c>
      <c r="AI2359" s="59" t="str">
        <f t="shared" si="560"/>
        <v>??</v>
      </c>
      <c r="AJ2359" s="59">
        <f>IF(O2359=O2358,0,IF(O2359=O2357,0,IF(O2359=O2356,0,IF(O2359=O2355,0,IF(O2359=O2354,0,IF(O2359=O2353,0,1))))))</f>
        <v>0</v>
      </c>
      <c r="AK2359" s="529">
        <f t="shared" si="578"/>
        <v>0</v>
      </c>
    </row>
    <row r="2360" spans="1:37" ht="17.100000000000001" customHeight="1" thickTop="1" thickBot="1">
      <c r="A2360" s="2799"/>
      <c r="B2360" s="2802"/>
      <c r="C2360" s="2805"/>
      <c r="D2360" s="2802"/>
      <c r="E2360" s="2802"/>
      <c r="F2360" s="2808"/>
      <c r="G2360" s="2811"/>
      <c r="H2360" s="2866"/>
      <c r="I2360" s="2808"/>
      <c r="J2360" s="2808"/>
      <c r="K2360" s="274"/>
      <c r="L2360" s="96"/>
      <c r="M2360" s="96"/>
      <c r="N2360" s="89"/>
      <c r="O2360" s="93"/>
      <c r="P2360" s="96"/>
      <c r="Q2360" s="96"/>
      <c r="R2360" s="13"/>
      <c r="S2360" s="13"/>
      <c r="T2360" s="13"/>
      <c r="U2360" s="13"/>
      <c r="V2360" s="13"/>
      <c r="W2360" s="13"/>
      <c r="X2360" s="13"/>
      <c r="Y2360" s="13"/>
      <c r="Z2360" s="96"/>
      <c r="AA2360" s="2814"/>
      <c r="AB2360" s="2814"/>
      <c r="AC2360" s="2825"/>
      <c r="AD2360" s="2819"/>
      <c r="AE2360" s="2822"/>
      <c r="AF2360" s="2823"/>
      <c r="AG2360" s="59">
        <f>IF(N2360=N2359,0,IF(N2360=N2358,0,IF(N2360=N2357,0,IF(N2360=N2356,0,IF(N2360=N2355,0,IF(N2360=N2354,0,IF(N2360=N2353,0,1)))))))</f>
        <v>0</v>
      </c>
      <c r="AH2360" s="59" t="s">
        <v>226</v>
      </c>
      <c r="AI2360" s="59" t="str">
        <f t="shared" si="560"/>
        <v>??</v>
      </c>
      <c r="AJ2360" s="59">
        <f>IF(O2360=O2359,0,IF(O2360=O2358,0,IF(O2360=O2357,0,IF(O2360=O2356,0,IF(O2360=O2355,0,IF(O2360=O2354,0,IF(O2360=O2353,0,1)))))))</f>
        <v>0</v>
      </c>
      <c r="AK2360" s="529">
        <f t="shared" si="578"/>
        <v>0</v>
      </c>
    </row>
    <row r="2361" spans="1:37" ht="14.25" customHeight="1" thickTop="1" thickBot="1">
      <c r="A2361" s="2797"/>
      <c r="B2361" s="2800"/>
      <c r="C2361" s="2803"/>
      <c r="D2361" s="2800"/>
      <c r="E2361" s="2800"/>
      <c r="F2361" s="2806"/>
      <c r="G2361" s="2809"/>
      <c r="H2361" s="1986" t="s">
        <v>970</v>
      </c>
      <c r="I2361" s="2806"/>
      <c r="J2361" s="2806"/>
      <c r="K2361" s="275"/>
      <c r="L2361" s="97"/>
      <c r="M2361" s="1760"/>
      <c r="N2361" s="79"/>
      <c r="O2361" s="79"/>
      <c r="P2361" s="97"/>
      <c r="Q2361" s="97"/>
      <c r="R2361" s="14"/>
      <c r="S2361" s="14"/>
      <c r="T2361" s="14"/>
      <c r="U2361" s="14"/>
      <c r="V2361" s="14"/>
      <c r="W2361" s="14"/>
      <c r="X2361" s="14"/>
      <c r="Y2361" s="14"/>
      <c r="Z2361" s="97"/>
      <c r="AA2361" s="2812">
        <f>SUM(R2361:Z2368)</f>
        <v>0</v>
      </c>
      <c r="AB2361" s="2812">
        <f t="shared" ref="AB2361" si="579">IF(AA2361&gt;0,20,0)</f>
        <v>0</v>
      </c>
      <c r="AC2361" s="2815">
        <f t="shared" ref="AC2361" si="580">IF((AA2361-AB2361)&gt;=0,AA2361-AB2361,0)</f>
        <v>0</v>
      </c>
      <c r="AD2361" s="2817">
        <f>IF(AA2361&lt;AB2361,AA2361,AB2361)/IF(AB2361=0,1,AB2361)</f>
        <v>0</v>
      </c>
      <c r="AE2361" s="2820" t="str">
        <f>IF(AD2361=1,"pe",IF(AD2361&gt;0,"ne",""))</f>
        <v/>
      </c>
      <c r="AF2361" s="2823"/>
      <c r="AG2361" s="59">
        <v>1</v>
      </c>
      <c r="AH2361" s="59" t="s">
        <v>226</v>
      </c>
      <c r="AI2361" s="59" t="str">
        <f t="shared" ref="AI2361:AI2476" si="581">$C$2</f>
        <v>??</v>
      </c>
      <c r="AJ2361" s="59">
        <v>1</v>
      </c>
      <c r="AK2361" s="529">
        <f>C2361</f>
        <v>0</v>
      </c>
    </row>
    <row r="2362" spans="1:37" ht="14.25" customHeight="1" thickTop="1" thickBot="1">
      <c r="A2362" s="2798"/>
      <c r="B2362" s="2801"/>
      <c r="C2362" s="2804"/>
      <c r="D2362" s="2801"/>
      <c r="E2362" s="2801"/>
      <c r="F2362" s="2807"/>
      <c r="G2362" s="2810"/>
      <c r="H2362" s="2865"/>
      <c r="I2362" s="2807"/>
      <c r="J2362" s="2807"/>
      <c r="K2362" s="273"/>
      <c r="L2362" s="98"/>
      <c r="M2362" s="1760"/>
      <c r="N2362" s="89"/>
      <c r="O2362" s="89"/>
      <c r="P2362" s="98"/>
      <c r="Q2362" s="98"/>
      <c r="R2362" s="12"/>
      <c r="S2362" s="12"/>
      <c r="T2362" s="12"/>
      <c r="U2362" s="12"/>
      <c r="V2362" s="12"/>
      <c r="W2362" s="1934"/>
      <c r="X2362" s="1934"/>
      <c r="Y2362" s="12"/>
      <c r="Z2362" s="98"/>
      <c r="AA2362" s="2813"/>
      <c r="AB2362" s="2813"/>
      <c r="AC2362" s="2816"/>
      <c r="AD2362" s="2818"/>
      <c r="AE2362" s="2821"/>
      <c r="AF2362" s="2823"/>
      <c r="AG2362" s="59">
        <f>IF(N2362=N2361,0,1)</f>
        <v>0</v>
      </c>
      <c r="AH2362" s="59" t="s">
        <v>226</v>
      </c>
      <c r="AI2362" s="59" t="str">
        <f t="shared" si="581"/>
        <v>??</v>
      </c>
      <c r="AJ2362" s="59">
        <f>IF(O2362=O2361,0,1)</f>
        <v>0</v>
      </c>
      <c r="AK2362" s="529">
        <f>AK2361</f>
        <v>0</v>
      </c>
    </row>
    <row r="2363" spans="1:37" ht="14.25" customHeight="1" thickTop="1" thickBot="1">
      <c r="A2363" s="2798"/>
      <c r="B2363" s="2801"/>
      <c r="C2363" s="2804"/>
      <c r="D2363" s="2801"/>
      <c r="E2363" s="2801"/>
      <c r="F2363" s="2807"/>
      <c r="G2363" s="2810"/>
      <c r="H2363" s="2865"/>
      <c r="I2363" s="2807"/>
      <c r="J2363" s="2807"/>
      <c r="K2363" s="273"/>
      <c r="L2363" s="98"/>
      <c r="M2363" s="1760"/>
      <c r="N2363" s="89"/>
      <c r="O2363" s="89"/>
      <c r="P2363" s="98"/>
      <c r="Q2363" s="98"/>
      <c r="R2363" s="12"/>
      <c r="S2363" s="12"/>
      <c r="T2363" s="12"/>
      <c r="U2363" s="12"/>
      <c r="V2363" s="12"/>
      <c r="W2363" s="1934"/>
      <c r="X2363" s="1934"/>
      <c r="Y2363" s="12"/>
      <c r="Z2363" s="98"/>
      <c r="AA2363" s="2813"/>
      <c r="AB2363" s="2813"/>
      <c r="AC2363" s="2816"/>
      <c r="AD2363" s="2818"/>
      <c r="AE2363" s="2821"/>
      <c r="AF2363" s="2823"/>
      <c r="AG2363" s="59">
        <f>IF(N2363=N2362,0,IF(N2363=N2361,0,1))</f>
        <v>0</v>
      </c>
      <c r="AH2363" s="59" t="s">
        <v>226</v>
      </c>
      <c r="AI2363" s="59" t="str">
        <f t="shared" si="581"/>
        <v>??</v>
      </c>
      <c r="AJ2363" s="59">
        <f>IF(O2363=O2362,0,IF(O2363=O2361,0,1))</f>
        <v>0</v>
      </c>
      <c r="AK2363" s="529">
        <f t="shared" ref="AK2363:AK2368" si="582">AK2362</f>
        <v>0</v>
      </c>
    </row>
    <row r="2364" spans="1:37" ht="14.25" customHeight="1" thickTop="1" thickBot="1">
      <c r="A2364" s="2798"/>
      <c r="B2364" s="2801"/>
      <c r="C2364" s="2804"/>
      <c r="D2364" s="2801"/>
      <c r="E2364" s="2801"/>
      <c r="F2364" s="2807"/>
      <c r="G2364" s="2810"/>
      <c r="H2364" s="2865"/>
      <c r="I2364" s="2807"/>
      <c r="J2364" s="2807"/>
      <c r="K2364" s="273"/>
      <c r="L2364" s="98"/>
      <c r="M2364" s="1760"/>
      <c r="N2364" s="89"/>
      <c r="O2364" s="89"/>
      <c r="P2364" s="98"/>
      <c r="Q2364" s="98"/>
      <c r="R2364" s="12"/>
      <c r="S2364" s="12"/>
      <c r="T2364" s="12"/>
      <c r="U2364" s="12"/>
      <c r="V2364" s="12"/>
      <c r="W2364" s="1934"/>
      <c r="X2364" s="1934"/>
      <c r="Y2364" s="12"/>
      <c r="Z2364" s="98"/>
      <c r="AA2364" s="2813"/>
      <c r="AB2364" s="2813"/>
      <c r="AC2364" s="2816"/>
      <c r="AD2364" s="2818"/>
      <c r="AE2364" s="2821"/>
      <c r="AF2364" s="2823"/>
      <c r="AG2364" s="59">
        <f>IF(N2364=N2363,0,IF(N2364=N2362,0,IF(N2364=N2361,0,1)))</f>
        <v>0</v>
      </c>
      <c r="AH2364" s="59" t="s">
        <v>226</v>
      </c>
      <c r="AI2364" s="59" t="str">
        <f t="shared" si="581"/>
        <v>??</v>
      </c>
      <c r="AJ2364" s="59">
        <f>IF(O2364=O2363,0,IF(O2364=O2362,0,IF(O2364=O2361,0,1)))</f>
        <v>0</v>
      </c>
      <c r="AK2364" s="529">
        <f t="shared" si="582"/>
        <v>0</v>
      </c>
    </row>
    <row r="2365" spans="1:37" ht="14.25" customHeight="1" thickTop="1" thickBot="1">
      <c r="A2365" s="2798"/>
      <c r="B2365" s="2801"/>
      <c r="C2365" s="2804"/>
      <c r="D2365" s="2801"/>
      <c r="E2365" s="2801"/>
      <c r="F2365" s="2807"/>
      <c r="G2365" s="2810"/>
      <c r="H2365" s="2865"/>
      <c r="I2365" s="2807"/>
      <c r="J2365" s="2807"/>
      <c r="K2365" s="277"/>
      <c r="L2365" s="98"/>
      <c r="M2365" s="1760"/>
      <c r="N2365" s="89"/>
      <c r="O2365" s="89"/>
      <c r="P2365" s="98"/>
      <c r="Q2365" s="98"/>
      <c r="R2365" s="12"/>
      <c r="S2365" s="12"/>
      <c r="T2365" s="12"/>
      <c r="U2365" s="12"/>
      <c r="V2365" s="12"/>
      <c r="W2365" s="1934"/>
      <c r="X2365" s="1934"/>
      <c r="Y2365" s="12"/>
      <c r="Z2365" s="98"/>
      <c r="AA2365" s="2813"/>
      <c r="AB2365" s="2813"/>
      <c r="AC2365" s="2816"/>
      <c r="AD2365" s="2818"/>
      <c r="AE2365" s="2821"/>
      <c r="AF2365" s="2823"/>
      <c r="AG2365" s="59">
        <f>IF(N2365=N2364,0,IF(N2365=N2363,0,IF(N2365=N2362,0,IF(N2365=N2361,0,1))))</f>
        <v>0</v>
      </c>
      <c r="AH2365" s="59" t="s">
        <v>226</v>
      </c>
      <c r="AI2365" s="59" t="str">
        <f t="shared" si="581"/>
        <v>??</v>
      </c>
      <c r="AJ2365" s="59">
        <f>IF(O2365=O2364,0,IF(O2365=O2363,0,IF(O2365=O2362,0,IF(O2365=O2361,0,1))))</f>
        <v>0</v>
      </c>
      <c r="AK2365" s="529">
        <f t="shared" si="582"/>
        <v>0</v>
      </c>
    </row>
    <row r="2366" spans="1:37" ht="14.25" customHeight="1" thickTop="1" thickBot="1">
      <c r="A2366" s="2798"/>
      <c r="B2366" s="2801"/>
      <c r="C2366" s="2804"/>
      <c r="D2366" s="2801"/>
      <c r="E2366" s="2801"/>
      <c r="F2366" s="2807"/>
      <c r="G2366" s="2810"/>
      <c r="H2366" s="2865"/>
      <c r="I2366" s="2807"/>
      <c r="J2366" s="2807"/>
      <c r="K2366" s="277"/>
      <c r="L2366" s="98"/>
      <c r="M2366" s="1760"/>
      <c r="N2366" s="89"/>
      <c r="O2366" s="89"/>
      <c r="P2366" s="98"/>
      <c r="Q2366" s="98"/>
      <c r="R2366" s="12"/>
      <c r="S2366" s="12"/>
      <c r="T2366" s="12"/>
      <c r="U2366" s="12"/>
      <c r="V2366" s="12"/>
      <c r="W2366" s="1934"/>
      <c r="X2366" s="1934"/>
      <c r="Y2366" s="12"/>
      <c r="Z2366" s="98"/>
      <c r="AA2366" s="2813"/>
      <c r="AB2366" s="2813"/>
      <c r="AC2366" s="2824" t="str">
        <f>IF(AC2361&gt;11,"błąd","")</f>
        <v/>
      </c>
      <c r="AD2366" s="2818"/>
      <c r="AE2366" s="2821"/>
      <c r="AF2366" s="2823"/>
      <c r="AG2366" s="59">
        <f>IF(N2366=N2365,0,IF(N2366=N2364,0,IF(N2366=N2363,0,IF(N2366=N2362,0,IF(N2366=N2361,0,1)))))</f>
        <v>0</v>
      </c>
      <c r="AH2366" s="59" t="s">
        <v>226</v>
      </c>
      <c r="AI2366" s="59" t="str">
        <f t="shared" si="581"/>
        <v>??</v>
      </c>
      <c r="AJ2366" s="59">
        <f>IF(O2366=O2365,0,IF(O2366=O2364,0,IF(O2366=O2363,0,IF(O2366=O2362,0,IF(O2366=O2361,0,1)))))</f>
        <v>0</v>
      </c>
      <c r="AK2366" s="529">
        <f t="shared" si="582"/>
        <v>0</v>
      </c>
    </row>
    <row r="2367" spans="1:37" ht="14.25" customHeight="1" thickTop="1" thickBot="1">
      <c r="A2367" s="2798"/>
      <c r="B2367" s="2801"/>
      <c r="C2367" s="2804"/>
      <c r="D2367" s="2801"/>
      <c r="E2367" s="2801"/>
      <c r="F2367" s="2807"/>
      <c r="G2367" s="2810"/>
      <c r="H2367" s="2865"/>
      <c r="I2367" s="2807"/>
      <c r="J2367" s="2807"/>
      <c r="K2367" s="277"/>
      <c r="L2367" s="98"/>
      <c r="M2367" s="1760"/>
      <c r="N2367" s="89"/>
      <c r="O2367" s="89"/>
      <c r="P2367" s="98"/>
      <c r="Q2367" s="98"/>
      <c r="R2367" s="12"/>
      <c r="S2367" s="12"/>
      <c r="T2367" s="12"/>
      <c r="U2367" s="12"/>
      <c r="V2367" s="12"/>
      <c r="W2367" s="1934"/>
      <c r="X2367" s="1934"/>
      <c r="Y2367" s="12"/>
      <c r="Z2367" s="98"/>
      <c r="AA2367" s="2813"/>
      <c r="AB2367" s="2813"/>
      <c r="AC2367" s="2824"/>
      <c r="AD2367" s="2818"/>
      <c r="AE2367" s="2821"/>
      <c r="AF2367" s="2823"/>
      <c r="AG2367" s="59">
        <f>IF(N2367=N2366,0,IF(N2367=N2365,0,IF(N2367=N2364,0,IF(N2367=N2363,0,IF(N2367=N2362,0,IF(N2367=N2361,0,1))))))</f>
        <v>0</v>
      </c>
      <c r="AH2367" s="59" t="s">
        <v>226</v>
      </c>
      <c r="AI2367" s="59" t="str">
        <f t="shared" si="581"/>
        <v>??</v>
      </c>
      <c r="AJ2367" s="59">
        <f>IF(O2367=O2366,0,IF(O2367=O2365,0,IF(O2367=O2364,0,IF(O2367=O2363,0,IF(O2367=O2362,0,IF(O2367=O2361,0,1))))))</f>
        <v>0</v>
      </c>
      <c r="AK2367" s="529">
        <f t="shared" si="582"/>
        <v>0</v>
      </c>
    </row>
    <row r="2368" spans="1:37" ht="14.25" customHeight="1" thickTop="1" thickBot="1">
      <c r="A2368" s="2799"/>
      <c r="B2368" s="2802"/>
      <c r="C2368" s="2805"/>
      <c r="D2368" s="2802"/>
      <c r="E2368" s="2802"/>
      <c r="F2368" s="2808"/>
      <c r="G2368" s="2811"/>
      <c r="H2368" s="2866"/>
      <c r="I2368" s="2808"/>
      <c r="J2368" s="2808"/>
      <c r="K2368" s="274"/>
      <c r="L2368" s="96"/>
      <c r="M2368" s="96"/>
      <c r="N2368" s="89"/>
      <c r="O2368" s="93"/>
      <c r="P2368" s="96"/>
      <c r="Q2368" s="96"/>
      <c r="R2368" s="13"/>
      <c r="S2368" s="13"/>
      <c r="T2368" s="13"/>
      <c r="U2368" s="13"/>
      <c r="V2368" s="13"/>
      <c r="W2368" s="13"/>
      <c r="X2368" s="13"/>
      <c r="Y2368" s="13"/>
      <c r="Z2368" s="96"/>
      <c r="AA2368" s="2814"/>
      <c r="AB2368" s="2814"/>
      <c r="AC2368" s="2825"/>
      <c r="AD2368" s="2819"/>
      <c r="AE2368" s="2822"/>
      <c r="AF2368" s="2823"/>
      <c r="AG2368" s="59">
        <f>IF(N2368=N2367,0,IF(N2368=N2366,0,IF(N2368=N2365,0,IF(N2368=N2364,0,IF(N2368=N2363,0,IF(N2368=N2362,0,IF(N2368=N2361,0,1)))))))</f>
        <v>0</v>
      </c>
      <c r="AH2368" s="59" t="s">
        <v>226</v>
      </c>
      <c r="AI2368" s="59" t="str">
        <f t="shared" si="581"/>
        <v>??</v>
      </c>
      <c r="AJ2368" s="59">
        <f>IF(O2368=O2367,0,IF(O2368=O2366,0,IF(O2368=O2365,0,IF(O2368=O2364,0,IF(O2368=O2363,0,IF(O2368=O2362,0,IF(O2368=O2361,0,1)))))))</f>
        <v>0</v>
      </c>
      <c r="AK2368" s="529">
        <f t="shared" si="582"/>
        <v>0</v>
      </c>
    </row>
    <row r="2369" spans="1:37" ht="17.100000000000001" customHeight="1" thickTop="1" thickBot="1">
      <c r="A2369" s="67"/>
      <c r="B2369" s="69"/>
      <c r="C2369" s="179" t="s">
        <v>138</v>
      </c>
      <c r="D2369" s="260"/>
      <c r="E2369" s="259"/>
      <c r="F2369" s="260"/>
      <c r="G2369" s="72"/>
      <c r="H2369" s="260"/>
      <c r="I2369" s="260"/>
      <c r="J2369" s="260"/>
      <c r="K2369" s="278"/>
      <c r="L2369" s="69"/>
      <c r="M2369" s="69"/>
      <c r="N2369" s="72"/>
      <c r="O2369" s="68"/>
      <c r="P2369" s="69"/>
      <c r="Q2369" s="69"/>
      <c r="R2369" s="68"/>
      <c r="S2369" s="68"/>
      <c r="T2369" s="68"/>
      <c r="U2369" s="68"/>
      <c r="V2369" s="68"/>
      <c r="W2369" s="68"/>
      <c r="X2369" s="68"/>
      <c r="Y2369" s="68"/>
      <c r="Z2369" s="70"/>
      <c r="AA2369" s="338">
        <f>SUM(AA2370:AA2379)</f>
        <v>0</v>
      </c>
      <c r="AB2369" s="338"/>
      <c r="AC2369" s="28">
        <f>SUM(AC2370:AC2379)</f>
        <v>0</v>
      </c>
      <c r="AD2369" s="338">
        <f>SUM(AD2370:AD2379)</f>
        <v>0</v>
      </c>
      <c r="AE2369" s="107"/>
      <c r="AF2369" s="80" t="s">
        <v>54</v>
      </c>
      <c r="AI2369" s="59" t="str">
        <f t="shared" si="581"/>
        <v>??</v>
      </c>
      <c r="AJ2369" s="59"/>
    </row>
    <row r="2370" spans="1:37" ht="15" customHeight="1" thickTop="1">
      <c r="A2370" s="170"/>
      <c r="B2370" s="661"/>
      <c r="C2370" s="189"/>
      <c r="D2370" s="261"/>
      <c r="E2370" s="356"/>
      <c r="F2370" s="262"/>
      <c r="G2370" s="190"/>
      <c r="H2370" s="267"/>
      <c r="I2370" s="267"/>
      <c r="J2370" s="267"/>
      <c r="K2370" s="275"/>
      <c r="L2370" s="97"/>
      <c r="M2370" s="1760"/>
      <c r="N2370" s="79"/>
      <c r="O2370" s="79"/>
      <c r="P2370" s="97"/>
      <c r="Q2370" s="628"/>
      <c r="R2370" s="90"/>
      <c r="S2370" s="90"/>
      <c r="T2370" s="90"/>
      <c r="U2370" s="90"/>
      <c r="V2370" s="90"/>
      <c r="W2370" s="90"/>
      <c r="X2370" s="90"/>
      <c r="Y2370" s="90"/>
      <c r="Z2370" s="574"/>
      <c r="AA2370" s="334">
        <f t="shared" ref="AA2370:AA2379" si="583">Z2370</f>
        <v>0</v>
      </c>
      <c r="AB2370" s="334">
        <f t="shared" ref="AB2370:AB2379" si="584">IF(AA2370&gt;0,26,0)</f>
        <v>0</v>
      </c>
      <c r="AC2370" s="104">
        <f t="shared" ref="AC2370:AC2379" si="585">IF(AA2370&lt;=26,0,AA2370-AB2370)</f>
        <v>0</v>
      </c>
      <c r="AD2370" s="343">
        <f t="shared" ref="AD2370:AD2379" si="586">IF(AA2370&lt;AB2370,AA2370,AB2370)/IF(AB2370=0,1,AB2370)</f>
        <v>0</v>
      </c>
      <c r="AE2370" s="102" t="str">
        <f t="shared" ref="AE2370:AE2379" si="587">IF(AD2370=1,"pe",IF(AD2370&gt;0,"ne",""))</f>
        <v/>
      </c>
      <c r="AF2370" s="666"/>
      <c r="AG2370" s="58">
        <v>1</v>
      </c>
      <c r="AH2370" s="58" t="s">
        <v>227</v>
      </c>
      <c r="AI2370" s="59" t="str">
        <f t="shared" si="581"/>
        <v>??</v>
      </c>
      <c r="AJ2370" s="59">
        <v>1</v>
      </c>
      <c r="AK2370" s="530">
        <f t="shared" ref="AK2370:AK2379" si="588">C2370</f>
        <v>0</v>
      </c>
    </row>
    <row r="2371" spans="1:37" ht="15" customHeight="1">
      <c r="A2371" s="172"/>
      <c r="B2371" s="597"/>
      <c r="C2371" s="192"/>
      <c r="D2371" s="263"/>
      <c r="E2371" s="358"/>
      <c r="F2371" s="264"/>
      <c r="G2371" s="145"/>
      <c r="H2371" s="268"/>
      <c r="I2371" s="268"/>
      <c r="J2371" s="268"/>
      <c r="K2371" s="273"/>
      <c r="L2371" s="98"/>
      <c r="M2371" s="1760"/>
      <c r="N2371" s="89"/>
      <c r="O2371" s="89"/>
      <c r="P2371" s="98"/>
      <c r="Q2371" s="98"/>
      <c r="R2371" s="91"/>
      <c r="S2371" s="91"/>
      <c r="T2371" s="91"/>
      <c r="U2371" s="91"/>
      <c r="V2371" s="91"/>
      <c r="W2371" s="1937"/>
      <c r="X2371" s="1937"/>
      <c r="Y2371" s="91"/>
      <c r="Z2371" s="575"/>
      <c r="AA2371" s="335">
        <f t="shared" si="583"/>
        <v>0</v>
      </c>
      <c r="AB2371" s="335">
        <f t="shared" si="584"/>
        <v>0</v>
      </c>
      <c r="AC2371" s="84">
        <f t="shared" si="585"/>
        <v>0</v>
      </c>
      <c r="AD2371" s="344">
        <f t="shared" si="586"/>
        <v>0</v>
      </c>
      <c r="AE2371" s="103" t="str">
        <f t="shared" si="587"/>
        <v/>
      </c>
      <c r="AF2371" s="667"/>
      <c r="AG2371" s="58">
        <v>1</v>
      </c>
      <c r="AH2371" s="58" t="s">
        <v>227</v>
      </c>
      <c r="AI2371" s="59" t="str">
        <f t="shared" si="581"/>
        <v>??</v>
      </c>
      <c r="AJ2371" s="59">
        <v>1</v>
      </c>
      <c r="AK2371" s="530">
        <f t="shared" si="588"/>
        <v>0</v>
      </c>
    </row>
    <row r="2372" spans="1:37" ht="15" customHeight="1">
      <c r="A2372" s="172"/>
      <c r="B2372" s="597"/>
      <c r="C2372" s="192"/>
      <c r="D2372" s="263"/>
      <c r="E2372" s="358"/>
      <c r="F2372" s="264"/>
      <c r="G2372" s="145"/>
      <c r="H2372" s="268"/>
      <c r="I2372" s="268"/>
      <c r="J2372" s="268"/>
      <c r="K2372" s="273"/>
      <c r="L2372" s="98"/>
      <c r="M2372" s="1760"/>
      <c r="N2372" s="89"/>
      <c r="O2372" s="89"/>
      <c r="P2372" s="98"/>
      <c r="Q2372" s="98"/>
      <c r="R2372" s="91"/>
      <c r="S2372" s="91"/>
      <c r="T2372" s="91"/>
      <c r="U2372" s="91"/>
      <c r="V2372" s="91"/>
      <c r="W2372" s="1937"/>
      <c r="X2372" s="1937"/>
      <c r="Y2372" s="91"/>
      <c r="Z2372" s="575"/>
      <c r="AA2372" s="335">
        <f t="shared" si="583"/>
        <v>0</v>
      </c>
      <c r="AB2372" s="335">
        <f t="shared" si="584"/>
        <v>0</v>
      </c>
      <c r="AC2372" s="84">
        <f t="shared" si="585"/>
        <v>0</v>
      </c>
      <c r="AD2372" s="344">
        <f t="shared" si="586"/>
        <v>0</v>
      </c>
      <c r="AE2372" s="103" t="str">
        <f t="shared" si="587"/>
        <v/>
      </c>
      <c r="AF2372" s="667"/>
      <c r="AG2372" s="58">
        <v>1</v>
      </c>
      <c r="AH2372" s="58" t="s">
        <v>227</v>
      </c>
      <c r="AI2372" s="59" t="str">
        <f t="shared" si="581"/>
        <v>??</v>
      </c>
      <c r="AJ2372" s="59">
        <v>1</v>
      </c>
      <c r="AK2372" s="530">
        <f t="shared" si="588"/>
        <v>0</v>
      </c>
    </row>
    <row r="2373" spans="1:37" ht="15" customHeight="1">
      <c r="A2373" s="172"/>
      <c r="B2373" s="597"/>
      <c r="C2373" s="192"/>
      <c r="D2373" s="263"/>
      <c r="E2373" s="358"/>
      <c r="F2373" s="264"/>
      <c r="G2373" s="145"/>
      <c r="H2373" s="268"/>
      <c r="I2373" s="268"/>
      <c r="J2373" s="268"/>
      <c r="K2373" s="273"/>
      <c r="L2373" s="98"/>
      <c r="M2373" s="1760"/>
      <c r="N2373" s="89"/>
      <c r="O2373" s="89"/>
      <c r="P2373" s="98"/>
      <c r="Q2373" s="98"/>
      <c r="R2373" s="91"/>
      <c r="S2373" s="91"/>
      <c r="T2373" s="91"/>
      <c r="U2373" s="91"/>
      <c r="V2373" s="91"/>
      <c r="W2373" s="1937"/>
      <c r="X2373" s="1937"/>
      <c r="Y2373" s="91"/>
      <c r="Z2373" s="575"/>
      <c r="AA2373" s="335">
        <f t="shared" si="583"/>
        <v>0</v>
      </c>
      <c r="AB2373" s="335">
        <f t="shared" si="584"/>
        <v>0</v>
      </c>
      <c r="AC2373" s="84">
        <f t="shared" si="585"/>
        <v>0</v>
      </c>
      <c r="AD2373" s="344">
        <f t="shared" si="586"/>
        <v>0</v>
      </c>
      <c r="AE2373" s="103" t="str">
        <f t="shared" si="587"/>
        <v/>
      </c>
      <c r="AF2373" s="667"/>
      <c r="AG2373" s="58">
        <v>1</v>
      </c>
      <c r="AH2373" s="58" t="s">
        <v>227</v>
      </c>
      <c r="AI2373" s="59" t="str">
        <f t="shared" si="581"/>
        <v>??</v>
      </c>
      <c r="AJ2373" s="59">
        <v>1</v>
      </c>
      <c r="AK2373" s="530">
        <f t="shared" si="588"/>
        <v>0</v>
      </c>
    </row>
    <row r="2374" spans="1:37" ht="15" customHeight="1">
      <c r="A2374" s="172"/>
      <c r="B2374" s="597"/>
      <c r="C2374" s="192"/>
      <c r="D2374" s="263"/>
      <c r="E2374" s="358"/>
      <c r="F2374" s="264"/>
      <c r="G2374" s="145"/>
      <c r="H2374" s="268"/>
      <c r="I2374" s="268"/>
      <c r="J2374" s="268"/>
      <c r="K2374" s="273"/>
      <c r="L2374" s="98"/>
      <c r="M2374" s="1760"/>
      <c r="N2374" s="89"/>
      <c r="O2374" s="89"/>
      <c r="P2374" s="98"/>
      <c r="Q2374" s="98"/>
      <c r="R2374" s="91"/>
      <c r="S2374" s="91"/>
      <c r="T2374" s="91"/>
      <c r="U2374" s="91"/>
      <c r="V2374" s="91"/>
      <c r="W2374" s="1937"/>
      <c r="X2374" s="1937"/>
      <c r="Y2374" s="91"/>
      <c r="Z2374" s="575"/>
      <c r="AA2374" s="335">
        <f t="shared" si="583"/>
        <v>0</v>
      </c>
      <c r="AB2374" s="335">
        <f t="shared" si="584"/>
        <v>0</v>
      </c>
      <c r="AC2374" s="84">
        <f t="shared" si="585"/>
        <v>0</v>
      </c>
      <c r="AD2374" s="344">
        <f t="shared" si="586"/>
        <v>0</v>
      </c>
      <c r="AE2374" s="103" t="str">
        <f t="shared" si="587"/>
        <v/>
      </c>
      <c r="AF2374" s="667"/>
      <c r="AG2374" s="58">
        <v>1</v>
      </c>
      <c r="AH2374" s="58" t="s">
        <v>227</v>
      </c>
      <c r="AI2374" s="59" t="str">
        <f t="shared" si="581"/>
        <v>??</v>
      </c>
      <c r="AJ2374" s="59">
        <v>1</v>
      </c>
      <c r="AK2374" s="530">
        <f t="shared" si="588"/>
        <v>0</v>
      </c>
    </row>
    <row r="2375" spans="1:37" ht="15" customHeight="1">
      <c r="A2375" s="172"/>
      <c r="B2375" s="597"/>
      <c r="C2375" s="192"/>
      <c r="D2375" s="263"/>
      <c r="E2375" s="358"/>
      <c r="F2375" s="264"/>
      <c r="G2375" s="145"/>
      <c r="H2375" s="268"/>
      <c r="I2375" s="268"/>
      <c r="J2375" s="268"/>
      <c r="K2375" s="273"/>
      <c r="L2375" s="98"/>
      <c r="M2375" s="1760"/>
      <c r="N2375" s="89"/>
      <c r="O2375" s="89"/>
      <c r="P2375" s="98"/>
      <c r="Q2375" s="98"/>
      <c r="R2375" s="91"/>
      <c r="S2375" s="91"/>
      <c r="T2375" s="91"/>
      <c r="U2375" s="91"/>
      <c r="V2375" s="91"/>
      <c r="W2375" s="1937"/>
      <c r="X2375" s="1937"/>
      <c r="Y2375" s="91"/>
      <c r="Z2375" s="575"/>
      <c r="AA2375" s="335">
        <f t="shared" si="583"/>
        <v>0</v>
      </c>
      <c r="AB2375" s="335">
        <f t="shared" si="584"/>
        <v>0</v>
      </c>
      <c r="AC2375" s="84">
        <f t="shared" si="585"/>
        <v>0</v>
      </c>
      <c r="AD2375" s="344">
        <f t="shared" si="586"/>
        <v>0</v>
      </c>
      <c r="AE2375" s="103" t="str">
        <f t="shared" si="587"/>
        <v/>
      </c>
      <c r="AF2375" s="667"/>
      <c r="AG2375" s="58">
        <v>1</v>
      </c>
      <c r="AH2375" s="58" t="s">
        <v>227</v>
      </c>
      <c r="AI2375" s="59" t="str">
        <f t="shared" si="581"/>
        <v>??</v>
      </c>
      <c r="AJ2375" s="59">
        <v>1</v>
      </c>
      <c r="AK2375" s="530">
        <f t="shared" si="588"/>
        <v>0</v>
      </c>
    </row>
    <row r="2376" spans="1:37" ht="15" customHeight="1">
      <c r="A2376" s="172"/>
      <c r="B2376" s="597"/>
      <c r="C2376" s="192"/>
      <c r="D2376" s="263"/>
      <c r="E2376" s="358"/>
      <c r="F2376" s="264"/>
      <c r="G2376" s="145"/>
      <c r="H2376" s="268"/>
      <c r="I2376" s="268"/>
      <c r="J2376" s="268"/>
      <c r="K2376" s="273"/>
      <c r="L2376" s="98"/>
      <c r="M2376" s="1760"/>
      <c r="N2376" s="89"/>
      <c r="O2376" s="89"/>
      <c r="P2376" s="98"/>
      <c r="Q2376" s="98"/>
      <c r="R2376" s="91"/>
      <c r="S2376" s="91"/>
      <c r="T2376" s="91"/>
      <c r="U2376" s="91"/>
      <c r="V2376" s="91"/>
      <c r="W2376" s="1937"/>
      <c r="X2376" s="1937"/>
      <c r="Y2376" s="91"/>
      <c r="Z2376" s="575"/>
      <c r="AA2376" s="335">
        <f t="shared" si="583"/>
        <v>0</v>
      </c>
      <c r="AB2376" s="335">
        <f t="shared" si="584"/>
        <v>0</v>
      </c>
      <c r="AC2376" s="84">
        <f t="shared" si="585"/>
        <v>0</v>
      </c>
      <c r="AD2376" s="344">
        <f t="shared" si="586"/>
        <v>0</v>
      </c>
      <c r="AE2376" s="103" t="str">
        <f t="shared" si="587"/>
        <v/>
      </c>
      <c r="AF2376" s="667"/>
      <c r="AG2376" s="58">
        <v>1</v>
      </c>
      <c r="AH2376" s="58" t="s">
        <v>227</v>
      </c>
      <c r="AI2376" s="59" t="str">
        <f t="shared" si="581"/>
        <v>??</v>
      </c>
      <c r="AJ2376" s="59">
        <v>1</v>
      </c>
      <c r="AK2376" s="530">
        <f t="shared" si="588"/>
        <v>0</v>
      </c>
    </row>
    <row r="2377" spans="1:37" ht="15" customHeight="1">
      <c r="A2377" s="172"/>
      <c r="B2377" s="597"/>
      <c r="C2377" s="192"/>
      <c r="D2377" s="263"/>
      <c r="E2377" s="358"/>
      <c r="F2377" s="264"/>
      <c r="G2377" s="145"/>
      <c r="H2377" s="268"/>
      <c r="I2377" s="268"/>
      <c r="J2377" s="268"/>
      <c r="K2377" s="273"/>
      <c r="L2377" s="98"/>
      <c r="M2377" s="1760"/>
      <c r="N2377" s="89"/>
      <c r="O2377" s="89"/>
      <c r="P2377" s="98"/>
      <c r="Q2377" s="98"/>
      <c r="R2377" s="91"/>
      <c r="S2377" s="91"/>
      <c r="T2377" s="91"/>
      <c r="U2377" s="91"/>
      <c r="V2377" s="91"/>
      <c r="W2377" s="1937"/>
      <c r="X2377" s="1937"/>
      <c r="Y2377" s="91"/>
      <c r="Z2377" s="575"/>
      <c r="AA2377" s="335">
        <f t="shared" si="583"/>
        <v>0</v>
      </c>
      <c r="AB2377" s="335">
        <f t="shared" si="584"/>
        <v>0</v>
      </c>
      <c r="AC2377" s="84">
        <f t="shared" si="585"/>
        <v>0</v>
      </c>
      <c r="AD2377" s="344">
        <f t="shared" si="586"/>
        <v>0</v>
      </c>
      <c r="AE2377" s="103" t="str">
        <f t="shared" si="587"/>
        <v/>
      </c>
      <c r="AF2377" s="667"/>
      <c r="AG2377" s="58">
        <v>1</v>
      </c>
      <c r="AH2377" s="58" t="s">
        <v>227</v>
      </c>
      <c r="AI2377" s="59" t="str">
        <f t="shared" si="581"/>
        <v>??</v>
      </c>
      <c r="AJ2377" s="59">
        <v>1</v>
      </c>
      <c r="AK2377" s="530">
        <f t="shared" si="588"/>
        <v>0</v>
      </c>
    </row>
    <row r="2378" spans="1:37" ht="15" customHeight="1">
      <c r="A2378" s="172"/>
      <c r="B2378" s="597"/>
      <c r="C2378" s="192"/>
      <c r="D2378" s="263"/>
      <c r="E2378" s="358"/>
      <c r="F2378" s="264"/>
      <c r="G2378" s="145"/>
      <c r="H2378" s="268"/>
      <c r="I2378" s="268"/>
      <c r="J2378" s="268"/>
      <c r="K2378" s="273"/>
      <c r="L2378" s="98"/>
      <c r="M2378" s="1760"/>
      <c r="N2378" s="89"/>
      <c r="O2378" s="89"/>
      <c r="P2378" s="98"/>
      <c r="Q2378" s="98"/>
      <c r="R2378" s="91"/>
      <c r="S2378" s="91"/>
      <c r="T2378" s="91"/>
      <c r="U2378" s="91"/>
      <c r="V2378" s="91"/>
      <c r="W2378" s="1937"/>
      <c r="X2378" s="1937"/>
      <c r="Y2378" s="91"/>
      <c r="Z2378" s="575"/>
      <c r="AA2378" s="335">
        <f t="shared" si="583"/>
        <v>0</v>
      </c>
      <c r="AB2378" s="335">
        <f t="shared" si="584"/>
        <v>0</v>
      </c>
      <c r="AC2378" s="84">
        <f t="shared" si="585"/>
        <v>0</v>
      </c>
      <c r="AD2378" s="344">
        <f t="shared" si="586"/>
        <v>0</v>
      </c>
      <c r="AE2378" s="103" t="str">
        <f t="shared" si="587"/>
        <v/>
      </c>
      <c r="AF2378" s="667"/>
      <c r="AG2378" s="58">
        <v>1</v>
      </c>
      <c r="AH2378" s="58" t="s">
        <v>227</v>
      </c>
      <c r="AI2378" s="59" t="str">
        <f t="shared" si="581"/>
        <v>??</v>
      </c>
      <c r="AJ2378" s="59">
        <v>1</v>
      </c>
      <c r="AK2378" s="530">
        <f t="shared" si="588"/>
        <v>0</v>
      </c>
    </row>
    <row r="2379" spans="1:37" ht="15" customHeight="1" thickBot="1">
      <c r="A2379" s="171"/>
      <c r="B2379" s="613"/>
      <c r="C2379" s="195"/>
      <c r="D2379" s="265"/>
      <c r="E2379" s="359"/>
      <c r="F2379" s="266"/>
      <c r="G2379" s="194"/>
      <c r="H2379" s="269"/>
      <c r="I2379" s="269"/>
      <c r="J2379" s="269"/>
      <c r="K2379" s="274"/>
      <c r="L2379" s="96"/>
      <c r="M2379" s="96"/>
      <c r="N2379" s="89"/>
      <c r="O2379" s="93"/>
      <c r="P2379" s="96"/>
      <c r="Q2379" s="164"/>
      <c r="R2379" s="169"/>
      <c r="S2379" s="169"/>
      <c r="T2379" s="169"/>
      <c r="U2379" s="169"/>
      <c r="V2379" s="169"/>
      <c r="W2379" s="169"/>
      <c r="X2379" s="169"/>
      <c r="Y2379" s="169"/>
      <c r="Z2379" s="576"/>
      <c r="AA2379" s="336">
        <f t="shared" si="583"/>
        <v>0</v>
      </c>
      <c r="AB2379" s="336">
        <f t="shared" si="584"/>
        <v>0</v>
      </c>
      <c r="AC2379" s="168">
        <f t="shared" si="585"/>
        <v>0</v>
      </c>
      <c r="AD2379" s="345">
        <f t="shared" si="586"/>
        <v>0</v>
      </c>
      <c r="AE2379" s="196" t="str">
        <f t="shared" si="587"/>
        <v/>
      </c>
      <c r="AF2379" s="668"/>
      <c r="AG2379" s="58">
        <v>1</v>
      </c>
      <c r="AH2379" s="58" t="s">
        <v>227</v>
      </c>
      <c r="AI2379" s="59" t="str">
        <f t="shared" si="581"/>
        <v>??</v>
      </c>
      <c r="AJ2379" s="59">
        <v>1</v>
      </c>
      <c r="AK2379" s="530">
        <f t="shared" si="588"/>
        <v>0</v>
      </c>
    </row>
    <row r="2380" spans="1:37" ht="17.100000000000001" customHeight="1" thickTop="1" thickBot="1">
      <c r="A2380" s="67"/>
      <c r="B2380" s="69"/>
      <c r="C2380" s="179" t="s">
        <v>139</v>
      </c>
      <c r="D2380" s="260"/>
      <c r="E2380" s="259"/>
      <c r="F2380" s="260"/>
      <c r="G2380" s="72"/>
      <c r="H2380" s="260"/>
      <c r="I2380" s="260"/>
      <c r="J2380" s="260"/>
      <c r="K2380" s="278"/>
      <c r="L2380" s="69"/>
      <c r="M2380" s="69"/>
      <c r="N2380" s="72"/>
      <c r="O2380" s="68"/>
      <c r="P2380" s="69"/>
      <c r="Q2380" s="69"/>
      <c r="R2380" s="68"/>
      <c r="S2380" s="68"/>
      <c r="T2380" s="68"/>
      <c r="U2380" s="68"/>
      <c r="V2380" s="68"/>
      <c r="W2380" s="68"/>
      <c r="X2380" s="68"/>
      <c r="Y2380" s="68"/>
      <c r="Z2380" s="69"/>
      <c r="AA2380" s="338">
        <f>SUM(AA2381:AA2390)</f>
        <v>0</v>
      </c>
      <c r="AB2380" s="338"/>
      <c r="AC2380" s="28">
        <f>SUM(AC2381:AC2390)</f>
        <v>0</v>
      </c>
      <c r="AD2380" s="338">
        <f>SUM(AD2381:AD2390)</f>
        <v>0</v>
      </c>
      <c r="AE2380" s="107"/>
      <c r="AF2380" s="80" t="s">
        <v>54</v>
      </c>
      <c r="AI2380" s="59" t="str">
        <f t="shared" si="581"/>
        <v>??</v>
      </c>
      <c r="AJ2380" s="59"/>
    </row>
    <row r="2381" spans="1:37" ht="15" customHeight="1" thickTop="1">
      <c r="A2381" s="170"/>
      <c r="B2381" s="596"/>
      <c r="C2381" s="189"/>
      <c r="D2381" s="261"/>
      <c r="E2381" s="356"/>
      <c r="F2381" s="262"/>
      <c r="G2381" s="190"/>
      <c r="H2381" s="262"/>
      <c r="I2381" s="262"/>
      <c r="J2381" s="262"/>
      <c r="K2381" s="275"/>
      <c r="L2381" s="97"/>
      <c r="M2381" s="1760"/>
      <c r="N2381" s="79"/>
      <c r="O2381" s="79"/>
      <c r="P2381" s="97"/>
      <c r="Q2381" s="628"/>
      <c r="R2381" s="90"/>
      <c r="S2381" s="90"/>
      <c r="T2381" s="90"/>
      <c r="U2381" s="90"/>
      <c r="V2381" s="90"/>
      <c r="W2381" s="90"/>
      <c r="X2381" s="90"/>
      <c r="Y2381" s="572"/>
      <c r="Z2381" s="574"/>
      <c r="AA2381" s="334">
        <f t="shared" ref="AA2381:AA2390" si="589">Z2381</f>
        <v>0</v>
      </c>
      <c r="AB2381" s="334">
        <f t="shared" ref="AB2381:AB2390" si="590">IF(AA2381&gt;0,30,0)</f>
        <v>0</v>
      </c>
      <c r="AC2381" s="104">
        <f t="shared" ref="AC2381:AC2390" si="591">IF(AA2381&lt;=30,0,AA2381-AB2381)</f>
        <v>0</v>
      </c>
      <c r="AD2381" s="343">
        <f t="shared" ref="AD2381:AD2390" si="592">IF(AA2381&lt;AB2381,AA2381,AB2381)/IF(AB2381=0,1,AB2381)</f>
        <v>0</v>
      </c>
      <c r="AE2381" s="102" t="str">
        <f t="shared" ref="AE2381:AE2390" si="593">IF(AD2381=1,"pe",IF(AD2381&gt;0,"ne",""))</f>
        <v/>
      </c>
      <c r="AF2381" s="666"/>
      <c r="AG2381" s="58">
        <v>1</v>
      </c>
      <c r="AH2381" s="58" t="s">
        <v>228</v>
      </c>
      <c r="AI2381" s="59" t="str">
        <f t="shared" si="581"/>
        <v>??</v>
      </c>
      <c r="AJ2381" s="59">
        <v>1</v>
      </c>
      <c r="AK2381" s="530">
        <f t="shared" ref="AK2381:AK2390" si="594">C2381</f>
        <v>0</v>
      </c>
    </row>
    <row r="2382" spans="1:37" ht="15" customHeight="1">
      <c r="A2382" s="172"/>
      <c r="B2382" s="597"/>
      <c r="C2382" s="192"/>
      <c r="D2382" s="263"/>
      <c r="E2382" s="358"/>
      <c r="F2382" s="264"/>
      <c r="G2382" s="145"/>
      <c r="H2382" s="264"/>
      <c r="I2382" s="264"/>
      <c r="J2382" s="264"/>
      <c r="K2382" s="273"/>
      <c r="L2382" s="98"/>
      <c r="M2382" s="1760"/>
      <c r="N2382" s="89"/>
      <c r="O2382" s="89"/>
      <c r="P2382" s="98"/>
      <c r="Q2382" s="98"/>
      <c r="R2382" s="91"/>
      <c r="S2382" s="91"/>
      <c r="T2382" s="91"/>
      <c r="U2382" s="91"/>
      <c r="V2382" s="91"/>
      <c r="W2382" s="1937"/>
      <c r="X2382" s="1937"/>
      <c r="Y2382" s="573"/>
      <c r="Z2382" s="575"/>
      <c r="AA2382" s="335">
        <f t="shared" si="589"/>
        <v>0</v>
      </c>
      <c r="AB2382" s="335">
        <f t="shared" si="590"/>
        <v>0</v>
      </c>
      <c r="AC2382" s="84">
        <f t="shared" si="591"/>
        <v>0</v>
      </c>
      <c r="AD2382" s="344">
        <f t="shared" si="592"/>
        <v>0</v>
      </c>
      <c r="AE2382" s="103" t="str">
        <f t="shared" si="593"/>
        <v/>
      </c>
      <c r="AF2382" s="667"/>
      <c r="AG2382" s="58">
        <v>1</v>
      </c>
      <c r="AH2382" s="58" t="s">
        <v>228</v>
      </c>
      <c r="AI2382" s="59" t="str">
        <f t="shared" si="581"/>
        <v>??</v>
      </c>
      <c r="AJ2382" s="59">
        <v>1</v>
      </c>
      <c r="AK2382" s="530">
        <f t="shared" si="594"/>
        <v>0</v>
      </c>
    </row>
    <row r="2383" spans="1:37" ht="15" customHeight="1">
      <c r="A2383" s="172"/>
      <c r="B2383" s="597"/>
      <c r="C2383" s="192"/>
      <c r="D2383" s="263"/>
      <c r="E2383" s="358"/>
      <c r="F2383" s="264"/>
      <c r="G2383" s="145"/>
      <c r="H2383" s="264"/>
      <c r="I2383" s="264"/>
      <c r="J2383" s="264"/>
      <c r="K2383" s="273"/>
      <c r="L2383" s="98"/>
      <c r="M2383" s="1760"/>
      <c r="N2383" s="89"/>
      <c r="O2383" s="89"/>
      <c r="P2383" s="166"/>
      <c r="Q2383" s="166"/>
      <c r="R2383" s="91"/>
      <c r="S2383" s="91"/>
      <c r="T2383" s="91"/>
      <c r="U2383" s="91"/>
      <c r="V2383" s="91"/>
      <c r="W2383" s="1937"/>
      <c r="X2383" s="1937"/>
      <c r="Y2383" s="91"/>
      <c r="Z2383" s="575"/>
      <c r="AA2383" s="335">
        <f t="shared" si="589"/>
        <v>0</v>
      </c>
      <c r="AB2383" s="335">
        <f t="shared" si="590"/>
        <v>0</v>
      </c>
      <c r="AC2383" s="84">
        <f t="shared" si="591"/>
        <v>0</v>
      </c>
      <c r="AD2383" s="344">
        <f t="shared" si="592"/>
        <v>0</v>
      </c>
      <c r="AE2383" s="103" t="str">
        <f t="shared" si="593"/>
        <v/>
      </c>
      <c r="AF2383" s="85"/>
      <c r="AG2383" s="58">
        <v>1</v>
      </c>
      <c r="AH2383" s="58" t="s">
        <v>228</v>
      </c>
      <c r="AI2383" s="59" t="str">
        <f t="shared" si="581"/>
        <v>??</v>
      </c>
      <c r="AJ2383" s="59">
        <v>1</v>
      </c>
      <c r="AK2383" s="530">
        <f t="shared" si="594"/>
        <v>0</v>
      </c>
    </row>
    <row r="2384" spans="1:37" ht="15" customHeight="1">
      <c r="A2384" s="172"/>
      <c r="B2384" s="597"/>
      <c r="C2384" s="192"/>
      <c r="D2384" s="263"/>
      <c r="E2384" s="358"/>
      <c r="F2384" s="264"/>
      <c r="G2384" s="145"/>
      <c r="H2384" s="264"/>
      <c r="I2384" s="264"/>
      <c r="J2384" s="264"/>
      <c r="K2384" s="273"/>
      <c r="L2384" s="98"/>
      <c r="M2384" s="1760"/>
      <c r="N2384" s="89"/>
      <c r="O2384" s="89"/>
      <c r="P2384" s="166"/>
      <c r="Q2384" s="166"/>
      <c r="R2384" s="91"/>
      <c r="S2384" s="91"/>
      <c r="T2384" s="91"/>
      <c r="U2384" s="91"/>
      <c r="V2384" s="91"/>
      <c r="W2384" s="1937"/>
      <c r="X2384" s="1937"/>
      <c r="Y2384" s="91"/>
      <c r="Z2384" s="575"/>
      <c r="AA2384" s="335">
        <f t="shared" si="589"/>
        <v>0</v>
      </c>
      <c r="AB2384" s="335">
        <f t="shared" si="590"/>
        <v>0</v>
      </c>
      <c r="AC2384" s="84">
        <f t="shared" si="591"/>
        <v>0</v>
      </c>
      <c r="AD2384" s="344">
        <f t="shared" si="592"/>
        <v>0</v>
      </c>
      <c r="AE2384" s="103" t="str">
        <f t="shared" si="593"/>
        <v/>
      </c>
      <c r="AF2384" s="85"/>
      <c r="AG2384" s="58">
        <v>1</v>
      </c>
      <c r="AH2384" s="58" t="s">
        <v>228</v>
      </c>
      <c r="AI2384" s="59" t="str">
        <f t="shared" si="581"/>
        <v>??</v>
      </c>
      <c r="AJ2384" s="59">
        <v>1</v>
      </c>
      <c r="AK2384" s="530">
        <f t="shared" si="594"/>
        <v>0</v>
      </c>
    </row>
    <row r="2385" spans="1:37" ht="15" customHeight="1">
      <c r="A2385" s="172"/>
      <c r="B2385" s="597"/>
      <c r="C2385" s="192"/>
      <c r="D2385" s="263"/>
      <c r="E2385" s="358"/>
      <c r="F2385" s="264"/>
      <c r="G2385" s="145"/>
      <c r="H2385" s="264"/>
      <c r="I2385" s="264"/>
      <c r="J2385" s="264"/>
      <c r="K2385" s="273"/>
      <c r="L2385" s="98"/>
      <c r="M2385" s="1760"/>
      <c r="N2385" s="89"/>
      <c r="O2385" s="473"/>
      <c r="P2385" s="98"/>
      <c r="Q2385" s="793"/>
      <c r="R2385" s="474"/>
      <c r="S2385" s="91"/>
      <c r="T2385" s="91"/>
      <c r="U2385" s="91"/>
      <c r="V2385" s="91"/>
      <c r="W2385" s="1937"/>
      <c r="X2385" s="1937"/>
      <c r="Y2385" s="91"/>
      <c r="Z2385" s="575"/>
      <c r="AA2385" s="335">
        <f t="shared" si="589"/>
        <v>0</v>
      </c>
      <c r="AB2385" s="335">
        <f t="shared" si="590"/>
        <v>0</v>
      </c>
      <c r="AC2385" s="84">
        <f t="shared" si="591"/>
        <v>0</v>
      </c>
      <c r="AD2385" s="344">
        <f t="shared" si="592"/>
        <v>0</v>
      </c>
      <c r="AE2385" s="103" t="str">
        <f t="shared" si="593"/>
        <v/>
      </c>
      <c r="AF2385" s="85"/>
      <c r="AG2385" s="58">
        <v>1</v>
      </c>
      <c r="AH2385" s="58" t="s">
        <v>228</v>
      </c>
      <c r="AI2385" s="59" t="str">
        <f t="shared" si="581"/>
        <v>??</v>
      </c>
      <c r="AJ2385" s="59">
        <v>1</v>
      </c>
      <c r="AK2385" s="530">
        <f t="shared" si="594"/>
        <v>0</v>
      </c>
    </row>
    <row r="2386" spans="1:37" ht="15" customHeight="1">
      <c r="A2386" s="172"/>
      <c r="B2386" s="597"/>
      <c r="C2386" s="192"/>
      <c r="D2386" s="263"/>
      <c r="E2386" s="358"/>
      <c r="F2386" s="264"/>
      <c r="G2386" s="145"/>
      <c r="H2386" s="264"/>
      <c r="I2386" s="264"/>
      <c r="J2386" s="264"/>
      <c r="K2386" s="273"/>
      <c r="L2386" s="98"/>
      <c r="M2386" s="1760"/>
      <c r="N2386" s="89"/>
      <c r="O2386" s="473"/>
      <c r="P2386" s="98"/>
      <c r="Q2386" s="793"/>
      <c r="R2386" s="474"/>
      <c r="S2386" s="91"/>
      <c r="T2386" s="91"/>
      <c r="U2386" s="91"/>
      <c r="V2386" s="91"/>
      <c r="W2386" s="1937"/>
      <c r="X2386" s="1937"/>
      <c r="Y2386" s="91"/>
      <c r="Z2386" s="575"/>
      <c r="AA2386" s="335">
        <f t="shared" si="589"/>
        <v>0</v>
      </c>
      <c r="AB2386" s="335">
        <f t="shared" si="590"/>
        <v>0</v>
      </c>
      <c r="AC2386" s="84">
        <f t="shared" si="591"/>
        <v>0</v>
      </c>
      <c r="AD2386" s="344">
        <f t="shared" si="592"/>
        <v>0</v>
      </c>
      <c r="AE2386" s="103" t="str">
        <f t="shared" si="593"/>
        <v/>
      </c>
      <c r="AF2386" s="85"/>
      <c r="AG2386" s="58">
        <v>1</v>
      </c>
      <c r="AH2386" s="58" t="s">
        <v>228</v>
      </c>
      <c r="AI2386" s="59" t="str">
        <f t="shared" si="581"/>
        <v>??</v>
      </c>
      <c r="AJ2386" s="59">
        <v>1</v>
      </c>
      <c r="AK2386" s="530">
        <f t="shared" si="594"/>
        <v>0</v>
      </c>
    </row>
    <row r="2387" spans="1:37" ht="15" customHeight="1">
      <c r="A2387" s="172"/>
      <c r="B2387" s="597"/>
      <c r="C2387" s="192"/>
      <c r="D2387" s="263"/>
      <c r="E2387" s="358"/>
      <c r="F2387" s="264"/>
      <c r="G2387" s="145"/>
      <c r="H2387" s="264"/>
      <c r="I2387" s="264"/>
      <c r="J2387" s="264"/>
      <c r="K2387" s="273"/>
      <c r="L2387" s="98"/>
      <c r="M2387" s="1760"/>
      <c r="N2387" s="89"/>
      <c r="O2387" s="89"/>
      <c r="P2387" s="98"/>
      <c r="Q2387" s="98"/>
      <c r="R2387" s="91"/>
      <c r="S2387" s="91"/>
      <c r="T2387" s="91"/>
      <c r="U2387" s="91"/>
      <c r="V2387" s="91"/>
      <c r="W2387" s="1937"/>
      <c r="X2387" s="1937"/>
      <c r="Y2387" s="573"/>
      <c r="Z2387" s="575"/>
      <c r="AA2387" s="335">
        <f t="shared" si="589"/>
        <v>0</v>
      </c>
      <c r="AB2387" s="335">
        <f t="shared" si="590"/>
        <v>0</v>
      </c>
      <c r="AC2387" s="84">
        <f t="shared" si="591"/>
        <v>0</v>
      </c>
      <c r="AD2387" s="344">
        <f t="shared" si="592"/>
        <v>0</v>
      </c>
      <c r="AE2387" s="103" t="str">
        <f t="shared" si="593"/>
        <v/>
      </c>
      <c r="AF2387" s="667"/>
      <c r="AG2387" s="58">
        <v>1</v>
      </c>
      <c r="AH2387" s="58" t="s">
        <v>228</v>
      </c>
      <c r="AI2387" s="59" t="str">
        <f t="shared" si="581"/>
        <v>??</v>
      </c>
      <c r="AJ2387" s="59">
        <v>1</v>
      </c>
      <c r="AK2387" s="530">
        <f t="shared" si="594"/>
        <v>0</v>
      </c>
    </row>
    <row r="2388" spans="1:37" ht="15" customHeight="1">
      <c r="A2388" s="172"/>
      <c r="B2388" s="597"/>
      <c r="C2388" s="192"/>
      <c r="D2388" s="263"/>
      <c r="E2388" s="358"/>
      <c r="F2388" s="264"/>
      <c r="G2388" s="145"/>
      <c r="H2388" s="264"/>
      <c r="I2388" s="264"/>
      <c r="J2388" s="264"/>
      <c r="K2388" s="273"/>
      <c r="L2388" s="98"/>
      <c r="M2388" s="1760"/>
      <c r="N2388" s="89"/>
      <c r="O2388" s="89"/>
      <c r="P2388" s="166"/>
      <c r="Q2388" s="166"/>
      <c r="R2388" s="91"/>
      <c r="S2388" s="91"/>
      <c r="T2388" s="91"/>
      <c r="U2388" s="91"/>
      <c r="V2388" s="91"/>
      <c r="W2388" s="1937"/>
      <c r="X2388" s="1937"/>
      <c r="Y2388" s="91"/>
      <c r="Z2388" s="575"/>
      <c r="AA2388" s="335">
        <f t="shared" si="589"/>
        <v>0</v>
      </c>
      <c r="AB2388" s="335">
        <f t="shared" si="590"/>
        <v>0</v>
      </c>
      <c r="AC2388" s="84">
        <f t="shared" si="591"/>
        <v>0</v>
      </c>
      <c r="AD2388" s="344">
        <f t="shared" si="592"/>
        <v>0</v>
      </c>
      <c r="AE2388" s="103" t="str">
        <f t="shared" si="593"/>
        <v/>
      </c>
      <c r="AF2388" s="85"/>
      <c r="AG2388" s="58">
        <v>1</v>
      </c>
      <c r="AH2388" s="58" t="s">
        <v>228</v>
      </c>
      <c r="AI2388" s="59" t="str">
        <f t="shared" si="581"/>
        <v>??</v>
      </c>
      <c r="AJ2388" s="59">
        <v>1</v>
      </c>
      <c r="AK2388" s="530">
        <f t="shared" si="594"/>
        <v>0</v>
      </c>
    </row>
    <row r="2389" spans="1:37" ht="15" customHeight="1">
      <c r="A2389" s="172"/>
      <c r="B2389" s="597"/>
      <c r="C2389" s="192"/>
      <c r="D2389" s="263"/>
      <c r="E2389" s="358"/>
      <c r="F2389" s="264"/>
      <c r="G2389" s="145"/>
      <c r="H2389" s="264"/>
      <c r="I2389" s="264"/>
      <c r="J2389" s="264"/>
      <c r="K2389" s="273"/>
      <c r="L2389" s="98"/>
      <c r="M2389" s="1760"/>
      <c r="N2389" s="89"/>
      <c r="O2389" s="473"/>
      <c r="P2389" s="98"/>
      <c r="Q2389" s="793"/>
      <c r="R2389" s="474"/>
      <c r="S2389" s="91"/>
      <c r="T2389" s="91"/>
      <c r="U2389" s="91"/>
      <c r="V2389" s="91"/>
      <c r="W2389" s="1937"/>
      <c r="X2389" s="1937"/>
      <c r="Y2389" s="91"/>
      <c r="Z2389" s="575"/>
      <c r="AA2389" s="335">
        <f t="shared" si="589"/>
        <v>0</v>
      </c>
      <c r="AB2389" s="335">
        <f t="shared" si="590"/>
        <v>0</v>
      </c>
      <c r="AC2389" s="84">
        <f t="shared" si="591"/>
        <v>0</v>
      </c>
      <c r="AD2389" s="344">
        <f t="shared" si="592"/>
        <v>0</v>
      </c>
      <c r="AE2389" s="103" t="str">
        <f t="shared" si="593"/>
        <v/>
      </c>
      <c r="AF2389" s="85"/>
      <c r="AG2389" s="58">
        <v>1</v>
      </c>
      <c r="AH2389" s="58" t="s">
        <v>228</v>
      </c>
      <c r="AI2389" s="59" t="str">
        <f t="shared" si="581"/>
        <v>??</v>
      </c>
      <c r="AJ2389" s="59">
        <v>1</v>
      </c>
      <c r="AK2389" s="530">
        <f t="shared" si="594"/>
        <v>0</v>
      </c>
    </row>
    <row r="2390" spans="1:37" ht="15" customHeight="1" thickBot="1">
      <c r="A2390" s="171"/>
      <c r="B2390" s="597"/>
      <c r="C2390" s="195"/>
      <c r="D2390" s="265"/>
      <c r="E2390" s="359"/>
      <c r="F2390" s="266"/>
      <c r="G2390" s="194"/>
      <c r="H2390" s="266"/>
      <c r="I2390" s="266"/>
      <c r="J2390" s="266"/>
      <c r="K2390" s="274"/>
      <c r="L2390" s="96"/>
      <c r="M2390" s="96"/>
      <c r="N2390" s="89"/>
      <c r="O2390" s="93"/>
      <c r="P2390" s="164"/>
      <c r="Q2390" s="164"/>
      <c r="R2390" s="169"/>
      <c r="S2390" s="169"/>
      <c r="T2390" s="169"/>
      <c r="U2390" s="169"/>
      <c r="V2390" s="169"/>
      <c r="W2390" s="169"/>
      <c r="X2390" s="169"/>
      <c r="Y2390" s="169"/>
      <c r="Z2390" s="576"/>
      <c r="AA2390" s="336">
        <f t="shared" si="589"/>
        <v>0</v>
      </c>
      <c r="AB2390" s="336">
        <f t="shared" si="590"/>
        <v>0</v>
      </c>
      <c r="AC2390" s="168">
        <f t="shared" si="591"/>
        <v>0</v>
      </c>
      <c r="AD2390" s="345">
        <f t="shared" si="592"/>
        <v>0</v>
      </c>
      <c r="AE2390" s="196" t="str">
        <f t="shared" si="593"/>
        <v/>
      </c>
      <c r="AF2390" s="88"/>
      <c r="AG2390" s="58">
        <v>1</v>
      </c>
      <c r="AH2390" s="58" t="s">
        <v>228</v>
      </c>
      <c r="AI2390" s="59" t="str">
        <f t="shared" si="581"/>
        <v>??</v>
      </c>
      <c r="AJ2390" s="59">
        <v>1</v>
      </c>
      <c r="AK2390" s="530">
        <f t="shared" si="594"/>
        <v>0</v>
      </c>
    </row>
    <row r="2391" spans="1:37" ht="15" customHeight="1" thickTop="1" thickBot="1">
      <c r="A2391" s="67"/>
      <c r="B2391" s="69"/>
      <c r="C2391" s="179" t="s">
        <v>1020</v>
      </c>
      <c r="D2391" s="260"/>
      <c r="E2391" s="259"/>
      <c r="F2391" s="260"/>
      <c r="G2391" s="72"/>
      <c r="H2391" s="260"/>
      <c r="I2391" s="260"/>
      <c r="J2391" s="260"/>
      <c r="K2391" s="278"/>
      <c r="L2391" s="69"/>
      <c r="M2391" s="69"/>
      <c r="N2391" s="72"/>
      <c r="O2391" s="68"/>
      <c r="P2391" s="69"/>
      <c r="Q2391" s="69"/>
      <c r="R2391" s="68"/>
      <c r="S2391" s="68"/>
      <c r="T2391" s="68"/>
      <c r="U2391" s="68"/>
      <c r="V2391" s="68"/>
      <c r="W2391" s="68"/>
      <c r="X2391" s="68"/>
      <c r="Y2391" s="68"/>
      <c r="Z2391" s="69"/>
      <c r="AA2391" s="338">
        <f>SUM(AA2392:AA2451)</f>
        <v>0</v>
      </c>
      <c r="AB2391" s="338"/>
      <c r="AC2391" s="28">
        <f>SUM(AC2392:AC2451)</f>
        <v>0</v>
      </c>
      <c r="AD2391" s="338">
        <f>SUM(AD2392:AD2451)</f>
        <v>0</v>
      </c>
      <c r="AE2391" s="107"/>
      <c r="AF2391" s="80" t="s">
        <v>54</v>
      </c>
      <c r="AI2391" s="59" t="str">
        <f t="shared" si="581"/>
        <v>??</v>
      </c>
      <c r="AJ2391" s="59"/>
    </row>
    <row r="2392" spans="1:37" ht="14.1" customHeight="1" thickTop="1" thickBot="1">
      <c r="A2392" s="2797"/>
      <c r="B2392" s="2800"/>
      <c r="C2392" s="2826"/>
      <c r="D2392" s="2829"/>
      <c r="E2392" s="2832"/>
      <c r="F2392" s="2806"/>
      <c r="G2392" s="2809"/>
      <c r="H2392" s="2836" t="s">
        <v>970</v>
      </c>
      <c r="I2392" s="2806"/>
      <c r="J2392" s="2806"/>
      <c r="K2392" s="275"/>
      <c r="L2392" s="97"/>
      <c r="M2392" s="97"/>
      <c r="N2392" s="79"/>
      <c r="O2392" s="79"/>
      <c r="P2392" s="97"/>
      <c r="Q2392" s="97"/>
      <c r="R2392" s="14"/>
      <c r="S2392" s="14"/>
      <c r="T2392" s="14"/>
      <c r="U2392" s="14"/>
      <c r="V2392" s="14"/>
      <c r="W2392" s="14"/>
      <c r="X2392" s="14"/>
      <c r="Y2392" s="14"/>
      <c r="Z2392" s="97"/>
      <c r="AA2392" s="2812">
        <f>SUM(R2392:Z2401)</f>
        <v>0</v>
      </c>
      <c r="AB2392" s="2867"/>
      <c r="AC2392" s="2815">
        <f t="shared" ref="AC2392" si="595">IF((AA2392-AB2392)&gt;=0,AA2392-AB2392,0)</f>
        <v>0</v>
      </c>
      <c r="AD2392" s="2835">
        <f>IF(AA2392&lt;AB2392,AA2392,AB2392)/IF(AB2392=0,1,AB2392)</f>
        <v>0</v>
      </c>
      <c r="AE2392" s="2820" t="str">
        <f>IF(AD2392=1,"pe",IF(AD2392&gt;0,"ne",""))</f>
        <v/>
      </c>
      <c r="AF2392" s="2823"/>
      <c r="AG2392" s="59">
        <v>1</v>
      </c>
      <c r="AH2392" s="59" t="s">
        <v>224</v>
      </c>
      <c r="AI2392" s="59" t="str">
        <f t="shared" ref="AI2392:AI2451" si="596">$C$2</f>
        <v>??</v>
      </c>
      <c r="AJ2392" s="59">
        <v>1</v>
      </c>
      <c r="AK2392" s="529">
        <f>C2392</f>
        <v>0</v>
      </c>
    </row>
    <row r="2393" spans="1:37" ht="14.1" customHeight="1" thickTop="1" thickBot="1">
      <c r="A2393" s="2797"/>
      <c r="B2393" s="2801"/>
      <c r="C2393" s="2827"/>
      <c r="D2393" s="2830"/>
      <c r="E2393" s="2833"/>
      <c r="F2393" s="2807"/>
      <c r="G2393" s="2810"/>
      <c r="H2393" s="2837"/>
      <c r="I2393" s="2807"/>
      <c r="J2393" s="2807"/>
      <c r="K2393" s="273"/>
      <c r="L2393" s="98"/>
      <c r="M2393" s="1760"/>
      <c r="N2393" s="89"/>
      <c r="O2393" s="89"/>
      <c r="P2393" s="98"/>
      <c r="Q2393" s="98"/>
      <c r="R2393" s="12"/>
      <c r="S2393" s="12"/>
      <c r="T2393" s="12"/>
      <c r="U2393" s="12"/>
      <c r="V2393" s="12"/>
      <c r="W2393" s="1934"/>
      <c r="X2393" s="1934"/>
      <c r="Y2393" s="12"/>
      <c r="Z2393" s="98"/>
      <c r="AA2393" s="2813"/>
      <c r="AB2393" s="2868"/>
      <c r="AC2393" s="2816"/>
      <c r="AD2393" s="2835"/>
      <c r="AE2393" s="2821"/>
      <c r="AF2393" s="2823"/>
      <c r="AG2393" s="59">
        <f>IF(N2393=N2392,0,1)</f>
        <v>0</v>
      </c>
      <c r="AH2393" s="59" t="s">
        <v>224</v>
      </c>
      <c r="AI2393" s="59" t="str">
        <f t="shared" si="596"/>
        <v>??</v>
      </c>
      <c r="AJ2393" s="59">
        <f>IF(O2393=O2392,0,1)</f>
        <v>0</v>
      </c>
      <c r="AK2393" s="529">
        <f t="shared" ref="AK2393:AK2421" si="597">AK2392</f>
        <v>0</v>
      </c>
    </row>
    <row r="2394" spans="1:37" ht="14.1" customHeight="1" thickTop="1" thickBot="1">
      <c r="A2394" s="2797"/>
      <c r="B2394" s="2801"/>
      <c r="C2394" s="2827"/>
      <c r="D2394" s="2830"/>
      <c r="E2394" s="2833"/>
      <c r="F2394" s="2807"/>
      <c r="G2394" s="2810"/>
      <c r="H2394" s="2838"/>
      <c r="I2394" s="2807"/>
      <c r="J2394" s="2807"/>
      <c r="K2394" s="273"/>
      <c r="L2394" s="98"/>
      <c r="M2394" s="1760"/>
      <c r="N2394" s="89"/>
      <c r="O2394" s="89"/>
      <c r="P2394" s="98"/>
      <c r="Q2394" s="98"/>
      <c r="R2394" s="12"/>
      <c r="S2394" s="12"/>
      <c r="T2394" s="12"/>
      <c r="U2394" s="12"/>
      <c r="V2394" s="12"/>
      <c r="W2394" s="1934"/>
      <c r="X2394" s="1934"/>
      <c r="Y2394" s="12"/>
      <c r="Z2394" s="98"/>
      <c r="AA2394" s="2813"/>
      <c r="AB2394" s="2868"/>
      <c r="AC2394" s="2816"/>
      <c r="AD2394" s="2835"/>
      <c r="AE2394" s="2821"/>
      <c r="AF2394" s="2823"/>
      <c r="AG2394" s="59">
        <f>IF(N2394=N2393,0,IF(N2394=N2392,0,1))</f>
        <v>0</v>
      </c>
      <c r="AH2394" s="59" t="s">
        <v>224</v>
      </c>
      <c r="AI2394" s="59" t="str">
        <f t="shared" si="596"/>
        <v>??</v>
      </c>
      <c r="AJ2394" s="59">
        <f>IF(O2394=O2393,0,IF(O2394=O2392,0,1))</f>
        <v>0</v>
      </c>
      <c r="AK2394" s="529">
        <f t="shared" si="597"/>
        <v>0</v>
      </c>
    </row>
    <row r="2395" spans="1:37" ht="14.1" customHeight="1" thickTop="1" thickBot="1">
      <c r="A2395" s="2797"/>
      <c r="B2395" s="2801"/>
      <c r="C2395" s="2827"/>
      <c r="D2395" s="2830"/>
      <c r="E2395" s="2833"/>
      <c r="F2395" s="2807"/>
      <c r="G2395" s="2810"/>
      <c r="H2395" s="2839"/>
      <c r="I2395" s="2807"/>
      <c r="J2395" s="2807"/>
      <c r="K2395" s="273"/>
      <c r="L2395" s="98"/>
      <c r="M2395" s="1760"/>
      <c r="N2395" s="89"/>
      <c r="O2395" s="89"/>
      <c r="P2395" s="98"/>
      <c r="Q2395" s="98"/>
      <c r="R2395" s="12"/>
      <c r="S2395" s="12"/>
      <c r="T2395" s="12"/>
      <c r="U2395" s="12"/>
      <c r="V2395" s="12"/>
      <c r="W2395" s="1934"/>
      <c r="X2395" s="1934"/>
      <c r="Y2395" s="12"/>
      <c r="Z2395" s="98"/>
      <c r="AA2395" s="2813"/>
      <c r="AB2395" s="2868"/>
      <c r="AC2395" s="2816"/>
      <c r="AD2395" s="2835"/>
      <c r="AE2395" s="2821"/>
      <c r="AF2395" s="2823"/>
      <c r="AG2395" s="59">
        <f>IF(N2395=N2394,0,IF(N2395=N2393,0,IF(N2395=N2392,0,1)))</f>
        <v>0</v>
      </c>
      <c r="AH2395" s="59" t="s">
        <v>224</v>
      </c>
      <c r="AI2395" s="59" t="str">
        <f t="shared" si="596"/>
        <v>??</v>
      </c>
      <c r="AJ2395" s="59">
        <f>IF(O2395=O2394,0,IF(O2395=O2393,0,IF(O2395=O2392,0,1)))</f>
        <v>0</v>
      </c>
      <c r="AK2395" s="529">
        <f t="shared" si="597"/>
        <v>0</v>
      </c>
    </row>
    <row r="2396" spans="1:37" ht="14.1" customHeight="1" thickTop="1" thickBot="1">
      <c r="A2396" s="2797"/>
      <c r="B2396" s="2801"/>
      <c r="C2396" s="2827"/>
      <c r="D2396" s="2830"/>
      <c r="E2396" s="2833"/>
      <c r="F2396" s="2807"/>
      <c r="G2396" s="2810"/>
      <c r="H2396" s="2839"/>
      <c r="I2396" s="2807"/>
      <c r="J2396" s="2807"/>
      <c r="K2396" s="277"/>
      <c r="L2396" s="98"/>
      <c r="M2396" s="1760"/>
      <c r="N2396" s="89"/>
      <c r="O2396" s="89"/>
      <c r="P2396" s="98"/>
      <c r="Q2396" s="98"/>
      <c r="R2396" s="12"/>
      <c r="S2396" s="12"/>
      <c r="T2396" s="12"/>
      <c r="U2396" s="12"/>
      <c r="V2396" s="12"/>
      <c r="W2396" s="1934"/>
      <c r="X2396" s="1934"/>
      <c r="Y2396" s="12"/>
      <c r="Z2396" s="98"/>
      <c r="AA2396" s="2813"/>
      <c r="AB2396" s="2868"/>
      <c r="AC2396" s="2816"/>
      <c r="AD2396" s="2835"/>
      <c r="AE2396" s="2821"/>
      <c r="AF2396" s="2823"/>
      <c r="AG2396" s="59">
        <f>IF(N2396=N2395,0,IF(N2396=N2394,0,IF(N2396=N2393,0,IF(N2396=N2392,0,1))))</f>
        <v>0</v>
      </c>
      <c r="AH2396" s="59" t="s">
        <v>224</v>
      </c>
      <c r="AI2396" s="59" t="str">
        <f t="shared" si="596"/>
        <v>??</v>
      </c>
      <c r="AJ2396" s="59">
        <f>IF(O2396=O2395,0,IF(O2396=O2394,0,IF(O2396=O2393,0,IF(O2396=O2392,0,1))))</f>
        <v>0</v>
      </c>
      <c r="AK2396" s="529">
        <f t="shared" si="597"/>
        <v>0</v>
      </c>
    </row>
    <row r="2397" spans="1:37" ht="14.1" customHeight="1" thickTop="1" thickBot="1">
      <c r="A2397" s="2797"/>
      <c r="B2397" s="2801"/>
      <c r="C2397" s="2827"/>
      <c r="D2397" s="2830"/>
      <c r="E2397" s="2833"/>
      <c r="F2397" s="2807"/>
      <c r="G2397" s="2810"/>
      <c r="H2397" s="2839"/>
      <c r="I2397" s="2807"/>
      <c r="J2397" s="2807"/>
      <c r="K2397" s="277"/>
      <c r="L2397" s="98"/>
      <c r="M2397" s="1760"/>
      <c r="N2397" s="89"/>
      <c r="O2397" s="89"/>
      <c r="P2397" s="98"/>
      <c r="Q2397" s="98"/>
      <c r="R2397" s="12"/>
      <c r="S2397" s="12"/>
      <c r="T2397" s="12"/>
      <c r="U2397" s="12"/>
      <c r="V2397" s="12"/>
      <c r="W2397" s="1934"/>
      <c r="X2397" s="1934"/>
      <c r="Y2397" s="12"/>
      <c r="Z2397" s="98"/>
      <c r="AA2397" s="2813"/>
      <c r="AB2397" s="2868"/>
      <c r="AC2397" s="2816"/>
      <c r="AD2397" s="2835"/>
      <c r="AE2397" s="2821"/>
      <c r="AF2397" s="2823"/>
      <c r="AG2397" s="59">
        <f>IF(N2397=N2396,0,IF(N2397=N2395,0,IF(N2397=N2394,0,IF(N2397=N2393,0,IF(N2397=N2392,0,1)))))</f>
        <v>0</v>
      </c>
      <c r="AH2397" s="59" t="s">
        <v>224</v>
      </c>
      <c r="AI2397" s="59" t="str">
        <f t="shared" si="596"/>
        <v>??</v>
      </c>
      <c r="AJ2397" s="59">
        <f>IF(O2397=O2396,0,IF(O2397=O2395,0,IF(O2397=O2394,0,IF(O2397=O2393,0,IF(O2397=O2392,0,1)))))</f>
        <v>0</v>
      </c>
      <c r="AK2397" s="529">
        <f t="shared" si="597"/>
        <v>0</v>
      </c>
    </row>
    <row r="2398" spans="1:37" ht="14.1" customHeight="1" thickTop="1" thickBot="1">
      <c r="A2398" s="2797"/>
      <c r="B2398" s="2801"/>
      <c r="C2398" s="2827"/>
      <c r="D2398" s="2830"/>
      <c r="E2398" s="2833"/>
      <c r="F2398" s="2807"/>
      <c r="G2398" s="2810"/>
      <c r="H2398" s="2839"/>
      <c r="I2398" s="2807"/>
      <c r="J2398" s="2807"/>
      <c r="K2398" s="277"/>
      <c r="L2398" s="98"/>
      <c r="M2398" s="1760"/>
      <c r="N2398" s="89"/>
      <c r="O2398" s="89"/>
      <c r="P2398" s="98"/>
      <c r="Q2398" s="98"/>
      <c r="R2398" s="12"/>
      <c r="S2398" s="12"/>
      <c r="T2398" s="12"/>
      <c r="U2398" s="12"/>
      <c r="V2398" s="12"/>
      <c r="W2398" s="1934"/>
      <c r="X2398" s="1934"/>
      <c r="Y2398" s="12"/>
      <c r="Z2398" s="98"/>
      <c r="AA2398" s="2813"/>
      <c r="AB2398" s="2868"/>
      <c r="AC2398" s="2487" t="str">
        <f>IF(AC2392&gt;AB2392/2,"błąd","")</f>
        <v/>
      </c>
      <c r="AD2398" s="2835"/>
      <c r="AE2398" s="2821"/>
      <c r="AF2398" s="2823"/>
      <c r="AG2398" s="59">
        <f>IF(N2398=N2397,0,IF(N2398=N2396,0,IF(N2398=N2395,0,IF(N2398=N2394,0,IF(N2398=N2393,0,IF(N2398=N2392,0,1))))))</f>
        <v>0</v>
      </c>
      <c r="AH2398" s="59" t="s">
        <v>224</v>
      </c>
      <c r="AI2398" s="59" t="str">
        <f t="shared" si="596"/>
        <v>??</v>
      </c>
      <c r="AJ2398" s="59">
        <f>IF(O2398=O2397,0,IF(O2398=O2396,0,IF(O2398=O2395,0,IF(O2398=O2394,0,IF(O2398=O2393,0,IF(O2398=O2392,0,1))))))</f>
        <v>0</v>
      </c>
      <c r="AK2398" s="529">
        <f t="shared" si="597"/>
        <v>0</v>
      </c>
    </row>
    <row r="2399" spans="1:37" ht="14.1" customHeight="1" thickTop="1" thickBot="1">
      <c r="A2399" s="2797"/>
      <c r="B2399" s="2801"/>
      <c r="C2399" s="2827"/>
      <c r="D2399" s="2830"/>
      <c r="E2399" s="2833"/>
      <c r="F2399" s="2807"/>
      <c r="G2399" s="2810"/>
      <c r="H2399" s="2839"/>
      <c r="I2399" s="2807"/>
      <c r="J2399" s="2807"/>
      <c r="K2399" s="277"/>
      <c r="L2399" s="98"/>
      <c r="M2399" s="1760"/>
      <c r="N2399" s="89"/>
      <c r="O2399" s="89"/>
      <c r="P2399" s="98"/>
      <c r="Q2399" s="98"/>
      <c r="R2399" s="12"/>
      <c r="S2399" s="12"/>
      <c r="T2399" s="12"/>
      <c r="U2399" s="12"/>
      <c r="V2399" s="12"/>
      <c r="W2399" s="1934"/>
      <c r="X2399" s="1934"/>
      <c r="Y2399" s="12"/>
      <c r="Z2399" s="98"/>
      <c r="AA2399" s="2813"/>
      <c r="AB2399" s="2868"/>
      <c r="AC2399" s="2487"/>
      <c r="AD2399" s="2835"/>
      <c r="AE2399" s="2821"/>
      <c r="AF2399" s="2823"/>
      <c r="AG2399" s="59">
        <f>IF(N2399=N2398,0,IF(N2399=N2397,0,IF(N2399=N2396,0,IF(N2399=N2395,0,IF(N2399=N2394,0,IF(N2399=N2393,0,IF(N2399=N2392,0,1)))))))</f>
        <v>0</v>
      </c>
      <c r="AH2399" s="59" t="s">
        <v>224</v>
      </c>
      <c r="AI2399" s="59" t="str">
        <f t="shared" si="596"/>
        <v>??</v>
      </c>
      <c r="AJ2399" s="59">
        <f>IF(O2399=O2398,0,IF(O2399=O2397,0,IF(O2399=O2396,0,IF(O2399=O2395,0,IF(O2399=O2394,0,IF(O2399=O2393,0,IF(O2399=O2392,0,1)))))))</f>
        <v>0</v>
      </c>
      <c r="AK2399" s="529">
        <f t="shared" si="597"/>
        <v>0</v>
      </c>
    </row>
    <row r="2400" spans="1:37" ht="14.1" customHeight="1" thickTop="1" thickBot="1">
      <c r="A2400" s="2797"/>
      <c r="B2400" s="2801"/>
      <c r="C2400" s="2827"/>
      <c r="D2400" s="2830"/>
      <c r="E2400" s="2833"/>
      <c r="F2400" s="2807"/>
      <c r="G2400" s="2810"/>
      <c r="H2400" s="2839"/>
      <c r="I2400" s="2807"/>
      <c r="J2400" s="2807"/>
      <c r="K2400" s="277"/>
      <c r="L2400" s="98"/>
      <c r="M2400" s="1760"/>
      <c r="N2400" s="89"/>
      <c r="O2400" s="89"/>
      <c r="P2400" s="98"/>
      <c r="Q2400" s="98"/>
      <c r="R2400" s="12"/>
      <c r="S2400" s="12"/>
      <c r="T2400" s="12"/>
      <c r="U2400" s="12"/>
      <c r="V2400" s="12"/>
      <c r="W2400" s="1934"/>
      <c r="X2400" s="1934"/>
      <c r="Y2400" s="12"/>
      <c r="Z2400" s="98"/>
      <c r="AA2400" s="2813"/>
      <c r="AB2400" s="2868"/>
      <c r="AC2400" s="2487"/>
      <c r="AD2400" s="2835"/>
      <c r="AE2400" s="2821"/>
      <c r="AF2400" s="2823"/>
      <c r="AG2400" s="59">
        <f>IF(N2400=N2399,0,IF(N2400=N2398,0,IF(N2400=N2397,0,IF(N2400=N2396,0,IF(N2400=N2395,0,IF(N2400=N2394,0,IF(N2400=N2393,0,IF(N2400=N2392,0,1))))))))</f>
        <v>0</v>
      </c>
      <c r="AH2400" s="59" t="s">
        <v>224</v>
      </c>
      <c r="AI2400" s="59" t="str">
        <f t="shared" si="596"/>
        <v>??</v>
      </c>
      <c r="AJ2400" s="59">
        <f>IF(O2400=O2399,0,IF(O2400=O2398,0,IF(O2400=O2397,0,IF(O2400=O2396,0,IF(O2400=O2395,0,IF(O2400=O2394,0,IF(O2400=O2393,0,IF(O2400=O2392,0,1))))))))</f>
        <v>0</v>
      </c>
      <c r="AK2400" s="529">
        <f t="shared" si="597"/>
        <v>0</v>
      </c>
    </row>
    <row r="2401" spans="1:37" ht="14.1" customHeight="1" thickTop="1" thickBot="1">
      <c r="A2401" s="2797"/>
      <c r="B2401" s="2802"/>
      <c r="C2401" s="2828"/>
      <c r="D2401" s="2831"/>
      <c r="E2401" s="2834"/>
      <c r="F2401" s="2808"/>
      <c r="G2401" s="2811"/>
      <c r="H2401" s="2840"/>
      <c r="I2401" s="2808"/>
      <c r="J2401" s="2808"/>
      <c r="K2401" s="274"/>
      <c r="L2401" s="96"/>
      <c r="M2401" s="96"/>
      <c r="N2401" s="89"/>
      <c r="O2401" s="93"/>
      <c r="P2401" s="96"/>
      <c r="Q2401" s="96"/>
      <c r="R2401" s="13"/>
      <c r="S2401" s="13"/>
      <c r="T2401" s="13"/>
      <c r="U2401" s="13"/>
      <c r="V2401" s="13"/>
      <c r="W2401" s="13"/>
      <c r="X2401" s="13"/>
      <c r="Y2401" s="13"/>
      <c r="Z2401" s="96"/>
      <c r="AA2401" s="2814"/>
      <c r="AB2401" s="2869"/>
      <c r="AC2401" s="2488"/>
      <c r="AD2401" s="2835"/>
      <c r="AE2401" s="2822"/>
      <c r="AF2401" s="2823"/>
      <c r="AG2401" s="59">
        <f>IF(N2401=N2400,0,IF(N2401=N2399,0,IF(N2401=N2398,0,IF(N2401=N2397,0,IF(N2401=N2396,0,IF(N2401=N2395,0,IF(N2401=N2394,0,IF(N2401=N2393,0,IF(N2401=N2392,0,1)))))))))</f>
        <v>0</v>
      </c>
      <c r="AH2401" s="59" t="s">
        <v>224</v>
      </c>
      <c r="AI2401" s="59" t="str">
        <f t="shared" si="596"/>
        <v>??</v>
      </c>
      <c r="AJ2401" s="59">
        <f>IF(O2401=O2400,0,IF(O2401=O2399,0,IF(O2401=O2398,0,IF(O2401=O2397,0,IF(O2401=O2396,0,IF(O2401=O2395,0,IF(O2401=O2394,0,IF(O2401=O2393,0,IF(O2401=O2392,0,1)))))))))</f>
        <v>0</v>
      </c>
      <c r="AK2401" s="529">
        <f t="shared" si="597"/>
        <v>0</v>
      </c>
    </row>
    <row r="2402" spans="1:37" ht="14.1" customHeight="1" thickTop="1" thickBot="1">
      <c r="A2402" s="2797"/>
      <c r="B2402" s="2800"/>
      <c r="C2402" s="2826"/>
      <c r="D2402" s="2829"/>
      <c r="E2402" s="2832"/>
      <c r="F2402" s="2806"/>
      <c r="G2402" s="2809"/>
      <c r="H2402" s="2836" t="s">
        <v>970</v>
      </c>
      <c r="I2402" s="2806"/>
      <c r="J2402" s="2806"/>
      <c r="K2402" s="275"/>
      <c r="L2402" s="97"/>
      <c r="M2402" s="97"/>
      <c r="N2402" s="79"/>
      <c r="O2402" s="79"/>
      <c r="P2402" s="97"/>
      <c r="Q2402" s="97"/>
      <c r="R2402" s="14"/>
      <c r="S2402" s="14"/>
      <c r="T2402" s="14"/>
      <c r="U2402" s="14"/>
      <c r="V2402" s="14"/>
      <c r="W2402" s="14"/>
      <c r="X2402" s="14"/>
      <c r="Y2402" s="14"/>
      <c r="Z2402" s="97"/>
      <c r="AA2402" s="2812">
        <f>SUM(R2402:Z2411)</f>
        <v>0</v>
      </c>
      <c r="AB2402" s="2867"/>
      <c r="AC2402" s="2815">
        <f t="shared" ref="AC2402" si="598">IF((AA2402-AB2402)&gt;=0,AA2402-AB2402,0)</f>
        <v>0</v>
      </c>
      <c r="AD2402" s="2835">
        <f>IF(AA2402&lt;AB2402,AA2402,AB2402)/IF(AB2402=0,1,AB2402)</f>
        <v>0</v>
      </c>
      <c r="AE2402" s="2820" t="str">
        <f>IF(AD2402=1,"pe",IF(AD2402&gt;0,"ne",""))</f>
        <v/>
      </c>
      <c r="AF2402" s="2823"/>
      <c r="AG2402" s="59">
        <v>1</v>
      </c>
      <c r="AH2402" s="59" t="s">
        <v>224</v>
      </c>
      <c r="AI2402" s="59" t="str">
        <f t="shared" si="596"/>
        <v>??</v>
      </c>
      <c r="AJ2402" s="59">
        <v>1</v>
      </c>
      <c r="AK2402" s="529">
        <f>C2402</f>
        <v>0</v>
      </c>
    </row>
    <row r="2403" spans="1:37" ht="14.1" customHeight="1" thickTop="1" thickBot="1">
      <c r="A2403" s="2797"/>
      <c r="B2403" s="2801"/>
      <c r="C2403" s="2827"/>
      <c r="D2403" s="2830"/>
      <c r="E2403" s="2833"/>
      <c r="F2403" s="2807"/>
      <c r="G2403" s="2810"/>
      <c r="H2403" s="2837"/>
      <c r="I2403" s="2807"/>
      <c r="J2403" s="2807"/>
      <c r="K2403" s="273"/>
      <c r="L2403" s="98"/>
      <c r="M2403" s="1760"/>
      <c r="N2403" s="89"/>
      <c r="O2403" s="89"/>
      <c r="P2403" s="98"/>
      <c r="Q2403" s="98"/>
      <c r="R2403" s="12"/>
      <c r="S2403" s="12"/>
      <c r="T2403" s="12"/>
      <c r="U2403" s="12"/>
      <c r="V2403" s="12"/>
      <c r="W2403" s="1934"/>
      <c r="X2403" s="1934"/>
      <c r="Y2403" s="12"/>
      <c r="Z2403" s="98"/>
      <c r="AA2403" s="2813"/>
      <c r="AB2403" s="2868"/>
      <c r="AC2403" s="2816"/>
      <c r="AD2403" s="2835"/>
      <c r="AE2403" s="2821"/>
      <c r="AF2403" s="2823"/>
      <c r="AG2403" s="59">
        <f>IF(N2403=N2402,0,1)</f>
        <v>0</v>
      </c>
      <c r="AH2403" s="59" t="s">
        <v>224</v>
      </c>
      <c r="AI2403" s="59" t="str">
        <f t="shared" si="596"/>
        <v>??</v>
      </c>
      <c r="AJ2403" s="59">
        <f>IF(O2403=O2402,0,1)</f>
        <v>0</v>
      </c>
      <c r="AK2403" s="529">
        <f t="shared" si="597"/>
        <v>0</v>
      </c>
    </row>
    <row r="2404" spans="1:37" ht="14.1" customHeight="1" thickTop="1" thickBot="1">
      <c r="A2404" s="2797"/>
      <c r="B2404" s="2801"/>
      <c r="C2404" s="2827"/>
      <c r="D2404" s="2830"/>
      <c r="E2404" s="2833"/>
      <c r="F2404" s="2807"/>
      <c r="G2404" s="2810"/>
      <c r="H2404" s="2838"/>
      <c r="I2404" s="2807"/>
      <c r="J2404" s="2807"/>
      <c r="K2404" s="273"/>
      <c r="L2404" s="98"/>
      <c r="M2404" s="1760"/>
      <c r="N2404" s="89"/>
      <c r="O2404" s="89"/>
      <c r="P2404" s="98"/>
      <c r="Q2404" s="98"/>
      <c r="R2404" s="12"/>
      <c r="S2404" s="12"/>
      <c r="T2404" s="12"/>
      <c r="U2404" s="12"/>
      <c r="V2404" s="12"/>
      <c r="W2404" s="1934"/>
      <c r="X2404" s="1934"/>
      <c r="Y2404" s="12"/>
      <c r="Z2404" s="98"/>
      <c r="AA2404" s="2813"/>
      <c r="AB2404" s="2868"/>
      <c r="AC2404" s="2816"/>
      <c r="AD2404" s="2835"/>
      <c r="AE2404" s="2821"/>
      <c r="AF2404" s="2823"/>
      <c r="AG2404" s="59">
        <f>IF(N2404=N2403,0,IF(N2404=N2402,0,1))</f>
        <v>0</v>
      </c>
      <c r="AH2404" s="59" t="s">
        <v>224</v>
      </c>
      <c r="AI2404" s="59" t="str">
        <f t="shared" si="596"/>
        <v>??</v>
      </c>
      <c r="AJ2404" s="59">
        <f>IF(O2404=O2403,0,IF(O2404=O2402,0,1))</f>
        <v>0</v>
      </c>
      <c r="AK2404" s="529">
        <f t="shared" si="597"/>
        <v>0</v>
      </c>
    </row>
    <row r="2405" spans="1:37" ht="14.1" customHeight="1" thickTop="1" thickBot="1">
      <c r="A2405" s="2797"/>
      <c r="B2405" s="2801"/>
      <c r="C2405" s="2827"/>
      <c r="D2405" s="2830"/>
      <c r="E2405" s="2833"/>
      <c r="F2405" s="2807"/>
      <c r="G2405" s="2810"/>
      <c r="H2405" s="2839"/>
      <c r="I2405" s="2807"/>
      <c r="J2405" s="2807"/>
      <c r="K2405" s="273"/>
      <c r="L2405" s="98"/>
      <c r="M2405" s="1760"/>
      <c r="N2405" s="89"/>
      <c r="O2405" s="89"/>
      <c r="P2405" s="98"/>
      <c r="Q2405" s="98"/>
      <c r="R2405" s="12"/>
      <c r="S2405" s="12"/>
      <c r="T2405" s="12"/>
      <c r="U2405" s="12"/>
      <c r="V2405" s="12"/>
      <c r="W2405" s="1934"/>
      <c r="X2405" s="1934"/>
      <c r="Y2405" s="12"/>
      <c r="Z2405" s="98"/>
      <c r="AA2405" s="2813"/>
      <c r="AB2405" s="2868"/>
      <c r="AC2405" s="2816"/>
      <c r="AD2405" s="2835"/>
      <c r="AE2405" s="2821"/>
      <c r="AF2405" s="2823"/>
      <c r="AG2405" s="59">
        <f>IF(N2405=N2404,0,IF(N2405=N2403,0,IF(N2405=N2402,0,1)))</f>
        <v>0</v>
      </c>
      <c r="AH2405" s="59" t="s">
        <v>224</v>
      </c>
      <c r="AI2405" s="59" t="str">
        <f t="shared" si="596"/>
        <v>??</v>
      </c>
      <c r="AJ2405" s="59">
        <f>IF(O2405=O2404,0,IF(O2405=O2403,0,IF(O2405=O2402,0,1)))</f>
        <v>0</v>
      </c>
      <c r="AK2405" s="529">
        <f t="shared" si="597"/>
        <v>0</v>
      </c>
    </row>
    <row r="2406" spans="1:37" ht="14.1" customHeight="1" thickTop="1" thickBot="1">
      <c r="A2406" s="2797"/>
      <c r="B2406" s="2801"/>
      <c r="C2406" s="2827"/>
      <c r="D2406" s="2830"/>
      <c r="E2406" s="2833"/>
      <c r="F2406" s="2807"/>
      <c r="G2406" s="2810"/>
      <c r="H2406" s="2839"/>
      <c r="I2406" s="2807"/>
      <c r="J2406" s="2807"/>
      <c r="K2406" s="277"/>
      <c r="L2406" s="98"/>
      <c r="M2406" s="1760"/>
      <c r="N2406" s="89"/>
      <c r="O2406" s="89"/>
      <c r="P2406" s="98"/>
      <c r="Q2406" s="98"/>
      <c r="R2406" s="12"/>
      <c r="S2406" s="12"/>
      <c r="T2406" s="12"/>
      <c r="U2406" s="12"/>
      <c r="V2406" s="12"/>
      <c r="W2406" s="1934"/>
      <c r="X2406" s="1934"/>
      <c r="Y2406" s="12"/>
      <c r="Z2406" s="98"/>
      <c r="AA2406" s="2813"/>
      <c r="AB2406" s="2868"/>
      <c r="AC2406" s="2816"/>
      <c r="AD2406" s="2835"/>
      <c r="AE2406" s="2821"/>
      <c r="AF2406" s="2823"/>
      <c r="AG2406" s="59">
        <f>IF(N2406=N2405,0,IF(N2406=N2404,0,IF(N2406=N2403,0,IF(N2406=N2402,0,1))))</f>
        <v>0</v>
      </c>
      <c r="AH2406" s="59" t="s">
        <v>224</v>
      </c>
      <c r="AI2406" s="59" t="str">
        <f t="shared" si="596"/>
        <v>??</v>
      </c>
      <c r="AJ2406" s="59">
        <f>IF(O2406=O2405,0,IF(O2406=O2404,0,IF(O2406=O2403,0,IF(O2406=O2402,0,1))))</f>
        <v>0</v>
      </c>
      <c r="AK2406" s="529">
        <f t="shared" si="597"/>
        <v>0</v>
      </c>
    </row>
    <row r="2407" spans="1:37" ht="14.1" customHeight="1" thickTop="1" thickBot="1">
      <c r="A2407" s="2797"/>
      <c r="B2407" s="2801"/>
      <c r="C2407" s="2827"/>
      <c r="D2407" s="2830"/>
      <c r="E2407" s="2833"/>
      <c r="F2407" s="2807"/>
      <c r="G2407" s="2810"/>
      <c r="H2407" s="2839"/>
      <c r="I2407" s="2807"/>
      <c r="J2407" s="2807"/>
      <c r="K2407" s="277"/>
      <c r="L2407" s="98"/>
      <c r="M2407" s="1760"/>
      <c r="N2407" s="89"/>
      <c r="O2407" s="89"/>
      <c r="P2407" s="98"/>
      <c r="Q2407" s="98"/>
      <c r="R2407" s="12"/>
      <c r="S2407" s="12"/>
      <c r="T2407" s="12"/>
      <c r="U2407" s="12"/>
      <c r="V2407" s="12"/>
      <c r="W2407" s="1934"/>
      <c r="X2407" s="1934"/>
      <c r="Y2407" s="12"/>
      <c r="Z2407" s="98"/>
      <c r="AA2407" s="2813"/>
      <c r="AB2407" s="2868"/>
      <c r="AC2407" s="2816"/>
      <c r="AD2407" s="2835"/>
      <c r="AE2407" s="2821"/>
      <c r="AF2407" s="2823"/>
      <c r="AG2407" s="59">
        <f>IF(N2407=N2406,0,IF(N2407=N2405,0,IF(N2407=N2404,0,IF(N2407=N2403,0,IF(N2407=N2402,0,1)))))</f>
        <v>0</v>
      </c>
      <c r="AH2407" s="59" t="s">
        <v>224</v>
      </c>
      <c r="AI2407" s="59" t="str">
        <f t="shared" si="596"/>
        <v>??</v>
      </c>
      <c r="AJ2407" s="59">
        <f>IF(O2407=O2406,0,IF(O2407=O2405,0,IF(O2407=O2404,0,IF(O2407=O2403,0,IF(O2407=O2402,0,1)))))</f>
        <v>0</v>
      </c>
      <c r="AK2407" s="529">
        <f t="shared" si="597"/>
        <v>0</v>
      </c>
    </row>
    <row r="2408" spans="1:37" ht="14.1" customHeight="1" thickTop="1" thickBot="1">
      <c r="A2408" s="2797"/>
      <c r="B2408" s="2801"/>
      <c r="C2408" s="2827"/>
      <c r="D2408" s="2830"/>
      <c r="E2408" s="2833"/>
      <c r="F2408" s="2807"/>
      <c r="G2408" s="2810"/>
      <c r="H2408" s="2839"/>
      <c r="I2408" s="2807"/>
      <c r="J2408" s="2807"/>
      <c r="K2408" s="277"/>
      <c r="L2408" s="98"/>
      <c r="M2408" s="1760"/>
      <c r="N2408" s="89"/>
      <c r="O2408" s="89"/>
      <c r="P2408" s="98"/>
      <c r="Q2408" s="98"/>
      <c r="R2408" s="12"/>
      <c r="S2408" s="12"/>
      <c r="T2408" s="12"/>
      <c r="U2408" s="12"/>
      <c r="V2408" s="12"/>
      <c r="W2408" s="1934"/>
      <c r="X2408" s="1934"/>
      <c r="Y2408" s="12"/>
      <c r="Z2408" s="98"/>
      <c r="AA2408" s="2813"/>
      <c r="AB2408" s="2868"/>
      <c r="AC2408" s="2487" t="str">
        <f>IF(AC2402&gt;AB2402/2,"błąd","")</f>
        <v/>
      </c>
      <c r="AD2408" s="2835"/>
      <c r="AE2408" s="2821"/>
      <c r="AF2408" s="2823"/>
      <c r="AG2408" s="59">
        <f>IF(N2408=N2407,0,IF(N2408=N2406,0,IF(N2408=N2405,0,IF(N2408=N2404,0,IF(N2408=N2403,0,IF(N2408=N2402,0,1))))))</f>
        <v>0</v>
      </c>
      <c r="AH2408" s="59" t="s">
        <v>224</v>
      </c>
      <c r="AI2408" s="59" t="str">
        <f t="shared" si="596"/>
        <v>??</v>
      </c>
      <c r="AJ2408" s="59">
        <f>IF(O2408=O2407,0,IF(O2408=O2406,0,IF(O2408=O2405,0,IF(O2408=O2404,0,IF(O2408=O2403,0,IF(O2408=O2402,0,1))))))</f>
        <v>0</v>
      </c>
      <c r="AK2408" s="529">
        <f t="shared" si="597"/>
        <v>0</v>
      </c>
    </row>
    <row r="2409" spans="1:37" ht="14.1" customHeight="1" thickTop="1" thickBot="1">
      <c r="A2409" s="2797"/>
      <c r="B2409" s="2801"/>
      <c r="C2409" s="2827"/>
      <c r="D2409" s="2830"/>
      <c r="E2409" s="2833"/>
      <c r="F2409" s="2807"/>
      <c r="G2409" s="2810"/>
      <c r="H2409" s="2839"/>
      <c r="I2409" s="2807"/>
      <c r="J2409" s="2807"/>
      <c r="K2409" s="277"/>
      <c r="L2409" s="98"/>
      <c r="M2409" s="1760"/>
      <c r="N2409" s="89"/>
      <c r="O2409" s="89"/>
      <c r="P2409" s="98"/>
      <c r="Q2409" s="98"/>
      <c r="R2409" s="12"/>
      <c r="S2409" s="12"/>
      <c r="T2409" s="12"/>
      <c r="U2409" s="12"/>
      <c r="V2409" s="12"/>
      <c r="W2409" s="1934"/>
      <c r="X2409" s="1934"/>
      <c r="Y2409" s="12"/>
      <c r="Z2409" s="98"/>
      <c r="AA2409" s="2813"/>
      <c r="AB2409" s="2868"/>
      <c r="AC2409" s="2487"/>
      <c r="AD2409" s="2835"/>
      <c r="AE2409" s="2821"/>
      <c r="AF2409" s="2823"/>
      <c r="AG2409" s="59">
        <f>IF(N2409=N2408,0,IF(N2409=N2407,0,IF(N2409=N2406,0,IF(N2409=N2405,0,IF(N2409=N2404,0,IF(N2409=N2403,0,IF(N2409=N2402,0,1)))))))</f>
        <v>0</v>
      </c>
      <c r="AH2409" s="59" t="s">
        <v>224</v>
      </c>
      <c r="AI2409" s="59" t="str">
        <f t="shared" si="596"/>
        <v>??</v>
      </c>
      <c r="AJ2409" s="59">
        <f>IF(O2409=O2408,0,IF(O2409=O2407,0,IF(O2409=O2406,0,IF(O2409=O2405,0,IF(O2409=O2404,0,IF(O2409=O2403,0,IF(O2409=O2402,0,1)))))))</f>
        <v>0</v>
      </c>
      <c r="AK2409" s="529">
        <f t="shared" si="597"/>
        <v>0</v>
      </c>
    </row>
    <row r="2410" spans="1:37" ht="14.1" customHeight="1" thickTop="1" thickBot="1">
      <c r="A2410" s="2797"/>
      <c r="B2410" s="2801"/>
      <c r="C2410" s="2827"/>
      <c r="D2410" s="2830"/>
      <c r="E2410" s="2833"/>
      <c r="F2410" s="2807"/>
      <c r="G2410" s="2810"/>
      <c r="H2410" s="2839"/>
      <c r="I2410" s="2807"/>
      <c r="J2410" s="2807"/>
      <c r="K2410" s="277"/>
      <c r="L2410" s="98"/>
      <c r="M2410" s="1760"/>
      <c r="N2410" s="89"/>
      <c r="O2410" s="89"/>
      <c r="P2410" s="98"/>
      <c r="Q2410" s="98"/>
      <c r="R2410" s="12"/>
      <c r="S2410" s="12"/>
      <c r="T2410" s="12"/>
      <c r="U2410" s="12"/>
      <c r="V2410" s="12"/>
      <c r="W2410" s="1934"/>
      <c r="X2410" s="1934"/>
      <c r="Y2410" s="12"/>
      <c r="Z2410" s="98"/>
      <c r="AA2410" s="2813"/>
      <c r="AB2410" s="2868"/>
      <c r="AC2410" s="2487"/>
      <c r="AD2410" s="2835"/>
      <c r="AE2410" s="2821"/>
      <c r="AF2410" s="2823"/>
      <c r="AG2410" s="59">
        <f>IF(N2410=N2409,0,IF(N2410=N2408,0,IF(N2410=N2407,0,IF(N2410=N2406,0,IF(N2410=N2405,0,IF(N2410=N2404,0,IF(N2410=N2403,0,IF(N2410=N2402,0,1))))))))</f>
        <v>0</v>
      </c>
      <c r="AH2410" s="59" t="s">
        <v>224</v>
      </c>
      <c r="AI2410" s="59" t="str">
        <f t="shared" si="596"/>
        <v>??</v>
      </c>
      <c r="AJ2410" s="59">
        <f>IF(O2410=O2409,0,IF(O2410=O2408,0,IF(O2410=O2407,0,IF(O2410=O2406,0,IF(O2410=O2405,0,IF(O2410=O2404,0,IF(O2410=O2403,0,IF(O2410=O2402,0,1))))))))</f>
        <v>0</v>
      </c>
      <c r="AK2410" s="529">
        <f t="shared" si="597"/>
        <v>0</v>
      </c>
    </row>
    <row r="2411" spans="1:37" ht="14.1" customHeight="1" thickTop="1" thickBot="1">
      <c r="A2411" s="2797"/>
      <c r="B2411" s="2802"/>
      <c r="C2411" s="2828"/>
      <c r="D2411" s="2831"/>
      <c r="E2411" s="2834"/>
      <c r="F2411" s="2808"/>
      <c r="G2411" s="2811"/>
      <c r="H2411" s="2840"/>
      <c r="I2411" s="2808"/>
      <c r="J2411" s="2808"/>
      <c r="K2411" s="274"/>
      <c r="L2411" s="96"/>
      <c r="M2411" s="96"/>
      <c r="N2411" s="89"/>
      <c r="O2411" s="93"/>
      <c r="P2411" s="96"/>
      <c r="Q2411" s="96"/>
      <c r="R2411" s="13"/>
      <c r="S2411" s="13"/>
      <c r="T2411" s="13"/>
      <c r="U2411" s="13"/>
      <c r="V2411" s="13"/>
      <c r="W2411" s="13"/>
      <c r="X2411" s="13"/>
      <c r="Y2411" s="13"/>
      <c r="Z2411" s="96"/>
      <c r="AA2411" s="2814"/>
      <c r="AB2411" s="2869"/>
      <c r="AC2411" s="2488"/>
      <c r="AD2411" s="2835"/>
      <c r="AE2411" s="2822"/>
      <c r="AF2411" s="2823"/>
      <c r="AG2411" s="59">
        <f>IF(N2411=N2410,0,IF(N2411=N2409,0,IF(N2411=N2408,0,IF(N2411=N2407,0,IF(N2411=N2406,0,IF(N2411=N2405,0,IF(N2411=N2404,0,IF(N2411=N2403,0,IF(N2411=N2402,0,1)))))))))</f>
        <v>0</v>
      </c>
      <c r="AH2411" s="59" t="s">
        <v>224</v>
      </c>
      <c r="AI2411" s="59" t="str">
        <f t="shared" si="596"/>
        <v>??</v>
      </c>
      <c r="AJ2411" s="59">
        <f>IF(O2411=O2410,0,IF(O2411=O2409,0,IF(O2411=O2408,0,IF(O2411=O2407,0,IF(O2411=O2406,0,IF(O2411=O2405,0,IF(O2411=O2404,0,IF(O2411=O2403,0,IF(O2411=O2402,0,1)))))))))</f>
        <v>0</v>
      </c>
      <c r="AK2411" s="529">
        <f t="shared" si="597"/>
        <v>0</v>
      </c>
    </row>
    <row r="2412" spans="1:37" ht="14.1" customHeight="1" thickTop="1" thickBot="1">
      <c r="A2412" s="2797"/>
      <c r="B2412" s="2800"/>
      <c r="C2412" s="2826"/>
      <c r="D2412" s="2829"/>
      <c r="E2412" s="2832"/>
      <c r="F2412" s="2806"/>
      <c r="G2412" s="2809"/>
      <c r="H2412" s="2836" t="s">
        <v>970</v>
      </c>
      <c r="I2412" s="2806"/>
      <c r="J2412" s="2806"/>
      <c r="K2412" s="275"/>
      <c r="L2412" s="97"/>
      <c r="M2412" s="97"/>
      <c r="N2412" s="79"/>
      <c r="O2412" s="79"/>
      <c r="P2412" s="97"/>
      <c r="Q2412" s="97"/>
      <c r="R2412" s="14"/>
      <c r="S2412" s="14"/>
      <c r="T2412" s="14"/>
      <c r="U2412" s="14"/>
      <c r="V2412" s="14"/>
      <c r="W2412" s="14"/>
      <c r="X2412" s="14"/>
      <c r="Y2412" s="14"/>
      <c r="Z2412" s="97"/>
      <c r="AA2412" s="2812">
        <f>SUM(R2412:Z2421)</f>
        <v>0</v>
      </c>
      <c r="AB2412" s="2867"/>
      <c r="AC2412" s="2815">
        <f t="shared" ref="AC2412" si="599">IF((AA2412-AB2412)&gt;=0,AA2412-AB2412,0)</f>
        <v>0</v>
      </c>
      <c r="AD2412" s="2835">
        <f>IF(AA2412&lt;AB2412,AA2412,AB2412)/IF(AB2412=0,1,AB2412)</f>
        <v>0</v>
      </c>
      <c r="AE2412" s="2820" t="str">
        <f>IF(AD2412=1,"pe",IF(AD2412&gt;0,"ne",""))</f>
        <v/>
      </c>
      <c r="AF2412" s="2823"/>
      <c r="AG2412" s="59">
        <v>1</v>
      </c>
      <c r="AH2412" s="59" t="s">
        <v>224</v>
      </c>
      <c r="AI2412" s="59" t="str">
        <f t="shared" si="596"/>
        <v>??</v>
      </c>
      <c r="AJ2412" s="59">
        <v>1</v>
      </c>
      <c r="AK2412" s="529">
        <f>C2412</f>
        <v>0</v>
      </c>
    </row>
    <row r="2413" spans="1:37" ht="14.1" customHeight="1" thickTop="1" thickBot="1">
      <c r="A2413" s="2797"/>
      <c r="B2413" s="2801"/>
      <c r="C2413" s="2827"/>
      <c r="D2413" s="2830"/>
      <c r="E2413" s="2833"/>
      <c r="F2413" s="2807"/>
      <c r="G2413" s="2810"/>
      <c r="H2413" s="2837"/>
      <c r="I2413" s="2807"/>
      <c r="J2413" s="2807"/>
      <c r="K2413" s="273"/>
      <c r="L2413" s="98"/>
      <c r="M2413" s="1760"/>
      <c r="N2413" s="89"/>
      <c r="O2413" s="89"/>
      <c r="P2413" s="98"/>
      <c r="Q2413" s="98"/>
      <c r="R2413" s="12"/>
      <c r="S2413" s="12"/>
      <c r="T2413" s="12"/>
      <c r="U2413" s="12"/>
      <c r="V2413" s="12"/>
      <c r="W2413" s="1934"/>
      <c r="X2413" s="1934"/>
      <c r="Y2413" s="12"/>
      <c r="Z2413" s="98"/>
      <c r="AA2413" s="2813"/>
      <c r="AB2413" s="2868"/>
      <c r="AC2413" s="2816"/>
      <c r="AD2413" s="2835"/>
      <c r="AE2413" s="2821"/>
      <c r="AF2413" s="2823"/>
      <c r="AG2413" s="59">
        <f>IF(N2413=N2412,0,1)</f>
        <v>0</v>
      </c>
      <c r="AH2413" s="59" t="s">
        <v>224</v>
      </c>
      <c r="AI2413" s="59" t="str">
        <f t="shared" si="596"/>
        <v>??</v>
      </c>
      <c r="AJ2413" s="59">
        <f>IF(O2413=O2412,0,1)</f>
        <v>0</v>
      </c>
      <c r="AK2413" s="529">
        <f t="shared" si="597"/>
        <v>0</v>
      </c>
    </row>
    <row r="2414" spans="1:37" ht="14.1" customHeight="1" thickTop="1" thickBot="1">
      <c r="A2414" s="2797"/>
      <c r="B2414" s="2801"/>
      <c r="C2414" s="2827"/>
      <c r="D2414" s="2830"/>
      <c r="E2414" s="2833"/>
      <c r="F2414" s="2807"/>
      <c r="G2414" s="2810"/>
      <c r="H2414" s="2838"/>
      <c r="I2414" s="2807"/>
      <c r="J2414" s="2807"/>
      <c r="K2414" s="273"/>
      <c r="L2414" s="98"/>
      <c r="M2414" s="1760"/>
      <c r="N2414" s="89"/>
      <c r="O2414" s="89"/>
      <c r="P2414" s="98"/>
      <c r="Q2414" s="98"/>
      <c r="R2414" s="12"/>
      <c r="S2414" s="12"/>
      <c r="T2414" s="12"/>
      <c r="U2414" s="12"/>
      <c r="V2414" s="12"/>
      <c r="W2414" s="1934"/>
      <c r="X2414" s="1934"/>
      <c r="Y2414" s="12"/>
      <c r="Z2414" s="98"/>
      <c r="AA2414" s="2813"/>
      <c r="AB2414" s="2868"/>
      <c r="AC2414" s="2816"/>
      <c r="AD2414" s="2835"/>
      <c r="AE2414" s="2821"/>
      <c r="AF2414" s="2823"/>
      <c r="AG2414" s="59">
        <f>IF(N2414=N2413,0,IF(N2414=N2412,0,1))</f>
        <v>0</v>
      </c>
      <c r="AH2414" s="59" t="s">
        <v>224</v>
      </c>
      <c r="AI2414" s="59" t="str">
        <f t="shared" si="596"/>
        <v>??</v>
      </c>
      <c r="AJ2414" s="59">
        <f>IF(O2414=O2413,0,IF(O2414=O2412,0,1))</f>
        <v>0</v>
      </c>
      <c r="AK2414" s="529">
        <f t="shared" si="597"/>
        <v>0</v>
      </c>
    </row>
    <row r="2415" spans="1:37" ht="14.1" customHeight="1" thickTop="1" thickBot="1">
      <c r="A2415" s="2797"/>
      <c r="B2415" s="2801"/>
      <c r="C2415" s="2827"/>
      <c r="D2415" s="2830"/>
      <c r="E2415" s="2833"/>
      <c r="F2415" s="2807"/>
      <c r="G2415" s="2810"/>
      <c r="H2415" s="2839"/>
      <c r="I2415" s="2807"/>
      <c r="J2415" s="2807"/>
      <c r="K2415" s="273"/>
      <c r="L2415" s="98"/>
      <c r="M2415" s="1760"/>
      <c r="N2415" s="89"/>
      <c r="O2415" s="89"/>
      <c r="P2415" s="98"/>
      <c r="Q2415" s="98"/>
      <c r="R2415" s="12"/>
      <c r="S2415" s="12"/>
      <c r="T2415" s="12"/>
      <c r="U2415" s="12"/>
      <c r="V2415" s="12"/>
      <c r="W2415" s="1934"/>
      <c r="X2415" s="1934"/>
      <c r="Y2415" s="12"/>
      <c r="Z2415" s="98"/>
      <c r="AA2415" s="2813"/>
      <c r="AB2415" s="2868"/>
      <c r="AC2415" s="2816"/>
      <c r="AD2415" s="2835"/>
      <c r="AE2415" s="2821"/>
      <c r="AF2415" s="2823"/>
      <c r="AG2415" s="59">
        <f>IF(N2415=N2414,0,IF(N2415=N2413,0,IF(N2415=N2412,0,1)))</f>
        <v>0</v>
      </c>
      <c r="AH2415" s="59" t="s">
        <v>224</v>
      </c>
      <c r="AI2415" s="59" t="str">
        <f t="shared" si="596"/>
        <v>??</v>
      </c>
      <c r="AJ2415" s="59">
        <f>IF(O2415=O2414,0,IF(O2415=O2413,0,IF(O2415=O2412,0,1)))</f>
        <v>0</v>
      </c>
      <c r="AK2415" s="529">
        <f t="shared" si="597"/>
        <v>0</v>
      </c>
    </row>
    <row r="2416" spans="1:37" ht="14.1" customHeight="1" thickTop="1" thickBot="1">
      <c r="A2416" s="2797"/>
      <c r="B2416" s="2801"/>
      <c r="C2416" s="2827"/>
      <c r="D2416" s="2830"/>
      <c r="E2416" s="2833"/>
      <c r="F2416" s="2807"/>
      <c r="G2416" s="2810"/>
      <c r="H2416" s="2839"/>
      <c r="I2416" s="2807"/>
      <c r="J2416" s="2807"/>
      <c r="K2416" s="277"/>
      <c r="L2416" s="98"/>
      <c r="M2416" s="1760"/>
      <c r="N2416" s="89"/>
      <c r="O2416" s="89"/>
      <c r="P2416" s="98"/>
      <c r="Q2416" s="98"/>
      <c r="R2416" s="12"/>
      <c r="S2416" s="12"/>
      <c r="T2416" s="12"/>
      <c r="U2416" s="12"/>
      <c r="V2416" s="12"/>
      <c r="W2416" s="1934"/>
      <c r="X2416" s="1934"/>
      <c r="Y2416" s="12"/>
      <c r="Z2416" s="98"/>
      <c r="AA2416" s="2813"/>
      <c r="AB2416" s="2868"/>
      <c r="AC2416" s="2816"/>
      <c r="AD2416" s="2835"/>
      <c r="AE2416" s="2821"/>
      <c r="AF2416" s="2823"/>
      <c r="AG2416" s="59">
        <f>IF(N2416=N2415,0,IF(N2416=N2414,0,IF(N2416=N2413,0,IF(N2416=N2412,0,1))))</f>
        <v>0</v>
      </c>
      <c r="AH2416" s="59" t="s">
        <v>224</v>
      </c>
      <c r="AI2416" s="59" t="str">
        <f t="shared" si="596"/>
        <v>??</v>
      </c>
      <c r="AJ2416" s="59">
        <f>IF(O2416=O2415,0,IF(O2416=O2414,0,IF(O2416=O2413,0,IF(O2416=O2412,0,1))))</f>
        <v>0</v>
      </c>
      <c r="AK2416" s="529">
        <f t="shared" si="597"/>
        <v>0</v>
      </c>
    </row>
    <row r="2417" spans="1:37" ht="14.1" customHeight="1" thickTop="1" thickBot="1">
      <c r="A2417" s="2797"/>
      <c r="B2417" s="2801"/>
      <c r="C2417" s="2827"/>
      <c r="D2417" s="2830"/>
      <c r="E2417" s="2833"/>
      <c r="F2417" s="2807"/>
      <c r="G2417" s="2810"/>
      <c r="H2417" s="2839"/>
      <c r="I2417" s="2807"/>
      <c r="J2417" s="2807"/>
      <c r="K2417" s="277"/>
      <c r="L2417" s="98"/>
      <c r="M2417" s="1760"/>
      <c r="N2417" s="89"/>
      <c r="O2417" s="89"/>
      <c r="P2417" s="98"/>
      <c r="Q2417" s="98"/>
      <c r="R2417" s="12"/>
      <c r="S2417" s="12"/>
      <c r="T2417" s="12"/>
      <c r="U2417" s="12"/>
      <c r="V2417" s="12"/>
      <c r="W2417" s="1934"/>
      <c r="X2417" s="1934"/>
      <c r="Y2417" s="12"/>
      <c r="Z2417" s="98"/>
      <c r="AA2417" s="2813"/>
      <c r="AB2417" s="2868"/>
      <c r="AC2417" s="2816"/>
      <c r="AD2417" s="2835"/>
      <c r="AE2417" s="2821"/>
      <c r="AF2417" s="2823"/>
      <c r="AG2417" s="59">
        <f>IF(N2417=N2416,0,IF(N2417=N2415,0,IF(N2417=N2414,0,IF(N2417=N2413,0,IF(N2417=N2412,0,1)))))</f>
        <v>0</v>
      </c>
      <c r="AH2417" s="59" t="s">
        <v>224</v>
      </c>
      <c r="AI2417" s="59" t="str">
        <f t="shared" si="596"/>
        <v>??</v>
      </c>
      <c r="AJ2417" s="59">
        <f>IF(O2417=O2416,0,IF(O2417=O2415,0,IF(O2417=O2414,0,IF(O2417=O2413,0,IF(O2417=O2412,0,1)))))</f>
        <v>0</v>
      </c>
      <c r="AK2417" s="529">
        <f t="shared" si="597"/>
        <v>0</v>
      </c>
    </row>
    <row r="2418" spans="1:37" ht="14.1" customHeight="1" thickTop="1" thickBot="1">
      <c r="A2418" s="2797"/>
      <c r="B2418" s="2801"/>
      <c r="C2418" s="2827"/>
      <c r="D2418" s="2830"/>
      <c r="E2418" s="2833"/>
      <c r="F2418" s="2807"/>
      <c r="G2418" s="2810"/>
      <c r="H2418" s="2839"/>
      <c r="I2418" s="2807"/>
      <c r="J2418" s="2807"/>
      <c r="K2418" s="277"/>
      <c r="L2418" s="98"/>
      <c r="M2418" s="1760"/>
      <c r="N2418" s="89"/>
      <c r="O2418" s="89"/>
      <c r="P2418" s="98"/>
      <c r="Q2418" s="98"/>
      <c r="R2418" s="12"/>
      <c r="S2418" s="12"/>
      <c r="T2418" s="12"/>
      <c r="U2418" s="12"/>
      <c r="V2418" s="12"/>
      <c r="W2418" s="1934"/>
      <c r="X2418" s="1934"/>
      <c r="Y2418" s="12"/>
      <c r="Z2418" s="98"/>
      <c r="AA2418" s="2813"/>
      <c r="AB2418" s="2868"/>
      <c r="AC2418" s="2487" t="str">
        <f>IF(AC2412&gt;AB2412/2,"błąd","")</f>
        <v/>
      </c>
      <c r="AD2418" s="2835"/>
      <c r="AE2418" s="2821"/>
      <c r="AF2418" s="2823"/>
      <c r="AG2418" s="59">
        <f>IF(N2418=N2417,0,IF(N2418=N2416,0,IF(N2418=N2415,0,IF(N2418=N2414,0,IF(N2418=N2413,0,IF(N2418=N2412,0,1))))))</f>
        <v>0</v>
      </c>
      <c r="AH2418" s="59" t="s">
        <v>224</v>
      </c>
      <c r="AI2418" s="59" t="str">
        <f t="shared" si="596"/>
        <v>??</v>
      </c>
      <c r="AJ2418" s="59">
        <f>IF(O2418=O2417,0,IF(O2418=O2416,0,IF(O2418=O2415,0,IF(O2418=O2414,0,IF(O2418=O2413,0,IF(O2418=O2412,0,1))))))</f>
        <v>0</v>
      </c>
      <c r="AK2418" s="529">
        <f t="shared" si="597"/>
        <v>0</v>
      </c>
    </row>
    <row r="2419" spans="1:37" ht="14.1" customHeight="1" thickTop="1" thickBot="1">
      <c r="A2419" s="2797"/>
      <c r="B2419" s="2801"/>
      <c r="C2419" s="2827"/>
      <c r="D2419" s="2830"/>
      <c r="E2419" s="2833"/>
      <c r="F2419" s="2807"/>
      <c r="G2419" s="2810"/>
      <c r="H2419" s="2839"/>
      <c r="I2419" s="2807"/>
      <c r="J2419" s="2807"/>
      <c r="K2419" s="277"/>
      <c r="L2419" s="98"/>
      <c r="M2419" s="1760"/>
      <c r="N2419" s="89"/>
      <c r="O2419" s="89"/>
      <c r="P2419" s="98"/>
      <c r="Q2419" s="98"/>
      <c r="R2419" s="12"/>
      <c r="S2419" s="12"/>
      <c r="T2419" s="12"/>
      <c r="U2419" s="12"/>
      <c r="V2419" s="12"/>
      <c r="W2419" s="1934"/>
      <c r="X2419" s="1934"/>
      <c r="Y2419" s="12"/>
      <c r="Z2419" s="98"/>
      <c r="AA2419" s="2813"/>
      <c r="AB2419" s="2868"/>
      <c r="AC2419" s="2487"/>
      <c r="AD2419" s="2835"/>
      <c r="AE2419" s="2821"/>
      <c r="AF2419" s="2823"/>
      <c r="AG2419" s="59">
        <f>IF(N2419=N2418,0,IF(N2419=N2417,0,IF(N2419=N2416,0,IF(N2419=N2415,0,IF(N2419=N2414,0,IF(N2419=N2413,0,IF(N2419=N2412,0,1)))))))</f>
        <v>0</v>
      </c>
      <c r="AH2419" s="59" t="s">
        <v>224</v>
      </c>
      <c r="AI2419" s="59" t="str">
        <f t="shared" si="596"/>
        <v>??</v>
      </c>
      <c r="AJ2419" s="59">
        <f>IF(O2419=O2418,0,IF(O2419=O2417,0,IF(O2419=O2416,0,IF(O2419=O2415,0,IF(O2419=O2414,0,IF(O2419=O2413,0,IF(O2419=O2412,0,1)))))))</f>
        <v>0</v>
      </c>
      <c r="AK2419" s="529">
        <f t="shared" si="597"/>
        <v>0</v>
      </c>
    </row>
    <row r="2420" spans="1:37" ht="14.1" customHeight="1" thickTop="1" thickBot="1">
      <c r="A2420" s="2797"/>
      <c r="B2420" s="2801"/>
      <c r="C2420" s="2827"/>
      <c r="D2420" s="2830"/>
      <c r="E2420" s="2833"/>
      <c r="F2420" s="2807"/>
      <c r="G2420" s="2810"/>
      <c r="H2420" s="2839"/>
      <c r="I2420" s="2807"/>
      <c r="J2420" s="2807"/>
      <c r="K2420" s="277"/>
      <c r="L2420" s="98"/>
      <c r="M2420" s="1760"/>
      <c r="N2420" s="89"/>
      <c r="O2420" s="89"/>
      <c r="P2420" s="98"/>
      <c r="Q2420" s="98"/>
      <c r="R2420" s="12"/>
      <c r="S2420" s="12"/>
      <c r="T2420" s="12"/>
      <c r="U2420" s="12"/>
      <c r="V2420" s="12"/>
      <c r="W2420" s="1934"/>
      <c r="X2420" s="1934"/>
      <c r="Y2420" s="12"/>
      <c r="Z2420" s="98"/>
      <c r="AA2420" s="2813"/>
      <c r="AB2420" s="2868"/>
      <c r="AC2420" s="2487"/>
      <c r="AD2420" s="2835"/>
      <c r="AE2420" s="2821"/>
      <c r="AF2420" s="2823"/>
      <c r="AG2420" s="59">
        <f>IF(N2420=N2419,0,IF(N2420=N2418,0,IF(N2420=N2417,0,IF(N2420=N2416,0,IF(N2420=N2415,0,IF(N2420=N2414,0,IF(N2420=N2413,0,IF(N2420=N2412,0,1))))))))</f>
        <v>0</v>
      </c>
      <c r="AH2420" s="59" t="s">
        <v>224</v>
      </c>
      <c r="AI2420" s="59" t="str">
        <f t="shared" si="596"/>
        <v>??</v>
      </c>
      <c r="AJ2420" s="59">
        <f>IF(O2420=O2419,0,IF(O2420=O2418,0,IF(O2420=O2417,0,IF(O2420=O2416,0,IF(O2420=O2415,0,IF(O2420=O2414,0,IF(O2420=O2413,0,IF(O2420=O2412,0,1))))))))</f>
        <v>0</v>
      </c>
      <c r="AK2420" s="529">
        <f t="shared" si="597"/>
        <v>0</v>
      </c>
    </row>
    <row r="2421" spans="1:37" ht="14.1" customHeight="1" thickTop="1" thickBot="1">
      <c r="A2421" s="2797"/>
      <c r="B2421" s="2802"/>
      <c r="C2421" s="2828"/>
      <c r="D2421" s="2831"/>
      <c r="E2421" s="2834"/>
      <c r="F2421" s="2808"/>
      <c r="G2421" s="2811"/>
      <c r="H2421" s="2840"/>
      <c r="I2421" s="2808"/>
      <c r="J2421" s="2808"/>
      <c r="K2421" s="274"/>
      <c r="L2421" s="96"/>
      <c r="M2421" s="96"/>
      <c r="N2421" s="89"/>
      <c r="O2421" s="93"/>
      <c r="P2421" s="96"/>
      <c r="Q2421" s="96"/>
      <c r="R2421" s="13"/>
      <c r="S2421" s="13"/>
      <c r="T2421" s="13"/>
      <c r="U2421" s="13"/>
      <c r="V2421" s="13"/>
      <c r="W2421" s="13"/>
      <c r="X2421" s="13"/>
      <c r="Y2421" s="13"/>
      <c r="Z2421" s="96"/>
      <c r="AA2421" s="2814"/>
      <c r="AB2421" s="2869"/>
      <c r="AC2421" s="2488"/>
      <c r="AD2421" s="2835"/>
      <c r="AE2421" s="2822"/>
      <c r="AF2421" s="2823"/>
      <c r="AG2421" s="59">
        <f>IF(N2421=N2420,0,IF(N2421=N2419,0,IF(N2421=N2418,0,IF(N2421=N2417,0,IF(N2421=N2416,0,IF(N2421=N2415,0,IF(N2421=N2414,0,IF(N2421=N2413,0,IF(N2421=N2412,0,1)))))))))</f>
        <v>0</v>
      </c>
      <c r="AH2421" s="59" t="s">
        <v>224</v>
      </c>
      <c r="AI2421" s="59" t="str">
        <f t="shared" si="596"/>
        <v>??</v>
      </c>
      <c r="AJ2421" s="59">
        <f>IF(O2421=O2420,0,IF(O2421=O2419,0,IF(O2421=O2418,0,IF(O2421=O2417,0,IF(O2421=O2416,0,IF(O2421=O2415,0,IF(O2421=O2414,0,IF(O2421=O2413,0,IF(O2421=O2412,0,1)))))))))</f>
        <v>0</v>
      </c>
      <c r="AK2421" s="529">
        <f t="shared" si="597"/>
        <v>0</v>
      </c>
    </row>
    <row r="2422" spans="1:37" ht="14.1" customHeight="1" thickTop="1" thickBot="1">
      <c r="A2422" s="2797"/>
      <c r="B2422" s="2800"/>
      <c r="C2422" s="2826"/>
      <c r="D2422" s="2829"/>
      <c r="E2422" s="2832"/>
      <c r="F2422" s="2806"/>
      <c r="G2422" s="2809"/>
      <c r="H2422" s="2836" t="s">
        <v>970</v>
      </c>
      <c r="I2422" s="2806"/>
      <c r="J2422" s="2806"/>
      <c r="K2422" s="275"/>
      <c r="L2422" s="97"/>
      <c r="M2422" s="97"/>
      <c r="N2422" s="79"/>
      <c r="O2422" s="79"/>
      <c r="P2422" s="97"/>
      <c r="Q2422" s="97"/>
      <c r="R2422" s="14"/>
      <c r="S2422" s="14"/>
      <c r="T2422" s="14"/>
      <c r="U2422" s="14"/>
      <c r="V2422" s="14"/>
      <c r="W2422" s="14"/>
      <c r="X2422" s="14"/>
      <c r="Y2422" s="14"/>
      <c r="Z2422" s="97"/>
      <c r="AA2422" s="2812">
        <f>SUM(R2422:Z2431)</f>
        <v>0</v>
      </c>
      <c r="AB2422" s="2867"/>
      <c r="AC2422" s="2815">
        <f t="shared" ref="AC2422" si="600">IF((AA2422-AB2422)&gt;=0,AA2422-AB2422,0)</f>
        <v>0</v>
      </c>
      <c r="AD2422" s="2835">
        <f>IF(AA2422&lt;AB2422,AA2422,AB2422)/IF(AB2422=0,1,AB2422)</f>
        <v>0</v>
      </c>
      <c r="AE2422" s="2820" t="str">
        <f>IF(AD2422=1,"pe",IF(AD2422&gt;0,"ne",""))</f>
        <v/>
      </c>
      <c r="AF2422" s="2823"/>
      <c r="AG2422" s="59">
        <v>1</v>
      </c>
      <c r="AH2422" s="59" t="s">
        <v>224</v>
      </c>
      <c r="AI2422" s="59" t="str">
        <f t="shared" si="596"/>
        <v>??</v>
      </c>
      <c r="AJ2422" s="59">
        <v>1</v>
      </c>
      <c r="AK2422" s="529">
        <f>C2422</f>
        <v>0</v>
      </c>
    </row>
    <row r="2423" spans="1:37" ht="14.1" customHeight="1" thickTop="1" thickBot="1">
      <c r="A2423" s="2797"/>
      <c r="B2423" s="2801"/>
      <c r="C2423" s="2827"/>
      <c r="D2423" s="2830"/>
      <c r="E2423" s="2833"/>
      <c r="F2423" s="2807"/>
      <c r="G2423" s="2810"/>
      <c r="H2423" s="2837"/>
      <c r="I2423" s="2807"/>
      <c r="J2423" s="2807"/>
      <c r="K2423" s="273"/>
      <c r="L2423" s="98"/>
      <c r="M2423" s="1760"/>
      <c r="N2423" s="89"/>
      <c r="O2423" s="89"/>
      <c r="P2423" s="98"/>
      <c r="Q2423" s="98"/>
      <c r="R2423" s="12"/>
      <c r="S2423" s="12"/>
      <c r="T2423" s="12"/>
      <c r="U2423" s="12"/>
      <c r="V2423" s="12"/>
      <c r="W2423" s="1934"/>
      <c r="X2423" s="1934"/>
      <c r="Y2423" s="12"/>
      <c r="Z2423" s="98"/>
      <c r="AA2423" s="2813"/>
      <c r="AB2423" s="2868"/>
      <c r="AC2423" s="2816"/>
      <c r="AD2423" s="2835"/>
      <c r="AE2423" s="2821"/>
      <c r="AF2423" s="2823"/>
      <c r="AG2423" s="59">
        <f>IF(N2423=N2422,0,1)</f>
        <v>0</v>
      </c>
      <c r="AH2423" s="59" t="s">
        <v>224</v>
      </c>
      <c r="AI2423" s="59" t="str">
        <f t="shared" si="596"/>
        <v>??</v>
      </c>
      <c r="AJ2423" s="59">
        <f>IF(O2423=O2422,0,1)</f>
        <v>0</v>
      </c>
      <c r="AK2423" s="529">
        <f t="shared" ref="AK2423:AK2431" si="601">AK2422</f>
        <v>0</v>
      </c>
    </row>
    <row r="2424" spans="1:37" ht="14.1" customHeight="1" thickTop="1" thickBot="1">
      <c r="A2424" s="2797"/>
      <c r="B2424" s="2801"/>
      <c r="C2424" s="2827"/>
      <c r="D2424" s="2830"/>
      <c r="E2424" s="2833"/>
      <c r="F2424" s="2807"/>
      <c r="G2424" s="2810"/>
      <c r="H2424" s="2838"/>
      <c r="I2424" s="2807"/>
      <c r="J2424" s="2807"/>
      <c r="K2424" s="273"/>
      <c r="L2424" s="98"/>
      <c r="M2424" s="1760"/>
      <c r="N2424" s="89"/>
      <c r="O2424" s="89"/>
      <c r="P2424" s="98"/>
      <c r="Q2424" s="98"/>
      <c r="R2424" s="12"/>
      <c r="S2424" s="12"/>
      <c r="T2424" s="12"/>
      <c r="U2424" s="12"/>
      <c r="V2424" s="12"/>
      <c r="W2424" s="1934"/>
      <c r="X2424" s="1934"/>
      <c r="Y2424" s="12"/>
      <c r="Z2424" s="98"/>
      <c r="AA2424" s="2813"/>
      <c r="AB2424" s="2868"/>
      <c r="AC2424" s="2816"/>
      <c r="AD2424" s="2835"/>
      <c r="AE2424" s="2821"/>
      <c r="AF2424" s="2823"/>
      <c r="AG2424" s="59">
        <f>IF(N2424=N2423,0,IF(N2424=N2422,0,1))</f>
        <v>0</v>
      </c>
      <c r="AH2424" s="59" t="s">
        <v>224</v>
      </c>
      <c r="AI2424" s="59" t="str">
        <f t="shared" si="596"/>
        <v>??</v>
      </c>
      <c r="AJ2424" s="59">
        <f>IF(O2424=O2423,0,IF(O2424=O2422,0,1))</f>
        <v>0</v>
      </c>
      <c r="AK2424" s="529">
        <f t="shared" si="601"/>
        <v>0</v>
      </c>
    </row>
    <row r="2425" spans="1:37" ht="14.1" customHeight="1" thickTop="1" thickBot="1">
      <c r="A2425" s="2797"/>
      <c r="B2425" s="2801"/>
      <c r="C2425" s="2827"/>
      <c r="D2425" s="2830"/>
      <c r="E2425" s="2833"/>
      <c r="F2425" s="2807"/>
      <c r="G2425" s="2810"/>
      <c r="H2425" s="2839"/>
      <c r="I2425" s="2807"/>
      <c r="J2425" s="2807"/>
      <c r="K2425" s="273"/>
      <c r="L2425" s="98"/>
      <c r="M2425" s="1760"/>
      <c r="N2425" s="89"/>
      <c r="O2425" s="89"/>
      <c r="P2425" s="98"/>
      <c r="Q2425" s="98"/>
      <c r="R2425" s="12"/>
      <c r="S2425" s="12"/>
      <c r="T2425" s="12"/>
      <c r="U2425" s="12"/>
      <c r="V2425" s="12"/>
      <c r="W2425" s="1934"/>
      <c r="X2425" s="1934"/>
      <c r="Y2425" s="12"/>
      <c r="Z2425" s="98"/>
      <c r="AA2425" s="2813"/>
      <c r="AB2425" s="2868"/>
      <c r="AC2425" s="2816"/>
      <c r="AD2425" s="2835"/>
      <c r="AE2425" s="2821"/>
      <c r="AF2425" s="2823"/>
      <c r="AG2425" s="59">
        <f>IF(N2425=N2424,0,IF(N2425=N2423,0,IF(N2425=N2422,0,1)))</f>
        <v>0</v>
      </c>
      <c r="AH2425" s="59" t="s">
        <v>224</v>
      </c>
      <c r="AI2425" s="59" t="str">
        <f t="shared" si="596"/>
        <v>??</v>
      </c>
      <c r="AJ2425" s="59">
        <f>IF(O2425=O2424,0,IF(O2425=O2423,0,IF(O2425=O2422,0,1)))</f>
        <v>0</v>
      </c>
      <c r="AK2425" s="529">
        <f t="shared" si="601"/>
        <v>0</v>
      </c>
    </row>
    <row r="2426" spans="1:37" ht="14.1" customHeight="1" thickTop="1" thickBot="1">
      <c r="A2426" s="2797"/>
      <c r="B2426" s="2801"/>
      <c r="C2426" s="2827"/>
      <c r="D2426" s="2830"/>
      <c r="E2426" s="2833"/>
      <c r="F2426" s="2807"/>
      <c r="G2426" s="2810"/>
      <c r="H2426" s="2839"/>
      <c r="I2426" s="2807"/>
      <c r="J2426" s="2807"/>
      <c r="K2426" s="277"/>
      <c r="L2426" s="98"/>
      <c r="M2426" s="1760"/>
      <c r="N2426" s="89"/>
      <c r="O2426" s="89"/>
      <c r="P2426" s="98"/>
      <c r="Q2426" s="98"/>
      <c r="R2426" s="12"/>
      <c r="S2426" s="12"/>
      <c r="T2426" s="12"/>
      <c r="U2426" s="12"/>
      <c r="V2426" s="12"/>
      <c r="W2426" s="1934"/>
      <c r="X2426" s="1934"/>
      <c r="Y2426" s="12"/>
      <c r="Z2426" s="98"/>
      <c r="AA2426" s="2813"/>
      <c r="AB2426" s="2868"/>
      <c r="AC2426" s="2816"/>
      <c r="AD2426" s="2835"/>
      <c r="AE2426" s="2821"/>
      <c r="AF2426" s="2823"/>
      <c r="AG2426" s="59">
        <f>IF(N2426=N2425,0,IF(N2426=N2424,0,IF(N2426=N2423,0,IF(N2426=N2422,0,1))))</f>
        <v>0</v>
      </c>
      <c r="AH2426" s="59" t="s">
        <v>224</v>
      </c>
      <c r="AI2426" s="59" t="str">
        <f t="shared" si="596"/>
        <v>??</v>
      </c>
      <c r="AJ2426" s="59">
        <f>IF(O2426=O2425,0,IF(O2426=O2424,0,IF(O2426=O2423,0,IF(O2426=O2422,0,1))))</f>
        <v>0</v>
      </c>
      <c r="AK2426" s="529">
        <f t="shared" si="601"/>
        <v>0</v>
      </c>
    </row>
    <row r="2427" spans="1:37" ht="14.1" customHeight="1" thickTop="1" thickBot="1">
      <c r="A2427" s="2797"/>
      <c r="B2427" s="2801"/>
      <c r="C2427" s="2827"/>
      <c r="D2427" s="2830"/>
      <c r="E2427" s="2833"/>
      <c r="F2427" s="2807"/>
      <c r="G2427" s="2810"/>
      <c r="H2427" s="2839"/>
      <c r="I2427" s="2807"/>
      <c r="J2427" s="2807"/>
      <c r="K2427" s="277"/>
      <c r="L2427" s="98"/>
      <c r="M2427" s="1760"/>
      <c r="N2427" s="89"/>
      <c r="O2427" s="89"/>
      <c r="P2427" s="98"/>
      <c r="Q2427" s="98"/>
      <c r="R2427" s="12"/>
      <c r="S2427" s="12"/>
      <c r="T2427" s="12"/>
      <c r="U2427" s="12"/>
      <c r="V2427" s="12"/>
      <c r="W2427" s="1934"/>
      <c r="X2427" s="1934"/>
      <c r="Y2427" s="12"/>
      <c r="Z2427" s="98"/>
      <c r="AA2427" s="2813"/>
      <c r="AB2427" s="2868"/>
      <c r="AC2427" s="2816"/>
      <c r="AD2427" s="2835"/>
      <c r="AE2427" s="2821"/>
      <c r="AF2427" s="2823"/>
      <c r="AG2427" s="59">
        <f>IF(N2427=N2426,0,IF(N2427=N2425,0,IF(N2427=N2424,0,IF(N2427=N2423,0,IF(N2427=N2422,0,1)))))</f>
        <v>0</v>
      </c>
      <c r="AH2427" s="59" t="s">
        <v>224</v>
      </c>
      <c r="AI2427" s="59" t="str">
        <f t="shared" si="596"/>
        <v>??</v>
      </c>
      <c r="AJ2427" s="59">
        <f>IF(O2427=O2426,0,IF(O2427=O2425,0,IF(O2427=O2424,0,IF(O2427=O2423,0,IF(O2427=O2422,0,1)))))</f>
        <v>0</v>
      </c>
      <c r="AK2427" s="529">
        <f t="shared" si="601"/>
        <v>0</v>
      </c>
    </row>
    <row r="2428" spans="1:37" ht="14.1" customHeight="1" thickTop="1" thickBot="1">
      <c r="A2428" s="2797"/>
      <c r="B2428" s="2801"/>
      <c r="C2428" s="2827"/>
      <c r="D2428" s="2830"/>
      <c r="E2428" s="2833"/>
      <c r="F2428" s="2807"/>
      <c r="G2428" s="2810"/>
      <c r="H2428" s="2839"/>
      <c r="I2428" s="2807"/>
      <c r="J2428" s="2807"/>
      <c r="K2428" s="277"/>
      <c r="L2428" s="98"/>
      <c r="M2428" s="1760"/>
      <c r="N2428" s="89"/>
      <c r="O2428" s="89"/>
      <c r="P2428" s="98"/>
      <c r="Q2428" s="98"/>
      <c r="R2428" s="12"/>
      <c r="S2428" s="12"/>
      <c r="T2428" s="12"/>
      <c r="U2428" s="12"/>
      <c r="V2428" s="12"/>
      <c r="W2428" s="1934"/>
      <c r="X2428" s="1934"/>
      <c r="Y2428" s="12"/>
      <c r="Z2428" s="98"/>
      <c r="AA2428" s="2813"/>
      <c r="AB2428" s="2868"/>
      <c r="AC2428" s="2487" t="str">
        <f>IF(AC2422&gt;AB2422/2,"błąd","")</f>
        <v/>
      </c>
      <c r="AD2428" s="2835"/>
      <c r="AE2428" s="2821"/>
      <c r="AF2428" s="2823"/>
      <c r="AG2428" s="59">
        <f>IF(N2428=N2427,0,IF(N2428=N2426,0,IF(N2428=N2425,0,IF(N2428=N2424,0,IF(N2428=N2423,0,IF(N2428=N2422,0,1))))))</f>
        <v>0</v>
      </c>
      <c r="AH2428" s="59" t="s">
        <v>224</v>
      </c>
      <c r="AI2428" s="59" t="str">
        <f t="shared" si="596"/>
        <v>??</v>
      </c>
      <c r="AJ2428" s="59">
        <f>IF(O2428=O2427,0,IF(O2428=O2426,0,IF(O2428=O2425,0,IF(O2428=O2424,0,IF(O2428=O2423,0,IF(O2428=O2422,0,1))))))</f>
        <v>0</v>
      </c>
      <c r="AK2428" s="529">
        <f t="shared" si="601"/>
        <v>0</v>
      </c>
    </row>
    <row r="2429" spans="1:37" ht="14.1" customHeight="1" thickTop="1" thickBot="1">
      <c r="A2429" s="2797"/>
      <c r="B2429" s="2801"/>
      <c r="C2429" s="2827"/>
      <c r="D2429" s="2830"/>
      <c r="E2429" s="2833"/>
      <c r="F2429" s="2807"/>
      <c r="G2429" s="2810"/>
      <c r="H2429" s="2839"/>
      <c r="I2429" s="2807"/>
      <c r="J2429" s="2807"/>
      <c r="K2429" s="277"/>
      <c r="L2429" s="98"/>
      <c r="M2429" s="1760"/>
      <c r="N2429" s="89"/>
      <c r="O2429" s="89"/>
      <c r="P2429" s="98"/>
      <c r="Q2429" s="98"/>
      <c r="R2429" s="12"/>
      <c r="S2429" s="12"/>
      <c r="T2429" s="12"/>
      <c r="U2429" s="12"/>
      <c r="V2429" s="12"/>
      <c r="W2429" s="1934"/>
      <c r="X2429" s="1934"/>
      <c r="Y2429" s="12"/>
      <c r="Z2429" s="98"/>
      <c r="AA2429" s="2813"/>
      <c r="AB2429" s="2868"/>
      <c r="AC2429" s="2487"/>
      <c r="AD2429" s="2835"/>
      <c r="AE2429" s="2821"/>
      <c r="AF2429" s="2823"/>
      <c r="AG2429" s="59">
        <f>IF(N2429=N2428,0,IF(N2429=N2427,0,IF(N2429=N2426,0,IF(N2429=N2425,0,IF(N2429=N2424,0,IF(N2429=N2423,0,IF(N2429=N2422,0,1)))))))</f>
        <v>0</v>
      </c>
      <c r="AH2429" s="59" t="s">
        <v>224</v>
      </c>
      <c r="AI2429" s="59" t="str">
        <f t="shared" si="596"/>
        <v>??</v>
      </c>
      <c r="AJ2429" s="59">
        <f>IF(O2429=O2428,0,IF(O2429=O2427,0,IF(O2429=O2426,0,IF(O2429=O2425,0,IF(O2429=O2424,0,IF(O2429=O2423,0,IF(O2429=O2422,0,1)))))))</f>
        <v>0</v>
      </c>
      <c r="AK2429" s="529">
        <f t="shared" si="601"/>
        <v>0</v>
      </c>
    </row>
    <row r="2430" spans="1:37" ht="14.1" customHeight="1" thickTop="1" thickBot="1">
      <c r="A2430" s="2797"/>
      <c r="B2430" s="2801"/>
      <c r="C2430" s="2827"/>
      <c r="D2430" s="2830"/>
      <c r="E2430" s="2833"/>
      <c r="F2430" s="2807"/>
      <c r="G2430" s="2810"/>
      <c r="H2430" s="2839"/>
      <c r="I2430" s="2807"/>
      <c r="J2430" s="2807"/>
      <c r="K2430" s="277"/>
      <c r="L2430" s="98"/>
      <c r="M2430" s="1760"/>
      <c r="N2430" s="89"/>
      <c r="O2430" s="89"/>
      <c r="P2430" s="98"/>
      <c r="Q2430" s="98"/>
      <c r="R2430" s="12"/>
      <c r="S2430" s="12"/>
      <c r="T2430" s="12"/>
      <c r="U2430" s="12"/>
      <c r="V2430" s="12"/>
      <c r="W2430" s="1934"/>
      <c r="X2430" s="1934"/>
      <c r="Y2430" s="12"/>
      <c r="Z2430" s="98"/>
      <c r="AA2430" s="2813"/>
      <c r="AB2430" s="2868"/>
      <c r="AC2430" s="2487"/>
      <c r="AD2430" s="2835"/>
      <c r="AE2430" s="2821"/>
      <c r="AF2430" s="2823"/>
      <c r="AG2430" s="59">
        <f>IF(N2430=N2429,0,IF(N2430=N2428,0,IF(N2430=N2427,0,IF(N2430=N2426,0,IF(N2430=N2425,0,IF(N2430=N2424,0,IF(N2430=N2423,0,IF(N2430=N2422,0,1))))))))</f>
        <v>0</v>
      </c>
      <c r="AH2430" s="59" t="s">
        <v>224</v>
      </c>
      <c r="AI2430" s="59" t="str">
        <f t="shared" si="596"/>
        <v>??</v>
      </c>
      <c r="AJ2430" s="59">
        <f>IF(O2430=O2429,0,IF(O2430=O2428,0,IF(O2430=O2427,0,IF(O2430=O2426,0,IF(O2430=O2425,0,IF(O2430=O2424,0,IF(O2430=O2423,0,IF(O2430=O2422,0,1))))))))</f>
        <v>0</v>
      </c>
      <c r="AK2430" s="529">
        <f t="shared" si="601"/>
        <v>0</v>
      </c>
    </row>
    <row r="2431" spans="1:37" ht="14.1" customHeight="1" thickTop="1" thickBot="1">
      <c r="A2431" s="2797"/>
      <c r="B2431" s="2802"/>
      <c r="C2431" s="2828"/>
      <c r="D2431" s="2831"/>
      <c r="E2431" s="2834"/>
      <c r="F2431" s="2808"/>
      <c r="G2431" s="2811"/>
      <c r="H2431" s="2840"/>
      <c r="I2431" s="2808"/>
      <c r="J2431" s="2808"/>
      <c r="K2431" s="274"/>
      <c r="L2431" s="96"/>
      <c r="M2431" s="96"/>
      <c r="N2431" s="89"/>
      <c r="O2431" s="93"/>
      <c r="P2431" s="96"/>
      <c r="Q2431" s="96"/>
      <c r="R2431" s="13"/>
      <c r="S2431" s="13"/>
      <c r="T2431" s="13"/>
      <c r="U2431" s="13"/>
      <c r="V2431" s="13"/>
      <c r="W2431" s="13"/>
      <c r="X2431" s="13"/>
      <c r="Y2431" s="13"/>
      <c r="Z2431" s="96"/>
      <c r="AA2431" s="2814"/>
      <c r="AB2431" s="2869"/>
      <c r="AC2431" s="2488"/>
      <c r="AD2431" s="2835"/>
      <c r="AE2431" s="2822"/>
      <c r="AF2431" s="2823"/>
      <c r="AG2431" s="59">
        <f>IF(N2431=N2430,0,IF(N2431=N2429,0,IF(N2431=N2428,0,IF(N2431=N2427,0,IF(N2431=N2426,0,IF(N2431=N2425,0,IF(N2431=N2424,0,IF(N2431=N2423,0,IF(N2431=N2422,0,1)))))))))</f>
        <v>0</v>
      </c>
      <c r="AH2431" s="59" t="s">
        <v>224</v>
      </c>
      <c r="AI2431" s="59" t="str">
        <f t="shared" si="596"/>
        <v>??</v>
      </c>
      <c r="AJ2431" s="59">
        <f>IF(O2431=O2430,0,IF(O2431=O2429,0,IF(O2431=O2428,0,IF(O2431=O2427,0,IF(O2431=O2426,0,IF(O2431=O2425,0,IF(O2431=O2424,0,IF(O2431=O2423,0,IF(O2431=O2422,0,1)))))))))</f>
        <v>0</v>
      </c>
      <c r="AK2431" s="529">
        <f t="shared" si="601"/>
        <v>0</v>
      </c>
    </row>
    <row r="2432" spans="1:37" ht="14.1" customHeight="1" thickTop="1" thickBot="1">
      <c r="A2432" s="2797"/>
      <c r="B2432" s="2800"/>
      <c r="C2432" s="2826"/>
      <c r="D2432" s="2829"/>
      <c r="E2432" s="2832"/>
      <c r="F2432" s="2806"/>
      <c r="G2432" s="2809"/>
      <c r="H2432" s="2836" t="s">
        <v>970</v>
      </c>
      <c r="I2432" s="2806"/>
      <c r="J2432" s="2806"/>
      <c r="K2432" s="275"/>
      <c r="L2432" s="97"/>
      <c r="M2432" s="97"/>
      <c r="N2432" s="79"/>
      <c r="O2432" s="79"/>
      <c r="P2432" s="97"/>
      <c r="Q2432" s="97"/>
      <c r="R2432" s="14"/>
      <c r="S2432" s="14"/>
      <c r="T2432" s="14"/>
      <c r="U2432" s="14"/>
      <c r="V2432" s="14"/>
      <c r="W2432" s="14"/>
      <c r="X2432" s="14"/>
      <c r="Y2432" s="14"/>
      <c r="Z2432" s="97"/>
      <c r="AA2432" s="2812">
        <f>SUM(R2432:Z2441)</f>
        <v>0</v>
      </c>
      <c r="AB2432" s="2867"/>
      <c r="AC2432" s="2815">
        <f t="shared" ref="AC2432" si="602">IF((AA2432-AB2432)&gt;=0,AA2432-AB2432,0)</f>
        <v>0</v>
      </c>
      <c r="AD2432" s="2835">
        <f>IF(AA2432&lt;AB2432,AA2432,AB2432)/IF(AB2432=0,1,AB2432)</f>
        <v>0</v>
      </c>
      <c r="AE2432" s="2820" t="str">
        <f>IF(AD2432=1,"pe",IF(AD2432&gt;0,"ne",""))</f>
        <v/>
      </c>
      <c r="AF2432" s="2823"/>
      <c r="AG2432" s="59">
        <v>1</v>
      </c>
      <c r="AH2432" s="59" t="s">
        <v>224</v>
      </c>
      <c r="AI2432" s="59" t="str">
        <f t="shared" si="596"/>
        <v>??</v>
      </c>
      <c r="AJ2432" s="59">
        <v>1</v>
      </c>
      <c r="AK2432" s="529">
        <f>C2432</f>
        <v>0</v>
      </c>
    </row>
    <row r="2433" spans="1:37" ht="14.1" customHeight="1" thickTop="1" thickBot="1">
      <c r="A2433" s="2797"/>
      <c r="B2433" s="2801"/>
      <c r="C2433" s="2827"/>
      <c r="D2433" s="2830"/>
      <c r="E2433" s="2833"/>
      <c r="F2433" s="2807"/>
      <c r="G2433" s="2810"/>
      <c r="H2433" s="2837"/>
      <c r="I2433" s="2807"/>
      <c r="J2433" s="2807"/>
      <c r="K2433" s="273"/>
      <c r="L2433" s="98"/>
      <c r="M2433" s="1760"/>
      <c r="N2433" s="89"/>
      <c r="O2433" s="89"/>
      <c r="P2433" s="98"/>
      <c r="Q2433" s="98"/>
      <c r="R2433" s="12"/>
      <c r="S2433" s="12"/>
      <c r="T2433" s="12"/>
      <c r="U2433" s="12"/>
      <c r="V2433" s="12"/>
      <c r="W2433" s="1934"/>
      <c r="X2433" s="1934"/>
      <c r="Y2433" s="12"/>
      <c r="Z2433" s="98"/>
      <c r="AA2433" s="2813"/>
      <c r="AB2433" s="2868"/>
      <c r="AC2433" s="2816"/>
      <c r="AD2433" s="2835"/>
      <c r="AE2433" s="2821"/>
      <c r="AF2433" s="2823"/>
      <c r="AG2433" s="59">
        <f>IF(N2433=N2432,0,1)</f>
        <v>0</v>
      </c>
      <c r="AH2433" s="59" t="s">
        <v>224</v>
      </c>
      <c r="AI2433" s="59" t="str">
        <f t="shared" si="596"/>
        <v>??</v>
      </c>
      <c r="AJ2433" s="59">
        <f>IF(O2433=O2432,0,1)</f>
        <v>0</v>
      </c>
      <c r="AK2433" s="529">
        <f t="shared" ref="AK2433:AK2451" si="603">AK2432</f>
        <v>0</v>
      </c>
    </row>
    <row r="2434" spans="1:37" ht="14.1" customHeight="1" thickTop="1" thickBot="1">
      <c r="A2434" s="2797"/>
      <c r="B2434" s="2801"/>
      <c r="C2434" s="2827"/>
      <c r="D2434" s="2830"/>
      <c r="E2434" s="2833"/>
      <c r="F2434" s="2807"/>
      <c r="G2434" s="2810"/>
      <c r="H2434" s="2838"/>
      <c r="I2434" s="2807"/>
      <c r="J2434" s="2807"/>
      <c r="K2434" s="273"/>
      <c r="L2434" s="98"/>
      <c r="M2434" s="1760"/>
      <c r="N2434" s="89"/>
      <c r="O2434" s="89"/>
      <c r="P2434" s="98"/>
      <c r="Q2434" s="98"/>
      <c r="R2434" s="12"/>
      <c r="S2434" s="12"/>
      <c r="T2434" s="12"/>
      <c r="U2434" s="12"/>
      <c r="V2434" s="12"/>
      <c r="W2434" s="1934"/>
      <c r="X2434" s="1934"/>
      <c r="Y2434" s="12"/>
      <c r="Z2434" s="98"/>
      <c r="AA2434" s="2813"/>
      <c r="AB2434" s="2868"/>
      <c r="AC2434" s="2816"/>
      <c r="AD2434" s="2835"/>
      <c r="AE2434" s="2821"/>
      <c r="AF2434" s="2823"/>
      <c r="AG2434" s="59">
        <f>IF(N2434=N2433,0,IF(N2434=N2432,0,1))</f>
        <v>0</v>
      </c>
      <c r="AH2434" s="59" t="s">
        <v>224</v>
      </c>
      <c r="AI2434" s="59" t="str">
        <f t="shared" si="596"/>
        <v>??</v>
      </c>
      <c r="AJ2434" s="59">
        <f>IF(O2434=O2433,0,IF(O2434=O2432,0,1))</f>
        <v>0</v>
      </c>
      <c r="AK2434" s="529">
        <f t="shared" si="603"/>
        <v>0</v>
      </c>
    </row>
    <row r="2435" spans="1:37" ht="14.1" customHeight="1" thickTop="1" thickBot="1">
      <c r="A2435" s="2797"/>
      <c r="B2435" s="2801"/>
      <c r="C2435" s="2827"/>
      <c r="D2435" s="2830"/>
      <c r="E2435" s="2833"/>
      <c r="F2435" s="2807"/>
      <c r="G2435" s="2810"/>
      <c r="H2435" s="2839"/>
      <c r="I2435" s="2807"/>
      <c r="J2435" s="2807"/>
      <c r="K2435" s="273"/>
      <c r="L2435" s="98"/>
      <c r="M2435" s="1760"/>
      <c r="N2435" s="89"/>
      <c r="O2435" s="89"/>
      <c r="P2435" s="98"/>
      <c r="Q2435" s="98"/>
      <c r="R2435" s="12"/>
      <c r="S2435" s="12"/>
      <c r="T2435" s="12"/>
      <c r="U2435" s="12"/>
      <c r="V2435" s="12"/>
      <c r="W2435" s="1934"/>
      <c r="X2435" s="1934"/>
      <c r="Y2435" s="12"/>
      <c r="Z2435" s="98"/>
      <c r="AA2435" s="2813"/>
      <c r="AB2435" s="2868"/>
      <c r="AC2435" s="2816"/>
      <c r="AD2435" s="2835"/>
      <c r="AE2435" s="2821"/>
      <c r="AF2435" s="2823"/>
      <c r="AG2435" s="59">
        <f>IF(N2435=N2434,0,IF(N2435=N2433,0,IF(N2435=N2432,0,1)))</f>
        <v>0</v>
      </c>
      <c r="AH2435" s="59" t="s">
        <v>224</v>
      </c>
      <c r="AI2435" s="59" t="str">
        <f t="shared" si="596"/>
        <v>??</v>
      </c>
      <c r="AJ2435" s="59">
        <f>IF(O2435=O2434,0,IF(O2435=O2433,0,IF(O2435=O2432,0,1)))</f>
        <v>0</v>
      </c>
      <c r="AK2435" s="529">
        <f t="shared" si="603"/>
        <v>0</v>
      </c>
    </row>
    <row r="2436" spans="1:37" ht="14.1" customHeight="1" thickTop="1" thickBot="1">
      <c r="A2436" s="2797"/>
      <c r="B2436" s="2801"/>
      <c r="C2436" s="2827"/>
      <c r="D2436" s="2830"/>
      <c r="E2436" s="2833"/>
      <c r="F2436" s="2807"/>
      <c r="G2436" s="2810"/>
      <c r="H2436" s="2839"/>
      <c r="I2436" s="2807"/>
      <c r="J2436" s="2807"/>
      <c r="K2436" s="277"/>
      <c r="L2436" s="98"/>
      <c r="M2436" s="1760"/>
      <c r="N2436" s="89"/>
      <c r="O2436" s="89"/>
      <c r="P2436" s="98"/>
      <c r="Q2436" s="98"/>
      <c r="R2436" s="12"/>
      <c r="S2436" s="12"/>
      <c r="T2436" s="12"/>
      <c r="U2436" s="12"/>
      <c r="V2436" s="12"/>
      <c r="W2436" s="1934"/>
      <c r="X2436" s="1934"/>
      <c r="Y2436" s="12"/>
      <c r="Z2436" s="98"/>
      <c r="AA2436" s="2813"/>
      <c r="AB2436" s="2868"/>
      <c r="AC2436" s="2816"/>
      <c r="AD2436" s="2835"/>
      <c r="AE2436" s="2821"/>
      <c r="AF2436" s="2823"/>
      <c r="AG2436" s="59">
        <f>IF(N2436=N2435,0,IF(N2436=N2434,0,IF(N2436=N2433,0,IF(N2436=N2432,0,1))))</f>
        <v>0</v>
      </c>
      <c r="AH2436" s="59" t="s">
        <v>224</v>
      </c>
      <c r="AI2436" s="59" t="str">
        <f t="shared" si="596"/>
        <v>??</v>
      </c>
      <c r="AJ2436" s="59">
        <f>IF(O2436=O2435,0,IF(O2436=O2434,0,IF(O2436=O2433,0,IF(O2436=O2432,0,1))))</f>
        <v>0</v>
      </c>
      <c r="AK2436" s="529">
        <f t="shared" si="603"/>
        <v>0</v>
      </c>
    </row>
    <row r="2437" spans="1:37" ht="14.1" customHeight="1" thickTop="1" thickBot="1">
      <c r="A2437" s="2797"/>
      <c r="B2437" s="2801"/>
      <c r="C2437" s="2827"/>
      <c r="D2437" s="2830"/>
      <c r="E2437" s="2833"/>
      <c r="F2437" s="2807"/>
      <c r="G2437" s="2810"/>
      <c r="H2437" s="2839"/>
      <c r="I2437" s="2807"/>
      <c r="J2437" s="2807"/>
      <c r="K2437" s="277"/>
      <c r="L2437" s="98"/>
      <c r="M2437" s="1760"/>
      <c r="N2437" s="89"/>
      <c r="O2437" s="89"/>
      <c r="P2437" s="98"/>
      <c r="Q2437" s="98"/>
      <c r="R2437" s="12"/>
      <c r="S2437" s="12"/>
      <c r="T2437" s="12"/>
      <c r="U2437" s="12"/>
      <c r="V2437" s="12"/>
      <c r="W2437" s="1934"/>
      <c r="X2437" s="1934"/>
      <c r="Y2437" s="12"/>
      <c r="Z2437" s="98"/>
      <c r="AA2437" s="2813"/>
      <c r="AB2437" s="2868"/>
      <c r="AC2437" s="2816"/>
      <c r="AD2437" s="2835"/>
      <c r="AE2437" s="2821"/>
      <c r="AF2437" s="2823"/>
      <c r="AG2437" s="59">
        <f>IF(N2437=N2436,0,IF(N2437=N2435,0,IF(N2437=N2434,0,IF(N2437=N2433,0,IF(N2437=N2432,0,1)))))</f>
        <v>0</v>
      </c>
      <c r="AH2437" s="59" t="s">
        <v>224</v>
      </c>
      <c r="AI2437" s="59" t="str">
        <f t="shared" si="596"/>
        <v>??</v>
      </c>
      <c r="AJ2437" s="59">
        <f>IF(O2437=O2436,0,IF(O2437=O2435,0,IF(O2437=O2434,0,IF(O2437=O2433,0,IF(O2437=O2432,0,1)))))</f>
        <v>0</v>
      </c>
      <c r="AK2437" s="529">
        <f t="shared" si="603"/>
        <v>0</v>
      </c>
    </row>
    <row r="2438" spans="1:37" ht="14.1" customHeight="1" thickTop="1" thickBot="1">
      <c r="A2438" s="2797"/>
      <c r="B2438" s="2801"/>
      <c r="C2438" s="2827"/>
      <c r="D2438" s="2830"/>
      <c r="E2438" s="2833"/>
      <c r="F2438" s="2807"/>
      <c r="G2438" s="2810"/>
      <c r="H2438" s="2839"/>
      <c r="I2438" s="2807"/>
      <c r="J2438" s="2807"/>
      <c r="K2438" s="277"/>
      <c r="L2438" s="98"/>
      <c r="M2438" s="1760"/>
      <c r="N2438" s="89"/>
      <c r="O2438" s="89"/>
      <c r="P2438" s="98"/>
      <c r="Q2438" s="98"/>
      <c r="R2438" s="12"/>
      <c r="S2438" s="12"/>
      <c r="T2438" s="12"/>
      <c r="U2438" s="12"/>
      <c r="V2438" s="12"/>
      <c r="W2438" s="1934"/>
      <c r="X2438" s="1934"/>
      <c r="Y2438" s="12"/>
      <c r="Z2438" s="98"/>
      <c r="AA2438" s="2813"/>
      <c r="AB2438" s="2868"/>
      <c r="AC2438" s="2487" t="str">
        <f>IF(AC2432&gt;AB2432/2,"błąd","")</f>
        <v/>
      </c>
      <c r="AD2438" s="2835"/>
      <c r="AE2438" s="2821"/>
      <c r="AF2438" s="2823"/>
      <c r="AG2438" s="59">
        <f>IF(N2438=N2437,0,IF(N2438=N2436,0,IF(N2438=N2435,0,IF(N2438=N2434,0,IF(N2438=N2433,0,IF(N2438=N2432,0,1))))))</f>
        <v>0</v>
      </c>
      <c r="AH2438" s="59" t="s">
        <v>224</v>
      </c>
      <c r="AI2438" s="59" t="str">
        <f t="shared" si="596"/>
        <v>??</v>
      </c>
      <c r="AJ2438" s="59">
        <f>IF(O2438=O2437,0,IF(O2438=O2436,0,IF(O2438=O2435,0,IF(O2438=O2434,0,IF(O2438=O2433,0,IF(O2438=O2432,0,1))))))</f>
        <v>0</v>
      </c>
      <c r="AK2438" s="529">
        <f t="shared" si="603"/>
        <v>0</v>
      </c>
    </row>
    <row r="2439" spans="1:37" ht="14.1" customHeight="1" thickTop="1" thickBot="1">
      <c r="A2439" s="2797"/>
      <c r="B2439" s="2801"/>
      <c r="C2439" s="2827"/>
      <c r="D2439" s="2830"/>
      <c r="E2439" s="2833"/>
      <c r="F2439" s="2807"/>
      <c r="G2439" s="2810"/>
      <c r="H2439" s="2839"/>
      <c r="I2439" s="2807"/>
      <c r="J2439" s="2807"/>
      <c r="K2439" s="277"/>
      <c r="L2439" s="98"/>
      <c r="M2439" s="1760"/>
      <c r="N2439" s="89"/>
      <c r="O2439" s="89"/>
      <c r="P2439" s="98"/>
      <c r="Q2439" s="98"/>
      <c r="R2439" s="12"/>
      <c r="S2439" s="12"/>
      <c r="T2439" s="12"/>
      <c r="U2439" s="12"/>
      <c r="V2439" s="12"/>
      <c r="W2439" s="1934"/>
      <c r="X2439" s="1934"/>
      <c r="Y2439" s="12"/>
      <c r="Z2439" s="98"/>
      <c r="AA2439" s="2813"/>
      <c r="AB2439" s="2868"/>
      <c r="AC2439" s="2487"/>
      <c r="AD2439" s="2835"/>
      <c r="AE2439" s="2821"/>
      <c r="AF2439" s="2823"/>
      <c r="AG2439" s="59">
        <f>IF(N2439=N2438,0,IF(N2439=N2437,0,IF(N2439=N2436,0,IF(N2439=N2435,0,IF(N2439=N2434,0,IF(N2439=N2433,0,IF(N2439=N2432,0,1)))))))</f>
        <v>0</v>
      </c>
      <c r="AH2439" s="59" t="s">
        <v>224</v>
      </c>
      <c r="AI2439" s="59" t="str">
        <f t="shared" si="596"/>
        <v>??</v>
      </c>
      <c r="AJ2439" s="59">
        <f>IF(O2439=O2438,0,IF(O2439=O2437,0,IF(O2439=O2436,0,IF(O2439=O2435,0,IF(O2439=O2434,0,IF(O2439=O2433,0,IF(O2439=O2432,0,1)))))))</f>
        <v>0</v>
      </c>
      <c r="AK2439" s="529">
        <f t="shared" si="603"/>
        <v>0</v>
      </c>
    </row>
    <row r="2440" spans="1:37" ht="14.1" customHeight="1" thickTop="1" thickBot="1">
      <c r="A2440" s="2797"/>
      <c r="B2440" s="2801"/>
      <c r="C2440" s="2827"/>
      <c r="D2440" s="2830"/>
      <c r="E2440" s="2833"/>
      <c r="F2440" s="2807"/>
      <c r="G2440" s="2810"/>
      <c r="H2440" s="2839"/>
      <c r="I2440" s="2807"/>
      <c r="J2440" s="2807"/>
      <c r="K2440" s="277"/>
      <c r="L2440" s="98"/>
      <c r="M2440" s="1760"/>
      <c r="N2440" s="89"/>
      <c r="O2440" s="89"/>
      <c r="P2440" s="98"/>
      <c r="Q2440" s="98"/>
      <c r="R2440" s="12"/>
      <c r="S2440" s="12"/>
      <c r="T2440" s="12"/>
      <c r="U2440" s="12"/>
      <c r="V2440" s="12"/>
      <c r="W2440" s="1934"/>
      <c r="X2440" s="1934"/>
      <c r="Y2440" s="12"/>
      <c r="Z2440" s="98"/>
      <c r="AA2440" s="2813"/>
      <c r="AB2440" s="2868"/>
      <c r="AC2440" s="2487"/>
      <c r="AD2440" s="2835"/>
      <c r="AE2440" s="2821"/>
      <c r="AF2440" s="2823"/>
      <c r="AG2440" s="59">
        <f>IF(N2440=N2439,0,IF(N2440=N2438,0,IF(N2440=N2437,0,IF(N2440=N2436,0,IF(N2440=N2435,0,IF(N2440=N2434,0,IF(N2440=N2433,0,IF(N2440=N2432,0,1))))))))</f>
        <v>0</v>
      </c>
      <c r="AH2440" s="59" t="s">
        <v>224</v>
      </c>
      <c r="AI2440" s="59" t="str">
        <f t="shared" si="596"/>
        <v>??</v>
      </c>
      <c r="AJ2440" s="59">
        <f>IF(O2440=O2439,0,IF(O2440=O2438,0,IF(O2440=O2437,0,IF(O2440=O2436,0,IF(O2440=O2435,0,IF(O2440=O2434,0,IF(O2440=O2433,0,IF(O2440=O2432,0,1))))))))</f>
        <v>0</v>
      </c>
      <c r="AK2440" s="529">
        <f t="shared" si="603"/>
        <v>0</v>
      </c>
    </row>
    <row r="2441" spans="1:37" ht="14.1" customHeight="1" thickTop="1" thickBot="1">
      <c r="A2441" s="2797"/>
      <c r="B2441" s="2802"/>
      <c r="C2441" s="2828"/>
      <c r="D2441" s="2831"/>
      <c r="E2441" s="2834"/>
      <c r="F2441" s="2808"/>
      <c r="G2441" s="2811"/>
      <c r="H2441" s="2840"/>
      <c r="I2441" s="2808"/>
      <c r="J2441" s="2808"/>
      <c r="K2441" s="274"/>
      <c r="L2441" s="96"/>
      <c r="M2441" s="96"/>
      <c r="N2441" s="89"/>
      <c r="O2441" s="93"/>
      <c r="P2441" s="96"/>
      <c r="Q2441" s="96"/>
      <c r="R2441" s="13"/>
      <c r="S2441" s="13"/>
      <c r="T2441" s="13"/>
      <c r="U2441" s="13"/>
      <c r="V2441" s="13"/>
      <c r="W2441" s="13"/>
      <c r="X2441" s="13"/>
      <c r="Y2441" s="13"/>
      <c r="Z2441" s="96"/>
      <c r="AA2441" s="2814"/>
      <c r="AB2441" s="2869"/>
      <c r="AC2441" s="2488"/>
      <c r="AD2441" s="2835"/>
      <c r="AE2441" s="2822"/>
      <c r="AF2441" s="2823"/>
      <c r="AG2441" s="59">
        <f>IF(N2441=N2440,0,IF(N2441=N2439,0,IF(N2441=N2438,0,IF(N2441=N2437,0,IF(N2441=N2436,0,IF(N2441=N2435,0,IF(N2441=N2434,0,IF(N2441=N2433,0,IF(N2441=N2432,0,1)))))))))</f>
        <v>0</v>
      </c>
      <c r="AH2441" s="59" t="s">
        <v>224</v>
      </c>
      <c r="AI2441" s="59" t="str">
        <f t="shared" si="596"/>
        <v>??</v>
      </c>
      <c r="AJ2441" s="59">
        <f>IF(O2441=O2440,0,IF(O2441=O2439,0,IF(O2441=O2438,0,IF(O2441=O2437,0,IF(O2441=O2436,0,IF(O2441=O2435,0,IF(O2441=O2434,0,IF(O2441=O2433,0,IF(O2441=O2432,0,1)))))))))</f>
        <v>0</v>
      </c>
      <c r="AK2441" s="529">
        <f t="shared" si="603"/>
        <v>0</v>
      </c>
    </row>
    <row r="2442" spans="1:37" ht="14.1" customHeight="1" thickTop="1" thickBot="1">
      <c r="A2442" s="2797"/>
      <c r="B2442" s="2800"/>
      <c r="C2442" s="2826"/>
      <c r="D2442" s="2829"/>
      <c r="E2442" s="2832"/>
      <c r="F2442" s="2806"/>
      <c r="G2442" s="2809"/>
      <c r="H2442" s="2836" t="s">
        <v>970</v>
      </c>
      <c r="I2442" s="2806"/>
      <c r="J2442" s="2806"/>
      <c r="K2442" s="275"/>
      <c r="L2442" s="97"/>
      <c r="M2442" s="97"/>
      <c r="N2442" s="79"/>
      <c r="O2442" s="79"/>
      <c r="P2442" s="97"/>
      <c r="Q2442" s="97"/>
      <c r="R2442" s="14"/>
      <c r="S2442" s="14"/>
      <c r="T2442" s="14"/>
      <c r="U2442" s="14"/>
      <c r="V2442" s="14"/>
      <c r="W2442" s="14"/>
      <c r="X2442" s="14"/>
      <c r="Y2442" s="14"/>
      <c r="Z2442" s="97"/>
      <c r="AA2442" s="2812">
        <f>SUM(R2442:Z2451)</f>
        <v>0</v>
      </c>
      <c r="AB2442" s="2867"/>
      <c r="AC2442" s="2815">
        <f t="shared" ref="AC2442" si="604">IF((AA2442-AB2442)&gt;=0,AA2442-AB2442,0)</f>
        <v>0</v>
      </c>
      <c r="AD2442" s="2835">
        <f>IF(AA2442&lt;AB2442,AA2442,AB2442)/IF(AB2442=0,1,AB2442)</f>
        <v>0</v>
      </c>
      <c r="AE2442" s="2820" t="str">
        <f>IF(AD2442=1,"pe",IF(AD2442&gt;0,"ne",""))</f>
        <v/>
      </c>
      <c r="AF2442" s="2823"/>
      <c r="AG2442" s="59">
        <v>1</v>
      </c>
      <c r="AH2442" s="59" t="s">
        <v>224</v>
      </c>
      <c r="AI2442" s="59" t="str">
        <f t="shared" si="596"/>
        <v>??</v>
      </c>
      <c r="AJ2442" s="59">
        <v>1</v>
      </c>
      <c r="AK2442" s="529">
        <f>C2442</f>
        <v>0</v>
      </c>
    </row>
    <row r="2443" spans="1:37" ht="14.1" customHeight="1" thickTop="1" thickBot="1">
      <c r="A2443" s="2797"/>
      <c r="B2443" s="2801"/>
      <c r="C2443" s="2827"/>
      <c r="D2443" s="2830"/>
      <c r="E2443" s="2833"/>
      <c r="F2443" s="2807"/>
      <c r="G2443" s="2810"/>
      <c r="H2443" s="2837"/>
      <c r="I2443" s="2807"/>
      <c r="J2443" s="2807"/>
      <c r="K2443" s="273"/>
      <c r="L2443" s="98"/>
      <c r="M2443" s="1760"/>
      <c r="N2443" s="89"/>
      <c r="O2443" s="89"/>
      <c r="P2443" s="98"/>
      <c r="Q2443" s="98"/>
      <c r="R2443" s="12"/>
      <c r="S2443" s="12"/>
      <c r="T2443" s="12"/>
      <c r="U2443" s="12"/>
      <c r="V2443" s="12"/>
      <c r="W2443" s="1934"/>
      <c r="X2443" s="1934"/>
      <c r="Y2443" s="12"/>
      <c r="Z2443" s="98"/>
      <c r="AA2443" s="2813"/>
      <c r="AB2443" s="2868"/>
      <c r="AC2443" s="2816"/>
      <c r="AD2443" s="2835"/>
      <c r="AE2443" s="2821"/>
      <c r="AF2443" s="2823"/>
      <c r="AG2443" s="59">
        <f>IF(N2443=N2442,0,1)</f>
        <v>0</v>
      </c>
      <c r="AH2443" s="59" t="s">
        <v>224</v>
      </c>
      <c r="AI2443" s="59" t="str">
        <f t="shared" si="596"/>
        <v>??</v>
      </c>
      <c r="AJ2443" s="59">
        <f>IF(O2443=O2442,0,1)</f>
        <v>0</v>
      </c>
      <c r="AK2443" s="529">
        <f t="shared" si="603"/>
        <v>0</v>
      </c>
    </row>
    <row r="2444" spans="1:37" ht="14.1" customHeight="1" thickTop="1" thickBot="1">
      <c r="A2444" s="2797"/>
      <c r="B2444" s="2801"/>
      <c r="C2444" s="2827"/>
      <c r="D2444" s="2830"/>
      <c r="E2444" s="2833"/>
      <c r="F2444" s="2807"/>
      <c r="G2444" s="2810"/>
      <c r="H2444" s="2838"/>
      <c r="I2444" s="2807"/>
      <c r="J2444" s="2807"/>
      <c r="K2444" s="273"/>
      <c r="L2444" s="98"/>
      <c r="M2444" s="1760"/>
      <c r="N2444" s="89"/>
      <c r="O2444" s="89"/>
      <c r="P2444" s="98"/>
      <c r="Q2444" s="98"/>
      <c r="R2444" s="12"/>
      <c r="S2444" s="12"/>
      <c r="T2444" s="12"/>
      <c r="U2444" s="12"/>
      <c r="V2444" s="12"/>
      <c r="W2444" s="1934"/>
      <c r="X2444" s="1934"/>
      <c r="Y2444" s="12"/>
      <c r="Z2444" s="98"/>
      <c r="AA2444" s="2813"/>
      <c r="AB2444" s="2868"/>
      <c r="AC2444" s="2816"/>
      <c r="AD2444" s="2835"/>
      <c r="AE2444" s="2821"/>
      <c r="AF2444" s="2823"/>
      <c r="AG2444" s="59">
        <f>IF(N2444=N2443,0,IF(N2444=N2442,0,1))</f>
        <v>0</v>
      </c>
      <c r="AH2444" s="59" t="s">
        <v>224</v>
      </c>
      <c r="AI2444" s="59" t="str">
        <f t="shared" si="596"/>
        <v>??</v>
      </c>
      <c r="AJ2444" s="59">
        <f>IF(O2444=O2443,0,IF(O2444=O2442,0,1))</f>
        <v>0</v>
      </c>
      <c r="AK2444" s="529">
        <f t="shared" si="603"/>
        <v>0</v>
      </c>
    </row>
    <row r="2445" spans="1:37" ht="14.1" customHeight="1" thickTop="1" thickBot="1">
      <c r="A2445" s="2797"/>
      <c r="B2445" s="2801"/>
      <c r="C2445" s="2827"/>
      <c r="D2445" s="2830"/>
      <c r="E2445" s="2833"/>
      <c r="F2445" s="2807"/>
      <c r="G2445" s="2810"/>
      <c r="H2445" s="2839"/>
      <c r="I2445" s="2807"/>
      <c r="J2445" s="2807"/>
      <c r="K2445" s="273"/>
      <c r="L2445" s="98"/>
      <c r="M2445" s="1760"/>
      <c r="N2445" s="89"/>
      <c r="O2445" s="89"/>
      <c r="P2445" s="98"/>
      <c r="Q2445" s="98"/>
      <c r="R2445" s="12"/>
      <c r="S2445" s="12"/>
      <c r="T2445" s="12"/>
      <c r="U2445" s="12"/>
      <c r="V2445" s="12"/>
      <c r="W2445" s="1934"/>
      <c r="X2445" s="1934"/>
      <c r="Y2445" s="12"/>
      <c r="Z2445" s="98"/>
      <c r="AA2445" s="2813"/>
      <c r="AB2445" s="2868"/>
      <c r="AC2445" s="2816"/>
      <c r="AD2445" s="2835"/>
      <c r="AE2445" s="2821"/>
      <c r="AF2445" s="2823"/>
      <c r="AG2445" s="59">
        <f>IF(N2445=N2444,0,IF(N2445=N2443,0,IF(N2445=N2442,0,1)))</f>
        <v>0</v>
      </c>
      <c r="AH2445" s="59" t="s">
        <v>224</v>
      </c>
      <c r="AI2445" s="59" t="str">
        <f t="shared" si="596"/>
        <v>??</v>
      </c>
      <c r="AJ2445" s="59">
        <f>IF(O2445=O2444,0,IF(O2445=O2443,0,IF(O2445=O2442,0,1)))</f>
        <v>0</v>
      </c>
      <c r="AK2445" s="529">
        <f t="shared" si="603"/>
        <v>0</v>
      </c>
    </row>
    <row r="2446" spans="1:37" ht="14.1" customHeight="1" thickTop="1" thickBot="1">
      <c r="A2446" s="2797"/>
      <c r="B2446" s="2801"/>
      <c r="C2446" s="2827"/>
      <c r="D2446" s="2830"/>
      <c r="E2446" s="2833"/>
      <c r="F2446" s="2807"/>
      <c r="G2446" s="2810"/>
      <c r="H2446" s="2839"/>
      <c r="I2446" s="2807"/>
      <c r="J2446" s="2807"/>
      <c r="K2446" s="277"/>
      <c r="L2446" s="98"/>
      <c r="M2446" s="1760"/>
      <c r="N2446" s="89"/>
      <c r="O2446" s="89"/>
      <c r="P2446" s="98"/>
      <c r="Q2446" s="98"/>
      <c r="R2446" s="12"/>
      <c r="S2446" s="12"/>
      <c r="T2446" s="12"/>
      <c r="U2446" s="12"/>
      <c r="V2446" s="12"/>
      <c r="W2446" s="1934"/>
      <c r="X2446" s="1934"/>
      <c r="Y2446" s="12"/>
      <c r="Z2446" s="98"/>
      <c r="AA2446" s="2813"/>
      <c r="AB2446" s="2868"/>
      <c r="AC2446" s="2816"/>
      <c r="AD2446" s="2835"/>
      <c r="AE2446" s="2821"/>
      <c r="AF2446" s="2823"/>
      <c r="AG2446" s="59">
        <f>IF(N2446=N2445,0,IF(N2446=N2444,0,IF(N2446=N2443,0,IF(N2446=N2442,0,1))))</f>
        <v>0</v>
      </c>
      <c r="AH2446" s="59" t="s">
        <v>224</v>
      </c>
      <c r="AI2446" s="59" t="str">
        <f t="shared" si="596"/>
        <v>??</v>
      </c>
      <c r="AJ2446" s="59">
        <f>IF(O2446=O2445,0,IF(O2446=O2444,0,IF(O2446=O2443,0,IF(O2446=O2442,0,1))))</f>
        <v>0</v>
      </c>
      <c r="AK2446" s="529">
        <f t="shared" si="603"/>
        <v>0</v>
      </c>
    </row>
    <row r="2447" spans="1:37" ht="14.1" customHeight="1" thickTop="1" thickBot="1">
      <c r="A2447" s="2797"/>
      <c r="B2447" s="2801"/>
      <c r="C2447" s="2827"/>
      <c r="D2447" s="2830"/>
      <c r="E2447" s="2833"/>
      <c r="F2447" s="2807"/>
      <c r="G2447" s="2810"/>
      <c r="H2447" s="2839"/>
      <c r="I2447" s="2807"/>
      <c r="J2447" s="2807"/>
      <c r="K2447" s="277"/>
      <c r="L2447" s="98"/>
      <c r="M2447" s="1760"/>
      <c r="N2447" s="89"/>
      <c r="O2447" s="89"/>
      <c r="P2447" s="98"/>
      <c r="Q2447" s="98"/>
      <c r="R2447" s="12"/>
      <c r="S2447" s="12"/>
      <c r="T2447" s="12"/>
      <c r="U2447" s="12"/>
      <c r="V2447" s="12"/>
      <c r="W2447" s="1934"/>
      <c r="X2447" s="1934"/>
      <c r="Y2447" s="12"/>
      <c r="Z2447" s="98"/>
      <c r="AA2447" s="2813"/>
      <c r="AB2447" s="2868"/>
      <c r="AC2447" s="2816"/>
      <c r="AD2447" s="2835"/>
      <c r="AE2447" s="2821"/>
      <c r="AF2447" s="2823"/>
      <c r="AG2447" s="59">
        <f>IF(N2447=N2446,0,IF(N2447=N2445,0,IF(N2447=N2444,0,IF(N2447=N2443,0,IF(N2447=N2442,0,1)))))</f>
        <v>0</v>
      </c>
      <c r="AH2447" s="59" t="s">
        <v>224</v>
      </c>
      <c r="AI2447" s="59" t="str">
        <f t="shared" si="596"/>
        <v>??</v>
      </c>
      <c r="AJ2447" s="59">
        <f>IF(O2447=O2446,0,IF(O2447=O2445,0,IF(O2447=O2444,0,IF(O2447=O2443,0,IF(O2447=O2442,0,1)))))</f>
        <v>0</v>
      </c>
      <c r="AK2447" s="529">
        <f t="shared" si="603"/>
        <v>0</v>
      </c>
    </row>
    <row r="2448" spans="1:37" ht="14.1" customHeight="1" thickTop="1" thickBot="1">
      <c r="A2448" s="2797"/>
      <c r="B2448" s="2801"/>
      <c r="C2448" s="2827"/>
      <c r="D2448" s="2830"/>
      <c r="E2448" s="2833"/>
      <c r="F2448" s="2807"/>
      <c r="G2448" s="2810"/>
      <c r="H2448" s="2839"/>
      <c r="I2448" s="2807"/>
      <c r="J2448" s="2807"/>
      <c r="K2448" s="277"/>
      <c r="L2448" s="98"/>
      <c r="M2448" s="1760"/>
      <c r="N2448" s="89"/>
      <c r="O2448" s="89"/>
      <c r="P2448" s="98"/>
      <c r="Q2448" s="98"/>
      <c r="R2448" s="12"/>
      <c r="S2448" s="12"/>
      <c r="T2448" s="12"/>
      <c r="U2448" s="12"/>
      <c r="V2448" s="12"/>
      <c r="W2448" s="1934"/>
      <c r="X2448" s="1934"/>
      <c r="Y2448" s="12"/>
      <c r="Z2448" s="98"/>
      <c r="AA2448" s="2813"/>
      <c r="AB2448" s="2868"/>
      <c r="AC2448" s="2824" t="str">
        <f t="shared" ref="AC2448" si="605">IF(AC2442&gt;9,"błąd","")</f>
        <v/>
      </c>
      <c r="AD2448" s="2835"/>
      <c r="AE2448" s="2821"/>
      <c r="AF2448" s="2823"/>
      <c r="AG2448" s="59">
        <f>IF(N2448=N2447,0,IF(N2448=N2446,0,IF(N2448=N2445,0,IF(N2448=N2444,0,IF(N2448=N2443,0,IF(N2448=N2442,0,1))))))</f>
        <v>0</v>
      </c>
      <c r="AH2448" s="59" t="s">
        <v>224</v>
      </c>
      <c r="AI2448" s="59" t="str">
        <f t="shared" si="596"/>
        <v>??</v>
      </c>
      <c r="AJ2448" s="59">
        <f>IF(O2448=O2447,0,IF(O2448=O2446,0,IF(O2448=O2445,0,IF(O2448=O2444,0,IF(O2448=O2443,0,IF(O2448=O2442,0,1))))))</f>
        <v>0</v>
      </c>
      <c r="AK2448" s="529">
        <f t="shared" si="603"/>
        <v>0</v>
      </c>
    </row>
    <row r="2449" spans="1:37" ht="14.1" customHeight="1" thickTop="1" thickBot="1">
      <c r="A2449" s="2797"/>
      <c r="B2449" s="2801"/>
      <c r="C2449" s="2827"/>
      <c r="D2449" s="2830"/>
      <c r="E2449" s="2833"/>
      <c r="F2449" s="2807"/>
      <c r="G2449" s="2810"/>
      <c r="H2449" s="2839"/>
      <c r="I2449" s="2807"/>
      <c r="J2449" s="2807"/>
      <c r="K2449" s="277"/>
      <c r="L2449" s="98"/>
      <c r="M2449" s="1760"/>
      <c r="N2449" s="89"/>
      <c r="O2449" s="89"/>
      <c r="P2449" s="98"/>
      <c r="Q2449" s="98"/>
      <c r="R2449" s="12"/>
      <c r="S2449" s="12"/>
      <c r="T2449" s="12"/>
      <c r="U2449" s="12"/>
      <c r="V2449" s="12"/>
      <c r="W2449" s="1934"/>
      <c r="X2449" s="1934"/>
      <c r="Y2449" s="12"/>
      <c r="Z2449" s="98"/>
      <c r="AA2449" s="2813"/>
      <c r="AB2449" s="2868"/>
      <c r="AC2449" s="2824"/>
      <c r="AD2449" s="2835"/>
      <c r="AE2449" s="2821"/>
      <c r="AF2449" s="2823"/>
      <c r="AG2449" s="59">
        <f>IF(N2449=N2448,0,IF(N2449=N2447,0,IF(N2449=N2446,0,IF(N2449=N2445,0,IF(N2449=N2444,0,IF(N2449=N2443,0,IF(N2449=N2442,0,1)))))))</f>
        <v>0</v>
      </c>
      <c r="AH2449" s="59" t="s">
        <v>224</v>
      </c>
      <c r="AI2449" s="59" t="str">
        <f t="shared" si="596"/>
        <v>??</v>
      </c>
      <c r="AJ2449" s="59">
        <f>IF(O2449=O2448,0,IF(O2449=O2447,0,IF(O2449=O2446,0,IF(O2449=O2445,0,IF(O2449=O2444,0,IF(O2449=O2443,0,IF(O2449=O2442,0,1)))))))</f>
        <v>0</v>
      </c>
      <c r="AK2449" s="529">
        <f t="shared" si="603"/>
        <v>0</v>
      </c>
    </row>
    <row r="2450" spans="1:37" ht="14.1" customHeight="1" thickTop="1" thickBot="1">
      <c r="A2450" s="2797"/>
      <c r="B2450" s="2801"/>
      <c r="C2450" s="2827"/>
      <c r="D2450" s="2830"/>
      <c r="E2450" s="2833"/>
      <c r="F2450" s="2807"/>
      <c r="G2450" s="2810"/>
      <c r="H2450" s="2839"/>
      <c r="I2450" s="2807"/>
      <c r="J2450" s="2807"/>
      <c r="K2450" s="277"/>
      <c r="L2450" s="98"/>
      <c r="M2450" s="1760"/>
      <c r="N2450" s="89"/>
      <c r="O2450" s="89"/>
      <c r="P2450" s="98"/>
      <c r="Q2450" s="98"/>
      <c r="R2450" s="12"/>
      <c r="S2450" s="12"/>
      <c r="T2450" s="12"/>
      <c r="U2450" s="12"/>
      <c r="V2450" s="12"/>
      <c r="W2450" s="1934"/>
      <c r="X2450" s="1934"/>
      <c r="Y2450" s="12"/>
      <c r="Z2450" s="98"/>
      <c r="AA2450" s="2813"/>
      <c r="AB2450" s="2868"/>
      <c r="AC2450" s="2824"/>
      <c r="AD2450" s="2835"/>
      <c r="AE2450" s="2821"/>
      <c r="AF2450" s="2823"/>
      <c r="AG2450" s="59">
        <f>IF(N2450=N2449,0,IF(N2450=N2448,0,IF(N2450=N2447,0,IF(N2450=N2446,0,IF(N2450=N2445,0,IF(N2450=N2444,0,IF(N2450=N2443,0,IF(N2450=N2442,0,1))))))))</f>
        <v>0</v>
      </c>
      <c r="AH2450" s="59" t="s">
        <v>224</v>
      </c>
      <c r="AI2450" s="59" t="str">
        <f t="shared" si="596"/>
        <v>??</v>
      </c>
      <c r="AJ2450" s="59">
        <f>IF(O2450=O2449,0,IF(O2450=O2448,0,IF(O2450=O2447,0,IF(O2450=O2446,0,IF(O2450=O2445,0,IF(O2450=O2444,0,IF(O2450=O2443,0,IF(O2450=O2442,0,1))))))))</f>
        <v>0</v>
      </c>
      <c r="AK2450" s="529">
        <f t="shared" si="603"/>
        <v>0</v>
      </c>
    </row>
    <row r="2451" spans="1:37" ht="14.1" customHeight="1" thickTop="1" thickBot="1">
      <c r="A2451" s="2797"/>
      <c r="B2451" s="2802"/>
      <c r="C2451" s="2828"/>
      <c r="D2451" s="2831"/>
      <c r="E2451" s="2834"/>
      <c r="F2451" s="2808"/>
      <c r="G2451" s="2811"/>
      <c r="H2451" s="2840"/>
      <c r="I2451" s="2808"/>
      <c r="J2451" s="2808"/>
      <c r="K2451" s="274"/>
      <c r="L2451" s="96"/>
      <c r="M2451" s="96"/>
      <c r="N2451" s="89"/>
      <c r="O2451" s="93"/>
      <c r="P2451" s="96"/>
      <c r="Q2451" s="96"/>
      <c r="R2451" s="13"/>
      <c r="S2451" s="13"/>
      <c r="T2451" s="13"/>
      <c r="U2451" s="13"/>
      <c r="V2451" s="13"/>
      <c r="W2451" s="13"/>
      <c r="X2451" s="13"/>
      <c r="Y2451" s="13"/>
      <c r="Z2451" s="96"/>
      <c r="AA2451" s="2814"/>
      <c r="AB2451" s="2869"/>
      <c r="AC2451" s="2825"/>
      <c r="AD2451" s="2835"/>
      <c r="AE2451" s="2822"/>
      <c r="AF2451" s="2823"/>
      <c r="AG2451" s="59">
        <f>IF(N2451=N2450,0,IF(N2451=N2449,0,IF(N2451=N2448,0,IF(N2451=N2447,0,IF(N2451=N2446,0,IF(N2451=N2445,0,IF(N2451=N2444,0,IF(N2451=N2443,0,IF(N2451=N2442,0,1)))))))))</f>
        <v>0</v>
      </c>
      <c r="AH2451" s="59" t="s">
        <v>224</v>
      </c>
      <c r="AI2451" s="59" t="str">
        <f t="shared" si="596"/>
        <v>??</v>
      </c>
      <c r="AJ2451" s="59">
        <f>IF(O2451=O2450,0,IF(O2451=O2449,0,IF(O2451=O2448,0,IF(O2451=O2447,0,IF(O2451=O2446,0,IF(O2451=O2445,0,IF(O2451=O2444,0,IF(O2451=O2443,0,IF(O2451=O2442,0,1)))))))))</f>
        <v>0</v>
      </c>
      <c r="AK2451" s="529">
        <f t="shared" si="603"/>
        <v>0</v>
      </c>
    </row>
    <row r="2452" spans="1:37" ht="17.100000000000001" customHeight="1" thickTop="1" thickBot="1">
      <c r="A2452" s="67"/>
      <c r="B2452" s="69"/>
      <c r="C2452" s="179" t="s">
        <v>71</v>
      </c>
      <c r="D2452" s="260"/>
      <c r="E2452" s="259"/>
      <c r="F2452" s="260"/>
      <c r="G2452" s="72"/>
      <c r="H2452" s="260"/>
      <c r="I2452" s="260"/>
      <c r="J2452" s="260"/>
      <c r="K2452" s="278"/>
      <c r="L2452" s="69"/>
      <c r="M2452" s="69"/>
      <c r="N2452" s="72"/>
      <c r="O2452" s="68"/>
      <c r="P2452" s="69"/>
      <c r="Q2452" s="69"/>
      <c r="R2452" s="68"/>
      <c r="S2452" s="68"/>
      <c r="T2452" s="68"/>
      <c r="U2452" s="68"/>
      <c r="V2452" s="68"/>
      <c r="W2452" s="68"/>
      <c r="X2452" s="68"/>
      <c r="Y2452" s="68"/>
      <c r="Z2452" s="69"/>
      <c r="AA2452" s="339" t="s">
        <v>68</v>
      </c>
      <c r="AB2452" s="339" t="s">
        <v>68</v>
      </c>
      <c r="AC2452" s="92" t="s">
        <v>68</v>
      </c>
      <c r="AD2452" s="337">
        <f>SUM(AD2453:AD2464)</f>
        <v>0</v>
      </c>
      <c r="AE2452" s="108"/>
      <c r="AF2452" s="80" t="s">
        <v>54</v>
      </c>
      <c r="AI2452" s="59" t="str">
        <f t="shared" si="581"/>
        <v>??</v>
      </c>
      <c r="AJ2452" s="59"/>
    </row>
    <row r="2453" spans="1:37" ht="15" customHeight="1" thickTop="1">
      <c r="A2453" s="170"/>
      <c r="B2453" s="596"/>
      <c r="C2453" s="189"/>
      <c r="D2453" s="261"/>
      <c r="E2453" s="356"/>
      <c r="F2453" s="262"/>
      <c r="G2453" s="190"/>
      <c r="H2453" s="270"/>
      <c r="I2453" s="270"/>
      <c r="J2453" s="270"/>
      <c r="K2453" s="275"/>
      <c r="L2453" s="97"/>
      <c r="M2453" s="1760"/>
      <c r="N2453" s="79"/>
      <c r="O2453" s="79"/>
      <c r="P2453" s="97"/>
      <c r="Q2453" s="1134"/>
      <c r="R2453" s="90"/>
      <c r="S2453" s="90"/>
      <c r="T2453" s="90"/>
      <c r="U2453" s="90"/>
      <c r="V2453" s="90"/>
      <c r="W2453" s="90"/>
      <c r="X2453" s="90"/>
      <c r="Y2453" s="90"/>
      <c r="Z2453" s="361"/>
      <c r="AA2453" s="362" t="s">
        <v>68</v>
      </c>
      <c r="AB2453" s="362" t="s">
        <v>68</v>
      </c>
      <c r="AC2453" s="632" t="s">
        <v>68</v>
      </c>
      <c r="AD2453" s="363"/>
      <c r="AE2453" s="364" t="str">
        <f t="shared" ref="AE2453:AE2476" si="606">IF(AD2453=1,"pe",IF(AD2453&gt;0,"ne",""))</f>
        <v/>
      </c>
      <c r="AF2453" s="183"/>
      <c r="AG2453" s="184">
        <v>1</v>
      </c>
      <c r="AH2453" s="184" t="s">
        <v>229</v>
      </c>
      <c r="AI2453" s="59" t="str">
        <f t="shared" si="581"/>
        <v>??</v>
      </c>
      <c r="AJ2453" s="59">
        <v>1</v>
      </c>
      <c r="AK2453" s="530">
        <f t="shared" ref="AK2453:AK2464" si="607">C2453</f>
        <v>0</v>
      </c>
    </row>
    <row r="2454" spans="1:37" ht="15" customHeight="1">
      <c r="A2454" s="172"/>
      <c r="B2454" s="597"/>
      <c r="C2454" s="192"/>
      <c r="D2454" s="263"/>
      <c r="E2454" s="358"/>
      <c r="F2454" s="264"/>
      <c r="G2454" s="145"/>
      <c r="H2454" s="264"/>
      <c r="I2454" s="264"/>
      <c r="J2454" s="264"/>
      <c r="K2454" s="273"/>
      <c r="L2454" s="98"/>
      <c r="M2454" s="1760"/>
      <c r="N2454" s="89"/>
      <c r="O2454" s="89"/>
      <c r="P2454" s="98"/>
      <c r="Q2454" s="1135"/>
      <c r="R2454" s="91"/>
      <c r="S2454" s="91"/>
      <c r="T2454" s="91"/>
      <c r="U2454" s="91"/>
      <c r="V2454" s="91"/>
      <c r="W2454" s="1937"/>
      <c r="X2454" s="1937"/>
      <c r="Y2454" s="91"/>
      <c r="Z2454" s="365"/>
      <c r="AA2454" s="366" t="s">
        <v>68</v>
      </c>
      <c r="AB2454" s="366" t="s">
        <v>68</v>
      </c>
      <c r="AC2454" s="633" t="s">
        <v>68</v>
      </c>
      <c r="AD2454" s="367"/>
      <c r="AE2454" s="103" t="str">
        <f t="shared" si="606"/>
        <v/>
      </c>
      <c r="AF2454" s="186"/>
      <c r="AG2454" s="184">
        <v>1</v>
      </c>
      <c r="AH2454" s="184" t="s">
        <v>229</v>
      </c>
      <c r="AI2454" s="59" t="str">
        <f t="shared" si="581"/>
        <v>??</v>
      </c>
      <c r="AJ2454" s="59">
        <v>1</v>
      </c>
      <c r="AK2454" s="530">
        <f t="shared" ref="AK2454:AK2459" si="608">C2454</f>
        <v>0</v>
      </c>
    </row>
    <row r="2455" spans="1:37" ht="15" customHeight="1">
      <c r="A2455" s="172"/>
      <c r="B2455" s="597"/>
      <c r="C2455" s="192"/>
      <c r="D2455" s="263"/>
      <c r="E2455" s="358"/>
      <c r="F2455" s="264"/>
      <c r="G2455" s="145"/>
      <c r="H2455" s="264"/>
      <c r="I2455" s="264"/>
      <c r="J2455" s="264"/>
      <c r="K2455" s="273"/>
      <c r="L2455" s="98"/>
      <c r="M2455" s="1760"/>
      <c r="N2455" s="89"/>
      <c r="O2455" s="89"/>
      <c r="P2455" s="98"/>
      <c r="Q2455" s="1135"/>
      <c r="R2455" s="91"/>
      <c r="S2455" s="91"/>
      <c r="T2455" s="91"/>
      <c r="U2455" s="91"/>
      <c r="V2455" s="91"/>
      <c r="W2455" s="1937"/>
      <c r="X2455" s="1937"/>
      <c r="Y2455" s="91"/>
      <c r="Z2455" s="365"/>
      <c r="AA2455" s="366" t="s">
        <v>68</v>
      </c>
      <c r="AB2455" s="366" t="s">
        <v>68</v>
      </c>
      <c r="AC2455" s="633" t="s">
        <v>68</v>
      </c>
      <c r="AD2455" s="367"/>
      <c r="AE2455" s="103" t="str">
        <f t="shared" si="606"/>
        <v/>
      </c>
      <c r="AF2455" s="186"/>
      <c r="AG2455" s="184">
        <v>1</v>
      </c>
      <c r="AH2455" s="184" t="s">
        <v>229</v>
      </c>
      <c r="AI2455" s="59" t="str">
        <f t="shared" si="581"/>
        <v>??</v>
      </c>
      <c r="AJ2455" s="59">
        <v>0</v>
      </c>
      <c r="AK2455" s="530">
        <f t="shared" si="608"/>
        <v>0</v>
      </c>
    </row>
    <row r="2456" spans="1:37" ht="15" customHeight="1">
      <c r="A2456" s="172"/>
      <c r="B2456" s="597"/>
      <c r="C2456" s="192"/>
      <c r="D2456" s="263"/>
      <c r="E2456" s="358"/>
      <c r="F2456" s="264"/>
      <c r="G2456" s="145"/>
      <c r="H2456" s="264"/>
      <c r="I2456" s="264"/>
      <c r="J2456" s="264"/>
      <c r="K2456" s="273"/>
      <c r="L2456" s="98"/>
      <c r="M2456" s="1760"/>
      <c r="N2456" s="89"/>
      <c r="O2456" s="89"/>
      <c r="P2456" s="98"/>
      <c r="Q2456" s="1135"/>
      <c r="R2456" s="91"/>
      <c r="S2456" s="91"/>
      <c r="T2456" s="91"/>
      <c r="U2456" s="91"/>
      <c r="V2456" s="91"/>
      <c r="W2456" s="1937"/>
      <c r="X2456" s="1937"/>
      <c r="Y2456" s="91"/>
      <c r="Z2456" s="365"/>
      <c r="AA2456" s="366" t="s">
        <v>68</v>
      </c>
      <c r="AB2456" s="366" t="s">
        <v>68</v>
      </c>
      <c r="AC2456" s="633" t="s">
        <v>68</v>
      </c>
      <c r="AD2456" s="367"/>
      <c r="AE2456" s="103" t="str">
        <f t="shared" ref="AE2456:AE2458" si="609">IF(AD2456=1,"pe",IF(AD2456&gt;0,"ne",""))</f>
        <v/>
      </c>
      <c r="AF2456" s="186"/>
      <c r="AG2456" s="184">
        <v>1</v>
      </c>
      <c r="AH2456" s="184" t="s">
        <v>229</v>
      </c>
      <c r="AI2456" s="59" t="str">
        <f t="shared" si="581"/>
        <v>??</v>
      </c>
      <c r="AJ2456" s="59">
        <v>1</v>
      </c>
      <c r="AK2456" s="530">
        <f t="shared" ref="AK2456:AK2458" si="610">C2456</f>
        <v>0</v>
      </c>
    </row>
    <row r="2457" spans="1:37" ht="15" customHeight="1">
      <c r="A2457" s="172"/>
      <c r="B2457" s="597"/>
      <c r="C2457" s="192"/>
      <c r="D2457" s="263"/>
      <c r="E2457" s="358"/>
      <c r="F2457" s="264"/>
      <c r="G2457" s="145"/>
      <c r="H2457" s="264"/>
      <c r="I2457" s="264"/>
      <c r="J2457" s="264"/>
      <c r="K2457" s="273"/>
      <c r="L2457" s="98"/>
      <c r="M2457" s="1760"/>
      <c r="N2457" s="89"/>
      <c r="O2457" s="89"/>
      <c r="P2457" s="98"/>
      <c r="Q2457" s="1135"/>
      <c r="R2457" s="91"/>
      <c r="S2457" s="91"/>
      <c r="T2457" s="91"/>
      <c r="U2457" s="91"/>
      <c r="V2457" s="91"/>
      <c r="W2457" s="1937"/>
      <c r="X2457" s="1937"/>
      <c r="Y2457" s="91"/>
      <c r="Z2457" s="365"/>
      <c r="AA2457" s="366" t="s">
        <v>68</v>
      </c>
      <c r="AB2457" s="366" t="s">
        <v>68</v>
      </c>
      <c r="AC2457" s="633" t="s">
        <v>68</v>
      </c>
      <c r="AD2457" s="367"/>
      <c r="AE2457" s="103" t="str">
        <f t="shared" si="609"/>
        <v/>
      </c>
      <c r="AF2457" s="186"/>
      <c r="AG2457" s="184">
        <v>1</v>
      </c>
      <c r="AH2457" s="184" t="s">
        <v>229</v>
      </c>
      <c r="AI2457" s="59" t="str">
        <f t="shared" si="581"/>
        <v>??</v>
      </c>
      <c r="AJ2457" s="59">
        <v>1</v>
      </c>
      <c r="AK2457" s="530">
        <f t="shared" si="610"/>
        <v>0</v>
      </c>
    </row>
    <row r="2458" spans="1:37" ht="15" customHeight="1">
      <c r="A2458" s="172"/>
      <c r="B2458" s="597"/>
      <c r="C2458" s="192"/>
      <c r="D2458" s="263"/>
      <c r="E2458" s="358"/>
      <c r="F2458" s="264"/>
      <c r="G2458" s="145"/>
      <c r="H2458" s="264"/>
      <c r="I2458" s="264"/>
      <c r="J2458" s="264"/>
      <c r="K2458" s="273"/>
      <c r="L2458" s="98"/>
      <c r="M2458" s="1760"/>
      <c r="N2458" s="89"/>
      <c r="O2458" s="89"/>
      <c r="P2458" s="98"/>
      <c r="Q2458" s="1135"/>
      <c r="R2458" s="91"/>
      <c r="S2458" s="91"/>
      <c r="T2458" s="91"/>
      <c r="U2458" s="91"/>
      <c r="V2458" s="91"/>
      <c r="W2458" s="1937"/>
      <c r="X2458" s="1937"/>
      <c r="Y2458" s="91"/>
      <c r="Z2458" s="365"/>
      <c r="AA2458" s="366" t="s">
        <v>68</v>
      </c>
      <c r="AB2458" s="366" t="s">
        <v>68</v>
      </c>
      <c r="AC2458" s="633" t="s">
        <v>68</v>
      </c>
      <c r="AD2458" s="367"/>
      <c r="AE2458" s="103" t="str">
        <f t="shared" si="609"/>
        <v/>
      </c>
      <c r="AF2458" s="186"/>
      <c r="AG2458" s="184">
        <v>1</v>
      </c>
      <c r="AH2458" s="184" t="s">
        <v>229</v>
      </c>
      <c r="AI2458" s="59" t="str">
        <f t="shared" si="581"/>
        <v>??</v>
      </c>
      <c r="AJ2458" s="59">
        <v>0</v>
      </c>
      <c r="AK2458" s="530">
        <f t="shared" si="610"/>
        <v>0</v>
      </c>
    </row>
    <row r="2459" spans="1:37" ht="15" customHeight="1">
      <c r="A2459" s="172"/>
      <c r="B2459" s="597"/>
      <c r="C2459" s="192"/>
      <c r="D2459" s="263"/>
      <c r="E2459" s="358"/>
      <c r="F2459" s="264"/>
      <c r="G2459" s="145"/>
      <c r="H2459" s="264"/>
      <c r="I2459" s="264"/>
      <c r="J2459" s="264"/>
      <c r="K2459" s="273"/>
      <c r="L2459" s="98"/>
      <c r="M2459" s="1760"/>
      <c r="N2459" s="89"/>
      <c r="O2459" s="89"/>
      <c r="P2459" s="98"/>
      <c r="Q2459" s="1135"/>
      <c r="R2459" s="91"/>
      <c r="S2459" s="91"/>
      <c r="T2459" s="91"/>
      <c r="U2459" s="91"/>
      <c r="V2459" s="91"/>
      <c r="W2459" s="1937"/>
      <c r="X2459" s="1937"/>
      <c r="Y2459" s="91"/>
      <c r="Z2459" s="365"/>
      <c r="AA2459" s="366" t="s">
        <v>68</v>
      </c>
      <c r="AB2459" s="366" t="s">
        <v>68</v>
      </c>
      <c r="AC2459" s="633" t="s">
        <v>68</v>
      </c>
      <c r="AD2459" s="367"/>
      <c r="AE2459" s="103" t="str">
        <f t="shared" si="606"/>
        <v/>
      </c>
      <c r="AF2459" s="186"/>
      <c r="AG2459" s="184">
        <v>1</v>
      </c>
      <c r="AH2459" s="184" t="s">
        <v>229</v>
      </c>
      <c r="AI2459" s="59" t="str">
        <f t="shared" si="581"/>
        <v>??</v>
      </c>
      <c r="AJ2459" s="59">
        <v>1</v>
      </c>
      <c r="AK2459" s="530">
        <f t="shared" si="608"/>
        <v>0</v>
      </c>
    </row>
    <row r="2460" spans="1:37" ht="15" customHeight="1">
      <c r="A2460" s="172"/>
      <c r="B2460" s="597"/>
      <c r="C2460" s="192"/>
      <c r="D2460" s="263"/>
      <c r="E2460" s="358"/>
      <c r="F2460" s="264"/>
      <c r="G2460" s="145"/>
      <c r="H2460" s="264"/>
      <c r="I2460" s="264"/>
      <c r="J2460" s="264"/>
      <c r="K2460" s="273"/>
      <c r="L2460" s="98"/>
      <c r="M2460" s="1760"/>
      <c r="N2460" s="89"/>
      <c r="O2460" s="89"/>
      <c r="P2460" s="98"/>
      <c r="Q2460" s="1135"/>
      <c r="R2460" s="91"/>
      <c r="S2460" s="91"/>
      <c r="T2460" s="91"/>
      <c r="U2460" s="91"/>
      <c r="V2460" s="91"/>
      <c r="W2460" s="1937"/>
      <c r="X2460" s="1937"/>
      <c r="Y2460" s="91"/>
      <c r="Z2460" s="365"/>
      <c r="AA2460" s="366" t="s">
        <v>68</v>
      </c>
      <c r="AB2460" s="366" t="s">
        <v>68</v>
      </c>
      <c r="AC2460" s="633" t="s">
        <v>68</v>
      </c>
      <c r="AD2460" s="367"/>
      <c r="AE2460" s="103" t="str">
        <f t="shared" ref="AE2460:AE2462" si="611">IF(AD2460=1,"pe",IF(AD2460&gt;0,"ne",""))</f>
        <v/>
      </c>
      <c r="AF2460" s="186"/>
      <c r="AG2460" s="184">
        <v>1</v>
      </c>
      <c r="AH2460" s="184" t="s">
        <v>229</v>
      </c>
      <c r="AI2460" s="59" t="str">
        <f t="shared" si="581"/>
        <v>??</v>
      </c>
      <c r="AJ2460" s="59">
        <v>1</v>
      </c>
      <c r="AK2460" s="530">
        <f t="shared" si="607"/>
        <v>0</v>
      </c>
    </row>
    <row r="2461" spans="1:37" ht="15" customHeight="1">
      <c r="A2461" s="172"/>
      <c r="B2461" s="597"/>
      <c r="C2461" s="192"/>
      <c r="D2461" s="263"/>
      <c r="E2461" s="358"/>
      <c r="F2461" s="264"/>
      <c r="G2461" s="145"/>
      <c r="H2461" s="264"/>
      <c r="I2461" s="264"/>
      <c r="J2461" s="264"/>
      <c r="K2461" s="273"/>
      <c r="L2461" s="98"/>
      <c r="M2461" s="1760"/>
      <c r="N2461" s="89"/>
      <c r="O2461" s="89"/>
      <c r="P2461" s="98"/>
      <c r="Q2461" s="1135"/>
      <c r="R2461" s="91"/>
      <c r="S2461" s="91"/>
      <c r="T2461" s="91"/>
      <c r="U2461" s="91"/>
      <c r="V2461" s="91"/>
      <c r="W2461" s="1937"/>
      <c r="X2461" s="1937"/>
      <c r="Y2461" s="91"/>
      <c r="Z2461" s="365"/>
      <c r="AA2461" s="366" t="s">
        <v>68</v>
      </c>
      <c r="AB2461" s="366" t="s">
        <v>68</v>
      </c>
      <c r="AC2461" s="633" t="s">
        <v>68</v>
      </c>
      <c r="AD2461" s="367"/>
      <c r="AE2461" s="103" t="str">
        <f t="shared" ref="AE2461" si="612">IF(AD2461=1,"pe",IF(AD2461&gt;0,"ne",""))</f>
        <v/>
      </c>
      <c r="AF2461" s="186"/>
      <c r="AG2461" s="184">
        <v>1</v>
      </c>
      <c r="AH2461" s="184" t="s">
        <v>229</v>
      </c>
      <c r="AI2461" s="59" t="str">
        <f t="shared" si="581"/>
        <v>??</v>
      </c>
      <c r="AJ2461" s="59">
        <v>0</v>
      </c>
      <c r="AK2461" s="530">
        <f t="shared" si="607"/>
        <v>0</v>
      </c>
    </row>
    <row r="2462" spans="1:37" ht="15" customHeight="1" thickBot="1">
      <c r="A2462" s="172"/>
      <c r="B2462" s="597"/>
      <c r="C2462" s="192"/>
      <c r="D2462" s="263"/>
      <c r="E2462" s="358"/>
      <c r="F2462" s="264"/>
      <c r="G2462" s="145"/>
      <c r="H2462" s="264"/>
      <c r="I2462" s="264"/>
      <c r="J2462" s="264"/>
      <c r="K2462" s="273"/>
      <c r="L2462" s="98"/>
      <c r="M2462" s="96"/>
      <c r="N2462" s="89"/>
      <c r="O2462" s="89"/>
      <c r="P2462" s="98"/>
      <c r="Q2462" s="1135"/>
      <c r="R2462" s="91"/>
      <c r="S2462" s="91"/>
      <c r="T2462" s="91"/>
      <c r="U2462" s="91"/>
      <c r="V2462" s="91"/>
      <c r="W2462" s="1937"/>
      <c r="X2462" s="1937"/>
      <c r="Y2462" s="91"/>
      <c r="Z2462" s="365"/>
      <c r="AA2462" s="366" t="s">
        <v>68</v>
      </c>
      <c r="AB2462" s="366" t="s">
        <v>68</v>
      </c>
      <c r="AC2462" s="633" t="s">
        <v>68</v>
      </c>
      <c r="AD2462" s="367"/>
      <c r="AE2462" s="103" t="str">
        <f t="shared" si="611"/>
        <v/>
      </c>
      <c r="AF2462" s="186"/>
      <c r="AG2462" s="184">
        <v>1</v>
      </c>
      <c r="AH2462" s="184" t="s">
        <v>229</v>
      </c>
      <c r="AI2462" s="59" t="str">
        <f t="shared" si="581"/>
        <v>??</v>
      </c>
      <c r="AJ2462" s="59">
        <v>1</v>
      </c>
      <c r="AK2462" s="530">
        <f t="shared" si="607"/>
        <v>0</v>
      </c>
    </row>
    <row r="2463" spans="1:37" ht="15" customHeight="1" thickTop="1" thickBot="1">
      <c r="A2463" s="172"/>
      <c r="B2463" s="597"/>
      <c r="C2463" s="192"/>
      <c r="D2463" s="263"/>
      <c r="E2463" s="358"/>
      <c r="F2463" s="264"/>
      <c r="G2463" s="145"/>
      <c r="H2463" s="264"/>
      <c r="I2463" s="264"/>
      <c r="J2463" s="264"/>
      <c r="K2463" s="273"/>
      <c r="L2463" s="98"/>
      <c r="M2463" s="96"/>
      <c r="N2463" s="89"/>
      <c r="O2463" s="89"/>
      <c r="P2463" s="98"/>
      <c r="Q2463" s="1135"/>
      <c r="R2463" s="91"/>
      <c r="S2463" s="91"/>
      <c r="T2463" s="91"/>
      <c r="U2463" s="91"/>
      <c r="V2463" s="91"/>
      <c r="W2463" s="1937"/>
      <c r="X2463" s="1937"/>
      <c r="Y2463" s="91"/>
      <c r="Z2463" s="365"/>
      <c r="AA2463" s="366" t="s">
        <v>68</v>
      </c>
      <c r="AB2463" s="366" t="s">
        <v>68</v>
      </c>
      <c r="AC2463" s="633" t="s">
        <v>68</v>
      </c>
      <c r="AD2463" s="367"/>
      <c r="AE2463" s="103" t="str">
        <f t="shared" si="606"/>
        <v/>
      </c>
      <c r="AF2463" s="186"/>
      <c r="AG2463" s="184">
        <v>1</v>
      </c>
      <c r="AH2463" s="184" t="s">
        <v>229</v>
      </c>
      <c r="AI2463" s="59" t="str">
        <f t="shared" si="581"/>
        <v>??</v>
      </c>
      <c r="AJ2463" s="59">
        <v>1</v>
      </c>
      <c r="AK2463" s="530">
        <f t="shared" si="607"/>
        <v>0</v>
      </c>
    </row>
    <row r="2464" spans="1:37" ht="15" customHeight="1" thickTop="1" thickBot="1">
      <c r="A2464" s="351"/>
      <c r="B2464" s="597"/>
      <c r="C2464" s="368"/>
      <c r="D2464" s="355"/>
      <c r="E2464" s="359"/>
      <c r="F2464" s="353"/>
      <c r="G2464" s="354"/>
      <c r="H2464" s="264"/>
      <c r="I2464" s="264"/>
      <c r="J2464" s="264"/>
      <c r="K2464" s="274"/>
      <c r="L2464" s="96"/>
      <c r="M2464" s="96"/>
      <c r="N2464" s="89"/>
      <c r="O2464" s="93"/>
      <c r="P2464" s="164"/>
      <c r="Q2464" s="1136"/>
      <c r="R2464" s="369"/>
      <c r="S2464" s="369"/>
      <c r="T2464" s="369"/>
      <c r="U2464" s="369"/>
      <c r="V2464" s="369"/>
      <c r="W2464" s="1938"/>
      <c r="X2464" s="1938"/>
      <c r="Y2464" s="369"/>
      <c r="Z2464" s="370"/>
      <c r="AA2464" s="371" t="s">
        <v>68</v>
      </c>
      <c r="AB2464" s="371" t="s">
        <v>68</v>
      </c>
      <c r="AC2464" s="634" t="s">
        <v>68</v>
      </c>
      <c r="AD2464" s="372"/>
      <c r="AE2464" s="103" t="str">
        <f t="shared" si="606"/>
        <v/>
      </c>
      <c r="AF2464" s="187"/>
      <c r="AG2464" s="184">
        <v>1</v>
      </c>
      <c r="AH2464" s="184" t="s">
        <v>229</v>
      </c>
      <c r="AI2464" s="59" t="str">
        <f t="shared" si="581"/>
        <v>??</v>
      </c>
      <c r="AJ2464" s="59">
        <v>1</v>
      </c>
      <c r="AK2464" s="530">
        <f t="shared" si="607"/>
        <v>0</v>
      </c>
    </row>
    <row r="2465" spans="1:37" ht="17.100000000000001" customHeight="1" thickTop="1" thickBot="1">
      <c r="A2465" s="67"/>
      <c r="B2465" s="69"/>
      <c r="C2465" s="179" t="s">
        <v>72</v>
      </c>
      <c r="D2465" s="577"/>
      <c r="E2465" s="259"/>
      <c r="F2465" s="577"/>
      <c r="G2465" s="68"/>
      <c r="H2465" s="577"/>
      <c r="I2465" s="577"/>
      <c r="J2465" s="577"/>
      <c r="K2465" s="279"/>
      <c r="L2465" s="69"/>
      <c r="M2465" s="69"/>
      <c r="N2465" s="68"/>
      <c r="O2465" s="68"/>
      <c r="P2465" s="69"/>
      <c r="Q2465" s="69"/>
      <c r="R2465" s="68"/>
      <c r="S2465" s="68"/>
      <c r="T2465" s="68"/>
      <c r="U2465" s="68"/>
      <c r="V2465" s="68"/>
      <c r="W2465" s="68"/>
      <c r="X2465" s="68"/>
      <c r="Y2465" s="68"/>
      <c r="Z2465" s="69"/>
      <c r="AA2465" s="339" t="s">
        <v>68</v>
      </c>
      <c r="AB2465" s="339" t="s">
        <v>68</v>
      </c>
      <c r="AC2465" s="92" t="s">
        <v>68</v>
      </c>
      <c r="AD2465" s="337">
        <f>SUM(AD2466:AD2476)</f>
        <v>0</v>
      </c>
      <c r="AE2465" s="100"/>
      <c r="AF2465" s="156" t="s">
        <v>54</v>
      </c>
      <c r="AG2465" s="58"/>
      <c r="AH2465" s="58"/>
      <c r="AI2465" s="58" t="str">
        <f t="shared" si="581"/>
        <v>??</v>
      </c>
      <c r="AJ2465" s="58"/>
      <c r="AK2465" s="191"/>
    </row>
    <row r="2466" spans="1:37" ht="15" customHeight="1" thickTop="1">
      <c r="A2466" s="170"/>
      <c r="B2466" s="596"/>
      <c r="C2466" s="189"/>
      <c r="D2466" s="261"/>
      <c r="E2466" s="356"/>
      <c r="F2466" s="262"/>
      <c r="G2466" s="190"/>
      <c r="H2466" s="270"/>
      <c r="I2466" s="270"/>
      <c r="J2466" s="270"/>
      <c r="K2466" s="275"/>
      <c r="L2466" s="97"/>
      <c r="M2466" s="1760"/>
      <c r="N2466" s="79"/>
      <c r="O2466" s="79"/>
      <c r="P2466" s="97"/>
      <c r="Q2466" s="1134"/>
      <c r="R2466" s="90"/>
      <c r="S2466" s="90"/>
      <c r="T2466" s="90"/>
      <c r="U2466" s="90"/>
      <c r="V2466" s="90"/>
      <c r="W2466" s="90"/>
      <c r="X2466" s="90"/>
      <c r="Y2466" s="90"/>
      <c r="Z2466" s="361"/>
      <c r="AA2466" s="362" t="s">
        <v>68</v>
      </c>
      <c r="AB2466" s="362" t="s">
        <v>68</v>
      </c>
      <c r="AC2466" s="632" t="s">
        <v>68</v>
      </c>
      <c r="AD2466" s="363"/>
      <c r="AE2466" s="364" t="str">
        <f t="shared" si="606"/>
        <v/>
      </c>
      <c r="AF2466" s="183"/>
      <c r="AG2466" s="184">
        <v>1</v>
      </c>
      <c r="AH2466" s="184" t="s">
        <v>230</v>
      </c>
      <c r="AI2466" s="59" t="str">
        <f t="shared" si="581"/>
        <v>??</v>
      </c>
      <c r="AJ2466" s="59">
        <v>1</v>
      </c>
      <c r="AK2466" s="530">
        <f>C2466</f>
        <v>0</v>
      </c>
    </row>
    <row r="2467" spans="1:37" ht="15" customHeight="1">
      <c r="A2467" s="172"/>
      <c r="B2467" s="597"/>
      <c r="C2467" s="192"/>
      <c r="D2467" s="263"/>
      <c r="E2467" s="358"/>
      <c r="F2467" s="264"/>
      <c r="G2467" s="145"/>
      <c r="H2467" s="264"/>
      <c r="I2467" s="264"/>
      <c r="J2467" s="264"/>
      <c r="K2467" s="273"/>
      <c r="L2467" s="98"/>
      <c r="M2467" s="1760"/>
      <c r="N2467" s="89"/>
      <c r="O2467" s="89"/>
      <c r="P2467" s="98"/>
      <c r="Q2467" s="1135"/>
      <c r="R2467" s="91"/>
      <c r="S2467" s="91"/>
      <c r="T2467" s="91"/>
      <c r="U2467" s="91"/>
      <c r="V2467" s="91"/>
      <c r="W2467" s="1937"/>
      <c r="X2467" s="1937"/>
      <c r="Y2467" s="91"/>
      <c r="Z2467" s="365"/>
      <c r="AA2467" s="366" t="s">
        <v>68</v>
      </c>
      <c r="AB2467" s="366" t="s">
        <v>68</v>
      </c>
      <c r="AC2467" s="633" t="s">
        <v>68</v>
      </c>
      <c r="AD2467" s="367"/>
      <c r="AE2467" s="103" t="str">
        <f t="shared" si="606"/>
        <v/>
      </c>
      <c r="AF2467" s="186"/>
      <c r="AG2467" s="184">
        <v>1</v>
      </c>
      <c r="AH2467" s="184" t="s">
        <v>230</v>
      </c>
      <c r="AI2467" s="59" t="str">
        <f t="shared" si="581"/>
        <v>??</v>
      </c>
      <c r="AJ2467" s="59">
        <v>-1</v>
      </c>
      <c r="AK2467" s="530">
        <f t="shared" ref="AK2467:AK2468" si="613">C2467</f>
        <v>0</v>
      </c>
    </row>
    <row r="2468" spans="1:37" ht="15" customHeight="1">
      <c r="A2468" s="172"/>
      <c r="B2468" s="597"/>
      <c r="C2468" s="192"/>
      <c r="D2468" s="263"/>
      <c r="E2468" s="358"/>
      <c r="F2468" s="264"/>
      <c r="G2468" s="145"/>
      <c r="H2468" s="264"/>
      <c r="I2468" s="264"/>
      <c r="J2468" s="264"/>
      <c r="K2468" s="273"/>
      <c r="L2468" s="98"/>
      <c r="M2468" s="1760"/>
      <c r="N2468" s="89"/>
      <c r="O2468" s="89"/>
      <c r="P2468" s="98"/>
      <c r="Q2468" s="1135"/>
      <c r="R2468" s="91"/>
      <c r="S2468" s="91"/>
      <c r="T2468" s="91"/>
      <c r="U2468" s="91"/>
      <c r="V2468" s="91"/>
      <c r="W2468" s="1937"/>
      <c r="X2468" s="1937"/>
      <c r="Y2468" s="91"/>
      <c r="Z2468" s="365"/>
      <c r="AA2468" s="366" t="s">
        <v>68</v>
      </c>
      <c r="AB2468" s="366" t="s">
        <v>68</v>
      </c>
      <c r="AC2468" s="633" t="s">
        <v>68</v>
      </c>
      <c r="AD2468" s="367"/>
      <c r="AE2468" s="103" t="str">
        <f t="shared" si="606"/>
        <v/>
      </c>
      <c r="AF2468" s="186"/>
      <c r="AG2468" s="184">
        <v>1</v>
      </c>
      <c r="AH2468" s="184" t="s">
        <v>230</v>
      </c>
      <c r="AI2468" s="59" t="str">
        <f t="shared" si="581"/>
        <v>??</v>
      </c>
      <c r="AJ2468" s="59">
        <v>0</v>
      </c>
      <c r="AK2468" s="530">
        <f t="shared" si="613"/>
        <v>0</v>
      </c>
    </row>
    <row r="2469" spans="1:37" ht="15" customHeight="1">
      <c r="A2469" s="172"/>
      <c r="B2469" s="597"/>
      <c r="C2469" s="192"/>
      <c r="D2469" s="263"/>
      <c r="E2469" s="358"/>
      <c r="F2469" s="264"/>
      <c r="G2469" s="145"/>
      <c r="H2469" s="264"/>
      <c r="I2469" s="264"/>
      <c r="J2469" s="264"/>
      <c r="K2469" s="273"/>
      <c r="L2469" s="98"/>
      <c r="M2469" s="1760"/>
      <c r="N2469" s="89"/>
      <c r="O2469" s="89"/>
      <c r="P2469" s="98"/>
      <c r="Q2469" s="1135"/>
      <c r="R2469" s="91"/>
      <c r="S2469" s="91"/>
      <c r="T2469" s="91"/>
      <c r="U2469" s="91"/>
      <c r="V2469" s="91"/>
      <c r="W2469" s="1937"/>
      <c r="X2469" s="1937"/>
      <c r="Y2469" s="91"/>
      <c r="Z2469" s="365"/>
      <c r="AA2469" s="366" t="s">
        <v>68</v>
      </c>
      <c r="AB2469" s="366" t="s">
        <v>68</v>
      </c>
      <c r="AC2469" s="633" t="s">
        <v>68</v>
      </c>
      <c r="AD2469" s="367"/>
      <c r="AE2469" s="103" t="str">
        <f t="shared" ref="AE2469:AE2472" si="614">IF(AD2469=1,"pe",IF(AD2469&gt;0,"ne",""))</f>
        <v/>
      </c>
      <c r="AF2469" s="186"/>
      <c r="AG2469" s="184">
        <v>1</v>
      </c>
      <c r="AH2469" s="184" t="s">
        <v>230</v>
      </c>
      <c r="AI2469" s="59" t="str">
        <f t="shared" si="581"/>
        <v>??</v>
      </c>
      <c r="AJ2469" s="59">
        <v>1</v>
      </c>
      <c r="AK2469" s="530">
        <f>C2469</f>
        <v>0</v>
      </c>
    </row>
    <row r="2470" spans="1:37" ht="15" customHeight="1">
      <c r="A2470" s="172"/>
      <c r="B2470" s="597"/>
      <c r="C2470" s="192"/>
      <c r="D2470" s="263"/>
      <c r="E2470" s="358"/>
      <c r="F2470" s="264"/>
      <c r="G2470" s="145"/>
      <c r="H2470" s="264"/>
      <c r="I2470" s="264"/>
      <c r="J2470" s="264"/>
      <c r="K2470" s="273"/>
      <c r="L2470" s="98"/>
      <c r="M2470" s="1760"/>
      <c r="N2470" s="89"/>
      <c r="O2470" s="89"/>
      <c r="P2470" s="98"/>
      <c r="Q2470" s="1135"/>
      <c r="R2470" s="91"/>
      <c r="S2470" s="91"/>
      <c r="T2470" s="91"/>
      <c r="U2470" s="91"/>
      <c r="V2470" s="91"/>
      <c r="W2470" s="1937"/>
      <c r="X2470" s="1937"/>
      <c r="Y2470" s="91"/>
      <c r="Z2470" s="365"/>
      <c r="AA2470" s="366" t="s">
        <v>68</v>
      </c>
      <c r="AB2470" s="366" t="s">
        <v>68</v>
      </c>
      <c r="AC2470" s="633" t="s">
        <v>68</v>
      </c>
      <c r="AD2470" s="367"/>
      <c r="AE2470" s="103" t="str">
        <f t="shared" si="614"/>
        <v/>
      </c>
      <c r="AF2470" s="186"/>
      <c r="AG2470" s="184">
        <v>1</v>
      </c>
      <c r="AH2470" s="184" t="s">
        <v>230</v>
      </c>
      <c r="AI2470" s="59" t="str">
        <f t="shared" si="581"/>
        <v>??</v>
      </c>
      <c r="AJ2470" s="59">
        <v>-1</v>
      </c>
      <c r="AK2470" s="530">
        <f t="shared" ref="AK2470:AK2471" si="615">C2470</f>
        <v>0</v>
      </c>
    </row>
    <row r="2471" spans="1:37" ht="15" customHeight="1">
      <c r="A2471" s="172"/>
      <c r="B2471" s="597"/>
      <c r="C2471" s="192"/>
      <c r="D2471" s="263"/>
      <c r="E2471" s="358"/>
      <c r="F2471" s="264"/>
      <c r="G2471" s="145"/>
      <c r="H2471" s="264"/>
      <c r="I2471" s="264"/>
      <c r="J2471" s="264"/>
      <c r="K2471" s="273"/>
      <c r="L2471" s="98"/>
      <c r="M2471" s="1760"/>
      <c r="N2471" s="89"/>
      <c r="O2471" s="89"/>
      <c r="P2471" s="98"/>
      <c r="Q2471" s="1135"/>
      <c r="R2471" s="91"/>
      <c r="S2471" s="91"/>
      <c r="T2471" s="91"/>
      <c r="U2471" s="91"/>
      <c r="V2471" s="91"/>
      <c r="W2471" s="1937"/>
      <c r="X2471" s="1937"/>
      <c r="Y2471" s="91"/>
      <c r="Z2471" s="365"/>
      <c r="AA2471" s="366" t="s">
        <v>68</v>
      </c>
      <c r="AB2471" s="366" t="s">
        <v>68</v>
      </c>
      <c r="AC2471" s="633" t="s">
        <v>68</v>
      </c>
      <c r="AD2471" s="367"/>
      <c r="AE2471" s="103" t="str">
        <f t="shared" si="614"/>
        <v/>
      </c>
      <c r="AF2471" s="186"/>
      <c r="AG2471" s="184">
        <v>1</v>
      </c>
      <c r="AH2471" s="184" t="s">
        <v>230</v>
      </c>
      <c r="AI2471" s="59" t="str">
        <f t="shared" si="581"/>
        <v>??</v>
      </c>
      <c r="AJ2471" s="59">
        <v>0</v>
      </c>
      <c r="AK2471" s="530">
        <f t="shared" si="615"/>
        <v>0</v>
      </c>
    </row>
    <row r="2472" spans="1:37" ht="15" customHeight="1">
      <c r="A2472" s="172"/>
      <c r="B2472" s="597"/>
      <c r="C2472" s="192"/>
      <c r="D2472" s="263"/>
      <c r="E2472" s="358"/>
      <c r="F2472" s="264"/>
      <c r="G2472" s="145"/>
      <c r="H2472" s="264"/>
      <c r="I2472" s="264"/>
      <c r="J2472" s="264"/>
      <c r="K2472" s="273"/>
      <c r="L2472" s="98"/>
      <c r="M2472" s="1760"/>
      <c r="N2472" s="89"/>
      <c r="O2472" s="89"/>
      <c r="P2472" s="98"/>
      <c r="Q2472" s="1135"/>
      <c r="R2472" s="91"/>
      <c r="S2472" s="91"/>
      <c r="T2472" s="91"/>
      <c r="U2472" s="91"/>
      <c r="V2472" s="91"/>
      <c r="W2472" s="1937"/>
      <c r="X2472" s="1937"/>
      <c r="Y2472" s="91"/>
      <c r="Z2472" s="365"/>
      <c r="AA2472" s="366" t="s">
        <v>68</v>
      </c>
      <c r="AB2472" s="366" t="s">
        <v>68</v>
      </c>
      <c r="AC2472" s="633" t="s">
        <v>68</v>
      </c>
      <c r="AD2472" s="367"/>
      <c r="AE2472" s="103" t="str">
        <f t="shared" si="614"/>
        <v/>
      </c>
      <c r="AF2472" s="186"/>
      <c r="AG2472" s="184">
        <v>1</v>
      </c>
      <c r="AH2472" s="184" t="s">
        <v>230</v>
      </c>
      <c r="AI2472" s="59" t="str">
        <f t="shared" si="581"/>
        <v>??</v>
      </c>
      <c r="AJ2472" s="59">
        <v>1</v>
      </c>
      <c r="AK2472" s="530">
        <f>C2472</f>
        <v>0</v>
      </c>
    </row>
    <row r="2473" spans="1:37" ht="15" customHeight="1">
      <c r="A2473" s="172"/>
      <c r="B2473" s="597"/>
      <c r="C2473" s="192"/>
      <c r="D2473" s="263"/>
      <c r="E2473" s="358"/>
      <c r="F2473" s="264"/>
      <c r="G2473" s="145"/>
      <c r="H2473" s="264"/>
      <c r="I2473" s="264"/>
      <c r="J2473" s="264"/>
      <c r="K2473" s="273"/>
      <c r="L2473" s="98"/>
      <c r="M2473" s="1760"/>
      <c r="N2473" s="89"/>
      <c r="O2473" s="89"/>
      <c r="P2473" s="98"/>
      <c r="Q2473" s="1135"/>
      <c r="R2473" s="91"/>
      <c r="S2473" s="91"/>
      <c r="T2473" s="91"/>
      <c r="U2473" s="91"/>
      <c r="V2473" s="91"/>
      <c r="W2473" s="1937"/>
      <c r="X2473" s="1937"/>
      <c r="Y2473" s="91"/>
      <c r="Z2473" s="365"/>
      <c r="AA2473" s="366" t="s">
        <v>68</v>
      </c>
      <c r="AB2473" s="366" t="s">
        <v>68</v>
      </c>
      <c r="AC2473" s="633" t="s">
        <v>68</v>
      </c>
      <c r="AD2473" s="367"/>
      <c r="AE2473" s="103" t="str">
        <f t="shared" ref="AE2473:AE2474" si="616">IF(AD2473=1,"pe",IF(AD2473&gt;0,"ne",""))</f>
        <v/>
      </c>
      <c r="AF2473" s="186"/>
      <c r="AG2473" s="184">
        <v>1</v>
      </c>
      <c r="AH2473" s="184" t="s">
        <v>230</v>
      </c>
      <c r="AI2473" s="59" t="str">
        <f t="shared" si="581"/>
        <v>??</v>
      </c>
      <c r="AJ2473" s="59">
        <v>-1</v>
      </c>
      <c r="AK2473" s="530">
        <f t="shared" ref="AK2473:AK2474" si="617">C2473</f>
        <v>0</v>
      </c>
    </row>
    <row r="2474" spans="1:37" ht="15" customHeight="1">
      <c r="A2474" s="172"/>
      <c r="B2474" s="597"/>
      <c r="C2474" s="192"/>
      <c r="D2474" s="263"/>
      <c r="E2474" s="358"/>
      <c r="F2474" s="264"/>
      <c r="G2474" s="145"/>
      <c r="H2474" s="264"/>
      <c r="I2474" s="264"/>
      <c r="J2474" s="264"/>
      <c r="K2474" s="273"/>
      <c r="L2474" s="98"/>
      <c r="M2474" s="1760"/>
      <c r="N2474" s="89"/>
      <c r="O2474" s="89"/>
      <c r="P2474" s="98"/>
      <c r="Q2474" s="1135"/>
      <c r="R2474" s="91"/>
      <c r="S2474" s="91"/>
      <c r="T2474" s="91"/>
      <c r="U2474" s="91"/>
      <c r="V2474" s="91"/>
      <c r="W2474" s="1937"/>
      <c r="X2474" s="1937"/>
      <c r="Y2474" s="91"/>
      <c r="Z2474" s="365"/>
      <c r="AA2474" s="366" t="s">
        <v>68</v>
      </c>
      <c r="AB2474" s="366" t="s">
        <v>68</v>
      </c>
      <c r="AC2474" s="633" t="s">
        <v>68</v>
      </c>
      <c r="AD2474" s="367"/>
      <c r="AE2474" s="103" t="str">
        <f t="shared" si="616"/>
        <v/>
      </c>
      <c r="AF2474" s="186"/>
      <c r="AG2474" s="184">
        <v>1</v>
      </c>
      <c r="AH2474" s="184" t="s">
        <v>230</v>
      </c>
      <c r="AI2474" s="59" t="str">
        <f t="shared" si="581"/>
        <v>??</v>
      </c>
      <c r="AJ2474" s="59">
        <v>0</v>
      </c>
      <c r="AK2474" s="530">
        <f t="shared" si="617"/>
        <v>0</v>
      </c>
    </row>
    <row r="2475" spans="1:37" ht="15" customHeight="1">
      <c r="A2475" s="172"/>
      <c r="B2475" s="597"/>
      <c r="C2475" s="192"/>
      <c r="D2475" s="263"/>
      <c r="E2475" s="358"/>
      <c r="F2475" s="264"/>
      <c r="G2475" s="145"/>
      <c r="H2475" s="264"/>
      <c r="I2475" s="264"/>
      <c r="J2475" s="264"/>
      <c r="K2475" s="273"/>
      <c r="L2475" s="98"/>
      <c r="M2475" s="2491"/>
      <c r="N2475" s="89"/>
      <c r="O2475" s="89"/>
      <c r="P2475" s="98"/>
      <c r="Q2475" s="1135"/>
      <c r="R2475" s="91"/>
      <c r="S2475" s="91"/>
      <c r="T2475" s="91"/>
      <c r="U2475" s="91"/>
      <c r="V2475" s="91"/>
      <c r="W2475" s="1937"/>
      <c r="X2475" s="1937"/>
      <c r="Y2475" s="91"/>
      <c r="Z2475" s="365"/>
      <c r="AA2475" s="366" t="s">
        <v>68</v>
      </c>
      <c r="AB2475" s="366" t="s">
        <v>68</v>
      </c>
      <c r="AC2475" s="633" t="s">
        <v>68</v>
      </c>
      <c r="AD2475" s="367"/>
      <c r="AE2475" s="103" t="str">
        <f t="shared" si="606"/>
        <v/>
      </c>
      <c r="AF2475" s="186"/>
      <c r="AG2475" s="184">
        <v>1</v>
      </c>
      <c r="AH2475" s="184" t="s">
        <v>230</v>
      </c>
      <c r="AI2475" s="59" t="str">
        <f t="shared" si="581"/>
        <v>??</v>
      </c>
      <c r="AJ2475" s="59">
        <v>1</v>
      </c>
      <c r="AK2475" s="530">
        <f>C2475</f>
        <v>0</v>
      </c>
    </row>
    <row r="2476" spans="1:37" ht="15" customHeight="1" thickBot="1">
      <c r="A2476" s="373"/>
      <c r="B2476" s="599"/>
      <c r="C2476" s="374"/>
      <c r="D2476" s="375"/>
      <c r="E2476" s="551"/>
      <c r="F2476" s="376"/>
      <c r="G2476" s="377"/>
      <c r="H2476" s="271"/>
      <c r="I2476" s="271"/>
      <c r="J2476" s="271"/>
      <c r="K2476" s="280"/>
      <c r="L2476" s="378"/>
      <c r="M2476" s="164"/>
      <c r="N2476" s="475"/>
      <c r="O2476" s="475"/>
      <c r="P2476" s="378"/>
      <c r="Q2476" s="1137"/>
      <c r="R2476" s="379"/>
      <c r="S2476" s="379"/>
      <c r="T2476" s="379"/>
      <c r="U2476" s="379"/>
      <c r="V2476" s="379"/>
      <c r="W2476" s="1939"/>
      <c r="X2476" s="1939"/>
      <c r="Y2476" s="379"/>
      <c r="Z2476" s="380"/>
      <c r="AA2476" s="381" t="s">
        <v>68</v>
      </c>
      <c r="AB2476" s="381" t="s">
        <v>68</v>
      </c>
      <c r="AC2476" s="635" t="s">
        <v>68</v>
      </c>
      <c r="AD2476" s="382"/>
      <c r="AE2476" s="383" t="str">
        <f t="shared" si="606"/>
        <v/>
      </c>
      <c r="AF2476" s="188"/>
      <c r="AG2476" s="184">
        <v>1</v>
      </c>
      <c r="AH2476" s="184" t="s">
        <v>230</v>
      </c>
      <c r="AI2476" s="59" t="str">
        <f t="shared" si="581"/>
        <v>??</v>
      </c>
      <c r="AJ2476" s="59">
        <v>1</v>
      </c>
      <c r="AK2476" s="530">
        <f>C2476</f>
        <v>0</v>
      </c>
    </row>
    <row r="2477" spans="1:37" ht="14.25" customHeight="1">
      <c r="A2477" s="59"/>
      <c r="B2477" s="59"/>
      <c r="C2477" s="60"/>
      <c r="D2477" s="59"/>
      <c r="E2477" s="59"/>
      <c r="F2477" s="61"/>
      <c r="G2477" s="59"/>
      <c r="H2477" s="59"/>
      <c r="I2477" s="61"/>
      <c r="J2477" s="59"/>
      <c r="K2477" s="61"/>
      <c r="L2477" s="59"/>
      <c r="M2477" s="59"/>
      <c r="N2477" s="59"/>
      <c r="O2477" s="59"/>
      <c r="P2477" s="61"/>
      <c r="Q2477" s="61"/>
      <c r="R2477" s="59"/>
      <c r="S2477" s="59"/>
      <c r="T2477" s="59"/>
      <c r="U2477" s="59"/>
      <c r="V2477" s="59"/>
      <c r="W2477" s="59"/>
      <c r="X2477" s="59"/>
      <c r="Y2477" s="59"/>
      <c r="Z2477" s="61"/>
      <c r="AA2477" s="340"/>
      <c r="AB2477" s="340"/>
      <c r="AC2477" s="59"/>
      <c r="AD2477" s="342"/>
      <c r="AE2477" s="105"/>
      <c r="AF2477" s="62"/>
    </row>
    <row r="2478" spans="1:37" ht="14.25" customHeight="1">
      <c r="A2478" s="59"/>
      <c r="B2478" s="59"/>
      <c r="C2478" s="60"/>
      <c r="D2478" s="59"/>
      <c r="E2478" s="59"/>
      <c r="F2478" s="61"/>
      <c r="G2478" s="59"/>
      <c r="H2478" s="59"/>
      <c r="I2478" s="61"/>
      <c r="J2478" s="59"/>
      <c r="K2478" s="61"/>
      <c r="L2478" s="59"/>
      <c r="M2478" s="59"/>
      <c r="N2478" s="59"/>
      <c r="O2478" s="59"/>
      <c r="P2478" s="61"/>
      <c r="Q2478" s="61"/>
      <c r="R2478" s="59"/>
      <c r="S2478" s="59"/>
      <c r="T2478" s="59"/>
      <c r="U2478" s="59"/>
      <c r="V2478" s="59"/>
      <c r="W2478" s="59"/>
      <c r="X2478" s="59"/>
      <c r="Y2478" s="59"/>
      <c r="Z2478" s="61"/>
      <c r="AA2478" s="340"/>
      <c r="AB2478" s="340"/>
      <c r="AC2478" s="59"/>
      <c r="AD2478" s="342"/>
      <c r="AE2478" s="105"/>
      <c r="AF2478" s="62"/>
    </row>
    <row r="2479" spans="1:37" ht="14.25" customHeight="1">
      <c r="A2479" s="59"/>
      <c r="B2479" s="59"/>
      <c r="C2479" s="60"/>
      <c r="D2479" s="59"/>
      <c r="E2479" s="59"/>
      <c r="F2479" s="61"/>
      <c r="G2479" s="59"/>
      <c r="H2479" s="59"/>
      <c r="I2479" s="61"/>
      <c r="J2479" s="59"/>
      <c r="K2479" s="61"/>
      <c r="L2479" s="59"/>
      <c r="M2479" s="59"/>
      <c r="N2479" s="59"/>
      <c r="O2479" s="59"/>
      <c r="P2479" s="61"/>
      <c r="Q2479" s="61"/>
      <c r="R2479" s="59"/>
      <c r="S2479" s="59"/>
      <c r="T2479" s="59"/>
      <c r="U2479" s="59"/>
      <c r="V2479" s="59"/>
      <c r="W2479" s="59"/>
      <c r="X2479" s="59"/>
      <c r="Y2479" s="59"/>
      <c r="Z2479" s="61"/>
      <c r="AA2479" s="340"/>
      <c r="AB2479" s="340"/>
      <c r="AC2479" s="59"/>
      <c r="AD2479" s="342"/>
      <c r="AE2479" s="105"/>
      <c r="AF2479" s="62"/>
    </row>
    <row r="2480" spans="1:37" ht="14.25" customHeight="1">
      <c r="A2480" s="59"/>
      <c r="B2480" s="59"/>
      <c r="C2480" s="60"/>
      <c r="D2480" s="59"/>
      <c r="E2480" s="59"/>
      <c r="F2480" s="61"/>
      <c r="G2480" s="59"/>
      <c r="H2480" s="59"/>
      <c r="I2480" s="61"/>
      <c r="J2480" s="59"/>
      <c r="K2480" s="61"/>
      <c r="L2480" s="59"/>
      <c r="M2480" s="59"/>
      <c r="N2480" s="59"/>
      <c r="O2480" s="59"/>
      <c r="P2480" s="61"/>
      <c r="Q2480" s="61"/>
      <c r="R2480" s="59"/>
      <c r="S2480" s="59"/>
      <c r="T2480" s="59"/>
      <c r="U2480" s="59"/>
      <c r="V2480" s="59"/>
      <c r="W2480" s="59"/>
      <c r="X2480" s="59"/>
      <c r="Y2480" s="59"/>
      <c r="Z2480" s="61"/>
      <c r="AA2480" s="340"/>
      <c r="AB2480" s="340"/>
      <c r="AC2480" s="59"/>
      <c r="AD2480" s="342"/>
      <c r="AE2480" s="105"/>
      <c r="AF2480" s="62"/>
    </row>
    <row r="2481" spans="1:32" ht="14.25" customHeight="1">
      <c r="A2481" s="59"/>
      <c r="B2481" s="59"/>
      <c r="C2481" s="60"/>
      <c r="D2481" s="59"/>
      <c r="E2481" s="59"/>
      <c r="F2481" s="61"/>
      <c r="G2481" s="59"/>
      <c r="H2481" s="59"/>
      <c r="I2481" s="61"/>
      <c r="J2481" s="59"/>
      <c r="K2481" s="61"/>
      <c r="L2481" s="59"/>
      <c r="M2481" s="59"/>
      <c r="N2481" s="59"/>
      <c r="O2481" s="59"/>
      <c r="P2481" s="61"/>
      <c r="Q2481" s="61"/>
      <c r="R2481" s="59"/>
      <c r="S2481" s="59"/>
      <c r="T2481" s="59"/>
      <c r="U2481" s="59"/>
      <c r="V2481" s="59"/>
      <c r="W2481" s="59"/>
      <c r="X2481" s="59"/>
      <c r="Y2481" s="59"/>
      <c r="Z2481" s="61"/>
      <c r="AA2481" s="340"/>
      <c r="AB2481" s="340"/>
      <c r="AC2481" s="59"/>
      <c r="AD2481" s="342"/>
      <c r="AE2481" s="105"/>
      <c r="AF2481" s="62"/>
    </row>
    <row r="2482" spans="1:32" ht="14.25" customHeight="1"/>
    <row r="2483" spans="1:32" ht="14.25" customHeight="1"/>
    <row r="2484" spans="1:32" ht="14.25" customHeight="1"/>
    <row r="2485" spans="1:32" ht="14.25" customHeight="1"/>
    <row r="2486" spans="1:32" ht="14.25" customHeight="1"/>
    <row r="2487" spans="1:32" ht="14.25" customHeight="1"/>
    <row r="2488" spans="1:32" ht="14.25" customHeight="1"/>
    <row r="2489" spans="1:32" ht="14.25" customHeight="1"/>
    <row r="2490" spans="1:32" ht="14.25" customHeight="1"/>
    <row r="2491" spans="1:32" ht="14.25" customHeight="1"/>
    <row r="2492" spans="1:32" ht="14.25" customHeight="1"/>
    <row r="2493" spans="1:32" ht="14.25" customHeight="1"/>
    <row r="2494" spans="1:32" ht="14.25" customHeight="1"/>
    <row r="2495" spans="1:32" ht="14.25" customHeight="1"/>
    <row r="2496" spans="1:32" ht="14.25" customHeight="1"/>
    <row r="2497" ht="14.25" customHeight="1"/>
    <row r="2498" ht="14.25" customHeight="1"/>
    <row r="2499" ht="14.25" customHeight="1"/>
    <row r="2500" ht="14.25" customHeight="1"/>
    <row r="2501" ht="14.25" customHeight="1"/>
    <row r="2502" ht="14.25" customHeight="1"/>
    <row r="2503" ht="14.25" customHeight="1"/>
    <row r="2504" ht="14.25" customHeight="1"/>
    <row r="2505" ht="14.25" customHeight="1"/>
    <row r="2506" ht="14.25" customHeight="1"/>
    <row r="2507" ht="14.25" customHeight="1"/>
    <row r="2508" ht="14.25" customHeight="1"/>
    <row r="2509" ht="14.25" customHeight="1"/>
    <row r="2510" ht="14.25" customHeight="1"/>
    <row r="2511" ht="14.25" customHeight="1"/>
    <row r="2512" ht="14.25" customHeight="1"/>
    <row r="2513" ht="14.25" customHeight="1"/>
    <row r="2514" ht="14.25" customHeight="1"/>
    <row r="2515" ht="14.25" customHeight="1"/>
    <row r="2516" ht="14.25" customHeight="1"/>
    <row r="2517" ht="14.25" customHeight="1"/>
    <row r="2518" ht="14.25" customHeight="1"/>
    <row r="2519" ht="14.25" customHeight="1"/>
    <row r="2520" ht="14.25" customHeight="1"/>
    <row r="2521" ht="14.25" customHeight="1"/>
    <row r="2522" ht="14.25" customHeight="1"/>
    <row r="2523" ht="14.25" customHeight="1"/>
    <row r="2524" ht="14.25" customHeight="1"/>
    <row r="2525" ht="14.25" customHeight="1"/>
    <row r="2526" ht="14.25" customHeight="1"/>
    <row r="2527" ht="14.25" customHeight="1"/>
    <row r="2528" ht="14.25" customHeight="1"/>
    <row r="2529" ht="14.25" customHeight="1"/>
    <row r="2530" ht="14.25" customHeight="1"/>
    <row r="2531" ht="14.25" customHeight="1"/>
    <row r="2532" ht="14.25" customHeight="1"/>
    <row r="2533" ht="14.25" customHeight="1"/>
    <row r="2534" ht="14.25" customHeight="1"/>
    <row r="2535" ht="14.25" customHeight="1"/>
    <row r="2536" ht="14.25" customHeight="1"/>
    <row r="2537" ht="14.25" customHeight="1"/>
    <row r="2538" ht="14.25" customHeight="1"/>
    <row r="2539" ht="14.25" customHeight="1"/>
    <row r="2540" ht="14.25" customHeight="1"/>
    <row r="2541" ht="14.25" customHeight="1"/>
    <row r="2542" ht="14.25" customHeight="1"/>
    <row r="2543" ht="14.25" customHeight="1"/>
    <row r="2544" ht="14.25" customHeight="1"/>
    <row r="2545" ht="14.25" customHeight="1"/>
    <row r="2546" ht="14.25" customHeight="1"/>
    <row r="2547" ht="14.25" customHeight="1"/>
    <row r="2548" ht="14.25" customHeight="1"/>
    <row r="2549" ht="14.25" customHeight="1"/>
    <row r="2550" ht="14.25" customHeight="1"/>
    <row r="2551" ht="14.25" customHeight="1"/>
    <row r="2552" ht="14.25" customHeight="1"/>
    <row r="2553" ht="14.25" customHeight="1"/>
    <row r="2554" ht="14.25" customHeight="1"/>
    <row r="2555" ht="14.25" customHeight="1"/>
    <row r="2556" ht="14.25" customHeight="1"/>
    <row r="2557" ht="14.25" customHeight="1"/>
    <row r="2558" ht="14.25" customHeight="1"/>
    <row r="2559" ht="14.25" customHeight="1"/>
    <row r="2560" ht="14.25" customHeight="1"/>
    <row r="2561" ht="14.25" customHeight="1"/>
    <row r="2562" ht="14.25" customHeight="1"/>
    <row r="2563" ht="14.25" customHeight="1"/>
    <row r="2564" ht="14.25" customHeight="1"/>
    <row r="2565" ht="14.25" customHeight="1"/>
    <row r="2566" ht="14.25" customHeight="1"/>
    <row r="2567" ht="14.25" customHeight="1"/>
    <row r="2568" ht="14.25" customHeight="1"/>
    <row r="2569" ht="14.25" customHeight="1"/>
    <row r="2570" ht="14.25" customHeight="1"/>
    <row r="2571" ht="14.25" customHeight="1"/>
    <row r="2572" ht="14.25" customHeight="1"/>
    <row r="2573" ht="14.25" customHeight="1"/>
    <row r="2574" ht="14.25" customHeight="1"/>
    <row r="2575" ht="14.25" customHeight="1"/>
    <row r="2576" ht="14.25" customHeight="1"/>
    <row r="2577" ht="14.25" customHeight="1"/>
    <row r="2578" ht="14.25" customHeight="1"/>
    <row r="2579" ht="14.25" customHeight="1"/>
    <row r="2580" ht="14.25" customHeight="1"/>
    <row r="2581" ht="14.25" customHeight="1"/>
    <row r="2582" ht="14.25" customHeight="1"/>
    <row r="2583" ht="14.25" customHeight="1"/>
    <row r="2584" ht="14.25" customHeight="1"/>
    <row r="2585" ht="14.25" customHeight="1"/>
    <row r="2586" ht="14.25" customHeight="1"/>
    <row r="2587" ht="14.25" customHeight="1"/>
    <row r="2588" ht="14.25" customHeight="1"/>
    <row r="2589" ht="14.25" customHeight="1"/>
    <row r="2590" ht="14.25" customHeight="1"/>
    <row r="2591" ht="14.25" customHeight="1"/>
    <row r="2592" ht="14.25" customHeight="1"/>
    <row r="2593" ht="14.25" customHeight="1"/>
    <row r="2594" ht="14.25" customHeight="1"/>
    <row r="2595" ht="14.25" customHeight="1"/>
    <row r="2596" ht="14.25" customHeight="1"/>
    <row r="2597" ht="14.25" customHeight="1"/>
    <row r="2598" ht="14.25" customHeight="1"/>
    <row r="2599" ht="14.25" customHeight="1"/>
    <row r="2600" ht="14.25" customHeight="1"/>
    <row r="2601" ht="14.25" customHeight="1"/>
    <row r="2602" ht="14.25" customHeight="1"/>
    <row r="2603" ht="14.25" customHeight="1"/>
    <row r="2604" ht="14.25" customHeight="1"/>
    <row r="2605" ht="14.25" customHeight="1"/>
    <row r="2606" ht="14.25" customHeight="1"/>
    <row r="2607" ht="14.25" customHeight="1"/>
    <row r="2608" ht="14.25" customHeight="1"/>
    <row r="2609" ht="14.25" customHeight="1"/>
    <row r="2610" ht="14.25" customHeight="1"/>
    <row r="2611" ht="14.25" customHeight="1"/>
    <row r="2612" ht="14.25" customHeight="1"/>
    <row r="2613" ht="14.25" customHeight="1"/>
    <row r="2614" ht="14.25" customHeight="1"/>
    <row r="2615" ht="14.25" customHeight="1"/>
    <row r="2616" ht="14.25" customHeight="1"/>
    <row r="2617" ht="14.25" customHeight="1"/>
    <row r="2618" ht="14.25" customHeight="1"/>
    <row r="2619" ht="14.25" customHeight="1"/>
    <row r="2620" ht="14.25" customHeight="1"/>
    <row r="2621" ht="14.25" customHeight="1"/>
    <row r="2622" ht="14.25" customHeight="1"/>
    <row r="2623" ht="14.25" customHeight="1"/>
    <row r="2624" ht="14.25" customHeight="1"/>
    <row r="2625" ht="14.25" customHeight="1"/>
    <row r="2626" ht="14.25" customHeight="1"/>
    <row r="2627" ht="14.25" customHeight="1"/>
    <row r="2628" ht="14.25" customHeight="1"/>
    <row r="2629" ht="14.25" customHeight="1"/>
    <row r="2630" ht="14.25" customHeight="1"/>
    <row r="2631" ht="14.25" customHeight="1"/>
    <row r="2632" ht="14.25" customHeight="1"/>
    <row r="2633" ht="14.25" customHeight="1"/>
    <row r="2634" ht="14.25" customHeight="1"/>
    <row r="2635" ht="14.25" customHeight="1"/>
    <row r="2636" ht="14.25" customHeight="1"/>
    <row r="2637" ht="14.25" customHeight="1"/>
    <row r="2638" ht="14.25" customHeight="1"/>
    <row r="2639" ht="14.25" customHeight="1"/>
    <row r="2640" ht="14.25" customHeight="1"/>
    <row r="2641" ht="14.25" customHeight="1"/>
    <row r="2642" ht="14.25" customHeight="1"/>
    <row r="2643" ht="14.25" customHeight="1"/>
    <row r="2644" ht="14.25" customHeight="1"/>
    <row r="2645" ht="14.25" customHeight="1"/>
    <row r="2646" ht="14.25" customHeight="1"/>
    <row r="2647" ht="14.25" customHeight="1"/>
    <row r="2648" ht="14.25" customHeight="1"/>
    <row r="2649" ht="14.25" customHeight="1"/>
    <row r="2650" ht="14.25" customHeight="1"/>
    <row r="2651" ht="14.25" customHeight="1"/>
    <row r="2652" ht="14.25" customHeight="1"/>
    <row r="2653" ht="14.25" customHeight="1"/>
    <row r="2654" ht="14.25" customHeight="1"/>
    <row r="2655" ht="14.25" customHeight="1"/>
    <row r="2656" ht="14.25" customHeight="1"/>
    <row r="2657" ht="14.25" customHeight="1"/>
    <row r="2658" ht="14.25" customHeight="1"/>
    <row r="2659" ht="14.25" customHeight="1"/>
    <row r="2660" ht="14.25" customHeight="1"/>
    <row r="2661" ht="14.25" customHeight="1"/>
    <row r="2662" ht="14.25" customHeight="1"/>
    <row r="2663" ht="14.25" customHeight="1"/>
    <row r="2664" ht="14.25" customHeight="1"/>
    <row r="2665" ht="14.25" customHeight="1"/>
    <row r="2666" ht="14.25" customHeight="1"/>
    <row r="2667" ht="14.25" customHeight="1"/>
    <row r="2668" ht="14.25" customHeight="1"/>
    <row r="2669" ht="14.25" customHeight="1"/>
    <row r="2670" ht="14.25" customHeight="1"/>
    <row r="2671" ht="14.25" customHeight="1"/>
    <row r="2672" ht="14.25" customHeight="1"/>
    <row r="2673" ht="14.25" customHeight="1"/>
    <row r="2674" ht="14.25" customHeight="1"/>
    <row r="2675" ht="14.25" customHeight="1"/>
    <row r="2676" ht="14.25" customHeight="1"/>
    <row r="2677" ht="14.25" customHeight="1"/>
    <row r="2678" ht="14.25" customHeight="1"/>
    <row r="2679" ht="14.25" customHeight="1"/>
    <row r="2680" ht="14.25" customHeight="1"/>
    <row r="2681" ht="14.25" customHeight="1"/>
    <row r="2682" ht="14.25" customHeight="1"/>
    <row r="2683" ht="14.25" customHeight="1"/>
    <row r="2684" ht="14.25" customHeight="1"/>
    <row r="2685" ht="14.25" customHeight="1"/>
    <row r="2686" ht="14.25" customHeight="1"/>
    <row r="2687" ht="14.25" customHeight="1"/>
    <row r="2688" ht="14.25" customHeight="1"/>
    <row r="2689" ht="14.25" customHeight="1"/>
    <row r="2690" ht="14.25" customHeight="1"/>
    <row r="2691" ht="14.25" customHeight="1"/>
    <row r="2692" ht="14.25" customHeight="1"/>
    <row r="2693" ht="14.25" customHeight="1"/>
    <row r="2694" ht="14.25" customHeight="1"/>
    <row r="2695" ht="14.25" customHeight="1"/>
    <row r="2696" ht="14.25" customHeight="1"/>
    <row r="2697" ht="14.25" customHeight="1"/>
    <row r="2698" ht="14.25" customHeight="1"/>
    <row r="2699" ht="14.25" customHeight="1"/>
    <row r="2700" ht="14.25" customHeight="1"/>
    <row r="2701" ht="14.25" customHeight="1"/>
    <row r="2702" ht="14.25" customHeight="1"/>
    <row r="2703" ht="14.25" customHeight="1"/>
    <row r="2704" ht="14.25" customHeight="1"/>
    <row r="2705" ht="14.25" customHeight="1"/>
    <row r="2706" ht="14.25" customHeight="1"/>
    <row r="2707" ht="14.25" customHeight="1"/>
    <row r="2708" ht="14.25" customHeight="1"/>
    <row r="2709" ht="14.25" customHeight="1"/>
    <row r="2710" ht="14.25" customHeight="1"/>
    <row r="2711" ht="14.25" customHeight="1"/>
    <row r="2712" ht="14.25" customHeight="1"/>
    <row r="2713" ht="14.25" customHeight="1"/>
    <row r="2714" ht="14.25" customHeight="1"/>
    <row r="2715" ht="14.25" customHeight="1"/>
    <row r="2716" ht="14.25" customHeight="1"/>
    <row r="2717" ht="14.25" customHeight="1"/>
    <row r="2718" ht="14.25" customHeight="1"/>
    <row r="2719" ht="14.25" customHeight="1"/>
    <row r="2720" ht="14.25" customHeight="1"/>
    <row r="2721" ht="14.25" customHeight="1"/>
    <row r="2722" ht="14.25" customHeight="1"/>
    <row r="2723" ht="14.25" customHeight="1"/>
    <row r="2724" ht="14.25" customHeight="1"/>
    <row r="2725" ht="14.25" customHeight="1"/>
    <row r="2726" ht="14.25" customHeight="1"/>
    <row r="2727" ht="14.25" customHeight="1"/>
    <row r="2728" ht="14.25" customHeight="1"/>
    <row r="2729" ht="14.25" customHeight="1"/>
    <row r="2730" ht="14.25" customHeight="1"/>
    <row r="2731" ht="14.25" customHeight="1"/>
    <row r="2732" ht="14.25" customHeight="1"/>
    <row r="2733" ht="14.25" customHeight="1"/>
    <row r="2734" ht="14.25" customHeight="1"/>
    <row r="2735" ht="14.25" customHeight="1"/>
    <row r="2736" ht="14.25" customHeight="1"/>
    <row r="2737" ht="14.25" customHeight="1"/>
    <row r="2738" ht="14.25" customHeight="1"/>
    <row r="2739" ht="14.25" customHeight="1"/>
    <row r="2740" ht="14.25" customHeight="1"/>
    <row r="2741" ht="14.25" customHeight="1"/>
    <row r="2742" ht="14.25" customHeight="1"/>
    <row r="2743" ht="14.25" customHeight="1"/>
    <row r="2744" ht="14.25" customHeight="1"/>
    <row r="2745" ht="14.25" customHeight="1"/>
    <row r="2746" ht="14.25" customHeight="1"/>
    <row r="2747" ht="14.25" customHeight="1"/>
    <row r="2748" ht="14.25" customHeight="1"/>
    <row r="2749" ht="14.25" customHeight="1"/>
    <row r="2750" ht="14.25" customHeight="1"/>
    <row r="2751" ht="14.25" customHeight="1"/>
    <row r="2752" ht="14.25" customHeight="1"/>
    <row r="2753" ht="14.25" customHeight="1"/>
    <row r="2754" ht="14.25" customHeight="1"/>
    <row r="2755" ht="14.25" customHeight="1"/>
    <row r="2756" ht="14.25" customHeight="1"/>
    <row r="2757" ht="14.25" customHeight="1"/>
    <row r="2758" ht="14.25" customHeight="1"/>
    <row r="2759" ht="14.25" customHeight="1"/>
    <row r="2760" ht="14.25" customHeight="1"/>
    <row r="2761" ht="14.25" customHeight="1"/>
    <row r="2762" ht="14.25" customHeight="1"/>
    <row r="2763" ht="14.25" customHeight="1"/>
    <row r="2764" ht="14.25" customHeight="1"/>
    <row r="2765" ht="14.25" customHeight="1"/>
    <row r="2766" ht="14.25" customHeight="1"/>
    <row r="2767" ht="14.25" customHeight="1"/>
    <row r="2768" ht="14.25" customHeight="1"/>
    <row r="2769" ht="14.25" customHeight="1"/>
    <row r="2770" ht="14.25" customHeight="1"/>
    <row r="2771" ht="14.25" customHeight="1"/>
    <row r="2772" ht="14.25" customHeight="1"/>
    <row r="2773" ht="14.25" customHeight="1"/>
    <row r="2774" ht="14.25" customHeight="1"/>
    <row r="2775" ht="14.25" customHeight="1"/>
    <row r="2776" ht="14.25" customHeight="1"/>
    <row r="2777" ht="14.25" customHeight="1"/>
    <row r="2778" ht="14.25" customHeight="1"/>
    <row r="2779" ht="14.25" customHeight="1"/>
    <row r="2780" ht="14.25" customHeight="1"/>
    <row r="2781" ht="14.25" customHeight="1"/>
    <row r="2782" ht="14.25" customHeight="1"/>
    <row r="2783" ht="14.25" customHeight="1"/>
    <row r="2784" ht="14.25" customHeight="1"/>
    <row r="2785" ht="14.25" customHeight="1"/>
    <row r="2786" ht="14.25" customHeight="1"/>
    <row r="2787" ht="14.25" customHeight="1"/>
    <row r="2788" ht="14.25" customHeight="1"/>
    <row r="2789" ht="14.25" customHeight="1"/>
    <row r="2790" ht="14.25" customHeight="1"/>
    <row r="2791" ht="14.25" customHeight="1"/>
    <row r="2792" ht="14.25" customHeight="1"/>
    <row r="2793" ht="14.25" customHeight="1"/>
    <row r="2794" ht="14.25" customHeight="1"/>
    <row r="2795" ht="14.25" customHeight="1"/>
    <row r="2796" ht="14.25" customHeight="1"/>
    <row r="2797" ht="14.25" customHeight="1"/>
    <row r="2798" ht="14.25" customHeight="1"/>
    <row r="2799" ht="14.25" customHeight="1"/>
    <row r="2800" ht="14.25" customHeight="1"/>
    <row r="2801" ht="14.25" customHeight="1"/>
    <row r="2802" ht="14.25" customHeight="1"/>
    <row r="2803" ht="14.25" customHeight="1"/>
    <row r="2804" ht="14.25" customHeight="1"/>
    <row r="2805" ht="14.25" customHeight="1"/>
    <row r="2806" ht="14.25" customHeight="1"/>
    <row r="2807" ht="14.25" customHeight="1"/>
    <row r="2808" ht="14.25" customHeight="1"/>
    <row r="2809" ht="14.25" customHeight="1"/>
    <row r="2810" ht="14.25" customHeight="1"/>
    <row r="2811" ht="14.25" customHeight="1"/>
    <row r="2812" ht="14.25" customHeight="1"/>
    <row r="2813" ht="14.25" customHeight="1"/>
    <row r="2814" ht="14.25" customHeight="1"/>
    <row r="2815" ht="14.25" customHeight="1"/>
    <row r="2816" ht="14.25" customHeight="1"/>
    <row r="2817" ht="14.25" customHeight="1"/>
    <row r="2818" ht="14.25" customHeight="1"/>
    <row r="2819" ht="14.25" customHeight="1"/>
    <row r="2820" ht="14.25" customHeight="1"/>
    <row r="2821" ht="14.25" customHeight="1"/>
    <row r="2822" ht="14.25" customHeight="1"/>
    <row r="2823" ht="14.25" customHeight="1"/>
    <row r="2824" ht="14.25" customHeight="1"/>
    <row r="2825" ht="14.25" customHeight="1"/>
    <row r="2826" ht="14.25" customHeight="1"/>
    <row r="2827" ht="14.25" customHeight="1"/>
    <row r="2828" ht="14.25" customHeight="1"/>
    <row r="2829" ht="14.25" customHeight="1"/>
    <row r="2830" ht="14.25" customHeight="1"/>
    <row r="2831" ht="14.25" customHeight="1"/>
    <row r="2832" ht="14.25" customHeight="1"/>
    <row r="2833" ht="14.25" customHeight="1"/>
    <row r="2834" ht="14.25" customHeight="1"/>
    <row r="2835" ht="14.25" customHeight="1"/>
    <row r="2836" ht="14.25" customHeight="1"/>
    <row r="2837" ht="14.25" customHeight="1"/>
    <row r="2838" ht="14.25" customHeight="1"/>
    <row r="2839" ht="14.25" customHeight="1"/>
    <row r="2840" ht="14.25" customHeight="1"/>
    <row r="2841" ht="14.25" customHeight="1"/>
    <row r="2842" ht="14.25" customHeight="1"/>
    <row r="2843" ht="14.25" customHeight="1"/>
    <row r="2844" ht="14.25" customHeight="1"/>
    <row r="2845" ht="14.25" customHeight="1"/>
    <row r="2846" ht="14.25" customHeight="1"/>
    <row r="2847" ht="14.25" customHeight="1"/>
    <row r="2848" ht="14.25" customHeight="1"/>
    <row r="2849" ht="14.25" customHeight="1"/>
    <row r="2850" ht="14.25" customHeight="1"/>
    <row r="2851" ht="14.25" customHeight="1"/>
    <row r="2852" ht="14.25" customHeight="1"/>
    <row r="2853" ht="14.25" customHeight="1"/>
    <row r="2854" ht="14.25" customHeight="1"/>
    <row r="2855" ht="14.25" customHeight="1"/>
    <row r="2856" ht="14.25" customHeight="1"/>
    <row r="2857" ht="14.25" customHeight="1"/>
    <row r="2858" ht="14.25" customHeight="1"/>
    <row r="2859" ht="14.25" customHeight="1"/>
    <row r="2860" ht="14.25" customHeight="1"/>
    <row r="2861" ht="14.25" customHeight="1"/>
    <row r="2862" ht="14.25" customHeight="1"/>
    <row r="2863" ht="14.25" customHeight="1"/>
    <row r="2864" ht="14.25" customHeight="1"/>
    <row r="2865" ht="14.25" customHeight="1"/>
    <row r="2866" ht="14.25" customHeight="1"/>
    <row r="2867" ht="14.25" customHeight="1"/>
    <row r="2868" ht="14.25" customHeight="1"/>
    <row r="2869" ht="14.25" customHeight="1"/>
    <row r="2870" ht="14.25" customHeight="1"/>
    <row r="2871" ht="14.25" customHeight="1"/>
    <row r="2872" ht="14.25" customHeight="1"/>
    <row r="2873" ht="14.25" customHeight="1"/>
    <row r="2874" ht="14.25" customHeight="1"/>
    <row r="2875" ht="14.25" customHeight="1"/>
    <row r="2876" ht="14.25" customHeight="1"/>
    <row r="2877" ht="14.25" customHeight="1"/>
    <row r="2878" ht="14.25" customHeight="1"/>
    <row r="2879" ht="14.25" customHeight="1"/>
    <row r="2880" ht="14.25" customHeight="1"/>
    <row r="2881" ht="14.25" customHeight="1"/>
    <row r="2882" ht="14.25" customHeight="1"/>
    <row r="2883" ht="14.25" customHeight="1"/>
    <row r="2884" ht="14.25" customHeight="1"/>
    <row r="2885" ht="14.25" customHeight="1"/>
    <row r="2886" ht="14.25" customHeight="1"/>
    <row r="2887" ht="14.25" customHeight="1"/>
    <row r="2888" ht="14.25" customHeight="1"/>
    <row r="2889" ht="14.25" customHeight="1"/>
    <row r="2890" ht="14.25" customHeight="1"/>
    <row r="2891" ht="14.25" customHeight="1"/>
    <row r="2892" ht="14.25" customHeight="1"/>
    <row r="2893" ht="14.25" customHeight="1"/>
    <row r="2894" ht="14.25" customHeight="1"/>
    <row r="2895" ht="14.25" customHeight="1"/>
    <row r="2896" ht="14.25" customHeight="1"/>
    <row r="2897" ht="14.25" customHeight="1"/>
    <row r="2898" ht="14.25" customHeight="1"/>
    <row r="2899" ht="14.25" customHeight="1"/>
    <row r="2900" ht="14.25" customHeight="1"/>
    <row r="2901" ht="14.25" customHeight="1"/>
    <row r="2902" ht="14.25" customHeight="1"/>
    <row r="2903" ht="14.25" customHeight="1"/>
    <row r="2904" ht="14.25" customHeight="1"/>
    <row r="2905" ht="14.25" customHeight="1"/>
    <row r="2906" ht="14.25" customHeight="1"/>
    <row r="2907" ht="14.25" customHeight="1"/>
    <row r="2908" ht="14.25" customHeight="1"/>
    <row r="2909" ht="14.25" customHeight="1"/>
    <row r="2910" ht="14.25" customHeight="1"/>
    <row r="2911" ht="14.25" customHeight="1"/>
    <row r="2912" ht="14.25" customHeight="1"/>
    <row r="2913" ht="14.25" customHeight="1"/>
    <row r="2914" ht="14.25" customHeight="1"/>
    <row r="2915" ht="14.25" customHeight="1"/>
    <row r="2916" ht="14.25" customHeight="1"/>
    <row r="2917" ht="14.25" customHeight="1"/>
    <row r="2918" ht="14.25" customHeight="1"/>
    <row r="2919" ht="14.25" customHeight="1"/>
    <row r="2920" ht="14.25" customHeight="1"/>
    <row r="2921" ht="14.25" customHeight="1"/>
    <row r="2922" ht="14.25" customHeight="1"/>
    <row r="2923" ht="14.25" customHeight="1"/>
    <row r="2924" ht="14.25" customHeight="1"/>
    <row r="2925" ht="14.25" customHeight="1"/>
    <row r="2926" ht="14.25" customHeight="1"/>
    <row r="2927" ht="14.25" customHeight="1"/>
    <row r="2928" ht="14.25" customHeight="1"/>
    <row r="2929" ht="14.25" customHeight="1"/>
    <row r="2930" ht="14.25" customHeight="1"/>
    <row r="2931" ht="14.25" customHeight="1"/>
    <row r="2932" ht="14.25" customHeight="1"/>
    <row r="2933" ht="14.25" customHeight="1"/>
    <row r="2934" ht="14.25" customHeight="1"/>
    <row r="2935" ht="14.25" customHeight="1"/>
    <row r="2936" ht="14.25" customHeight="1"/>
    <row r="2937" ht="14.25" customHeight="1"/>
    <row r="2938" ht="14.25" customHeight="1"/>
    <row r="2939" ht="14.25" customHeight="1"/>
    <row r="2940" ht="14.25" customHeight="1"/>
    <row r="2941" ht="14.25" customHeight="1"/>
    <row r="2942" ht="14.25" customHeight="1"/>
    <row r="2943" ht="14.25" customHeight="1"/>
    <row r="2944" ht="14.25" customHeight="1"/>
    <row r="2945" ht="14.25" customHeight="1"/>
    <row r="2946" ht="14.25" customHeight="1"/>
    <row r="2947" ht="14.25" customHeight="1"/>
    <row r="2948" ht="14.25" customHeight="1"/>
    <row r="2949" ht="14.25" customHeight="1"/>
    <row r="2950" ht="14.25" customHeight="1"/>
    <row r="2951" ht="14.25" customHeight="1"/>
    <row r="2952" ht="14.25" customHeight="1"/>
    <row r="2953" ht="14.25" customHeight="1"/>
    <row r="2954" ht="14.25" customHeight="1"/>
    <row r="2955" ht="14.25" customHeight="1"/>
    <row r="2956" ht="14.25" customHeight="1"/>
    <row r="2957" ht="14.25" customHeight="1"/>
    <row r="2958" ht="14.25" customHeight="1"/>
    <row r="2959" ht="14.25" customHeight="1"/>
    <row r="2960" ht="14.25" customHeight="1"/>
    <row r="2961" ht="14.25" customHeight="1"/>
    <row r="2962" ht="14.25" customHeight="1"/>
    <row r="2963" ht="14.25" customHeight="1"/>
    <row r="2964" ht="14.25" customHeight="1"/>
    <row r="2965" ht="14.25" customHeight="1"/>
    <row r="2966" ht="14.25" customHeight="1"/>
    <row r="2967" ht="14.25" customHeight="1"/>
    <row r="2968" ht="14.25" customHeight="1"/>
    <row r="2969" ht="14.25" customHeight="1"/>
    <row r="2970" ht="14.25" customHeight="1"/>
    <row r="2971" ht="14.25" customHeight="1"/>
    <row r="2972" ht="14.25" customHeight="1"/>
    <row r="2973" ht="14.25" customHeight="1"/>
    <row r="2974" ht="14.25" customHeight="1"/>
    <row r="2975" ht="14.25" customHeight="1"/>
    <row r="2976" ht="14.25" customHeight="1"/>
    <row r="2977" ht="14.25" customHeight="1"/>
    <row r="2978" ht="14.25" customHeight="1"/>
    <row r="2979" ht="14.25" customHeight="1"/>
    <row r="2980" ht="14.25" customHeight="1"/>
    <row r="2981" ht="14.25" customHeight="1"/>
    <row r="2982" ht="14.25" customHeight="1"/>
    <row r="2983" ht="14.25" customHeight="1"/>
    <row r="2984" ht="14.25" customHeight="1"/>
    <row r="2985" ht="14.25" customHeight="1"/>
    <row r="2986" ht="14.25" customHeight="1"/>
    <row r="2987" ht="14.25" customHeight="1"/>
    <row r="2988" ht="14.25" customHeight="1"/>
    <row r="2989" ht="14.25" customHeight="1"/>
    <row r="2990" ht="14.25" customHeight="1"/>
    <row r="2991" ht="14.25" customHeight="1"/>
    <row r="2992" ht="14.25" customHeight="1"/>
    <row r="2993" ht="14.25" customHeight="1"/>
  </sheetData>
  <sheetProtection algorithmName="SHA-512" hashValue="aqQ3aDIPBGdkQelJkSN0H1xvp6zWgbC2GQq4i2PkfSgOvBqrGaEm+8/DL5hb2oy1gnBYO9Slu5Ckw082YoqyAQ==" saltValue="RDkn4fDKcFV2QVytWoIQNg==" spinCount="100000" sheet="1" objects="1" scenarios="1" formatRows="0" sort="0"/>
  <dataConsolidate/>
  <mergeCells count="4370">
    <mergeCell ref="A2442:A2451"/>
    <mergeCell ref="B2442:B2451"/>
    <mergeCell ref="C2442:C2451"/>
    <mergeCell ref="D2442:D2451"/>
    <mergeCell ref="E2442:E2451"/>
    <mergeCell ref="F2442:F2451"/>
    <mergeCell ref="G2442:G2451"/>
    <mergeCell ref="H2442:H2443"/>
    <mergeCell ref="I2442:I2451"/>
    <mergeCell ref="J2442:J2451"/>
    <mergeCell ref="AA2442:AA2451"/>
    <mergeCell ref="AB2442:AB2451"/>
    <mergeCell ref="AC2442:AC2447"/>
    <mergeCell ref="AD2442:AD2451"/>
    <mergeCell ref="AE2442:AE2451"/>
    <mergeCell ref="AF2442:AF2451"/>
    <mergeCell ref="H2444:H2451"/>
    <mergeCell ref="AC2448:AC2451"/>
    <mergeCell ref="A2432:A2441"/>
    <mergeCell ref="B2432:B2441"/>
    <mergeCell ref="C2432:C2441"/>
    <mergeCell ref="D2432:D2441"/>
    <mergeCell ref="E2432:E2441"/>
    <mergeCell ref="F2432:F2441"/>
    <mergeCell ref="G2432:G2441"/>
    <mergeCell ref="H2432:H2433"/>
    <mergeCell ref="I2432:I2441"/>
    <mergeCell ref="J2432:J2441"/>
    <mergeCell ref="AA2432:AA2441"/>
    <mergeCell ref="AB2432:AB2441"/>
    <mergeCell ref="AC2432:AC2437"/>
    <mergeCell ref="AD2432:AD2441"/>
    <mergeCell ref="AE2432:AE2441"/>
    <mergeCell ref="AF2432:AF2441"/>
    <mergeCell ref="H2434:H2441"/>
    <mergeCell ref="A2422:A2431"/>
    <mergeCell ref="B2422:B2431"/>
    <mergeCell ref="C2422:C2431"/>
    <mergeCell ref="D2422:D2431"/>
    <mergeCell ref="E2422:E2431"/>
    <mergeCell ref="F2422:F2431"/>
    <mergeCell ref="G2422:G2431"/>
    <mergeCell ref="H2422:H2423"/>
    <mergeCell ref="I2422:I2431"/>
    <mergeCell ref="J2422:J2431"/>
    <mergeCell ref="AA2422:AA2431"/>
    <mergeCell ref="AB2422:AB2431"/>
    <mergeCell ref="AC2422:AC2427"/>
    <mergeCell ref="AD2422:AD2431"/>
    <mergeCell ref="AE2422:AE2431"/>
    <mergeCell ref="AF2422:AF2431"/>
    <mergeCell ref="H2424:H2431"/>
    <mergeCell ref="A2412:A2421"/>
    <mergeCell ref="B2412:B2421"/>
    <mergeCell ref="C2412:C2421"/>
    <mergeCell ref="D2412:D2421"/>
    <mergeCell ref="E2412:E2421"/>
    <mergeCell ref="F2412:F2421"/>
    <mergeCell ref="G2412:G2421"/>
    <mergeCell ref="H2412:H2413"/>
    <mergeCell ref="I2412:I2421"/>
    <mergeCell ref="J2412:J2421"/>
    <mergeCell ref="AA2412:AA2421"/>
    <mergeCell ref="AB2412:AB2421"/>
    <mergeCell ref="AC2412:AC2417"/>
    <mergeCell ref="AD2412:AD2421"/>
    <mergeCell ref="AE2412:AE2421"/>
    <mergeCell ref="AF2412:AF2421"/>
    <mergeCell ref="H2414:H2421"/>
    <mergeCell ref="A2402:A2411"/>
    <mergeCell ref="B2402:B2411"/>
    <mergeCell ref="C2402:C2411"/>
    <mergeCell ref="D2402:D2411"/>
    <mergeCell ref="E2402:E2411"/>
    <mergeCell ref="F2402:F2411"/>
    <mergeCell ref="G2402:G2411"/>
    <mergeCell ref="H2402:H2403"/>
    <mergeCell ref="I2402:I2411"/>
    <mergeCell ref="J2402:J2411"/>
    <mergeCell ref="AA2402:AA2411"/>
    <mergeCell ref="AB2402:AB2411"/>
    <mergeCell ref="AC2402:AC2407"/>
    <mergeCell ref="AD2402:AD2411"/>
    <mergeCell ref="AE2402:AE2411"/>
    <mergeCell ref="AF2402:AF2411"/>
    <mergeCell ref="H2404:H2411"/>
    <mergeCell ref="A2392:A2401"/>
    <mergeCell ref="B2392:B2401"/>
    <mergeCell ref="C2392:C2401"/>
    <mergeCell ref="D2392:D2401"/>
    <mergeCell ref="E2392:E2401"/>
    <mergeCell ref="F2392:F2401"/>
    <mergeCell ref="G2392:G2401"/>
    <mergeCell ref="H2392:H2393"/>
    <mergeCell ref="I2392:I2401"/>
    <mergeCell ref="J2392:J2401"/>
    <mergeCell ref="AA2392:AA2401"/>
    <mergeCell ref="AB2392:AB2401"/>
    <mergeCell ref="AC2392:AC2397"/>
    <mergeCell ref="AD2392:AD2401"/>
    <mergeCell ref="AE2392:AE2401"/>
    <mergeCell ref="AF2392:AF2401"/>
    <mergeCell ref="H2394:H2401"/>
    <mergeCell ref="H2321:H2322"/>
    <mergeCell ref="H2323:H2330"/>
    <mergeCell ref="H2346:H2352"/>
    <mergeCell ref="H2354:H2360"/>
    <mergeCell ref="H2362:H2368"/>
    <mergeCell ref="H1981:H1982"/>
    <mergeCell ref="H1983:H1990"/>
    <mergeCell ref="H1991:H1992"/>
    <mergeCell ref="H1993:H2000"/>
    <mergeCell ref="H2001:H2002"/>
    <mergeCell ref="H2003:H2010"/>
    <mergeCell ref="H2011:H2012"/>
    <mergeCell ref="H2013:H2020"/>
    <mergeCell ref="H2021:H2022"/>
    <mergeCell ref="H2023:H2030"/>
    <mergeCell ref="H2031:H2032"/>
    <mergeCell ref="H2033:H2040"/>
    <mergeCell ref="H2041:H2042"/>
    <mergeCell ref="H2043:H2050"/>
    <mergeCell ref="H2051:H2052"/>
    <mergeCell ref="H2053:H2060"/>
    <mergeCell ref="H2061:H2062"/>
    <mergeCell ref="H165:H171"/>
    <mergeCell ref="H173:H179"/>
    <mergeCell ref="H181:H182"/>
    <mergeCell ref="H183:H190"/>
    <mergeCell ref="H191:H192"/>
    <mergeCell ref="H193:H200"/>
    <mergeCell ref="H201:H202"/>
    <mergeCell ref="H203:H210"/>
    <mergeCell ref="H211:H212"/>
    <mergeCell ref="H213:H220"/>
    <mergeCell ref="H221:H222"/>
    <mergeCell ref="H223:H230"/>
    <mergeCell ref="H2093:H2100"/>
    <mergeCell ref="H1351:H1352"/>
    <mergeCell ref="H1353:H1360"/>
    <mergeCell ref="H1361:H1362"/>
    <mergeCell ref="H1363:H1370"/>
    <mergeCell ref="H1371:H1372"/>
    <mergeCell ref="H1373:H1380"/>
    <mergeCell ref="H1381:H1382"/>
    <mergeCell ref="H1383:H1390"/>
    <mergeCell ref="H1391:H1392"/>
    <mergeCell ref="H94:H95"/>
    <mergeCell ref="H96:H103"/>
    <mergeCell ref="H104:H105"/>
    <mergeCell ref="H106:H113"/>
    <mergeCell ref="H114:H115"/>
    <mergeCell ref="H116:H123"/>
    <mergeCell ref="A2311:A2320"/>
    <mergeCell ref="B2311:B2320"/>
    <mergeCell ref="C2311:C2320"/>
    <mergeCell ref="D2311:D2320"/>
    <mergeCell ref="E2311:E2320"/>
    <mergeCell ref="F2311:F2320"/>
    <mergeCell ref="G2311:G2320"/>
    <mergeCell ref="A2291:A2300"/>
    <mergeCell ref="B2291:B2300"/>
    <mergeCell ref="C2291:C2300"/>
    <mergeCell ref="D2291:D2300"/>
    <mergeCell ref="E2291:E2300"/>
    <mergeCell ref="F2291:F2300"/>
    <mergeCell ref="G2291:G2300"/>
    <mergeCell ref="A2271:A2280"/>
    <mergeCell ref="B2271:B2280"/>
    <mergeCell ref="C2271:C2280"/>
    <mergeCell ref="D2271:D2280"/>
    <mergeCell ref="E2271:E2280"/>
    <mergeCell ref="F2271:F2280"/>
    <mergeCell ref="H2091:H2092"/>
    <mergeCell ref="H125:H131"/>
    <mergeCell ref="H133:H139"/>
    <mergeCell ref="H141:H147"/>
    <mergeCell ref="H149:H155"/>
    <mergeCell ref="H157:H163"/>
    <mergeCell ref="I2311:I2320"/>
    <mergeCell ref="J2311:J2320"/>
    <mergeCell ref="AA2311:AA2320"/>
    <mergeCell ref="AB2311:AB2320"/>
    <mergeCell ref="AC2311:AC2316"/>
    <mergeCell ref="AD2311:AD2320"/>
    <mergeCell ref="AE2311:AE2320"/>
    <mergeCell ref="AF2311:AF2320"/>
    <mergeCell ref="AC2317:AC2320"/>
    <mergeCell ref="H2311:H2312"/>
    <mergeCell ref="H2313:H2320"/>
    <mergeCell ref="A2301:A2310"/>
    <mergeCell ref="B2301:B2310"/>
    <mergeCell ref="C2301:C2310"/>
    <mergeCell ref="D2301:D2310"/>
    <mergeCell ref="E2301:E2310"/>
    <mergeCell ref="F2301:F2310"/>
    <mergeCell ref="G2301:G2310"/>
    <mergeCell ref="I2301:I2310"/>
    <mergeCell ref="J2301:J2310"/>
    <mergeCell ref="AA2301:AA2310"/>
    <mergeCell ref="AB2301:AB2310"/>
    <mergeCell ref="AC2301:AC2306"/>
    <mergeCell ref="AD2301:AD2310"/>
    <mergeCell ref="AE2301:AE2310"/>
    <mergeCell ref="AF2301:AF2310"/>
    <mergeCell ref="AC2307:AC2310"/>
    <mergeCell ref="H2301:H2302"/>
    <mergeCell ref="H2303:H2310"/>
    <mergeCell ref="I2291:I2300"/>
    <mergeCell ref="J2291:J2300"/>
    <mergeCell ref="AA2291:AA2300"/>
    <mergeCell ref="AB2291:AB2300"/>
    <mergeCell ref="AC2291:AC2296"/>
    <mergeCell ref="AD2291:AD2300"/>
    <mergeCell ref="AE2291:AE2300"/>
    <mergeCell ref="AF2291:AF2300"/>
    <mergeCell ref="AC2297:AC2300"/>
    <mergeCell ref="H2291:H2292"/>
    <mergeCell ref="H2293:H2300"/>
    <mergeCell ref="A2281:A2290"/>
    <mergeCell ref="B2281:B2290"/>
    <mergeCell ref="C2281:C2290"/>
    <mergeCell ref="D2281:D2290"/>
    <mergeCell ref="E2281:E2290"/>
    <mergeCell ref="F2281:F2290"/>
    <mergeCell ref="G2281:G2290"/>
    <mergeCell ref="I2281:I2290"/>
    <mergeCell ref="J2281:J2290"/>
    <mergeCell ref="AA2281:AA2290"/>
    <mergeCell ref="AB2281:AB2290"/>
    <mergeCell ref="AC2281:AC2286"/>
    <mergeCell ref="AD2281:AD2290"/>
    <mergeCell ref="AE2281:AE2290"/>
    <mergeCell ref="AF2281:AF2290"/>
    <mergeCell ref="AC2287:AC2290"/>
    <mergeCell ref="H2281:H2282"/>
    <mergeCell ref="H2283:H2290"/>
    <mergeCell ref="G2271:G2280"/>
    <mergeCell ref="I2271:I2280"/>
    <mergeCell ref="J2271:J2280"/>
    <mergeCell ref="AA2271:AA2280"/>
    <mergeCell ref="AB2271:AB2280"/>
    <mergeCell ref="AC2271:AC2276"/>
    <mergeCell ref="AD2271:AD2280"/>
    <mergeCell ref="AE2271:AE2280"/>
    <mergeCell ref="AF2271:AF2280"/>
    <mergeCell ref="AC2277:AC2280"/>
    <mergeCell ref="H2271:H2272"/>
    <mergeCell ref="H2273:H2280"/>
    <mergeCell ref="A2261:A2270"/>
    <mergeCell ref="B2261:B2270"/>
    <mergeCell ref="C2261:C2270"/>
    <mergeCell ref="D2261:D2270"/>
    <mergeCell ref="E2261:E2270"/>
    <mergeCell ref="F2261:F2270"/>
    <mergeCell ref="G2261:G2270"/>
    <mergeCell ref="I2261:I2270"/>
    <mergeCell ref="J2261:J2270"/>
    <mergeCell ref="AA2261:AA2270"/>
    <mergeCell ref="AB2261:AB2270"/>
    <mergeCell ref="AC2261:AC2266"/>
    <mergeCell ref="AD2261:AD2270"/>
    <mergeCell ref="AE2261:AE2270"/>
    <mergeCell ref="AF2261:AF2270"/>
    <mergeCell ref="AC2267:AC2270"/>
    <mergeCell ref="H2261:H2262"/>
    <mergeCell ref="H2263:H2270"/>
    <mergeCell ref="A2251:A2260"/>
    <mergeCell ref="B2251:B2260"/>
    <mergeCell ref="C2251:C2260"/>
    <mergeCell ref="D2251:D2260"/>
    <mergeCell ref="E2251:E2260"/>
    <mergeCell ref="F2251:F2260"/>
    <mergeCell ref="G2251:G2260"/>
    <mergeCell ref="I2251:I2260"/>
    <mergeCell ref="J2251:J2260"/>
    <mergeCell ref="AA2251:AA2260"/>
    <mergeCell ref="AB2251:AB2260"/>
    <mergeCell ref="AC2251:AC2256"/>
    <mergeCell ref="AD2251:AD2260"/>
    <mergeCell ref="AE2251:AE2260"/>
    <mergeCell ref="AF2251:AF2260"/>
    <mergeCell ref="AC2257:AC2260"/>
    <mergeCell ref="H2251:H2252"/>
    <mergeCell ref="H2253:H2260"/>
    <mergeCell ref="A2241:A2250"/>
    <mergeCell ref="B2241:B2250"/>
    <mergeCell ref="C2241:C2250"/>
    <mergeCell ref="D2241:D2250"/>
    <mergeCell ref="E2241:E2250"/>
    <mergeCell ref="F2241:F2250"/>
    <mergeCell ref="G2241:G2250"/>
    <mergeCell ref="I2241:I2250"/>
    <mergeCell ref="J2241:J2250"/>
    <mergeCell ref="AA2241:AA2250"/>
    <mergeCell ref="AB2241:AB2250"/>
    <mergeCell ref="AC2241:AC2246"/>
    <mergeCell ref="AD2241:AD2250"/>
    <mergeCell ref="AE2241:AE2250"/>
    <mergeCell ref="AF2241:AF2250"/>
    <mergeCell ref="AC2247:AC2250"/>
    <mergeCell ref="H2241:H2242"/>
    <mergeCell ref="H2243:H2250"/>
    <mergeCell ref="A2231:A2240"/>
    <mergeCell ref="B2231:B2240"/>
    <mergeCell ref="C2231:C2240"/>
    <mergeCell ref="D2231:D2240"/>
    <mergeCell ref="E2231:E2240"/>
    <mergeCell ref="F2231:F2240"/>
    <mergeCell ref="G2231:G2240"/>
    <mergeCell ref="I2231:I2240"/>
    <mergeCell ref="J2231:J2240"/>
    <mergeCell ref="AA2231:AA2240"/>
    <mergeCell ref="AB2231:AB2240"/>
    <mergeCell ref="AC2231:AC2236"/>
    <mergeCell ref="AD2231:AD2240"/>
    <mergeCell ref="AE2231:AE2240"/>
    <mergeCell ref="AF2231:AF2240"/>
    <mergeCell ref="AC2237:AC2240"/>
    <mergeCell ref="H2231:H2232"/>
    <mergeCell ref="H2233:H2240"/>
    <mergeCell ref="A2221:A2230"/>
    <mergeCell ref="B2221:B2230"/>
    <mergeCell ref="C2221:C2230"/>
    <mergeCell ref="D2221:D2230"/>
    <mergeCell ref="E2221:E2230"/>
    <mergeCell ref="F2221:F2230"/>
    <mergeCell ref="G2221:G2230"/>
    <mergeCell ref="I2221:I2230"/>
    <mergeCell ref="J2221:J2230"/>
    <mergeCell ref="AA2221:AA2230"/>
    <mergeCell ref="AB2221:AB2230"/>
    <mergeCell ref="AC2221:AC2226"/>
    <mergeCell ref="AD2221:AD2230"/>
    <mergeCell ref="AE2221:AE2230"/>
    <mergeCell ref="AF2221:AF2230"/>
    <mergeCell ref="AC2227:AC2230"/>
    <mergeCell ref="H2221:H2222"/>
    <mergeCell ref="H2223:H2230"/>
    <mergeCell ref="A2211:A2220"/>
    <mergeCell ref="B2211:B2220"/>
    <mergeCell ref="C2211:C2220"/>
    <mergeCell ref="D2211:D2220"/>
    <mergeCell ref="E2211:E2220"/>
    <mergeCell ref="F2211:F2220"/>
    <mergeCell ref="G2211:G2220"/>
    <mergeCell ref="I2211:I2220"/>
    <mergeCell ref="J2211:J2220"/>
    <mergeCell ref="AA2211:AA2220"/>
    <mergeCell ref="AB2211:AB2220"/>
    <mergeCell ref="AC2211:AC2216"/>
    <mergeCell ref="AD2211:AD2220"/>
    <mergeCell ref="AE2211:AE2220"/>
    <mergeCell ref="AF2211:AF2220"/>
    <mergeCell ref="AC2217:AC2220"/>
    <mergeCell ref="H2211:H2212"/>
    <mergeCell ref="H2213:H2220"/>
    <mergeCell ref="A2201:A2210"/>
    <mergeCell ref="B2201:B2210"/>
    <mergeCell ref="C2201:C2210"/>
    <mergeCell ref="D2201:D2210"/>
    <mergeCell ref="E2201:E2210"/>
    <mergeCell ref="F2201:F2210"/>
    <mergeCell ref="G2201:G2210"/>
    <mergeCell ref="I2201:I2210"/>
    <mergeCell ref="J2201:J2210"/>
    <mergeCell ref="AA2201:AA2210"/>
    <mergeCell ref="AB2201:AB2210"/>
    <mergeCell ref="AC2201:AC2206"/>
    <mergeCell ref="AD2201:AD2210"/>
    <mergeCell ref="AE2201:AE2210"/>
    <mergeCell ref="AF2201:AF2210"/>
    <mergeCell ref="AC2207:AC2210"/>
    <mergeCell ref="H2201:H2202"/>
    <mergeCell ref="H2203:H2210"/>
    <mergeCell ref="A2191:A2200"/>
    <mergeCell ref="B2191:B2200"/>
    <mergeCell ref="C2191:C2200"/>
    <mergeCell ref="D2191:D2200"/>
    <mergeCell ref="E2191:E2200"/>
    <mergeCell ref="F2191:F2200"/>
    <mergeCell ref="G2191:G2200"/>
    <mergeCell ref="I2191:I2200"/>
    <mergeCell ref="J2191:J2200"/>
    <mergeCell ref="AA2191:AA2200"/>
    <mergeCell ref="AB2191:AB2200"/>
    <mergeCell ref="AC2191:AC2196"/>
    <mergeCell ref="AD2191:AD2200"/>
    <mergeCell ref="AE2191:AE2200"/>
    <mergeCell ref="AF2191:AF2200"/>
    <mergeCell ref="AC2197:AC2200"/>
    <mergeCell ref="H2191:H2192"/>
    <mergeCell ref="H2193:H2200"/>
    <mergeCell ref="A2181:A2190"/>
    <mergeCell ref="B2181:B2190"/>
    <mergeCell ref="C2181:C2190"/>
    <mergeCell ref="D2181:D2190"/>
    <mergeCell ref="E2181:E2190"/>
    <mergeCell ref="F2181:F2190"/>
    <mergeCell ref="G2181:G2190"/>
    <mergeCell ref="I2181:I2190"/>
    <mergeCell ref="J2181:J2190"/>
    <mergeCell ref="AA2181:AA2190"/>
    <mergeCell ref="AB2181:AB2190"/>
    <mergeCell ref="AC2181:AC2186"/>
    <mergeCell ref="AD2181:AD2190"/>
    <mergeCell ref="AE2181:AE2190"/>
    <mergeCell ref="AF2181:AF2190"/>
    <mergeCell ref="AC2187:AC2190"/>
    <mergeCell ref="H2181:H2182"/>
    <mergeCell ref="H2183:H2190"/>
    <mergeCell ref="A2071:A2080"/>
    <mergeCell ref="B2071:B2080"/>
    <mergeCell ref="C2071:C2080"/>
    <mergeCell ref="D2071:D2080"/>
    <mergeCell ref="E2071:E2080"/>
    <mergeCell ref="F2071:F2080"/>
    <mergeCell ref="G2071:G2080"/>
    <mergeCell ref="I2071:I2080"/>
    <mergeCell ref="J2071:J2080"/>
    <mergeCell ref="AA2071:AA2080"/>
    <mergeCell ref="AB2071:AB2080"/>
    <mergeCell ref="AC2071:AC2076"/>
    <mergeCell ref="AD2071:AD2080"/>
    <mergeCell ref="AE2071:AE2080"/>
    <mergeCell ref="AF2071:AF2080"/>
    <mergeCell ref="AC2077:AC2080"/>
    <mergeCell ref="H2071:H2072"/>
    <mergeCell ref="H2073:H2080"/>
    <mergeCell ref="AD2031:AD2040"/>
    <mergeCell ref="AE2031:AE2040"/>
    <mergeCell ref="AF2031:AF2040"/>
    <mergeCell ref="AC2037:AC2040"/>
    <mergeCell ref="A2041:A2050"/>
    <mergeCell ref="B2041:B2050"/>
    <mergeCell ref="C2041:C2050"/>
    <mergeCell ref="D2041:D2050"/>
    <mergeCell ref="E2041:E2050"/>
    <mergeCell ref="F2041:F2050"/>
    <mergeCell ref="G2041:G2050"/>
    <mergeCell ref="A2061:A2070"/>
    <mergeCell ref="B2061:B2070"/>
    <mergeCell ref="C2061:C2070"/>
    <mergeCell ref="D2061:D2070"/>
    <mergeCell ref="E2061:E2070"/>
    <mergeCell ref="F2061:F2070"/>
    <mergeCell ref="G2061:G2070"/>
    <mergeCell ref="I2061:I2070"/>
    <mergeCell ref="J2061:J2070"/>
    <mergeCell ref="AA2061:AA2070"/>
    <mergeCell ref="AB2061:AB2070"/>
    <mergeCell ref="AC2061:AC2066"/>
    <mergeCell ref="AD2061:AD2070"/>
    <mergeCell ref="AE2061:AE2070"/>
    <mergeCell ref="AF2061:AF2070"/>
    <mergeCell ref="AC2067:AC2070"/>
    <mergeCell ref="H2063:H2070"/>
    <mergeCell ref="F2021:F2030"/>
    <mergeCell ref="G2021:G2030"/>
    <mergeCell ref="I2021:I2030"/>
    <mergeCell ref="J2021:J2030"/>
    <mergeCell ref="AA2021:AA2030"/>
    <mergeCell ref="AB2021:AB2030"/>
    <mergeCell ref="AC2021:AC2026"/>
    <mergeCell ref="AD2021:AD2030"/>
    <mergeCell ref="AE2021:AE2030"/>
    <mergeCell ref="AF2021:AF2030"/>
    <mergeCell ref="AC2027:AC2030"/>
    <mergeCell ref="A2051:A2060"/>
    <mergeCell ref="B2051:B2060"/>
    <mergeCell ref="C2051:C2060"/>
    <mergeCell ref="D2051:D2060"/>
    <mergeCell ref="E2051:E2060"/>
    <mergeCell ref="F2051:F2060"/>
    <mergeCell ref="G2051:G2060"/>
    <mergeCell ref="I2051:I2060"/>
    <mergeCell ref="J2051:J2060"/>
    <mergeCell ref="AA2051:AA2060"/>
    <mergeCell ref="AB2051:AB2060"/>
    <mergeCell ref="AC2051:AC2056"/>
    <mergeCell ref="AD2051:AD2060"/>
    <mergeCell ref="AE2051:AE2060"/>
    <mergeCell ref="AF2051:AF2060"/>
    <mergeCell ref="AC2057:AC2060"/>
    <mergeCell ref="I2031:I2040"/>
    <mergeCell ref="J2031:J2040"/>
    <mergeCell ref="AA2031:AA2040"/>
    <mergeCell ref="AB2031:AB2040"/>
    <mergeCell ref="AC2031:AC2036"/>
    <mergeCell ref="AD1991:AD2000"/>
    <mergeCell ref="AE1991:AE2000"/>
    <mergeCell ref="AF1991:AF2000"/>
    <mergeCell ref="AC1997:AC2000"/>
    <mergeCell ref="A1981:A1990"/>
    <mergeCell ref="B1981:B1990"/>
    <mergeCell ref="C1981:C1990"/>
    <mergeCell ref="D1981:D1990"/>
    <mergeCell ref="E1981:E1990"/>
    <mergeCell ref="F1981:F1990"/>
    <mergeCell ref="G1981:G1990"/>
    <mergeCell ref="I1981:I1990"/>
    <mergeCell ref="J1981:J1990"/>
    <mergeCell ref="AA1981:AA1990"/>
    <mergeCell ref="AB1981:AB1990"/>
    <mergeCell ref="AC1981:AC1986"/>
    <mergeCell ref="I2041:I2050"/>
    <mergeCell ref="J2041:J2050"/>
    <mergeCell ref="AA2041:AA2050"/>
    <mergeCell ref="AB2041:AB2050"/>
    <mergeCell ref="AC2041:AC2046"/>
    <mergeCell ref="AD2041:AD2050"/>
    <mergeCell ref="AE2041:AE2050"/>
    <mergeCell ref="AF2041:AF2050"/>
    <mergeCell ref="AC2047:AC2050"/>
    <mergeCell ref="AF2011:AF2020"/>
    <mergeCell ref="AC2017:AC2020"/>
    <mergeCell ref="A2021:A2030"/>
    <mergeCell ref="B2021:B2030"/>
    <mergeCell ref="C2021:C2030"/>
    <mergeCell ref="D2021:D2030"/>
    <mergeCell ref="E2021:E2030"/>
    <mergeCell ref="A1971:A1980"/>
    <mergeCell ref="B1971:B1980"/>
    <mergeCell ref="C1971:C1980"/>
    <mergeCell ref="D1971:D1980"/>
    <mergeCell ref="E1971:E1980"/>
    <mergeCell ref="F1971:F1980"/>
    <mergeCell ref="G1971:G1980"/>
    <mergeCell ref="I1971:I1980"/>
    <mergeCell ref="J1971:J1980"/>
    <mergeCell ref="AA1971:AA1980"/>
    <mergeCell ref="AB1971:AB1980"/>
    <mergeCell ref="AC1971:AC1976"/>
    <mergeCell ref="AD1971:AD1980"/>
    <mergeCell ref="AE1971:AE1980"/>
    <mergeCell ref="AF1971:AF1980"/>
    <mergeCell ref="AC1977:AC1980"/>
    <mergeCell ref="H1971:H1972"/>
    <mergeCell ref="H1973:H1980"/>
    <mergeCell ref="A1961:A1970"/>
    <mergeCell ref="B1961:B1970"/>
    <mergeCell ref="C1961:C1970"/>
    <mergeCell ref="D1961:D1970"/>
    <mergeCell ref="E1961:E1970"/>
    <mergeCell ref="F1961:F1970"/>
    <mergeCell ref="G1961:G1970"/>
    <mergeCell ref="I1961:I1970"/>
    <mergeCell ref="J1961:J1970"/>
    <mergeCell ref="AA1961:AA1970"/>
    <mergeCell ref="AB1961:AB1970"/>
    <mergeCell ref="AC1961:AC1966"/>
    <mergeCell ref="AD1961:AD1970"/>
    <mergeCell ref="AE1961:AE1970"/>
    <mergeCell ref="AF1961:AF1970"/>
    <mergeCell ref="AC1967:AC1970"/>
    <mergeCell ref="H1961:H1962"/>
    <mergeCell ref="H1963:H1970"/>
    <mergeCell ref="A1951:A1960"/>
    <mergeCell ref="B1951:B1960"/>
    <mergeCell ref="C1951:C1960"/>
    <mergeCell ref="D1951:D1960"/>
    <mergeCell ref="E1951:E1960"/>
    <mergeCell ref="F1951:F1960"/>
    <mergeCell ref="G1951:G1960"/>
    <mergeCell ref="I1951:I1960"/>
    <mergeCell ref="J1951:J1960"/>
    <mergeCell ref="AA1951:AA1960"/>
    <mergeCell ref="AB1951:AB1960"/>
    <mergeCell ref="AC1951:AC1956"/>
    <mergeCell ref="AD1951:AD1960"/>
    <mergeCell ref="AE1951:AE1960"/>
    <mergeCell ref="AF1951:AF1960"/>
    <mergeCell ref="AC1957:AC1960"/>
    <mergeCell ref="H1951:H1952"/>
    <mergeCell ref="H1953:H1960"/>
    <mergeCell ref="A1941:A1950"/>
    <mergeCell ref="B1941:B1950"/>
    <mergeCell ref="C1941:C1950"/>
    <mergeCell ref="D1941:D1950"/>
    <mergeCell ref="E1941:E1950"/>
    <mergeCell ref="F1941:F1950"/>
    <mergeCell ref="G1941:G1950"/>
    <mergeCell ref="I1941:I1950"/>
    <mergeCell ref="J1941:J1950"/>
    <mergeCell ref="AA1941:AA1950"/>
    <mergeCell ref="AB1941:AB1950"/>
    <mergeCell ref="AC1941:AC1946"/>
    <mergeCell ref="AD1941:AD1950"/>
    <mergeCell ref="AE1941:AE1950"/>
    <mergeCell ref="AF1941:AF1950"/>
    <mergeCell ref="AC1947:AC1950"/>
    <mergeCell ref="H1941:H1942"/>
    <mergeCell ref="H1943:H1950"/>
    <mergeCell ref="A1931:A1940"/>
    <mergeCell ref="B1931:B1940"/>
    <mergeCell ref="C1931:C1940"/>
    <mergeCell ref="D1931:D1940"/>
    <mergeCell ref="E1931:E1940"/>
    <mergeCell ref="F1931:F1940"/>
    <mergeCell ref="G1931:G1940"/>
    <mergeCell ref="I1931:I1940"/>
    <mergeCell ref="J1931:J1940"/>
    <mergeCell ref="AA1931:AA1940"/>
    <mergeCell ref="AB1931:AB1940"/>
    <mergeCell ref="AC1931:AC1936"/>
    <mergeCell ref="AD1931:AD1940"/>
    <mergeCell ref="AE1931:AE1940"/>
    <mergeCell ref="AF1931:AF1940"/>
    <mergeCell ref="AC1937:AC1940"/>
    <mergeCell ref="H1931:H1932"/>
    <mergeCell ref="H1933:H1940"/>
    <mergeCell ref="A1921:A1930"/>
    <mergeCell ref="B1921:B1930"/>
    <mergeCell ref="C1921:C1930"/>
    <mergeCell ref="D1921:D1930"/>
    <mergeCell ref="E1921:E1930"/>
    <mergeCell ref="F1921:F1930"/>
    <mergeCell ref="G1921:G1930"/>
    <mergeCell ref="I1921:I1930"/>
    <mergeCell ref="J1921:J1930"/>
    <mergeCell ref="AA1921:AA1930"/>
    <mergeCell ref="AB1921:AB1930"/>
    <mergeCell ref="AC1921:AC1926"/>
    <mergeCell ref="AD1921:AD1930"/>
    <mergeCell ref="AE1921:AE1930"/>
    <mergeCell ref="AF1921:AF1930"/>
    <mergeCell ref="AC1927:AC1930"/>
    <mergeCell ref="H1921:H1922"/>
    <mergeCell ref="H1923:H1930"/>
    <mergeCell ref="A1911:A1920"/>
    <mergeCell ref="B1911:B1920"/>
    <mergeCell ref="C1911:C1920"/>
    <mergeCell ref="D1911:D1920"/>
    <mergeCell ref="E1911:E1920"/>
    <mergeCell ref="F1911:F1920"/>
    <mergeCell ref="G1911:G1920"/>
    <mergeCell ref="I1911:I1920"/>
    <mergeCell ref="J1911:J1920"/>
    <mergeCell ref="AA1911:AA1920"/>
    <mergeCell ref="AB1911:AB1920"/>
    <mergeCell ref="AC1911:AC1916"/>
    <mergeCell ref="AD1911:AD1920"/>
    <mergeCell ref="AE1911:AE1920"/>
    <mergeCell ref="AF1911:AF1920"/>
    <mergeCell ref="AC1917:AC1920"/>
    <mergeCell ref="H1911:H1912"/>
    <mergeCell ref="H1913:H1920"/>
    <mergeCell ref="A1901:A1910"/>
    <mergeCell ref="B1901:B1910"/>
    <mergeCell ref="C1901:C1910"/>
    <mergeCell ref="D1901:D1910"/>
    <mergeCell ref="E1901:E1910"/>
    <mergeCell ref="F1901:F1910"/>
    <mergeCell ref="G1901:G1910"/>
    <mergeCell ref="I1901:I1910"/>
    <mergeCell ref="J1901:J1910"/>
    <mergeCell ref="AA1901:AA1910"/>
    <mergeCell ref="AB1901:AB1910"/>
    <mergeCell ref="AC1901:AC1906"/>
    <mergeCell ref="AD1901:AD1910"/>
    <mergeCell ref="AE1901:AE1910"/>
    <mergeCell ref="AF1901:AF1910"/>
    <mergeCell ref="AC1907:AC1910"/>
    <mergeCell ref="H1901:H1902"/>
    <mergeCell ref="H1903:H1910"/>
    <mergeCell ref="A1891:A1900"/>
    <mergeCell ref="B1891:B1900"/>
    <mergeCell ref="C1891:C1900"/>
    <mergeCell ref="D1891:D1900"/>
    <mergeCell ref="E1891:E1900"/>
    <mergeCell ref="F1891:F1900"/>
    <mergeCell ref="G1891:G1900"/>
    <mergeCell ref="I1891:I1900"/>
    <mergeCell ref="J1891:J1900"/>
    <mergeCell ref="AA1891:AA1900"/>
    <mergeCell ref="AB1891:AB1900"/>
    <mergeCell ref="AC1891:AC1896"/>
    <mergeCell ref="AD1891:AD1900"/>
    <mergeCell ref="AE1891:AE1900"/>
    <mergeCell ref="AF1891:AF1900"/>
    <mergeCell ref="AC1897:AC1900"/>
    <mergeCell ref="H1891:H1892"/>
    <mergeCell ref="H1893:H1900"/>
    <mergeCell ref="A1881:A1890"/>
    <mergeCell ref="B1881:B1890"/>
    <mergeCell ref="C1881:C1890"/>
    <mergeCell ref="D1881:D1890"/>
    <mergeCell ref="E1881:E1890"/>
    <mergeCell ref="F1881:F1890"/>
    <mergeCell ref="G1881:G1890"/>
    <mergeCell ref="I1881:I1890"/>
    <mergeCell ref="J1881:J1890"/>
    <mergeCell ref="AA1881:AA1890"/>
    <mergeCell ref="AB1881:AB1890"/>
    <mergeCell ref="AC1881:AC1886"/>
    <mergeCell ref="AD1881:AD1890"/>
    <mergeCell ref="AE1881:AE1890"/>
    <mergeCell ref="AF1881:AF1890"/>
    <mergeCell ref="AC1887:AC1890"/>
    <mergeCell ref="H1881:H1882"/>
    <mergeCell ref="H1883:H1890"/>
    <mergeCell ref="A1871:A1880"/>
    <mergeCell ref="B1871:B1880"/>
    <mergeCell ref="C1871:C1880"/>
    <mergeCell ref="D1871:D1880"/>
    <mergeCell ref="E1871:E1880"/>
    <mergeCell ref="F1871:F1880"/>
    <mergeCell ref="G1871:G1880"/>
    <mergeCell ref="I1871:I1880"/>
    <mergeCell ref="J1871:J1880"/>
    <mergeCell ref="AA1871:AA1880"/>
    <mergeCell ref="AB1871:AB1880"/>
    <mergeCell ref="AC1871:AC1876"/>
    <mergeCell ref="AD1871:AD1880"/>
    <mergeCell ref="AE1871:AE1880"/>
    <mergeCell ref="AF1871:AF1880"/>
    <mergeCell ref="AC1877:AC1880"/>
    <mergeCell ref="H1871:H1872"/>
    <mergeCell ref="H1873:H1880"/>
    <mergeCell ref="A1861:A1870"/>
    <mergeCell ref="B1861:B1870"/>
    <mergeCell ref="C1861:C1870"/>
    <mergeCell ref="D1861:D1870"/>
    <mergeCell ref="E1861:E1870"/>
    <mergeCell ref="F1861:F1870"/>
    <mergeCell ref="G1861:G1870"/>
    <mergeCell ref="I1861:I1870"/>
    <mergeCell ref="J1861:J1870"/>
    <mergeCell ref="AA1861:AA1870"/>
    <mergeCell ref="AB1861:AB1870"/>
    <mergeCell ref="AC1861:AC1866"/>
    <mergeCell ref="AD1861:AD1870"/>
    <mergeCell ref="AE1861:AE1870"/>
    <mergeCell ref="AF1861:AF1870"/>
    <mergeCell ref="AC1867:AC1870"/>
    <mergeCell ref="H1861:H1862"/>
    <mergeCell ref="H1863:H1870"/>
    <mergeCell ref="A1851:A1860"/>
    <mergeCell ref="B1851:B1860"/>
    <mergeCell ref="C1851:C1860"/>
    <mergeCell ref="D1851:D1860"/>
    <mergeCell ref="E1851:E1860"/>
    <mergeCell ref="F1851:F1860"/>
    <mergeCell ref="G1851:G1860"/>
    <mergeCell ref="I1851:I1860"/>
    <mergeCell ref="J1851:J1860"/>
    <mergeCell ref="AA1851:AA1860"/>
    <mergeCell ref="AB1851:AB1860"/>
    <mergeCell ref="AC1851:AC1856"/>
    <mergeCell ref="AD1851:AD1860"/>
    <mergeCell ref="AE1851:AE1860"/>
    <mergeCell ref="AF1851:AF1860"/>
    <mergeCell ref="AC1857:AC1860"/>
    <mergeCell ref="H1851:H1852"/>
    <mergeCell ref="H1853:H1860"/>
    <mergeCell ref="A1841:A1850"/>
    <mergeCell ref="B1841:B1850"/>
    <mergeCell ref="C1841:C1850"/>
    <mergeCell ref="D1841:D1850"/>
    <mergeCell ref="E1841:E1850"/>
    <mergeCell ref="F1841:F1850"/>
    <mergeCell ref="G1841:G1850"/>
    <mergeCell ref="I1841:I1850"/>
    <mergeCell ref="J1841:J1850"/>
    <mergeCell ref="AA1841:AA1850"/>
    <mergeCell ref="AB1841:AB1850"/>
    <mergeCell ref="AC1841:AC1846"/>
    <mergeCell ref="AD1841:AD1850"/>
    <mergeCell ref="AE1841:AE1850"/>
    <mergeCell ref="AF1841:AF1850"/>
    <mergeCell ref="AC1847:AC1850"/>
    <mergeCell ref="H1841:H1842"/>
    <mergeCell ref="H1843:H1850"/>
    <mergeCell ref="A1831:A1840"/>
    <mergeCell ref="B1831:B1840"/>
    <mergeCell ref="C1831:C1840"/>
    <mergeCell ref="D1831:D1840"/>
    <mergeCell ref="E1831:E1840"/>
    <mergeCell ref="F1831:F1840"/>
    <mergeCell ref="G1831:G1840"/>
    <mergeCell ref="I1831:I1840"/>
    <mergeCell ref="J1831:J1840"/>
    <mergeCell ref="AA1831:AA1840"/>
    <mergeCell ref="AB1831:AB1840"/>
    <mergeCell ref="AC1831:AC1836"/>
    <mergeCell ref="AD1831:AD1840"/>
    <mergeCell ref="AE1831:AE1840"/>
    <mergeCell ref="AF1831:AF1840"/>
    <mergeCell ref="AC1837:AC1840"/>
    <mergeCell ref="H1831:H1832"/>
    <mergeCell ref="H1833:H1840"/>
    <mergeCell ref="A1821:A1830"/>
    <mergeCell ref="B1821:B1830"/>
    <mergeCell ref="C1821:C1830"/>
    <mergeCell ref="D1821:D1830"/>
    <mergeCell ref="E1821:E1830"/>
    <mergeCell ref="F1821:F1830"/>
    <mergeCell ref="G1821:G1830"/>
    <mergeCell ref="I1821:I1830"/>
    <mergeCell ref="J1821:J1830"/>
    <mergeCell ref="AA1821:AA1830"/>
    <mergeCell ref="AB1821:AB1830"/>
    <mergeCell ref="AC1821:AC1826"/>
    <mergeCell ref="AD1821:AD1830"/>
    <mergeCell ref="AE1821:AE1830"/>
    <mergeCell ref="AF1821:AF1830"/>
    <mergeCell ref="AC1827:AC1830"/>
    <mergeCell ref="H1821:H1822"/>
    <mergeCell ref="H1823:H1830"/>
    <mergeCell ref="A1811:A1820"/>
    <mergeCell ref="B1811:B1820"/>
    <mergeCell ref="C1811:C1820"/>
    <mergeCell ref="D1811:D1820"/>
    <mergeCell ref="E1811:E1820"/>
    <mergeCell ref="F1811:F1820"/>
    <mergeCell ref="G1811:G1820"/>
    <mergeCell ref="I1811:I1820"/>
    <mergeCell ref="J1811:J1820"/>
    <mergeCell ref="AA1811:AA1820"/>
    <mergeCell ref="AB1811:AB1820"/>
    <mergeCell ref="AC1811:AC1816"/>
    <mergeCell ref="AD1811:AD1820"/>
    <mergeCell ref="AE1811:AE1820"/>
    <mergeCell ref="AF1811:AF1820"/>
    <mergeCell ref="AC1817:AC1820"/>
    <mergeCell ref="H1811:H1812"/>
    <mergeCell ref="H1813:H1820"/>
    <mergeCell ref="A1801:A1810"/>
    <mergeCell ref="B1801:B1810"/>
    <mergeCell ref="C1801:C1810"/>
    <mergeCell ref="D1801:D1810"/>
    <mergeCell ref="E1801:E1810"/>
    <mergeCell ref="F1801:F1810"/>
    <mergeCell ref="G1801:G1810"/>
    <mergeCell ref="I1801:I1810"/>
    <mergeCell ref="J1801:J1810"/>
    <mergeCell ref="AA1801:AA1810"/>
    <mergeCell ref="AB1801:AB1810"/>
    <mergeCell ref="AC1801:AC1806"/>
    <mergeCell ref="AD1801:AD1810"/>
    <mergeCell ref="AE1801:AE1810"/>
    <mergeCell ref="AF1801:AF1810"/>
    <mergeCell ref="AC1807:AC1810"/>
    <mergeCell ref="H1801:H1802"/>
    <mergeCell ref="H1803:H1810"/>
    <mergeCell ref="A1791:A1800"/>
    <mergeCell ref="B1791:B1800"/>
    <mergeCell ref="C1791:C1800"/>
    <mergeCell ref="D1791:D1800"/>
    <mergeCell ref="E1791:E1800"/>
    <mergeCell ref="F1791:F1800"/>
    <mergeCell ref="G1791:G1800"/>
    <mergeCell ref="I1791:I1800"/>
    <mergeCell ref="J1791:J1800"/>
    <mergeCell ref="AA1791:AA1800"/>
    <mergeCell ref="AB1791:AB1800"/>
    <mergeCell ref="AC1791:AC1796"/>
    <mergeCell ref="AD1791:AD1800"/>
    <mergeCell ref="AE1791:AE1800"/>
    <mergeCell ref="AF1791:AF1800"/>
    <mergeCell ref="AC1797:AC1800"/>
    <mergeCell ref="H1791:H1792"/>
    <mergeCell ref="H1793:H1800"/>
    <mergeCell ref="A1781:A1790"/>
    <mergeCell ref="B1781:B1790"/>
    <mergeCell ref="C1781:C1790"/>
    <mergeCell ref="D1781:D1790"/>
    <mergeCell ref="E1781:E1790"/>
    <mergeCell ref="F1781:F1790"/>
    <mergeCell ref="G1781:G1790"/>
    <mergeCell ref="I1781:I1790"/>
    <mergeCell ref="J1781:J1790"/>
    <mergeCell ref="AA1781:AA1790"/>
    <mergeCell ref="AB1781:AB1790"/>
    <mergeCell ref="AC1781:AC1786"/>
    <mergeCell ref="AD1781:AD1790"/>
    <mergeCell ref="AE1781:AE1790"/>
    <mergeCell ref="AF1781:AF1790"/>
    <mergeCell ref="AC1787:AC1790"/>
    <mergeCell ref="H1781:H1782"/>
    <mergeCell ref="H1783:H1790"/>
    <mergeCell ref="A1771:A1780"/>
    <mergeCell ref="B1771:B1780"/>
    <mergeCell ref="C1771:C1780"/>
    <mergeCell ref="D1771:D1780"/>
    <mergeCell ref="E1771:E1780"/>
    <mergeCell ref="F1771:F1780"/>
    <mergeCell ref="G1771:G1780"/>
    <mergeCell ref="I1771:I1780"/>
    <mergeCell ref="J1771:J1780"/>
    <mergeCell ref="AA1771:AA1780"/>
    <mergeCell ref="AB1771:AB1780"/>
    <mergeCell ref="AC1771:AC1776"/>
    <mergeCell ref="AD1771:AD1780"/>
    <mergeCell ref="AE1771:AE1780"/>
    <mergeCell ref="AF1771:AF1780"/>
    <mergeCell ref="AC1777:AC1780"/>
    <mergeCell ref="H1771:H1772"/>
    <mergeCell ref="H1773:H1780"/>
    <mergeCell ref="A1761:A1770"/>
    <mergeCell ref="B1761:B1770"/>
    <mergeCell ref="C1761:C1770"/>
    <mergeCell ref="D1761:D1770"/>
    <mergeCell ref="E1761:E1770"/>
    <mergeCell ref="F1761:F1770"/>
    <mergeCell ref="G1761:G1770"/>
    <mergeCell ref="I1761:I1770"/>
    <mergeCell ref="J1761:J1770"/>
    <mergeCell ref="AA1761:AA1770"/>
    <mergeCell ref="AB1761:AB1770"/>
    <mergeCell ref="AC1761:AC1766"/>
    <mergeCell ref="AD1761:AD1770"/>
    <mergeCell ref="AE1761:AE1770"/>
    <mergeCell ref="AF1761:AF1770"/>
    <mergeCell ref="AC1767:AC1770"/>
    <mergeCell ref="H1761:H1762"/>
    <mergeCell ref="H1763:H1770"/>
    <mergeCell ref="A1751:A1760"/>
    <mergeCell ref="B1751:B1760"/>
    <mergeCell ref="C1751:C1760"/>
    <mergeCell ref="D1751:D1760"/>
    <mergeCell ref="E1751:E1760"/>
    <mergeCell ref="F1751:F1760"/>
    <mergeCell ref="G1751:G1760"/>
    <mergeCell ref="I1751:I1760"/>
    <mergeCell ref="J1751:J1760"/>
    <mergeCell ref="AA1751:AA1760"/>
    <mergeCell ref="AB1751:AB1760"/>
    <mergeCell ref="AC1751:AC1756"/>
    <mergeCell ref="AD1751:AD1760"/>
    <mergeCell ref="AE1751:AE1760"/>
    <mergeCell ref="AF1751:AF1760"/>
    <mergeCell ref="AC1757:AC1760"/>
    <mergeCell ref="H1751:H1752"/>
    <mergeCell ref="H1753:H1760"/>
    <mergeCell ref="A1741:A1750"/>
    <mergeCell ref="B1741:B1750"/>
    <mergeCell ref="C1741:C1750"/>
    <mergeCell ref="D1741:D1750"/>
    <mergeCell ref="E1741:E1750"/>
    <mergeCell ref="F1741:F1750"/>
    <mergeCell ref="G1741:G1750"/>
    <mergeCell ref="I1741:I1750"/>
    <mergeCell ref="J1741:J1750"/>
    <mergeCell ref="AA1741:AA1750"/>
    <mergeCell ref="AB1741:AB1750"/>
    <mergeCell ref="AC1741:AC1746"/>
    <mergeCell ref="AD1741:AD1750"/>
    <mergeCell ref="AE1741:AE1750"/>
    <mergeCell ref="AF1741:AF1750"/>
    <mergeCell ref="AC1747:AC1750"/>
    <mergeCell ref="H1741:H1742"/>
    <mergeCell ref="H1743:H1750"/>
    <mergeCell ref="A1731:A1740"/>
    <mergeCell ref="B1731:B1740"/>
    <mergeCell ref="C1731:C1740"/>
    <mergeCell ref="D1731:D1740"/>
    <mergeCell ref="E1731:E1740"/>
    <mergeCell ref="F1731:F1740"/>
    <mergeCell ref="G1731:G1740"/>
    <mergeCell ref="I1731:I1740"/>
    <mergeCell ref="J1731:J1740"/>
    <mergeCell ref="AA1731:AA1740"/>
    <mergeCell ref="AB1731:AB1740"/>
    <mergeCell ref="AC1731:AC1736"/>
    <mergeCell ref="AD1731:AD1740"/>
    <mergeCell ref="AE1731:AE1740"/>
    <mergeCell ref="AF1731:AF1740"/>
    <mergeCell ref="AC1737:AC1740"/>
    <mergeCell ref="H1731:H1732"/>
    <mergeCell ref="H1733:H1740"/>
    <mergeCell ref="A1721:A1730"/>
    <mergeCell ref="B1721:B1730"/>
    <mergeCell ref="C1721:C1730"/>
    <mergeCell ref="D1721:D1730"/>
    <mergeCell ref="E1721:E1730"/>
    <mergeCell ref="F1721:F1730"/>
    <mergeCell ref="G1721:G1730"/>
    <mergeCell ref="I1721:I1730"/>
    <mergeCell ref="J1721:J1730"/>
    <mergeCell ref="AA1721:AA1730"/>
    <mergeCell ref="AB1721:AB1730"/>
    <mergeCell ref="AC1721:AC1726"/>
    <mergeCell ref="AD1721:AD1730"/>
    <mergeCell ref="AE1721:AE1730"/>
    <mergeCell ref="AF1721:AF1730"/>
    <mergeCell ref="AC1727:AC1730"/>
    <mergeCell ref="H1721:H1722"/>
    <mergeCell ref="H1723:H1730"/>
    <mergeCell ref="A1711:A1720"/>
    <mergeCell ref="B1711:B1720"/>
    <mergeCell ref="C1711:C1720"/>
    <mergeCell ref="D1711:D1720"/>
    <mergeCell ref="E1711:E1720"/>
    <mergeCell ref="F1711:F1720"/>
    <mergeCell ref="G1711:G1720"/>
    <mergeCell ref="I1711:I1720"/>
    <mergeCell ref="J1711:J1720"/>
    <mergeCell ref="AA1711:AA1720"/>
    <mergeCell ref="AB1711:AB1720"/>
    <mergeCell ref="AC1711:AC1716"/>
    <mergeCell ref="AD1711:AD1720"/>
    <mergeCell ref="AE1711:AE1720"/>
    <mergeCell ref="AF1711:AF1720"/>
    <mergeCell ref="AC1717:AC1720"/>
    <mergeCell ref="H1711:H1712"/>
    <mergeCell ref="H1713:H1720"/>
    <mergeCell ref="A1701:A1710"/>
    <mergeCell ref="B1701:B1710"/>
    <mergeCell ref="C1701:C1710"/>
    <mergeCell ref="D1701:D1710"/>
    <mergeCell ref="E1701:E1710"/>
    <mergeCell ref="F1701:F1710"/>
    <mergeCell ref="G1701:G1710"/>
    <mergeCell ref="I1701:I1710"/>
    <mergeCell ref="J1701:J1710"/>
    <mergeCell ref="AA1701:AA1710"/>
    <mergeCell ref="AB1701:AB1710"/>
    <mergeCell ref="AC1701:AC1706"/>
    <mergeCell ref="AD1701:AD1710"/>
    <mergeCell ref="AE1701:AE1710"/>
    <mergeCell ref="AF1701:AF1710"/>
    <mergeCell ref="AC1707:AC1710"/>
    <mergeCell ref="H1701:H1702"/>
    <mergeCell ref="H1703:H1710"/>
    <mergeCell ref="A1691:A1700"/>
    <mergeCell ref="B1691:B1700"/>
    <mergeCell ref="C1691:C1700"/>
    <mergeCell ref="D1691:D1700"/>
    <mergeCell ref="E1691:E1700"/>
    <mergeCell ref="F1691:F1700"/>
    <mergeCell ref="G1691:G1700"/>
    <mergeCell ref="I1691:I1700"/>
    <mergeCell ref="J1691:J1700"/>
    <mergeCell ref="AA1691:AA1700"/>
    <mergeCell ref="AB1691:AB1700"/>
    <mergeCell ref="AC1691:AC1696"/>
    <mergeCell ref="AD1691:AD1700"/>
    <mergeCell ref="AE1691:AE1700"/>
    <mergeCell ref="AF1691:AF1700"/>
    <mergeCell ref="AC1697:AC1700"/>
    <mergeCell ref="H1691:H1692"/>
    <mergeCell ref="H1693:H1700"/>
    <mergeCell ref="A1681:A1690"/>
    <mergeCell ref="B1681:B1690"/>
    <mergeCell ref="C1681:C1690"/>
    <mergeCell ref="D1681:D1690"/>
    <mergeCell ref="E1681:E1690"/>
    <mergeCell ref="F1681:F1690"/>
    <mergeCell ref="G1681:G1690"/>
    <mergeCell ref="I1681:I1690"/>
    <mergeCell ref="J1681:J1690"/>
    <mergeCell ref="AA1681:AA1690"/>
    <mergeCell ref="AB1681:AB1690"/>
    <mergeCell ref="AC1681:AC1686"/>
    <mergeCell ref="AD1681:AD1690"/>
    <mergeCell ref="AE1681:AE1690"/>
    <mergeCell ref="AF1681:AF1690"/>
    <mergeCell ref="AC1687:AC1690"/>
    <mergeCell ref="H1681:H1682"/>
    <mergeCell ref="H1683:H1690"/>
    <mergeCell ref="A1671:A1680"/>
    <mergeCell ref="B1671:B1680"/>
    <mergeCell ref="C1671:C1680"/>
    <mergeCell ref="D1671:D1680"/>
    <mergeCell ref="E1671:E1680"/>
    <mergeCell ref="F1671:F1680"/>
    <mergeCell ref="G1671:G1680"/>
    <mergeCell ref="I1671:I1680"/>
    <mergeCell ref="J1671:J1680"/>
    <mergeCell ref="AA1671:AA1680"/>
    <mergeCell ref="AB1671:AB1680"/>
    <mergeCell ref="AC1671:AC1676"/>
    <mergeCell ref="AD1671:AD1680"/>
    <mergeCell ref="AE1671:AE1680"/>
    <mergeCell ref="AF1671:AF1680"/>
    <mergeCell ref="AC1677:AC1680"/>
    <mergeCell ref="H1671:H1672"/>
    <mergeCell ref="H1673:H1680"/>
    <mergeCell ref="A1661:A1670"/>
    <mergeCell ref="B1661:B1670"/>
    <mergeCell ref="C1661:C1670"/>
    <mergeCell ref="D1661:D1670"/>
    <mergeCell ref="E1661:E1670"/>
    <mergeCell ref="F1661:F1670"/>
    <mergeCell ref="G1661:G1670"/>
    <mergeCell ref="I1661:I1670"/>
    <mergeCell ref="J1661:J1670"/>
    <mergeCell ref="AA1661:AA1670"/>
    <mergeCell ref="AB1661:AB1670"/>
    <mergeCell ref="AC1661:AC1666"/>
    <mergeCell ref="AD1661:AD1670"/>
    <mergeCell ref="AE1661:AE1670"/>
    <mergeCell ref="AF1661:AF1670"/>
    <mergeCell ref="AC1667:AC1670"/>
    <mergeCell ref="H1661:H1662"/>
    <mergeCell ref="H1663:H1670"/>
    <mergeCell ref="A1651:A1660"/>
    <mergeCell ref="B1651:B1660"/>
    <mergeCell ref="C1651:C1660"/>
    <mergeCell ref="D1651:D1660"/>
    <mergeCell ref="E1651:E1660"/>
    <mergeCell ref="F1651:F1660"/>
    <mergeCell ref="G1651:G1660"/>
    <mergeCell ref="I1651:I1660"/>
    <mergeCell ref="J1651:J1660"/>
    <mergeCell ref="AA1651:AA1660"/>
    <mergeCell ref="AB1651:AB1660"/>
    <mergeCell ref="AC1651:AC1656"/>
    <mergeCell ref="AD1651:AD1660"/>
    <mergeCell ref="AE1651:AE1660"/>
    <mergeCell ref="AF1651:AF1660"/>
    <mergeCell ref="AC1657:AC1660"/>
    <mergeCell ref="H1651:H1652"/>
    <mergeCell ref="H1653:H1660"/>
    <mergeCell ref="A1641:A1650"/>
    <mergeCell ref="B1641:B1650"/>
    <mergeCell ref="C1641:C1650"/>
    <mergeCell ref="D1641:D1650"/>
    <mergeCell ref="E1641:E1650"/>
    <mergeCell ref="F1641:F1650"/>
    <mergeCell ref="G1641:G1650"/>
    <mergeCell ref="I1641:I1650"/>
    <mergeCell ref="J1641:J1650"/>
    <mergeCell ref="AA1641:AA1650"/>
    <mergeCell ref="AB1641:AB1650"/>
    <mergeCell ref="AC1641:AC1646"/>
    <mergeCell ref="AD1641:AD1650"/>
    <mergeCell ref="AE1641:AE1650"/>
    <mergeCell ref="AF1641:AF1650"/>
    <mergeCell ref="AC1647:AC1650"/>
    <mergeCell ref="H1641:H1642"/>
    <mergeCell ref="H1643:H1650"/>
    <mergeCell ref="A1631:A1640"/>
    <mergeCell ref="B1631:B1640"/>
    <mergeCell ref="C1631:C1640"/>
    <mergeCell ref="D1631:D1640"/>
    <mergeCell ref="E1631:E1640"/>
    <mergeCell ref="F1631:F1640"/>
    <mergeCell ref="G1631:G1640"/>
    <mergeCell ref="I1631:I1640"/>
    <mergeCell ref="J1631:J1640"/>
    <mergeCell ref="AA1631:AA1640"/>
    <mergeCell ref="AB1631:AB1640"/>
    <mergeCell ref="AC1631:AC1636"/>
    <mergeCell ref="AD1631:AD1640"/>
    <mergeCell ref="AE1631:AE1640"/>
    <mergeCell ref="AF1631:AF1640"/>
    <mergeCell ref="AC1637:AC1640"/>
    <mergeCell ref="H1631:H1632"/>
    <mergeCell ref="H1633:H1640"/>
    <mergeCell ref="A1621:A1630"/>
    <mergeCell ref="B1621:B1630"/>
    <mergeCell ref="C1621:C1630"/>
    <mergeCell ref="D1621:D1630"/>
    <mergeCell ref="E1621:E1630"/>
    <mergeCell ref="F1621:F1630"/>
    <mergeCell ref="G1621:G1630"/>
    <mergeCell ref="I1621:I1630"/>
    <mergeCell ref="J1621:J1630"/>
    <mergeCell ref="AA1621:AA1630"/>
    <mergeCell ref="AB1621:AB1630"/>
    <mergeCell ref="AC1621:AC1626"/>
    <mergeCell ref="AD1621:AD1630"/>
    <mergeCell ref="AE1621:AE1630"/>
    <mergeCell ref="AF1621:AF1630"/>
    <mergeCell ref="AC1627:AC1630"/>
    <mergeCell ref="H1621:H1622"/>
    <mergeCell ref="H1623:H1630"/>
    <mergeCell ref="A1611:A1620"/>
    <mergeCell ref="B1611:B1620"/>
    <mergeCell ref="C1611:C1620"/>
    <mergeCell ref="D1611:D1620"/>
    <mergeCell ref="E1611:E1620"/>
    <mergeCell ref="F1611:F1620"/>
    <mergeCell ref="G1611:G1620"/>
    <mergeCell ref="I1611:I1620"/>
    <mergeCell ref="J1611:J1620"/>
    <mergeCell ref="AA1611:AA1620"/>
    <mergeCell ref="AB1611:AB1620"/>
    <mergeCell ref="AC1611:AC1616"/>
    <mergeCell ref="AD1611:AD1620"/>
    <mergeCell ref="AE1611:AE1620"/>
    <mergeCell ref="AF1611:AF1620"/>
    <mergeCell ref="AC1617:AC1620"/>
    <mergeCell ref="H1611:H1612"/>
    <mergeCell ref="H1613:H1620"/>
    <mergeCell ref="A1601:A1610"/>
    <mergeCell ref="B1601:B1610"/>
    <mergeCell ref="C1601:C1610"/>
    <mergeCell ref="D1601:D1610"/>
    <mergeCell ref="E1601:E1610"/>
    <mergeCell ref="F1601:F1610"/>
    <mergeCell ref="G1601:G1610"/>
    <mergeCell ref="I1601:I1610"/>
    <mergeCell ref="J1601:J1610"/>
    <mergeCell ref="AA1601:AA1610"/>
    <mergeCell ref="AB1601:AB1610"/>
    <mergeCell ref="AC1601:AC1606"/>
    <mergeCell ref="AD1601:AD1610"/>
    <mergeCell ref="AE1601:AE1610"/>
    <mergeCell ref="AF1601:AF1610"/>
    <mergeCell ref="AC1607:AC1610"/>
    <mergeCell ref="H1601:H1602"/>
    <mergeCell ref="H1603:H1610"/>
    <mergeCell ref="A1591:A1600"/>
    <mergeCell ref="B1591:B1600"/>
    <mergeCell ref="C1591:C1600"/>
    <mergeCell ref="D1591:D1600"/>
    <mergeCell ref="E1591:E1600"/>
    <mergeCell ref="F1591:F1600"/>
    <mergeCell ref="G1591:G1600"/>
    <mergeCell ref="I1591:I1600"/>
    <mergeCell ref="J1591:J1600"/>
    <mergeCell ref="AA1591:AA1600"/>
    <mergeCell ref="AB1591:AB1600"/>
    <mergeCell ref="AC1591:AC1596"/>
    <mergeCell ref="AD1591:AD1600"/>
    <mergeCell ref="AE1591:AE1600"/>
    <mergeCell ref="AF1591:AF1600"/>
    <mergeCell ref="AC1597:AC1600"/>
    <mergeCell ref="H1591:H1592"/>
    <mergeCell ref="H1593:H1600"/>
    <mergeCell ref="A1581:A1590"/>
    <mergeCell ref="B1581:B1590"/>
    <mergeCell ref="C1581:C1590"/>
    <mergeCell ref="D1581:D1590"/>
    <mergeCell ref="E1581:E1590"/>
    <mergeCell ref="F1581:F1590"/>
    <mergeCell ref="G1581:G1590"/>
    <mergeCell ref="I1581:I1590"/>
    <mergeCell ref="J1581:J1590"/>
    <mergeCell ref="AA1581:AA1590"/>
    <mergeCell ref="AB1581:AB1590"/>
    <mergeCell ref="AC1581:AC1586"/>
    <mergeCell ref="AD1581:AD1590"/>
    <mergeCell ref="AE1581:AE1590"/>
    <mergeCell ref="AF1581:AF1590"/>
    <mergeCell ref="AC1587:AC1590"/>
    <mergeCell ref="H1581:H1582"/>
    <mergeCell ref="H1583:H1590"/>
    <mergeCell ref="A1571:A1580"/>
    <mergeCell ref="B1571:B1580"/>
    <mergeCell ref="C1571:C1580"/>
    <mergeCell ref="D1571:D1580"/>
    <mergeCell ref="E1571:E1580"/>
    <mergeCell ref="F1571:F1580"/>
    <mergeCell ref="G1571:G1580"/>
    <mergeCell ref="I1571:I1580"/>
    <mergeCell ref="J1571:J1580"/>
    <mergeCell ref="AA1571:AA1580"/>
    <mergeCell ref="AB1571:AB1580"/>
    <mergeCell ref="AC1571:AC1576"/>
    <mergeCell ref="AD1571:AD1580"/>
    <mergeCell ref="AE1571:AE1580"/>
    <mergeCell ref="AF1571:AF1580"/>
    <mergeCell ref="AC1577:AC1580"/>
    <mergeCell ref="H1571:H1572"/>
    <mergeCell ref="H1573:H1580"/>
    <mergeCell ref="A1561:A1570"/>
    <mergeCell ref="B1561:B1570"/>
    <mergeCell ref="C1561:C1570"/>
    <mergeCell ref="D1561:D1570"/>
    <mergeCell ref="E1561:E1570"/>
    <mergeCell ref="F1561:F1570"/>
    <mergeCell ref="G1561:G1570"/>
    <mergeCell ref="I1561:I1570"/>
    <mergeCell ref="J1561:J1570"/>
    <mergeCell ref="AA1561:AA1570"/>
    <mergeCell ref="AB1561:AB1570"/>
    <mergeCell ref="AC1561:AC1566"/>
    <mergeCell ref="AD1561:AD1570"/>
    <mergeCell ref="AE1561:AE1570"/>
    <mergeCell ref="AF1561:AF1570"/>
    <mergeCell ref="AC1567:AC1570"/>
    <mergeCell ref="H1561:H1562"/>
    <mergeCell ref="H1563:H1570"/>
    <mergeCell ref="A1551:A1560"/>
    <mergeCell ref="B1551:B1560"/>
    <mergeCell ref="C1551:C1560"/>
    <mergeCell ref="D1551:D1560"/>
    <mergeCell ref="E1551:E1560"/>
    <mergeCell ref="F1551:F1560"/>
    <mergeCell ref="G1551:G1560"/>
    <mergeCell ref="I1551:I1560"/>
    <mergeCell ref="J1551:J1560"/>
    <mergeCell ref="AA1551:AA1560"/>
    <mergeCell ref="AB1551:AB1560"/>
    <mergeCell ref="AC1551:AC1556"/>
    <mergeCell ref="AD1551:AD1560"/>
    <mergeCell ref="AE1551:AE1560"/>
    <mergeCell ref="AF1551:AF1560"/>
    <mergeCell ref="AC1557:AC1560"/>
    <mergeCell ref="H1551:H1552"/>
    <mergeCell ref="H1553:H1560"/>
    <mergeCell ref="A1541:A1550"/>
    <mergeCell ref="B1541:B1550"/>
    <mergeCell ref="C1541:C1550"/>
    <mergeCell ref="D1541:D1550"/>
    <mergeCell ref="E1541:E1550"/>
    <mergeCell ref="F1541:F1550"/>
    <mergeCell ref="G1541:G1550"/>
    <mergeCell ref="I1541:I1550"/>
    <mergeCell ref="J1541:J1550"/>
    <mergeCell ref="AA1541:AA1550"/>
    <mergeCell ref="AB1541:AB1550"/>
    <mergeCell ref="AC1541:AC1546"/>
    <mergeCell ref="AD1541:AD1550"/>
    <mergeCell ref="AE1541:AE1550"/>
    <mergeCell ref="AF1541:AF1550"/>
    <mergeCell ref="AC1547:AC1550"/>
    <mergeCell ref="H1541:H1542"/>
    <mergeCell ref="H1543:H1550"/>
    <mergeCell ref="A1531:A1540"/>
    <mergeCell ref="B1531:B1540"/>
    <mergeCell ref="C1531:C1540"/>
    <mergeCell ref="D1531:D1540"/>
    <mergeCell ref="E1531:E1540"/>
    <mergeCell ref="F1531:F1540"/>
    <mergeCell ref="G1531:G1540"/>
    <mergeCell ref="I1531:I1540"/>
    <mergeCell ref="J1531:J1540"/>
    <mergeCell ref="AA1531:AA1540"/>
    <mergeCell ref="AB1531:AB1540"/>
    <mergeCell ref="AC1531:AC1536"/>
    <mergeCell ref="AD1531:AD1540"/>
    <mergeCell ref="AE1531:AE1540"/>
    <mergeCell ref="AF1531:AF1540"/>
    <mergeCell ref="AC1537:AC1540"/>
    <mergeCell ref="H1531:H1532"/>
    <mergeCell ref="H1533:H1540"/>
    <mergeCell ref="A1521:A1530"/>
    <mergeCell ref="B1521:B1530"/>
    <mergeCell ref="C1521:C1530"/>
    <mergeCell ref="D1521:D1530"/>
    <mergeCell ref="E1521:E1530"/>
    <mergeCell ref="F1521:F1530"/>
    <mergeCell ref="G1521:G1530"/>
    <mergeCell ref="I1521:I1530"/>
    <mergeCell ref="J1521:J1530"/>
    <mergeCell ref="AA1521:AA1530"/>
    <mergeCell ref="AB1521:AB1530"/>
    <mergeCell ref="AC1521:AC1526"/>
    <mergeCell ref="AD1521:AD1530"/>
    <mergeCell ref="AE1521:AE1530"/>
    <mergeCell ref="AF1521:AF1530"/>
    <mergeCell ref="AC1527:AC1530"/>
    <mergeCell ref="H1521:H1522"/>
    <mergeCell ref="H1523:H1530"/>
    <mergeCell ref="A1511:A1520"/>
    <mergeCell ref="B1511:B1520"/>
    <mergeCell ref="C1511:C1520"/>
    <mergeCell ref="D1511:D1520"/>
    <mergeCell ref="E1511:E1520"/>
    <mergeCell ref="F1511:F1520"/>
    <mergeCell ref="G1511:G1520"/>
    <mergeCell ref="I1511:I1520"/>
    <mergeCell ref="J1511:J1520"/>
    <mergeCell ref="AA1511:AA1520"/>
    <mergeCell ref="AB1511:AB1520"/>
    <mergeCell ref="AC1511:AC1516"/>
    <mergeCell ref="AD1511:AD1520"/>
    <mergeCell ref="AE1511:AE1520"/>
    <mergeCell ref="AF1511:AF1520"/>
    <mergeCell ref="AC1517:AC1520"/>
    <mergeCell ref="H1511:H1512"/>
    <mergeCell ref="H1513:H1520"/>
    <mergeCell ref="A1501:A1510"/>
    <mergeCell ref="B1501:B1510"/>
    <mergeCell ref="C1501:C1510"/>
    <mergeCell ref="D1501:D1510"/>
    <mergeCell ref="E1501:E1510"/>
    <mergeCell ref="F1501:F1510"/>
    <mergeCell ref="G1501:G1510"/>
    <mergeCell ref="I1501:I1510"/>
    <mergeCell ref="J1501:J1510"/>
    <mergeCell ref="AA1501:AA1510"/>
    <mergeCell ref="AB1501:AB1510"/>
    <mergeCell ref="AC1501:AC1506"/>
    <mergeCell ref="AD1501:AD1510"/>
    <mergeCell ref="AE1501:AE1510"/>
    <mergeCell ref="AF1501:AF1510"/>
    <mergeCell ref="AC1507:AC1510"/>
    <mergeCell ref="H1501:H1502"/>
    <mergeCell ref="H1503:H1510"/>
    <mergeCell ref="A1491:A1500"/>
    <mergeCell ref="B1491:B1500"/>
    <mergeCell ref="C1491:C1500"/>
    <mergeCell ref="D1491:D1500"/>
    <mergeCell ref="E1491:E1500"/>
    <mergeCell ref="F1491:F1500"/>
    <mergeCell ref="G1491:G1500"/>
    <mergeCell ref="I1491:I1500"/>
    <mergeCell ref="J1491:J1500"/>
    <mergeCell ref="AA1491:AA1500"/>
    <mergeCell ref="AB1491:AB1500"/>
    <mergeCell ref="AC1491:AC1496"/>
    <mergeCell ref="AD1491:AD1500"/>
    <mergeCell ref="AE1491:AE1500"/>
    <mergeCell ref="AF1491:AF1500"/>
    <mergeCell ref="AC1497:AC1500"/>
    <mergeCell ref="H1491:H1492"/>
    <mergeCell ref="H1493:H1500"/>
    <mergeCell ref="A1481:A1490"/>
    <mergeCell ref="B1481:B1490"/>
    <mergeCell ref="C1481:C1490"/>
    <mergeCell ref="D1481:D1490"/>
    <mergeCell ref="E1481:E1490"/>
    <mergeCell ref="F1481:F1490"/>
    <mergeCell ref="G1481:G1490"/>
    <mergeCell ref="I1481:I1490"/>
    <mergeCell ref="J1481:J1490"/>
    <mergeCell ref="AA1481:AA1490"/>
    <mergeCell ref="AB1481:AB1490"/>
    <mergeCell ref="AC1481:AC1486"/>
    <mergeCell ref="AD1481:AD1490"/>
    <mergeCell ref="AE1481:AE1490"/>
    <mergeCell ref="AF1481:AF1490"/>
    <mergeCell ref="AC1487:AC1490"/>
    <mergeCell ref="H1481:H1482"/>
    <mergeCell ref="H1483:H1490"/>
    <mergeCell ref="A1471:A1480"/>
    <mergeCell ref="B1471:B1480"/>
    <mergeCell ref="C1471:C1480"/>
    <mergeCell ref="D1471:D1480"/>
    <mergeCell ref="E1471:E1480"/>
    <mergeCell ref="F1471:F1480"/>
    <mergeCell ref="G1471:G1480"/>
    <mergeCell ref="I1471:I1480"/>
    <mergeCell ref="J1471:J1480"/>
    <mergeCell ref="AA1471:AA1480"/>
    <mergeCell ref="AB1471:AB1480"/>
    <mergeCell ref="AC1471:AC1476"/>
    <mergeCell ref="AD1471:AD1480"/>
    <mergeCell ref="AE1471:AE1480"/>
    <mergeCell ref="AF1471:AF1480"/>
    <mergeCell ref="AC1477:AC1480"/>
    <mergeCell ref="H1471:H1472"/>
    <mergeCell ref="H1473:H1480"/>
    <mergeCell ref="A1461:A1470"/>
    <mergeCell ref="B1461:B1470"/>
    <mergeCell ref="C1461:C1470"/>
    <mergeCell ref="D1461:D1470"/>
    <mergeCell ref="E1461:E1470"/>
    <mergeCell ref="F1461:F1470"/>
    <mergeCell ref="G1461:G1470"/>
    <mergeCell ref="I1461:I1470"/>
    <mergeCell ref="J1461:J1470"/>
    <mergeCell ref="AA1461:AA1470"/>
    <mergeCell ref="AB1461:AB1470"/>
    <mergeCell ref="AC1461:AC1466"/>
    <mergeCell ref="AD1461:AD1470"/>
    <mergeCell ref="AE1461:AE1470"/>
    <mergeCell ref="AF1461:AF1470"/>
    <mergeCell ref="AC1467:AC1470"/>
    <mergeCell ref="H1461:H1462"/>
    <mergeCell ref="H1463:H1470"/>
    <mergeCell ref="A1451:A1460"/>
    <mergeCell ref="B1451:B1460"/>
    <mergeCell ref="C1451:C1460"/>
    <mergeCell ref="D1451:D1460"/>
    <mergeCell ref="E1451:E1460"/>
    <mergeCell ref="F1451:F1460"/>
    <mergeCell ref="G1451:G1460"/>
    <mergeCell ref="I1451:I1460"/>
    <mergeCell ref="J1451:J1460"/>
    <mergeCell ref="AA1451:AA1460"/>
    <mergeCell ref="AB1451:AB1460"/>
    <mergeCell ref="AC1451:AC1456"/>
    <mergeCell ref="AD1451:AD1460"/>
    <mergeCell ref="AE1451:AE1460"/>
    <mergeCell ref="AF1451:AF1460"/>
    <mergeCell ref="AC1457:AC1460"/>
    <mergeCell ref="H1451:H1452"/>
    <mergeCell ref="H1453:H1460"/>
    <mergeCell ref="A1441:A1450"/>
    <mergeCell ref="B1441:B1450"/>
    <mergeCell ref="C1441:C1450"/>
    <mergeCell ref="D1441:D1450"/>
    <mergeCell ref="E1441:E1450"/>
    <mergeCell ref="F1441:F1450"/>
    <mergeCell ref="G1441:G1450"/>
    <mergeCell ref="I1441:I1450"/>
    <mergeCell ref="J1441:J1450"/>
    <mergeCell ref="AA1441:AA1450"/>
    <mergeCell ref="AB1441:AB1450"/>
    <mergeCell ref="AC1441:AC1446"/>
    <mergeCell ref="AD1441:AD1450"/>
    <mergeCell ref="AE1441:AE1450"/>
    <mergeCell ref="AF1441:AF1450"/>
    <mergeCell ref="AC1447:AC1450"/>
    <mergeCell ref="H1441:H1442"/>
    <mergeCell ref="H1443:H1450"/>
    <mergeCell ref="A1431:A1440"/>
    <mergeCell ref="B1431:B1440"/>
    <mergeCell ref="C1431:C1440"/>
    <mergeCell ref="D1431:D1440"/>
    <mergeCell ref="E1431:E1440"/>
    <mergeCell ref="F1431:F1440"/>
    <mergeCell ref="G1431:G1440"/>
    <mergeCell ref="I1431:I1440"/>
    <mergeCell ref="J1431:J1440"/>
    <mergeCell ref="AA1431:AA1440"/>
    <mergeCell ref="AB1431:AB1440"/>
    <mergeCell ref="AC1431:AC1436"/>
    <mergeCell ref="AD1431:AD1440"/>
    <mergeCell ref="AE1431:AE1440"/>
    <mergeCell ref="AF1431:AF1440"/>
    <mergeCell ref="AC1437:AC1440"/>
    <mergeCell ref="H1431:H1432"/>
    <mergeCell ref="H1433:H1440"/>
    <mergeCell ref="A1421:A1430"/>
    <mergeCell ref="B1421:B1430"/>
    <mergeCell ref="C1421:C1430"/>
    <mergeCell ref="D1421:D1430"/>
    <mergeCell ref="E1421:E1430"/>
    <mergeCell ref="F1421:F1430"/>
    <mergeCell ref="G1421:G1430"/>
    <mergeCell ref="I1421:I1430"/>
    <mergeCell ref="J1421:J1430"/>
    <mergeCell ref="AA1421:AA1430"/>
    <mergeCell ref="AB1421:AB1430"/>
    <mergeCell ref="AC1421:AC1426"/>
    <mergeCell ref="AD1421:AD1430"/>
    <mergeCell ref="AE1421:AE1430"/>
    <mergeCell ref="AF1421:AF1430"/>
    <mergeCell ref="AC1427:AC1430"/>
    <mergeCell ref="H1421:H1422"/>
    <mergeCell ref="H1423:H1430"/>
    <mergeCell ref="A1411:A1420"/>
    <mergeCell ref="B1411:B1420"/>
    <mergeCell ref="C1411:C1420"/>
    <mergeCell ref="D1411:D1420"/>
    <mergeCell ref="E1411:E1420"/>
    <mergeCell ref="F1411:F1420"/>
    <mergeCell ref="G1411:G1420"/>
    <mergeCell ref="I1411:I1420"/>
    <mergeCell ref="J1411:J1420"/>
    <mergeCell ref="AA1411:AA1420"/>
    <mergeCell ref="AB1411:AB1420"/>
    <mergeCell ref="AC1411:AC1416"/>
    <mergeCell ref="AD1411:AD1420"/>
    <mergeCell ref="AE1411:AE1420"/>
    <mergeCell ref="AF1411:AF1420"/>
    <mergeCell ref="AC1417:AC1420"/>
    <mergeCell ref="H1411:H1412"/>
    <mergeCell ref="H1413:H1420"/>
    <mergeCell ref="A1401:A1410"/>
    <mergeCell ref="B1401:B1410"/>
    <mergeCell ref="C1401:C1410"/>
    <mergeCell ref="D1401:D1410"/>
    <mergeCell ref="E1401:E1410"/>
    <mergeCell ref="F1401:F1410"/>
    <mergeCell ref="G1401:G1410"/>
    <mergeCell ref="I1401:I1410"/>
    <mergeCell ref="J1401:J1410"/>
    <mergeCell ref="AA1401:AA1410"/>
    <mergeCell ref="AB1401:AB1410"/>
    <mergeCell ref="AC1401:AC1406"/>
    <mergeCell ref="AD1401:AD1410"/>
    <mergeCell ref="AE1401:AE1410"/>
    <mergeCell ref="AF1401:AF1410"/>
    <mergeCell ref="AC1407:AC1410"/>
    <mergeCell ref="H1401:H1402"/>
    <mergeCell ref="H1403:H1410"/>
    <mergeCell ref="A1391:A1400"/>
    <mergeCell ref="B1391:B1400"/>
    <mergeCell ref="C1391:C1400"/>
    <mergeCell ref="D1391:D1400"/>
    <mergeCell ref="E1391:E1400"/>
    <mergeCell ref="F1391:F1400"/>
    <mergeCell ref="G1391:G1400"/>
    <mergeCell ref="I1391:I1400"/>
    <mergeCell ref="J1391:J1400"/>
    <mergeCell ref="AA1391:AA1400"/>
    <mergeCell ref="AB1391:AB1400"/>
    <mergeCell ref="AC1391:AC1396"/>
    <mergeCell ref="AD1391:AD1400"/>
    <mergeCell ref="AE1391:AE1400"/>
    <mergeCell ref="AF1391:AF1400"/>
    <mergeCell ref="AC1397:AC1400"/>
    <mergeCell ref="H1393:H1400"/>
    <mergeCell ref="A1381:A1390"/>
    <mergeCell ref="B1381:B1390"/>
    <mergeCell ref="C1381:C1390"/>
    <mergeCell ref="D1381:D1390"/>
    <mergeCell ref="E1381:E1390"/>
    <mergeCell ref="F1381:F1390"/>
    <mergeCell ref="G1381:G1390"/>
    <mergeCell ref="I1381:I1390"/>
    <mergeCell ref="J1381:J1390"/>
    <mergeCell ref="AA1381:AA1390"/>
    <mergeCell ref="AB1381:AB1390"/>
    <mergeCell ref="AC1381:AC1386"/>
    <mergeCell ref="AD1381:AD1390"/>
    <mergeCell ref="AE1381:AE1390"/>
    <mergeCell ref="AF1381:AF1390"/>
    <mergeCell ref="AC1387:AC1390"/>
    <mergeCell ref="A1371:A1380"/>
    <mergeCell ref="B1371:B1380"/>
    <mergeCell ref="C1371:C1380"/>
    <mergeCell ref="D1371:D1380"/>
    <mergeCell ref="E1371:E1380"/>
    <mergeCell ref="F1371:F1380"/>
    <mergeCell ref="G1371:G1380"/>
    <mergeCell ref="I1371:I1380"/>
    <mergeCell ref="J1371:J1380"/>
    <mergeCell ref="AA1371:AA1380"/>
    <mergeCell ref="AB1371:AB1380"/>
    <mergeCell ref="AC1371:AC1376"/>
    <mergeCell ref="AD1371:AD1380"/>
    <mergeCell ref="AE1371:AE1380"/>
    <mergeCell ref="AF1371:AF1380"/>
    <mergeCell ref="AC1377:AC1380"/>
    <mergeCell ref="E1351:E1360"/>
    <mergeCell ref="F1351:F1360"/>
    <mergeCell ref="G1351:G1360"/>
    <mergeCell ref="I1351:I1360"/>
    <mergeCell ref="J1351:J1360"/>
    <mergeCell ref="AA1351:AA1360"/>
    <mergeCell ref="AB1351:AB1360"/>
    <mergeCell ref="AC1351:AC1356"/>
    <mergeCell ref="AD1351:AD1360"/>
    <mergeCell ref="AE1351:AE1360"/>
    <mergeCell ref="AF1351:AF1360"/>
    <mergeCell ref="AC1357:AC1360"/>
    <mergeCell ref="A1361:A1370"/>
    <mergeCell ref="B1361:B1370"/>
    <mergeCell ref="C1361:C1370"/>
    <mergeCell ref="D1361:D1370"/>
    <mergeCell ref="E1361:E1370"/>
    <mergeCell ref="F1361:F1370"/>
    <mergeCell ref="G1361:G1370"/>
    <mergeCell ref="I1361:I1370"/>
    <mergeCell ref="J1361:J1370"/>
    <mergeCell ref="AA1361:AA1370"/>
    <mergeCell ref="AB1361:AB1370"/>
    <mergeCell ref="AC1361:AC1366"/>
    <mergeCell ref="AD1361:AD1370"/>
    <mergeCell ref="AE1361:AE1370"/>
    <mergeCell ref="AF1361:AF1370"/>
    <mergeCell ref="AC1367:AC1370"/>
    <mergeCell ref="A1351:A1360"/>
    <mergeCell ref="B1351:B1360"/>
    <mergeCell ref="C1351:C1360"/>
    <mergeCell ref="D1351:D1360"/>
    <mergeCell ref="AC2327:AC2330"/>
    <mergeCell ref="AC2321:AC2326"/>
    <mergeCell ref="A2011:A2020"/>
    <mergeCell ref="B2011:B2020"/>
    <mergeCell ref="C2011:C2020"/>
    <mergeCell ref="D2011:D2020"/>
    <mergeCell ref="E2011:E2020"/>
    <mergeCell ref="F2011:F2020"/>
    <mergeCell ref="G2011:G2020"/>
    <mergeCell ref="I2011:I2020"/>
    <mergeCell ref="J2011:J2020"/>
    <mergeCell ref="AA2011:AA2020"/>
    <mergeCell ref="AB2011:AB2020"/>
    <mergeCell ref="AC2011:AC2016"/>
    <mergeCell ref="AD2011:AD2020"/>
    <mergeCell ref="AE2011:AE2020"/>
    <mergeCell ref="AE2321:AE2330"/>
    <mergeCell ref="AA2321:AA2330"/>
    <mergeCell ref="I2321:I2330"/>
    <mergeCell ref="B2321:B2330"/>
    <mergeCell ref="E2321:E2330"/>
    <mergeCell ref="AD2321:AD2330"/>
    <mergeCell ref="J2321:J2330"/>
    <mergeCell ref="A2031:A2040"/>
    <mergeCell ref="B2031:B2040"/>
    <mergeCell ref="C2031:C2040"/>
    <mergeCell ref="D2031:D2040"/>
    <mergeCell ref="E2031:E2040"/>
    <mergeCell ref="F2031:F2040"/>
    <mergeCell ref="G2031:G2040"/>
    <mergeCell ref="A2081:A2090"/>
    <mergeCell ref="B2081:B2090"/>
    <mergeCell ref="A2001:A2010"/>
    <mergeCell ref="B2001:B2010"/>
    <mergeCell ref="C2001:C2010"/>
    <mergeCell ref="D2001:D2010"/>
    <mergeCell ref="E2001:E2010"/>
    <mergeCell ref="F2001:F2010"/>
    <mergeCell ref="G2001:G2010"/>
    <mergeCell ref="I2001:I2010"/>
    <mergeCell ref="J2001:J2010"/>
    <mergeCell ref="AA2001:AA2010"/>
    <mergeCell ref="AB2001:AB2010"/>
    <mergeCell ref="AC2001:AC2006"/>
    <mergeCell ref="AD2001:AD2010"/>
    <mergeCell ref="AE2001:AE2010"/>
    <mergeCell ref="AF2001:AF2010"/>
    <mergeCell ref="AC2007:AC2010"/>
    <mergeCell ref="AD1981:AD1990"/>
    <mergeCell ref="AE1981:AE1990"/>
    <mergeCell ref="AF1981:AF1990"/>
    <mergeCell ref="AC1987:AC1990"/>
    <mergeCell ref="A1991:A2000"/>
    <mergeCell ref="B1991:B2000"/>
    <mergeCell ref="C1991:C2000"/>
    <mergeCell ref="D1991:D2000"/>
    <mergeCell ref="E1991:E2000"/>
    <mergeCell ref="F1991:F2000"/>
    <mergeCell ref="G1991:G2000"/>
    <mergeCell ref="I1991:I2000"/>
    <mergeCell ref="J1991:J2000"/>
    <mergeCell ref="AA1991:AA2000"/>
    <mergeCell ref="AB1991:AB2000"/>
    <mergeCell ref="AC1991:AC1996"/>
    <mergeCell ref="AB1301:AB1310"/>
    <mergeCell ref="AC1301:AC1306"/>
    <mergeCell ref="AD1301:AD1310"/>
    <mergeCell ref="AE1301:AE1310"/>
    <mergeCell ref="F1341:F1350"/>
    <mergeCell ref="J1331:J1340"/>
    <mergeCell ref="I1341:I1350"/>
    <mergeCell ref="AB1331:AB1340"/>
    <mergeCell ref="AE1341:AE1350"/>
    <mergeCell ref="I1321:I1330"/>
    <mergeCell ref="J1321:J1330"/>
    <mergeCell ref="E1321:E1330"/>
    <mergeCell ref="E1331:E1340"/>
    <mergeCell ref="E1341:E1350"/>
    <mergeCell ref="C1341:C1350"/>
    <mergeCell ref="A1321:A1330"/>
    <mergeCell ref="C1321:C1330"/>
    <mergeCell ref="A1331:A1340"/>
    <mergeCell ref="H1311:H1312"/>
    <mergeCell ref="H1313:H1320"/>
    <mergeCell ref="H1321:H1322"/>
    <mergeCell ref="H1323:H1330"/>
    <mergeCell ref="H1331:H1332"/>
    <mergeCell ref="H1333:H1340"/>
    <mergeCell ref="H1341:H1342"/>
    <mergeCell ref="H1343:H1350"/>
    <mergeCell ref="AF1301:AF1310"/>
    <mergeCell ref="AC1307:AC1310"/>
    <mergeCell ref="A1291:A1300"/>
    <mergeCell ref="B1291:B1300"/>
    <mergeCell ref="C1291:C1300"/>
    <mergeCell ref="D1291:D1300"/>
    <mergeCell ref="E1291:E1300"/>
    <mergeCell ref="F1291:F1300"/>
    <mergeCell ref="G1291:G1300"/>
    <mergeCell ref="I1291:I1300"/>
    <mergeCell ref="J1291:J1300"/>
    <mergeCell ref="AA1291:AA1300"/>
    <mergeCell ref="AB1291:AB1300"/>
    <mergeCell ref="AC1291:AC1296"/>
    <mergeCell ref="AD1291:AD1300"/>
    <mergeCell ref="AE1291:AE1300"/>
    <mergeCell ref="AF1291:AF1300"/>
    <mergeCell ref="AC1297:AC1300"/>
    <mergeCell ref="H1291:H1292"/>
    <mergeCell ref="H1293:H1300"/>
    <mergeCell ref="H1301:H1302"/>
    <mergeCell ref="H1303:H1310"/>
    <mergeCell ref="A1301:A1310"/>
    <mergeCell ref="B1301:B1310"/>
    <mergeCell ref="C1301:C1310"/>
    <mergeCell ref="D1301:D1310"/>
    <mergeCell ref="E1301:E1310"/>
    <mergeCell ref="F1301:F1310"/>
    <mergeCell ref="G1301:G1310"/>
    <mergeCell ref="I1301:I1310"/>
    <mergeCell ref="J1301:J1310"/>
    <mergeCell ref="AA1301:AA1310"/>
    <mergeCell ref="A1281:A1290"/>
    <mergeCell ref="B1281:B1290"/>
    <mergeCell ref="C1281:C1290"/>
    <mergeCell ref="D1281:D1290"/>
    <mergeCell ref="E1281:E1290"/>
    <mergeCell ref="F1281:F1290"/>
    <mergeCell ref="G1281:G1290"/>
    <mergeCell ref="I1281:I1290"/>
    <mergeCell ref="J1281:J1290"/>
    <mergeCell ref="AA1281:AA1290"/>
    <mergeCell ref="AB1281:AB1290"/>
    <mergeCell ref="AC1281:AC1286"/>
    <mergeCell ref="AD1281:AD1290"/>
    <mergeCell ref="AE1281:AE1290"/>
    <mergeCell ref="AF1281:AF1290"/>
    <mergeCell ref="AC1287:AC1290"/>
    <mergeCell ref="H1281:H1282"/>
    <mergeCell ref="H1283:H1290"/>
    <mergeCell ref="A1271:A1280"/>
    <mergeCell ref="B1271:B1280"/>
    <mergeCell ref="C1271:C1280"/>
    <mergeCell ref="D1271:D1280"/>
    <mergeCell ref="E1271:E1280"/>
    <mergeCell ref="F1271:F1280"/>
    <mergeCell ref="G1271:G1280"/>
    <mergeCell ref="I1271:I1280"/>
    <mergeCell ref="J1271:J1280"/>
    <mergeCell ref="AA1271:AA1280"/>
    <mergeCell ref="AB1271:AB1280"/>
    <mergeCell ref="AC1271:AC1276"/>
    <mergeCell ref="AD1271:AD1280"/>
    <mergeCell ref="AE1271:AE1280"/>
    <mergeCell ref="AF1271:AF1280"/>
    <mergeCell ref="AC1277:AC1280"/>
    <mergeCell ref="H1271:H1272"/>
    <mergeCell ref="H1273:H1280"/>
    <mergeCell ref="A1261:A1270"/>
    <mergeCell ref="B1261:B1270"/>
    <mergeCell ref="C1261:C1270"/>
    <mergeCell ref="D1261:D1270"/>
    <mergeCell ref="E1261:E1270"/>
    <mergeCell ref="F1261:F1270"/>
    <mergeCell ref="G1261:G1270"/>
    <mergeCell ref="I1261:I1270"/>
    <mergeCell ref="J1261:J1270"/>
    <mergeCell ref="AA1261:AA1270"/>
    <mergeCell ref="AB1261:AB1270"/>
    <mergeCell ref="AC1261:AC1266"/>
    <mergeCell ref="AD1261:AD1270"/>
    <mergeCell ref="AE1261:AE1270"/>
    <mergeCell ref="AF1261:AF1270"/>
    <mergeCell ref="AC1267:AC1270"/>
    <mergeCell ref="H1261:H1262"/>
    <mergeCell ref="H1263:H1270"/>
    <mergeCell ref="A1251:A1260"/>
    <mergeCell ref="B1251:B1260"/>
    <mergeCell ref="C1251:C1260"/>
    <mergeCell ref="D1251:D1260"/>
    <mergeCell ref="E1251:E1260"/>
    <mergeCell ref="F1251:F1260"/>
    <mergeCell ref="G1251:G1260"/>
    <mergeCell ref="I1251:I1260"/>
    <mergeCell ref="J1251:J1260"/>
    <mergeCell ref="AA1251:AA1260"/>
    <mergeCell ref="AB1251:AB1260"/>
    <mergeCell ref="AC1251:AC1256"/>
    <mergeCell ref="AD1251:AD1260"/>
    <mergeCell ref="AE1251:AE1260"/>
    <mergeCell ref="AF1251:AF1260"/>
    <mergeCell ref="AC1257:AC1260"/>
    <mergeCell ref="H1251:H1252"/>
    <mergeCell ref="H1253:H1260"/>
    <mergeCell ref="A1241:A1250"/>
    <mergeCell ref="B1241:B1250"/>
    <mergeCell ref="C1241:C1250"/>
    <mergeCell ref="D1241:D1250"/>
    <mergeCell ref="E1241:E1250"/>
    <mergeCell ref="F1241:F1250"/>
    <mergeCell ref="G1241:G1250"/>
    <mergeCell ref="I1241:I1250"/>
    <mergeCell ref="J1241:J1250"/>
    <mergeCell ref="AA1241:AA1250"/>
    <mergeCell ref="AB1241:AB1250"/>
    <mergeCell ref="AC1241:AC1246"/>
    <mergeCell ref="AD1241:AD1250"/>
    <mergeCell ref="AE1241:AE1250"/>
    <mergeCell ref="AF1241:AF1250"/>
    <mergeCell ref="AC1247:AC1250"/>
    <mergeCell ref="H1241:H1242"/>
    <mergeCell ref="H1243:H1250"/>
    <mergeCell ref="A1231:A1240"/>
    <mergeCell ref="B1231:B1240"/>
    <mergeCell ref="C1231:C1240"/>
    <mergeCell ref="D1231:D1240"/>
    <mergeCell ref="E1231:E1240"/>
    <mergeCell ref="F1231:F1240"/>
    <mergeCell ref="G1231:G1240"/>
    <mergeCell ref="I1231:I1240"/>
    <mergeCell ref="J1231:J1240"/>
    <mergeCell ref="AA1231:AA1240"/>
    <mergeCell ref="AB1231:AB1240"/>
    <mergeCell ref="AC1231:AC1236"/>
    <mergeCell ref="AD1231:AD1240"/>
    <mergeCell ref="AE1231:AE1240"/>
    <mergeCell ref="AF1231:AF1240"/>
    <mergeCell ref="AC1237:AC1240"/>
    <mergeCell ref="H1231:H1232"/>
    <mergeCell ref="H1233:H1240"/>
    <mergeCell ref="A1221:A1230"/>
    <mergeCell ref="B1221:B1230"/>
    <mergeCell ref="C1221:C1230"/>
    <mergeCell ref="D1221:D1230"/>
    <mergeCell ref="E1221:E1230"/>
    <mergeCell ref="F1221:F1230"/>
    <mergeCell ref="G1221:G1230"/>
    <mergeCell ref="I1221:I1230"/>
    <mergeCell ref="J1221:J1230"/>
    <mergeCell ref="AA1221:AA1230"/>
    <mergeCell ref="AB1221:AB1230"/>
    <mergeCell ref="AC1221:AC1226"/>
    <mergeCell ref="AD1221:AD1230"/>
    <mergeCell ref="AE1221:AE1230"/>
    <mergeCell ref="AF1221:AF1230"/>
    <mergeCell ref="AC1227:AC1230"/>
    <mergeCell ref="H1221:H1222"/>
    <mergeCell ref="H1223:H1230"/>
    <mergeCell ref="A1211:A1220"/>
    <mergeCell ref="B1211:B1220"/>
    <mergeCell ref="C1211:C1220"/>
    <mergeCell ref="D1211:D1220"/>
    <mergeCell ref="E1211:E1220"/>
    <mergeCell ref="F1211:F1220"/>
    <mergeCell ref="G1211:G1220"/>
    <mergeCell ref="I1211:I1220"/>
    <mergeCell ref="J1211:J1220"/>
    <mergeCell ref="AA1211:AA1220"/>
    <mergeCell ref="AB1211:AB1220"/>
    <mergeCell ref="AC1211:AC1216"/>
    <mergeCell ref="AD1211:AD1220"/>
    <mergeCell ref="AE1211:AE1220"/>
    <mergeCell ref="AF1211:AF1220"/>
    <mergeCell ref="AC1217:AC1220"/>
    <mergeCell ref="H1211:H1212"/>
    <mergeCell ref="H1213:H1220"/>
    <mergeCell ref="A1201:A1210"/>
    <mergeCell ref="B1201:B1210"/>
    <mergeCell ref="C1201:C1210"/>
    <mergeCell ref="D1201:D1210"/>
    <mergeCell ref="E1201:E1210"/>
    <mergeCell ref="F1201:F1210"/>
    <mergeCell ref="G1201:G1210"/>
    <mergeCell ref="I1201:I1210"/>
    <mergeCell ref="J1201:J1210"/>
    <mergeCell ref="AA1201:AA1210"/>
    <mergeCell ref="AB1201:AB1210"/>
    <mergeCell ref="AC1201:AC1206"/>
    <mergeCell ref="AD1201:AD1210"/>
    <mergeCell ref="AE1201:AE1210"/>
    <mergeCell ref="AF1201:AF1210"/>
    <mergeCell ref="AC1207:AC1210"/>
    <mergeCell ref="H1201:H1202"/>
    <mergeCell ref="H1203:H1210"/>
    <mergeCell ref="A1191:A1200"/>
    <mergeCell ref="B1191:B1200"/>
    <mergeCell ref="C1191:C1200"/>
    <mergeCell ref="D1191:D1200"/>
    <mergeCell ref="E1191:E1200"/>
    <mergeCell ref="F1191:F1200"/>
    <mergeCell ref="G1191:G1200"/>
    <mergeCell ref="I1191:I1200"/>
    <mergeCell ref="J1191:J1200"/>
    <mergeCell ref="AA1191:AA1200"/>
    <mergeCell ref="AB1191:AB1200"/>
    <mergeCell ref="AC1191:AC1196"/>
    <mergeCell ref="AD1191:AD1200"/>
    <mergeCell ref="AE1191:AE1200"/>
    <mergeCell ref="AF1191:AF1200"/>
    <mergeCell ref="AC1197:AC1200"/>
    <mergeCell ref="H1191:H1192"/>
    <mergeCell ref="H1193:H1200"/>
    <mergeCell ref="A140:A147"/>
    <mergeCell ref="B140:B147"/>
    <mergeCell ref="C140:C147"/>
    <mergeCell ref="D140:D147"/>
    <mergeCell ref="E140:E147"/>
    <mergeCell ref="F140:F147"/>
    <mergeCell ref="G140:G147"/>
    <mergeCell ref="I140:I147"/>
    <mergeCell ref="J140:J147"/>
    <mergeCell ref="AA140:AA147"/>
    <mergeCell ref="AB140:AB147"/>
    <mergeCell ref="AC140:AC144"/>
    <mergeCell ref="AD140:AD147"/>
    <mergeCell ref="AE140:AE147"/>
    <mergeCell ref="AF140:AF147"/>
    <mergeCell ref="AC145:AC147"/>
    <mergeCell ref="A132:A139"/>
    <mergeCell ref="B132:B139"/>
    <mergeCell ref="C132:C139"/>
    <mergeCell ref="D132:D139"/>
    <mergeCell ref="E132:E139"/>
    <mergeCell ref="F132:F139"/>
    <mergeCell ref="G132:G139"/>
    <mergeCell ref="I132:I139"/>
    <mergeCell ref="J132:J139"/>
    <mergeCell ref="AA132:AA139"/>
    <mergeCell ref="AB132:AB139"/>
    <mergeCell ref="AC132:AC136"/>
    <mergeCell ref="AD132:AD139"/>
    <mergeCell ref="AE132:AE139"/>
    <mergeCell ref="AF132:AF139"/>
    <mergeCell ref="AC137:AC139"/>
    <mergeCell ref="A124:A131"/>
    <mergeCell ref="B124:B131"/>
    <mergeCell ref="C124:C131"/>
    <mergeCell ref="D124:D131"/>
    <mergeCell ref="E124:E131"/>
    <mergeCell ref="F124:F131"/>
    <mergeCell ref="G124:G131"/>
    <mergeCell ref="I124:I131"/>
    <mergeCell ref="J124:J131"/>
    <mergeCell ref="AA124:AA131"/>
    <mergeCell ref="AB124:AB131"/>
    <mergeCell ref="AC124:AC128"/>
    <mergeCell ref="AD124:AD131"/>
    <mergeCell ref="AE124:AE131"/>
    <mergeCell ref="AF124:AF131"/>
    <mergeCell ref="AC129:AC131"/>
    <mergeCell ref="A47:A54"/>
    <mergeCell ref="B47:B54"/>
    <mergeCell ref="C47:C54"/>
    <mergeCell ref="D47:D54"/>
    <mergeCell ref="E47:E54"/>
    <mergeCell ref="F47:F54"/>
    <mergeCell ref="G47:G54"/>
    <mergeCell ref="I47:I54"/>
    <mergeCell ref="J47:J54"/>
    <mergeCell ref="AA47:AA54"/>
    <mergeCell ref="AB47:AB54"/>
    <mergeCell ref="AC47:AC51"/>
    <mergeCell ref="AD47:AD54"/>
    <mergeCell ref="AE47:AE54"/>
    <mergeCell ref="AF47:AF54"/>
    <mergeCell ref="AC52:AC54"/>
    <mergeCell ref="A39:A46"/>
    <mergeCell ref="B39:B46"/>
    <mergeCell ref="C39:C46"/>
    <mergeCell ref="D39:D46"/>
    <mergeCell ref="E39:E46"/>
    <mergeCell ref="F39:F46"/>
    <mergeCell ref="G39:G46"/>
    <mergeCell ref="I39:I46"/>
    <mergeCell ref="J39:J46"/>
    <mergeCell ref="AA39:AA46"/>
    <mergeCell ref="AB39:AB46"/>
    <mergeCell ref="AC39:AC43"/>
    <mergeCell ref="AD39:AD46"/>
    <mergeCell ref="AE39:AE46"/>
    <mergeCell ref="AF39:AF46"/>
    <mergeCell ref="AC44:AC46"/>
    <mergeCell ref="H40:H46"/>
    <mergeCell ref="AE148:AE155"/>
    <mergeCell ref="AF148:AF155"/>
    <mergeCell ref="A55:A62"/>
    <mergeCell ref="AB64:AB73"/>
    <mergeCell ref="AA64:AA73"/>
    <mergeCell ref="A64:A73"/>
    <mergeCell ref="J64:J73"/>
    <mergeCell ref="A156:A163"/>
    <mergeCell ref="C156:C163"/>
    <mergeCell ref="AF181:AF190"/>
    <mergeCell ref="AF1311:AF1320"/>
    <mergeCell ref="AA114:AA123"/>
    <mergeCell ref="AA181:AA190"/>
    <mergeCell ref="AD156:AD163"/>
    <mergeCell ref="AE156:AE163"/>
    <mergeCell ref="AF156:AF163"/>
    <mergeCell ref="AD164:AD171"/>
    <mergeCell ref="AE164:AE171"/>
    <mergeCell ref="AF164:AF171"/>
    <mergeCell ref="A164:A171"/>
    <mergeCell ref="J172:J179"/>
    <mergeCell ref="AB181:AB190"/>
    <mergeCell ref="AB172:AB179"/>
    <mergeCell ref="J181:J190"/>
    <mergeCell ref="I172:I179"/>
    <mergeCell ref="AA172:AA179"/>
    <mergeCell ref="C172:C179"/>
    <mergeCell ref="D181:D190"/>
    <mergeCell ref="F181:F190"/>
    <mergeCell ref="F172:F179"/>
    <mergeCell ref="J1311:J1320"/>
    <mergeCell ref="G172:G179"/>
    <mergeCell ref="AC6:AC13"/>
    <mergeCell ref="B164:B171"/>
    <mergeCell ref="C164:C171"/>
    <mergeCell ref="D164:D171"/>
    <mergeCell ref="E164:E171"/>
    <mergeCell ref="F164:F171"/>
    <mergeCell ref="G164:G171"/>
    <mergeCell ref="I164:I171"/>
    <mergeCell ref="J164:J171"/>
    <mergeCell ref="AA164:AA171"/>
    <mergeCell ref="AB164:AB171"/>
    <mergeCell ref="AA156:AA163"/>
    <mergeCell ref="AB156:AB163"/>
    <mergeCell ref="D55:D62"/>
    <mergeCell ref="I64:I73"/>
    <mergeCell ref="G156:G163"/>
    <mergeCell ref="AC60:AC62"/>
    <mergeCell ref="AC64:AC69"/>
    <mergeCell ref="AC70:AC73"/>
    <mergeCell ref="AC114:AC119"/>
    <mergeCell ref="AB114:AB123"/>
    <mergeCell ref="I148:I155"/>
    <mergeCell ref="J148:J155"/>
    <mergeCell ref="AA148:AA155"/>
    <mergeCell ref="AB148:AB155"/>
    <mergeCell ref="J156:J163"/>
    <mergeCell ref="J114:J123"/>
    <mergeCell ref="AC15:AC19"/>
    <mergeCell ref="H7:H13"/>
    <mergeCell ref="F156:F163"/>
    <mergeCell ref="G148:G155"/>
    <mergeCell ref="H48:H54"/>
    <mergeCell ref="AF2321:AF2330"/>
    <mergeCell ref="AF2361:AF2368"/>
    <mergeCell ref="AE2361:AE2368"/>
    <mergeCell ref="B6:B13"/>
    <mergeCell ref="B15:B22"/>
    <mergeCell ref="B55:B62"/>
    <mergeCell ref="B64:B73"/>
    <mergeCell ref="B114:B123"/>
    <mergeCell ref="B172:B179"/>
    <mergeCell ref="B181:B190"/>
    <mergeCell ref="B1311:B1320"/>
    <mergeCell ref="B1321:B1330"/>
    <mergeCell ref="B1331:B1340"/>
    <mergeCell ref="B1341:B1350"/>
    <mergeCell ref="B156:B163"/>
    <mergeCell ref="AE172:AE179"/>
    <mergeCell ref="B148:B155"/>
    <mergeCell ref="C148:C155"/>
    <mergeCell ref="D148:D155"/>
    <mergeCell ref="AF1321:AF1330"/>
    <mergeCell ref="AF1331:AF1340"/>
    <mergeCell ref="AF1341:AF1350"/>
    <mergeCell ref="AF172:AF179"/>
    <mergeCell ref="AF6:AF13"/>
    <mergeCell ref="AF15:AF22"/>
    <mergeCell ref="AF55:AF62"/>
    <mergeCell ref="AF64:AF73"/>
    <mergeCell ref="AF114:AF123"/>
    <mergeCell ref="AB2321:AB2330"/>
    <mergeCell ref="AB6:AB13"/>
    <mergeCell ref="AC20:AC22"/>
    <mergeCell ref="AC55:AC59"/>
    <mergeCell ref="I2361:I2368"/>
    <mergeCell ref="A2361:A2368"/>
    <mergeCell ref="G2321:G2330"/>
    <mergeCell ref="A2321:A2330"/>
    <mergeCell ref="C2321:C2330"/>
    <mergeCell ref="D2321:D2330"/>
    <mergeCell ref="F2321:F2330"/>
    <mergeCell ref="G2361:G2368"/>
    <mergeCell ref="C2361:C2368"/>
    <mergeCell ref="D2361:D2368"/>
    <mergeCell ref="F2361:F2368"/>
    <mergeCell ref="J2361:J2368"/>
    <mergeCell ref="B2361:B2368"/>
    <mergeCell ref="AC2361:AC2365"/>
    <mergeCell ref="AC2366:AC2368"/>
    <mergeCell ref="AA1311:AA1320"/>
    <mergeCell ref="AA1321:AA1330"/>
    <mergeCell ref="AA1331:AA1340"/>
    <mergeCell ref="AB1341:AB1350"/>
    <mergeCell ref="AB1321:AB1330"/>
    <mergeCell ref="J1341:J1350"/>
    <mergeCell ref="I1311:I1320"/>
    <mergeCell ref="AB1311:AB1320"/>
    <mergeCell ref="I1331:I1340"/>
    <mergeCell ref="C1331:C1340"/>
    <mergeCell ref="D1331:D1340"/>
    <mergeCell ref="D1341:D1350"/>
    <mergeCell ref="D1321:D1330"/>
    <mergeCell ref="F1331:F1340"/>
    <mergeCell ref="F1311:F1320"/>
    <mergeCell ref="G1321:G1330"/>
    <mergeCell ref="A1341:A1350"/>
    <mergeCell ref="A6:A13"/>
    <mergeCell ref="C6:C13"/>
    <mergeCell ref="D6:D13"/>
    <mergeCell ref="D1311:D1320"/>
    <mergeCell ref="C1311:C1320"/>
    <mergeCell ref="A1311:A1320"/>
    <mergeCell ref="G55:G62"/>
    <mergeCell ref="G15:G22"/>
    <mergeCell ref="I15:I22"/>
    <mergeCell ref="A15:A22"/>
    <mergeCell ref="A181:A190"/>
    <mergeCell ref="G1311:G1320"/>
    <mergeCell ref="G1341:G1350"/>
    <mergeCell ref="F1321:F1330"/>
    <mergeCell ref="G1331:G1340"/>
    <mergeCell ref="G114:G123"/>
    <mergeCell ref="F114:F123"/>
    <mergeCell ref="E148:E155"/>
    <mergeCell ref="F148:F155"/>
    <mergeCell ref="I181:I190"/>
    <mergeCell ref="D114:D123"/>
    <mergeCell ref="C181:C190"/>
    <mergeCell ref="C114:C123"/>
    <mergeCell ref="G181:G190"/>
    <mergeCell ref="E114:E123"/>
    <mergeCell ref="D172:D179"/>
    <mergeCell ref="I156:I163"/>
    <mergeCell ref="I114:I123"/>
    <mergeCell ref="A114:A123"/>
    <mergeCell ref="A148:A155"/>
    <mergeCell ref="D156:D163"/>
    <mergeCell ref="E156:E163"/>
    <mergeCell ref="C2:D2"/>
    <mergeCell ref="F64:F73"/>
    <mergeCell ref="G64:G73"/>
    <mergeCell ref="F6:F13"/>
    <mergeCell ref="G6:G13"/>
    <mergeCell ref="F55:F62"/>
    <mergeCell ref="E6:E13"/>
    <mergeCell ref="E15:E22"/>
    <mergeCell ref="E64:E73"/>
    <mergeCell ref="I6:I13"/>
    <mergeCell ref="J6:J13"/>
    <mergeCell ref="AA6:AA13"/>
    <mergeCell ref="AA15:AA22"/>
    <mergeCell ref="AB15:AB22"/>
    <mergeCell ref="AA55:AA62"/>
    <mergeCell ref="J55:J62"/>
    <mergeCell ref="AB55:AB62"/>
    <mergeCell ref="I55:I62"/>
    <mergeCell ref="C15:C22"/>
    <mergeCell ref="D15:D22"/>
    <mergeCell ref="F15:F22"/>
    <mergeCell ref="J15:J22"/>
    <mergeCell ref="C55:C62"/>
    <mergeCell ref="C64:C73"/>
    <mergeCell ref="D64:D73"/>
    <mergeCell ref="H16:H22"/>
    <mergeCell ref="H24:H30"/>
    <mergeCell ref="H32:H38"/>
    <mergeCell ref="H56:H62"/>
    <mergeCell ref="H64:H65"/>
    <mergeCell ref="H66:H73"/>
    <mergeCell ref="A172:A179"/>
    <mergeCell ref="AA1341:AA1350"/>
    <mergeCell ref="AE64:AE73"/>
    <mergeCell ref="AD1321:AD1330"/>
    <mergeCell ref="AD172:AD179"/>
    <mergeCell ref="AD1311:AD1320"/>
    <mergeCell ref="AD181:AD190"/>
    <mergeCell ref="AE181:AE190"/>
    <mergeCell ref="AE1311:AE1320"/>
    <mergeCell ref="AE1321:AE1330"/>
    <mergeCell ref="AE1331:AE1340"/>
    <mergeCell ref="AC1327:AC1330"/>
    <mergeCell ref="AC1331:AC1336"/>
    <mergeCell ref="AC1337:AC1340"/>
    <mergeCell ref="AC1341:AC1346"/>
    <mergeCell ref="AC1347:AC1350"/>
    <mergeCell ref="AC153:AC155"/>
    <mergeCell ref="AC148:AC152"/>
    <mergeCell ref="A74:A83"/>
    <mergeCell ref="B74:B83"/>
    <mergeCell ref="C74:C83"/>
    <mergeCell ref="D74:D83"/>
    <mergeCell ref="E74:E83"/>
    <mergeCell ref="F74:F83"/>
    <mergeCell ref="G74:G83"/>
    <mergeCell ref="I74:I83"/>
    <mergeCell ref="J74:J83"/>
    <mergeCell ref="AA74:AA83"/>
    <mergeCell ref="AB74:AB83"/>
    <mergeCell ref="AC74:AC79"/>
    <mergeCell ref="AD74:AD83"/>
    <mergeCell ref="AE74:AE83"/>
    <mergeCell ref="AD6:AD13"/>
    <mergeCell ref="AE6:AE13"/>
    <mergeCell ref="AE55:AE62"/>
    <mergeCell ref="AE15:AE22"/>
    <mergeCell ref="AD1331:AD1340"/>
    <mergeCell ref="AD1341:AD1350"/>
    <mergeCell ref="AD64:AD73"/>
    <mergeCell ref="AD114:AD123"/>
    <mergeCell ref="E2361:E2368"/>
    <mergeCell ref="E55:E62"/>
    <mergeCell ref="AD2361:AD2368"/>
    <mergeCell ref="AB2361:AB2368"/>
    <mergeCell ref="AA2361:AA2368"/>
    <mergeCell ref="E172:E179"/>
    <mergeCell ref="E181:E190"/>
    <mergeCell ref="E1311:E1320"/>
    <mergeCell ref="AC169:AC171"/>
    <mergeCell ref="AC164:AC168"/>
    <mergeCell ref="AC161:AC163"/>
    <mergeCell ref="AC156:AC160"/>
    <mergeCell ref="AC120:AC123"/>
    <mergeCell ref="AD148:AD155"/>
    <mergeCell ref="AE114:AE123"/>
    <mergeCell ref="AD55:AD62"/>
    <mergeCell ref="AD15:AD22"/>
    <mergeCell ref="AC172:AC176"/>
    <mergeCell ref="AC177:AC179"/>
    <mergeCell ref="AC181:AC186"/>
    <mergeCell ref="AC187:AC190"/>
    <mergeCell ref="AC1311:AC1316"/>
    <mergeCell ref="AC1317:AC1320"/>
    <mergeCell ref="AC1321:AC1326"/>
    <mergeCell ref="A23:A30"/>
    <mergeCell ref="B23:B30"/>
    <mergeCell ref="C23:C30"/>
    <mergeCell ref="D23:D30"/>
    <mergeCell ref="E23:E30"/>
    <mergeCell ref="F23:F30"/>
    <mergeCell ref="G23:G30"/>
    <mergeCell ref="I23:I30"/>
    <mergeCell ref="J23:J30"/>
    <mergeCell ref="AA23:AA30"/>
    <mergeCell ref="AB23:AB30"/>
    <mergeCell ref="AC23:AC27"/>
    <mergeCell ref="AD23:AD30"/>
    <mergeCell ref="AE23:AE30"/>
    <mergeCell ref="AF23:AF30"/>
    <mergeCell ref="AC28:AC30"/>
    <mergeCell ref="A31:A38"/>
    <mergeCell ref="B31:B38"/>
    <mergeCell ref="C31:C38"/>
    <mergeCell ref="D31:D38"/>
    <mergeCell ref="E31:E38"/>
    <mergeCell ref="F31:F38"/>
    <mergeCell ref="G31:G38"/>
    <mergeCell ref="I31:I38"/>
    <mergeCell ref="J31:J38"/>
    <mergeCell ref="AA31:AA38"/>
    <mergeCell ref="AB31:AB38"/>
    <mergeCell ref="AC31:AC35"/>
    <mergeCell ref="AD31:AD38"/>
    <mergeCell ref="AE31:AE38"/>
    <mergeCell ref="AF31:AF38"/>
    <mergeCell ref="AC36:AC38"/>
    <mergeCell ref="AF74:AF83"/>
    <mergeCell ref="AC80:AC83"/>
    <mergeCell ref="A84:A93"/>
    <mergeCell ref="B84:B93"/>
    <mergeCell ref="C84:C93"/>
    <mergeCell ref="D84:D93"/>
    <mergeCell ref="E84:E93"/>
    <mergeCell ref="F84:F93"/>
    <mergeCell ref="G84:G93"/>
    <mergeCell ref="I84:I93"/>
    <mergeCell ref="J84:J93"/>
    <mergeCell ref="AA84:AA93"/>
    <mergeCell ref="AB84:AB93"/>
    <mergeCell ref="AC84:AC89"/>
    <mergeCell ref="AD84:AD93"/>
    <mergeCell ref="AE84:AE93"/>
    <mergeCell ref="AF84:AF93"/>
    <mergeCell ref="AC90:AC93"/>
    <mergeCell ref="H74:H75"/>
    <mergeCell ref="H76:H83"/>
    <mergeCell ref="H84:H85"/>
    <mergeCell ref="H86:H93"/>
    <mergeCell ref="A94:A103"/>
    <mergeCell ref="B94:B103"/>
    <mergeCell ref="C94:C103"/>
    <mergeCell ref="D94:D103"/>
    <mergeCell ref="E94:E103"/>
    <mergeCell ref="F94:F103"/>
    <mergeCell ref="G94:G103"/>
    <mergeCell ref="I94:I103"/>
    <mergeCell ref="J94:J103"/>
    <mergeCell ref="AA94:AA103"/>
    <mergeCell ref="AB94:AB103"/>
    <mergeCell ref="AC94:AC99"/>
    <mergeCell ref="AD94:AD103"/>
    <mergeCell ref="AE94:AE103"/>
    <mergeCell ref="AF94:AF103"/>
    <mergeCell ref="AC100:AC103"/>
    <mergeCell ref="A104:A113"/>
    <mergeCell ref="B104:B113"/>
    <mergeCell ref="C104:C113"/>
    <mergeCell ref="D104:D113"/>
    <mergeCell ref="E104:E113"/>
    <mergeCell ref="F104:F113"/>
    <mergeCell ref="G104:G113"/>
    <mergeCell ref="I104:I113"/>
    <mergeCell ref="J104:J113"/>
    <mergeCell ref="AA104:AA113"/>
    <mergeCell ref="AB104:AB113"/>
    <mergeCell ref="AC104:AC109"/>
    <mergeCell ref="AD104:AD113"/>
    <mergeCell ref="AE104:AE113"/>
    <mergeCell ref="AF104:AF113"/>
    <mergeCell ref="AC110:AC113"/>
    <mergeCell ref="A191:A200"/>
    <mergeCell ref="B191:B200"/>
    <mergeCell ref="C191:C200"/>
    <mergeCell ref="D191:D200"/>
    <mergeCell ref="E191:E200"/>
    <mergeCell ref="F191:F200"/>
    <mergeCell ref="G191:G200"/>
    <mergeCell ref="I191:I200"/>
    <mergeCell ref="J191:J200"/>
    <mergeCell ref="AA191:AA200"/>
    <mergeCell ref="AB191:AB200"/>
    <mergeCell ref="AC191:AC196"/>
    <mergeCell ref="AD191:AD200"/>
    <mergeCell ref="AE191:AE200"/>
    <mergeCell ref="AF191:AF200"/>
    <mergeCell ref="AC197:AC200"/>
    <mergeCell ref="A201:A210"/>
    <mergeCell ref="B201:B210"/>
    <mergeCell ref="C201:C210"/>
    <mergeCell ref="D201:D210"/>
    <mergeCell ref="E201:E210"/>
    <mergeCell ref="F201:F210"/>
    <mergeCell ref="G201:G210"/>
    <mergeCell ref="I201:I210"/>
    <mergeCell ref="J201:J210"/>
    <mergeCell ref="AA201:AA210"/>
    <mergeCell ref="AB201:AB210"/>
    <mergeCell ref="AC201:AC206"/>
    <mergeCell ref="AD201:AD210"/>
    <mergeCell ref="AE201:AE210"/>
    <mergeCell ref="AF201:AF210"/>
    <mergeCell ref="AC207:AC210"/>
    <mergeCell ref="A211:A220"/>
    <mergeCell ref="B211:B220"/>
    <mergeCell ref="C211:C220"/>
    <mergeCell ref="D211:D220"/>
    <mergeCell ref="E211:E220"/>
    <mergeCell ref="F211:F220"/>
    <mergeCell ref="G211:G220"/>
    <mergeCell ref="I211:I220"/>
    <mergeCell ref="J211:J220"/>
    <mergeCell ref="AA211:AA220"/>
    <mergeCell ref="AB211:AB220"/>
    <mergeCell ref="AC211:AC216"/>
    <mergeCell ref="AD211:AD220"/>
    <mergeCell ref="AE211:AE220"/>
    <mergeCell ref="AF211:AF220"/>
    <mergeCell ref="AC217:AC220"/>
    <mergeCell ref="A221:A230"/>
    <mergeCell ref="B221:B230"/>
    <mergeCell ref="C221:C230"/>
    <mergeCell ref="D221:D230"/>
    <mergeCell ref="E221:E230"/>
    <mergeCell ref="F221:F230"/>
    <mergeCell ref="G221:G230"/>
    <mergeCell ref="I221:I230"/>
    <mergeCell ref="J221:J230"/>
    <mergeCell ref="AA221:AA230"/>
    <mergeCell ref="AB221:AB230"/>
    <mergeCell ref="AC221:AC226"/>
    <mergeCell ref="AD221:AD230"/>
    <mergeCell ref="AE221:AE230"/>
    <mergeCell ref="AF221:AF230"/>
    <mergeCell ref="AC227:AC230"/>
    <mergeCell ref="A231:A240"/>
    <mergeCell ref="B231:B240"/>
    <mergeCell ref="C231:C240"/>
    <mergeCell ref="D231:D240"/>
    <mergeCell ref="E231:E240"/>
    <mergeCell ref="F231:F240"/>
    <mergeCell ref="G231:G240"/>
    <mergeCell ref="I231:I240"/>
    <mergeCell ref="J231:J240"/>
    <mergeCell ref="AA231:AA240"/>
    <mergeCell ref="AB231:AB240"/>
    <mergeCell ref="AC231:AC236"/>
    <mergeCell ref="AD231:AD240"/>
    <mergeCell ref="AE231:AE240"/>
    <mergeCell ref="AF231:AF240"/>
    <mergeCell ref="AC237:AC240"/>
    <mergeCell ref="H231:H232"/>
    <mergeCell ref="H233:H240"/>
    <mergeCell ref="A241:A250"/>
    <mergeCell ref="B241:B250"/>
    <mergeCell ref="C241:C250"/>
    <mergeCell ref="D241:D250"/>
    <mergeCell ref="E241:E250"/>
    <mergeCell ref="F241:F250"/>
    <mergeCell ref="G241:G250"/>
    <mergeCell ref="I241:I250"/>
    <mergeCell ref="J241:J250"/>
    <mergeCell ref="AA241:AA250"/>
    <mergeCell ref="AB241:AB250"/>
    <mergeCell ref="AC241:AC246"/>
    <mergeCell ref="AD241:AD250"/>
    <mergeCell ref="AE241:AE250"/>
    <mergeCell ref="AF241:AF250"/>
    <mergeCell ref="AC247:AC250"/>
    <mergeCell ref="H241:H242"/>
    <mergeCell ref="H243:H250"/>
    <mergeCell ref="A251:A260"/>
    <mergeCell ref="B251:B260"/>
    <mergeCell ref="C251:C260"/>
    <mergeCell ref="D251:D260"/>
    <mergeCell ref="E251:E260"/>
    <mergeCell ref="F251:F260"/>
    <mergeCell ref="G251:G260"/>
    <mergeCell ref="I251:I260"/>
    <mergeCell ref="J251:J260"/>
    <mergeCell ref="AA251:AA260"/>
    <mergeCell ref="AB251:AB260"/>
    <mergeCell ref="AC251:AC256"/>
    <mergeCell ref="AD251:AD260"/>
    <mergeCell ref="AE251:AE260"/>
    <mergeCell ref="AF251:AF260"/>
    <mergeCell ref="AC257:AC260"/>
    <mergeCell ref="H251:H252"/>
    <mergeCell ref="H253:H260"/>
    <mergeCell ref="A261:A270"/>
    <mergeCell ref="B261:B270"/>
    <mergeCell ref="C261:C270"/>
    <mergeCell ref="D261:D270"/>
    <mergeCell ref="E261:E270"/>
    <mergeCell ref="F261:F270"/>
    <mergeCell ref="G261:G270"/>
    <mergeCell ref="I261:I270"/>
    <mergeCell ref="J261:J270"/>
    <mergeCell ref="AA261:AA270"/>
    <mergeCell ref="AB261:AB270"/>
    <mergeCell ref="AC261:AC266"/>
    <mergeCell ref="AD261:AD270"/>
    <mergeCell ref="AE261:AE270"/>
    <mergeCell ref="AF261:AF270"/>
    <mergeCell ref="AC267:AC270"/>
    <mergeCell ref="H261:H262"/>
    <mergeCell ref="H263:H270"/>
    <mergeCell ref="A271:A280"/>
    <mergeCell ref="B271:B280"/>
    <mergeCell ref="C271:C280"/>
    <mergeCell ref="D271:D280"/>
    <mergeCell ref="E271:E280"/>
    <mergeCell ref="F271:F280"/>
    <mergeCell ref="G271:G280"/>
    <mergeCell ref="I271:I280"/>
    <mergeCell ref="J271:J280"/>
    <mergeCell ref="AA271:AA280"/>
    <mergeCell ref="AB271:AB280"/>
    <mergeCell ref="AC271:AC276"/>
    <mergeCell ref="AD271:AD280"/>
    <mergeCell ref="AE271:AE280"/>
    <mergeCell ref="AF271:AF280"/>
    <mergeCell ref="AC277:AC280"/>
    <mergeCell ref="H271:H272"/>
    <mergeCell ref="H273:H280"/>
    <mergeCell ref="A281:A290"/>
    <mergeCell ref="B281:B290"/>
    <mergeCell ref="C281:C290"/>
    <mergeCell ref="D281:D290"/>
    <mergeCell ref="E281:E290"/>
    <mergeCell ref="F281:F290"/>
    <mergeCell ref="G281:G290"/>
    <mergeCell ref="I281:I290"/>
    <mergeCell ref="J281:J290"/>
    <mergeCell ref="AA281:AA290"/>
    <mergeCell ref="AB281:AB290"/>
    <mergeCell ref="AC281:AC286"/>
    <mergeCell ref="AD281:AD290"/>
    <mergeCell ref="AE281:AE290"/>
    <mergeCell ref="AF281:AF290"/>
    <mergeCell ref="AC287:AC290"/>
    <mergeCell ref="H281:H282"/>
    <mergeCell ref="H283:H290"/>
    <mergeCell ref="A291:A300"/>
    <mergeCell ref="B291:B300"/>
    <mergeCell ref="C291:C300"/>
    <mergeCell ref="D291:D300"/>
    <mergeCell ref="E291:E300"/>
    <mergeCell ref="F291:F300"/>
    <mergeCell ref="G291:G300"/>
    <mergeCell ref="I291:I300"/>
    <mergeCell ref="J291:J300"/>
    <mergeCell ref="AA291:AA300"/>
    <mergeCell ref="AB291:AB300"/>
    <mergeCell ref="AC291:AC296"/>
    <mergeCell ref="AD291:AD300"/>
    <mergeCell ref="AE291:AE300"/>
    <mergeCell ref="AF291:AF300"/>
    <mergeCell ref="AC297:AC300"/>
    <mergeCell ref="H291:H292"/>
    <mergeCell ref="H293:H300"/>
    <mergeCell ref="A301:A310"/>
    <mergeCell ref="B301:B310"/>
    <mergeCell ref="C301:C310"/>
    <mergeCell ref="D301:D310"/>
    <mergeCell ref="E301:E310"/>
    <mergeCell ref="F301:F310"/>
    <mergeCell ref="G301:G310"/>
    <mergeCell ref="I301:I310"/>
    <mergeCell ref="J301:J310"/>
    <mergeCell ref="AA301:AA310"/>
    <mergeCell ref="AB301:AB310"/>
    <mergeCell ref="AC301:AC306"/>
    <mergeCell ref="AD301:AD310"/>
    <mergeCell ref="AE301:AE310"/>
    <mergeCell ref="AF301:AF310"/>
    <mergeCell ref="AC307:AC310"/>
    <mergeCell ref="H301:H302"/>
    <mergeCell ref="H303:H310"/>
    <mergeCell ref="A311:A320"/>
    <mergeCell ref="B311:B320"/>
    <mergeCell ref="C311:C320"/>
    <mergeCell ref="D311:D320"/>
    <mergeCell ref="E311:E320"/>
    <mergeCell ref="F311:F320"/>
    <mergeCell ref="G311:G320"/>
    <mergeCell ref="I311:I320"/>
    <mergeCell ref="J311:J320"/>
    <mergeCell ref="AA311:AA320"/>
    <mergeCell ref="AB311:AB320"/>
    <mergeCell ref="AC311:AC316"/>
    <mergeCell ref="AD311:AD320"/>
    <mergeCell ref="AE311:AE320"/>
    <mergeCell ref="AF311:AF320"/>
    <mergeCell ref="AC317:AC320"/>
    <mergeCell ref="H311:H312"/>
    <mergeCell ref="H313:H320"/>
    <mergeCell ref="A321:A330"/>
    <mergeCell ref="B321:B330"/>
    <mergeCell ref="C321:C330"/>
    <mergeCell ref="D321:D330"/>
    <mergeCell ref="E321:E330"/>
    <mergeCell ref="F321:F330"/>
    <mergeCell ref="G321:G330"/>
    <mergeCell ref="I321:I330"/>
    <mergeCell ref="J321:J330"/>
    <mergeCell ref="AA321:AA330"/>
    <mergeCell ref="AB321:AB330"/>
    <mergeCell ref="AC321:AC326"/>
    <mergeCell ref="AD321:AD330"/>
    <mergeCell ref="AE321:AE330"/>
    <mergeCell ref="AF321:AF330"/>
    <mergeCell ref="AC327:AC330"/>
    <mergeCell ref="H321:H322"/>
    <mergeCell ref="H323:H330"/>
    <mergeCell ref="A331:A340"/>
    <mergeCell ref="B331:B340"/>
    <mergeCell ref="C331:C340"/>
    <mergeCell ref="D331:D340"/>
    <mergeCell ref="E331:E340"/>
    <mergeCell ref="F331:F340"/>
    <mergeCell ref="G331:G340"/>
    <mergeCell ref="I331:I340"/>
    <mergeCell ref="J331:J340"/>
    <mergeCell ref="AA331:AA340"/>
    <mergeCell ref="AB331:AB340"/>
    <mergeCell ref="AC331:AC336"/>
    <mergeCell ref="AD331:AD340"/>
    <mergeCell ref="AE331:AE340"/>
    <mergeCell ref="AF331:AF340"/>
    <mergeCell ref="AC337:AC340"/>
    <mergeCell ref="H331:H332"/>
    <mergeCell ref="H333:H340"/>
    <mergeCell ref="A341:A350"/>
    <mergeCell ref="B341:B350"/>
    <mergeCell ref="C341:C350"/>
    <mergeCell ref="D341:D350"/>
    <mergeCell ref="E341:E350"/>
    <mergeCell ref="F341:F350"/>
    <mergeCell ref="G341:G350"/>
    <mergeCell ref="I341:I350"/>
    <mergeCell ref="J341:J350"/>
    <mergeCell ref="AA341:AA350"/>
    <mergeCell ref="AB341:AB350"/>
    <mergeCell ref="AC341:AC346"/>
    <mergeCell ref="AD341:AD350"/>
    <mergeCell ref="AE341:AE350"/>
    <mergeCell ref="AF341:AF350"/>
    <mergeCell ref="AC347:AC350"/>
    <mergeCell ref="H341:H342"/>
    <mergeCell ref="H343:H350"/>
    <mergeCell ref="A351:A360"/>
    <mergeCell ref="B351:B360"/>
    <mergeCell ref="C351:C360"/>
    <mergeCell ref="D351:D360"/>
    <mergeCell ref="E351:E360"/>
    <mergeCell ref="F351:F360"/>
    <mergeCell ref="G351:G360"/>
    <mergeCell ref="I351:I360"/>
    <mergeCell ref="J351:J360"/>
    <mergeCell ref="AA351:AA360"/>
    <mergeCell ref="AB351:AB360"/>
    <mergeCell ref="AC351:AC356"/>
    <mergeCell ref="AD351:AD360"/>
    <mergeCell ref="AE351:AE360"/>
    <mergeCell ref="AF351:AF360"/>
    <mergeCell ref="AC357:AC360"/>
    <mergeCell ref="H351:H352"/>
    <mergeCell ref="H353:H360"/>
    <mergeCell ref="A361:A370"/>
    <mergeCell ref="B361:B370"/>
    <mergeCell ref="C361:C370"/>
    <mergeCell ref="D361:D370"/>
    <mergeCell ref="E361:E370"/>
    <mergeCell ref="F361:F370"/>
    <mergeCell ref="G361:G370"/>
    <mergeCell ref="I361:I370"/>
    <mergeCell ref="J361:J370"/>
    <mergeCell ref="AA361:AA370"/>
    <mergeCell ref="AB361:AB370"/>
    <mergeCell ref="AC361:AC366"/>
    <mergeCell ref="AD361:AD370"/>
    <mergeCell ref="AE361:AE370"/>
    <mergeCell ref="AF361:AF370"/>
    <mergeCell ref="AC367:AC370"/>
    <mergeCell ref="H361:H362"/>
    <mergeCell ref="H363:H370"/>
    <mergeCell ref="A371:A380"/>
    <mergeCell ref="B371:B380"/>
    <mergeCell ref="C371:C380"/>
    <mergeCell ref="D371:D380"/>
    <mergeCell ref="E371:E380"/>
    <mergeCell ref="F371:F380"/>
    <mergeCell ref="G371:G380"/>
    <mergeCell ref="I371:I380"/>
    <mergeCell ref="J371:J380"/>
    <mergeCell ref="AA371:AA380"/>
    <mergeCell ref="AB371:AB380"/>
    <mergeCell ref="AC371:AC376"/>
    <mergeCell ref="AD371:AD380"/>
    <mergeCell ref="AE371:AE380"/>
    <mergeCell ref="AF371:AF380"/>
    <mergeCell ref="AC377:AC380"/>
    <mergeCell ref="H371:H372"/>
    <mergeCell ref="H373:H380"/>
    <mergeCell ref="A381:A390"/>
    <mergeCell ref="B381:B390"/>
    <mergeCell ref="C381:C390"/>
    <mergeCell ref="D381:D390"/>
    <mergeCell ref="E381:E390"/>
    <mergeCell ref="F381:F390"/>
    <mergeCell ref="G381:G390"/>
    <mergeCell ref="I381:I390"/>
    <mergeCell ref="J381:J390"/>
    <mergeCell ref="AA381:AA390"/>
    <mergeCell ref="AB381:AB390"/>
    <mergeCell ref="AC381:AC386"/>
    <mergeCell ref="AD381:AD390"/>
    <mergeCell ref="AE381:AE390"/>
    <mergeCell ref="AF381:AF390"/>
    <mergeCell ref="AC387:AC390"/>
    <mergeCell ref="H381:H382"/>
    <mergeCell ref="H383:H390"/>
    <mergeCell ref="A391:A400"/>
    <mergeCell ref="B391:B400"/>
    <mergeCell ref="C391:C400"/>
    <mergeCell ref="D391:D400"/>
    <mergeCell ref="E391:E400"/>
    <mergeCell ref="F391:F400"/>
    <mergeCell ref="G391:G400"/>
    <mergeCell ref="I391:I400"/>
    <mergeCell ref="J391:J400"/>
    <mergeCell ref="AA391:AA400"/>
    <mergeCell ref="AB391:AB400"/>
    <mergeCell ref="AC391:AC396"/>
    <mergeCell ref="AD391:AD400"/>
    <mergeCell ref="AE391:AE400"/>
    <mergeCell ref="AF391:AF400"/>
    <mergeCell ref="AC397:AC400"/>
    <mergeCell ref="H391:H392"/>
    <mergeCell ref="H393:H400"/>
    <mergeCell ref="A401:A410"/>
    <mergeCell ref="B401:B410"/>
    <mergeCell ref="C401:C410"/>
    <mergeCell ref="D401:D410"/>
    <mergeCell ref="E401:E410"/>
    <mergeCell ref="F401:F410"/>
    <mergeCell ref="G401:G410"/>
    <mergeCell ref="I401:I410"/>
    <mergeCell ref="J401:J410"/>
    <mergeCell ref="AA401:AA410"/>
    <mergeCell ref="AB401:AB410"/>
    <mergeCell ref="AC401:AC406"/>
    <mergeCell ref="AD401:AD410"/>
    <mergeCell ref="AE401:AE410"/>
    <mergeCell ref="AF401:AF410"/>
    <mergeCell ref="AC407:AC410"/>
    <mergeCell ref="H401:H402"/>
    <mergeCell ref="H403:H410"/>
    <mergeCell ref="A411:A420"/>
    <mergeCell ref="B411:B420"/>
    <mergeCell ref="C411:C420"/>
    <mergeCell ref="D411:D420"/>
    <mergeCell ref="E411:E420"/>
    <mergeCell ref="F411:F420"/>
    <mergeCell ref="G411:G420"/>
    <mergeCell ref="I411:I420"/>
    <mergeCell ref="J411:J420"/>
    <mergeCell ref="AA411:AA420"/>
    <mergeCell ref="AB411:AB420"/>
    <mergeCell ref="AC411:AC416"/>
    <mergeCell ref="AD411:AD420"/>
    <mergeCell ref="AE411:AE420"/>
    <mergeCell ref="AF411:AF420"/>
    <mergeCell ref="AC417:AC420"/>
    <mergeCell ref="H411:H412"/>
    <mergeCell ref="H413:H420"/>
    <mergeCell ref="A421:A430"/>
    <mergeCell ref="B421:B430"/>
    <mergeCell ref="C421:C430"/>
    <mergeCell ref="D421:D430"/>
    <mergeCell ref="E421:E430"/>
    <mergeCell ref="F421:F430"/>
    <mergeCell ref="G421:G430"/>
    <mergeCell ref="I421:I430"/>
    <mergeCell ref="J421:J430"/>
    <mergeCell ref="AA421:AA430"/>
    <mergeCell ref="AB421:AB430"/>
    <mergeCell ref="AC421:AC426"/>
    <mergeCell ref="AD421:AD430"/>
    <mergeCell ref="AE421:AE430"/>
    <mergeCell ref="AF421:AF430"/>
    <mergeCell ref="AC427:AC430"/>
    <mergeCell ref="H421:H422"/>
    <mergeCell ref="H423:H430"/>
    <mergeCell ref="A431:A440"/>
    <mergeCell ref="B431:B440"/>
    <mergeCell ref="C431:C440"/>
    <mergeCell ref="D431:D440"/>
    <mergeCell ref="E431:E440"/>
    <mergeCell ref="F431:F440"/>
    <mergeCell ref="G431:G440"/>
    <mergeCell ref="I431:I440"/>
    <mergeCell ref="J431:J440"/>
    <mergeCell ref="AA431:AA440"/>
    <mergeCell ref="AB431:AB440"/>
    <mergeCell ref="AC431:AC436"/>
    <mergeCell ref="AD431:AD440"/>
    <mergeCell ref="AE431:AE440"/>
    <mergeCell ref="AF431:AF440"/>
    <mergeCell ref="AC437:AC440"/>
    <mergeCell ref="H431:H432"/>
    <mergeCell ref="H433:H440"/>
    <mergeCell ref="A441:A450"/>
    <mergeCell ref="B441:B450"/>
    <mergeCell ref="C441:C450"/>
    <mergeCell ref="D441:D450"/>
    <mergeCell ref="E441:E450"/>
    <mergeCell ref="F441:F450"/>
    <mergeCell ref="G441:G450"/>
    <mergeCell ref="I441:I450"/>
    <mergeCell ref="J441:J450"/>
    <mergeCell ref="AA441:AA450"/>
    <mergeCell ref="AB441:AB450"/>
    <mergeCell ref="AC441:AC446"/>
    <mergeCell ref="AD441:AD450"/>
    <mergeCell ref="AE441:AE450"/>
    <mergeCell ref="AF441:AF450"/>
    <mergeCell ref="AC447:AC450"/>
    <mergeCell ref="H441:H442"/>
    <mergeCell ref="H443:H450"/>
    <mergeCell ref="A451:A460"/>
    <mergeCell ref="B451:B460"/>
    <mergeCell ref="C451:C460"/>
    <mergeCell ref="D451:D460"/>
    <mergeCell ref="E451:E460"/>
    <mergeCell ref="F451:F460"/>
    <mergeCell ref="G451:G460"/>
    <mergeCell ref="I451:I460"/>
    <mergeCell ref="J451:J460"/>
    <mergeCell ref="AA451:AA460"/>
    <mergeCell ref="AB451:AB460"/>
    <mergeCell ref="AC451:AC456"/>
    <mergeCell ref="AD451:AD460"/>
    <mergeCell ref="AE451:AE460"/>
    <mergeCell ref="AF451:AF460"/>
    <mergeCell ref="AC457:AC460"/>
    <mergeCell ref="H451:H452"/>
    <mergeCell ref="H453:H460"/>
    <mergeCell ref="A461:A470"/>
    <mergeCell ref="B461:B470"/>
    <mergeCell ref="C461:C470"/>
    <mergeCell ref="D461:D470"/>
    <mergeCell ref="E461:E470"/>
    <mergeCell ref="F461:F470"/>
    <mergeCell ref="G461:G470"/>
    <mergeCell ref="I461:I470"/>
    <mergeCell ref="J461:J470"/>
    <mergeCell ref="AA461:AA470"/>
    <mergeCell ref="AB461:AB470"/>
    <mergeCell ref="AC461:AC466"/>
    <mergeCell ref="AD461:AD470"/>
    <mergeCell ref="AE461:AE470"/>
    <mergeCell ref="AF461:AF470"/>
    <mergeCell ref="AC467:AC470"/>
    <mergeCell ref="H461:H462"/>
    <mergeCell ref="H463:H470"/>
    <mergeCell ref="A471:A480"/>
    <mergeCell ref="B471:B480"/>
    <mergeCell ref="C471:C480"/>
    <mergeCell ref="D471:D480"/>
    <mergeCell ref="E471:E480"/>
    <mergeCell ref="F471:F480"/>
    <mergeCell ref="G471:G480"/>
    <mergeCell ref="I471:I480"/>
    <mergeCell ref="J471:J480"/>
    <mergeCell ref="AA471:AA480"/>
    <mergeCell ref="AB471:AB480"/>
    <mergeCell ref="AC471:AC476"/>
    <mergeCell ref="AD471:AD480"/>
    <mergeCell ref="AE471:AE480"/>
    <mergeCell ref="AF471:AF480"/>
    <mergeCell ref="AC477:AC480"/>
    <mergeCell ref="H471:H472"/>
    <mergeCell ref="H473:H480"/>
    <mergeCell ref="A481:A490"/>
    <mergeCell ref="B481:B490"/>
    <mergeCell ref="C481:C490"/>
    <mergeCell ref="D481:D490"/>
    <mergeCell ref="E481:E490"/>
    <mergeCell ref="F481:F490"/>
    <mergeCell ref="G481:G490"/>
    <mergeCell ref="I481:I490"/>
    <mergeCell ref="J481:J490"/>
    <mergeCell ref="AA481:AA490"/>
    <mergeCell ref="AB481:AB490"/>
    <mergeCell ref="AC481:AC486"/>
    <mergeCell ref="AD481:AD490"/>
    <mergeCell ref="AE481:AE490"/>
    <mergeCell ref="AF481:AF490"/>
    <mergeCell ref="AC487:AC490"/>
    <mergeCell ref="H481:H482"/>
    <mergeCell ref="H483:H490"/>
    <mergeCell ref="A491:A500"/>
    <mergeCell ref="B491:B500"/>
    <mergeCell ref="C491:C500"/>
    <mergeCell ref="D491:D500"/>
    <mergeCell ref="E491:E500"/>
    <mergeCell ref="F491:F500"/>
    <mergeCell ref="G491:G500"/>
    <mergeCell ref="I491:I500"/>
    <mergeCell ref="J491:J500"/>
    <mergeCell ref="AA491:AA500"/>
    <mergeCell ref="AB491:AB500"/>
    <mergeCell ref="AC491:AC496"/>
    <mergeCell ref="AD491:AD500"/>
    <mergeCell ref="AE491:AE500"/>
    <mergeCell ref="AF491:AF500"/>
    <mergeCell ref="AC497:AC500"/>
    <mergeCell ref="H491:H492"/>
    <mergeCell ref="H493:H500"/>
    <mergeCell ref="A501:A510"/>
    <mergeCell ref="B501:B510"/>
    <mergeCell ref="C501:C510"/>
    <mergeCell ref="D501:D510"/>
    <mergeCell ref="E501:E510"/>
    <mergeCell ref="F501:F510"/>
    <mergeCell ref="G501:G510"/>
    <mergeCell ref="I501:I510"/>
    <mergeCell ref="J501:J510"/>
    <mergeCell ref="AA501:AA510"/>
    <mergeCell ref="AB501:AB510"/>
    <mergeCell ref="AC501:AC506"/>
    <mergeCell ref="AD501:AD510"/>
    <mergeCell ref="AE501:AE510"/>
    <mergeCell ref="AF501:AF510"/>
    <mergeCell ref="AC507:AC510"/>
    <mergeCell ref="H501:H502"/>
    <mergeCell ref="H503:H510"/>
    <mergeCell ref="A511:A520"/>
    <mergeCell ref="B511:B520"/>
    <mergeCell ref="C511:C520"/>
    <mergeCell ref="D511:D520"/>
    <mergeCell ref="E511:E520"/>
    <mergeCell ref="F511:F520"/>
    <mergeCell ref="G511:G520"/>
    <mergeCell ref="I511:I520"/>
    <mergeCell ref="J511:J520"/>
    <mergeCell ref="AA511:AA520"/>
    <mergeCell ref="AB511:AB520"/>
    <mergeCell ref="AC511:AC516"/>
    <mergeCell ref="AD511:AD520"/>
    <mergeCell ref="AE511:AE520"/>
    <mergeCell ref="AF511:AF520"/>
    <mergeCell ref="AC517:AC520"/>
    <mergeCell ref="H511:H512"/>
    <mergeCell ref="H513:H520"/>
    <mergeCell ref="A521:A530"/>
    <mergeCell ref="B521:B530"/>
    <mergeCell ref="C521:C530"/>
    <mergeCell ref="D521:D530"/>
    <mergeCell ref="E521:E530"/>
    <mergeCell ref="F521:F530"/>
    <mergeCell ref="G521:G530"/>
    <mergeCell ref="I521:I530"/>
    <mergeCell ref="J521:J530"/>
    <mergeCell ref="AA521:AA530"/>
    <mergeCell ref="AB521:AB530"/>
    <mergeCell ref="AC521:AC526"/>
    <mergeCell ref="AD521:AD530"/>
    <mergeCell ref="AE521:AE530"/>
    <mergeCell ref="AF521:AF530"/>
    <mergeCell ref="AC527:AC530"/>
    <mergeCell ref="H521:H522"/>
    <mergeCell ref="H523:H530"/>
    <mergeCell ref="A531:A540"/>
    <mergeCell ref="B531:B540"/>
    <mergeCell ref="C531:C540"/>
    <mergeCell ref="D531:D540"/>
    <mergeCell ref="E531:E540"/>
    <mergeCell ref="F531:F540"/>
    <mergeCell ref="G531:G540"/>
    <mergeCell ref="I531:I540"/>
    <mergeCell ref="J531:J540"/>
    <mergeCell ref="AA531:AA540"/>
    <mergeCell ref="AB531:AB540"/>
    <mergeCell ref="AC531:AC536"/>
    <mergeCell ref="AD531:AD540"/>
    <mergeCell ref="AE531:AE540"/>
    <mergeCell ref="AF531:AF540"/>
    <mergeCell ref="AC537:AC540"/>
    <mergeCell ref="H531:H532"/>
    <mergeCell ref="H533:H540"/>
    <mergeCell ref="A541:A550"/>
    <mergeCell ref="B541:B550"/>
    <mergeCell ref="C541:C550"/>
    <mergeCell ref="D541:D550"/>
    <mergeCell ref="E541:E550"/>
    <mergeCell ref="F541:F550"/>
    <mergeCell ref="G541:G550"/>
    <mergeCell ref="I541:I550"/>
    <mergeCell ref="J541:J550"/>
    <mergeCell ref="AA541:AA550"/>
    <mergeCell ref="AB541:AB550"/>
    <mergeCell ref="AC541:AC546"/>
    <mergeCell ref="AD541:AD550"/>
    <mergeCell ref="AE541:AE550"/>
    <mergeCell ref="AF541:AF550"/>
    <mergeCell ref="AC547:AC550"/>
    <mergeCell ref="H541:H542"/>
    <mergeCell ref="H543:H550"/>
    <mergeCell ref="A551:A560"/>
    <mergeCell ref="B551:B560"/>
    <mergeCell ref="C551:C560"/>
    <mergeCell ref="D551:D560"/>
    <mergeCell ref="E551:E560"/>
    <mergeCell ref="F551:F560"/>
    <mergeCell ref="G551:G560"/>
    <mergeCell ref="I551:I560"/>
    <mergeCell ref="J551:J560"/>
    <mergeCell ref="AA551:AA560"/>
    <mergeCell ref="AB551:AB560"/>
    <mergeCell ref="AC551:AC556"/>
    <mergeCell ref="AD551:AD560"/>
    <mergeCell ref="AE551:AE560"/>
    <mergeCell ref="AF551:AF560"/>
    <mergeCell ref="AC557:AC560"/>
    <mergeCell ref="H551:H552"/>
    <mergeCell ref="H553:H560"/>
    <mergeCell ref="A561:A570"/>
    <mergeCell ref="B561:B570"/>
    <mergeCell ref="C561:C570"/>
    <mergeCell ref="D561:D570"/>
    <mergeCell ref="E561:E570"/>
    <mergeCell ref="F561:F570"/>
    <mergeCell ref="G561:G570"/>
    <mergeCell ref="I561:I570"/>
    <mergeCell ref="J561:J570"/>
    <mergeCell ref="AA561:AA570"/>
    <mergeCell ref="AB561:AB570"/>
    <mergeCell ref="AC561:AC566"/>
    <mergeCell ref="AD561:AD570"/>
    <mergeCell ref="AE561:AE570"/>
    <mergeCell ref="AF561:AF570"/>
    <mergeCell ref="AC567:AC570"/>
    <mergeCell ref="H561:H562"/>
    <mergeCell ref="H563:H570"/>
    <mergeCell ref="A571:A580"/>
    <mergeCell ref="B571:B580"/>
    <mergeCell ref="C571:C580"/>
    <mergeCell ref="D571:D580"/>
    <mergeCell ref="E571:E580"/>
    <mergeCell ref="F571:F580"/>
    <mergeCell ref="G571:G580"/>
    <mergeCell ref="I571:I580"/>
    <mergeCell ref="J571:J580"/>
    <mergeCell ref="AA571:AA580"/>
    <mergeCell ref="AB571:AB580"/>
    <mergeCell ref="AC571:AC576"/>
    <mergeCell ref="AD571:AD580"/>
    <mergeCell ref="AE571:AE580"/>
    <mergeCell ref="AF571:AF580"/>
    <mergeCell ref="AC577:AC580"/>
    <mergeCell ref="H571:H572"/>
    <mergeCell ref="H573:H580"/>
    <mergeCell ref="A581:A590"/>
    <mergeCell ref="B581:B590"/>
    <mergeCell ref="C581:C590"/>
    <mergeCell ref="D581:D590"/>
    <mergeCell ref="E581:E590"/>
    <mergeCell ref="F581:F590"/>
    <mergeCell ref="G581:G590"/>
    <mergeCell ref="I581:I590"/>
    <mergeCell ref="J581:J590"/>
    <mergeCell ref="AA581:AA590"/>
    <mergeCell ref="AB581:AB590"/>
    <mergeCell ref="AC581:AC586"/>
    <mergeCell ref="AD581:AD590"/>
    <mergeCell ref="AE581:AE590"/>
    <mergeCell ref="AF581:AF590"/>
    <mergeCell ref="AC587:AC590"/>
    <mergeCell ref="H581:H582"/>
    <mergeCell ref="H583:H590"/>
    <mergeCell ref="A591:A600"/>
    <mergeCell ref="B591:B600"/>
    <mergeCell ref="C591:C600"/>
    <mergeCell ref="D591:D600"/>
    <mergeCell ref="E591:E600"/>
    <mergeCell ref="F591:F600"/>
    <mergeCell ref="G591:G600"/>
    <mergeCell ref="I591:I600"/>
    <mergeCell ref="J591:J600"/>
    <mergeCell ref="AA591:AA600"/>
    <mergeCell ref="AB591:AB600"/>
    <mergeCell ref="AC591:AC596"/>
    <mergeCell ref="AD591:AD600"/>
    <mergeCell ref="AE591:AE600"/>
    <mergeCell ref="AF591:AF600"/>
    <mergeCell ref="AC597:AC600"/>
    <mergeCell ref="H591:H592"/>
    <mergeCell ref="H593:H600"/>
    <mergeCell ref="A601:A610"/>
    <mergeCell ref="B601:B610"/>
    <mergeCell ref="C601:C610"/>
    <mergeCell ref="D601:D610"/>
    <mergeCell ref="E601:E610"/>
    <mergeCell ref="F601:F610"/>
    <mergeCell ref="G601:G610"/>
    <mergeCell ref="I601:I610"/>
    <mergeCell ref="J601:J610"/>
    <mergeCell ref="AA601:AA610"/>
    <mergeCell ref="AB601:AB610"/>
    <mergeCell ref="AC601:AC606"/>
    <mergeCell ref="AD601:AD610"/>
    <mergeCell ref="AE601:AE610"/>
    <mergeCell ref="AF601:AF610"/>
    <mergeCell ref="AC607:AC610"/>
    <mergeCell ref="H601:H602"/>
    <mergeCell ref="H603:H610"/>
    <mergeCell ref="A611:A620"/>
    <mergeCell ref="B611:B620"/>
    <mergeCell ref="C611:C620"/>
    <mergeCell ref="D611:D620"/>
    <mergeCell ref="E611:E620"/>
    <mergeCell ref="F611:F620"/>
    <mergeCell ref="G611:G620"/>
    <mergeCell ref="I611:I620"/>
    <mergeCell ref="J611:J620"/>
    <mergeCell ref="AA611:AA620"/>
    <mergeCell ref="AB611:AB620"/>
    <mergeCell ref="AC611:AC616"/>
    <mergeCell ref="AD611:AD620"/>
    <mergeCell ref="AE611:AE620"/>
    <mergeCell ref="AF611:AF620"/>
    <mergeCell ref="AC617:AC620"/>
    <mergeCell ref="H611:H612"/>
    <mergeCell ref="H613:H620"/>
    <mergeCell ref="A621:A630"/>
    <mergeCell ref="B621:B630"/>
    <mergeCell ref="C621:C630"/>
    <mergeCell ref="D621:D630"/>
    <mergeCell ref="E621:E630"/>
    <mergeCell ref="F621:F630"/>
    <mergeCell ref="G621:G630"/>
    <mergeCell ref="I621:I630"/>
    <mergeCell ref="J621:J630"/>
    <mergeCell ref="AA621:AA630"/>
    <mergeCell ref="AB621:AB630"/>
    <mergeCell ref="AC621:AC626"/>
    <mergeCell ref="AD621:AD630"/>
    <mergeCell ref="AE621:AE630"/>
    <mergeCell ref="AF621:AF630"/>
    <mergeCell ref="AC627:AC630"/>
    <mergeCell ref="H621:H622"/>
    <mergeCell ref="H623:H630"/>
    <mergeCell ref="A631:A640"/>
    <mergeCell ref="B631:B640"/>
    <mergeCell ref="C631:C640"/>
    <mergeCell ref="D631:D640"/>
    <mergeCell ref="E631:E640"/>
    <mergeCell ref="F631:F640"/>
    <mergeCell ref="G631:G640"/>
    <mergeCell ref="I631:I640"/>
    <mergeCell ref="J631:J640"/>
    <mergeCell ref="AA631:AA640"/>
    <mergeCell ref="AB631:AB640"/>
    <mergeCell ref="AC631:AC636"/>
    <mergeCell ref="AD631:AD640"/>
    <mergeCell ref="AE631:AE640"/>
    <mergeCell ref="AF631:AF640"/>
    <mergeCell ref="AC637:AC640"/>
    <mergeCell ref="H631:H632"/>
    <mergeCell ref="H633:H640"/>
    <mergeCell ref="A641:A650"/>
    <mergeCell ref="B641:B650"/>
    <mergeCell ref="C641:C650"/>
    <mergeCell ref="D641:D650"/>
    <mergeCell ref="E641:E650"/>
    <mergeCell ref="F641:F650"/>
    <mergeCell ref="G641:G650"/>
    <mergeCell ref="I641:I650"/>
    <mergeCell ref="J641:J650"/>
    <mergeCell ref="AA641:AA650"/>
    <mergeCell ref="AB641:AB650"/>
    <mergeCell ref="AC641:AC646"/>
    <mergeCell ref="AD641:AD650"/>
    <mergeCell ref="AE641:AE650"/>
    <mergeCell ref="AF641:AF650"/>
    <mergeCell ref="AC647:AC650"/>
    <mergeCell ref="H641:H642"/>
    <mergeCell ref="H643:H650"/>
    <mergeCell ref="A651:A660"/>
    <mergeCell ref="B651:B660"/>
    <mergeCell ref="C651:C660"/>
    <mergeCell ref="D651:D660"/>
    <mergeCell ref="E651:E660"/>
    <mergeCell ref="F651:F660"/>
    <mergeCell ref="G651:G660"/>
    <mergeCell ref="I651:I660"/>
    <mergeCell ref="J651:J660"/>
    <mergeCell ref="AA651:AA660"/>
    <mergeCell ref="AB651:AB660"/>
    <mergeCell ref="AC651:AC656"/>
    <mergeCell ref="AD651:AD660"/>
    <mergeCell ref="AE651:AE660"/>
    <mergeCell ref="AF651:AF660"/>
    <mergeCell ref="AC657:AC660"/>
    <mergeCell ref="H651:H652"/>
    <mergeCell ref="H653:H660"/>
    <mergeCell ref="A661:A670"/>
    <mergeCell ref="B661:B670"/>
    <mergeCell ref="C661:C670"/>
    <mergeCell ref="D661:D670"/>
    <mergeCell ref="E661:E670"/>
    <mergeCell ref="F661:F670"/>
    <mergeCell ref="G661:G670"/>
    <mergeCell ref="I661:I670"/>
    <mergeCell ref="J661:J670"/>
    <mergeCell ref="AA661:AA670"/>
    <mergeCell ref="AB661:AB670"/>
    <mergeCell ref="AC661:AC666"/>
    <mergeCell ref="AD661:AD670"/>
    <mergeCell ref="AE661:AE670"/>
    <mergeCell ref="AF661:AF670"/>
    <mergeCell ref="AC667:AC670"/>
    <mergeCell ref="H661:H662"/>
    <mergeCell ref="H663:H670"/>
    <mergeCell ref="A671:A680"/>
    <mergeCell ref="B671:B680"/>
    <mergeCell ref="C671:C680"/>
    <mergeCell ref="D671:D680"/>
    <mergeCell ref="E671:E680"/>
    <mergeCell ref="F671:F680"/>
    <mergeCell ref="G671:G680"/>
    <mergeCell ref="I671:I680"/>
    <mergeCell ref="J671:J680"/>
    <mergeCell ref="AA671:AA680"/>
    <mergeCell ref="AB671:AB680"/>
    <mergeCell ref="AC671:AC676"/>
    <mergeCell ref="AD671:AD680"/>
    <mergeCell ref="AE671:AE680"/>
    <mergeCell ref="AF671:AF680"/>
    <mergeCell ref="AC677:AC680"/>
    <mergeCell ref="H671:H672"/>
    <mergeCell ref="H673:H680"/>
    <mergeCell ref="A681:A690"/>
    <mergeCell ref="B681:B690"/>
    <mergeCell ref="C681:C690"/>
    <mergeCell ref="D681:D690"/>
    <mergeCell ref="E681:E690"/>
    <mergeCell ref="F681:F690"/>
    <mergeCell ref="G681:G690"/>
    <mergeCell ref="I681:I690"/>
    <mergeCell ref="J681:J690"/>
    <mergeCell ref="AA681:AA690"/>
    <mergeCell ref="AB681:AB690"/>
    <mergeCell ref="AC681:AC686"/>
    <mergeCell ref="AD681:AD690"/>
    <mergeCell ref="AE681:AE690"/>
    <mergeCell ref="AF681:AF690"/>
    <mergeCell ref="AC687:AC690"/>
    <mergeCell ref="H681:H682"/>
    <mergeCell ref="H683:H690"/>
    <mergeCell ref="A691:A700"/>
    <mergeCell ref="B691:B700"/>
    <mergeCell ref="C691:C700"/>
    <mergeCell ref="D691:D700"/>
    <mergeCell ref="E691:E700"/>
    <mergeCell ref="F691:F700"/>
    <mergeCell ref="G691:G700"/>
    <mergeCell ref="I691:I700"/>
    <mergeCell ref="J691:J700"/>
    <mergeCell ref="AA691:AA700"/>
    <mergeCell ref="AB691:AB700"/>
    <mergeCell ref="AC691:AC696"/>
    <mergeCell ref="AD691:AD700"/>
    <mergeCell ref="AE691:AE700"/>
    <mergeCell ref="AF691:AF700"/>
    <mergeCell ref="AC697:AC700"/>
    <mergeCell ref="H691:H692"/>
    <mergeCell ref="H693:H700"/>
    <mergeCell ref="A701:A710"/>
    <mergeCell ref="B701:B710"/>
    <mergeCell ref="C701:C710"/>
    <mergeCell ref="D701:D710"/>
    <mergeCell ref="E701:E710"/>
    <mergeCell ref="F701:F710"/>
    <mergeCell ref="G701:G710"/>
    <mergeCell ref="I701:I710"/>
    <mergeCell ref="J701:J710"/>
    <mergeCell ref="AA701:AA710"/>
    <mergeCell ref="AB701:AB710"/>
    <mergeCell ref="AC701:AC706"/>
    <mergeCell ref="AD701:AD710"/>
    <mergeCell ref="AE701:AE710"/>
    <mergeCell ref="AF701:AF710"/>
    <mergeCell ref="AC707:AC710"/>
    <mergeCell ref="H701:H702"/>
    <mergeCell ref="H703:H710"/>
    <mergeCell ref="A711:A720"/>
    <mergeCell ref="B711:B720"/>
    <mergeCell ref="C711:C720"/>
    <mergeCell ref="D711:D720"/>
    <mergeCell ref="E711:E720"/>
    <mergeCell ref="F711:F720"/>
    <mergeCell ref="G711:G720"/>
    <mergeCell ref="I711:I720"/>
    <mergeCell ref="J711:J720"/>
    <mergeCell ref="AA711:AA720"/>
    <mergeCell ref="AB711:AB720"/>
    <mergeCell ref="AC711:AC716"/>
    <mergeCell ref="AD711:AD720"/>
    <mergeCell ref="AE711:AE720"/>
    <mergeCell ref="AF711:AF720"/>
    <mergeCell ref="AC717:AC720"/>
    <mergeCell ref="H711:H712"/>
    <mergeCell ref="H713:H720"/>
    <mergeCell ref="A721:A730"/>
    <mergeCell ref="B721:B730"/>
    <mergeCell ref="C721:C730"/>
    <mergeCell ref="D721:D730"/>
    <mergeCell ref="E721:E730"/>
    <mergeCell ref="F721:F730"/>
    <mergeCell ref="G721:G730"/>
    <mergeCell ref="I721:I730"/>
    <mergeCell ref="J721:J730"/>
    <mergeCell ref="AA721:AA730"/>
    <mergeCell ref="AB721:AB730"/>
    <mergeCell ref="AC721:AC726"/>
    <mergeCell ref="AD721:AD730"/>
    <mergeCell ref="AE721:AE730"/>
    <mergeCell ref="AF721:AF730"/>
    <mergeCell ref="AC727:AC730"/>
    <mergeCell ref="H721:H722"/>
    <mergeCell ref="H723:H730"/>
    <mergeCell ref="A731:A740"/>
    <mergeCell ref="B731:B740"/>
    <mergeCell ref="C731:C740"/>
    <mergeCell ref="D731:D740"/>
    <mergeCell ref="E731:E740"/>
    <mergeCell ref="F731:F740"/>
    <mergeCell ref="G731:G740"/>
    <mergeCell ref="I731:I740"/>
    <mergeCell ref="J731:J740"/>
    <mergeCell ref="AA731:AA740"/>
    <mergeCell ref="AB731:AB740"/>
    <mergeCell ref="AC731:AC736"/>
    <mergeCell ref="AD731:AD740"/>
    <mergeCell ref="AE731:AE740"/>
    <mergeCell ref="AF731:AF740"/>
    <mergeCell ref="AC737:AC740"/>
    <mergeCell ref="H731:H732"/>
    <mergeCell ref="H733:H740"/>
    <mergeCell ref="A741:A750"/>
    <mergeCell ref="B741:B750"/>
    <mergeCell ref="C741:C750"/>
    <mergeCell ref="D741:D750"/>
    <mergeCell ref="E741:E750"/>
    <mergeCell ref="F741:F750"/>
    <mergeCell ref="G741:G750"/>
    <mergeCell ref="I741:I750"/>
    <mergeCell ref="J741:J750"/>
    <mergeCell ref="AA741:AA750"/>
    <mergeCell ref="AB741:AB750"/>
    <mergeCell ref="AC741:AC746"/>
    <mergeCell ref="AD741:AD750"/>
    <mergeCell ref="AE741:AE750"/>
    <mergeCell ref="AF741:AF750"/>
    <mergeCell ref="AC747:AC750"/>
    <mergeCell ref="H741:H742"/>
    <mergeCell ref="H743:H750"/>
    <mergeCell ref="A751:A760"/>
    <mergeCell ref="B751:B760"/>
    <mergeCell ref="C751:C760"/>
    <mergeCell ref="D751:D760"/>
    <mergeCell ref="E751:E760"/>
    <mergeCell ref="F751:F760"/>
    <mergeCell ref="G751:G760"/>
    <mergeCell ref="I751:I760"/>
    <mergeCell ref="J751:J760"/>
    <mergeCell ref="AA751:AA760"/>
    <mergeCell ref="AB751:AB760"/>
    <mergeCell ref="AC751:AC756"/>
    <mergeCell ref="AD751:AD760"/>
    <mergeCell ref="AE751:AE760"/>
    <mergeCell ref="AF751:AF760"/>
    <mergeCell ref="AC757:AC760"/>
    <mergeCell ref="H751:H752"/>
    <mergeCell ref="H753:H760"/>
    <mergeCell ref="A761:A770"/>
    <mergeCell ref="B761:B770"/>
    <mergeCell ref="C761:C770"/>
    <mergeCell ref="D761:D770"/>
    <mergeCell ref="E761:E770"/>
    <mergeCell ref="F761:F770"/>
    <mergeCell ref="G761:G770"/>
    <mergeCell ref="I761:I770"/>
    <mergeCell ref="J761:J770"/>
    <mergeCell ref="AA761:AA770"/>
    <mergeCell ref="AB761:AB770"/>
    <mergeCell ref="AC761:AC766"/>
    <mergeCell ref="AD761:AD770"/>
    <mergeCell ref="AE761:AE770"/>
    <mergeCell ref="AF761:AF770"/>
    <mergeCell ref="AC767:AC770"/>
    <mergeCell ref="H761:H762"/>
    <mergeCell ref="H763:H770"/>
    <mergeCell ref="A771:A780"/>
    <mergeCell ref="B771:B780"/>
    <mergeCell ref="C771:C780"/>
    <mergeCell ref="D771:D780"/>
    <mergeCell ref="E771:E780"/>
    <mergeCell ref="F771:F780"/>
    <mergeCell ref="G771:G780"/>
    <mergeCell ref="I771:I780"/>
    <mergeCell ref="J771:J780"/>
    <mergeCell ref="AA771:AA780"/>
    <mergeCell ref="AB771:AB780"/>
    <mergeCell ref="AC771:AC776"/>
    <mergeCell ref="AD771:AD780"/>
    <mergeCell ref="AE771:AE780"/>
    <mergeCell ref="AF771:AF780"/>
    <mergeCell ref="AC777:AC780"/>
    <mergeCell ref="H771:H772"/>
    <mergeCell ref="H773:H780"/>
    <mergeCell ref="A781:A790"/>
    <mergeCell ref="B781:B790"/>
    <mergeCell ref="C781:C790"/>
    <mergeCell ref="D781:D790"/>
    <mergeCell ref="E781:E790"/>
    <mergeCell ref="F781:F790"/>
    <mergeCell ref="G781:G790"/>
    <mergeCell ref="I781:I790"/>
    <mergeCell ref="J781:J790"/>
    <mergeCell ref="AA781:AA790"/>
    <mergeCell ref="AB781:AB790"/>
    <mergeCell ref="AC781:AC786"/>
    <mergeCell ref="AD781:AD790"/>
    <mergeCell ref="AE781:AE790"/>
    <mergeCell ref="AF781:AF790"/>
    <mergeCell ref="AC787:AC790"/>
    <mergeCell ref="H781:H782"/>
    <mergeCell ref="H783:H790"/>
    <mergeCell ref="A791:A800"/>
    <mergeCell ref="B791:B800"/>
    <mergeCell ref="C791:C800"/>
    <mergeCell ref="D791:D800"/>
    <mergeCell ref="E791:E800"/>
    <mergeCell ref="F791:F800"/>
    <mergeCell ref="G791:G800"/>
    <mergeCell ref="I791:I800"/>
    <mergeCell ref="J791:J800"/>
    <mergeCell ref="AA791:AA800"/>
    <mergeCell ref="AB791:AB800"/>
    <mergeCell ref="AC791:AC796"/>
    <mergeCell ref="AD791:AD800"/>
    <mergeCell ref="AE791:AE800"/>
    <mergeCell ref="AF791:AF800"/>
    <mergeCell ref="AC797:AC800"/>
    <mergeCell ref="H791:H792"/>
    <mergeCell ref="H793:H800"/>
    <mergeCell ref="A801:A810"/>
    <mergeCell ref="B801:B810"/>
    <mergeCell ref="C801:C810"/>
    <mergeCell ref="D801:D810"/>
    <mergeCell ref="E801:E810"/>
    <mergeCell ref="F801:F810"/>
    <mergeCell ref="G801:G810"/>
    <mergeCell ref="I801:I810"/>
    <mergeCell ref="J801:J810"/>
    <mergeCell ref="AA801:AA810"/>
    <mergeCell ref="AB801:AB810"/>
    <mergeCell ref="AC801:AC806"/>
    <mergeCell ref="AD801:AD810"/>
    <mergeCell ref="AE801:AE810"/>
    <mergeCell ref="AF801:AF810"/>
    <mergeCell ref="AC807:AC810"/>
    <mergeCell ref="H801:H802"/>
    <mergeCell ref="H803:H810"/>
    <mergeCell ref="A811:A820"/>
    <mergeCell ref="B811:B820"/>
    <mergeCell ref="C811:C820"/>
    <mergeCell ref="D811:D820"/>
    <mergeCell ref="E811:E820"/>
    <mergeCell ref="F811:F820"/>
    <mergeCell ref="G811:G820"/>
    <mergeCell ref="I811:I820"/>
    <mergeCell ref="J811:J820"/>
    <mergeCell ref="AA811:AA820"/>
    <mergeCell ref="AB811:AB820"/>
    <mergeCell ref="AC811:AC816"/>
    <mergeCell ref="AD811:AD820"/>
    <mergeCell ref="AE811:AE820"/>
    <mergeCell ref="AF811:AF820"/>
    <mergeCell ref="AC817:AC820"/>
    <mergeCell ref="H811:H812"/>
    <mergeCell ref="H813:H820"/>
    <mergeCell ref="A821:A830"/>
    <mergeCell ref="B821:B830"/>
    <mergeCell ref="C821:C830"/>
    <mergeCell ref="D821:D830"/>
    <mergeCell ref="E821:E830"/>
    <mergeCell ref="F821:F830"/>
    <mergeCell ref="G821:G830"/>
    <mergeCell ref="I821:I830"/>
    <mergeCell ref="J821:J830"/>
    <mergeCell ref="AA821:AA830"/>
    <mergeCell ref="AB821:AB830"/>
    <mergeCell ref="AC821:AC826"/>
    <mergeCell ref="AD821:AD830"/>
    <mergeCell ref="AE821:AE830"/>
    <mergeCell ref="AF821:AF830"/>
    <mergeCell ref="AC827:AC830"/>
    <mergeCell ref="H821:H822"/>
    <mergeCell ref="H823:H830"/>
    <mergeCell ref="A831:A840"/>
    <mergeCell ref="B831:B840"/>
    <mergeCell ref="C831:C840"/>
    <mergeCell ref="D831:D840"/>
    <mergeCell ref="E831:E840"/>
    <mergeCell ref="F831:F840"/>
    <mergeCell ref="G831:G840"/>
    <mergeCell ref="I831:I840"/>
    <mergeCell ref="J831:J840"/>
    <mergeCell ref="AA831:AA840"/>
    <mergeCell ref="AB831:AB840"/>
    <mergeCell ref="AC831:AC836"/>
    <mergeCell ref="AD831:AD840"/>
    <mergeCell ref="AE831:AE840"/>
    <mergeCell ref="AF831:AF840"/>
    <mergeCell ref="AC837:AC840"/>
    <mergeCell ref="H831:H832"/>
    <mergeCell ref="H833:H840"/>
    <mergeCell ref="A841:A850"/>
    <mergeCell ref="B841:B850"/>
    <mergeCell ref="C841:C850"/>
    <mergeCell ref="D841:D850"/>
    <mergeCell ref="E841:E850"/>
    <mergeCell ref="F841:F850"/>
    <mergeCell ref="G841:G850"/>
    <mergeCell ref="I841:I850"/>
    <mergeCell ref="J841:J850"/>
    <mergeCell ref="AA841:AA850"/>
    <mergeCell ref="AB841:AB850"/>
    <mergeCell ref="AC841:AC846"/>
    <mergeCell ref="AD841:AD850"/>
    <mergeCell ref="AE841:AE850"/>
    <mergeCell ref="AF841:AF850"/>
    <mergeCell ref="AC847:AC850"/>
    <mergeCell ref="H841:H842"/>
    <mergeCell ref="H843:H850"/>
    <mergeCell ref="A851:A860"/>
    <mergeCell ref="B851:B860"/>
    <mergeCell ref="C851:C860"/>
    <mergeCell ref="D851:D860"/>
    <mergeCell ref="E851:E860"/>
    <mergeCell ref="F851:F860"/>
    <mergeCell ref="G851:G860"/>
    <mergeCell ref="I851:I860"/>
    <mergeCell ref="J851:J860"/>
    <mergeCell ref="AA851:AA860"/>
    <mergeCell ref="AB851:AB860"/>
    <mergeCell ref="AC851:AC856"/>
    <mergeCell ref="AD851:AD860"/>
    <mergeCell ref="AE851:AE860"/>
    <mergeCell ref="AF851:AF860"/>
    <mergeCell ref="AC857:AC860"/>
    <mergeCell ref="H851:H852"/>
    <mergeCell ref="H853:H860"/>
    <mergeCell ref="A861:A870"/>
    <mergeCell ref="B861:B870"/>
    <mergeCell ref="C861:C870"/>
    <mergeCell ref="D861:D870"/>
    <mergeCell ref="E861:E870"/>
    <mergeCell ref="F861:F870"/>
    <mergeCell ref="G861:G870"/>
    <mergeCell ref="I861:I870"/>
    <mergeCell ref="J861:J870"/>
    <mergeCell ref="AA861:AA870"/>
    <mergeCell ref="AB861:AB870"/>
    <mergeCell ref="AC861:AC866"/>
    <mergeCell ref="AD861:AD870"/>
    <mergeCell ref="AE861:AE870"/>
    <mergeCell ref="AF861:AF870"/>
    <mergeCell ref="AC867:AC870"/>
    <mergeCell ref="H861:H862"/>
    <mergeCell ref="H863:H870"/>
    <mergeCell ref="A871:A880"/>
    <mergeCell ref="B871:B880"/>
    <mergeCell ref="C871:C880"/>
    <mergeCell ref="D871:D880"/>
    <mergeCell ref="E871:E880"/>
    <mergeCell ref="F871:F880"/>
    <mergeCell ref="G871:G880"/>
    <mergeCell ref="I871:I880"/>
    <mergeCell ref="J871:J880"/>
    <mergeCell ref="AA871:AA880"/>
    <mergeCell ref="AB871:AB880"/>
    <mergeCell ref="AC871:AC876"/>
    <mergeCell ref="AD871:AD880"/>
    <mergeCell ref="AE871:AE880"/>
    <mergeCell ref="AF871:AF880"/>
    <mergeCell ref="AC877:AC880"/>
    <mergeCell ref="H871:H872"/>
    <mergeCell ref="H873:H880"/>
    <mergeCell ref="A881:A890"/>
    <mergeCell ref="B881:B890"/>
    <mergeCell ref="C881:C890"/>
    <mergeCell ref="D881:D890"/>
    <mergeCell ref="E881:E890"/>
    <mergeCell ref="F881:F890"/>
    <mergeCell ref="G881:G890"/>
    <mergeCell ref="I881:I890"/>
    <mergeCell ref="J881:J890"/>
    <mergeCell ref="AA881:AA890"/>
    <mergeCell ref="AB881:AB890"/>
    <mergeCell ref="AC881:AC886"/>
    <mergeCell ref="AD881:AD890"/>
    <mergeCell ref="AE881:AE890"/>
    <mergeCell ref="AF881:AF890"/>
    <mergeCell ref="AC887:AC890"/>
    <mergeCell ref="H881:H882"/>
    <mergeCell ref="H883:H890"/>
    <mergeCell ref="A891:A900"/>
    <mergeCell ref="B891:B900"/>
    <mergeCell ref="C891:C900"/>
    <mergeCell ref="D891:D900"/>
    <mergeCell ref="E891:E900"/>
    <mergeCell ref="F891:F900"/>
    <mergeCell ref="G891:G900"/>
    <mergeCell ref="I891:I900"/>
    <mergeCell ref="J891:J900"/>
    <mergeCell ref="AA891:AA900"/>
    <mergeCell ref="AB891:AB900"/>
    <mergeCell ref="AC891:AC896"/>
    <mergeCell ref="AD891:AD900"/>
    <mergeCell ref="AE891:AE900"/>
    <mergeCell ref="AF891:AF900"/>
    <mergeCell ref="AC897:AC900"/>
    <mergeCell ref="H891:H892"/>
    <mergeCell ref="H893:H900"/>
    <mergeCell ref="A901:A910"/>
    <mergeCell ref="B901:B910"/>
    <mergeCell ref="C901:C910"/>
    <mergeCell ref="D901:D910"/>
    <mergeCell ref="E901:E910"/>
    <mergeCell ref="F901:F910"/>
    <mergeCell ref="G901:G910"/>
    <mergeCell ref="I901:I910"/>
    <mergeCell ref="J901:J910"/>
    <mergeCell ref="AA901:AA910"/>
    <mergeCell ref="AB901:AB910"/>
    <mergeCell ref="AC901:AC906"/>
    <mergeCell ref="AD901:AD910"/>
    <mergeCell ref="AE901:AE910"/>
    <mergeCell ref="AF901:AF910"/>
    <mergeCell ref="AC907:AC910"/>
    <mergeCell ref="H901:H902"/>
    <mergeCell ref="H903:H910"/>
    <mergeCell ref="A911:A920"/>
    <mergeCell ref="B911:B920"/>
    <mergeCell ref="C911:C920"/>
    <mergeCell ref="D911:D920"/>
    <mergeCell ref="E911:E920"/>
    <mergeCell ref="F911:F920"/>
    <mergeCell ref="G911:G920"/>
    <mergeCell ref="I911:I920"/>
    <mergeCell ref="J911:J920"/>
    <mergeCell ref="AA911:AA920"/>
    <mergeCell ref="AB911:AB920"/>
    <mergeCell ref="AC911:AC916"/>
    <mergeCell ref="AD911:AD920"/>
    <mergeCell ref="AE911:AE920"/>
    <mergeCell ref="AF911:AF920"/>
    <mergeCell ref="AC917:AC920"/>
    <mergeCell ref="H911:H912"/>
    <mergeCell ref="H913:H920"/>
    <mergeCell ref="A921:A930"/>
    <mergeCell ref="B921:B930"/>
    <mergeCell ref="C921:C930"/>
    <mergeCell ref="D921:D930"/>
    <mergeCell ref="E921:E930"/>
    <mergeCell ref="F921:F930"/>
    <mergeCell ref="G921:G930"/>
    <mergeCell ref="I921:I930"/>
    <mergeCell ref="J921:J930"/>
    <mergeCell ref="AA921:AA930"/>
    <mergeCell ref="AB921:AB930"/>
    <mergeCell ref="AC921:AC926"/>
    <mergeCell ref="AD921:AD930"/>
    <mergeCell ref="AE921:AE930"/>
    <mergeCell ref="AF921:AF930"/>
    <mergeCell ref="AC927:AC930"/>
    <mergeCell ref="H921:H922"/>
    <mergeCell ref="H923:H930"/>
    <mergeCell ref="A931:A940"/>
    <mergeCell ref="B931:B940"/>
    <mergeCell ref="C931:C940"/>
    <mergeCell ref="D931:D940"/>
    <mergeCell ref="E931:E940"/>
    <mergeCell ref="F931:F940"/>
    <mergeCell ref="G931:G940"/>
    <mergeCell ref="I931:I940"/>
    <mergeCell ref="J931:J940"/>
    <mergeCell ref="AA931:AA940"/>
    <mergeCell ref="AB931:AB940"/>
    <mergeCell ref="AC931:AC936"/>
    <mergeCell ref="AD931:AD940"/>
    <mergeCell ref="AE931:AE940"/>
    <mergeCell ref="AF931:AF940"/>
    <mergeCell ref="AC937:AC940"/>
    <mergeCell ref="H931:H932"/>
    <mergeCell ref="H933:H940"/>
    <mergeCell ref="A941:A950"/>
    <mergeCell ref="B941:B950"/>
    <mergeCell ref="C941:C950"/>
    <mergeCell ref="D941:D950"/>
    <mergeCell ref="E941:E950"/>
    <mergeCell ref="F941:F950"/>
    <mergeCell ref="G941:G950"/>
    <mergeCell ref="I941:I950"/>
    <mergeCell ref="J941:J950"/>
    <mergeCell ref="AA941:AA950"/>
    <mergeCell ref="AB941:AB950"/>
    <mergeCell ref="AC941:AC946"/>
    <mergeCell ref="AD941:AD950"/>
    <mergeCell ref="AE941:AE950"/>
    <mergeCell ref="AF941:AF950"/>
    <mergeCell ref="AC947:AC950"/>
    <mergeCell ref="H941:H942"/>
    <mergeCell ref="H943:H950"/>
    <mergeCell ref="A951:A960"/>
    <mergeCell ref="B951:B960"/>
    <mergeCell ref="C951:C960"/>
    <mergeCell ref="D951:D960"/>
    <mergeCell ref="E951:E960"/>
    <mergeCell ref="F951:F960"/>
    <mergeCell ref="G951:G960"/>
    <mergeCell ref="I951:I960"/>
    <mergeCell ref="J951:J960"/>
    <mergeCell ref="AA951:AA960"/>
    <mergeCell ref="AB951:AB960"/>
    <mergeCell ref="AC951:AC956"/>
    <mergeCell ref="AD951:AD960"/>
    <mergeCell ref="AE951:AE960"/>
    <mergeCell ref="AF951:AF960"/>
    <mergeCell ref="AC957:AC960"/>
    <mergeCell ref="H951:H952"/>
    <mergeCell ref="H953:H960"/>
    <mergeCell ref="A961:A970"/>
    <mergeCell ref="B961:B970"/>
    <mergeCell ref="C961:C970"/>
    <mergeCell ref="D961:D970"/>
    <mergeCell ref="E961:E970"/>
    <mergeCell ref="F961:F970"/>
    <mergeCell ref="G961:G970"/>
    <mergeCell ref="I961:I970"/>
    <mergeCell ref="J961:J970"/>
    <mergeCell ref="AA961:AA970"/>
    <mergeCell ref="AB961:AB970"/>
    <mergeCell ref="AC961:AC966"/>
    <mergeCell ref="AD961:AD970"/>
    <mergeCell ref="AE961:AE970"/>
    <mergeCell ref="AF961:AF970"/>
    <mergeCell ref="AC967:AC970"/>
    <mergeCell ref="H961:H962"/>
    <mergeCell ref="H963:H970"/>
    <mergeCell ref="A971:A980"/>
    <mergeCell ref="B971:B980"/>
    <mergeCell ref="C971:C980"/>
    <mergeCell ref="D971:D980"/>
    <mergeCell ref="E971:E980"/>
    <mergeCell ref="F971:F980"/>
    <mergeCell ref="G971:G980"/>
    <mergeCell ref="I971:I980"/>
    <mergeCell ref="J971:J980"/>
    <mergeCell ref="AA971:AA980"/>
    <mergeCell ref="AB971:AB980"/>
    <mergeCell ref="AC971:AC976"/>
    <mergeCell ref="AD971:AD980"/>
    <mergeCell ref="AE971:AE980"/>
    <mergeCell ref="AF971:AF980"/>
    <mergeCell ref="AC977:AC980"/>
    <mergeCell ref="H971:H972"/>
    <mergeCell ref="H973:H980"/>
    <mergeCell ref="A981:A990"/>
    <mergeCell ref="B981:B990"/>
    <mergeCell ref="C981:C990"/>
    <mergeCell ref="D981:D990"/>
    <mergeCell ref="E981:E990"/>
    <mergeCell ref="F981:F990"/>
    <mergeCell ref="G981:G990"/>
    <mergeCell ref="I981:I990"/>
    <mergeCell ref="J981:J990"/>
    <mergeCell ref="AA981:AA990"/>
    <mergeCell ref="AB981:AB990"/>
    <mergeCell ref="AC981:AC986"/>
    <mergeCell ref="AD981:AD990"/>
    <mergeCell ref="AE981:AE990"/>
    <mergeCell ref="AF981:AF990"/>
    <mergeCell ref="AC987:AC990"/>
    <mergeCell ref="H981:H982"/>
    <mergeCell ref="H983:H990"/>
    <mergeCell ref="A991:A1000"/>
    <mergeCell ref="B991:B1000"/>
    <mergeCell ref="C991:C1000"/>
    <mergeCell ref="D991:D1000"/>
    <mergeCell ref="E991:E1000"/>
    <mergeCell ref="F991:F1000"/>
    <mergeCell ref="G991:G1000"/>
    <mergeCell ref="I991:I1000"/>
    <mergeCell ref="J991:J1000"/>
    <mergeCell ref="AA991:AA1000"/>
    <mergeCell ref="AB991:AB1000"/>
    <mergeCell ref="AC991:AC996"/>
    <mergeCell ref="AD991:AD1000"/>
    <mergeCell ref="AE991:AE1000"/>
    <mergeCell ref="AF991:AF1000"/>
    <mergeCell ref="AC997:AC1000"/>
    <mergeCell ref="H991:H992"/>
    <mergeCell ref="H993:H1000"/>
    <mergeCell ref="A1001:A1010"/>
    <mergeCell ref="B1001:B1010"/>
    <mergeCell ref="C1001:C1010"/>
    <mergeCell ref="D1001:D1010"/>
    <mergeCell ref="E1001:E1010"/>
    <mergeCell ref="F1001:F1010"/>
    <mergeCell ref="G1001:G1010"/>
    <mergeCell ref="I1001:I1010"/>
    <mergeCell ref="J1001:J1010"/>
    <mergeCell ref="AA1001:AA1010"/>
    <mergeCell ref="AB1001:AB1010"/>
    <mergeCell ref="AC1001:AC1006"/>
    <mergeCell ref="AD1001:AD1010"/>
    <mergeCell ref="AE1001:AE1010"/>
    <mergeCell ref="AF1001:AF1010"/>
    <mergeCell ref="AC1007:AC1010"/>
    <mergeCell ref="H1001:H1002"/>
    <mergeCell ref="H1003:H1010"/>
    <mergeCell ref="A1011:A1020"/>
    <mergeCell ref="B1011:B1020"/>
    <mergeCell ref="C1011:C1020"/>
    <mergeCell ref="D1011:D1020"/>
    <mergeCell ref="E1011:E1020"/>
    <mergeCell ref="F1011:F1020"/>
    <mergeCell ref="G1011:G1020"/>
    <mergeCell ref="I1011:I1020"/>
    <mergeCell ref="J1011:J1020"/>
    <mergeCell ref="AA1011:AA1020"/>
    <mergeCell ref="AB1011:AB1020"/>
    <mergeCell ref="AC1011:AC1016"/>
    <mergeCell ref="AD1011:AD1020"/>
    <mergeCell ref="AE1011:AE1020"/>
    <mergeCell ref="AF1011:AF1020"/>
    <mergeCell ref="AC1017:AC1020"/>
    <mergeCell ref="H1011:H1012"/>
    <mergeCell ref="H1013:H1020"/>
    <mergeCell ref="A1021:A1030"/>
    <mergeCell ref="B1021:B1030"/>
    <mergeCell ref="C1021:C1030"/>
    <mergeCell ref="D1021:D1030"/>
    <mergeCell ref="E1021:E1030"/>
    <mergeCell ref="F1021:F1030"/>
    <mergeCell ref="G1021:G1030"/>
    <mergeCell ref="I1021:I1030"/>
    <mergeCell ref="J1021:J1030"/>
    <mergeCell ref="AA1021:AA1030"/>
    <mergeCell ref="AB1021:AB1030"/>
    <mergeCell ref="AC1021:AC1026"/>
    <mergeCell ref="AD1021:AD1030"/>
    <mergeCell ref="AE1021:AE1030"/>
    <mergeCell ref="AF1021:AF1030"/>
    <mergeCell ref="AC1027:AC1030"/>
    <mergeCell ref="H1021:H1022"/>
    <mergeCell ref="H1023:H1030"/>
    <mergeCell ref="A1031:A1040"/>
    <mergeCell ref="B1031:B1040"/>
    <mergeCell ref="C1031:C1040"/>
    <mergeCell ref="D1031:D1040"/>
    <mergeCell ref="E1031:E1040"/>
    <mergeCell ref="F1031:F1040"/>
    <mergeCell ref="G1031:G1040"/>
    <mergeCell ref="I1031:I1040"/>
    <mergeCell ref="J1031:J1040"/>
    <mergeCell ref="AA1031:AA1040"/>
    <mergeCell ref="AB1031:AB1040"/>
    <mergeCell ref="AC1031:AC1036"/>
    <mergeCell ref="AD1031:AD1040"/>
    <mergeCell ref="AE1031:AE1040"/>
    <mergeCell ref="AF1031:AF1040"/>
    <mergeCell ref="AC1037:AC1040"/>
    <mergeCell ref="H1031:H1032"/>
    <mergeCell ref="H1033:H1040"/>
    <mergeCell ref="A1041:A1050"/>
    <mergeCell ref="B1041:B1050"/>
    <mergeCell ref="C1041:C1050"/>
    <mergeCell ref="D1041:D1050"/>
    <mergeCell ref="E1041:E1050"/>
    <mergeCell ref="F1041:F1050"/>
    <mergeCell ref="G1041:G1050"/>
    <mergeCell ref="I1041:I1050"/>
    <mergeCell ref="J1041:J1050"/>
    <mergeCell ref="AA1041:AA1050"/>
    <mergeCell ref="AB1041:AB1050"/>
    <mergeCell ref="AC1041:AC1046"/>
    <mergeCell ref="AD1041:AD1050"/>
    <mergeCell ref="AE1041:AE1050"/>
    <mergeCell ref="AF1041:AF1050"/>
    <mergeCell ref="AC1047:AC1050"/>
    <mergeCell ref="H1041:H1042"/>
    <mergeCell ref="H1043:H1050"/>
    <mergeCell ref="A1051:A1060"/>
    <mergeCell ref="B1051:B1060"/>
    <mergeCell ref="C1051:C1060"/>
    <mergeCell ref="D1051:D1060"/>
    <mergeCell ref="E1051:E1060"/>
    <mergeCell ref="F1051:F1060"/>
    <mergeCell ref="G1051:G1060"/>
    <mergeCell ref="I1051:I1060"/>
    <mergeCell ref="J1051:J1060"/>
    <mergeCell ref="AA1051:AA1060"/>
    <mergeCell ref="AB1051:AB1060"/>
    <mergeCell ref="AC1051:AC1056"/>
    <mergeCell ref="AD1051:AD1060"/>
    <mergeCell ref="AE1051:AE1060"/>
    <mergeCell ref="AF1051:AF1060"/>
    <mergeCell ref="AC1057:AC1060"/>
    <mergeCell ref="H1051:H1052"/>
    <mergeCell ref="H1053:H1060"/>
    <mergeCell ref="A1061:A1070"/>
    <mergeCell ref="B1061:B1070"/>
    <mergeCell ref="C1061:C1070"/>
    <mergeCell ref="D1061:D1070"/>
    <mergeCell ref="E1061:E1070"/>
    <mergeCell ref="F1061:F1070"/>
    <mergeCell ref="G1061:G1070"/>
    <mergeCell ref="I1061:I1070"/>
    <mergeCell ref="J1061:J1070"/>
    <mergeCell ref="AA1061:AA1070"/>
    <mergeCell ref="AB1061:AB1070"/>
    <mergeCell ref="AC1061:AC1066"/>
    <mergeCell ref="AD1061:AD1070"/>
    <mergeCell ref="AE1061:AE1070"/>
    <mergeCell ref="AF1061:AF1070"/>
    <mergeCell ref="AC1067:AC1070"/>
    <mergeCell ref="H1061:H1062"/>
    <mergeCell ref="H1063:H1070"/>
    <mergeCell ref="A1071:A1080"/>
    <mergeCell ref="B1071:B1080"/>
    <mergeCell ref="C1071:C1080"/>
    <mergeCell ref="D1071:D1080"/>
    <mergeCell ref="E1071:E1080"/>
    <mergeCell ref="F1071:F1080"/>
    <mergeCell ref="G1071:G1080"/>
    <mergeCell ref="I1071:I1080"/>
    <mergeCell ref="J1071:J1080"/>
    <mergeCell ref="AA1071:AA1080"/>
    <mergeCell ref="AB1071:AB1080"/>
    <mergeCell ref="AC1071:AC1076"/>
    <mergeCell ref="AD1071:AD1080"/>
    <mergeCell ref="AE1071:AE1080"/>
    <mergeCell ref="AF1071:AF1080"/>
    <mergeCell ref="AC1077:AC1080"/>
    <mergeCell ref="H1071:H1072"/>
    <mergeCell ref="H1073:H1080"/>
    <mergeCell ref="A1081:A1090"/>
    <mergeCell ref="B1081:B1090"/>
    <mergeCell ref="C1081:C1090"/>
    <mergeCell ref="D1081:D1090"/>
    <mergeCell ref="E1081:E1090"/>
    <mergeCell ref="F1081:F1090"/>
    <mergeCell ref="G1081:G1090"/>
    <mergeCell ref="I1081:I1090"/>
    <mergeCell ref="J1081:J1090"/>
    <mergeCell ref="AA1081:AA1090"/>
    <mergeCell ref="AB1081:AB1090"/>
    <mergeCell ref="AC1081:AC1086"/>
    <mergeCell ref="AD1081:AD1090"/>
    <mergeCell ref="AE1081:AE1090"/>
    <mergeCell ref="AF1081:AF1090"/>
    <mergeCell ref="AC1087:AC1090"/>
    <mergeCell ref="H1081:H1082"/>
    <mergeCell ref="H1083:H1090"/>
    <mergeCell ref="A1091:A1100"/>
    <mergeCell ref="B1091:B1100"/>
    <mergeCell ref="C1091:C1100"/>
    <mergeCell ref="D1091:D1100"/>
    <mergeCell ref="E1091:E1100"/>
    <mergeCell ref="F1091:F1100"/>
    <mergeCell ref="G1091:G1100"/>
    <mergeCell ref="I1091:I1100"/>
    <mergeCell ref="J1091:J1100"/>
    <mergeCell ref="AA1091:AA1100"/>
    <mergeCell ref="AB1091:AB1100"/>
    <mergeCell ref="AC1091:AC1096"/>
    <mergeCell ref="AD1091:AD1100"/>
    <mergeCell ref="AE1091:AE1100"/>
    <mergeCell ref="AF1091:AF1100"/>
    <mergeCell ref="AC1097:AC1100"/>
    <mergeCell ref="H1091:H1092"/>
    <mergeCell ref="H1093:H1100"/>
    <mergeCell ref="A1101:A1110"/>
    <mergeCell ref="B1101:B1110"/>
    <mergeCell ref="C1101:C1110"/>
    <mergeCell ref="D1101:D1110"/>
    <mergeCell ref="E1101:E1110"/>
    <mergeCell ref="F1101:F1110"/>
    <mergeCell ref="G1101:G1110"/>
    <mergeCell ref="I1101:I1110"/>
    <mergeCell ref="J1101:J1110"/>
    <mergeCell ref="AA1101:AA1110"/>
    <mergeCell ref="AB1101:AB1110"/>
    <mergeCell ref="AC1101:AC1106"/>
    <mergeCell ref="AD1101:AD1110"/>
    <mergeCell ref="AE1101:AE1110"/>
    <mergeCell ref="AF1101:AF1110"/>
    <mergeCell ref="AC1107:AC1110"/>
    <mergeCell ref="H1101:H1102"/>
    <mergeCell ref="H1103:H1110"/>
    <mergeCell ref="A1111:A1120"/>
    <mergeCell ref="B1111:B1120"/>
    <mergeCell ref="C1111:C1120"/>
    <mergeCell ref="D1111:D1120"/>
    <mergeCell ref="E1111:E1120"/>
    <mergeCell ref="F1111:F1120"/>
    <mergeCell ref="G1111:G1120"/>
    <mergeCell ref="I1111:I1120"/>
    <mergeCell ref="J1111:J1120"/>
    <mergeCell ref="AA1111:AA1120"/>
    <mergeCell ref="AB1111:AB1120"/>
    <mergeCell ref="AC1111:AC1116"/>
    <mergeCell ref="AD1111:AD1120"/>
    <mergeCell ref="AE1111:AE1120"/>
    <mergeCell ref="AF1111:AF1120"/>
    <mergeCell ref="AC1117:AC1120"/>
    <mergeCell ref="H1111:H1112"/>
    <mergeCell ref="H1113:H1120"/>
    <mergeCell ref="A1121:A1130"/>
    <mergeCell ref="B1121:B1130"/>
    <mergeCell ref="C1121:C1130"/>
    <mergeCell ref="D1121:D1130"/>
    <mergeCell ref="E1121:E1130"/>
    <mergeCell ref="F1121:F1130"/>
    <mergeCell ref="G1121:G1130"/>
    <mergeCell ref="I1121:I1130"/>
    <mergeCell ref="J1121:J1130"/>
    <mergeCell ref="AA1121:AA1130"/>
    <mergeCell ref="AB1121:AB1130"/>
    <mergeCell ref="AC1121:AC1126"/>
    <mergeCell ref="AD1121:AD1130"/>
    <mergeCell ref="AE1121:AE1130"/>
    <mergeCell ref="AF1121:AF1130"/>
    <mergeCell ref="AC1127:AC1130"/>
    <mergeCell ref="H1121:H1122"/>
    <mergeCell ref="H1123:H1130"/>
    <mergeCell ref="A1131:A1140"/>
    <mergeCell ref="B1131:B1140"/>
    <mergeCell ref="C1131:C1140"/>
    <mergeCell ref="D1131:D1140"/>
    <mergeCell ref="E1131:E1140"/>
    <mergeCell ref="F1131:F1140"/>
    <mergeCell ref="G1131:G1140"/>
    <mergeCell ref="I1131:I1140"/>
    <mergeCell ref="J1131:J1140"/>
    <mergeCell ref="AA1131:AA1140"/>
    <mergeCell ref="AB1131:AB1140"/>
    <mergeCell ref="AC1131:AC1136"/>
    <mergeCell ref="AD1131:AD1140"/>
    <mergeCell ref="AE1131:AE1140"/>
    <mergeCell ref="AF1131:AF1140"/>
    <mergeCell ref="AC1137:AC1140"/>
    <mergeCell ref="H1131:H1132"/>
    <mergeCell ref="H1133:H1140"/>
    <mergeCell ref="A1141:A1150"/>
    <mergeCell ref="B1141:B1150"/>
    <mergeCell ref="C1141:C1150"/>
    <mergeCell ref="D1141:D1150"/>
    <mergeCell ref="E1141:E1150"/>
    <mergeCell ref="F1141:F1150"/>
    <mergeCell ref="G1141:G1150"/>
    <mergeCell ref="I1141:I1150"/>
    <mergeCell ref="J1141:J1150"/>
    <mergeCell ref="AA1141:AA1150"/>
    <mergeCell ref="AB1141:AB1150"/>
    <mergeCell ref="AC1141:AC1146"/>
    <mergeCell ref="AD1141:AD1150"/>
    <mergeCell ref="AE1141:AE1150"/>
    <mergeCell ref="AF1141:AF1150"/>
    <mergeCell ref="AC1147:AC1150"/>
    <mergeCell ref="H1141:H1142"/>
    <mergeCell ref="H1143:H1150"/>
    <mergeCell ref="A1151:A1160"/>
    <mergeCell ref="B1151:B1160"/>
    <mergeCell ref="C1151:C1160"/>
    <mergeCell ref="D1151:D1160"/>
    <mergeCell ref="E1151:E1160"/>
    <mergeCell ref="F1151:F1160"/>
    <mergeCell ref="G1151:G1160"/>
    <mergeCell ref="I1151:I1160"/>
    <mergeCell ref="J1151:J1160"/>
    <mergeCell ref="AA1151:AA1160"/>
    <mergeCell ref="AB1151:AB1160"/>
    <mergeCell ref="AC1151:AC1156"/>
    <mergeCell ref="AD1151:AD1160"/>
    <mergeCell ref="AE1151:AE1160"/>
    <mergeCell ref="AF1151:AF1160"/>
    <mergeCell ref="AC1157:AC1160"/>
    <mergeCell ref="H1151:H1152"/>
    <mergeCell ref="H1153:H1160"/>
    <mergeCell ref="A1161:A1170"/>
    <mergeCell ref="B1161:B1170"/>
    <mergeCell ref="C1161:C1170"/>
    <mergeCell ref="D1161:D1170"/>
    <mergeCell ref="E1161:E1170"/>
    <mergeCell ref="F1161:F1170"/>
    <mergeCell ref="G1161:G1170"/>
    <mergeCell ref="I1161:I1170"/>
    <mergeCell ref="J1161:J1170"/>
    <mergeCell ref="AA1161:AA1170"/>
    <mergeCell ref="AB1161:AB1170"/>
    <mergeCell ref="AC1161:AC1166"/>
    <mergeCell ref="AD1161:AD1170"/>
    <mergeCell ref="AE1161:AE1170"/>
    <mergeCell ref="AF1161:AF1170"/>
    <mergeCell ref="AC1167:AC1170"/>
    <mergeCell ref="H1161:H1162"/>
    <mergeCell ref="H1163:H1170"/>
    <mergeCell ref="A1171:A1180"/>
    <mergeCell ref="B1171:B1180"/>
    <mergeCell ref="C1171:C1180"/>
    <mergeCell ref="D1171:D1180"/>
    <mergeCell ref="E1171:E1180"/>
    <mergeCell ref="F1171:F1180"/>
    <mergeCell ref="G1171:G1180"/>
    <mergeCell ref="I1171:I1180"/>
    <mergeCell ref="J1171:J1180"/>
    <mergeCell ref="AA1171:AA1180"/>
    <mergeCell ref="AB1171:AB1180"/>
    <mergeCell ref="AC1171:AC1176"/>
    <mergeCell ref="AD1171:AD1180"/>
    <mergeCell ref="AE1171:AE1180"/>
    <mergeCell ref="AF1171:AF1180"/>
    <mergeCell ref="AC1177:AC1180"/>
    <mergeCell ref="H1171:H1172"/>
    <mergeCell ref="H1173:H1180"/>
    <mergeCell ref="A1181:A1190"/>
    <mergeCell ref="B1181:B1190"/>
    <mergeCell ref="C1181:C1190"/>
    <mergeCell ref="D1181:D1190"/>
    <mergeCell ref="E1181:E1190"/>
    <mergeCell ref="F1181:F1190"/>
    <mergeCell ref="G1181:G1190"/>
    <mergeCell ref="I1181:I1190"/>
    <mergeCell ref="J1181:J1190"/>
    <mergeCell ref="AA1181:AA1190"/>
    <mergeCell ref="AB1181:AB1190"/>
    <mergeCell ref="AC1181:AC1186"/>
    <mergeCell ref="AD1181:AD1190"/>
    <mergeCell ref="AE1181:AE1190"/>
    <mergeCell ref="AF1181:AF1190"/>
    <mergeCell ref="AC1187:AC1190"/>
    <mergeCell ref="H1181:H1182"/>
    <mergeCell ref="H1183:H1190"/>
    <mergeCell ref="C2081:C2090"/>
    <mergeCell ref="D2081:D2090"/>
    <mergeCell ref="E2081:E2090"/>
    <mergeCell ref="F2081:F2090"/>
    <mergeCell ref="G2081:G2090"/>
    <mergeCell ref="I2081:I2090"/>
    <mergeCell ref="J2081:J2090"/>
    <mergeCell ref="AA2081:AA2090"/>
    <mergeCell ref="AB2081:AB2090"/>
    <mergeCell ref="AC2081:AC2086"/>
    <mergeCell ref="AD2081:AD2090"/>
    <mergeCell ref="AE2081:AE2090"/>
    <mergeCell ref="AF2081:AF2090"/>
    <mergeCell ref="AC2087:AC2090"/>
    <mergeCell ref="H2081:H2082"/>
    <mergeCell ref="H2083:H2090"/>
    <mergeCell ref="A2091:A2100"/>
    <mergeCell ref="B2091:B2100"/>
    <mergeCell ref="C2091:C2100"/>
    <mergeCell ref="D2091:D2100"/>
    <mergeCell ref="E2091:E2100"/>
    <mergeCell ref="F2091:F2100"/>
    <mergeCell ref="G2091:G2100"/>
    <mergeCell ref="I2091:I2100"/>
    <mergeCell ref="J2091:J2100"/>
    <mergeCell ref="AA2091:AA2100"/>
    <mergeCell ref="AB2091:AB2100"/>
    <mergeCell ref="AC2091:AC2096"/>
    <mergeCell ref="AD2091:AD2100"/>
    <mergeCell ref="AE2091:AE2100"/>
    <mergeCell ref="AF2091:AF2100"/>
    <mergeCell ref="AC2097:AC2100"/>
    <mergeCell ref="A2101:A2110"/>
    <mergeCell ref="B2101:B2110"/>
    <mergeCell ref="C2101:C2110"/>
    <mergeCell ref="D2101:D2110"/>
    <mergeCell ref="E2101:E2110"/>
    <mergeCell ref="F2101:F2110"/>
    <mergeCell ref="G2101:G2110"/>
    <mergeCell ref="I2101:I2110"/>
    <mergeCell ref="J2101:J2110"/>
    <mergeCell ref="AA2101:AA2110"/>
    <mergeCell ref="AB2101:AB2110"/>
    <mergeCell ref="AC2101:AC2106"/>
    <mergeCell ref="AD2101:AD2110"/>
    <mergeCell ref="AE2101:AE2110"/>
    <mergeCell ref="AF2101:AF2110"/>
    <mergeCell ref="AC2107:AC2110"/>
    <mergeCell ref="H2101:H2102"/>
    <mergeCell ref="H2103:H2110"/>
    <mergeCell ref="A2111:A2120"/>
    <mergeCell ref="B2111:B2120"/>
    <mergeCell ref="C2111:C2120"/>
    <mergeCell ref="D2111:D2120"/>
    <mergeCell ref="E2111:E2120"/>
    <mergeCell ref="F2111:F2120"/>
    <mergeCell ref="G2111:G2120"/>
    <mergeCell ref="I2111:I2120"/>
    <mergeCell ref="J2111:J2120"/>
    <mergeCell ref="AA2111:AA2120"/>
    <mergeCell ref="AB2111:AB2120"/>
    <mergeCell ref="AC2111:AC2116"/>
    <mergeCell ref="AD2111:AD2120"/>
    <mergeCell ref="AE2111:AE2120"/>
    <mergeCell ref="AF2111:AF2120"/>
    <mergeCell ref="AC2117:AC2120"/>
    <mergeCell ref="H2111:H2112"/>
    <mergeCell ref="H2113:H2120"/>
    <mergeCell ref="A2121:A2130"/>
    <mergeCell ref="B2121:B2130"/>
    <mergeCell ref="C2121:C2130"/>
    <mergeCell ref="D2121:D2130"/>
    <mergeCell ref="E2121:E2130"/>
    <mergeCell ref="F2121:F2130"/>
    <mergeCell ref="G2121:G2130"/>
    <mergeCell ref="I2121:I2130"/>
    <mergeCell ref="J2121:J2130"/>
    <mergeCell ref="AA2121:AA2130"/>
    <mergeCell ref="AB2121:AB2130"/>
    <mergeCell ref="AC2121:AC2126"/>
    <mergeCell ref="AD2121:AD2130"/>
    <mergeCell ref="AE2121:AE2130"/>
    <mergeCell ref="AF2121:AF2130"/>
    <mergeCell ref="AC2127:AC2130"/>
    <mergeCell ref="H2121:H2122"/>
    <mergeCell ref="H2123:H2130"/>
    <mergeCell ref="A2131:A2140"/>
    <mergeCell ref="B2131:B2140"/>
    <mergeCell ref="C2131:C2140"/>
    <mergeCell ref="D2131:D2140"/>
    <mergeCell ref="E2131:E2140"/>
    <mergeCell ref="F2131:F2140"/>
    <mergeCell ref="G2131:G2140"/>
    <mergeCell ref="I2131:I2140"/>
    <mergeCell ref="J2131:J2140"/>
    <mergeCell ref="AA2131:AA2140"/>
    <mergeCell ref="AB2131:AB2140"/>
    <mergeCell ref="AC2131:AC2136"/>
    <mergeCell ref="AD2131:AD2140"/>
    <mergeCell ref="AE2131:AE2140"/>
    <mergeCell ref="AF2131:AF2140"/>
    <mergeCell ref="AC2137:AC2140"/>
    <mergeCell ref="H2131:H2132"/>
    <mergeCell ref="H2133:H2140"/>
    <mergeCell ref="A2141:A2150"/>
    <mergeCell ref="B2141:B2150"/>
    <mergeCell ref="C2141:C2150"/>
    <mergeCell ref="D2141:D2150"/>
    <mergeCell ref="E2141:E2150"/>
    <mergeCell ref="F2141:F2150"/>
    <mergeCell ref="G2141:G2150"/>
    <mergeCell ref="I2141:I2150"/>
    <mergeCell ref="J2141:J2150"/>
    <mergeCell ref="AA2141:AA2150"/>
    <mergeCell ref="AB2141:AB2150"/>
    <mergeCell ref="AC2141:AC2146"/>
    <mergeCell ref="AD2141:AD2150"/>
    <mergeCell ref="AE2141:AE2150"/>
    <mergeCell ref="AF2141:AF2150"/>
    <mergeCell ref="AC2147:AC2150"/>
    <mergeCell ref="H2141:H2142"/>
    <mergeCell ref="H2143:H2150"/>
    <mergeCell ref="A2151:A2160"/>
    <mergeCell ref="B2151:B2160"/>
    <mergeCell ref="C2151:C2160"/>
    <mergeCell ref="D2151:D2160"/>
    <mergeCell ref="E2151:E2160"/>
    <mergeCell ref="F2151:F2160"/>
    <mergeCell ref="G2151:G2160"/>
    <mergeCell ref="I2151:I2160"/>
    <mergeCell ref="J2151:J2160"/>
    <mergeCell ref="AA2151:AA2160"/>
    <mergeCell ref="AB2151:AB2160"/>
    <mergeCell ref="AC2151:AC2156"/>
    <mergeCell ref="AD2151:AD2160"/>
    <mergeCell ref="AE2151:AE2160"/>
    <mergeCell ref="AF2151:AF2160"/>
    <mergeCell ref="AC2157:AC2160"/>
    <mergeCell ref="H2151:H2152"/>
    <mergeCell ref="H2153:H2160"/>
    <mergeCell ref="A2161:A2170"/>
    <mergeCell ref="B2161:B2170"/>
    <mergeCell ref="C2161:C2170"/>
    <mergeCell ref="D2161:D2170"/>
    <mergeCell ref="E2161:E2170"/>
    <mergeCell ref="F2161:F2170"/>
    <mergeCell ref="G2161:G2170"/>
    <mergeCell ref="I2161:I2170"/>
    <mergeCell ref="J2161:J2170"/>
    <mergeCell ref="AA2161:AA2170"/>
    <mergeCell ref="AB2161:AB2170"/>
    <mergeCell ref="AC2161:AC2166"/>
    <mergeCell ref="AD2161:AD2170"/>
    <mergeCell ref="AE2161:AE2170"/>
    <mergeCell ref="AF2161:AF2170"/>
    <mergeCell ref="AC2167:AC2170"/>
    <mergeCell ref="H2161:H2162"/>
    <mergeCell ref="H2163:H2170"/>
    <mergeCell ref="A2171:A2180"/>
    <mergeCell ref="B2171:B2180"/>
    <mergeCell ref="C2171:C2180"/>
    <mergeCell ref="D2171:D2180"/>
    <mergeCell ref="E2171:E2180"/>
    <mergeCell ref="F2171:F2180"/>
    <mergeCell ref="G2171:G2180"/>
    <mergeCell ref="I2171:I2180"/>
    <mergeCell ref="J2171:J2180"/>
    <mergeCell ref="AA2171:AA2180"/>
    <mergeCell ref="AB2171:AB2180"/>
    <mergeCell ref="AC2171:AC2176"/>
    <mergeCell ref="AD2171:AD2180"/>
    <mergeCell ref="AE2171:AE2180"/>
    <mergeCell ref="AF2171:AF2180"/>
    <mergeCell ref="AC2177:AC2180"/>
    <mergeCell ref="H2171:H2172"/>
    <mergeCell ref="H2173:H2180"/>
    <mergeCell ref="A2345:A2352"/>
    <mergeCell ref="B2345:B2352"/>
    <mergeCell ref="C2345:C2352"/>
    <mergeCell ref="D2345:D2352"/>
    <mergeCell ref="E2345:E2352"/>
    <mergeCell ref="F2345:F2352"/>
    <mergeCell ref="G2345:G2352"/>
    <mergeCell ref="I2345:I2352"/>
    <mergeCell ref="J2345:J2352"/>
    <mergeCell ref="AA2345:AA2352"/>
    <mergeCell ref="AB2345:AB2352"/>
    <mergeCell ref="AC2345:AC2349"/>
    <mergeCell ref="AD2345:AD2352"/>
    <mergeCell ref="AE2345:AE2352"/>
    <mergeCell ref="AF2345:AF2352"/>
    <mergeCell ref="AC2350:AC2352"/>
    <mergeCell ref="A2353:A2360"/>
    <mergeCell ref="B2353:B2360"/>
    <mergeCell ref="C2353:C2360"/>
    <mergeCell ref="D2353:D2360"/>
    <mergeCell ref="E2353:E2360"/>
    <mergeCell ref="F2353:F2360"/>
    <mergeCell ref="G2353:G2360"/>
    <mergeCell ref="I2353:I2360"/>
    <mergeCell ref="J2353:J2360"/>
    <mergeCell ref="AA2353:AA2360"/>
    <mergeCell ref="AB2353:AB2360"/>
    <mergeCell ref="AC2353:AC2357"/>
    <mergeCell ref="AD2353:AD2360"/>
    <mergeCell ref="AE2353:AE2360"/>
    <mergeCell ref="AF2353:AF2360"/>
    <mergeCell ref="AC2358:AC2360"/>
  </mergeCells>
  <phoneticPr fontId="12" type="noConversion"/>
  <dataValidations count="5">
    <dataValidation type="list" allowBlank="1" showInputMessage="1" showErrorMessage="1" sqref="Q2466:Q2476 Q2453:Q2464" xr:uid="{00000000-0002-0000-0700-000000000000}">
      <formula1>$S$21:$S$39</formula1>
    </dataValidation>
    <dataValidation allowBlank="1" showInputMessage="1" showErrorMessage="1" prompt="wpisz uczelnię, instytucję" sqref="H7 H16 H24 H32 H40 H48 H56 H66 H76 H86 H96 H106 H116 H125 H133 H141 H149 H157 H165 H173 H183 H193 H203 H213 H223 H233 H243 H253 H263 H273 H283 H293 H303 H313 H323 H333 H343 H353 H363 H373 H383 H393 H403 H413 H423 H433 H443 H453 H463 H473 H483 H493 H503 H513 H523 H533 H543 H553 H563 H573 H583 H593 H603 H613 H623 H633 H643 H653 H663 H673 H683 H693 H703 H713 H723 H733 H743 H753 H763 H773 H783 H793 H803 H813 H823 H833 H843 H853 H863 H873 H883 H893 H903 H913 H923 H933 H943 H953 H963 H973 H983 H993 H1003 H1013 H1023 H1033 H1043 H1053 H1063 H1073 H1083 H1093 H1103 H1113 H1123 H1133 H1143 H1153 H1163 H1173 H1183 H1193 H1203 H1213 H1223 H1233 H1243 H1253 H1263 H1273 H1283 H1293 H1303 H1313 H1323 H1333 H1343 H1353 H1363 H1373 H1383 H1393 H1403 H1413 H1423 H1433 H1443 H1453 H1463 H1473 H1483 H1493 H1503 H1513 H1523 H1533 H1543 H1553 H1563 H1573 H1583 H1593 H1603 H1613 H1623 H1633 H1643 H1653 H1663 H1673 H1683 H1693 H1703 H1713 H1723 H1733 H1743 H1753 H1763 H1773 H1783 H1793 H1803 H1813 H1823 H1833 H1843 H1853 H1863 H1873 H1883 H1893 H1903 H1913 H1923 H1933 H1943 H1953 H1963 H1973 H1983 H1993 H2003 H2013 H2023 H2033 H2043 H2053 H2063 H2073 H2083 H2093 H2103 H2113 H2123 H2133 H2143 H2153 H2163 H2173 H2183 H2193 H2203 H2213 H2223 H2233 H2243 H2253 H2263 H2273 H2283 H2293 H2303 H2313 H2323 H2346 H2354 H2362 H2394 H2404 H2414 H2424 H2434 H2444" xr:uid="{00000000-0002-0000-0700-000001000000}"/>
    <dataValidation type="list" allowBlank="1" showInputMessage="1" showErrorMessage="1" sqref="M2477" xr:uid="{00000000-0002-0000-0700-000002000000}">
      <formula1>$G$32:$G$38</formula1>
    </dataValidation>
    <dataValidation allowBlank="1" showInputMessage="1" showErrorMessage="1" prompt="wpisz liczbę godz etat_x000a_" sqref="AB2332" xr:uid="{00000000-0002-0000-0700-000003000000}"/>
    <dataValidation allowBlank="1" showInputMessage="1" showErrorMessage="1" prompt="_x000a_" sqref="Z2332" xr:uid="{00000000-0002-0000-0700-000004000000}"/>
  </dataValidations>
  <printOptions horizontalCentered="1"/>
  <pageMargins left="0.39370078740157483" right="0.39370078740157483" top="0.78740157480314965" bottom="0.47244094488188981" header="0" footer="0.23622047244094491"/>
  <pageSetup paperSize="9" scale="52" fitToHeight="0" orientation="landscape" useFirstPageNumber="1" verticalDpi="4294967293" r:id="rId1"/>
  <headerFooter alignWithMargins="0">
    <oddFooter>&amp;L&amp;8CEA - arkusz organizacyjny na rok szkolny 2021/2022    nr teczki: &amp;F</oddFooter>
  </headerFooter>
  <rowBreaks count="41" manualBreakCount="41">
    <brk id="62" max="31" man="1"/>
    <brk id="123" max="31" man="1"/>
    <brk id="179" max="31" man="1"/>
    <brk id="240" max="31" man="1"/>
    <brk id="300" max="31" man="1"/>
    <brk id="360" max="31" man="1"/>
    <brk id="420" max="31" man="1"/>
    <brk id="480" max="31" man="1"/>
    <brk id="540" max="31" man="1"/>
    <brk id="600" max="31" man="1"/>
    <brk id="660" max="31" man="1"/>
    <brk id="720" max="31" man="1"/>
    <brk id="780" max="31" man="1"/>
    <brk id="840" max="31" man="1"/>
    <brk id="900" max="31" man="1"/>
    <brk id="960" max="31" man="1"/>
    <brk id="1020" max="31" man="1"/>
    <brk id="1080" max="31" man="1"/>
    <brk id="1140" max="31" man="1"/>
    <brk id="1200" max="31" man="1"/>
    <brk id="1260" max="31" man="1"/>
    <brk id="1320" max="31" man="1"/>
    <brk id="1380" max="31" man="1"/>
    <brk id="1440" max="31" man="1"/>
    <brk id="1500" max="31" man="1"/>
    <brk id="1560" max="31" man="1"/>
    <brk id="1620" max="31" man="1"/>
    <brk id="1680" max="31" man="1"/>
    <brk id="1740" max="31" man="1"/>
    <brk id="1800" max="31" man="1"/>
    <brk id="1860" max="31" man="1"/>
    <brk id="1920" max="31" man="1"/>
    <brk id="1980" max="31" man="1"/>
    <brk id="2040" max="31" man="1"/>
    <brk id="2100" max="31" man="1"/>
    <brk id="2160" max="31" man="1"/>
    <brk id="2220" max="31" man="1"/>
    <brk id="2280" max="31" man="1"/>
    <brk id="2343" max="31" man="1"/>
    <brk id="2401" max="31" man="1"/>
    <brk id="2451" max="31" man="1"/>
  </rowBreaks>
  <legacy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700-000005000000}">
          <x14:formula1>
            <xm:f>słownik!$G$18:$G$20</xm:f>
          </x14:formula1>
          <xm:sqref>E6:E13 E15:E62 E64:E179 E2370:E2379 E2332:E2343 E2453:E2464 E2466:E2476 E181:E2330 E2345:E2368 E2381:E2390 E2392:E2451</xm:sqref>
        </x14:dataValidation>
        <x14:dataValidation type="list" allowBlank="1" showInputMessage="1" showErrorMessage="1" xr:uid="{00000000-0002-0000-0700-00000A000000}">
          <x14:formula1>
            <xm:f>słownik!$D$2:$D$49</xm:f>
          </x14:formula1>
          <xm:sqref>O2466:O2476 O6:O13 O2332:O2343 O64:O179 O15:O62 O181:O2330 O2345:O2368 O2370:O2379 O2453:O2464 O2381:O2390 O2392:O2451</xm:sqref>
        </x14:dataValidation>
        <x14:dataValidation type="list" allowBlank="1" showInputMessage="1" showErrorMessage="1" xr:uid="{00000000-0002-0000-0700-00000C000000}">
          <x14:formula1>
            <xm:f>słownik!$I$2:$I$17</xm:f>
          </x14:formula1>
          <xm:sqref>K6:K13 K2332:K2343 K15:K62 K64:K179 K181:K2330 K2370:K2379 K2345:K2368 K2466:K2476 K2453:K2464 K2381:K2390 K2392:K2451</xm:sqref>
        </x14:dataValidation>
        <x14:dataValidation type="list" allowBlank="1" showInputMessage="1" showErrorMessage="1" xr:uid="{00000000-0002-0000-0700-00000D000000}">
          <x14:formula1>
            <xm:f>słownik!$G$32:$G$38</xm:f>
          </x14:formula1>
          <xm:sqref>M6:M13 M15:M62 M64:M179 M181:M2330 M2332:M2343 M2345:M2368 M2370:M2379 M2466:M2476 M2453:M2464 M2381:M2390 M2392:M2451</xm:sqref>
        </x14:dataValidation>
        <x14:dataValidation type="list" allowBlank="1" showInputMessage="1" showErrorMessage="1" xr:uid="{00000000-0002-0000-0700-00000F000000}">
          <x14:formula1>
            <xm:f>słownik!$B$2:$B$150</xm:f>
          </x14:formula1>
          <xm:sqref>N6:N13 N2345:N2368 N2453:N2464 N2466:N2476 N2332:N2343 N2370:N2379 N181:N2330 N64:N106 N108:N179 N15:N62 N2381:N2390 N2392:N2451</xm:sqref>
        </x14:dataValidation>
        <x14:dataValidation type="list" allowBlank="1" showInputMessage="1" showErrorMessage="1" xr:uid="{00000000-0002-0000-0700-000010000000}">
          <x14:formula1>
            <xm:f>słownik!$G$2:$G$12</xm:f>
          </x14:formula1>
          <xm:sqref>L181:L2330 L2370:L2379 L2466:L2476 L2345:L2368 L6:L13 L15:L62 L64:L179 L2453:L2464 L2332:L2343 N107 L2381:L2390 L2392:L2451</xm:sqref>
        </x14:dataValidation>
        <x14:dataValidation type="list" allowBlank="1" showInputMessage="1" showErrorMessage="1" xr:uid="{00000000-0002-0000-0700-00000E000000}">
          <x14:formula1>
            <xm:f>słownik!$I$20:$I$26</xm:f>
          </x14:formula1>
          <xm:sqref>P2466:P2476 P2392:P2451 P2381:P2390 P2453:P2464 P2345:P2368 P181:P2330 P2370:P2379 P15:P62 P64:P179 P6:P13 P2332:P2343</xm:sqref>
        </x14:dataValidation>
        <x14:dataValidation type="list" allowBlank="1" showInputMessage="1" showErrorMessage="1" xr:uid="{00000000-0002-0000-0700-000009000000}">
          <x14:formula1>
            <xm:f>słownik!$J$29:$J$35</xm:f>
          </x14:formula1>
          <xm:sqref>I2466:I2476 I2392:I2451 I2381:I2390 I2345 I2453:I2464 I132 I148 I15:I62 I64:I124 I164 I172:I179 I2332:I2343 I6:I13 I140 I181:I2330 I2361 I2353 I2370:I2379 I156</xm:sqref>
        </x14:dataValidation>
        <x14:dataValidation type="list" allowBlank="1" showInputMessage="1" showErrorMessage="1" xr:uid="{00000000-0002-0000-0700-000007000000}">
          <x14:formula1>
            <xm:f>słownik!$L$2:$L$9</xm:f>
          </x14:formula1>
          <xm:sqref>B64:B179 B2392:B2451 B2381:B2390 B2453:B2464 B2466:B2476 B2370:B2379 B2345:B2368 B2332:B2343 B181:B2330 B15:B62 B6:B13</xm:sqref>
        </x14:dataValidation>
        <x14:dataValidation type="list" allowBlank="1" showInputMessage="1" showErrorMessage="1" xr:uid="{00000000-0002-0000-0700-000006000000}">
          <x14:formula1>
            <xm:f>słownik!$L$12:$L$14</xm:f>
          </x14:formula1>
          <xm:sqref>Q64:Q179 Q2370:Q2451 Q2345:Q2368 Q2332:Q2343 Q181:Q2330 Q15:Q62 Q6:Q13</xm:sqref>
        </x14:dataValidation>
        <x14:dataValidation type="list" allowBlank="1" showInputMessage="1" showErrorMessage="1" xr:uid="{00000000-0002-0000-0700-00000B000000}">
          <x14:formula1>
            <xm:f>słownik!$L$17:$L$21</xm:f>
          </x14:formula1>
          <xm:sqref>J2466:J2476 J64:J124 J132 J148 J15:J62 J156 J164 J172:J179 J2332:J2343 J6:J13 J140 J181:J2330 J2361 J2353 J2370:J2379 J2453:J2464 J2345 J2381:J2390 J2392:J2451</xm:sqref>
        </x14:dataValidation>
        <x14:dataValidation type="list" allowBlank="1" showInputMessage="1" showErrorMessage="1" xr:uid="{00000000-0002-0000-0700-000008000000}">
          <x14:formula1>
            <xm:f>słownik!$L$24:$L$26</xm:f>
          </x14:formula1>
          <xm:sqref>H2466:H2476 H2392 H2381:H2390 H2432 H2422 H2412 H2402 H2442 H2311 H2301 H2291 H2281 H2271 H2261 H2251 H2241 H2231 H2221 H2211 H2201 H2191 H2181 H2171 H2161 H2151 H2141 H2131 H2121 H2111 H2101 H2091 H2081 H2071 H2061 H2051 H2041 H2031 H2021 H2011 H2001 H1991 H1981 H1971 H1961 H1951 H1941 H1931 H1921 H1911 H1901 H1891 H1881 H1871 H1861 H1851 H1841 H1831 H1821 H1811 H1801 H1791 H1781 H1771 H1761 H1751 H1741 H1731 H1721 H1711 H1701 H1691 H1681 H1671 H1661 H1651 H1641 H1631 H1621 H1611 H1601 H1591 H1581 H1571 H1561 H1551 H1541 H1531 H1521 H1501 H1491 H1481 H1471 H1461 H1451 H1441 H1431 H1421 H1411 H1401 H1391 H1381 H1371 H1361 H1351 H1341 H1331 H1321 H1311 H1301 H1291 H1281 H1271 H1261 H1251 H1241 H1231 H1221 H1211 H1201 H1191 H1181 H1171 H1161 H1151 H1141 H1131 H1121 H1111 H1101 H1091 H1081 H1071 H1061 H1051 H1041 H1031 H1021 H1011 H1001 H991 H981 H971 H961 H951 H941 H931 H921 H911 H901 H891 H881 H871 H861 H851 H841 H831 H821 H811 H801 H791 H781 H771 H761 H751 H741 H731 H721 H711 H701 H691 H681 H671 H661 H651 H641 H631 H621 H611 H601 H591 H581 H571 H561 H551 H541 H531 H521 H511 H501 H491 H481 H471 H461 H451 H441 H431 H421 H411 H401 H391 H381 H371 H361 H351 H341 H331 H321 H311 H301 H291 H281 H271 H261 H251 H241 H231 H221 H211 H201 H191 H1511 H181 H164 H156 H148 H140 H132 H64 H47 H39 H31 H23 H15 H2321 H2453:H2464 H124 H104 H6 H55 H114 H94 H2332:H2343 H2345 H84 H172 H2353 H2361 H2370:H2379 H74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8">
    <tabColor rgb="FFFFFF00"/>
    <pageSetUpPr fitToPage="1"/>
  </sheetPr>
  <dimension ref="A1:P98"/>
  <sheetViews>
    <sheetView showGridLines="0" view="pageBreakPreview" zoomScale="90" zoomScaleNormal="100" zoomScaleSheetLayoutView="90" workbookViewId="0">
      <selection activeCell="C82" sqref="C82"/>
    </sheetView>
  </sheetViews>
  <sheetFormatPr defaultRowHeight="12.75"/>
  <cols>
    <col min="1" max="2" width="4.85546875" customWidth="1"/>
    <col min="3" max="3" width="27.28515625" customWidth="1"/>
    <col min="4" max="6" width="3.7109375" customWidth="1"/>
    <col min="7" max="7" width="29.7109375" customWidth="1"/>
    <col min="8" max="8" width="16.140625" customWidth="1"/>
    <col min="9" max="9" width="6.5703125" customWidth="1"/>
    <col min="10" max="10" width="8.5703125" customWidth="1"/>
    <col min="11" max="11" width="8.7109375" customWidth="1"/>
    <col min="12" max="12" width="10.5703125" customWidth="1"/>
    <col min="13" max="13" width="5.85546875" style="94" customWidth="1"/>
    <col min="14" max="14" width="12.28515625" customWidth="1"/>
    <col min="15" max="15" width="8.7109375" customWidth="1"/>
    <col min="16" max="16" width="9.42578125" customWidth="1"/>
  </cols>
  <sheetData>
    <row r="1" spans="1:16" ht="20.25" customHeight="1">
      <c r="A1" s="16"/>
      <c r="B1" s="16"/>
      <c r="C1" s="248" t="str">
        <f>wizyt!C3</f>
        <v>??</v>
      </c>
      <c r="D1" s="249"/>
      <c r="E1" s="249"/>
      <c r="F1" s="16"/>
      <c r="G1" s="16"/>
      <c r="H1" s="16"/>
      <c r="I1" s="16"/>
      <c r="J1" s="16"/>
      <c r="K1" s="16"/>
      <c r="L1" s="1863">
        <f>wizyt!$B$1</f>
        <v>0</v>
      </c>
      <c r="M1" s="2870" t="str">
        <f>wizyt!$D$1</f>
        <v>.</v>
      </c>
      <c r="N1" s="2870"/>
    </row>
    <row r="2" spans="1:16" ht="23.25" customHeight="1" thickBot="1">
      <c r="A2" s="16"/>
      <c r="B2" s="1242"/>
      <c r="C2" s="1242"/>
      <c r="D2" s="1242"/>
      <c r="E2" s="1242"/>
      <c r="F2" s="1242"/>
      <c r="G2" s="1242"/>
      <c r="H2" s="1242"/>
      <c r="I2" s="1242"/>
      <c r="J2" s="1359" t="s">
        <v>775</v>
      </c>
      <c r="K2" s="251" t="str">
        <f>wizyt!H3</f>
        <v>2021/2022</v>
      </c>
      <c r="L2" s="16"/>
      <c r="M2" s="250"/>
      <c r="N2" s="16"/>
    </row>
    <row r="3" spans="1:16" ht="72" customHeight="1" thickBot="1">
      <c r="A3" s="640" t="s">
        <v>2</v>
      </c>
      <c r="B3" s="641" t="s">
        <v>380</v>
      </c>
      <c r="C3" s="642" t="s">
        <v>70</v>
      </c>
      <c r="D3" s="643" t="s">
        <v>16</v>
      </c>
      <c r="E3" s="643" t="s">
        <v>203</v>
      </c>
      <c r="F3" s="644" t="s">
        <v>3</v>
      </c>
      <c r="G3" s="1360" t="s">
        <v>118</v>
      </c>
      <c r="H3" s="1360" t="s">
        <v>119</v>
      </c>
      <c r="I3" s="639" t="s">
        <v>24</v>
      </c>
      <c r="J3" s="645" t="s">
        <v>183</v>
      </c>
      <c r="K3" s="645" t="s">
        <v>56</v>
      </c>
      <c r="L3" s="646" t="s">
        <v>359</v>
      </c>
      <c r="M3" s="646" t="s">
        <v>140</v>
      </c>
      <c r="N3" s="647" t="s">
        <v>73</v>
      </c>
    </row>
    <row r="4" spans="1:16" ht="13.5" thickBot="1">
      <c r="A4" s="215">
        <v>1</v>
      </c>
      <c r="B4" s="215">
        <v>2</v>
      </c>
      <c r="C4" s="215">
        <v>3</v>
      </c>
      <c r="D4" s="215">
        <v>4</v>
      </c>
      <c r="E4" s="215">
        <v>5</v>
      </c>
      <c r="F4" s="215">
        <v>6</v>
      </c>
      <c r="G4" s="215">
        <v>7</v>
      </c>
      <c r="H4" s="215">
        <v>8</v>
      </c>
      <c r="I4" s="215">
        <v>9</v>
      </c>
      <c r="J4" s="215">
        <v>10</v>
      </c>
      <c r="K4" s="215">
        <v>11</v>
      </c>
      <c r="L4" s="215">
        <v>12</v>
      </c>
      <c r="M4" s="215">
        <v>13</v>
      </c>
      <c r="N4" s="215">
        <v>14</v>
      </c>
    </row>
    <row r="5" spans="1:16" ht="18" thickTop="1" thickBot="1">
      <c r="A5" s="71"/>
      <c r="B5" s="72"/>
      <c r="C5" s="178" t="s">
        <v>193</v>
      </c>
      <c r="D5" s="72"/>
      <c r="E5" s="72"/>
      <c r="F5" s="72"/>
      <c r="G5" s="72"/>
      <c r="H5" s="72"/>
      <c r="I5" s="72"/>
      <c r="J5" s="29">
        <f>SUM(J6:J35)</f>
        <v>0</v>
      </c>
      <c r="K5" s="29">
        <f>SUM(K6:K35)</f>
        <v>0</v>
      </c>
      <c r="L5" s="29">
        <f>SUM(L6:L35)</f>
        <v>0</v>
      </c>
      <c r="M5" s="100"/>
      <c r="N5" s="31" t="s">
        <v>54</v>
      </c>
    </row>
    <row r="6" spans="1:16" s="1" customFormat="1" ht="15" thickTop="1">
      <c r="A6" s="600">
        <v>1</v>
      </c>
      <c r="B6" s="605"/>
      <c r="C6" s="157"/>
      <c r="D6" s="81"/>
      <c r="E6" s="81"/>
      <c r="F6" s="82"/>
      <c r="G6" s="152"/>
      <c r="H6" s="152"/>
      <c r="I6" s="143"/>
      <c r="J6" s="252"/>
      <c r="K6" s="200">
        <f>IF(J6&lt;=40,0,J6-40)</f>
        <v>0</v>
      </c>
      <c r="L6" s="201">
        <f>IF(J6&lt;40,J6,40)/IF(J6="",1,40)</f>
        <v>0</v>
      </c>
      <c r="M6" s="202" t="str">
        <f>IF(L6=1,"pe",IF(L6&gt;0,"ne",""))</f>
        <v/>
      </c>
      <c r="N6" s="83"/>
      <c r="O6" s="531"/>
      <c r="P6" s="531"/>
    </row>
    <row r="7" spans="1:16" s="1" customFormat="1" ht="14.25">
      <c r="A7" s="601">
        <v>2</v>
      </c>
      <c r="B7" s="605"/>
      <c r="C7" s="158"/>
      <c r="D7" s="144"/>
      <c r="E7" s="193"/>
      <c r="F7" s="145"/>
      <c r="G7" s="153"/>
      <c r="H7" s="153"/>
      <c r="I7" s="146"/>
      <c r="J7" s="213"/>
      <c r="K7" s="203">
        <f t="shared" ref="K7:K35" si="0">IF(J7&lt;=40,0,J7-40)</f>
        <v>0</v>
      </c>
      <c r="L7" s="204">
        <f t="shared" ref="L7:L35" si="1">IF(J7&lt;40,J7,40)/IF(J7="",1,40)</f>
        <v>0</v>
      </c>
      <c r="M7" s="205" t="str">
        <f t="shared" ref="M7:M35" si="2">IF(L7=1,"pe",IF(L7&gt;0,"ne",""))</f>
        <v/>
      </c>
      <c r="N7" s="85"/>
      <c r="O7" s="531"/>
      <c r="P7" s="531"/>
    </row>
    <row r="8" spans="1:16" s="1" customFormat="1" ht="14.25">
      <c r="A8" s="601">
        <v>3</v>
      </c>
      <c r="B8" s="605"/>
      <c r="C8" s="158"/>
      <c r="D8" s="144"/>
      <c r="E8" s="193"/>
      <c r="F8" s="145"/>
      <c r="G8" s="153"/>
      <c r="H8" s="153"/>
      <c r="I8" s="146"/>
      <c r="J8" s="213"/>
      <c r="K8" s="203">
        <f t="shared" si="0"/>
        <v>0</v>
      </c>
      <c r="L8" s="204">
        <f t="shared" si="1"/>
        <v>0</v>
      </c>
      <c r="M8" s="205" t="str">
        <f t="shared" si="2"/>
        <v/>
      </c>
      <c r="N8" s="85"/>
      <c r="O8" s="531"/>
      <c r="P8" s="531"/>
    </row>
    <row r="9" spans="1:16" s="1" customFormat="1" ht="14.25">
      <c r="A9" s="601">
        <v>4</v>
      </c>
      <c r="B9" s="605"/>
      <c r="C9" s="158"/>
      <c r="D9" s="144"/>
      <c r="E9" s="193"/>
      <c r="F9" s="145"/>
      <c r="G9" s="153"/>
      <c r="H9" s="153"/>
      <c r="I9" s="146"/>
      <c r="J9" s="213"/>
      <c r="K9" s="203">
        <f t="shared" ref="K9:K27" si="3">IF(J9&lt;=40,0,J9-40)</f>
        <v>0</v>
      </c>
      <c r="L9" s="204">
        <f t="shared" ref="L9:L27" si="4">IF(J9&lt;40,J9,40)/IF(J9="",1,40)</f>
        <v>0</v>
      </c>
      <c r="M9" s="205" t="str">
        <f t="shared" ref="M9:M27" si="5">IF(L9=1,"pe",IF(L9&gt;0,"ne",""))</f>
        <v/>
      </c>
      <c r="N9" s="85"/>
      <c r="O9" s="531"/>
      <c r="P9" s="531"/>
    </row>
    <row r="10" spans="1:16" s="1" customFormat="1" ht="14.25">
      <c r="A10" s="601">
        <v>5</v>
      </c>
      <c r="B10" s="605"/>
      <c r="C10" s="158"/>
      <c r="D10" s="144"/>
      <c r="E10" s="193"/>
      <c r="F10" s="145"/>
      <c r="G10" s="153"/>
      <c r="H10" s="153"/>
      <c r="I10" s="146"/>
      <c r="J10" s="213"/>
      <c r="K10" s="203">
        <f t="shared" si="3"/>
        <v>0</v>
      </c>
      <c r="L10" s="204">
        <f t="shared" si="4"/>
        <v>0</v>
      </c>
      <c r="M10" s="205" t="str">
        <f t="shared" si="5"/>
        <v/>
      </c>
      <c r="N10" s="85"/>
      <c r="O10" s="531"/>
      <c r="P10" s="531"/>
    </row>
    <row r="11" spans="1:16" s="1" customFormat="1" ht="14.25">
      <c r="A11" s="601">
        <v>6</v>
      </c>
      <c r="B11" s="605"/>
      <c r="C11" s="158"/>
      <c r="D11" s="144"/>
      <c r="E11" s="193"/>
      <c r="F11" s="145"/>
      <c r="G11" s="153"/>
      <c r="H11" s="153"/>
      <c r="I11" s="146"/>
      <c r="J11" s="213"/>
      <c r="K11" s="203">
        <f t="shared" si="3"/>
        <v>0</v>
      </c>
      <c r="L11" s="204">
        <f t="shared" si="4"/>
        <v>0</v>
      </c>
      <c r="M11" s="205" t="str">
        <f t="shared" si="5"/>
        <v/>
      </c>
      <c r="N11" s="85"/>
      <c r="O11" s="531"/>
      <c r="P11" s="531"/>
    </row>
    <row r="12" spans="1:16" s="1" customFormat="1" ht="14.25">
      <c r="A12" s="601">
        <v>7</v>
      </c>
      <c r="B12" s="605"/>
      <c r="C12" s="158"/>
      <c r="D12" s="144"/>
      <c r="E12" s="193"/>
      <c r="F12" s="145"/>
      <c r="G12" s="153"/>
      <c r="H12" s="153"/>
      <c r="I12" s="146"/>
      <c r="J12" s="213"/>
      <c r="K12" s="203">
        <f t="shared" ref="K12:K21" si="6">IF(J12&lt;=40,0,J12-40)</f>
        <v>0</v>
      </c>
      <c r="L12" s="204">
        <f t="shared" ref="L12:L21" si="7">IF(J12&lt;40,J12,40)/IF(J12="",1,40)</f>
        <v>0</v>
      </c>
      <c r="M12" s="205" t="str">
        <f t="shared" ref="M12:M21" si="8">IF(L12=1,"pe",IF(L12&gt;0,"ne",""))</f>
        <v/>
      </c>
      <c r="N12" s="85"/>
      <c r="O12" s="531"/>
      <c r="P12" s="531"/>
    </row>
    <row r="13" spans="1:16" s="1" customFormat="1" ht="14.25">
      <c r="A13" s="601">
        <v>8</v>
      </c>
      <c r="B13" s="605"/>
      <c r="C13" s="158"/>
      <c r="D13" s="144"/>
      <c r="E13" s="193"/>
      <c r="F13" s="145"/>
      <c r="G13" s="153"/>
      <c r="H13" s="153"/>
      <c r="I13" s="146"/>
      <c r="J13" s="213"/>
      <c r="K13" s="203">
        <f t="shared" si="6"/>
        <v>0</v>
      </c>
      <c r="L13" s="204">
        <f t="shared" si="7"/>
        <v>0</v>
      </c>
      <c r="M13" s="205" t="str">
        <f t="shared" si="8"/>
        <v/>
      </c>
      <c r="N13" s="85"/>
      <c r="O13" s="531"/>
      <c r="P13" s="531"/>
    </row>
    <row r="14" spans="1:16" s="1" customFormat="1" ht="14.25">
      <c r="A14" s="601">
        <v>9</v>
      </c>
      <c r="B14" s="605"/>
      <c r="C14" s="158"/>
      <c r="D14" s="144"/>
      <c r="E14" s="193"/>
      <c r="F14" s="145"/>
      <c r="G14" s="153"/>
      <c r="H14" s="153"/>
      <c r="I14" s="146"/>
      <c r="J14" s="213"/>
      <c r="K14" s="203">
        <f t="shared" si="6"/>
        <v>0</v>
      </c>
      <c r="L14" s="204">
        <f t="shared" si="7"/>
        <v>0</v>
      </c>
      <c r="M14" s="205" t="str">
        <f t="shared" si="8"/>
        <v/>
      </c>
      <c r="N14" s="85"/>
      <c r="O14" s="531"/>
      <c r="P14" s="531"/>
    </row>
    <row r="15" spans="1:16" s="1" customFormat="1" ht="14.25">
      <c r="A15" s="601">
        <v>10</v>
      </c>
      <c r="B15" s="605"/>
      <c r="C15" s="158"/>
      <c r="D15" s="144"/>
      <c r="E15" s="193"/>
      <c r="F15" s="145"/>
      <c r="G15" s="153"/>
      <c r="H15" s="153"/>
      <c r="I15" s="146"/>
      <c r="J15" s="213"/>
      <c r="K15" s="203">
        <f t="shared" si="6"/>
        <v>0</v>
      </c>
      <c r="L15" s="204">
        <f t="shared" si="7"/>
        <v>0</v>
      </c>
      <c r="M15" s="205" t="str">
        <f t="shared" si="8"/>
        <v/>
      </c>
      <c r="N15" s="85"/>
      <c r="O15" s="531"/>
      <c r="P15" s="531"/>
    </row>
    <row r="16" spans="1:16" s="1" customFormat="1" ht="14.25">
      <c r="A16" s="601">
        <v>11</v>
      </c>
      <c r="B16" s="605"/>
      <c r="C16" s="158"/>
      <c r="D16" s="144"/>
      <c r="E16" s="193"/>
      <c r="F16" s="145"/>
      <c r="G16" s="153"/>
      <c r="H16" s="153"/>
      <c r="I16" s="146"/>
      <c r="J16" s="213"/>
      <c r="K16" s="203">
        <f t="shared" si="6"/>
        <v>0</v>
      </c>
      <c r="L16" s="204">
        <f t="shared" si="7"/>
        <v>0</v>
      </c>
      <c r="M16" s="205" t="str">
        <f t="shared" si="8"/>
        <v/>
      </c>
      <c r="N16" s="85"/>
      <c r="O16" s="531"/>
      <c r="P16" s="531"/>
    </row>
    <row r="17" spans="1:16" s="1" customFormat="1" ht="14.25">
      <c r="A17" s="601">
        <v>12</v>
      </c>
      <c r="B17" s="605"/>
      <c r="C17" s="158"/>
      <c r="D17" s="144"/>
      <c r="E17" s="193"/>
      <c r="F17" s="145"/>
      <c r="G17" s="153"/>
      <c r="H17" s="153"/>
      <c r="I17" s="146"/>
      <c r="J17" s="213"/>
      <c r="K17" s="203">
        <f t="shared" si="6"/>
        <v>0</v>
      </c>
      <c r="L17" s="204">
        <f t="shared" si="7"/>
        <v>0</v>
      </c>
      <c r="M17" s="205" t="str">
        <f t="shared" si="8"/>
        <v/>
      </c>
      <c r="N17" s="85"/>
      <c r="O17" s="531"/>
      <c r="P17" s="531"/>
    </row>
    <row r="18" spans="1:16" s="1" customFormat="1" ht="14.25">
      <c r="A18" s="601">
        <v>13</v>
      </c>
      <c r="B18" s="605"/>
      <c r="C18" s="158"/>
      <c r="D18" s="144"/>
      <c r="E18" s="193"/>
      <c r="F18" s="145"/>
      <c r="G18" s="153"/>
      <c r="H18" s="153"/>
      <c r="I18" s="146"/>
      <c r="J18" s="213"/>
      <c r="K18" s="203">
        <f t="shared" si="6"/>
        <v>0</v>
      </c>
      <c r="L18" s="204">
        <f t="shared" si="7"/>
        <v>0</v>
      </c>
      <c r="M18" s="205" t="str">
        <f t="shared" si="8"/>
        <v/>
      </c>
      <c r="N18" s="85"/>
      <c r="O18" s="531"/>
      <c r="P18" s="531"/>
    </row>
    <row r="19" spans="1:16" s="1" customFormat="1" ht="14.25">
      <c r="A19" s="601">
        <v>14</v>
      </c>
      <c r="B19" s="605"/>
      <c r="C19" s="158"/>
      <c r="D19" s="144"/>
      <c r="E19" s="193"/>
      <c r="F19" s="145"/>
      <c r="G19" s="153"/>
      <c r="H19" s="153"/>
      <c r="I19" s="146"/>
      <c r="J19" s="213"/>
      <c r="K19" s="203">
        <f t="shared" si="6"/>
        <v>0</v>
      </c>
      <c r="L19" s="204">
        <f t="shared" si="7"/>
        <v>0</v>
      </c>
      <c r="M19" s="205" t="str">
        <f t="shared" si="8"/>
        <v/>
      </c>
      <c r="N19" s="85"/>
      <c r="O19" s="531"/>
      <c r="P19" s="531"/>
    </row>
    <row r="20" spans="1:16" s="1" customFormat="1" ht="14.25">
      <c r="A20" s="601">
        <v>15</v>
      </c>
      <c r="B20" s="605"/>
      <c r="C20" s="158"/>
      <c r="D20" s="144"/>
      <c r="E20" s="193"/>
      <c r="F20" s="145"/>
      <c r="G20" s="153"/>
      <c r="H20" s="153"/>
      <c r="I20" s="146"/>
      <c r="J20" s="213"/>
      <c r="K20" s="203">
        <f t="shared" si="6"/>
        <v>0</v>
      </c>
      <c r="L20" s="204">
        <f t="shared" si="7"/>
        <v>0</v>
      </c>
      <c r="M20" s="205" t="str">
        <f t="shared" si="8"/>
        <v/>
      </c>
      <c r="N20" s="85"/>
      <c r="O20" s="531"/>
      <c r="P20" s="531"/>
    </row>
    <row r="21" spans="1:16" s="1" customFormat="1" ht="14.25">
      <c r="A21" s="601">
        <v>16</v>
      </c>
      <c r="B21" s="605"/>
      <c r="C21" s="158"/>
      <c r="D21" s="144"/>
      <c r="E21" s="193"/>
      <c r="F21" s="145"/>
      <c r="G21" s="153"/>
      <c r="H21" s="153"/>
      <c r="I21" s="146"/>
      <c r="J21" s="213"/>
      <c r="K21" s="203">
        <f t="shared" si="6"/>
        <v>0</v>
      </c>
      <c r="L21" s="204">
        <f t="shared" si="7"/>
        <v>0</v>
      </c>
      <c r="M21" s="205" t="str">
        <f t="shared" si="8"/>
        <v/>
      </c>
      <c r="N21" s="85"/>
      <c r="O21" s="531"/>
      <c r="P21" s="531"/>
    </row>
    <row r="22" spans="1:16" s="1" customFormat="1" ht="14.25">
      <c r="A22" s="601">
        <v>17</v>
      </c>
      <c r="B22" s="605"/>
      <c r="C22" s="158"/>
      <c r="D22" s="144"/>
      <c r="E22" s="193"/>
      <c r="F22" s="145"/>
      <c r="G22" s="153"/>
      <c r="H22" s="153"/>
      <c r="I22" s="146"/>
      <c r="J22" s="213"/>
      <c r="K22" s="203">
        <f t="shared" si="3"/>
        <v>0</v>
      </c>
      <c r="L22" s="204">
        <f t="shared" si="4"/>
        <v>0</v>
      </c>
      <c r="M22" s="205" t="str">
        <f t="shared" si="5"/>
        <v/>
      </c>
      <c r="N22" s="85"/>
      <c r="O22" s="531"/>
      <c r="P22" s="531"/>
    </row>
    <row r="23" spans="1:16" s="1" customFormat="1" ht="14.25">
      <c r="A23" s="601">
        <v>18</v>
      </c>
      <c r="B23" s="605"/>
      <c r="C23" s="158"/>
      <c r="D23" s="144"/>
      <c r="E23" s="193"/>
      <c r="F23" s="145"/>
      <c r="G23" s="153"/>
      <c r="H23" s="153"/>
      <c r="I23" s="146"/>
      <c r="J23" s="213"/>
      <c r="K23" s="203">
        <f t="shared" si="3"/>
        <v>0</v>
      </c>
      <c r="L23" s="204">
        <f t="shared" si="4"/>
        <v>0</v>
      </c>
      <c r="M23" s="205" t="str">
        <f t="shared" si="5"/>
        <v/>
      </c>
      <c r="N23" s="85"/>
      <c r="O23" s="531"/>
      <c r="P23" s="531"/>
    </row>
    <row r="24" spans="1:16" s="1" customFormat="1" ht="14.25">
      <c r="A24" s="601">
        <v>19</v>
      </c>
      <c r="B24" s="605"/>
      <c r="C24" s="158"/>
      <c r="D24" s="144"/>
      <c r="E24" s="193"/>
      <c r="F24" s="145"/>
      <c r="G24" s="153"/>
      <c r="H24" s="153"/>
      <c r="I24" s="146"/>
      <c r="J24" s="213"/>
      <c r="K24" s="203">
        <f t="shared" si="3"/>
        <v>0</v>
      </c>
      <c r="L24" s="204">
        <f t="shared" si="4"/>
        <v>0</v>
      </c>
      <c r="M24" s="205" t="str">
        <f t="shared" si="5"/>
        <v/>
      </c>
      <c r="N24" s="85"/>
      <c r="O24" s="531"/>
      <c r="P24" s="531"/>
    </row>
    <row r="25" spans="1:16" s="1" customFormat="1" ht="14.25">
      <c r="A25" s="601">
        <v>20</v>
      </c>
      <c r="B25" s="605"/>
      <c r="C25" s="158"/>
      <c r="D25" s="144"/>
      <c r="E25" s="193"/>
      <c r="F25" s="145"/>
      <c r="G25" s="153"/>
      <c r="H25" s="153"/>
      <c r="I25" s="146"/>
      <c r="J25" s="213"/>
      <c r="K25" s="203">
        <f t="shared" si="3"/>
        <v>0</v>
      </c>
      <c r="L25" s="204">
        <f t="shared" si="4"/>
        <v>0</v>
      </c>
      <c r="M25" s="205" t="str">
        <f t="shared" si="5"/>
        <v/>
      </c>
      <c r="N25" s="85"/>
      <c r="O25" s="531"/>
      <c r="P25" s="531"/>
    </row>
    <row r="26" spans="1:16" s="1" customFormat="1" ht="14.25">
      <c r="A26" s="601">
        <v>21</v>
      </c>
      <c r="B26" s="605"/>
      <c r="C26" s="158"/>
      <c r="D26" s="144"/>
      <c r="E26" s="193"/>
      <c r="F26" s="145"/>
      <c r="G26" s="153"/>
      <c r="H26" s="153"/>
      <c r="I26" s="146"/>
      <c r="J26" s="213"/>
      <c r="K26" s="203">
        <f t="shared" si="3"/>
        <v>0</v>
      </c>
      <c r="L26" s="204">
        <f t="shared" si="4"/>
        <v>0</v>
      </c>
      <c r="M26" s="205" t="str">
        <f t="shared" si="5"/>
        <v/>
      </c>
      <c r="N26" s="85"/>
      <c r="O26" s="531"/>
      <c r="P26" s="531"/>
    </row>
    <row r="27" spans="1:16" s="1" customFormat="1" ht="14.25">
      <c r="A27" s="601">
        <v>22</v>
      </c>
      <c r="B27" s="605"/>
      <c r="C27" s="158"/>
      <c r="D27" s="144"/>
      <c r="E27" s="193"/>
      <c r="F27" s="145"/>
      <c r="G27" s="153"/>
      <c r="H27" s="153"/>
      <c r="I27" s="146"/>
      <c r="J27" s="213"/>
      <c r="K27" s="203">
        <f t="shared" si="3"/>
        <v>0</v>
      </c>
      <c r="L27" s="204">
        <f t="shared" si="4"/>
        <v>0</v>
      </c>
      <c r="M27" s="205" t="str">
        <f t="shared" si="5"/>
        <v/>
      </c>
      <c r="N27" s="85"/>
      <c r="O27" s="531"/>
      <c r="P27" s="531"/>
    </row>
    <row r="28" spans="1:16" s="1" customFormat="1" ht="14.25">
      <c r="A28" s="601">
        <v>23</v>
      </c>
      <c r="B28" s="605"/>
      <c r="C28" s="158"/>
      <c r="D28" s="144"/>
      <c r="E28" s="193"/>
      <c r="F28" s="145"/>
      <c r="G28" s="153"/>
      <c r="H28" s="555"/>
      <c r="I28" s="146"/>
      <c r="J28" s="213"/>
      <c r="K28" s="203">
        <f t="shared" si="0"/>
        <v>0</v>
      </c>
      <c r="L28" s="204">
        <f t="shared" si="1"/>
        <v>0</v>
      </c>
      <c r="M28" s="205" t="str">
        <f t="shared" si="2"/>
        <v/>
      </c>
      <c r="N28" s="85"/>
      <c r="O28" s="531"/>
      <c r="P28" s="531"/>
    </row>
    <row r="29" spans="1:16" s="1" customFormat="1" ht="14.25">
      <c r="A29" s="601">
        <v>24</v>
      </c>
      <c r="B29" s="605"/>
      <c r="C29" s="158"/>
      <c r="D29" s="144"/>
      <c r="E29" s="193"/>
      <c r="F29" s="145"/>
      <c r="G29" s="153"/>
      <c r="H29" s="153"/>
      <c r="I29" s="146"/>
      <c r="J29" s="213"/>
      <c r="K29" s="203">
        <f t="shared" si="0"/>
        <v>0</v>
      </c>
      <c r="L29" s="204">
        <f t="shared" si="1"/>
        <v>0</v>
      </c>
      <c r="M29" s="205" t="str">
        <f t="shared" si="2"/>
        <v/>
      </c>
      <c r="N29" s="85"/>
      <c r="O29" s="531"/>
      <c r="P29" s="531"/>
    </row>
    <row r="30" spans="1:16" s="1" customFormat="1" ht="14.25">
      <c r="A30" s="601">
        <v>25</v>
      </c>
      <c r="B30" s="605"/>
      <c r="C30" s="158"/>
      <c r="D30" s="144"/>
      <c r="E30" s="193"/>
      <c r="F30" s="145"/>
      <c r="G30" s="153"/>
      <c r="H30" s="153"/>
      <c r="I30" s="146"/>
      <c r="J30" s="213"/>
      <c r="K30" s="203">
        <f t="shared" si="0"/>
        <v>0</v>
      </c>
      <c r="L30" s="204">
        <f t="shared" si="1"/>
        <v>0</v>
      </c>
      <c r="M30" s="205" t="str">
        <f t="shared" si="2"/>
        <v/>
      </c>
      <c r="N30" s="85"/>
      <c r="O30" s="531"/>
      <c r="P30" s="531"/>
    </row>
    <row r="31" spans="1:16" s="1" customFormat="1" ht="14.25">
      <c r="A31" s="601">
        <v>26</v>
      </c>
      <c r="B31" s="605"/>
      <c r="C31" s="158"/>
      <c r="D31" s="144"/>
      <c r="E31" s="193"/>
      <c r="F31" s="145"/>
      <c r="G31" s="153"/>
      <c r="H31" s="153"/>
      <c r="I31" s="146"/>
      <c r="J31" s="213"/>
      <c r="K31" s="203">
        <f t="shared" si="0"/>
        <v>0</v>
      </c>
      <c r="L31" s="204">
        <f t="shared" si="1"/>
        <v>0</v>
      </c>
      <c r="M31" s="205" t="str">
        <f t="shared" si="2"/>
        <v/>
      </c>
      <c r="N31" s="85"/>
      <c r="O31" s="531"/>
      <c r="P31" s="531"/>
    </row>
    <row r="32" spans="1:16" s="1" customFormat="1" ht="14.25">
      <c r="A32" s="601">
        <v>27</v>
      </c>
      <c r="B32" s="605"/>
      <c r="C32" s="158"/>
      <c r="D32" s="144"/>
      <c r="E32" s="193"/>
      <c r="F32" s="145"/>
      <c r="G32" s="153"/>
      <c r="H32" s="153"/>
      <c r="I32" s="146"/>
      <c r="J32" s="213"/>
      <c r="K32" s="203">
        <f t="shared" si="0"/>
        <v>0</v>
      </c>
      <c r="L32" s="204">
        <f t="shared" si="1"/>
        <v>0</v>
      </c>
      <c r="M32" s="205" t="str">
        <f t="shared" si="2"/>
        <v/>
      </c>
      <c r="N32" s="85"/>
      <c r="O32" s="531"/>
      <c r="P32" s="531"/>
    </row>
    <row r="33" spans="1:16" s="1" customFormat="1" ht="14.25">
      <c r="A33" s="601">
        <v>28</v>
      </c>
      <c r="B33" s="605"/>
      <c r="C33" s="158"/>
      <c r="D33" s="144"/>
      <c r="E33" s="193"/>
      <c r="F33" s="145"/>
      <c r="G33" s="153"/>
      <c r="H33" s="153"/>
      <c r="I33" s="146"/>
      <c r="J33" s="213"/>
      <c r="K33" s="203">
        <f t="shared" si="0"/>
        <v>0</v>
      </c>
      <c r="L33" s="204">
        <f t="shared" si="1"/>
        <v>0</v>
      </c>
      <c r="M33" s="205" t="str">
        <f t="shared" si="2"/>
        <v/>
      </c>
      <c r="N33" s="85"/>
      <c r="O33" s="531"/>
      <c r="P33" s="531"/>
    </row>
    <row r="34" spans="1:16" s="1" customFormat="1" ht="14.25">
      <c r="A34" s="601">
        <v>29</v>
      </c>
      <c r="B34" s="605"/>
      <c r="C34" s="159"/>
      <c r="D34" s="147"/>
      <c r="E34" s="193"/>
      <c r="F34" s="148"/>
      <c r="G34" s="154"/>
      <c r="H34" s="154"/>
      <c r="I34" s="146"/>
      <c r="J34" s="206"/>
      <c r="K34" s="203">
        <f t="shared" si="0"/>
        <v>0</v>
      </c>
      <c r="L34" s="204">
        <f t="shared" si="1"/>
        <v>0</v>
      </c>
      <c r="M34" s="205" t="str">
        <f t="shared" si="2"/>
        <v/>
      </c>
      <c r="N34" s="85"/>
      <c r="O34" s="531"/>
      <c r="P34" s="531"/>
    </row>
    <row r="35" spans="1:16" s="1" customFormat="1" ht="15" thickBot="1">
      <c r="A35" s="602">
        <v>30</v>
      </c>
      <c r="B35" s="605"/>
      <c r="C35" s="160"/>
      <c r="D35" s="149"/>
      <c r="E35" s="247"/>
      <c r="F35" s="150"/>
      <c r="G35" s="155"/>
      <c r="H35" s="155"/>
      <c r="I35" s="151"/>
      <c r="J35" s="208"/>
      <c r="K35" s="209">
        <f t="shared" si="0"/>
        <v>0</v>
      </c>
      <c r="L35" s="210">
        <f t="shared" si="1"/>
        <v>0</v>
      </c>
      <c r="M35" s="211" t="str">
        <f t="shared" si="2"/>
        <v/>
      </c>
      <c r="N35" s="86"/>
      <c r="O35" s="531"/>
      <c r="P35" s="531"/>
    </row>
    <row r="36" spans="1:16" ht="18" thickTop="1" thickBot="1">
      <c r="A36" s="67"/>
      <c r="B36" s="69"/>
      <c r="C36" s="178" t="s">
        <v>194</v>
      </c>
      <c r="D36" s="68"/>
      <c r="E36" s="68"/>
      <c r="F36" s="68"/>
      <c r="G36" s="68"/>
      <c r="H36" s="68"/>
      <c r="I36" s="68"/>
      <c r="J36" s="29">
        <f>SUM(J37:J89)</f>
        <v>0</v>
      </c>
      <c r="K36" s="29">
        <f>SUM(K37:K89)</f>
        <v>0</v>
      </c>
      <c r="L36" s="29">
        <f>SUM(L37:L89)</f>
        <v>0</v>
      </c>
      <c r="M36" s="100"/>
      <c r="N36" s="156" t="s">
        <v>54</v>
      </c>
      <c r="P36" s="531"/>
    </row>
    <row r="37" spans="1:16" ht="15" thickTop="1">
      <c r="A37" s="600">
        <v>31</v>
      </c>
      <c r="B37" s="605"/>
      <c r="C37" s="181"/>
      <c r="D37" s="81"/>
      <c r="E37" s="81"/>
      <c r="F37" s="82"/>
      <c r="G37" s="161"/>
      <c r="H37" s="161"/>
      <c r="I37" s="146"/>
      <c r="J37" s="252"/>
      <c r="K37" s="200">
        <f>IF(J37&lt;=40,0,J37-40)</f>
        <v>0</v>
      </c>
      <c r="L37" s="201">
        <f>IF(J37&lt;40,J37,40)/IF(J37="",1,40)</f>
        <v>0</v>
      </c>
      <c r="M37" s="202" t="str">
        <f>IF(L37=1,"pe",IF(L37&gt;0,"ne",""))</f>
        <v/>
      </c>
      <c r="N37" s="83"/>
      <c r="P37" s="531"/>
    </row>
    <row r="38" spans="1:16" ht="14.25">
      <c r="A38" s="601">
        <v>32</v>
      </c>
      <c r="B38" s="605"/>
      <c r="C38" s="158"/>
      <c r="D38" s="193"/>
      <c r="E38" s="193"/>
      <c r="F38" s="146"/>
      <c r="G38" s="162"/>
      <c r="H38" s="153"/>
      <c r="I38" s="146"/>
      <c r="J38" s="213"/>
      <c r="K38" s="203">
        <f>IF(J38&lt;=40,0,J38-40)</f>
        <v>0</v>
      </c>
      <c r="L38" s="204">
        <f>IF(J38&lt;40,J38,40)/IF(J38="",1,40)</f>
        <v>0</v>
      </c>
      <c r="M38" s="205" t="str">
        <f>IF(L38=1,"pe",IF(L38&gt;0,"ne",""))</f>
        <v/>
      </c>
      <c r="N38" s="85"/>
      <c r="P38" s="531"/>
    </row>
    <row r="39" spans="1:16" ht="14.25">
      <c r="A39" s="601">
        <v>33</v>
      </c>
      <c r="B39" s="605"/>
      <c r="C39" s="158"/>
      <c r="D39" s="193"/>
      <c r="E39" s="193"/>
      <c r="F39" s="146"/>
      <c r="G39" s="162"/>
      <c r="H39" s="153"/>
      <c r="I39" s="146"/>
      <c r="J39" s="213"/>
      <c r="K39" s="203">
        <f>IF(J39&lt;=40,0,J39-40)</f>
        <v>0</v>
      </c>
      <c r="L39" s="204">
        <f>IF(J39&lt;40,J39,40)/IF(J39="",1,40)</f>
        <v>0</v>
      </c>
      <c r="M39" s="205" t="str">
        <f>IF(L39=1,"pe",IF(L39&gt;0,"ne",""))</f>
        <v/>
      </c>
      <c r="N39" s="85"/>
      <c r="P39" s="531"/>
    </row>
    <row r="40" spans="1:16" ht="14.25">
      <c r="A40" s="601">
        <v>34</v>
      </c>
      <c r="B40" s="605"/>
      <c r="C40" s="158"/>
      <c r="D40" s="193"/>
      <c r="E40" s="193"/>
      <c r="F40" s="146"/>
      <c r="G40" s="162"/>
      <c r="H40" s="153"/>
      <c r="I40" s="146"/>
      <c r="J40" s="213"/>
      <c r="K40" s="203">
        <f t="shared" ref="K40:K88" si="9">IF(J40&lt;=40,0,J40-40)</f>
        <v>0</v>
      </c>
      <c r="L40" s="204">
        <f t="shared" ref="L40:L88" si="10">IF(J40&lt;40,J40,40)/IF(J40="",1,40)</f>
        <v>0</v>
      </c>
      <c r="M40" s="205" t="str">
        <f t="shared" ref="M40:M88" si="11">IF(L40=1,"pe",IF(L40&gt;0,"ne",""))</f>
        <v/>
      </c>
      <c r="N40" s="85"/>
      <c r="P40" s="531"/>
    </row>
    <row r="41" spans="1:16" ht="14.25">
      <c r="A41" s="601">
        <v>35</v>
      </c>
      <c r="B41" s="605"/>
      <c r="C41" s="158"/>
      <c r="D41" s="193"/>
      <c r="E41" s="193"/>
      <c r="F41" s="146"/>
      <c r="G41" s="162"/>
      <c r="H41" s="153"/>
      <c r="I41" s="146"/>
      <c r="J41" s="213"/>
      <c r="K41" s="203">
        <f t="shared" si="9"/>
        <v>0</v>
      </c>
      <c r="L41" s="204">
        <f t="shared" si="10"/>
        <v>0</v>
      </c>
      <c r="M41" s="205" t="str">
        <f t="shared" si="11"/>
        <v/>
      </c>
      <c r="N41" s="85"/>
      <c r="P41" s="531"/>
    </row>
    <row r="42" spans="1:16" ht="14.25">
      <c r="A42" s="601">
        <v>36</v>
      </c>
      <c r="B42" s="605"/>
      <c r="C42" s="158"/>
      <c r="D42" s="193"/>
      <c r="E42" s="193"/>
      <c r="F42" s="146"/>
      <c r="G42" s="162"/>
      <c r="H42" s="153"/>
      <c r="I42" s="146"/>
      <c r="J42" s="213"/>
      <c r="K42" s="203">
        <f t="shared" si="9"/>
        <v>0</v>
      </c>
      <c r="L42" s="204">
        <f t="shared" si="10"/>
        <v>0</v>
      </c>
      <c r="M42" s="205" t="str">
        <f t="shared" si="11"/>
        <v/>
      </c>
      <c r="N42" s="85"/>
      <c r="P42" s="531"/>
    </row>
    <row r="43" spans="1:16" ht="14.25">
      <c r="A43" s="601">
        <v>37</v>
      </c>
      <c r="B43" s="605"/>
      <c r="C43" s="158"/>
      <c r="D43" s="193"/>
      <c r="E43" s="193"/>
      <c r="F43" s="146"/>
      <c r="G43" s="162"/>
      <c r="H43" s="153"/>
      <c r="I43" s="146"/>
      <c r="J43" s="213"/>
      <c r="K43" s="203">
        <f t="shared" si="9"/>
        <v>0</v>
      </c>
      <c r="L43" s="204">
        <f t="shared" si="10"/>
        <v>0</v>
      </c>
      <c r="M43" s="205" t="str">
        <f t="shared" si="11"/>
        <v/>
      </c>
      <c r="N43" s="85"/>
      <c r="P43" s="531"/>
    </row>
    <row r="44" spans="1:16" ht="14.25">
      <c r="A44" s="601">
        <v>38</v>
      </c>
      <c r="B44" s="605"/>
      <c r="C44" s="158"/>
      <c r="D44" s="193"/>
      <c r="E44" s="193"/>
      <c r="F44" s="146"/>
      <c r="G44" s="162"/>
      <c r="H44" s="153"/>
      <c r="I44" s="146"/>
      <c r="J44" s="213"/>
      <c r="K44" s="203">
        <f t="shared" si="9"/>
        <v>0</v>
      </c>
      <c r="L44" s="204">
        <f t="shared" si="10"/>
        <v>0</v>
      </c>
      <c r="M44" s="205" t="str">
        <f t="shared" si="11"/>
        <v/>
      </c>
      <c r="N44" s="85"/>
      <c r="P44" s="531"/>
    </row>
    <row r="45" spans="1:16" ht="14.25">
      <c r="A45" s="601">
        <v>39</v>
      </c>
      <c r="B45" s="605"/>
      <c r="C45" s="158"/>
      <c r="D45" s="193"/>
      <c r="E45" s="193"/>
      <c r="F45" s="146"/>
      <c r="G45" s="162"/>
      <c r="H45" s="153"/>
      <c r="I45" s="146"/>
      <c r="J45" s="213"/>
      <c r="K45" s="203">
        <f t="shared" si="9"/>
        <v>0</v>
      </c>
      <c r="L45" s="204">
        <f t="shared" si="10"/>
        <v>0</v>
      </c>
      <c r="M45" s="205" t="str">
        <f t="shared" si="11"/>
        <v/>
      </c>
      <c r="N45" s="85"/>
      <c r="P45" s="531"/>
    </row>
    <row r="46" spans="1:16" ht="14.25">
      <c r="A46" s="601">
        <v>40</v>
      </c>
      <c r="B46" s="605"/>
      <c r="C46" s="158"/>
      <c r="D46" s="193"/>
      <c r="E46" s="193"/>
      <c r="F46" s="146"/>
      <c r="G46" s="162"/>
      <c r="H46" s="153"/>
      <c r="I46" s="146"/>
      <c r="J46" s="213"/>
      <c r="K46" s="203">
        <f t="shared" si="9"/>
        <v>0</v>
      </c>
      <c r="L46" s="204">
        <f t="shared" si="10"/>
        <v>0</v>
      </c>
      <c r="M46" s="205" t="str">
        <f t="shared" si="11"/>
        <v/>
      </c>
      <c r="N46" s="85"/>
      <c r="P46" s="531"/>
    </row>
    <row r="47" spans="1:16" ht="14.25">
      <c r="A47" s="601">
        <v>41</v>
      </c>
      <c r="B47" s="605"/>
      <c r="C47" s="158"/>
      <c r="D47" s="193"/>
      <c r="E47" s="193"/>
      <c r="F47" s="146"/>
      <c r="G47" s="162"/>
      <c r="H47" s="153"/>
      <c r="I47" s="146"/>
      <c r="J47" s="213"/>
      <c r="K47" s="203">
        <f t="shared" si="9"/>
        <v>0</v>
      </c>
      <c r="L47" s="204">
        <f t="shared" si="10"/>
        <v>0</v>
      </c>
      <c r="M47" s="205" t="str">
        <f t="shared" si="11"/>
        <v/>
      </c>
      <c r="N47" s="85"/>
      <c r="P47" s="531"/>
    </row>
    <row r="48" spans="1:16" ht="14.25">
      <c r="A48" s="601">
        <v>42</v>
      </c>
      <c r="B48" s="605"/>
      <c r="C48" s="158"/>
      <c r="D48" s="193"/>
      <c r="E48" s="193"/>
      <c r="F48" s="146"/>
      <c r="G48" s="162"/>
      <c r="H48" s="153"/>
      <c r="I48" s="146"/>
      <c r="J48" s="213"/>
      <c r="K48" s="203">
        <f t="shared" si="9"/>
        <v>0</v>
      </c>
      <c r="L48" s="204">
        <f t="shared" si="10"/>
        <v>0</v>
      </c>
      <c r="M48" s="205" t="str">
        <f t="shared" si="11"/>
        <v/>
      </c>
      <c r="N48" s="85"/>
      <c r="P48" s="531"/>
    </row>
    <row r="49" spans="1:16" ht="14.25">
      <c r="A49" s="601">
        <v>43</v>
      </c>
      <c r="B49" s="605"/>
      <c r="C49" s="158"/>
      <c r="D49" s="193"/>
      <c r="E49" s="193"/>
      <c r="F49" s="146"/>
      <c r="G49" s="162"/>
      <c r="H49" s="153"/>
      <c r="I49" s="146"/>
      <c r="J49" s="213"/>
      <c r="K49" s="203">
        <f t="shared" si="9"/>
        <v>0</v>
      </c>
      <c r="L49" s="204">
        <f t="shared" si="10"/>
        <v>0</v>
      </c>
      <c r="M49" s="205" t="str">
        <f t="shared" si="11"/>
        <v/>
      </c>
      <c r="N49" s="85"/>
      <c r="P49" s="531"/>
    </row>
    <row r="50" spans="1:16" ht="14.25">
      <c r="A50" s="601">
        <v>44</v>
      </c>
      <c r="B50" s="605"/>
      <c r="C50" s="158"/>
      <c r="D50" s="193"/>
      <c r="E50" s="193"/>
      <c r="F50" s="146"/>
      <c r="G50" s="162"/>
      <c r="H50" s="153"/>
      <c r="I50" s="146"/>
      <c r="J50" s="213"/>
      <c r="K50" s="203">
        <f t="shared" si="9"/>
        <v>0</v>
      </c>
      <c r="L50" s="204">
        <f t="shared" si="10"/>
        <v>0</v>
      </c>
      <c r="M50" s="205" t="str">
        <f t="shared" si="11"/>
        <v/>
      </c>
      <c r="N50" s="85"/>
      <c r="P50" s="531"/>
    </row>
    <row r="51" spans="1:16" ht="14.25">
      <c r="A51" s="601">
        <v>45</v>
      </c>
      <c r="B51" s="605"/>
      <c r="C51" s="158"/>
      <c r="D51" s="193"/>
      <c r="E51" s="193"/>
      <c r="F51" s="146"/>
      <c r="G51" s="162"/>
      <c r="H51" s="153"/>
      <c r="I51" s="146"/>
      <c r="J51" s="213"/>
      <c r="K51" s="203">
        <f t="shared" si="9"/>
        <v>0</v>
      </c>
      <c r="L51" s="204">
        <f t="shared" si="10"/>
        <v>0</v>
      </c>
      <c r="M51" s="205" t="str">
        <f t="shared" si="11"/>
        <v/>
      </c>
      <c r="N51" s="85"/>
      <c r="P51" s="531"/>
    </row>
    <row r="52" spans="1:16" ht="14.25">
      <c r="A52" s="601">
        <v>46</v>
      </c>
      <c r="B52" s="605"/>
      <c r="C52" s="158"/>
      <c r="D52" s="193"/>
      <c r="E52" s="193"/>
      <c r="F52" s="146"/>
      <c r="G52" s="162"/>
      <c r="H52" s="153"/>
      <c r="I52" s="146"/>
      <c r="J52" s="213"/>
      <c r="K52" s="203">
        <f t="shared" si="9"/>
        <v>0</v>
      </c>
      <c r="L52" s="204">
        <f t="shared" si="10"/>
        <v>0</v>
      </c>
      <c r="M52" s="205" t="str">
        <f t="shared" si="11"/>
        <v/>
      </c>
      <c r="N52" s="85"/>
      <c r="P52" s="531"/>
    </row>
    <row r="53" spans="1:16" ht="14.25">
      <c r="A53" s="601">
        <v>47</v>
      </c>
      <c r="B53" s="605"/>
      <c r="C53" s="158"/>
      <c r="D53" s="193"/>
      <c r="E53" s="193"/>
      <c r="F53" s="146"/>
      <c r="G53" s="162"/>
      <c r="H53" s="153"/>
      <c r="I53" s="146"/>
      <c r="J53" s="213"/>
      <c r="K53" s="203">
        <f t="shared" si="9"/>
        <v>0</v>
      </c>
      <c r="L53" s="204">
        <f t="shared" si="10"/>
        <v>0</v>
      </c>
      <c r="M53" s="205" t="str">
        <f t="shared" si="11"/>
        <v/>
      </c>
      <c r="N53" s="85"/>
      <c r="P53" s="531"/>
    </row>
    <row r="54" spans="1:16" ht="14.25">
      <c r="A54" s="601">
        <v>48</v>
      </c>
      <c r="B54" s="605"/>
      <c r="C54" s="158"/>
      <c r="D54" s="193"/>
      <c r="E54" s="193"/>
      <c r="F54" s="146"/>
      <c r="G54" s="162"/>
      <c r="H54" s="153"/>
      <c r="I54" s="146"/>
      <c r="J54" s="213"/>
      <c r="K54" s="203">
        <f t="shared" si="9"/>
        <v>0</v>
      </c>
      <c r="L54" s="204">
        <f t="shared" si="10"/>
        <v>0</v>
      </c>
      <c r="M54" s="205" t="str">
        <f t="shared" si="11"/>
        <v/>
      </c>
      <c r="N54" s="85"/>
      <c r="P54" s="531"/>
    </row>
    <row r="55" spans="1:16" ht="14.25">
      <c r="A55" s="601">
        <v>49</v>
      </c>
      <c r="B55" s="605"/>
      <c r="C55" s="158"/>
      <c r="D55" s="193"/>
      <c r="E55" s="193"/>
      <c r="F55" s="146"/>
      <c r="G55" s="162"/>
      <c r="H55" s="153"/>
      <c r="I55" s="146"/>
      <c r="J55" s="213"/>
      <c r="K55" s="203">
        <f t="shared" si="9"/>
        <v>0</v>
      </c>
      <c r="L55" s="204">
        <f t="shared" si="10"/>
        <v>0</v>
      </c>
      <c r="M55" s="205" t="str">
        <f t="shared" si="11"/>
        <v/>
      </c>
      <c r="N55" s="85"/>
      <c r="P55" s="531"/>
    </row>
    <row r="56" spans="1:16" ht="14.25">
      <c r="A56" s="601">
        <v>50</v>
      </c>
      <c r="B56" s="605"/>
      <c r="C56" s="158"/>
      <c r="D56" s="193"/>
      <c r="E56" s="193"/>
      <c r="F56" s="146"/>
      <c r="G56" s="162"/>
      <c r="H56" s="153"/>
      <c r="I56" s="146"/>
      <c r="J56" s="213"/>
      <c r="K56" s="203">
        <f t="shared" si="9"/>
        <v>0</v>
      </c>
      <c r="L56" s="204">
        <f t="shared" si="10"/>
        <v>0</v>
      </c>
      <c r="M56" s="205" t="str">
        <f t="shared" si="11"/>
        <v/>
      </c>
      <c r="N56" s="85"/>
      <c r="P56" s="531"/>
    </row>
    <row r="57" spans="1:16" ht="14.25">
      <c r="A57" s="601">
        <v>51</v>
      </c>
      <c r="B57" s="605"/>
      <c r="C57" s="158"/>
      <c r="D57" s="193"/>
      <c r="E57" s="193"/>
      <c r="F57" s="146"/>
      <c r="G57" s="162"/>
      <c r="H57" s="153"/>
      <c r="I57" s="146"/>
      <c r="J57" s="213"/>
      <c r="K57" s="203">
        <f t="shared" si="9"/>
        <v>0</v>
      </c>
      <c r="L57" s="204">
        <f t="shared" si="10"/>
        <v>0</v>
      </c>
      <c r="M57" s="205" t="str">
        <f t="shared" si="11"/>
        <v/>
      </c>
      <c r="N57" s="85"/>
      <c r="P57" s="531"/>
    </row>
    <row r="58" spans="1:16" ht="14.25">
      <c r="A58" s="601">
        <v>52</v>
      </c>
      <c r="B58" s="605"/>
      <c r="C58" s="158"/>
      <c r="D58" s="193"/>
      <c r="E58" s="193"/>
      <c r="F58" s="146"/>
      <c r="G58" s="162"/>
      <c r="H58" s="153"/>
      <c r="I58" s="146"/>
      <c r="J58" s="213"/>
      <c r="K58" s="203">
        <f t="shared" si="9"/>
        <v>0</v>
      </c>
      <c r="L58" s="204">
        <f t="shared" si="10"/>
        <v>0</v>
      </c>
      <c r="M58" s="205" t="str">
        <f t="shared" si="11"/>
        <v/>
      </c>
      <c r="N58" s="85"/>
      <c r="P58" s="531"/>
    </row>
    <row r="59" spans="1:16" ht="14.25">
      <c r="A59" s="601">
        <v>53</v>
      </c>
      <c r="B59" s="605"/>
      <c r="C59" s="158"/>
      <c r="D59" s="193"/>
      <c r="E59" s="193"/>
      <c r="F59" s="146"/>
      <c r="G59" s="162"/>
      <c r="H59" s="153"/>
      <c r="I59" s="146"/>
      <c r="J59" s="213"/>
      <c r="K59" s="203">
        <f t="shared" si="9"/>
        <v>0</v>
      </c>
      <c r="L59" s="204">
        <f t="shared" si="10"/>
        <v>0</v>
      </c>
      <c r="M59" s="205" t="str">
        <f t="shared" si="11"/>
        <v/>
      </c>
      <c r="N59" s="85"/>
      <c r="P59" s="531"/>
    </row>
    <row r="60" spans="1:16" ht="14.25">
      <c r="A60" s="601">
        <v>54</v>
      </c>
      <c r="B60" s="605"/>
      <c r="C60" s="158"/>
      <c r="D60" s="193"/>
      <c r="E60" s="193"/>
      <c r="F60" s="146"/>
      <c r="G60" s="162"/>
      <c r="H60" s="153"/>
      <c r="I60" s="146"/>
      <c r="J60" s="213"/>
      <c r="K60" s="203">
        <f t="shared" si="9"/>
        <v>0</v>
      </c>
      <c r="L60" s="204">
        <f t="shared" si="10"/>
        <v>0</v>
      </c>
      <c r="M60" s="205" t="str">
        <f t="shared" si="11"/>
        <v/>
      </c>
      <c r="N60" s="85"/>
      <c r="P60" s="531"/>
    </row>
    <row r="61" spans="1:16" ht="14.25">
      <c r="A61" s="601">
        <v>55</v>
      </c>
      <c r="B61" s="605"/>
      <c r="C61" s="158"/>
      <c r="D61" s="193"/>
      <c r="E61" s="193"/>
      <c r="F61" s="146"/>
      <c r="G61" s="162"/>
      <c r="H61" s="153"/>
      <c r="I61" s="146"/>
      <c r="J61" s="213"/>
      <c r="K61" s="203">
        <f t="shared" si="9"/>
        <v>0</v>
      </c>
      <c r="L61" s="204">
        <f t="shared" si="10"/>
        <v>0</v>
      </c>
      <c r="M61" s="205" t="str">
        <f t="shared" si="11"/>
        <v/>
      </c>
      <c r="N61" s="85"/>
      <c r="P61" s="531"/>
    </row>
    <row r="62" spans="1:16" ht="14.25">
      <c r="A62" s="601">
        <v>56</v>
      </c>
      <c r="B62" s="605"/>
      <c r="C62" s="158"/>
      <c r="D62" s="193"/>
      <c r="E62" s="193"/>
      <c r="F62" s="146"/>
      <c r="G62" s="162"/>
      <c r="H62" s="153"/>
      <c r="I62" s="146"/>
      <c r="J62" s="213"/>
      <c r="K62" s="203">
        <f t="shared" si="9"/>
        <v>0</v>
      </c>
      <c r="L62" s="204">
        <f t="shared" si="10"/>
        <v>0</v>
      </c>
      <c r="M62" s="205" t="str">
        <f t="shared" si="11"/>
        <v/>
      </c>
      <c r="N62" s="85"/>
      <c r="P62" s="531"/>
    </row>
    <row r="63" spans="1:16" ht="14.25">
      <c r="A63" s="601">
        <v>57</v>
      </c>
      <c r="B63" s="605"/>
      <c r="C63" s="158"/>
      <c r="D63" s="193"/>
      <c r="E63" s="193"/>
      <c r="F63" s="146"/>
      <c r="G63" s="162"/>
      <c r="H63" s="153"/>
      <c r="I63" s="146"/>
      <c r="J63" s="213"/>
      <c r="K63" s="203">
        <f t="shared" si="9"/>
        <v>0</v>
      </c>
      <c r="L63" s="204">
        <f t="shared" si="10"/>
        <v>0</v>
      </c>
      <c r="M63" s="205" t="str">
        <f t="shared" si="11"/>
        <v/>
      </c>
      <c r="N63" s="85"/>
      <c r="P63" s="531"/>
    </row>
    <row r="64" spans="1:16" ht="14.25">
      <c r="A64" s="601">
        <v>58</v>
      </c>
      <c r="B64" s="605"/>
      <c r="C64" s="158"/>
      <c r="D64" s="193"/>
      <c r="E64" s="193"/>
      <c r="F64" s="146"/>
      <c r="G64" s="162"/>
      <c r="H64" s="153"/>
      <c r="I64" s="146"/>
      <c r="J64" s="213"/>
      <c r="K64" s="203">
        <f t="shared" si="9"/>
        <v>0</v>
      </c>
      <c r="L64" s="204">
        <f t="shared" si="10"/>
        <v>0</v>
      </c>
      <c r="M64" s="205" t="str">
        <f t="shared" si="11"/>
        <v/>
      </c>
      <c r="N64" s="85"/>
      <c r="P64" s="531"/>
    </row>
    <row r="65" spans="1:16" ht="14.25">
      <c r="A65" s="601">
        <v>59</v>
      </c>
      <c r="B65" s="605"/>
      <c r="C65" s="158"/>
      <c r="D65" s="193"/>
      <c r="E65" s="193"/>
      <c r="F65" s="146"/>
      <c r="G65" s="162"/>
      <c r="H65" s="153"/>
      <c r="I65" s="146"/>
      <c r="J65" s="213"/>
      <c r="K65" s="203">
        <f t="shared" si="9"/>
        <v>0</v>
      </c>
      <c r="L65" s="204">
        <f t="shared" si="10"/>
        <v>0</v>
      </c>
      <c r="M65" s="205" t="str">
        <f t="shared" si="11"/>
        <v/>
      </c>
      <c r="N65" s="85"/>
      <c r="P65" s="531"/>
    </row>
    <row r="66" spans="1:16" ht="14.25">
      <c r="A66" s="601">
        <v>60</v>
      </c>
      <c r="B66" s="605"/>
      <c r="C66" s="158"/>
      <c r="D66" s="193"/>
      <c r="E66" s="193"/>
      <c r="F66" s="146"/>
      <c r="G66" s="162"/>
      <c r="H66" s="153"/>
      <c r="I66" s="146"/>
      <c r="J66" s="213"/>
      <c r="K66" s="203">
        <f t="shared" ref="K66:K73" si="12">IF(J66&lt;=40,0,J66-40)</f>
        <v>0</v>
      </c>
      <c r="L66" s="204">
        <f t="shared" ref="L66:L73" si="13">IF(J66&lt;40,J66,40)/IF(J66="",1,40)</f>
        <v>0</v>
      </c>
      <c r="M66" s="205" t="str">
        <f t="shared" ref="M66:M73" si="14">IF(L66=1,"pe",IF(L66&gt;0,"ne",""))</f>
        <v/>
      </c>
      <c r="N66" s="85"/>
      <c r="P66" s="531"/>
    </row>
    <row r="67" spans="1:16" ht="14.25">
      <c r="A67" s="601">
        <v>61</v>
      </c>
      <c r="B67" s="605"/>
      <c r="C67" s="158"/>
      <c r="D67" s="193"/>
      <c r="E67" s="193"/>
      <c r="F67" s="146"/>
      <c r="G67" s="162"/>
      <c r="H67" s="153"/>
      <c r="I67" s="146"/>
      <c r="J67" s="213"/>
      <c r="K67" s="203">
        <f t="shared" si="12"/>
        <v>0</v>
      </c>
      <c r="L67" s="204">
        <f t="shared" si="13"/>
        <v>0</v>
      </c>
      <c r="M67" s="205" t="str">
        <f t="shared" si="14"/>
        <v/>
      </c>
      <c r="N67" s="85"/>
      <c r="P67" s="531"/>
    </row>
    <row r="68" spans="1:16" ht="14.25">
      <c r="A68" s="601">
        <v>62</v>
      </c>
      <c r="B68" s="605"/>
      <c r="C68" s="158"/>
      <c r="D68" s="193"/>
      <c r="E68" s="193"/>
      <c r="F68" s="146"/>
      <c r="G68" s="162"/>
      <c r="H68" s="153"/>
      <c r="I68" s="146"/>
      <c r="J68" s="213"/>
      <c r="K68" s="203">
        <f t="shared" si="12"/>
        <v>0</v>
      </c>
      <c r="L68" s="204">
        <f t="shared" si="13"/>
        <v>0</v>
      </c>
      <c r="M68" s="205" t="str">
        <f t="shared" si="14"/>
        <v/>
      </c>
      <c r="N68" s="85"/>
      <c r="P68" s="531"/>
    </row>
    <row r="69" spans="1:16" ht="14.25">
      <c r="A69" s="601">
        <v>63</v>
      </c>
      <c r="B69" s="605"/>
      <c r="C69" s="158"/>
      <c r="D69" s="193"/>
      <c r="E69" s="193"/>
      <c r="F69" s="146"/>
      <c r="G69" s="162"/>
      <c r="H69" s="153"/>
      <c r="I69" s="146"/>
      <c r="J69" s="213"/>
      <c r="K69" s="203">
        <f t="shared" si="12"/>
        <v>0</v>
      </c>
      <c r="L69" s="204">
        <f t="shared" si="13"/>
        <v>0</v>
      </c>
      <c r="M69" s="205" t="str">
        <f t="shared" si="14"/>
        <v/>
      </c>
      <c r="N69" s="85"/>
      <c r="P69" s="531"/>
    </row>
    <row r="70" spans="1:16" ht="14.25">
      <c r="A70" s="601">
        <v>64</v>
      </c>
      <c r="B70" s="605"/>
      <c r="C70" s="158"/>
      <c r="D70" s="193"/>
      <c r="E70" s="193"/>
      <c r="F70" s="146"/>
      <c r="G70" s="162"/>
      <c r="H70" s="153"/>
      <c r="I70" s="146"/>
      <c r="J70" s="213"/>
      <c r="K70" s="203">
        <f t="shared" si="12"/>
        <v>0</v>
      </c>
      <c r="L70" s="204">
        <f t="shared" si="13"/>
        <v>0</v>
      </c>
      <c r="M70" s="205" t="str">
        <f t="shared" si="14"/>
        <v/>
      </c>
      <c r="N70" s="85"/>
      <c r="P70" s="531"/>
    </row>
    <row r="71" spans="1:16" ht="14.25">
      <c r="A71" s="601">
        <v>65</v>
      </c>
      <c r="B71" s="605"/>
      <c r="C71" s="158"/>
      <c r="D71" s="193"/>
      <c r="E71" s="193"/>
      <c r="F71" s="146"/>
      <c r="G71" s="162"/>
      <c r="H71" s="153"/>
      <c r="I71" s="146"/>
      <c r="J71" s="213"/>
      <c r="K71" s="203">
        <f t="shared" si="12"/>
        <v>0</v>
      </c>
      <c r="L71" s="204">
        <f t="shared" si="13"/>
        <v>0</v>
      </c>
      <c r="M71" s="205" t="str">
        <f t="shared" si="14"/>
        <v/>
      </c>
      <c r="N71" s="85"/>
      <c r="P71" s="531"/>
    </row>
    <row r="72" spans="1:16" ht="14.25">
      <c r="A72" s="601">
        <v>66</v>
      </c>
      <c r="B72" s="605"/>
      <c r="C72" s="158"/>
      <c r="D72" s="193"/>
      <c r="E72" s="193"/>
      <c r="F72" s="146"/>
      <c r="G72" s="162"/>
      <c r="H72" s="153"/>
      <c r="I72" s="146"/>
      <c r="J72" s="213"/>
      <c r="K72" s="203">
        <f t="shared" si="12"/>
        <v>0</v>
      </c>
      <c r="L72" s="204">
        <f t="shared" si="13"/>
        <v>0</v>
      </c>
      <c r="M72" s="205" t="str">
        <f t="shared" si="14"/>
        <v/>
      </c>
      <c r="N72" s="85"/>
      <c r="P72" s="531"/>
    </row>
    <row r="73" spans="1:16" ht="14.25">
      <c r="A73" s="601">
        <v>67</v>
      </c>
      <c r="B73" s="605"/>
      <c r="C73" s="158"/>
      <c r="D73" s="193"/>
      <c r="E73" s="193"/>
      <c r="F73" s="146"/>
      <c r="G73" s="162"/>
      <c r="H73" s="153"/>
      <c r="I73" s="146"/>
      <c r="J73" s="213"/>
      <c r="K73" s="203">
        <f t="shared" si="12"/>
        <v>0</v>
      </c>
      <c r="L73" s="204">
        <f t="shared" si="13"/>
        <v>0</v>
      </c>
      <c r="M73" s="205" t="str">
        <f t="shared" si="14"/>
        <v/>
      </c>
      <c r="N73" s="85"/>
      <c r="P73" s="531"/>
    </row>
    <row r="74" spans="1:16" ht="14.25">
      <c r="A74" s="601">
        <v>68</v>
      </c>
      <c r="B74" s="605"/>
      <c r="C74" s="158"/>
      <c r="D74" s="193"/>
      <c r="E74" s="193"/>
      <c r="F74" s="146"/>
      <c r="G74" s="162"/>
      <c r="H74" s="153"/>
      <c r="I74" s="146"/>
      <c r="J74" s="213"/>
      <c r="K74" s="203">
        <f t="shared" si="9"/>
        <v>0</v>
      </c>
      <c r="L74" s="204">
        <f t="shared" si="10"/>
        <v>0</v>
      </c>
      <c r="M74" s="205" t="str">
        <f t="shared" si="11"/>
        <v/>
      </c>
      <c r="N74" s="85"/>
      <c r="P74" s="531"/>
    </row>
    <row r="75" spans="1:16" ht="14.25">
      <c r="A75" s="601">
        <v>69</v>
      </c>
      <c r="B75" s="605"/>
      <c r="C75" s="158"/>
      <c r="D75" s="193"/>
      <c r="E75" s="193"/>
      <c r="F75" s="146"/>
      <c r="G75" s="162"/>
      <c r="H75" s="153"/>
      <c r="I75" s="146"/>
      <c r="J75" s="213"/>
      <c r="K75" s="203">
        <f t="shared" si="9"/>
        <v>0</v>
      </c>
      <c r="L75" s="204">
        <f t="shared" si="10"/>
        <v>0</v>
      </c>
      <c r="M75" s="205" t="str">
        <f t="shared" si="11"/>
        <v/>
      </c>
      <c r="N75" s="85"/>
      <c r="P75" s="531"/>
    </row>
    <row r="76" spans="1:16" ht="14.25">
      <c r="A76" s="601">
        <v>70</v>
      </c>
      <c r="B76" s="605"/>
      <c r="C76" s="158"/>
      <c r="D76" s="193"/>
      <c r="E76" s="193"/>
      <c r="F76" s="146"/>
      <c r="G76" s="162"/>
      <c r="H76" s="153"/>
      <c r="I76" s="146"/>
      <c r="J76" s="213"/>
      <c r="K76" s="203">
        <f t="shared" si="9"/>
        <v>0</v>
      </c>
      <c r="L76" s="204">
        <f t="shared" si="10"/>
        <v>0</v>
      </c>
      <c r="M76" s="205" t="str">
        <f t="shared" si="11"/>
        <v/>
      </c>
      <c r="N76" s="85"/>
      <c r="P76" s="531"/>
    </row>
    <row r="77" spans="1:16" ht="14.25">
      <c r="A77" s="601">
        <v>71</v>
      </c>
      <c r="B77" s="605"/>
      <c r="C77" s="158"/>
      <c r="D77" s="193"/>
      <c r="E77" s="193"/>
      <c r="F77" s="146"/>
      <c r="G77" s="162"/>
      <c r="H77" s="153"/>
      <c r="I77" s="146"/>
      <c r="J77" s="213"/>
      <c r="K77" s="203">
        <f t="shared" si="9"/>
        <v>0</v>
      </c>
      <c r="L77" s="204">
        <f t="shared" si="10"/>
        <v>0</v>
      </c>
      <c r="M77" s="205" t="str">
        <f t="shared" si="11"/>
        <v/>
      </c>
      <c r="N77" s="85"/>
      <c r="P77" s="531"/>
    </row>
    <row r="78" spans="1:16" ht="14.25">
      <c r="A78" s="601">
        <v>72</v>
      </c>
      <c r="B78" s="605"/>
      <c r="C78" s="158"/>
      <c r="D78" s="193"/>
      <c r="E78" s="193"/>
      <c r="F78" s="146"/>
      <c r="G78" s="162"/>
      <c r="H78" s="153"/>
      <c r="I78" s="146"/>
      <c r="J78" s="213"/>
      <c r="K78" s="203">
        <f t="shared" si="9"/>
        <v>0</v>
      </c>
      <c r="L78" s="204">
        <f t="shared" si="10"/>
        <v>0</v>
      </c>
      <c r="M78" s="205" t="str">
        <f t="shared" si="11"/>
        <v/>
      </c>
      <c r="N78" s="85"/>
      <c r="P78" s="531"/>
    </row>
    <row r="79" spans="1:16" ht="14.25">
      <c r="A79" s="601">
        <v>73</v>
      </c>
      <c r="B79" s="605"/>
      <c r="C79" s="158"/>
      <c r="D79" s="193"/>
      <c r="E79" s="193"/>
      <c r="F79" s="146"/>
      <c r="G79" s="162"/>
      <c r="H79" s="153"/>
      <c r="I79" s="146"/>
      <c r="J79" s="213"/>
      <c r="K79" s="203">
        <f t="shared" si="9"/>
        <v>0</v>
      </c>
      <c r="L79" s="204">
        <f t="shared" si="10"/>
        <v>0</v>
      </c>
      <c r="M79" s="205" t="str">
        <f t="shared" si="11"/>
        <v/>
      </c>
      <c r="N79" s="85"/>
      <c r="P79" s="531"/>
    </row>
    <row r="80" spans="1:16" ht="14.25">
      <c r="A80" s="601">
        <v>74</v>
      </c>
      <c r="B80" s="605"/>
      <c r="C80" s="158"/>
      <c r="D80" s="193"/>
      <c r="E80" s="193"/>
      <c r="F80" s="146"/>
      <c r="G80" s="162"/>
      <c r="H80" s="153"/>
      <c r="I80" s="146"/>
      <c r="J80" s="213"/>
      <c r="K80" s="203">
        <f t="shared" si="9"/>
        <v>0</v>
      </c>
      <c r="L80" s="204">
        <f t="shared" si="10"/>
        <v>0</v>
      </c>
      <c r="M80" s="205" t="str">
        <f t="shared" si="11"/>
        <v/>
      </c>
      <c r="N80" s="85"/>
      <c r="P80" s="531"/>
    </row>
    <row r="81" spans="1:16" ht="14.25">
      <c r="A81" s="601">
        <v>75</v>
      </c>
      <c r="B81" s="605"/>
      <c r="C81" s="158"/>
      <c r="D81" s="193"/>
      <c r="E81" s="193"/>
      <c r="F81" s="146"/>
      <c r="G81" s="162"/>
      <c r="H81" s="153"/>
      <c r="I81" s="146"/>
      <c r="J81" s="213"/>
      <c r="K81" s="203">
        <f t="shared" si="9"/>
        <v>0</v>
      </c>
      <c r="L81" s="204">
        <f t="shared" si="10"/>
        <v>0</v>
      </c>
      <c r="M81" s="205" t="str">
        <f t="shared" si="11"/>
        <v/>
      </c>
      <c r="N81" s="85"/>
      <c r="P81" s="531"/>
    </row>
    <row r="82" spans="1:16" ht="14.25">
      <c r="A82" s="601">
        <v>76</v>
      </c>
      <c r="B82" s="605"/>
      <c r="C82" s="158"/>
      <c r="D82" s="193"/>
      <c r="E82" s="193"/>
      <c r="F82" s="146"/>
      <c r="G82" s="162"/>
      <c r="H82" s="153"/>
      <c r="I82" s="146"/>
      <c r="J82" s="213"/>
      <c r="K82" s="203">
        <f t="shared" si="9"/>
        <v>0</v>
      </c>
      <c r="L82" s="204">
        <f t="shared" si="10"/>
        <v>0</v>
      </c>
      <c r="M82" s="205" t="str">
        <f t="shared" si="11"/>
        <v/>
      </c>
      <c r="N82" s="85"/>
      <c r="P82" s="531"/>
    </row>
    <row r="83" spans="1:16" ht="14.25">
      <c r="A83" s="601">
        <v>77</v>
      </c>
      <c r="B83" s="605"/>
      <c r="C83" s="158"/>
      <c r="D83" s="193"/>
      <c r="E83" s="193"/>
      <c r="F83" s="146"/>
      <c r="G83" s="162"/>
      <c r="H83" s="153"/>
      <c r="I83" s="146"/>
      <c r="J83" s="213"/>
      <c r="K83" s="203">
        <f t="shared" si="9"/>
        <v>0</v>
      </c>
      <c r="L83" s="204">
        <f t="shared" si="10"/>
        <v>0</v>
      </c>
      <c r="M83" s="205" t="str">
        <f t="shared" si="11"/>
        <v/>
      </c>
      <c r="N83" s="85"/>
      <c r="P83" s="531"/>
    </row>
    <row r="84" spans="1:16" ht="14.25">
      <c r="A84" s="601">
        <v>78</v>
      </c>
      <c r="B84" s="605"/>
      <c r="C84" s="158"/>
      <c r="D84" s="193"/>
      <c r="E84" s="193"/>
      <c r="F84" s="146"/>
      <c r="G84" s="162"/>
      <c r="H84" s="153"/>
      <c r="I84" s="146"/>
      <c r="J84" s="213"/>
      <c r="K84" s="203">
        <f t="shared" si="9"/>
        <v>0</v>
      </c>
      <c r="L84" s="204">
        <f t="shared" si="10"/>
        <v>0</v>
      </c>
      <c r="M84" s="205" t="str">
        <f t="shared" si="11"/>
        <v/>
      </c>
      <c r="N84" s="85"/>
      <c r="P84" s="531"/>
    </row>
    <row r="85" spans="1:16" ht="14.25">
      <c r="A85" s="601">
        <v>79</v>
      </c>
      <c r="B85" s="605"/>
      <c r="C85" s="158"/>
      <c r="D85" s="193"/>
      <c r="E85" s="193"/>
      <c r="F85" s="146"/>
      <c r="G85" s="162"/>
      <c r="H85" s="153"/>
      <c r="I85" s="146"/>
      <c r="J85" s="213"/>
      <c r="K85" s="203">
        <f t="shared" si="9"/>
        <v>0</v>
      </c>
      <c r="L85" s="204">
        <f t="shared" si="10"/>
        <v>0</v>
      </c>
      <c r="M85" s="205" t="str">
        <f t="shared" si="11"/>
        <v/>
      </c>
      <c r="N85" s="85"/>
      <c r="P85" s="531"/>
    </row>
    <row r="86" spans="1:16" ht="14.25">
      <c r="A86" s="601">
        <v>80</v>
      </c>
      <c r="B86" s="605"/>
      <c r="C86" s="158"/>
      <c r="D86" s="193"/>
      <c r="E86" s="193"/>
      <c r="F86" s="146"/>
      <c r="G86" s="162"/>
      <c r="H86" s="153"/>
      <c r="I86" s="146"/>
      <c r="J86" s="213"/>
      <c r="K86" s="203">
        <f t="shared" si="9"/>
        <v>0</v>
      </c>
      <c r="L86" s="204">
        <f t="shared" si="10"/>
        <v>0</v>
      </c>
      <c r="M86" s="205" t="str">
        <f t="shared" si="11"/>
        <v/>
      </c>
      <c r="N86" s="85"/>
      <c r="P86" s="531"/>
    </row>
    <row r="87" spans="1:16" ht="14.25">
      <c r="A87" s="601">
        <v>81</v>
      </c>
      <c r="B87" s="605"/>
      <c r="C87" s="158"/>
      <c r="D87" s="193"/>
      <c r="E87" s="193"/>
      <c r="F87" s="146"/>
      <c r="G87" s="162"/>
      <c r="H87" s="153"/>
      <c r="I87" s="146"/>
      <c r="J87" s="213"/>
      <c r="K87" s="203">
        <f t="shared" si="9"/>
        <v>0</v>
      </c>
      <c r="L87" s="204">
        <f t="shared" si="10"/>
        <v>0</v>
      </c>
      <c r="M87" s="205" t="str">
        <f t="shared" si="11"/>
        <v/>
      </c>
      <c r="N87" s="85"/>
      <c r="P87" s="531"/>
    </row>
    <row r="88" spans="1:16" ht="14.25">
      <c r="A88" s="601">
        <v>82</v>
      </c>
      <c r="B88" s="605"/>
      <c r="C88" s="158"/>
      <c r="D88" s="193"/>
      <c r="E88" s="193"/>
      <c r="F88" s="146"/>
      <c r="G88" s="162"/>
      <c r="H88" s="153"/>
      <c r="I88" s="146"/>
      <c r="J88" s="213"/>
      <c r="K88" s="203">
        <f t="shared" si="9"/>
        <v>0</v>
      </c>
      <c r="L88" s="204">
        <f t="shared" si="10"/>
        <v>0</v>
      </c>
      <c r="M88" s="205" t="str">
        <f t="shared" si="11"/>
        <v/>
      </c>
      <c r="N88" s="85"/>
      <c r="P88" s="531"/>
    </row>
    <row r="89" spans="1:16" ht="15" thickBot="1">
      <c r="A89" s="601">
        <v>83</v>
      </c>
      <c r="B89" s="605"/>
      <c r="C89" s="182"/>
      <c r="D89" s="247"/>
      <c r="E89" s="193"/>
      <c r="F89" s="631"/>
      <c r="G89" s="163"/>
      <c r="H89" s="163"/>
      <c r="I89" s="146"/>
      <c r="J89" s="208"/>
      <c r="K89" s="212">
        <f>IF(J89&lt;=40,0,J89-40)</f>
        <v>0</v>
      </c>
      <c r="L89" s="210">
        <f>IF(J89&lt;40,J89,40)/IF(J89="",1,40)</f>
        <v>0</v>
      </c>
      <c r="M89" s="211" t="str">
        <f>IF(L89=1,"pe",IF(L89&gt;0,"ne",""))</f>
        <v/>
      </c>
      <c r="N89" s="86"/>
      <c r="P89" s="531"/>
    </row>
    <row r="90" spans="1:16" ht="18" thickTop="1" thickBot="1">
      <c r="A90" s="67"/>
      <c r="B90" s="69"/>
      <c r="C90" s="178" t="s">
        <v>195</v>
      </c>
      <c r="D90" s="69"/>
      <c r="E90" s="69"/>
      <c r="F90" s="69"/>
      <c r="G90" s="68"/>
      <c r="H90" s="68"/>
      <c r="I90" s="68"/>
      <c r="J90" s="28">
        <f>SUM(J91:J98)</f>
        <v>0</v>
      </c>
      <c r="K90" s="28">
        <f>SUM(K91:K98)</f>
        <v>0</v>
      </c>
      <c r="L90" s="28">
        <f>SUM(L91:L98)</f>
        <v>0</v>
      </c>
      <c r="M90" s="101"/>
      <c r="N90" s="156" t="s">
        <v>54</v>
      </c>
      <c r="P90" s="531"/>
    </row>
    <row r="91" spans="1:16" ht="15" thickTop="1">
      <c r="A91" s="600">
        <v>84</v>
      </c>
      <c r="B91" s="605"/>
      <c r="C91" s="157"/>
      <c r="D91" s="81"/>
      <c r="E91" s="81"/>
      <c r="F91" s="82"/>
      <c r="G91" s="161"/>
      <c r="H91" s="152"/>
      <c r="I91" s="146"/>
      <c r="J91" s="252"/>
      <c r="K91" s="200">
        <f>IF(J91&lt;=40,0,J91-40)</f>
        <v>0</v>
      </c>
      <c r="L91" s="201">
        <f>IF(J91&lt;40,J91,40)/IF(J91="",1,40)</f>
        <v>0</v>
      </c>
      <c r="M91" s="202" t="str">
        <f>IF(L91=1,"pe",IF(L91&gt;0,"ne",""))</f>
        <v/>
      </c>
      <c r="N91" s="83"/>
      <c r="P91" s="531"/>
    </row>
    <row r="92" spans="1:16" ht="14.25">
      <c r="A92" s="1230">
        <v>85</v>
      </c>
      <c r="B92" s="605"/>
      <c r="C92" s="158"/>
      <c r="D92" s="193"/>
      <c r="E92" s="193"/>
      <c r="F92" s="146"/>
      <c r="G92" s="162"/>
      <c r="H92" s="153"/>
      <c r="I92" s="146"/>
      <c r="J92" s="213"/>
      <c r="K92" s="203">
        <f t="shared" ref="K92:K94" si="15">IF(J92&lt;=40,0,J92-40)</f>
        <v>0</v>
      </c>
      <c r="L92" s="204">
        <f t="shared" ref="L92:L94" si="16">IF(J92&lt;40,J92,40)/IF(J92="",1,40)</f>
        <v>0</v>
      </c>
      <c r="M92" s="205" t="str">
        <f t="shared" ref="M92:M94" si="17">IF(L92=1,"pe",IF(L92&gt;0,"ne",""))</f>
        <v/>
      </c>
      <c r="N92" s="85"/>
      <c r="P92" s="531"/>
    </row>
    <row r="93" spans="1:16" ht="14.25">
      <c r="A93" s="1230">
        <v>86</v>
      </c>
      <c r="B93" s="605"/>
      <c r="C93" s="158"/>
      <c r="D93" s="193"/>
      <c r="E93" s="193"/>
      <c r="F93" s="146"/>
      <c r="G93" s="162"/>
      <c r="H93" s="153"/>
      <c r="I93" s="146"/>
      <c r="J93" s="213"/>
      <c r="K93" s="203">
        <f t="shared" si="15"/>
        <v>0</v>
      </c>
      <c r="L93" s="204">
        <f t="shared" si="16"/>
        <v>0</v>
      </c>
      <c r="M93" s="205" t="str">
        <f t="shared" si="17"/>
        <v/>
      </c>
      <c r="N93" s="85"/>
      <c r="P93" s="531"/>
    </row>
    <row r="94" spans="1:16" ht="14.25">
      <c r="A94" s="1230">
        <v>87</v>
      </c>
      <c r="B94" s="605"/>
      <c r="C94" s="158"/>
      <c r="D94" s="193"/>
      <c r="E94" s="193"/>
      <c r="F94" s="146"/>
      <c r="G94" s="162"/>
      <c r="H94" s="153"/>
      <c r="I94" s="146"/>
      <c r="J94" s="213"/>
      <c r="K94" s="203">
        <f t="shared" si="15"/>
        <v>0</v>
      </c>
      <c r="L94" s="204">
        <f t="shared" si="16"/>
        <v>0</v>
      </c>
      <c r="M94" s="205" t="str">
        <f t="shared" si="17"/>
        <v/>
      </c>
      <c r="N94" s="85"/>
      <c r="P94" s="531"/>
    </row>
    <row r="95" spans="1:16" ht="14.25">
      <c r="A95" s="1230">
        <v>88</v>
      </c>
      <c r="B95" s="605"/>
      <c r="C95" s="158"/>
      <c r="D95" s="193"/>
      <c r="E95" s="193"/>
      <c r="F95" s="146"/>
      <c r="G95" s="162"/>
      <c r="H95" s="153"/>
      <c r="I95" s="146"/>
      <c r="J95" s="213"/>
      <c r="K95" s="203">
        <f>IF(J95&lt;=40,0,J95-40)</f>
        <v>0</v>
      </c>
      <c r="L95" s="204">
        <f>IF(J95&lt;40,J95,40)/IF(J95="",1,40)</f>
        <v>0</v>
      </c>
      <c r="M95" s="205" t="str">
        <f>IF(L95=1,"pe",IF(L95&gt;0,"ne",""))</f>
        <v/>
      </c>
      <c r="N95" s="85"/>
      <c r="P95" s="531"/>
    </row>
    <row r="96" spans="1:16" ht="14.25" customHeight="1">
      <c r="A96" s="1230">
        <v>89</v>
      </c>
      <c r="B96" s="605"/>
      <c r="C96" s="158"/>
      <c r="D96" s="193"/>
      <c r="E96" s="193"/>
      <c r="F96" s="146"/>
      <c r="G96" s="162"/>
      <c r="H96" s="153"/>
      <c r="I96" s="146"/>
      <c r="J96" s="213"/>
      <c r="K96" s="203">
        <f>IF(J96&lt;=40,0,J96-40)</f>
        <v>0</v>
      </c>
      <c r="L96" s="204">
        <f>IF(J96&lt;40,J96,40)/IF(J96="",1,40)</f>
        <v>0</v>
      </c>
      <c r="M96" s="205" t="str">
        <f>IF(L96=1,"pe",IF(L96&gt;0,"ne",""))</f>
        <v/>
      </c>
      <c r="N96" s="85"/>
      <c r="P96" s="531"/>
    </row>
    <row r="97" spans="1:16" ht="14.25" customHeight="1">
      <c r="A97" s="1230">
        <v>90</v>
      </c>
      <c r="B97" s="605"/>
      <c r="C97" s="158"/>
      <c r="D97" s="193"/>
      <c r="E97" s="193"/>
      <c r="F97" s="146"/>
      <c r="G97" s="162"/>
      <c r="H97" s="153"/>
      <c r="I97" s="146"/>
      <c r="J97" s="207"/>
      <c r="K97" s="203">
        <f>IF(J97&lt;=40,0,J97-40)</f>
        <v>0</v>
      </c>
      <c r="L97" s="204">
        <f>IF(J97&lt;40,J97,40)/IF(J97="",1,40)</f>
        <v>0</v>
      </c>
      <c r="M97" s="205" t="str">
        <f>IF(L97=1,"pe",IF(L97&gt;0,"ne",""))</f>
        <v/>
      </c>
      <c r="N97" s="85"/>
      <c r="P97" s="531"/>
    </row>
    <row r="98" spans="1:16" ht="14.25" customHeight="1" thickBot="1">
      <c r="A98" s="638">
        <v>91</v>
      </c>
      <c r="B98" s="1188"/>
      <c r="C98" s="557"/>
      <c r="D98" s="558"/>
      <c r="E98" s="558"/>
      <c r="F98" s="561"/>
      <c r="G98" s="559"/>
      <c r="H98" s="560"/>
      <c r="I98" s="561"/>
      <c r="J98" s="562"/>
      <c r="K98" s="563">
        <f>IF(J98&lt;=40,0,J98-40)</f>
        <v>0</v>
      </c>
      <c r="L98" s="564">
        <f>IF(J98&lt;40,J98,40)/IF(J98="",1,40)</f>
        <v>0</v>
      </c>
      <c r="M98" s="565" t="str">
        <f>IF(L98=1,"pe",IF(L98&gt;0,"ne",""))</f>
        <v/>
      </c>
      <c r="N98" s="566"/>
      <c r="P98" s="531"/>
    </row>
  </sheetData>
  <sheetProtection algorithmName="SHA-512" hashValue="e1zfNAGYYe11wUJg3wuo9rg5QNO9eBPvopex0SwshB7JpM2B96n9FWFUXEO7Ev62ZV7PX7Us90EFONtlS1xTOg==" saltValue="e122NHHf3t4dnihXFvEk3Q==" spinCount="100000" sheet="1" objects="1" scenarios="1" formatRows="0"/>
  <mergeCells count="1">
    <mergeCell ref="M1:N1"/>
  </mergeCells>
  <phoneticPr fontId="12" type="noConversion"/>
  <pageMargins left="0.70866141732283472" right="0.31496062992125984" top="0.35433070866141736" bottom="0.47244094488188981" header="0.31496062992125984" footer="0.31496062992125984"/>
  <pageSetup paperSize="9" scale="54" orientation="portrait" r:id="rId1"/>
  <headerFooter>
    <oddFooter>&amp;L&amp;7CEA - arkusz organizacyjny na rok szkolny 2019/2020    nr teczki: &amp;F</oddFooter>
  </headerFooter>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800-000000000000}">
          <x14:formula1>
            <xm:f>słownik!$G$18:$G$20</xm:f>
          </x14:formula1>
          <xm:sqref>E91:E98 E6:E35 E37:E89</xm:sqref>
        </x14:dataValidation>
        <x14:dataValidation type="list" allowBlank="1" showInputMessage="1" showErrorMessage="1" xr:uid="{00000000-0002-0000-0800-000002000000}">
          <x14:formula1>
            <xm:f>słownik!$L$2:$L$9</xm:f>
          </x14:formula1>
          <xm:sqref>B6:B35 B91:B98 B37:B89</xm:sqref>
        </x14:dataValidation>
        <x14:dataValidation type="list" allowBlank="1" showInputMessage="1" showErrorMessage="1" xr:uid="{00000000-0002-0000-0800-000003000000}">
          <x14:formula1>
            <xm:f>słownik!$L$17:$L$21</xm:f>
          </x14:formula1>
          <xm:sqref>I6:I35 I37:I89 I91:I98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47</vt:i4>
      </vt:variant>
      <vt:variant>
        <vt:lpstr>Nazwane zakresy</vt:lpstr>
      </vt:variant>
      <vt:variant>
        <vt:i4>47</vt:i4>
      </vt:variant>
    </vt:vector>
  </HeadingPairs>
  <TitlesOfParts>
    <vt:vector size="94" baseType="lpstr">
      <vt:lpstr>Legenda</vt:lpstr>
      <vt:lpstr>słownik</vt:lpstr>
      <vt:lpstr>wizyt</vt:lpstr>
      <vt:lpstr> zestaw 1</vt:lpstr>
      <vt:lpstr>załacznik</vt:lpstr>
      <vt:lpstr>kalendarz  A</vt:lpstr>
      <vt:lpstr>kal.harm.</vt:lpstr>
      <vt:lpstr>pedag</vt:lpstr>
      <vt:lpstr>adm.i obs.</vt:lpstr>
      <vt:lpstr>liczbaucz</vt:lpstr>
      <vt:lpstr>absolwenci</vt:lpstr>
      <vt:lpstr>AbsolwPSJ</vt:lpstr>
      <vt:lpstr>SPN SM II wokal pi</vt:lpstr>
      <vt:lpstr>Grupy SM I</vt:lpstr>
      <vt:lpstr>Grupy OSM I</vt:lpstr>
      <vt:lpstr>Grupy SM II</vt:lpstr>
      <vt:lpstr>Grupy SM IiII</vt:lpstr>
      <vt:lpstr>Grupy OSM</vt:lpstr>
      <vt:lpstr>Specyf  I </vt:lpstr>
      <vt:lpstr>Grupy PSJ</vt:lpstr>
      <vt:lpstr>Specyf II</vt:lpstr>
      <vt:lpstr>Specyf OSM I i II</vt:lpstr>
      <vt:lpstr>SPN OSM I </vt:lpstr>
      <vt:lpstr>SPN OSM In</vt:lpstr>
      <vt:lpstr>Specyf A II (2)</vt:lpstr>
      <vt:lpstr>SPN SM I</vt:lpstr>
      <vt:lpstr>SPN SM II  instr</vt:lpstr>
      <vt:lpstr>SPN SM II  instr jazz</vt:lpstr>
      <vt:lpstr>SPN SM II rytmika</vt:lpstr>
      <vt:lpstr>SPN SM II  wokal</vt:lpstr>
      <vt:lpstr>SPN SM II  wokaljazz</vt:lpstr>
      <vt:lpstr>SPN SM II lutn</vt:lpstr>
      <vt:lpstr>SPN PSJ</vt:lpstr>
      <vt:lpstr>SPN OSM II instr</vt:lpstr>
      <vt:lpstr>SPN OSM IIn instr </vt:lpstr>
      <vt:lpstr>SPN OSM II instr jazz</vt:lpstr>
      <vt:lpstr>SPN OSM IIn instr jazz</vt:lpstr>
      <vt:lpstr>SPN OSM II rytm</vt:lpstr>
      <vt:lpstr>SPN OSM IIn rytm</vt:lpstr>
      <vt:lpstr>SPN OSM II lutn</vt:lpstr>
      <vt:lpstr>SPN OSM IIa lutn</vt:lpstr>
      <vt:lpstr>SPN OSM II wokal</vt:lpstr>
      <vt:lpstr>SPN OSM IIa wokal</vt:lpstr>
      <vt:lpstr>SPN OSM II wokal jazz</vt:lpstr>
      <vt:lpstr>SPN OSM IIa woka jazz</vt:lpstr>
      <vt:lpstr>Lista SPN OSM II </vt:lpstr>
      <vt:lpstr>Zestawienia</vt:lpstr>
      <vt:lpstr>' zestaw 1'!Obszar_wydruku</vt:lpstr>
      <vt:lpstr>absolwenci!Obszar_wydruku</vt:lpstr>
      <vt:lpstr>AbsolwPSJ!Obszar_wydruku</vt:lpstr>
      <vt:lpstr>'adm.i obs.'!Obszar_wydruku</vt:lpstr>
      <vt:lpstr>'Grupy OSM'!Obszar_wydruku</vt:lpstr>
      <vt:lpstr>'Grupy OSM I'!Obszar_wydruku</vt:lpstr>
      <vt:lpstr>'Grupy PSJ'!Obszar_wydruku</vt:lpstr>
      <vt:lpstr>'Grupy SM I'!Obszar_wydruku</vt:lpstr>
      <vt:lpstr>'Grupy SM II'!Obszar_wydruku</vt:lpstr>
      <vt:lpstr>'Grupy SM IiII'!Obszar_wydruku</vt:lpstr>
      <vt:lpstr>kal.harm.!Obszar_wydruku</vt:lpstr>
      <vt:lpstr>'kalendarz  A'!Obszar_wydruku</vt:lpstr>
      <vt:lpstr>Legenda!Obszar_wydruku</vt:lpstr>
      <vt:lpstr>liczbaucz!Obszar_wydruku</vt:lpstr>
      <vt:lpstr>'Lista SPN OSM II '!Obszar_wydruku</vt:lpstr>
      <vt:lpstr>pedag!Obszar_wydruku</vt:lpstr>
      <vt:lpstr>słownik!Obszar_wydruku</vt:lpstr>
      <vt:lpstr>'Specyf  I '!Obszar_wydruku</vt:lpstr>
      <vt:lpstr>'Specyf A II (2)'!Obszar_wydruku</vt:lpstr>
      <vt:lpstr>'Specyf II'!Obszar_wydruku</vt:lpstr>
      <vt:lpstr>'Specyf OSM I i II'!Obszar_wydruku</vt:lpstr>
      <vt:lpstr>'SPN OSM I '!Obszar_wydruku</vt:lpstr>
      <vt:lpstr>'SPN OSM II instr'!Obszar_wydruku</vt:lpstr>
      <vt:lpstr>'SPN OSM II instr jazz'!Obszar_wydruku</vt:lpstr>
      <vt:lpstr>'SPN OSM II lutn'!Obszar_wydruku</vt:lpstr>
      <vt:lpstr>'SPN OSM II rytm'!Obszar_wydruku</vt:lpstr>
      <vt:lpstr>'SPN OSM II wokal'!Obszar_wydruku</vt:lpstr>
      <vt:lpstr>'SPN OSM II wokal jazz'!Obszar_wydruku</vt:lpstr>
      <vt:lpstr>'SPN OSM IIa lutn'!Obszar_wydruku</vt:lpstr>
      <vt:lpstr>'SPN OSM IIa woka jazz'!Obszar_wydruku</vt:lpstr>
      <vt:lpstr>'SPN OSM IIa wokal'!Obszar_wydruku</vt:lpstr>
      <vt:lpstr>'SPN OSM IIn instr '!Obszar_wydruku</vt:lpstr>
      <vt:lpstr>'SPN OSM IIn instr jazz'!Obszar_wydruku</vt:lpstr>
      <vt:lpstr>'SPN OSM IIn rytm'!Obszar_wydruku</vt:lpstr>
      <vt:lpstr>'SPN OSM In'!Obszar_wydruku</vt:lpstr>
      <vt:lpstr>'SPN PSJ'!Obszar_wydruku</vt:lpstr>
      <vt:lpstr>'SPN SM I'!Obszar_wydruku</vt:lpstr>
      <vt:lpstr>'SPN SM II  instr'!Obszar_wydruku</vt:lpstr>
      <vt:lpstr>'SPN SM II  instr jazz'!Obszar_wydruku</vt:lpstr>
      <vt:lpstr>'SPN SM II  wokal'!Obszar_wydruku</vt:lpstr>
      <vt:lpstr>'SPN SM II  wokaljazz'!Obszar_wydruku</vt:lpstr>
      <vt:lpstr>'SPN SM II lutn'!Obszar_wydruku</vt:lpstr>
      <vt:lpstr>'SPN SM II rytmika'!Obszar_wydruku</vt:lpstr>
      <vt:lpstr>'SPN SM II wokal pi'!Obszar_wydruku</vt:lpstr>
      <vt:lpstr>wizyt!Obszar_wydruku</vt:lpstr>
      <vt:lpstr>załacznik!Obszar_wydruku</vt:lpstr>
      <vt:lpstr>Zestawienia!Obszar_wydruku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Organizacja roku szkolnego 2011/2012</dc:title>
  <dc:subject>Szkoły plastyczne CEA</dc:subject>
  <dc:creator>Marek Lis</dc:creator>
  <cp:lastModifiedBy>Dyrektor ZSP</cp:lastModifiedBy>
  <cp:lastPrinted>2018-05-14T06:07:14Z</cp:lastPrinted>
  <dcterms:created xsi:type="dcterms:W3CDTF">1998-02-08T00:43:13Z</dcterms:created>
  <dcterms:modified xsi:type="dcterms:W3CDTF">2021-04-22T09:50:19Z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EA">
    <vt:lpwstr>Organizacja roku szkolnego 2004/2005</vt:lpwstr>
  </property>
</Properties>
</file>