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hibner\AppData\Local\Temp\ezdpuw\20221024151927074\"/>
    </mc:Choice>
  </mc:AlternateContent>
  <bookViews>
    <workbookView xWindow="0" yWindow="0" windowWidth="28800" windowHeight="12300" activeTab="1"/>
  </bookViews>
  <sheets>
    <sheet name="podsumowanie" sheetId="2" r:id="rId1"/>
    <sheet name="lista rankingowa" sheetId="1" r:id="rId2"/>
  </sheets>
  <definedNames>
    <definedName name="_xlnm._FilterDatabase" localSheetId="1" hidden="1">'lista rankingowa'!$B$1:$R$23</definedName>
    <definedName name="_xlnm.Print_Area" localSheetId="1">'lista rankingowa'!$A$1:$U$23</definedName>
    <definedName name="_xlnm.Print_Area" localSheetId="0">podsumowanie!$A$1:$O$13</definedName>
    <definedName name="_xlnm.Print_Titles" localSheetId="1">'lista rankingowa'!$2:$3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G12" i="2" l="1"/>
  <c r="H12" i="2"/>
  <c r="I12" i="2"/>
  <c r="J12" i="2"/>
  <c r="K12" i="2"/>
  <c r="L12" i="2"/>
  <c r="M12" i="2"/>
  <c r="N12" i="2"/>
  <c r="F12" i="2"/>
  <c r="C12" i="2" l="1"/>
  <c r="B12" i="2"/>
  <c r="T22" i="1" l="1"/>
  <c r="S22" i="1"/>
  <c r="R22" i="1"/>
  <c r="Q22" i="1"/>
  <c r="P22" i="1"/>
  <c r="O22" i="1"/>
  <c r="N22" i="1"/>
  <c r="L22" i="1"/>
  <c r="H22" i="1"/>
  <c r="K21" i="1"/>
  <c r="I21" i="1"/>
  <c r="K20" i="1"/>
  <c r="I20" i="1"/>
  <c r="I19" i="1"/>
  <c r="K18" i="1"/>
  <c r="I18" i="1"/>
  <c r="I17" i="1"/>
  <c r="K16" i="1"/>
  <c r="I16" i="1"/>
  <c r="K15" i="1"/>
  <c r="I15" i="1"/>
  <c r="K14" i="1"/>
  <c r="I14" i="1"/>
  <c r="K13" i="1"/>
  <c r="I13" i="1"/>
  <c r="K10" i="1"/>
  <c r="I10" i="1"/>
  <c r="K12" i="1"/>
  <c r="I12" i="1"/>
  <c r="K11" i="1"/>
  <c r="I11" i="1"/>
  <c r="I9" i="1"/>
  <c r="K8" i="1"/>
  <c r="I8" i="1"/>
  <c r="K7" i="1"/>
  <c r="I7" i="1" s="1"/>
  <c r="I6" i="1"/>
  <c r="I5" i="1"/>
  <c r="K4" i="1"/>
  <c r="I4" i="1"/>
  <c r="E12" i="2" l="1"/>
  <c r="D12" i="2"/>
  <c r="I22" i="1"/>
  <c r="K22" i="1"/>
</calcChain>
</file>

<file path=xl/sharedStrings.xml><?xml version="1.0" encoding="utf-8"?>
<sst xmlns="http://schemas.openxmlformats.org/spreadsheetml/2006/main" count="101" uniqueCount="98">
  <si>
    <t>L.p.</t>
  </si>
  <si>
    <t>Jednostka Samorządu Terytorialnego</t>
  </si>
  <si>
    <t>województwo</t>
  </si>
  <si>
    <t>TERC</t>
  </si>
  <si>
    <t>Nazwa zadania</t>
  </si>
  <si>
    <t>Okres realizacji zadania</t>
  </si>
  <si>
    <t>Ogółem wartość projektu  (w zł)</t>
  </si>
  <si>
    <t>Kwota środków własnych (w zł)</t>
  </si>
  <si>
    <t xml:space="preserve"> dofinansowanie %</t>
  </si>
  <si>
    <t>kwota dofinansowania (w zł)</t>
  </si>
  <si>
    <t>miasto Olsztyn</t>
  </si>
  <si>
    <t>warmińsko-mazurskie</t>
  </si>
  <si>
    <t>06.2023-12.2024</t>
  </si>
  <si>
    <t>miasto Rzeszów</t>
  </si>
  <si>
    <t>podkarpackie</t>
  </si>
  <si>
    <t>Budowa DW 878 od al. Tadeusza Rejtana w Rzeszowie do ul. Generała Stanisława Maczka</t>
  </si>
  <si>
    <t>03.2023-08.2025</t>
  </si>
  <si>
    <t>miasto Toruń</t>
  </si>
  <si>
    <t>kujawsko-pomorskie</t>
  </si>
  <si>
    <t>0463</t>
  </si>
  <si>
    <t xml:space="preserve">Budowa i przebudowa kluczowych odcinków dróg w celu poprawy funkcjonowania układu komunikacyjnego miasta Torunia 
</t>
  </si>
  <si>
    <t>06.2023-11.2025</t>
  </si>
  <si>
    <t>miasto Lublin</t>
  </si>
  <si>
    <t>lubelskie</t>
  </si>
  <si>
    <t>0663</t>
  </si>
  <si>
    <t>Dostępne, funkcjonalne i bezpieczne drogi w Lublinie</t>
  </si>
  <si>
    <t>12.2022-09.2025</t>
  </si>
  <si>
    <t>miasto Gorzów Wielkopolski</t>
  </si>
  <si>
    <t>lubuskie</t>
  </si>
  <si>
    <t>0861</t>
  </si>
  <si>
    <t>Przebudowa ul. Spichrzowej w Gorzowie Wielkopolskim - etap II</t>
  </si>
  <si>
    <t>01.2023-11.2024</t>
  </si>
  <si>
    <t xml:space="preserve">miasto Łódź </t>
  </si>
  <si>
    <t>łódzkie</t>
  </si>
  <si>
    <t>Przebudowa dróg na terenie miasta Łodzi</t>
  </si>
  <si>
    <t>miasto Kraków</t>
  </si>
  <si>
    <t>małopolskie</t>
  </si>
  <si>
    <t>Przebudowa drogi w ciągu ulic:  Piaskowej, Stelmachów i Jordanowskiej oraz remont ul. Marii Konopnickiej na odcinku mostu Dębnickiego w Krakowie</t>
  </si>
  <si>
    <t>01.2023-12.2024</t>
  </si>
  <si>
    <t>miasto Warszawa</t>
  </si>
  <si>
    <t>mazowieckie</t>
  </si>
  <si>
    <t>Poprawa jakości i bezpieczeństwa układu drogowego w m.st. Warszawa</t>
  </si>
  <si>
    <t>08.2022-12.2023</t>
  </si>
  <si>
    <t>miasto Kielce</t>
  </si>
  <si>
    <t>świętokrzyskie</t>
  </si>
  <si>
    <t xml:space="preserve">Poprawa bezpieczeństwa ruchu poprzez rozbudowę ulic: Klonowej, Orląt Lwowskich i J. Piłsudskiego oraz skrzyżowań ulic: Batalionów Chłopskich z Malików, BP. M. Jaworskiego z G. Zapolskiej w Kilecach
</t>
  </si>
  <si>
    <t>05.2023-08.2024</t>
  </si>
  <si>
    <t>miasto Gdańsk</t>
  </si>
  <si>
    <t>pomorskie</t>
  </si>
  <si>
    <t>02.2023-12.2023</t>
  </si>
  <si>
    <t>miasto Wrocław</t>
  </si>
  <si>
    <t>dolnośląskie</t>
  </si>
  <si>
    <t>0264</t>
  </si>
  <si>
    <t>12.2022-06.2025</t>
  </si>
  <si>
    <t>miasto Opole</t>
  </si>
  <si>
    <t>opolskie</t>
  </si>
  <si>
    <t xml:space="preserve">Budowa i przebudowa dróg wraz z infrastrukturą towarzyszącą na terenie Miasta Opola </t>
  </si>
  <si>
    <t>03.2023-12.2023</t>
  </si>
  <si>
    <t>miasto Białystok</t>
  </si>
  <si>
    <t>podlaskie</t>
  </si>
  <si>
    <t>Rozwój układu komunikacyjnego Białegostoku</t>
  </si>
  <si>
    <t>10.2022-12.2024</t>
  </si>
  <si>
    <t>miasto Katowice</t>
  </si>
  <si>
    <t>śląskie</t>
  </si>
  <si>
    <t>Budowa nowych układów drogowych dla skomunikowania terenów o funkcjach mieszkaniowych i usługowych w mieście Katowice</t>
  </si>
  <si>
    <t>12.2022-06.2024</t>
  </si>
  <si>
    <t>miasto Poznań</t>
  </si>
  <si>
    <t>wielkopolskie</t>
  </si>
  <si>
    <t>Rozbudowa ul. Hodowlanej w Poznaniu</t>
  </si>
  <si>
    <t>10.2022-12.2023</t>
  </si>
  <si>
    <t>miasto Szczecin</t>
  </si>
  <si>
    <t>zachodniopomorskie</t>
  </si>
  <si>
    <t>Modernizacja układu drogowego dzielnicy Północ w Szczecinie - dostosowanie do nowych uwarunkowań społeczno-gospodarczych</t>
  </si>
  <si>
    <t>01.2023-12.2026</t>
  </si>
  <si>
    <t>miasto Zielona Góra</t>
  </si>
  <si>
    <t>0862</t>
  </si>
  <si>
    <t>Rozbudowa oraz poprawa stanu nawierzchni sieci dróg w Zielonej Górze</t>
  </si>
  <si>
    <t>01.2023-06.2024</t>
  </si>
  <si>
    <t>miasto Bydgoszcz</t>
  </si>
  <si>
    <t>0461</t>
  </si>
  <si>
    <t>Budowa i przebudowa dróg gminncyh na terenie miasta Bydgoszczy</t>
  </si>
  <si>
    <t>03.2023-12.2024</t>
  </si>
  <si>
    <t>RAZEM, z tego:</t>
  </si>
  <si>
    <t>x</t>
  </si>
  <si>
    <t>ZATWIERDZAM</t>
  </si>
  <si>
    <t>…………………………………………………</t>
  </si>
  <si>
    <t>Podsumowanie naboru:</t>
  </si>
  <si>
    <t>Liczba zadań</t>
  </si>
  <si>
    <t>Wartość zadań ogółem</t>
  </si>
  <si>
    <t>Deklarowana kwota środków własnych</t>
  </si>
  <si>
    <t>Kwota dofinasowania ogółem</t>
  </si>
  <si>
    <t>Kwota dofinansowania w podziale na lata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</si>
  <si>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rok 2022</t>
    </r>
  </si>
  <si>
    <t>Lista zadań miejskich rekomendowanych do dofinansowania w ramach Rządowego Funduszu Rozwoju Dróg</t>
  </si>
  <si>
    <t>Rozbudowa ul. Wilkszyńskiej, przebudowa ul. Marco Polo oraz budowa drogi zbiorczej od ul. Kupieckiej do ul.
Jutrzenki (ETAP I) we Wrocławiu</t>
  </si>
  <si>
    <t>Modernizacja istniejących chodników wraz z modernizacją nawierzchni jezdni w ul. Czopowej i ul. Dylinki w Gdańsku, w ramach zadania "Rewaloryzacja ulic Głównego Miasta"</t>
  </si>
  <si>
    <t>08.2022-11.2024</t>
  </si>
  <si>
    <t>Budowa drogi dojazdowej od ul. Zientary-Malewskiej do działki 59-249/2 z przebudową skrzyżowania ulic Poprzecznej i
Zientary-Malewskiej wraz z budową i przebudową infrastruktury technicznej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</si>
</sst>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2" borderId="0" xfId="0" applyFill="1"/>
    <xf numFmtId="0" fontId="2" fillId="0" borderId="0" xfId="0" applyFont="1"/>
    <xf numFmtId="4" fontId="0" fillId="0" borderId="0" xfId="0" applyNumberFormat="1" applyFill="1"/>
    <xf numFmtId="4" fontId="0" fillId="0" borderId="0" xfId="0" applyNumberFormat="1"/>
    <xf numFmtId="0" fontId="0" fillId="0" borderId="0" xfId="0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" fontId="1" fillId="0" borderId="0" xfId="0" applyNumberFormat="1" applyFont="1"/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3" fillId="2" borderId="5" xfId="0" quotePrefix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0" fillId="5" borderId="0" xfId="0" applyFill="1"/>
    <xf numFmtId="0" fontId="2" fillId="2" borderId="0" xfId="0" applyFont="1" applyFill="1"/>
    <xf numFmtId="0" fontId="4" fillId="2" borderId="5" xfId="0" quotePrefix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 shrinkToFi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0" fontId="0" fillId="2" borderId="0" xfId="0" applyFill="1" applyBorder="1"/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11" fillId="0" borderId="24" xfId="0" applyNumberFormat="1" applyFont="1" applyFill="1" applyBorder="1" applyAlignment="1">
      <alignment horizontal="center" vertical="center"/>
    </xf>
    <xf numFmtId="164" fontId="11" fillId="0" borderId="24" xfId="0" applyNumberFormat="1" applyFont="1" applyFill="1" applyBorder="1" applyAlignment="1">
      <alignment vertical="center"/>
    </xf>
    <xf numFmtId="164" fontId="11" fillId="0" borderId="25" xfId="0" applyNumberFormat="1" applyFont="1" applyFill="1" applyBorder="1" applyAlignment="1">
      <alignment vertical="center"/>
    </xf>
    <xf numFmtId="164" fontId="11" fillId="5" borderId="26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2" fillId="0" borderId="7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 shrinkToFit="1"/>
    </xf>
    <xf numFmtId="0" fontId="6" fillId="0" borderId="1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9" fontId="3" fillId="4" borderId="6" xfId="0" applyNumberFormat="1" applyFont="1" applyFill="1" applyBorder="1" applyAlignment="1">
      <alignment horizontal="center" vertical="center" wrapText="1"/>
    </xf>
    <xf numFmtId="9" fontId="3" fillId="4" borderId="8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7"/>
  <sheetViews>
    <sheetView view="pageBreakPreview" zoomScale="85" zoomScaleNormal="100" zoomScaleSheetLayoutView="85" workbookViewId="0">
      <selection activeCell="D21" sqref="D21"/>
    </sheetView>
  </sheetViews>
  <sheetFormatPr defaultColWidth="9.140625" defaultRowHeight="15" x14ac:dyDescent="0.25"/>
  <cols>
    <col min="1" max="1" width="3.42578125" customWidth="1"/>
    <col min="2" max="2" width="20.7109375" style="53" customWidth="1"/>
    <col min="3" max="3" width="19.85546875" style="5" customWidth="1"/>
    <col min="4" max="5" width="20.5703125" style="53" customWidth="1"/>
    <col min="6" max="14" width="15.5703125" style="53" customWidth="1"/>
    <col min="15" max="15" width="9.140625" style="53"/>
    <col min="16" max="16" width="13.42578125" style="53" bestFit="1" customWidth="1"/>
  </cols>
  <sheetData>
    <row r="1" spans="2:23" s="47" customFormat="1" ht="30" customHeight="1" thickBot="1" x14ac:dyDescent="0.35">
      <c r="B1" s="43" t="s">
        <v>93</v>
      </c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6"/>
      <c r="S1" s="46"/>
      <c r="T1" s="46"/>
      <c r="U1" s="46"/>
      <c r="V1" s="46"/>
      <c r="W1" s="46"/>
    </row>
    <row r="2" spans="2:23" x14ac:dyDescent="0.25">
      <c r="B2" s="48"/>
      <c r="C2" s="49"/>
      <c r="D2" s="48"/>
      <c r="E2" s="48"/>
      <c r="F2" s="76" t="s">
        <v>84</v>
      </c>
      <c r="G2" s="77"/>
      <c r="H2" s="77"/>
      <c r="I2" s="77"/>
      <c r="J2" s="77"/>
      <c r="K2" s="77"/>
      <c r="L2" s="77"/>
      <c r="M2" s="78"/>
      <c r="N2" s="50"/>
      <c r="O2" s="48"/>
      <c r="P2" s="48"/>
      <c r="Q2" s="51"/>
      <c r="R2" s="51"/>
      <c r="S2" s="51"/>
      <c r="T2" s="51"/>
      <c r="U2" s="51"/>
      <c r="V2" s="51"/>
      <c r="W2" s="51"/>
    </row>
    <row r="3" spans="2:23" x14ac:dyDescent="0.25">
      <c r="B3" s="52"/>
      <c r="C3" s="49"/>
      <c r="D3" s="48"/>
      <c r="E3" s="48"/>
      <c r="F3" s="79"/>
      <c r="G3" s="80"/>
      <c r="H3" s="80"/>
      <c r="I3" s="80"/>
      <c r="J3" s="80"/>
      <c r="K3" s="80"/>
      <c r="L3" s="80"/>
      <c r="M3" s="81"/>
      <c r="N3" s="50"/>
      <c r="W3" s="51"/>
    </row>
    <row r="4" spans="2:23" x14ac:dyDescent="0.25">
      <c r="B4" s="54" t="s">
        <v>92</v>
      </c>
      <c r="C4" s="55"/>
      <c r="D4" s="56"/>
      <c r="E4" s="56"/>
      <c r="F4" s="79"/>
      <c r="G4" s="80"/>
      <c r="H4" s="80"/>
      <c r="I4" s="80"/>
      <c r="J4" s="80"/>
      <c r="K4" s="80"/>
      <c r="L4" s="80"/>
      <c r="M4" s="81"/>
      <c r="N4" s="50"/>
      <c r="W4" s="57"/>
    </row>
    <row r="5" spans="2:23" x14ac:dyDescent="0.25">
      <c r="B5" s="56"/>
      <c r="C5" s="55"/>
      <c r="D5" s="56"/>
      <c r="E5" s="56"/>
      <c r="F5" s="79"/>
      <c r="G5" s="80"/>
      <c r="H5" s="80"/>
      <c r="I5" s="80"/>
      <c r="J5" s="80"/>
      <c r="K5" s="80"/>
      <c r="L5" s="80"/>
      <c r="M5" s="81"/>
      <c r="N5" s="50"/>
      <c r="W5" s="51"/>
    </row>
    <row r="6" spans="2:23" x14ac:dyDescent="0.25">
      <c r="B6" s="54"/>
      <c r="C6" s="55"/>
      <c r="D6" s="56"/>
      <c r="E6" s="56"/>
      <c r="F6" s="79"/>
      <c r="G6" s="80"/>
      <c r="H6" s="80"/>
      <c r="I6" s="80"/>
      <c r="J6" s="80"/>
      <c r="K6" s="80"/>
      <c r="L6" s="80"/>
      <c r="M6" s="81"/>
      <c r="N6" s="50"/>
      <c r="W6" s="57"/>
    </row>
    <row r="7" spans="2:23" ht="15.75" thickBot="1" x14ac:dyDescent="0.3">
      <c r="B7" s="56"/>
      <c r="C7" s="55"/>
      <c r="D7" s="56"/>
      <c r="E7" s="56"/>
      <c r="F7" s="82" t="s">
        <v>85</v>
      </c>
      <c r="G7" s="83"/>
      <c r="H7" s="83"/>
      <c r="I7" s="83"/>
      <c r="J7" s="83"/>
      <c r="K7" s="83"/>
      <c r="L7" s="83"/>
      <c r="M7" s="84"/>
      <c r="N7" s="58"/>
      <c r="W7" s="51"/>
    </row>
    <row r="8" spans="2:23" x14ac:dyDescent="0.25">
      <c r="B8" s="56"/>
      <c r="C8" s="55"/>
      <c r="D8" s="56"/>
      <c r="E8" s="56"/>
      <c r="F8" s="58"/>
      <c r="G8" s="58"/>
      <c r="H8" s="58"/>
      <c r="I8" s="58"/>
      <c r="J8" s="58"/>
      <c r="K8" s="58"/>
      <c r="L8" s="58"/>
      <c r="M8" s="58"/>
      <c r="N8" s="58"/>
      <c r="W8" s="51"/>
    </row>
    <row r="9" spans="2:23" ht="20.100000000000001" customHeight="1" thickBot="1" x14ac:dyDescent="0.3">
      <c r="B9" s="54" t="s">
        <v>86</v>
      </c>
      <c r="C9" s="55"/>
      <c r="D9" s="56"/>
      <c r="E9" s="56"/>
      <c r="F9" s="58"/>
      <c r="G9" s="58"/>
      <c r="H9" s="58"/>
      <c r="I9" s="58"/>
      <c r="J9" s="58"/>
      <c r="K9" s="58"/>
      <c r="L9" s="58"/>
      <c r="M9" s="58"/>
      <c r="N9" s="58"/>
      <c r="W9" s="51"/>
    </row>
    <row r="10" spans="2:23" ht="20.100000000000001" customHeight="1" thickBot="1" x14ac:dyDescent="0.3">
      <c r="B10" s="85" t="s">
        <v>87</v>
      </c>
      <c r="C10" s="85" t="s">
        <v>88</v>
      </c>
      <c r="D10" s="87" t="s">
        <v>89</v>
      </c>
      <c r="E10" s="89" t="s">
        <v>90</v>
      </c>
      <c r="F10" s="91" t="s">
        <v>91</v>
      </c>
      <c r="G10" s="92"/>
      <c r="H10" s="92"/>
      <c r="I10" s="92"/>
      <c r="J10" s="92"/>
      <c r="K10" s="92"/>
      <c r="L10" s="92"/>
      <c r="M10" s="92"/>
      <c r="N10" s="93"/>
      <c r="O10" s="59"/>
      <c r="P10" s="60"/>
      <c r="Q10" s="60"/>
      <c r="R10" s="60"/>
      <c r="S10" s="60"/>
      <c r="V10" s="51"/>
    </row>
    <row r="11" spans="2:23" s="5" customFormat="1" ht="20.100000000000001" customHeight="1" thickBot="1" x14ac:dyDescent="0.3">
      <c r="B11" s="86"/>
      <c r="C11" s="86"/>
      <c r="D11" s="88"/>
      <c r="E11" s="90"/>
      <c r="F11" s="72">
        <v>2022</v>
      </c>
      <c r="G11" s="72">
        <v>2023</v>
      </c>
      <c r="H11" s="72">
        <v>2024</v>
      </c>
      <c r="I11" s="72">
        <v>2025</v>
      </c>
      <c r="J11" s="72">
        <v>2026</v>
      </c>
      <c r="K11" s="72">
        <v>2027</v>
      </c>
      <c r="L11" s="72">
        <v>2028</v>
      </c>
      <c r="M11" s="72">
        <v>2029</v>
      </c>
      <c r="N11" s="73">
        <v>2030</v>
      </c>
      <c r="O11" s="58"/>
      <c r="P11" s="58"/>
      <c r="Q11" s="58"/>
      <c r="R11" s="58"/>
      <c r="S11" s="58"/>
      <c r="T11" s="49"/>
      <c r="U11" s="49"/>
      <c r="V11" s="49"/>
    </row>
    <row r="12" spans="2:23" ht="39.950000000000003" customHeight="1" thickTop="1" x14ac:dyDescent="0.25">
      <c r="B12" s="61">
        <f>COUNTA('lista rankingowa'!F4:F21)</f>
        <v>18</v>
      </c>
      <c r="C12" s="62">
        <f>SUM('lista rankingowa'!H4:H21)</f>
        <v>983042399.37000012</v>
      </c>
      <c r="D12" s="63">
        <f>SUM('lista rankingowa'!I4:I21)</f>
        <v>600648847.26999998</v>
      </c>
      <c r="E12" s="64">
        <f>SUM('lista rankingowa'!K4:K21)</f>
        <v>382393552.10000002</v>
      </c>
      <c r="F12" s="62">
        <f>SUM('lista rankingowa'!L4:L21)</f>
        <v>6115436.75</v>
      </c>
      <c r="G12" s="62">
        <f>SUM('lista rankingowa'!M4:M21)</f>
        <v>184186326.31</v>
      </c>
      <c r="H12" s="62">
        <f>SUM('lista rankingowa'!N4:N21)</f>
        <v>147521789.03999999</v>
      </c>
      <c r="I12" s="62">
        <f>SUM('lista rankingowa'!O4:O21)</f>
        <v>41170000</v>
      </c>
      <c r="J12" s="62">
        <f>SUM('lista rankingowa'!P4:P21)</f>
        <v>3400000</v>
      </c>
      <c r="K12" s="62">
        <f>SUM('lista rankingowa'!Q4:Q21)</f>
        <v>0</v>
      </c>
      <c r="L12" s="62">
        <f>SUM('lista rankingowa'!R4:R21)</f>
        <v>0</v>
      </c>
      <c r="M12" s="62">
        <f>SUM('lista rankingowa'!S4:S21)</f>
        <v>0</v>
      </c>
      <c r="N12" s="62">
        <f>SUM('lista rankingowa'!T4:T21)</f>
        <v>0</v>
      </c>
      <c r="O12" s="65"/>
      <c r="P12" s="66"/>
      <c r="Q12" s="66"/>
      <c r="R12" s="67"/>
      <c r="S12" s="67"/>
      <c r="T12" s="68"/>
      <c r="U12" s="51"/>
      <c r="V12" s="51"/>
    </row>
    <row r="13" spans="2:23" ht="39.950000000000003" customHeight="1" x14ac:dyDescent="0.25">
      <c r="B13" s="66"/>
      <c r="C13" s="66"/>
      <c r="D13" s="67"/>
      <c r="E13" s="67"/>
      <c r="F13" s="51"/>
      <c r="G13"/>
      <c r="H13"/>
      <c r="I13"/>
      <c r="J13"/>
      <c r="K13"/>
      <c r="L13"/>
      <c r="M13"/>
      <c r="N13"/>
      <c r="O13"/>
      <c r="P13"/>
    </row>
    <row r="14" spans="2:23" ht="39.950000000000003" customHeight="1" x14ac:dyDescent="0.25">
      <c r="B14" s="66"/>
      <c r="C14" s="66"/>
      <c r="D14" s="67"/>
      <c r="E14" s="67"/>
      <c r="F14" s="51"/>
      <c r="G14"/>
      <c r="H14"/>
      <c r="I14"/>
      <c r="J14"/>
      <c r="K14"/>
      <c r="L14"/>
      <c r="M14"/>
      <c r="N14"/>
      <c r="O14"/>
      <c r="P14"/>
    </row>
    <row r="15" spans="2:23" ht="39.950000000000003" customHeight="1" x14ac:dyDescent="0.25">
      <c r="B15" s="66"/>
      <c r="C15" s="66"/>
      <c r="D15" s="67"/>
      <c r="E15" s="67"/>
      <c r="F15" s="51"/>
      <c r="G15"/>
      <c r="H15"/>
      <c r="I15"/>
      <c r="J15"/>
      <c r="K15"/>
      <c r="L15"/>
      <c r="M15"/>
      <c r="N15"/>
      <c r="O15"/>
      <c r="P15"/>
    </row>
    <row r="16" spans="2:23" x14ac:dyDescent="0.25">
      <c r="B16" s="69"/>
      <c r="C16" s="70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71"/>
      <c r="R16" s="71"/>
      <c r="S16" s="60"/>
      <c r="T16" s="60"/>
    </row>
    <row r="17" spans="3:3" x14ac:dyDescent="0.25">
      <c r="C17" s="74"/>
    </row>
  </sheetData>
  <mergeCells count="7">
    <mergeCell ref="F2:M6"/>
    <mergeCell ref="F7:M7"/>
    <mergeCell ref="B10:B11"/>
    <mergeCell ref="C10:C11"/>
    <mergeCell ref="D10:D11"/>
    <mergeCell ref="E10:E11"/>
    <mergeCell ref="F10:N10"/>
  </mergeCells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showGridLines="0" tabSelected="1" view="pageBreakPreview" topLeftCell="E16" zoomScaleNormal="78" zoomScaleSheetLayoutView="100" workbookViewId="0">
      <selection activeCell="I6" sqref="I6"/>
    </sheetView>
  </sheetViews>
  <sheetFormatPr defaultColWidth="9.140625" defaultRowHeight="15" x14ac:dyDescent="0.25"/>
  <cols>
    <col min="1" max="1" width="2.7109375" style="1" customWidth="1"/>
    <col min="2" max="2" width="4.140625" customWidth="1"/>
    <col min="3" max="3" width="14.140625" customWidth="1"/>
    <col min="4" max="4" width="13.28515625" customWidth="1"/>
    <col min="5" max="5" width="7.42578125" customWidth="1"/>
    <col min="6" max="6" width="56.5703125" style="2" bestFit="1" customWidth="1"/>
    <col min="7" max="7" width="13.5703125" style="1" customWidth="1"/>
    <col min="8" max="8" width="12.85546875" style="3" customWidth="1"/>
    <col min="9" max="9" width="13.42578125" style="4" customWidth="1"/>
    <col min="10" max="10" width="11.7109375" style="5" bestFit="1" customWidth="1"/>
    <col min="11" max="11" width="12.42578125" style="42" customWidth="1"/>
    <col min="12" max="12" width="12.28515625" style="4" customWidth="1"/>
    <col min="13" max="13" width="16.5703125" style="4" customWidth="1"/>
    <col min="14" max="14" width="16.42578125" style="4" customWidth="1"/>
    <col min="15" max="15" width="15.42578125" style="4" bestFit="1" customWidth="1"/>
    <col min="16" max="17" width="12.140625" style="4" customWidth="1"/>
    <col min="18" max="20" width="13.85546875" style="4" bestFit="1" customWidth="1"/>
    <col min="21" max="21" width="3.42578125" customWidth="1"/>
  </cols>
  <sheetData>
    <row r="1" spans="1:21" ht="14.25" customHeight="1" x14ac:dyDescent="0.25">
      <c r="K1" s="6"/>
      <c r="N1" s="7"/>
      <c r="Q1" s="7"/>
    </row>
    <row r="2" spans="1:21" ht="25.5" customHeight="1" x14ac:dyDescent="0.25">
      <c r="B2" s="97" t="s">
        <v>0</v>
      </c>
      <c r="C2" s="98" t="s">
        <v>1</v>
      </c>
      <c r="D2" s="98" t="s">
        <v>2</v>
      </c>
      <c r="E2" s="98" t="s">
        <v>3</v>
      </c>
      <c r="F2" s="100" t="s">
        <v>4</v>
      </c>
      <c r="G2" s="94" t="s">
        <v>5</v>
      </c>
      <c r="H2" s="102" t="s">
        <v>6</v>
      </c>
      <c r="I2" s="103" t="s">
        <v>7</v>
      </c>
      <c r="J2" s="105" t="s">
        <v>8</v>
      </c>
      <c r="K2" s="106" t="s">
        <v>9</v>
      </c>
      <c r="L2" s="108"/>
      <c r="M2" s="109"/>
      <c r="N2" s="109"/>
      <c r="O2" s="109"/>
      <c r="P2" s="109"/>
      <c r="Q2" s="109"/>
      <c r="R2" s="109"/>
      <c r="S2" s="109"/>
      <c r="T2" s="109"/>
    </row>
    <row r="3" spans="1:21" ht="49.5" customHeight="1" x14ac:dyDescent="0.25">
      <c r="B3" s="97"/>
      <c r="C3" s="99"/>
      <c r="D3" s="99"/>
      <c r="E3" s="99"/>
      <c r="F3" s="101"/>
      <c r="G3" s="94"/>
      <c r="H3" s="102"/>
      <c r="I3" s="104"/>
      <c r="J3" s="99"/>
      <c r="K3" s="107"/>
      <c r="L3" s="8">
        <v>2022</v>
      </c>
      <c r="M3" s="8">
        <v>2023</v>
      </c>
      <c r="N3" s="8">
        <v>2024</v>
      </c>
      <c r="O3" s="8">
        <v>2025</v>
      </c>
      <c r="P3" s="8">
        <v>2026</v>
      </c>
      <c r="Q3" s="8">
        <v>2027</v>
      </c>
      <c r="R3" s="8">
        <v>2028</v>
      </c>
      <c r="S3" s="8">
        <v>2029</v>
      </c>
      <c r="T3" s="8">
        <v>2030</v>
      </c>
    </row>
    <row r="4" spans="1:21" s="18" customFormat="1" ht="49.5" customHeight="1" x14ac:dyDescent="0.25">
      <c r="A4" s="1"/>
      <c r="B4" s="9">
        <v>1</v>
      </c>
      <c r="C4" s="10" t="s">
        <v>10</v>
      </c>
      <c r="D4" s="10" t="s">
        <v>11</v>
      </c>
      <c r="E4" s="11">
        <v>2862</v>
      </c>
      <c r="F4" s="11" t="s">
        <v>97</v>
      </c>
      <c r="G4" s="12" t="s">
        <v>12</v>
      </c>
      <c r="H4" s="13">
        <v>13058717.859999999</v>
      </c>
      <c r="I4" s="14">
        <f>H4*J4</f>
        <v>6529358.9299999997</v>
      </c>
      <c r="J4" s="15">
        <v>0.5</v>
      </c>
      <c r="K4" s="16">
        <f>H4*J4</f>
        <v>6529358.9299999997</v>
      </c>
      <c r="L4" s="17">
        <v>0</v>
      </c>
      <c r="M4" s="17">
        <v>2611743.5699999998</v>
      </c>
      <c r="N4" s="17">
        <v>3917615.36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"/>
    </row>
    <row r="5" spans="1:21" s="1" customFormat="1" ht="49.5" customHeight="1" x14ac:dyDescent="0.25">
      <c r="B5" s="12">
        <v>2</v>
      </c>
      <c r="C5" s="10" t="s">
        <v>13</v>
      </c>
      <c r="D5" s="11" t="s">
        <v>14</v>
      </c>
      <c r="E5" s="10">
        <v>1863</v>
      </c>
      <c r="F5" s="10" t="s">
        <v>15</v>
      </c>
      <c r="G5" s="12" t="s">
        <v>16</v>
      </c>
      <c r="H5" s="16">
        <v>203829401.31999999</v>
      </c>
      <c r="I5" s="14">
        <f>H5-K5</f>
        <v>173829401.31999999</v>
      </c>
      <c r="J5" s="110">
        <v>0.5</v>
      </c>
      <c r="K5" s="16">
        <v>30000000</v>
      </c>
      <c r="L5" s="17">
        <v>0</v>
      </c>
      <c r="M5" s="17">
        <v>4000000</v>
      </c>
      <c r="N5" s="17">
        <v>13000000</v>
      </c>
      <c r="O5" s="17">
        <v>13000000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</row>
    <row r="6" spans="1:21" s="1" customFormat="1" ht="49.5" customHeight="1" x14ac:dyDescent="0.25">
      <c r="B6" s="12">
        <v>3</v>
      </c>
      <c r="C6" s="10" t="s">
        <v>17</v>
      </c>
      <c r="D6" s="10" t="s">
        <v>18</v>
      </c>
      <c r="E6" s="19" t="s">
        <v>19</v>
      </c>
      <c r="F6" s="20" t="s">
        <v>20</v>
      </c>
      <c r="G6" s="12" t="s">
        <v>21</v>
      </c>
      <c r="H6" s="16">
        <v>61340000</v>
      </c>
      <c r="I6" s="14">
        <f t="shared" ref="I6:I7" si="0">H6-K6</f>
        <v>31340000</v>
      </c>
      <c r="J6" s="110">
        <v>0.5</v>
      </c>
      <c r="K6" s="16">
        <v>30000000</v>
      </c>
      <c r="L6" s="17">
        <v>0</v>
      </c>
      <c r="M6" s="17">
        <v>8170000</v>
      </c>
      <c r="N6" s="17">
        <v>15100000</v>
      </c>
      <c r="O6" s="17">
        <v>6730000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</row>
    <row r="7" spans="1:21" s="22" customFormat="1" ht="49.5" customHeight="1" x14ac:dyDescent="0.25">
      <c r="A7" s="1"/>
      <c r="B7" s="9">
        <v>4</v>
      </c>
      <c r="C7" s="10" t="s">
        <v>22</v>
      </c>
      <c r="D7" s="11" t="s">
        <v>23</v>
      </c>
      <c r="E7" s="21" t="s">
        <v>24</v>
      </c>
      <c r="F7" s="11" t="s">
        <v>25</v>
      </c>
      <c r="G7" s="12" t="s">
        <v>26</v>
      </c>
      <c r="H7" s="13">
        <v>60000000</v>
      </c>
      <c r="I7" s="14">
        <f t="shared" si="0"/>
        <v>30000000</v>
      </c>
      <c r="J7" s="110">
        <v>0.5</v>
      </c>
      <c r="K7" s="16">
        <f>H7*J7</f>
        <v>30000000</v>
      </c>
      <c r="L7" s="17">
        <v>0</v>
      </c>
      <c r="M7" s="17">
        <v>9000000</v>
      </c>
      <c r="N7" s="17">
        <v>15000000</v>
      </c>
      <c r="O7" s="17">
        <v>6000000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"/>
    </row>
    <row r="8" spans="1:21" s="23" customFormat="1" ht="49.5" customHeight="1" x14ac:dyDescent="0.25">
      <c r="B8" s="75">
        <v>5</v>
      </c>
      <c r="C8" s="10" t="s">
        <v>27</v>
      </c>
      <c r="D8" s="10" t="s">
        <v>28</v>
      </c>
      <c r="E8" s="24" t="s">
        <v>29</v>
      </c>
      <c r="F8" s="10" t="s">
        <v>30</v>
      </c>
      <c r="G8" s="12" t="s">
        <v>31</v>
      </c>
      <c r="H8" s="16">
        <v>13147432</v>
      </c>
      <c r="I8" s="14">
        <f t="shared" ref="I8:I21" si="1">H8*J8</f>
        <v>6573716</v>
      </c>
      <c r="J8" s="15">
        <v>0.5</v>
      </c>
      <c r="K8" s="16">
        <f t="shared" ref="K8:K21" si="2">H8*J8</f>
        <v>6573716</v>
      </c>
      <c r="L8" s="17">
        <v>0</v>
      </c>
      <c r="M8" s="17">
        <v>3944229.6</v>
      </c>
      <c r="N8" s="17">
        <v>2629486.4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"/>
    </row>
    <row r="9" spans="1:21" s="1" customFormat="1" ht="49.5" customHeight="1" x14ac:dyDescent="0.25">
      <c r="B9" s="75">
        <v>6</v>
      </c>
      <c r="C9" s="10" t="s">
        <v>32</v>
      </c>
      <c r="D9" s="11" t="s">
        <v>33</v>
      </c>
      <c r="E9" s="11">
        <v>1061</v>
      </c>
      <c r="F9" s="11" t="s">
        <v>34</v>
      </c>
      <c r="G9" s="12" t="s">
        <v>96</v>
      </c>
      <c r="H9" s="13">
        <v>61104673</v>
      </c>
      <c r="I9" s="14">
        <f>H9-K9</f>
        <v>31104673</v>
      </c>
      <c r="J9" s="110">
        <v>0.5</v>
      </c>
      <c r="K9" s="16">
        <v>30000000</v>
      </c>
      <c r="L9" s="17">
        <v>2400000</v>
      </c>
      <c r="M9" s="17">
        <v>20900000</v>
      </c>
      <c r="N9" s="17">
        <v>6700000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</row>
    <row r="10" spans="1:21" ht="49.5" customHeight="1" x14ac:dyDescent="0.25">
      <c r="B10" s="9">
        <v>7</v>
      </c>
      <c r="C10" s="10" t="s">
        <v>43</v>
      </c>
      <c r="D10" s="11" t="s">
        <v>44</v>
      </c>
      <c r="E10" s="11">
        <v>2661</v>
      </c>
      <c r="F10" s="10" t="s">
        <v>45</v>
      </c>
      <c r="G10" s="12" t="s">
        <v>46</v>
      </c>
      <c r="H10" s="16">
        <v>47000000</v>
      </c>
      <c r="I10" s="14">
        <f>H10*J10</f>
        <v>23500000</v>
      </c>
      <c r="J10" s="15">
        <v>0.5</v>
      </c>
      <c r="K10" s="16">
        <f>H10*J10</f>
        <v>23500000</v>
      </c>
      <c r="L10" s="17">
        <v>0</v>
      </c>
      <c r="M10" s="17">
        <v>5000000</v>
      </c>
      <c r="N10" s="17">
        <v>18500000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"/>
    </row>
    <row r="11" spans="1:21" s="22" customFormat="1" ht="49.5" customHeight="1" x14ac:dyDescent="0.25">
      <c r="A11" s="1"/>
      <c r="B11" s="75">
        <v>8</v>
      </c>
      <c r="C11" s="10" t="s">
        <v>35</v>
      </c>
      <c r="D11" s="11" t="s">
        <v>36</v>
      </c>
      <c r="E11" s="11">
        <v>1261</v>
      </c>
      <c r="F11" s="11" t="s">
        <v>37</v>
      </c>
      <c r="G11" s="12" t="s">
        <v>38</v>
      </c>
      <c r="H11" s="13">
        <v>43000000</v>
      </c>
      <c r="I11" s="14">
        <f t="shared" si="1"/>
        <v>21500000</v>
      </c>
      <c r="J11" s="15">
        <v>0.5</v>
      </c>
      <c r="K11" s="16">
        <f t="shared" si="2"/>
        <v>21500000</v>
      </c>
      <c r="L11" s="17">
        <v>0</v>
      </c>
      <c r="M11" s="17">
        <v>13250000</v>
      </c>
      <c r="N11" s="17">
        <v>8250000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"/>
    </row>
    <row r="12" spans="1:21" ht="49.5" customHeight="1" x14ac:dyDescent="0.25">
      <c r="B12" s="75">
        <v>9</v>
      </c>
      <c r="C12" s="10" t="s">
        <v>39</v>
      </c>
      <c r="D12" s="11" t="s">
        <v>40</v>
      </c>
      <c r="E12" s="11">
        <v>1465</v>
      </c>
      <c r="F12" s="11" t="s">
        <v>41</v>
      </c>
      <c r="G12" s="12" t="s">
        <v>42</v>
      </c>
      <c r="H12" s="13">
        <v>50000000</v>
      </c>
      <c r="I12" s="14">
        <f t="shared" si="1"/>
        <v>25000000</v>
      </c>
      <c r="J12" s="15">
        <v>0.5</v>
      </c>
      <c r="K12" s="16">
        <f t="shared" si="2"/>
        <v>25000000</v>
      </c>
      <c r="L12" s="17">
        <v>1546573.25</v>
      </c>
      <c r="M12" s="17">
        <v>23453426.75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"/>
    </row>
    <row r="13" spans="1:21" ht="49.5" customHeight="1" x14ac:dyDescent="0.25">
      <c r="B13" s="9">
        <v>10</v>
      </c>
      <c r="C13" s="10" t="s">
        <v>47</v>
      </c>
      <c r="D13" s="10" t="s">
        <v>48</v>
      </c>
      <c r="E13" s="11">
        <v>2261</v>
      </c>
      <c r="F13" s="11" t="s">
        <v>95</v>
      </c>
      <c r="G13" s="12" t="s">
        <v>49</v>
      </c>
      <c r="H13" s="13">
        <v>5522702</v>
      </c>
      <c r="I13" s="14">
        <f t="shared" si="1"/>
        <v>2761351</v>
      </c>
      <c r="J13" s="15">
        <v>0.5</v>
      </c>
      <c r="K13" s="16">
        <f t="shared" si="2"/>
        <v>2761351</v>
      </c>
      <c r="L13" s="17">
        <v>0</v>
      </c>
      <c r="M13" s="17">
        <v>2761351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"/>
    </row>
    <row r="14" spans="1:21" s="1" customFormat="1" ht="49.5" customHeight="1" x14ac:dyDescent="0.25">
      <c r="B14" s="75">
        <v>11</v>
      </c>
      <c r="C14" s="10" t="s">
        <v>50</v>
      </c>
      <c r="D14" s="11" t="s">
        <v>51</v>
      </c>
      <c r="E14" s="21" t="s">
        <v>52</v>
      </c>
      <c r="F14" s="11" t="s">
        <v>94</v>
      </c>
      <c r="G14" s="12" t="s">
        <v>53</v>
      </c>
      <c r="H14" s="13">
        <v>54900000</v>
      </c>
      <c r="I14" s="14">
        <f t="shared" si="1"/>
        <v>27450000</v>
      </c>
      <c r="J14" s="15">
        <v>0.5</v>
      </c>
      <c r="K14" s="16">
        <f t="shared" si="2"/>
        <v>27450000</v>
      </c>
      <c r="L14" s="17">
        <v>0</v>
      </c>
      <c r="M14" s="17">
        <v>3475000</v>
      </c>
      <c r="N14" s="17">
        <v>13975000</v>
      </c>
      <c r="O14" s="17">
        <v>10000000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</row>
    <row r="15" spans="1:21" s="22" customFormat="1" ht="49.5" customHeight="1" x14ac:dyDescent="0.25">
      <c r="A15" s="1"/>
      <c r="B15" s="75">
        <v>12</v>
      </c>
      <c r="C15" s="10" t="s">
        <v>54</v>
      </c>
      <c r="D15" s="11" t="s">
        <v>55</v>
      </c>
      <c r="E15" s="11">
        <v>1661</v>
      </c>
      <c r="F15" s="11" t="s">
        <v>56</v>
      </c>
      <c r="G15" s="12" t="s">
        <v>57</v>
      </c>
      <c r="H15" s="13">
        <v>17617543.140000001</v>
      </c>
      <c r="I15" s="14">
        <f t="shared" si="1"/>
        <v>8808771.5700000003</v>
      </c>
      <c r="J15" s="15">
        <v>0.5</v>
      </c>
      <c r="K15" s="16">
        <f t="shared" si="2"/>
        <v>8808771.5700000003</v>
      </c>
      <c r="L15" s="17">
        <v>0</v>
      </c>
      <c r="M15" s="17">
        <v>8808771.5700000003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"/>
    </row>
    <row r="16" spans="1:21" s="22" customFormat="1" ht="49.5" customHeight="1" x14ac:dyDescent="0.25">
      <c r="A16" s="1"/>
      <c r="B16" s="9">
        <v>13</v>
      </c>
      <c r="C16" s="10" t="s">
        <v>58</v>
      </c>
      <c r="D16" s="10" t="s">
        <v>59</v>
      </c>
      <c r="E16" s="10">
        <v>2061</v>
      </c>
      <c r="F16" s="10" t="s">
        <v>60</v>
      </c>
      <c r="G16" s="12" t="s">
        <v>61</v>
      </c>
      <c r="H16" s="16">
        <v>40900000</v>
      </c>
      <c r="I16" s="14">
        <f t="shared" si="1"/>
        <v>20450000</v>
      </c>
      <c r="J16" s="15">
        <v>0.5</v>
      </c>
      <c r="K16" s="16">
        <f t="shared" si="2"/>
        <v>20450000</v>
      </c>
      <c r="L16" s="17">
        <v>750000</v>
      </c>
      <c r="M16" s="17">
        <v>9450000</v>
      </c>
      <c r="N16" s="17">
        <v>10250000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"/>
    </row>
    <row r="17" spans="1:21" ht="49.5" customHeight="1" x14ac:dyDescent="0.25">
      <c r="B17" s="75">
        <v>14</v>
      </c>
      <c r="C17" s="10" t="s">
        <v>62</v>
      </c>
      <c r="D17" s="11" t="s">
        <v>63</v>
      </c>
      <c r="E17" s="10">
        <v>2469</v>
      </c>
      <c r="F17" s="11" t="s">
        <v>64</v>
      </c>
      <c r="G17" s="12" t="s">
        <v>65</v>
      </c>
      <c r="H17" s="13">
        <v>131000000</v>
      </c>
      <c r="I17" s="14">
        <f>H17-K17</f>
        <v>101000000</v>
      </c>
      <c r="J17" s="110">
        <v>0.5</v>
      </c>
      <c r="K17" s="16">
        <v>30000000</v>
      </c>
      <c r="L17" s="17">
        <v>200000</v>
      </c>
      <c r="M17" s="17">
        <v>20800000</v>
      </c>
      <c r="N17" s="17">
        <v>9000000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"/>
    </row>
    <row r="18" spans="1:21" s="1" customFormat="1" ht="49.5" customHeight="1" x14ac:dyDescent="0.25">
      <c r="B18" s="75">
        <v>15</v>
      </c>
      <c r="C18" s="10" t="s">
        <v>66</v>
      </c>
      <c r="D18" s="11" t="s">
        <v>67</v>
      </c>
      <c r="E18" s="11">
        <v>3064</v>
      </c>
      <c r="F18" s="25" t="s">
        <v>68</v>
      </c>
      <c r="G18" s="12" t="s">
        <v>69</v>
      </c>
      <c r="H18" s="13">
        <v>9011667</v>
      </c>
      <c r="I18" s="14">
        <f t="shared" si="1"/>
        <v>4505833.5</v>
      </c>
      <c r="J18" s="15">
        <v>0.5</v>
      </c>
      <c r="K18" s="16">
        <f t="shared" si="2"/>
        <v>4505833.5</v>
      </c>
      <c r="L18" s="17">
        <v>1218863.5</v>
      </c>
      <c r="M18" s="17">
        <v>3286970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</row>
    <row r="19" spans="1:21" s="22" customFormat="1" ht="49.5" customHeight="1" x14ac:dyDescent="0.25">
      <c r="A19" s="1"/>
      <c r="B19" s="9">
        <v>16</v>
      </c>
      <c r="C19" s="10" t="s">
        <v>70</v>
      </c>
      <c r="D19" s="25" t="s">
        <v>71</v>
      </c>
      <c r="E19" s="11">
        <v>3262</v>
      </c>
      <c r="F19" s="25" t="s">
        <v>72</v>
      </c>
      <c r="G19" s="12" t="s">
        <v>73</v>
      </c>
      <c r="H19" s="13">
        <v>60981220.850000001</v>
      </c>
      <c r="I19" s="14">
        <f>H19-K19</f>
        <v>30981220.850000001</v>
      </c>
      <c r="J19" s="110">
        <v>0.5</v>
      </c>
      <c r="K19" s="16">
        <v>30000000</v>
      </c>
      <c r="L19" s="17">
        <v>0</v>
      </c>
      <c r="M19" s="17">
        <v>11655000</v>
      </c>
      <c r="N19" s="17">
        <v>9505000</v>
      </c>
      <c r="O19" s="17">
        <v>5440000</v>
      </c>
      <c r="P19" s="17">
        <v>3400000</v>
      </c>
      <c r="Q19" s="17">
        <v>0</v>
      </c>
      <c r="R19" s="17">
        <v>0</v>
      </c>
      <c r="S19" s="17">
        <v>0</v>
      </c>
      <c r="T19" s="17">
        <v>0</v>
      </c>
      <c r="U19" s="1"/>
    </row>
    <row r="20" spans="1:21" s="22" customFormat="1" ht="49.5" customHeight="1" x14ac:dyDescent="0.25">
      <c r="A20" s="1"/>
      <c r="B20" s="75">
        <v>17</v>
      </c>
      <c r="C20" s="10" t="s">
        <v>74</v>
      </c>
      <c r="D20" s="11" t="s">
        <v>28</v>
      </c>
      <c r="E20" s="19" t="s">
        <v>75</v>
      </c>
      <c r="F20" s="11" t="s">
        <v>76</v>
      </c>
      <c r="G20" s="12" t="s">
        <v>77</v>
      </c>
      <c r="H20" s="13">
        <v>50629042.200000003</v>
      </c>
      <c r="I20" s="14">
        <f t="shared" si="1"/>
        <v>25314521.100000001</v>
      </c>
      <c r="J20" s="15">
        <v>0.5</v>
      </c>
      <c r="K20" s="16">
        <f t="shared" si="2"/>
        <v>25314521.100000001</v>
      </c>
      <c r="L20" s="17">
        <v>0</v>
      </c>
      <c r="M20" s="17">
        <v>16707583.82</v>
      </c>
      <c r="N20" s="17">
        <v>8606937.2799999975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"/>
    </row>
    <row r="21" spans="1:21" s="1" customFormat="1" ht="49.5" customHeight="1" x14ac:dyDescent="0.25">
      <c r="B21" s="75">
        <v>18</v>
      </c>
      <c r="C21" s="26" t="s">
        <v>78</v>
      </c>
      <c r="D21" s="26" t="s">
        <v>18</v>
      </c>
      <c r="E21" s="21" t="s">
        <v>79</v>
      </c>
      <c r="F21" s="26" t="s">
        <v>80</v>
      </c>
      <c r="G21" s="27" t="s">
        <v>81</v>
      </c>
      <c r="H21" s="28">
        <v>60000000</v>
      </c>
      <c r="I21" s="14">
        <f t="shared" si="1"/>
        <v>30000000</v>
      </c>
      <c r="J21" s="111">
        <v>0.5</v>
      </c>
      <c r="K21" s="16">
        <f t="shared" si="2"/>
        <v>30000000</v>
      </c>
      <c r="L21" s="29">
        <v>0</v>
      </c>
      <c r="M21" s="29">
        <v>16912250</v>
      </c>
      <c r="N21" s="29">
        <v>13087750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</row>
    <row r="22" spans="1:21" s="33" customFormat="1" ht="27" customHeight="1" x14ac:dyDescent="0.2">
      <c r="A22" s="30"/>
      <c r="B22" s="95" t="s">
        <v>82</v>
      </c>
      <c r="C22" s="95"/>
      <c r="D22" s="95"/>
      <c r="E22" s="95"/>
      <c r="F22" s="96"/>
      <c r="G22" s="31" t="s">
        <v>83</v>
      </c>
      <c r="H22" s="32">
        <f>SUM(H4:H21)</f>
        <v>983042399.37000012</v>
      </c>
      <c r="I22" s="32">
        <f>SUM(I4:I21)</f>
        <v>600648847.26999998</v>
      </c>
      <c r="J22" s="32" t="s">
        <v>83</v>
      </c>
      <c r="K22" s="32">
        <f t="shared" ref="K22:T22" si="3">SUM(K4:K21)</f>
        <v>382393552.10000002</v>
      </c>
      <c r="L22" s="32">
        <f t="shared" si="3"/>
        <v>6115436.75</v>
      </c>
      <c r="M22" s="32">
        <f>SUM(M4:M21)</f>
        <v>184186326.31</v>
      </c>
      <c r="N22" s="32">
        <f t="shared" si="3"/>
        <v>147521789.03999999</v>
      </c>
      <c r="O22" s="32">
        <f t="shared" si="3"/>
        <v>41170000</v>
      </c>
      <c r="P22" s="32">
        <f t="shared" si="3"/>
        <v>3400000</v>
      </c>
      <c r="Q22" s="32">
        <f t="shared" si="3"/>
        <v>0</v>
      </c>
      <c r="R22" s="32">
        <f t="shared" si="3"/>
        <v>0</v>
      </c>
      <c r="S22" s="32">
        <f t="shared" si="3"/>
        <v>0</v>
      </c>
      <c r="T22" s="32">
        <f t="shared" si="3"/>
        <v>0</v>
      </c>
    </row>
    <row r="23" spans="1:21" ht="14.25" customHeight="1" x14ac:dyDescent="0.25">
      <c r="A23" s="34"/>
      <c r="B23" s="35"/>
      <c r="C23" s="35"/>
      <c r="D23" s="35"/>
      <c r="E23" s="35"/>
      <c r="F23" s="36"/>
      <c r="G23" s="37"/>
      <c r="H23" s="38"/>
      <c r="I23" s="39"/>
      <c r="J23" s="40"/>
      <c r="K23" s="41"/>
      <c r="L23" s="39"/>
      <c r="M23" s="39"/>
      <c r="N23" s="39"/>
      <c r="O23" s="39"/>
      <c r="P23" s="39"/>
      <c r="Q23" s="39"/>
      <c r="R23" s="39"/>
      <c r="S23" s="39"/>
      <c r="T23" s="39"/>
    </row>
  </sheetData>
  <mergeCells count="12">
    <mergeCell ref="H2:H3"/>
    <mergeCell ref="I2:I3"/>
    <mergeCell ref="J2:J3"/>
    <mergeCell ref="K2:K3"/>
    <mergeCell ref="L2:T2"/>
    <mergeCell ref="G2:G3"/>
    <mergeCell ref="B22:F22"/>
    <mergeCell ref="B2:B3"/>
    <mergeCell ref="C2:C3"/>
    <mergeCell ref="D2:D3"/>
    <mergeCell ref="E2:E3"/>
    <mergeCell ref="F2:F3"/>
  </mergeCells>
  <pageMargins left="0.23622047244094491" right="0.23622047244094491" top="0.74803149606299213" bottom="0.74803149606299213" header="0.31496062992125984" footer="0.31496062992125984"/>
  <pageSetup paperSize="9" scale="48" fitToHeight="0" pageOrder="overThenDown" orientation="landscape" r:id="rId1"/>
  <headerFooter>
    <oddFooter>Strona &amp;P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podsumowanie</vt:lpstr>
      <vt:lpstr>lista rankingowa</vt:lpstr>
      <vt:lpstr>'lista rankingowa'!Obszar_wydruku</vt:lpstr>
      <vt:lpstr>podsumowanie!Obszar_wydruku</vt:lpstr>
      <vt:lpstr>'lista rankingowa'!Tytuły_wydruku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Hibner-Pałyska Mateusz</dc:creator>
  <cp:lastModifiedBy>Hibner-Pałyska Mateusz</cp:lastModifiedBy>
  <dcterms:created xsi:type="dcterms:W3CDTF">2022-10-24T09:21:30Z</dcterms:created>
  <dcterms:modified xsi:type="dcterms:W3CDTF">2022-10-24T13:23:51Z</dcterms:modified>
</cp:coreProperties>
</file>