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_RÓŻNE\Kalkulatory\"/>
    </mc:Choice>
  </mc:AlternateContent>
  <workbookProtection workbookAlgorithmName="SHA-512" workbookHashValue="7aPqVR/MUHZ2FNvbJj7jZqm3qEJK4lyuKDUbJAKGICmfawVMLY6P2lSIQ9B/ln771lN7oVBviBmaBwy+AWlVaA==" workbookSaltValue="qBqPDdZTX4n9emjEND8/eA==" workbookSpinCount="100000" lockStructure="1"/>
  <bookViews>
    <workbookView xWindow="-105" yWindow="-105" windowWidth="23250" windowHeight="12570"/>
  </bookViews>
  <sheets>
    <sheet name="kalkulator liczenia EDB" sheetId="1" r:id="rId1"/>
  </sheets>
  <definedNames>
    <definedName name="_xlnm._FilterDatabase" localSheetId="0" hidden="1">'kalkulator liczenia EDB'!$AM$7:$AN$18</definedName>
    <definedName name="RAT">'kalkulator liczenia EDB'!$AM$8:$AN$12</definedName>
    <definedName name="RATING">'kalkulator liczenia EDB'!$AN$8:$AN$12</definedName>
    <definedName name="ratt">'kalkulator liczenia EDB'!$AL$8:$AN$12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W20" i="1" l="1"/>
  <c r="L20" i="1"/>
  <c r="T9" i="1"/>
  <c r="T12" i="1" s="1"/>
  <c r="Z14" i="1" s="1"/>
  <c r="Z15" i="1" s="1"/>
  <c r="I20" i="1"/>
  <c r="T5" i="1"/>
  <c r="G20" i="1"/>
  <c r="T3" i="1"/>
  <c r="C150" i="1"/>
  <c r="C151" i="1"/>
  <c r="C152" i="1"/>
  <c r="C153" i="1"/>
  <c r="C154" i="1"/>
  <c r="C155" i="1"/>
  <c r="F155" i="1"/>
  <c r="C156" i="1"/>
  <c r="C157" i="1"/>
  <c r="C158" i="1"/>
  <c r="C162" i="1"/>
  <c r="C165" i="1"/>
  <c r="C163" i="1"/>
  <c r="C164" i="1"/>
  <c r="C166" i="1"/>
  <c r="C169" i="1"/>
  <c r="C167" i="1"/>
  <c r="E167" i="1"/>
  <c r="C168" i="1"/>
  <c r="AC11" i="1"/>
  <c r="C110" i="1"/>
  <c r="C114" i="1"/>
  <c r="C117" i="1"/>
  <c r="C118" i="1"/>
  <c r="C120" i="1"/>
  <c r="C122" i="1"/>
  <c r="C126" i="1"/>
  <c r="C130" i="1"/>
  <c r="C131" i="1"/>
  <c r="C134" i="1"/>
  <c r="C135" i="1"/>
  <c r="C138" i="1"/>
  <c r="C139" i="1"/>
  <c r="C142" i="1"/>
  <c r="C146" i="1"/>
  <c r="C149" i="1"/>
  <c r="B4" i="1"/>
  <c r="K9" i="1"/>
  <c r="E162" i="1"/>
  <c r="K11" i="1"/>
  <c r="K12" i="1"/>
  <c r="B5" i="1"/>
  <c r="C22" i="1"/>
  <c r="M22" i="1"/>
  <c r="C26" i="1"/>
  <c r="C28" i="1"/>
  <c r="C30" i="1"/>
  <c r="C34" i="1"/>
  <c r="C38" i="1"/>
  <c r="C41" i="1"/>
  <c r="C40" i="1"/>
  <c r="C42" i="1"/>
  <c r="C44" i="1"/>
  <c r="C46" i="1"/>
  <c r="C47" i="1"/>
  <c r="C50" i="1"/>
  <c r="C54" i="1"/>
  <c r="C58" i="1"/>
  <c r="C60" i="1"/>
  <c r="C62" i="1"/>
  <c r="C66" i="1"/>
  <c r="C67" i="1"/>
  <c r="C70" i="1"/>
  <c r="C73" i="1"/>
  <c r="C74" i="1"/>
  <c r="C75" i="1"/>
  <c r="C78" i="1"/>
  <c r="C82" i="1"/>
  <c r="C84" i="1"/>
  <c r="C86" i="1"/>
  <c r="C87" i="1"/>
  <c r="C90" i="1"/>
  <c r="C93" i="1"/>
  <c r="C91" i="1"/>
  <c r="C94" i="1"/>
  <c r="C98" i="1"/>
  <c r="C102" i="1"/>
  <c r="C105" i="1"/>
  <c r="C106" i="1"/>
  <c r="N22" i="1"/>
  <c r="U4" i="1"/>
  <c r="U5" i="1"/>
  <c r="C92" i="1"/>
  <c r="C88" i="1"/>
  <c r="C85" i="1"/>
  <c r="C83" i="1"/>
  <c r="C121" i="1"/>
  <c r="C27" i="1"/>
  <c r="C147" i="1"/>
  <c r="C132" i="1"/>
  <c r="C133" i="1"/>
  <c r="C119" i="1"/>
  <c r="C69" i="1"/>
  <c r="C127" i="1"/>
  <c r="C128" i="1"/>
  <c r="C129" i="1"/>
  <c r="C103" i="1"/>
  <c r="C115" i="1"/>
  <c r="C116" i="1"/>
  <c r="C109" i="1"/>
  <c r="C148" i="1"/>
  <c r="C68" i="1"/>
  <c r="C137" i="1"/>
  <c r="C140" i="1"/>
  <c r="C33" i="1"/>
  <c r="C136" i="1"/>
  <c r="C72" i="1"/>
  <c r="C49" i="1"/>
  <c r="C39" i="1"/>
  <c r="C55" i="1"/>
  <c r="C29" i="1"/>
  <c r="C59" i="1"/>
  <c r="N23" i="1"/>
  <c r="O22" i="1"/>
  <c r="C97" i="1"/>
  <c r="C96" i="1"/>
  <c r="C95" i="1"/>
  <c r="C35" i="1"/>
  <c r="C36" i="1"/>
  <c r="C37" i="1"/>
  <c r="C77" i="1"/>
  <c r="C76" i="1"/>
  <c r="C107" i="1"/>
  <c r="C108" i="1"/>
  <c r="C32" i="1"/>
  <c r="C141" i="1"/>
  <c r="C31" i="1"/>
  <c r="C101" i="1"/>
  <c r="C99" i="1"/>
  <c r="C100" i="1"/>
  <c r="C112" i="1"/>
  <c r="C111" i="1"/>
  <c r="C113" i="1"/>
  <c r="C56" i="1"/>
  <c r="C104" i="1"/>
  <c r="C89" i="1"/>
  <c r="C71" i="1"/>
  <c r="C57" i="1"/>
  <c r="F54" i="1"/>
  <c r="H54" i="1"/>
  <c r="F139" i="1"/>
  <c r="C43" i="1"/>
  <c r="C48" i="1"/>
  <c r="C45" i="1"/>
  <c r="F72" i="1"/>
  <c r="F146" i="1"/>
  <c r="F99" i="1"/>
  <c r="F96" i="1"/>
  <c r="F55" i="1"/>
  <c r="F26" i="1"/>
  <c r="X26" i="1"/>
  <c r="C51" i="1"/>
  <c r="C53" i="1"/>
  <c r="F53" i="1"/>
  <c r="C52" i="1"/>
  <c r="P22" i="1"/>
  <c r="F130" i="1"/>
  <c r="F105" i="1"/>
  <c r="F128" i="1"/>
  <c r="F34" i="1"/>
  <c r="X34" i="1"/>
  <c r="F109" i="1"/>
  <c r="F71" i="1"/>
  <c r="F90" i="1"/>
  <c r="J90" i="1"/>
  <c r="F44" i="1"/>
  <c r="F98" i="1"/>
  <c r="J98" i="1"/>
  <c r="F111" i="1"/>
  <c r="F117" i="1"/>
  <c r="F127" i="1"/>
  <c r="F102" i="1"/>
  <c r="F42" i="1"/>
  <c r="H42" i="1"/>
  <c r="F120" i="1"/>
  <c r="F47" i="1"/>
  <c r="F135" i="1"/>
  <c r="B6" i="1"/>
  <c r="F97" i="1"/>
  <c r="F37" i="1"/>
  <c r="F88" i="1"/>
  <c r="F69" i="1"/>
  <c r="F85" i="1"/>
  <c r="F70" i="1"/>
  <c r="F138" i="1"/>
  <c r="J138" i="1"/>
  <c r="F27" i="1"/>
  <c r="F106" i="1"/>
  <c r="H26" i="1"/>
  <c r="F126" i="1"/>
  <c r="X126" i="1"/>
  <c r="X130" i="1"/>
  <c r="Q22" i="1"/>
  <c r="H34" i="1"/>
  <c r="J34" i="1"/>
  <c r="X70" i="1"/>
  <c r="H106" i="1"/>
  <c r="E45" i="1"/>
  <c r="E81" i="1"/>
  <c r="E77" i="1"/>
  <c r="E80" i="1"/>
  <c r="E23" i="1"/>
  <c r="E38" i="1"/>
  <c r="E52" i="1"/>
  <c r="E47" i="1"/>
  <c r="E22" i="1"/>
  <c r="R22" i="1"/>
  <c r="E50" i="1"/>
  <c r="E61" i="1"/>
  <c r="E29" i="1"/>
  <c r="E85" i="1"/>
  <c r="E116" i="1"/>
  <c r="E57" i="1"/>
  <c r="E109" i="1"/>
  <c r="E48" i="1"/>
  <c r="E33" i="1"/>
  <c r="E75" i="1"/>
  <c r="E129" i="1"/>
  <c r="E133" i="1"/>
  <c r="E84" i="1"/>
  <c r="E106" i="1"/>
  <c r="E89" i="1"/>
  <c r="E35" i="1"/>
  <c r="E49" i="1"/>
  <c r="E46" i="1"/>
  <c r="E36" i="1"/>
  <c r="E124" i="1"/>
  <c r="E146" i="1"/>
  <c r="E30" i="1"/>
  <c r="E105" i="1"/>
  <c r="E128" i="1"/>
  <c r="E93" i="1"/>
  <c r="E58" i="1"/>
  <c r="E95" i="1"/>
  <c r="E134" i="1"/>
  <c r="E28" i="1"/>
  <c r="E86" i="1"/>
  <c r="E97" i="1"/>
  <c r="E83" i="1"/>
  <c r="E121" i="1"/>
  <c r="E87" i="1"/>
  <c r="E44" i="1"/>
  <c r="E123" i="1"/>
  <c r="E69" i="1"/>
  <c r="E122" i="1"/>
  <c r="E104" i="1"/>
  <c r="E137" i="1"/>
  <c r="E91" i="1"/>
  <c r="E127" i="1"/>
  <c r="E107" i="1"/>
  <c r="E98" i="1"/>
  <c r="E119" i="1"/>
  <c r="E73" i="1"/>
  <c r="E67" i="1"/>
  <c r="E126" i="1"/>
  <c r="E143" i="1"/>
  <c r="E135" i="1"/>
  <c r="E113" i="1"/>
  <c r="E65" i="1"/>
  <c r="E117" i="1"/>
  <c r="E26" i="1"/>
  <c r="E54" i="1"/>
  <c r="F167" i="1"/>
  <c r="E165" i="1"/>
  <c r="X138" i="1"/>
  <c r="F164" i="1"/>
  <c r="E160" i="1"/>
  <c r="E159" i="1"/>
  <c r="J70" i="1"/>
  <c r="C79" i="1"/>
  <c r="F79" i="1"/>
  <c r="C80" i="1"/>
  <c r="C81" i="1"/>
  <c r="F81" i="1"/>
  <c r="F78" i="1"/>
  <c r="C160" i="1"/>
  <c r="F158" i="1"/>
  <c r="C161" i="1"/>
  <c r="C159" i="1"/>
  <c r="F159" i="1"/>
  <c r="O23" i="1"/>
  <c r="P23" i="1"/>
  <c r="Q23" i="1"/>
  <c r="C65" i="1"/>
  <c r="F65" i="1"/>
  <c r="C64" i="1"/>
  <c r="F62" i="1"/>
  <c r="C63" i="1"/>
  <c r="C25" i="1"/>
  <c r="F25" i="1"/>
  <c r="C24" i="1"/>
  <c r="C23" i="1"/>
  <c r="F23" i="1"/>
  <c r="F22" i="1"/>
  <c r="J22" i="1"/>
  <c r="C144" i="1"/>
  <c r="F144" i="1"/>
  <c r="C145" i="1"/>
  <c r="C143" i="1"/>
  <c r="F143" i="1"/>
  <c r="C125" i="1"/>
  <c r="C124" i="1"/>
  <c r="F124" i="1"/>
  <c r="F122" i="1"/>
  <c r="C123" i="1"/>
  <c r="X62" i="1"/>
  <c r="X122" i="1"/>
  <c r="J78" i="1"/>
  <c r="C61" i="1"/>
  <c r="F61" i="1"/>
  <c r="V4" i="1"/>
  <c r="V5" i="1" s="1"/>
  <c r="M23" i="1" s="1"/>
  <c r="T8" i="1"/>
  <c r="R23" i="1"/>
  <c r="J122" i="1"/>
  <c r="H122" i="1"/>
  <c r="H62" i="1"/>
  <c r="J62" i="1"/>
  <c r="X106" i="1"/>
  <c r="J106" i="1"/>
  <c r="H130" i="1"/>
  <c r="J130" i="1"/>
  <c r="J26" i="1"/>
  <c r="X22" i="1"/>
  <c r="H22" i="1"/>
  <c r="H158" i="1"/>
  <c r="J158" i="1"/>
  <c r="X90" i="1"/>
  <c r="E150" i="1"/>
  <c r="E164" i="1"/>
  <c r="E153" i="1"/>
  <c r="E64" i="1"/>
  <c r="E24" i="1"/>
  <c r="E114" i="1"/>
  <c r="E60" i="1"/>
  <c r="E132" i="1"/>
  <c r="E99" i="1"/>
  <c r="E112" i="1"/>
  <c r="E71" i="1"/>
  <c r="E32" i="1"/>
  <c r="E41" i="1"/>
  <c r="E138" i="1"/>
  <c r="E56" i="1"/>
  <c r="E59" i="1"/>
  <c r="E51" i="1"/>
  <c r="E147" i="1"/>
  <c r="E63" i="1"/>
  <c r="E156" i="1"/>
  <c r="E168" i="1"/>
  <c r="E148" i="1"/>
  <c r="E141" i="1"/>
  <c r="E25" i="1"/>
  <c r="E108" i="1"/>
  <c r="E96" i="1"/>
  <c r="E72" i="1"/>
  <c r="E142" i="1"/>
  <c r="E100" i="1"/>
  <c r="E68" i="1"/>
  <c r="E42" i="1"/>
  <c r="E78" i="1"/>
  <c r="E79" i="1"/>
  <c r="E90" i="1"/>
  <c r="E115" i="1"/>
  <c r="E144" i="1"/>
  <c r="E27" i="1"/>
  <c r="E154" i="1"/>
  <c r="E157" i="1"/>
  <c r="E151" i="1"/>
  <c r="E166" i="1"/>
  <c r="E62" i="1"/>
  <c r="E66" i="1"/>
  <c r="E139" i="1"/>
  <c r="E76" i="1"/>
  <c r="E103" i="1"/>
  <c r="E74" i="1"/>
  <c r="E34" i="1"/>
  <c r="E92" i="1"/>
  <c r="E120" i="1"/>
  <c r="E37" i="1"/>
  <c r="E130" i="1"/>
  <c r="E94" i="1"/>
  <c r="E149" i="1"/>
  <c r="E70" i="1"/>
  <c r="E118" i="1"/>
  <c r="E102" i="1"/>
  <c r="E155" i="1"/>
  <c r="E158" i="1"/>
  <c r="E140" i="1"/>
  <c r="E53" i="1"/>
  <c r="E111" i="1"/>
  <c r="E88" i="1"/>
  <c r="E31" i="1"/>
  <c r="E136" i="1"/>
  <c r="E145" i="1"/>
  <c r="E82" i="1"/>
  <c r="E39" i="1"/>
  <c r="E110" i="1"/>
  <c r="E101" i="1"/>
  <c r="E131" i="1"/>
  <c r="E55" i="1"/>
  <c r="E40" i="1"/>
  <c r="E125" i="1"/>
  <c r="E43" i="1"/>
  <c r="E163" i="1"/>
  <c r="E161" i="1"/>
  <c r="X158" i="1"/>
  <c r="H90" i="1"/>
  <c r="F156" i="1"/>
  <c r="F168" i="1"/>
  <c r="F113" i="1"/>
  <c r="F66" i="1"/>
  <c r="F140" i="1"/>
  <c r="F32" i="1"/>
  <c r="F115" i="1"/>
  <c r="F121" i="1"/>
  <c r="F103" i="1"/>
  <c r="F149" i="1"/>
  <c r="F75" i="1"/>
  <c r="F56" i="1"/>
  <c r="F49" i="1"/>
  <c r="F101" i="1"/>
  <c r="F46" i="1"/>
  <c r="F154" i="1"/>
  <c r="F24" i="1"/>
  <c r="F145" i="1"/>
  <c r="F150" i="1"/>
  <c r="F153" i="1"/>
  <c r="F165" i="1"/>
  <c r="F31" i="1"/>
  <c r="F133" i="1"/>
  <c r="F39" i="1"/>
  <c r="F74" i="1"/>
  <c r="F52" i="1"/>
  <c r="F67" i="1"/>
  <c r="F100" i="1"/>
  <c r="F84" i="1"/>
  <c r="F76" i="1"/>
  <c r="F91" i="1"/>
  <c r="F107" i="1"/>
  <c r="F73" i="1"/>
  <c r="F134" i="1"/>
  <c r="F43" i="1"/>
  <c r="F151" i="1"/>
  <c r="F160" i="1"/>
  <c r="F64" i="1"/>
  <c r="F123" i="1"/>
  <c r="F162" i="1"/>
  <c r="F169" i="1"/>
  <c r="F142" i="1"/>
  <c r="F93" i="1"/>
  <c r="F33" i="1"/>
  <c r="F60" i="1"/>
  <c r="F95" i="1"/>
  <c r="F86" i="1"/>
  <c r="F38" i="1"/>
  <c r="F116" i="1"/>
  <c r="F30" i="1"/>
  <c r="F118" i="1"/>
  <c r="F104" i="1"/>
  <c r="F136" i="1"/>
  <c r="F119" i="1"/>
  <c r="F59" i="1"/>
  <c r="F58" i="1"/>
  <c r="F147" i="1"/>
  <c r="F129" i="1"/>
  <c r="F137" i="1"/>
  <c r="F82" i="1"/>
  <c r="F112" i="1"/>
  <c r="F131" i="1"/>
  <c r="F148" i="1"/>
  <c r="F92" i="1"/>
  <c r="F87" i="1"/>
  <c r="F36" i="1"/>
  <c r="F28" i="1"/>
  <c r="F68" i="1"/>
  <c r="F51" i="1"/>
  <c r="F166" i="1"/>
  <c r="F80" i="1"/>
  <c r="F161" i="1"/>
  <c r="F63" i="1"/>
  <c r="F125" i="1"/>
  <c r="F40" i="1"/>
  <c r="F29" i="1"/>
  <c r="F45" i="1"/>
  <c r="F35" i="1"/>
  <c r="F48" i="1"/>
  <c r="F110" i="1"/>
  <c r="F108" i="1"/>
  <c r="F132" i="1"/>
  <c r="F83" i="1"/>
  <c r="F114" i="1"/>
  <c r="F94" i="1"/>
  <c r="F41" i="1"/>
  <c r="F57" i="1"/>
  <c r="F50" i="1"/>
  <c r="F141" i="1"/>
  <c r="F152" i="1"/>
  <c r="X78" i="1"/>
  <c r="H78" i="1"/>
  <c r="X102" i="1"/>
  <c r="H138" i="1"/>
  <c r="H70" i="1"/>
  <c r="X54" i="1"/>
  <c r="J54" i="1"/>
  <c r="F157" i="1"/>
  <c r="E152" i="1"/>
  <c r="F89" i="1"/>
  <c r="F163" i="1"/>
  <c r="J126" i="1"/>
  <c r="H102" i="1"/>
  <c r="J102" i="1"/>
  <c r="H126" i="1"/>
  <c r="X42" i="1"/>
  <c r="J42" i="1"/>
  <c r="H98" i="1"/>
  <c r="X98" i="1"/>
  <c r="X146" i="1"/>
  <c r="H146" i="1"/>
  <c r="J146" i="1"/>
  <c r="F77" i="1"/>
  <c r="E169" i="1"/>
  <c r="T94" i="1"/>
  <c r="S94" i="1" s="1"/>
  <c r="T43" i="1"/>
  <c r="S43" i="1" s="1"/>
  <c r="T36" i="1"/>
  <c r="S36" i="1" s="1"/>
  <c r="T106" i="1"/>
  <c r="S106" i="1" s="1"/>
  <c r="T41" i="1"/>
  <c r="S41" i="1" s="1"/>
  <c r="T93" i="1"/>
  <c r="S93" i="1" s="1"/>
  <c r="T148" i="1"/>
  <c r="S148" i="1" s="1"/>
  <c r="T30" i="1"/>
  <c r="S30" i="1" s="1"/>
  <c r="T91" i="1"/>
  <c r="S91" i="1" s="1"/>
  <c r="T63" i="1"/>
  <c r="S63" i="1" s="1"/>
  <c r="T164" i="1"/>
  <c r="S164" i="1" s="1"/>
  <c r="J150" i="1"/>
  <c r="H150" i="1"/>
  <c r="X150" i="1"/>
  <c r="H142" i="1"/>
  <c r="J142" i="1"/>
  <c r="X142" i="1"/>
  <c r="X82" i="1"/>
  <c r="H82" i="1"/>
  <c r="J82" i="1"/>
  <c r="X30" i="1"/>
  <c r="J30" i="1"/>
  <c r="H30" i="1"/>
  <c r="H20" i="1"/>
  <c r="W3" i="1"/>
  <c r="H134" i="1"/>
  <c r="X134" i="1"/>
  <c r="J134" i="1"/>
  <c r="J74" i="1"/>
  <c r="X74" i="1"/>
  <c r="H74" i="1"/>
  <c r="J118" i="1"/>
  <c r="H118" i="1"/>
  <c r="X118" i="1"/>
  <c r="J50" i="1"/>
  <c r="X50" i="1"/>
  <c r="H50" i="1"/>
  <c r="J162" i="1"/>
  <c r="X162" i="1"/>
  <c r="H162" i="1"/>
  <c r="J154" i="1"/>
  <c r="H154" i="1"/>
  <c r="X154" i="1"/>
  <c r="X66" i="1"/>
  <c r="J66" i="1"/>
  <c r="H66" i="1"/>
  <c r="J110" i="1"/>
  <c r="X110" i="1"/>
  <c r="H110" i="1"/>
  <c r="H58" i="1"/>
  <c r="X58" i="1"/>
  <c r="J58" i="1"/>
  <c r="H38" i="1"/>
  <c r="J38" i="1"/>
  <c r="X38" i="1"/>
  <c r="H86" i="1"/>
  <c r="X86" i="1"/>
  <c r="J86" i="1"/>
  <c r="J46" i="1"/>
  <c r="X46" i="1"/>
  <c r="H46" i="1"/>
  <c r="H166" i="1"/>
  <c r="X166" i="1"/>
  <c r="J166" i="1"/>
  <c r="J114" i="1"/>
  <c r="X114" i="1"/>
  <c r="H114" i="1"/>
  <c r="H94" i="1"/>
  <c r="X94" i="1"/>
  <c r="J94" i="1"/>
  <c r="X20" i="1"/>
  <c r="J20" i="1"/>
  <c r="W5" i="1"/>
  <c r="W6" i="1"/>
  <c r="T104" i="1" l="1"/>
  <c r="S104" i="1" s="1"/>
  <c r="T81" i="1"/>
  <c r="S81" i="1" s="1"/>
  <c r="T70" i="1"/>
  <c r="S70" i="1" s="1"/>
  <c r="T143" i="1"/>
  <c r="S143" i="1" s="1"/>
  <c r="T161" i="1"/>
  <c r="S161" i="1" s="1"/>
  <c r="T50" i="1"/>
  <c r="T129" i="1"/>
  <c r="S129" i="1" s="1"/>
  <c r="T66" i="1"/>
  <c r="S66" i="1" s="1"/>
  <c r="T144" i="1"/>
  <c r="S144" i="1" s="1"/>
  <c r="T79" i="1"/>
  <c r="S79" i="1" s="1"/>
  <c r="T130" i="1"/>
  <c r="S130" i="1" s="1"/>
  <c r="T137" i="1"/>
  <c r="S137" i="1" s="1"/>
  <c r="T87" i="1"/>
  <c r="S87" i="1" s="1"/>
  <c r="T159" i="1"/>
  <c r="S159" i="1" s="1"/>
  <c r="T35" i="1"/>
  <c r="S35" i="1" s="1"/>
  <c r="T147" i="1"/>
  <c r="S147" i="1" s="1"/>
  <c r="T88" i="1"/>
  <c r="S88" i="1" s="1"/>
  <c r="T75" i="1"/>
  <c r="S75" i="1" s="1"/>
  <c r="T61" i="1"/>
  <c r="S61" i="1" s="1"/>
  <c r="T114" i="1"/>
  <c r="S114" i="1" s="1"/>
  <c r="T139" i="1"/>
  <c r="S139" i="1" s="1"/>
  <c r="T111" i="1"/>
  <c r="S111" i="1" s="1"/>
  <c r="T27" i="1"/>
  <c r="S27" i="1" s="1"/>
  <c r="T135" i="1"/>
  <c r="S135" i="1" s="1"/>
  <c r="T89" i="1"/>
  <c r="S89" i="1" s="1"/>
  <c r="T52" i="1"/>
  <c r="S52" i="1" s="1"/>
  <c r="T163" i="1"/>
  <c r="S163" i="1" s="1"/>
  <c r="T23" i="1"/>
  <c r="S23" i="1" s="1"/>
  <c r="T32" i="1"/>
  <c r="S32" i="1" s="1"/>
  <c r="T124" i="1"/>
  <c r="S124" i="1" s="1"/>
  <c r="T71" i="1"/>
  <c r="S71" i="1" s="1"/>
  <c r="T68" i="1"/>
  <c r="S68" i="1" s="1"/>
  <c r="T96" i="1"/>
  <c r="S96" i="1" s="1"/>
  <c r="T116" i="1"/>
  <c r="S116" i="1" s="1"/>
  <c r="T90" i="1"/>
  <c r="S90" i="1" s="1"/>
  <c r="T31" i="1"/>
  <c r="S31" i="1" s="1"/>
  <c r="T60" i="1"/>
  <c r="S60" i="1" s="1"/>
  <c r="T80" i="1"/>
  <c r="S80" i="1" s="1"/>
  <c r="T26" i="1"/>
  <c r="S26" i="1" s="1"/>
  <c r="T153" i="1"/>
  <c r="S153" i="1" s="1"/>
  <c r="T125" i="1"/>
  <c r="S125" i="1" s="1"/>
  <c r="T40" i="1"/>
  <c r="S40" i="1" s="1"/>
  <c r="T82" i="1"/>
  <c r="S82" i="1" s="1"/>
  <c r="T65" i="1"/>
  <c r="S65" i="1" s="1"/>
  <c r="T140" i="1"/>
  <c r="S140" i="1" s="1"/>
  <c r="T74" i="1"/>
  <c r="S74" i="1" s="1"/>
  <c r="T122" i="1"/>
  <c r="S122" i="1" s="1"/>
  <c r="T136" i="1"/>
  <c r="S136" i="1" s="1"/>
  <c r="T57" i="1"/>
  <c r="S57" i="1" s="1"/>
  <c r="T73" i="1"/>
  <c r="S73" i="1" s="1"/>
  <c r="T46" i="1"/>
  <c r="T47" i="1"/>
  <c r="S47" i="1" s="1"/>
  <c r="T145" i="1"/>
  <c r="S145" i="1" s="1"/>
  <c r="T48" i="1"/>
  <c r="S48" i="1" s="1"/>
  <c r="T133" i="1"/>
  <c r="S133" i="1" s="1"/>
  <c r="T100" i="1"/>
  <c r="S100" i="1" s="1"/>
  <c r="T56" i="1"/>
  <c r="S56" i="1" s="1"/>
  <c r="T29" i="1"/>
  <c r="S29" i="1" s="1"/>
  <c r="T165" i="1"/>
  <c r="S165" i="1" s="1"/>
  <c r="T126" i="1"/>
  <c r="S126" i="1" s="1"/>
  <c r="T151" i="1"/>
  <c r="S151" i="1" s="1"/>
  <c r="T55" i="1"/>
  <c r="S55" i="1" s="1"/>
  <c r="T127" i="1"/>
  <c r="S127" i="1" s="1"/>
  <c r="T118" i="1"/>
  <c r="S118" i="1" s="1"/>
  <c r="T146" i="1"/>
  <c r="S146" i="1" s="1"/>
  <c r="T102" i="1"/>
  <c r="S102" i="1" s="1"/>
  <c r="S46" i="1"/>
  <c r="S50" i="1"/>
  <c r="N24" i="1"/>
  <c r="T38" i="1"/>
  <c r="T99" i="1"/>
  <c r="S99" i="1" s="1"/>
  <c r="T110" i="1"/>
  <c r="T103" i="1"/>
  <c r="T158" i="1"/>
  <c r="T33" i="1"/>
  <c r="S33" i="1" s="1"/>
  <c r="T123" i="1"/>
  <c r="S123" i="1" s="1"/>
  <c r="T62" i="1"/>
  <c r="T167" i="1"/>
  <c r="S167" i="1" s="1"/>
  <c r="T64" i="1"/>
  <c r="S64" i="1" s="1"/>
  <c r="T59" i="1"/>
  <c r="S59" i="1" s="1"/>
  <c r="T152" i="1"/>
  <c r="S152" i="1" s="1"/>
  <c r="T109" i="1"/>
  <c r="S109" i="1" s="1"/>
  <c r="T49" i="1"/>
  <c r="S49" i="1" s="1"/>
  <c r="T78" i="1"/>
  <c r="T101" i="1"/>
  <c r="S101" i="1" s="1"/>
  <c r="T128" i="1"/>
  <c r="S128" i="1" s="1"/>
  <c r="T162" i="1"/>
  <c r="T58" i="1"/>
  <c r="T24" i="1"/>
  <c r="S24" i="1" s="1"/>
  <c r="T138" i="1"/>
  <c r="T83" i="1"/>
  <c r="T86" i="1"/>
  <c r="T34" i="1"/>
  <c r="T119" i="1"/>
  <c r="S119" i="1" s="1"/>
  <c r="T169" i="1"/>
  <c r="S169" i="1" s="1"/>
  <c r="T131" i="1"/>
  <c r="S131" i="1" s="1"/>
  <c r="T141" i="1"/>
  <c r="S141" i="1" s="1"/>
  <c r="T51" i="1"/>
  <c r="S51" i="1" s="1"/>
  <c r="T53" i="1"/>
  <c r="S53" i="1" s="1"/>
  <c r="T150" i="1"/>
  <c r="T84" i="1"/>
  <c r="S84" i="1" s="1"/>
  <c r="T42" i="1"/>
  <c r="T108" i="1"/>
  <c r="S108" i="1" s="1"/>
  <c r="T69" i="1"/>
  <c r="S69" i="1" s="1"/>
  <c r="T28" i="1"/>
  <c r="T72" i="1"/>
  <c r="S72" i="1" s="1"/>
  <c r="T25" i="1"/>
  <c r="S25" i="1" s="1"/>
  <c r="T132" i="1"/>
  <c r="S132" i="1" s="1"/>
  <c r="T113" i="1"/>
  <c r="S113" i="1" s="1"/>
  <c r="T22" i="1"/>
  <c r="T157" i="1"/>
  <c r="S157" i="1" s="1"/>
  <c r="T117" i="1"/>
  <c r="S117" i="1" s="1"/>
  <c r="T95" i="1"/>
  <c r="S95" i="1" s="1"/>
  <c r="T121" i="1"/>
  <c r="S121" i="1" s="1"/>
  <c r="T67" i="1"/>
  <c r="S67" i="1" s="1"/>
  <c r="T54" i="1"/>
  <c r="T85" i="1"/>
  <c r="S85" i="1" s="1"/>
  <c r="T39" i="1"/>
  <c r="S39" i="1" s="1"/>
  <c r="T107" i="1"/>
  <c r="T134" i="1"/>
  <c r="T120" i="1"/>
  <c r="S120" i="1" s="1"/>
  <c r="T149" i="1"/>
  <c r="S149" i="1" s="1"/>
  <c r="T142" i="1"/>
  <c r="T77" i="1"/>
  <c r="S77" i="1" s="1"/>
  <c r="T155" i="1"/>
  <c r="S155" i="1" s="1"/>
  <c r="T154" i="1"/>
  <c r="T160" i="1"/>
  <c r="S160" i="1" s="1"/>
  <c r="T97" i="1"/>
  <c r="S97" i="1" s="1"/>
  <c r="T76" i="1"/>
  <c r="S76" i="1" s="1"/>
  <c r="T112" i="1"/>
  <c r="S112" i="1" s="1"/>
  <c r="T37" i="1"/>
  <c r="S37" i="1" s="1"/>
  <c r="T156" i="1"/>
  <c r="S156" i="1" s="1"/>
  <c r="T98" i="1"/>
  <c r="T92" i="1"/>
  <c r="S92" i="1" s="1"/>
  <c r="T115" i="1"/>
  <c r="T166" i="1"/>
  <c r="T105" i="1"/>
  <c r="S105" i="1" s="1"/>
  <c r="T168" i="1"/>
  <c r="S168" i="1" s="1"/>
  <c r="T44" i="1"/>
  <c r="S44" i="1" s="1"/>
  <c r="T45" i="1"/>
  <c r="S45" i="1" s="1"/>
  <c r="M24" i="1"/>
  <c r="U30" i="1" l="1"/>
  <c r="V30" i="1" s="1"/>
  <c r="U46" i="1"/>
  <c r="V46" i="1" s="1"/>
  <c r="S103" i="1"/>
  <c r="U102" i="1"/>
  <c r="V102" i="1" s="1"/>
  <c r="S166" i="1"/>
  <c r="U166" i="1"/>
  <c r="V166" i="1" s="1"/>
  <c r="S134" i="1"/>
  <c r="U134" i="1"/>
  <c r="V134" i="1" s="1"/>
  <c r="U58" i="1"/>
  <c r="V58" i="1" s="1"/>
  <c r="S58" i="1"/>
  <c r="S110" i="1"/>
  <c r="U110" i="1"/>
  <c r="V110" i="1" s="1"/>
  <c r="S28" i="1"/>
  <c r="U26" i="1"/>
  <c r="V26" i="1" s="1"/>
  <c r="S115" i="1"/>
  <c r="U114" i="1"/>
  <c r="V114" i="1" s="1"/>
  <c r="S107" i="1"/>
  <c r="U106" i="1"/>
  <c r="V106" i="1" s="1"/>
  <c r="S162" i="1"/>
  <c r="U162" i="1"/>
  <c r="V162" i="1" s="1"/>
  <c r="M25" i="1"/>
  <c r="M26" i="1" s="1"/>
  <c r="U90" i="1"/>
  <c r="V90" i="1" s="1"/>
  <c r="U154" i="1"/>
  <c r="V154" i="1" s="1"/>
  <c r="S154" i="1"/>
  <c r="T20" i="1"/>
  <c r="T10" i="1" s="1"/>
  <c r="S22" i="1"/>
  <c r="U22" i="1"/>
  <c r="S42" i="1"/>
  <c r="U42" i="1"/>
  <c r="V42" i="1" s="1"/>
  <c r="S38" i="1"/>
  <c r="U38" i="1"/>
  <c r="V38" i="1" s="1"/>
  <c r="N25" i="1"/>
  <c r="P24" i="1"/>
  <c r="O24" i="1"/>
  <c r="S98" i="1"/>
  <c r="U98" i="1"/>
  <c r="V98" i="1" s="1"/>
  <c r="S34" i="1"/>
  <c r="U34" i="1"/>
  <c r="V34" i="1" s="1"/>
  <c r="S62" i="1"/>
  <c r="U62" i="1"/>
  <c r="V62" i="1" s="1"/>
  <c r="U54" i="1"/>
  <c r="V54" i="1" s="1"/>
  <c r="S54" i="1"/>
  <c r="S150" i="1"/>
  <c r="U150" i="1"/>
  <c r="V150" i="1" s="1"/>
  <c r="S86" i="1"/>
  <c r="U86" i="1"/>
  <c r="V86" i="1" s="1"/>
  <c r="U78" i="1"/>
  <c r="V78" i="1" s="1"/>
  <c r="S78" i="1"/>
  <c r="U66" i="1"/>
  <c r="V66" i="1" s="1"/>
  <c r="U74" i="1"/>
  <c r="V74" i="1" s="1"/>
  <c r="U122" i="1"/>
  <c r="V122" i="1" s="1"/>
  <c r="S142" i="1"/>
  <c r="U142" i="1"/>
  <c r="V142" i="1" s="1"/>
  <c r="S83" i="1"/>
  <c r="U82" i="1"/>
  <c r="V82" i="1" s="1"/>
  <c r="U70" i="1"/>
  <c r="V70" i="1" s="1"/>
  <c r="U130" i="1"/>
  <c r="V130" i="1" s="1"/>
  <c r="U94" i="1"/>
  <c r="V94" i="1" s="1"/>
  <c r="U138" i="1"/>
  <c r="V138" i="1" s="1"/>
  <c r="S138" i="1"/>
  <c r="S158" i="1"/>
  <c r="U158" i="1"/>
  <c r="V158" i="1" s="1"/>
  <c r="U126" i="1"/>
  <c r="V126" i="1" s="1"/>
  <c r="U118" i="1"/>
  <c r="V118" i="1" s="1"/>
  <c r="U50" i="1"/>
  <c r="V50" i="1" s="1"/>
  <c r="U146" i="1"/>
  <c r="V146" i="1" s="1"/>
  <c r="S20" i="1" l="1"/>
  <c r="Q24" i="1"/>
  <c r="P25" i="1"/>
  <c r="N26" i="1"/>
  <c r="O25" i="1"/>
  <c r="M27" i="1"/>
  <c r="V22" i="1"/>
  <c r="V20" i="1" s="1"/>
  <c r="AC10" i="1" s="1"/>
  <c r="U20" i="1"/>
  <c r="O26" i="1" l="1"/>
  <c r="N27" i="1"/>
  <c r="P26" i="1"/>
  <c r="Q25" i="1"/>
  <c r="R25" i="1" s="1"/>
  <c r="R24" i="1"/>
  <c r="M28" i="1"/>
  <c r="M29" i="1" s="1"/>
  <c r="M30" i="1" l="1"/>
  <c r="M31" i="1" s="1"/>
  <c r="Q26" i="1"/>
  <c r="P27" i="1"/>
  <c r="N28" i="1"/>
  <c r="O27" i="1"/>
  <c r="M32" i="1" l="1"/>
  <c r="M33" i="1" s="1"/>
  <c r="O28" i="1"/>
  <c r="P28" i="1"/>
  <c r="N29" i="1"/>
  <c r="Q27" i="1"/>
  <c r="R27" i="1" s="1"/>
  <c r="R26" i="1"/>
  <c r="Q28" i="1" l="1"/>
  <c r="R28" i="1" s="1"/>
  <c r="M34" i="1"/>
  <c r="N30" i="1"/>
  <c r="P29" i="1"/>
  <c r="O29" i="1"/>
  <c r="Q29" i="1" l="1"/>
  <c r="O30" i="1"/>
  <c r="P30" i="1"/>
  <c r="N31" i="1"/>
  <c r="M35" i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20" i="1" s="1"/>
  <c r="Q30" i="1" l="1"/>
  <c r="R30" i="1" s="1"/>
  <c r="R29" i="1"/>
  <c r="P31" i="1"/>
  <c r="N32" i="1"/>
  <c r="O31" i="1"/>
  <c r="Q31" i="1" l="1"/>
  <c r="N33" i="1"/>
  <c r="O32" i="1"/>
  <c r="P32" i="1"/>
  <c r="Q32" i="1" l="1"/>
  <c r="R32" i="1" s="1"/>
  <c r="O33" i="1"/>
  <c r="N34" i="1"/>
  <c r="P33" i="1"/>
  <c r="R31" i="1"/>
  <c r="Q33" i="1" l="1"/>
  <c r="R33" i="1" s="1"/>
  <c r="P34" i="1"/>
  <c r="O34" i="1"/>
  <c r="N35" i="1"/>
  <c r="O35" i="1" l="1"/>
  <c r="P35" i="1"/>
  <c r="N36" i="1"/>
  <c r="Q34" i="1"/>
  <c r="Q35" i="1" l="1"/>
  <c r="R35" i="1" s="1"/>
  <c r="N37" i="1"/>
  <c r="O36" i="1"/>
  <c r="P36" i="1"/>
  <c r="R34" i="1"/>
  <c r="Q36" i="1" l="1"/>
  <c r="R36" i="1" s="1"/>
  <c r="N38" i="1"/>
  <c r="P37" i="1"/>
  <c r="O37" i="1"/>
  <c r="Q37" i="1" l="1"/>
  <c r="R37" i="1" s="1"/>
  <c r="P38" i="1"/>
  <c r="N39" i="1"/>
  <c r="O38" i="1"/>
  <c r="P39" i="1" l="1"/>
  <c r="O39" i="1"/>
  <c r="N40" i="1"/>
  <c r="Q38" i="1"/>
  <c r="R38" i="1" s="1"/>
  <c r="P40" i="1" l="1"/>
  <c r="O40" i="1"/>
  <c r="N41" i="1"/>
  <c r="Q39" i="1"/>
  <c r="R39" i="1" s="1"/>
  <c r="Q40" i="1" l="1"/>
  <c r="R40" i="1" s="1"/>
  <c r="O41" i="1"/>
  <c r="P41" i="1"/>
  <c r="N42" i="1"/>
  <c r="N43" i="1" l="1"/>
  <c r="P42" i="1"/>
  <c r="O42" i="1"/>
  <c r="Q41" i="1"/>
  <c r="R41" i="1" s="1"/>
  <c r="Q42" i="1" l="1"/>
  <c r="R42" i="1" s="1"/>
  <c r="N44" i="1"/>
  <c r="P43" i="1"/>
  <c r="O43" i="1"/>
  <c r="Q43" i="1" l="1"/>
  <c r="R43" i="1" s="1"/>
  <c r="O44" i="1"/>
  <c r="P44" i="1"/>
  <c r="N45" i="1"/>
  <c r="Q44" i="1" l="1"/>
  <c r="R44" i="1" s="1"/>
  <c r="N46" i="1"/>
  <c r="P45" i="1"/>
  <c r="O45" i="1"/>
  <c r="N47" i="1" l="1"/>
  <c r="O46" i="1"/>
  <c r="P46" i="1"/>
  <c r="Q45" i="1"/>
  <c r="R45" i="1" s="1"/>
  <c r="Q46" i="1" l="1"/>
  <c r="R46" i="1" s="1"/>
  <c r="N48" i="1"/>
  <c r="O47" i="1"/>
  <c r="P47" i="1"/>
  <c r="Q47" i="1" l="1"/>
  <c r="R47" i="1" s="1"/>
  <c r="O48" i="1"/>
  <c r="P48" i="1"/>
  <c r="N49" i="1"/>
  <c r="Q48" i="1" l="1"/>
  <c r="R48" i="1" s="1"/>
  <c r="P49" i="1"/>
  <c r="O49" i="1"/>
  <c r="N50" i="1"/>
  <c r="Q49" i="1" l="1"/>
  <c r="R49" i="1" s="1"/>
  <c r="N51" i="1"/>
  <c r="P50" i="1"/>
  <c r="O50" i="1"/>
  <c r="N52" i="1" l="1"/>
  <c r="O51" i="1"/>
  <c r="P51" i="1"/>
  <c r="Q50" i="1"/>
  <c r="R50" i="1" s="1"/>
  <c r="Q51" i="1" l="1"/>
  <c r="R51" i="1" s="1"/>
  <c r="N53" i="1"/>
  <c r="P52" i="1"/>
  <c r="O52" i="1"/>
  <c r="Q52" i="1" l="1"/>
  <c r="R52" i="1" s="1"/>
  <c r="N54" i="1"/>
  <c r="O53" i="1"/>
  <c r="P53" i="1"/>
  <c r="Q53" i="1" l="1"/>
  <c r="R53" i="1" s="1"/>
  <c r="P54" i="1"/>
  <c r="O54" i="1"/>
  <c r="N55" i="1"/>
  <c r="O55" i="1" l="1"/>
  <c r="P55" i="1"/>
  <c r="N56" i="1"/>
  <c r="Q54" i="1"/>
  <c r="R54" i="1" s="1"/>
  <c r="Q55" i="1" l="1"/>
  <c r="R55" i="1" s="1"/>
  <c r="O56" i="1"/>
  <c r="N57" i="1"/>
  <c r="P56" i="1"/>
  <c r="Q56" i="1" l="1"/>
  <c r="R56" i="1" s="1"/>
  <c r="P57" i="1"/>
  <c r="N58" i="1"/>
  <c r="O57" i="1"/>
  <c r="O58" i="1" l="1"/>
  <c r="N59" i="1"/>
  <c r="P58" i="1"/>
  <c r="Q57" i="1"/>
  <c r="R57" i="1" s="1"/>
  <c r="Q58" i="1" l="1"/>
  <c r="R58" i="1" s="1"/>
  <c r="O59" i="1"/>
  <c r="P59" i="1"/>
  <c r="N60" i="1"/>
  <c r="Q59" i="1" l="1"/>
  <c r="R59" i="1" s="1"/>
  <c r="P60" i="1"/>
  <c r="N61" i="1"/>
  <c r="O60" i="1"/>
  <c r="N62" i="1" l="1"/>
  <c r="O61" i="1"/>
  <c r="P61" i="1"/>
  <c r="Q60" i="1"/>
  <c r="R60" i="1" s="1"/>
  <c r="Q61" i="1" l="1"/>
  <c r="R61" i="1" s="1"/>
  <c r="P62" i="1"/>
  <c r="N63" i="1"/>
  <c r="O62" i="1"/>
  <c r="N64" i="1" l="1"/>
  <c r="O63" i="1"/>
  <c r="P63" i="1"/>
  <c r="Q63" i="1" s="1"/>
  <c r="R63" i="1" s="1"/>
  <c r="Q62" i="1"/>
  <c r="R62" i="1" s="1"/>
  <c r="P64" i="1" l="1"/>
  <c r="N65" i="1"/>
  <c r="O64" i="1"/>
  <c r="N66" i="1" l="1"/>
  <c r="P65" i="1"/>
  <c r="O65" i="1"/>
  <c r="Q64" i="1"/>
  <c r="R64" i="1" s="1"/>
  <c r="Q65" i="1" l="1"/>
  <c r="R65" i="1" s="1"/>
  <c r="P66" i="1"/>
  <c r="N67" i="1"/>
  <c r="O66" i="1"/>
  <c r="P67" i="1" l="1"/>
  <c r="N68" i="1"/>
  <c r="O67" i="1"/>
  <c r="Q66" i="1"/>
  <c r="R66" i="1" s="1"/>
  <c r="O68" i="1" l="1"/>
  <c r="N69" i="1"/>
  <c r="P68" i="1"/>
  <c r="Q67" i="1"/>
  <c r="R67" i="1" s="1"/>
  <c r="Q68" i="1" l="1"/>
  <c r="R68" i="1" s="1"/>
  <c r="O69" i="1"/>
  <c r="N70" i="1"/>
  <c r="P69" i="1"/>
  <c r="Q69" i="1" l="1"/>
  <c r="R69" i="1" s="1"/>
  <c r="N71" i="1"/>
  <c r="P70" i="1"/>
  <c r="O70" i="1"/>
  <c r="Q70" i="1" l="1"/>
  <c r="R70" i="1" s="1"/>
  <c r="N72" i="1"/>
  <c r="P71" i="1"/>
  <c r="O71" i="1"/>
  <c r="Q71" i="1" l="1"/>
  <c r="R71" i="1" s="1"/>
  <c r="P72" i="1"/>
  <c r="N73" i="1"/>
  <c r="O72" i="1"/>
  <c r="N74" i="1" l="1"/>
  <c r="O73" i="1"/>
  <c r="P73" i="1"/>
  <c r="Q72" i="1"/>
  <c r="R72" i="1" s="1"/>
  <c r="Q73" i="1" l="1"/>
  <c r="R73" i="1" s="1"/>
  <c r="N75" i="1"/>
  <c r="P74" i="1"/>
  <c r="O74" i="1"/>
  <c r="Q74" i="1" l="1"/>
  <c r="R74" i="1" s="1"/>
  <c r="N76" i="1"/>
  <c r="P75" i="1"/>
  <c r="O75" i="1"/>
  <c r="Q75" i="1" l="1"/>
  <c r="R75" i="1" s="1"/>
  <c r="O76" i="1"/>
  <c r="P76" i="1"/>
  <c r="N77" i="1"/>
  <c r="Q76" i="1" l="1"/>
  <c r="R76" i="1" s="1"/>
  <c r="O77" i="1"/>
  <c r="N78" i="1"/>
  <c r="P77" i="1"/>
  <c r="Q77" i="1" l="1"/>
  <c r="R77" i="1" s="1"/>
  <c r="N79" i="1"/>
  <c r="O78" i="1"/>
  <c r="P78" i="1"/>
  <c r="Q78" i="1" l="1"/>
  <c r="R78" i="1" s="1"/>
  <c r="N80" i="1"/>
  <c r="O79" i="1"/>
  <c r="P79" i="1"/>
  <c r="Q79" i="1" l="1"/>
  <c r="R79" i="1" s="1"/>
  <c r="N81" i="1"/>
  <c r="P80" i="1"/>
  <c r="O80" i="1"/>
  <c r="Q80" i="1" l="1"/>
  <c r="R80" i="1" s="1"/>
  <c r="P81" i="1"/>
  <c r="N82" i="1"/>
  <c r="O81" i="1"/>
  <c r="N83" i="1" l="1"/>
  <c r="O82" i="1"/>
  <c r="P82" i="1"/>
  <c r="Q81" i="1"/>
  <c r="R81" i="1" s="1"/>
  <c r="Q82" i="1" l="1"/>
  <c r="R82" i="1" s="1"/>
  <c r="O83" i="1"/>
  <c r="P83" i="1"/>
  <c r="N84" i="1"/>
  <c r="Q83" i="1" l="1"/>
  <c r="R83" i="1" s="1"/>
  <c r="O84" i="1"/>
  <c r="P84" i="1"/>
  <c r="N85" i="1"/>
  <c r="Q84" i="1" l="1"/>
  <c r="R84" i="1" s="1"/>
  <c r="N86" i="1"/>
  <c r="O85" i="1"/>
  <c r="P85" i="1"/>
  <c r="Q85" i="1" l="1"/>
  <c r="R85" i="1" s="1"/>
  <c r="O86" i="1"/>
  <c r="N87" i="1"/>
  <c r="P86" i="1"/>
  <c r="Q86" i="1" l="1"/>
  <c r="R86" i="1" s="1"/>
  <c r="P87" i="1"/>
  <c r="N88" i="1"/>
  <c r="O87" i="1"/>
  <c r="P88" i="1" l="1"/>
  <c r="N89" i="1"/>
  <c r="O88" i="1"/>
  <c r="Q87" i="1"/>
  <c r="R87" i="1" s="1"/>
  <c r="O89" i="1" l="1"/>
  <c r="N90" i="1"/>
  <c r="P89" i="1"/>
  <c r="Q89" i="1" s="1"/>
  <c r="R89" i="1" s="1"/>
  <c r="Q88" i="1"/>
  <c r="R88" i="1" s="1"/>
  <c r="P90" i="1" l="1"/>
  <c r="O90" i="1"/>
  <c r="N91" i="1"/>
  <c r="O91" i="1" l="1"/>
  <c r="N92" i="1"/>
  <c r="P91" i="1"/>
  <c r="Q90" i="1"/>
  <c r="R90" i="1" s="1"/>
  <c r="Q91" i="1" l="1"/>
  <c r="R91" i="1" s="1"/>
  <c r="N93" i="1"/>
  <c r="P92" i="1"/>
  <c r="O92" i="1"/>
  <c r="Q92" i="1" l="1"/>
  <c r="R92" i="1" s="1"/>
  <c r="O93" i="1"/>
  <c r="P93" i="1"/>
  <c r="N94" i="1"/>
  <c r="Q93" i="1" l="1"/>
  <c r="R93" i="1" s="1"/>
  <c r="P94" i="1"/>
  <c r="N95" i="1"/>
  <c r="O94" i="1"/>
  <c r="P95" i="1" l="1"/>
  <c r="O95" i="1"/>
  <c r="N96" i="1"/>
  <c r="Q94" i="1"/>
  <c r="R94" i="1" s="1"/>
  <c r="O96" i="1" l="1"/>
  <c r="P96" i="1"/>
  <c r="N97" i="1"/>
  <c r="Q95" i="1"/>
  <c r="R95" i="1" s="1"/>
  <c r="Q96" i="1" l="1"/>
  <c r="R96" i="1" s="1"/>
  <c r="N98" i="1"/>
  <c r="P97" i="1"/>
  <c r="O97" i="1"/>
  <c r="Q97" i="1" l="1"/>
  <c r="R97" i="1" s="1"/>
  <c r="N99" i="1"/>
  <c r="O98" i="1"/>
  <c r="P98" i="1"/>
  <c r="Q98" i="1" l="1"/>
  <c r="R98" i="1" s="1"/>
  <c r="O99" i="1"/>
  <c r="N100" i="1"/>
  <c r="P99" i="1"/>
  <c r="Q99" i="1" l="1"/>
  <c r="R99" i="1" s="1"/>
  <c r="P100" i="1"/>
  <c r="O100" i="1"/>
  <c r="N101" i="1"/>
  <c r="O101" i="1" l="1"/>
  <c r="N102" i="1"/>
  <c r="P101" i="1"/>
  <c r="Q100" i="1"/>
  <c r="R100" i="1" s="1"/>
  <c r="Q101" i="1" l="1"/>
  <c r="R101" i="1" s="1"/>
  <c r="O102" i="1"/>
  <c r="P102" i="1"/>
  <c r="N103" i="1"/>
  <c r="Q102" i="1" l="1"/>
  <c r="R102" i="1" s="1"/>
  <c r="O103" i="1"/>
  <c r="N104" i="1"/>
  <c r="P103" i="1"/>
  <c r="Q103" i="1" l="1"/>
  <c r="R103" i="1" s="1"/>
  <c r="O104" i="1"/>
  <c r="N105" i="1"/>
  <c r="P104" i="1"/>
  <c r="Q104" i="1" l="1"/>
  <c r="R104" i="1" s="1"/>
  <c r="P105" i="1"/>
  <c r="N106" i="1"/>
  <c r="O105" i="1"/>
  <c r="N107" i="1" l="1"/>
  <c r="P106" i="1"/>
  <c r="O106" i="1"/>
  <c r="Q105" i="1"/>
  <c r="R105" i="1" s="1"/>
  <c r="Q106" i="1" l="1"/>
  <c r="R106" i="1" s="1"/>
  <c r="P107" i="1"/>
  <c r="N108" i="1"/>
  <c r="O107" i="1"/>
  <c r="N109" i="1" l="1"/>
  <c r="O108" i="1"/>
  <c r="P108" i="1"/>
  <c r="Q107" i="1"/>
  <c r="R107" i="1" s="1"/>
  <c r="Q108" i="1" l="1"/>
  <c r="R108" i="1" s="1"/>
  <c r="O109" i="1"/>
  <c r="P109" i="1"/>
  <c r="N110" i="1"/>
  <c r="Q109" i="1" l="1"/>
  <c r="R109" i="1" s="1"/>
  <c r="N111" i="1"/>
  <c r="P110" i="1"/>
  <c r="O110" i="1"/>
  <c r="Q110" i="1" l="1"/>
  <c r="R110" i="1" s="1"/>
  <c r="N112" i="1"/>
  <c r="P111" i="1"/>
  <c r="O111" i="1"/>
  <c r="Q111" i="1" l="1"/>
  <c r="R111" i="1" s="1"/>
  <c r="N113" i="1"/>
  <c r="O112" i="1"/>
  <c r="P112" i="1"/>
  <c r="Q112" i="1" l="1"/>
  <c r="R112" i="1" s="1"/>
  <c r="N114" i="1"/>
  <c r="P113" i="1"/>
  <c r="O113" i="1"/>
  <c r="Q113" i="1" l="1"/>
  <c r="R113" i="1" s="1"/>
  <c r="P114" i="1"/>
  <c r="O114" i="1"/>
  <c r="N115" i="1"/>
  <c r="P115" i="1" l="1"/>
  <c r="O115" i="1"/>
  <c r="N116" i="1"/>
  <c r="Q114" i="1"/>
  <c r="R114" i="1" s="1"/>
  <c r="O116" i="1" l="1"/>
  <c r="P116" i="1"/>
  <c r="N117" i="1"/>
  <c r="Q115" i="1"/>
  <c r="R115" i="1" s="1"/>
  <c r="Q116" i="1" l="1"/>
  <c r="R116" i="1" s="1"/>
  <c r="O117" i="1"/>
  <c r="N118" i="1"/>
  <c r="P117" i="1"/>
  <c r="Q117" i="1" s="1"/>
  <c r="R117" i="1" s="1"/>
  <c r="O118" i="1" l="1"/>
  <c r="N119" i="1"/>
  <c r="P118" i="1"/>
  <c r="Q118" i="1" l="1"/>
  <c r="R118" i="1" s="1"/>
  <c r="P119" i="1"/>
  <c r="N120" i="1"/>
  <c r="O119" i="1"/>
  <c r="P120" i="1" l="1"/>
  <c r="N121" i="1"/>
  <c r="O120" i="1"/>
  <c r="Q119" i="1"/>
  <c r="R119" i="1" s="1"/>
  <c r="O121" i="1" l="1"/>
  <c r="P121" i="1"/>
  <c r="N122" i="1"/>
  <c r="Q120" i="1"/>
  <c r="R120" i="1" s="1"/>
  <c r="Q121" i="1" l="1"/>
  <c r="R121" i="1" s="1"/>
  <c r="N123" i="1"/>
  <c r="O122" i="1"/>
  <c r="P122" i="1"/>
  <c r="Q122" i="1" l="1"/>
  <c r="R122" i="1" s="1"/>
  <c r="N124" i="1"/>
  <c r="O123" i="1"/>
  <c r="P123" i="1"/>
  <c r="Q123" i="1" l="1"/>
  <c r="R123" i="1" s="1"/>
  <c r="N125" i="1"/>
  <c r="P124" i="1"/>
  <c r="O124" i="1"/>
  <c r="Q124" i="1" l="1"/>
  <c r="R124" i="1" s="1"/>
  <c r="P125" i="1"/>
  <c r="N126" i="1"/>
  <c r="O125" i="1"/>
  <c r="P126" i="1" l="1"/>
  <c r="O126" i="1"/>
  <c r="N127" i="1"/>
  <c r="Q125" i="1"/>
  <c r="R125" i="1" s="1"/>
  <c r="N128" i="1" l="1"/>
  <c r="P127" i="1"/>
  <c r="O127" i="1"/>
  <c r="Q126" i="1"/>
  <c r="R126" i="1" s="1"/>
  <c r="Q127" i="1" l="1"/>
  <c r="R127" i="1" s="1"/>
  <c r="O128" i="1"/>
  <c r="N129" i="1"/>
  <c r="P128" i="1"/>
  <c r="Q128" i="1" s="1"/>
  <c r="R128" i="1" s="1"/>
  <c r="O129" i="1" l="1"/>
  <c r="N130" i="1"/>
  <c r="P129" i="1"/>
  <c r="Q129" i="1" l="1"/>
  <c r="R129" i="1" s="1"/>
  <c r="P130" i="1"/>
  <c r="N131" i="1"/>
  <c r="O130" i="1"/>
  <c r="P131" i="1" l="1"/>
  <c r="O131" i="1"/>
  <c r="N132" i="1"/>
  <c r="Q130" i="1"/>
  <c r="R130" i="1" s="1"/>
  <c r="N133" i="1" l="1"/>
  <c r="O132" i="1"/>
  <c r="P132" i="1"/>
  <c r="Q131" i="1"/>
  <c r="R131" i="1" s="1"/>
  <c r="Q132" i="1" l="1"/>
  <c r="R132" i="1" s="1"/>
  <c r="N134" i="1"/>
  <c r="P133" i="1"/>
  <c r="O133" i="1"/>
  <c r="Q133" i="1" l="1"/>
  <c r="R133" i="1" s="1"/>
  <c r="O134" i="1"/>
  <c r="P134" i="1"/>
  <c r="N135" i="1"/>
  <c r="Q134" i="1" l="1"/>
  <c r="R134" i="1" s="1"/>
  <c r="P135" i="1"/>
  <c r="O135" i="1"/>
  <c r="N136" i="1"/>
  <c r="O136" i="1" l="1"/>
  <c r="P136" i="1"/>
  <c r="N137" i="1"/>
  <c r="Q135" i="1"/>
  <c r="R135" i="1" s="1"/>
  <c r="Q136" i="1" l="1"/>
  <c r="R136" i="1" s="1"/>
  <c r="N138" i="1"/>
  <c r="P137" i="1"/>
  <c r="O137" i="1"/>
  <c r="Q137" i="1" l="1"/>
  <c r="R137" i="1" s="1"/>
  <c r="N139" i="1"/>
  <c r="O138" i="1"/>
  <c r="P138" i="1"/>
  <c r="Q138" i="1" l="1"/>
  <c r="R138" i="1" s="1"/>
  <c r="N140" i="1"/>
  <c r="O139" i="1"/>
  <c r="P139" i="1"/>
  <c r="Q139" i="1" l="1"/>
  <c r="R139" i="1" s="1"/>
  <c r="O140" i="1"/>
  <c r="N141" i="1"/>
  <c r="P140" i="1"/>
  <c r="Q140" i="1" s="1"/>
  <c r="R140" i="1" s="1"/>
  <c r="P141" i="1" l="1"/>
  <c r="N142" i="1"/>
  <c r="O141" i="1"/>
  <c r="P142" i="1" l="1"/>
  <c r="O142" i="1"/>
  <c r="N143" i="1"/>
  <c r="Q141" i="1"/>
  <c r="R141" i="1" s="1"/>
  <c r="N144" i="1" l="1"/>
  <c r="O143" i="1"/>
  <c r="P143" i="1"/>
  <c r="Q142" i="1"/>
  <c r="R142" i="1" s="1"/>
  <c r="Q143" i="1" l="1"/>
  <c r="R143" i="1" s="1"/>
  <c r="N145" i="1"/>
  <c r="P144" i="1"/>
  <c r="O144" i="1"/>
  <c r="Q144" i="1" l="1"/>
  <c r="R144" i="1" s="1"/>
  <c r="N146" i="1"/>
  <c r="O145" i="1"/>
  <c r="P145" i="1"/>
  <c r="Q145" i="1" l="1"/>
  <c r="R145" i="1" s="1"/>
  <c r="N147" i="1"/>
  <c r="P146" i="1"/>
  <c r="O146" i="1"/>
  <c r="Q146" i="1" l="1"/>
  <c r="R146" i="1" s="1"/>
  <c r="N148" i="1"/>
  <c r="P147" i="1"/>
  <c r="O147" i="1"/>
  <c r="Q147" i="1" l="1"/>
  <c r="R147" i="1" s="1"/>
  <c r="O148" i="1"/>
  <c r="N149" i="1"/>
  <c r="P148" i="1"/>
  <c r="Q148" i="1" l="1"/>
  <c r="R148" i="1" s="1"/>
  <c r="O149" i="1"/>
  <c r="N150" i="1"/>
  <c r="P149" i="1"/>
  <c r="Q149" i="1" s="1"/>
  <c r="R149" i="1" s="1"/>
  <c r="N151" i="1" l="1"/>
  <c r="P150" i="1"/>
  <c r="O150" i="1"/>
  <c r="Q150" i="1" l="1"/>
  <c r="R150" i="1" s="1"/>
  <c r="O151" i="1"/>
  <c r="P151" i="1"/>
  <c r="Q151" i="1" s="1"/>
  <c r="R151" i="1" s="1"/>
  <c r="N152" i="1"/>
  <c r="P152" i="1" l="1"/>
  <c r="N153" i="1"/>
  <c r="O152" i="1"/>
  <c r="P153" i="1" l="1"/>
  <c r="O153" i="1"/>
  <c r="N154" i="1"/>
  <c r="Q152" i="1"/>
  <c r="R152" i="1" s="1"/>
  <c r="P154" i="1" l="1"/>
  <c r="N155" i="1"/>
  <c r="O154" i="1"/>
  <c r="Q153" i="1"/>
  <c r="R153" i="1" s="1"/>
  <c r="P155" i="1" l="1"/>
  <c r="O155" i="1"/>
  <c r="N156" i="1"/>
  <c r="Q154" i="1"/>
  <c r="R154" i="1" s="1"/>
  <c r="N157" i="1" l="1"/>
  <c r="O156" i="1"/>
  <c r="P156" i="1"/>
  <c r="Q155" i="1"/>
  <c r="R155" i="1" s="1"/>
  <c r="Q156" i="1" l="1"/>
  <c r="R156" i="1" s="1"/>
  <c r="O157" i="1"/>
  <c r="P157" i="1"/>
  <c r="N158" i="1"/>
  <c r="Q157" i="1" l="1"/>
  <c r="R157" i="1" s="1"/>
  <c r="O158" i="1"/>
  <c r="N159" i="1"/>
  <c r="P158" i="1"/>
  <c r="Q158" i="1" l="1"/>
  <c r="R158" i="1" s="1"/>
  <c r="N160" i="1"/>
  <c r="P159" i="1"/>
  <c r="O159" i="1"/>
  <c r="Q159" i="1" l="1"/>
  <c r="R159" i="1" s="1"/>
  <c r="P160" i="1"/>
  <c r="O160" i="1"/>
  <c r="N161" i="1"/>
  <c r="Q160" i="1" l="1"/>
  <c r="R160" i="1" s="1"/>
  <c r="P161" i="1"/>
  <c r="O161" i="1"/>
  <c r="N162" i="1"/>
  <c r="O162" i="1" l="1"/>
  <c r="N163" i="1"/>
  <c r="P162" i="1"/>
  <c r="Q161" i="1"/>
  <c r="R161" i="1" s="1"/>
  <c r="Q162" i="1" l="1"/>
  <c r="R162" i="1" s="1"/>
  <c r="P163" i="1"/>
  <c r="O163" i="1"/>
  <c r="N164" i="1"/>
  <c r="N165" i="1" l="1"/>
  <c r="P164" i="1"/>
  <c r="O164" i="1"/>
  <c r="Q163" i="1"/>
  <c r="R163" i="1" s="1"/>
  <c r="Q164" i="1" l="1"/>
  <c r="R164" i="1" s="1"/>
  <c r="N166" i="1"/>
  <c r="P165" i="1"/>
  <c r="O165" i="1"/>
  <c r="Q165" i="1" l="1"/>
  <c r="R165" i="1" s="1"/>
  <c r="O166" i="1"/>
  <c r="N167" i="1"/>
  <c r="P166" i="1"/>
  <c r="Q166" i="1" s="1"/>
  <c r="R166" i="1" s="1"/>
  <c r="O167" i="1" l="1"/>
  <c r="P167" i="1"/>
  <c r="N168" i="1"/>
  <c r="Q167" i="1" l="1"/>
  <c r="R167" i="1" s="1"/>
  <c r="O168" i="1"/>
  <c r="P168" i="1"/>
  <c r="N169" i="1"/>
  <c r="P169" i="1" l="1"/>
  <c r="O169" i="1"/>
  <c r="O20" i="1" s="1"/>
  <c r="Q168" i="1"/>
  <c r="R168" i="1" s="1"/>
  <c r="Q169" i="1" l="1"/>
  <c r="P20" i="1"/>
  <c r="R169" i="1" l="1"/>
  <c r="R20" i="1" s="1"/>
  <c r="AC9" i="1" s="1"/>
  <c r="AC8" i="1" s="1"/>
  <c r="AC12" i="1" s="1"/>
  <c r="Q20" i="1"/>
  <c r="AB14" i="1" l="1"/>
  <c r="AB15" i="1" s="1"/>
  <c r="AB7" i="1"/>
  <c r="AB9" i="1" s="1"/>
</calcChain>
</file>

<file path=xl/sharedStrings.xml><?xml version="1.0" encoding="utf-8"?>
<sst xmlns="http://schemas.openxmlformats.org/spreadsheetml/2006/main" count="203" uniqueCount="54">
  <si>
    <t>Rok</t>
  </si>
  <si>
    <t>Kwart.</t>
  </si>
  <si>
    <t>Koszty</t>
  </si>
  <si>
    <t>Korzyści</t>
  </si>
  <si>
    <t>Dotacja</t>
  </si>
  <si>
    <t>I</t>
  </si>
  <si>
    <t>II</t>
  </si>
  <si>
    <t>III</t>
  </si>
  <si>
    <t>IV</t>
  </si>
  <si>
    <t>Data</t>
  </si>
  <si>
    <t>nr_kwart</t>
  </si>
  <si>
    <t>Stopa dyskonta</t>
  </si>
  <si>
    <t>Stopa bazowa</t>
  </si>
  <si>
    <t>Wysoki</t>
  </si>
  <si>
    <t>Dobry</t>
  </si>
  <si>
    <t>Zadowalający</t>
  </si>
  <si>
    <t>Niski</t>
  </si>
  <si>
    <t>Zły/Trudności fin.</t>
  </si>
  <si>
    <t>Stopa referencyjna</t>
  </si>
  <si>
    <t>Stopa pożyczki</t>
  </si>
  <si>
    <t>wsk.dysk_kw.</t>
  </si>
  <si>
    <t>wsk.dysk_r.</t>
  </si>
  <si>
    <t>Umorzenie</t>
  </si>
  <si>
    <t>koszty_dysk</t>
  </si>
  <si>
    <t>korzyści_dysk</t>
  </si>
  <si>
    <t>Zadłużenie</t>
  </si>
  <si>
    <t>Odsetki poż.</t>
  </si>
  <si>
    <t>Odsetki ref.</t>
  </si>
  <si>
    <t>Odsetki_różn.</t>
  </si>
  <si>
    <t>Odsetki_różn_dysk</t>
  </si>
  <si>
    <t>Dotacja dysk.</t>
  </si>
  <si>
    <t>Spłaty - umorz.</t>
  </si>
  <si>
    <t>Koszty - korzyści</t>
  </si>
  <si>
    <t xml:space="preserve">Korzyści </t>
  </si>
  <si>
    <t>Kwota</t>
  </si>
  <si>
    <t>Kwota dysk.</t>
  </si>
  <si>
    <t>EDB</t>
  </si>
  <si>
    <t>Inna pomoc</t>
  </si>
  <si>
    <t>Pożyczka z umorz.</t>
  </si>
  <si>
    <t>Łączna pomoc</t>
  </si>
  <si>
    <t xml:space="preserve">   Pożyczka</t>
  </si>
  <si>
    <t xml:space="preserve">   Umorzenie</t>
  </si>
  <si>
    <t>umorz_r</t>
  </si>
  <si>
    <t>umorz_r_dysk</t>
  </si>
  <si>
    <t>Data kursu</t>
  </si>
  <si>
    <t>EDB [€]</t>
  </si>
  <si>
    <t>Kurs €</t>
  </si>
  <si>
    <t>Pomoc de minimis z 3 lat [€]</t>
  </si>
  <si>
    <t>Łączna pomoc de minimis [€]</t>
  </si>
  <si>
    <t>Rating</t>
  </si>
  <si>
    <t>Marża</t>
  </si>
  <si>
    <t>RAZEM</t>
  </si>
  <si>
    <t>Wypłaty pożyczki</t>
  </si>
  <si>
    <t>Spłaty pożyczki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</si>
</sst>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5" fillId="3" borderId="1" xfId="0" applyNumberFormat="1" applyFont="1" applyFill="1" applyBorder="1"/>
    <xf numFmtId="0" fontId="6" fillId="0" borderId="0" xfId="0" applyFont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4" fontId="0" fillId="4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4" borderId="1" xfId="0" applyFill="1" applyBorder="1"/>
    <xf numFmtId="0" fontId="0" fillId="5" borderId="0" xfId="0" applyFill="1"/>
    <xf numFmtId="14" fontId="0" fillId="5" borderId="1" xfId="0" applyNumberFormat="1" applyFill="1" applyBorder="1"/>
    <xf numFmtId="0" fontId="0" fillId="5" borderId="1" xfId="0" applyFill="1" applyBorder="1"/>
    <xf numFmtId="10" fontId="0" fillId="5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4" fontId="0" fillId="5" borderId="0" xfId="0" applyNumberFormat="1" applyFill="1"/>
    <xf numFmtId="4" fontId="0" fillId="5" borderId="1" xfId="0" applyNumberFormat="1" applyFill="1" applyBorder="1" applyAlignment="1">
      <alignment horizontal="right" vertical="center"/>
    </xf>
    <xf numFmtId="9" fontId="0" fillId="5" borderId="0" xfId="0" applyNumberFormat="1" applyFill="1"/>
    <xf numFmtId="0" fontId="0" fillId="5" borderId="0" xfId="0" applyFill="1" applyAlignment="1">
      <alignment horizontal="left"/>
    </xf>
    <xf numFmtId="164" fontId="0" fillId="5" borderId="0" xfId="0" applyNumberFormat="1" applyFill="1"/>
    <xf numFmtId="10" fontId="5" fillId="3" borderId="3" xfId="1" applyNumberFormat="1" applyFont="1" applyFill="1" applyBorder="1"/>
    <xf numFmtId="10" fontId="5" fillId="3" borderId="4" xfId="1" applyNumberFormat="1" applyFont="1" applyFill="1" applyBorder="1"/>
    <xf numFmtId="14" fontId="0" fillId="0" borderId="1" xfId="0" applyNumberFormat="1" applyBorder="1" applyProtection="1">
      <protection locked="0"/>
    </xf>
    <xf numFmtId="10" fontId="0" fillId="0" borderId="1" xfId="1" applyNumberFormat="1" applyFont="1" applyBorder="1" applyProtection="1">
      <protection locked="0"/>
    </xf>
    <xf numFmtId="9" fontId="0" fillId="0" borderId="1" xfId="1" applyFont="1" applyBorder="1" applyProtection="1"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4" borderId="4" xfId="0" applyNumberFormat="1" applyFill="1" applyBorder="1"/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10" fontId="7" fillId="6" borderId="1" xfId="1" applyNumberFormat="1" applyFont="1" applyFill="1" applyBorder="1" applyProtection="1"/>
    <xf numFmtId="10" fontId="0" fillId="6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9" fontId="7" fillId="6" borderId="0" xfId="1" applyFont="1" applyFill="1"/>
    <xf numFmtId="4" fontId="0" fillId="6" borderId="2" xfId="0" applyNumberFormat="1" applyFill="1" applyBorder="1"/>
    <xf numFmtId="4" fontId="0" fillId="6" borderId="0" xfId="0" applyNumberFormat="1" applyFill="1"/>
    <xf numFmtId="4" fontId="0" fillId="6" borderId="1" xfId="0" applyNumberForma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3" xfId="1" applyFont="1" applyFill="1" applyBorder="1" applyAlignment="1">
      <alignment horizontal="left"/>
    </xf>
    <xf numFmtId="9" fontId="0" fillId="2" borderId="5" xfId="1" applyFont="1" applyFill="1" applyBorder="1" applyAlignment="1">
      <alignment horizontal="left"/>
    </xf>
    <xf numFmtId="9" fontId="0" fillId="2" borderId="6" xfId="1" applyFont="1" applyFill="1" applyBorder="1" applyAlignment="1">
      <alignment horizontal="left"/>
    </xf>
    <xf numFmtId="9" fontId="0" fillId="2" borderId="7" xfId="1" applyFont="1" applyFill="1" applyBorder="1" applyAlignment="1">
      <alignment horizontal="left"/>
    </xf>
    <xf numFmtId="4" fontId="0" fillId="5" borderId="1" xfId="0" applyNumberFormat="1" applyFill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Procentowy" xfId="1" builtinId="5"/>
  </cellStyles>
  <dxfs count="1">
    <dxf>
      <font>
        <strike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fmlaLink="$K$10" fmlaRange="$AM$8:$AM$12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uokik.gov.pl/wyjasnienia-wzory-oraz-pomocne-plik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9</xdr:row>
          <xdr:rowOff>0</xdr:rowOff>
        </xdr:from>
        <xdr:to>
          <xdr:col>11</xdr:col>
          <xdr:colOff>9525</xdr:colOff>
          <xdr:row>10</xdr:row>
          <xdr:rowOff>9525</xdr:rowOff>
        </xdr:to>
        <xdr:sp macro="" textlink="">
          <xdr:nvSpPr>
            <xdr:cNvPr id="1025" name="Drop Down 1" descr="to jest pole wyboru z następującymi poziomami ratingu do wyboru: 1. wysoki, 2. dobry, 3. zadowalający, 4. niski, 5. zły/trudności finansow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350519</xdr:colOff>
      <xdr:row>0</xdr:row>
      <xdr:rowOff>78582</xdr:rowOff>
    </xdr:from>
    <xdr:to>
      <xdr:col>29</xdr:col>
      <xdr:colOff>47624</xdr:colOff>
      <xdr:row>0</xdr:row>
      <xdr:rowOff>349250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0519" y="78582"/>
          <a:ext cx="6269355" cy="2706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Aktualna wartość stopy bazowej pod adresem: </a:t>
          </a:r>
          <a:r>
            <a:rPr lang="pl-PL" sz="1100" u="sng">
              <a:solidFill>
                <a:schemeClr val="accent1">
                  <a:lumMod val="75000"/>
                </a:schemeClr>
              </a:solidFill>
            </a:rPr>
            <a:t>https://uokik.gov.pl/wyjasnienia-wzory-oraz-pomocne-pliki</a:t>
          </a:r>
          <a:endParaRPr lang="pl-PL" sz="1100"/>
        </a:p>
      </xdr:txBody>
    </xdr:sp>
    <xdr:clientData/>
  </xdr:twoCellAnchor>
  <xdr:twoCellAnchor>
    <xdr:from>
      <xdr:col>11</xdr:col>
      <xdr:colOff>12701</xdr:colOff>
      <xdr:row>0</xdr:row>
      <xdr:rowOff>349250</xdr:rowOff>
    </xdr:from>
    <xdr:to>
      <xdr:col>11</xdr:col>
      <xdr:colOff>689733</xdr:colOff>
      <xdr:row>7</xdr:row>
      <xdr:rowOff>76200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CxnSpPr/>
      </xdr:nvCxnSpPr>
      <xdr:spPr>
        <a:xfrm flipH="1">
          <a:off x="2251076" y="349250"/>
          <a:ext cx="661987" cy="322263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</xdr:colOff>
      <xdr:row>8</xdr:row>
      <xdr:rowOff>173038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11303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</xdr:colOff>
      <xdr:row>7</xdr:row>
      <xdr:rowOff>173038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9525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</xdr:row>
      <xdr:rowOff>168752</xdr:rowOff>
    </xdr:from>
    <xdr:to>
      <xdr:col>12</xdr:col>
      <xdr:colOff>0</xdr:colOff>
      <xdr:row>9</xdr:row>
      <xdr:rowOff>149042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CxnSpPr/>
      </xdr:nvCxnSpPr>
      <xdr:spPr>
        <a:xfrm flipH="1" flipV="1">
          <a:off x="14137481" y="1280320"/>
          <a:ext cx="1191" cy="15438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69"/>
  <sheetViews>
    <sheetView showGridLines="0" tabSelected="1" zoomScaleNormal="100" workbookViewId="0">
      <pane ySplit="21" topLeftCell="A22" activePane="bottomLeft" state="frozenSplit"/>
      <selection pane="bottomLeft" activeCell="K63" sqref="K63"/>
    </sheetView>
  </sheetViews>
  <sheetFormatPr defaultRowHeight="12.75" x14ac:dyDescent="0.2"/>
  <cols>
    <col min="1" max="1" width="9.7109375" customWidth="1"/>
    <col min="2" max="2" width="7.28515625" customWidth="1"/>
    <col min="3" max="3" width="10.140625" style="14" hidden="1" customWidth="1"/>
    <col min="4" max="4" width="9.42578125" style="14" hidden="1" customWidth="1"/>
    <col min="5" max="5" width="12.5703125" style="14" hidden="1" customWidth="1"/>
    <col min="6" max="6" width="11.7109375" style="14" hidden="1" customWidth="1"/>
    <col min="7" max="7" width="15.28515625" hidden="1" customWidth="1"/>
    <col min="8" max="8" width="15.42578125" style="14" hidden="1" customWidth="1"/>
    <col min="9" max="9" width="15" hidden="1" customWidth="1"/>
    <col min="10" max="10" width="15.7109375" style="14" hidden="1" customWidth="1"/>
    <col min="11" max="12" width="16.5703125" customWidth="1"/>
    <col min="13" max="13" width="16.28515625" style="14" hidden="1" customWidth="1"/>
    <col min="14" max="14" width="13.5703125" style="14" hidden="1" customWidth="1"/>
    <col min="15" max="17" width="13.140625" style="14" hidden="1" customWidth="1"/>
    <col min="18" max="18" width="17.5703125" style="14" hidden="1" customWidth="1"/>
    <col min="19" max="19" width="17.7109375" customWidth="1"/>
    <col min="20" max="20" width="15.5703125" customWidth="1"/>
    <col min="21" max="21" width="15" style="14" hidden="1" customWidth="1"/>
    <col min="22" max="22" width="14.5703125" style="14" hidden="1" customWidth="1"/>
    <col min="23" max="23" width="15.140625" hidden="1" customWidth="1"/>
    <col min="24" max="24" width="15" style="14" hidden="1" customWidth="1"/>
    <col min="25" max="25" width="11.5703125" hidden="1" customWidth="1"/>
    <col min="26" max="26" width="9.5703125" hidden="1" customWidth="1"/>
    <col min="27" max="27" width="8" hidden="1" customWidth="1"/>
    <col min="28" max="28" width="15.28515625" hidden="1" customWidth="1"/>
    <col min="29" max="29" width="15.140625" customWidth="1"/>
    <col min="38" max="38" width="0" hidden="1" customWidth="1"/>
    <col min="39" max="39" width="14.42578125" hidden="1" customWidth="1"/>
    <col min="40" max="40" width="11.5703125" hidden="1" customWidth="1"/>
  </cols>
  <sheetData>
    <row r="1" spans="1:40" ht="47.25" customHeight="1" x14ac:dyDescent="0.2"/>
    <row r="2" spans="1:40" hidden="1" x14ac:dyDescent="0.2">
      <c r="T2" s="5" t="s">
        <v>34</v>
      </c>
      <c r="W2" s="5" t="s">
        <v>35</v>
      </c>
      <c r="Y2" s="46" t="s">
        <v>46</v>
      </c>
      <c r="Z2" s="47"/>
      <c r="AA2" s="48"/>
      <c r="AB2" s="32">
        <v>4.3015999999999996</v>
      </c>
    </row>
    <row r="3" spans="1:40" ht="14.25" hidden="1" customHeight="1" x14ac:dyDescent="0.2">
      <c r="S3" s="4" t="s">
        <v>2</v>
      </c>
      <c r="T3" s="11">
        <f>+G20</f>
        <v>0</v>
      </c>
      <c r="W3" s="11">
        <f>+H20</f>
        <v>0</v>
      </c>
      <c r="Y3" s="46" t="s">
        <v>44</v>
      </c>
      <c r="Z3" s="47"/>
      <c r="AA3" s="48"/>
      <c r="AB3" s="27">
        <v>43467</v>
      </c>
    </row>
    <row r="4" spans="1:40" s="14" customFormat="1" hidden="1" x14ac:dyDescent="0.2">
      <c r="A4" s="23"/>
      <c r="B4" s="23">
        <f>YEAR(K7)</f>
        <v>2024</v>
      </c>
      <c r="S4" s="16"/>
      <c r="T4" s="16"/>
      <c r="U4" s="22">
        <f>+K14</f>
        <v>0</v>
      </c>
      <c r="V4" s="20">
        <f>+K14*K20</f>
        <v>0</v>
      </c>
      <c r="W4" s="16"/>
      <c r="Y4" s="8"/>
      <c r="Z4" s="8"/>
      <c r="AA4" s="8"/>
      <c r="AB4" s="33"/>
    </row>
    <row r="5" spans="1:40" s="14" customFormat="1" hidden="1" x14ac:dyDescent="0.2">
      <c r="A5" s="23"/>
      <c r="B5" s="23">
        <f>ROUNDUP((MONTH(K7))/3,0)</f>
        <v>1</v>
      </c>
      <c r="S5" s="4" t="s">
        <v>33</v>
      </c>
      <c r="T5" s="11">
        <f>+I20</f>
        <v>0</v>
      </c>
      <c r="U5" s="22">
        <f>1-U4</f>
        <v>1</v>
      </c>
      <c r="V5" s="20">
        <f>+K20-V4</f>
        <v>0</v>
      </c>
      <c r="W5" s="11">
        <f>+J20</f>
        <v>0</v>
      </c>
      <c r="Y5" s="8"/>
      <c r="Z5" s="8"/>
      <c r="AA5" s="8"/>
      <c r="AB5" s="33"/>
    </row>
    <row r="6" spans="1:40" s="14" customFormat="1" hidden="1" x14ac:dyDescent="0.2">
      <c r="A6" s="23"/>
      <c r="B6" s="23">
        <f>+(B4-2014)*4+B5</f>
        <v>41</v>
      </c>
      <c r="S6" s="4" t="s">
        <v>32</v>
      </c>
      <c r="T6" s="13"/>
      <c r="W6" s="11">
        <f>+W3-W5</f>
        <v>0</v>
      </c>
      <c r="Y6" s="8"/>
      <c r="Z6" s="8"/>
      <c r="AA6" s="8"/>
      <c r="AB6" s="33"/>
    </row>
    <row r="7" spans="1:40" x14ac:dyDescent="0.2">
      <c r="A7" s="56" t="s">
        <v>9</v>
      </c>
      <c r="B7" s="56"/>
      <c r="C7" s="15"/>
      <c r="D7" s="15"/>
      <c r="E7" s="16"/>
      <c r="F7" s="16"/>
      <c r="K7" s="27">
        <v>45292</v>
      </c>
      <c r="T7" s="12" t="s">
        <v>34</v>
      </c>
      <c r="Y7" s="46" t="s">
        <v>45</v>
      </c>
      <c r="Z7" s="47"/>
      <c r="AA7" s="48"/>
      <c r="AB7" s="11">
        <f>+AC12/AB2</f>
        <v>0</v>
      </c>
      <c r="AC7" s="12" t="s">
        <v>36</v>
      </c>
    </row>
    <row r="8" spans="1:40" ht="13.5" thickBot="1" x14ac:dyDescent="0.25">
      <c r="A8" s="56" t="s">
        <v>12</v>
      </c>
      <c r="B8" s="56"/>
      <c r="C8" s="16"/>
      <c r="D8" s="16"/>
      <c r="E8" s="16"/>
      <c r="F8" s="16"/>
      <c r="H8" s="20"/>
      <c r="K8" s="28">
        <v>5.6800000000000003E-2</v>
      </c>
      <c r="S8" s="4" t="s">
        <v>38</v>
      </c>
      <c r="T8" s="39">
        <f>+K20</f>
        <v>0</v>
      </c>
      <c r="U8" s="40"/>
      <c r="V8" s="40"/>
      <c r="Y8" s="49" t="s">
        <v>47</v>
      </c>
      <c r="Z8" s="50"/>
      <c r="AA8" s="51"/>
      <c r="AB8" s="34">
        <v>0</v>
      </c>
      <c r="AC8" s="39">
        <f>+AC9+AC10</f>
        <v>0</v>
      </c>
      <c r="AL8">
        <v>1</v>
      </c>
      <c r="AM8" s="14" t="s">
        <v>13</v>
      </c>
      <c r="AN8" s="24">
        <v>6.0000000000000001E-3</v>
      </c>
    </row>
    <row r="9" spans="1:40" ht="13.5" thickBot="1" x14ac:dyDescent="0.25">
      <c r="A9" s="56" t="s">
        <v>11</v>
      </c>
      <c r="B9" s="56"/>
      <c r="C9" s="17"/>
      <c r="D9" s="16"/>
      <c r="E9" s="16"/>
      <c r="F9" s="16"/>
      <c r="K9" s="37">
        <f>+K8+1%</f>
        <v>6.6799999999999998E-2</v>
      </c>
      <c r="S9" s="4" t="s">
        <v>40</v>
      </c>
      <c r="T9" s="39">
        <f>+K20</f>
        <v>0</v>
      </c>
      <c r="U9" s="41"/>
      <c r="V9" s="40"/>
      <c r="Y9" s="49" t="s">
        <v>48</v>
      </c>
      <c r="Z9" s="50"/>
      <c r="AA9" s="52"/>
      <c r="AB9" s="31">
        <f>+AB7+AB8</f>
        <v>0</v>
      </c>
      <c r="AC9" s="39">
        <f>IF(ROUND(R20,2)&lt;0,0,ROUND(R20,2))</f>
        <v>0</v>
      </c>
      <c r="AL9">
        <v>2</v>
      </c>
      <c r="AM9" s="14" t="s">
        <v>14</v>
      </c>
      <c r="AN9" s="24">
        <v>7.4999999999999997E-3</v>
      </c>
    </row>
    <row r="10" spans="1:40" ht="15" customHeight="1" x14ac:dyDescent="0.2">
      <c r="A10" s="56" t="s">
        <v>49</v>
      </c>
      <c r="B10" s="56"/>
      <c r="C10" s="16"/>
      <c r="D10" s="16"/>
      <c r="E10" s="16"/>
      <c r="F10" s="16"/>
      <c r="I10" s="7"/>
      <c r="K10" s="36">
        <v>3</v>
      </c>
      <c r="S10" s="4" t="s">
        <v>41</v>
      </c>
      <c r="T10" s="39">
        <f>+T20</f>
        <v>0</v>
      </c>
      <c r="U10" s="41"/>
      <c r="V10" s="40"/>
      <c r="AC10" s="39">
        <f>ROUND(V20,2)</f>
        <v>0</v>
      </c>
      <c r="AL10">
        <v>3</v>
      </c>
      <c r="AM10" s="14" t="s">
        <v>15</v>
      </c>
      <c r="AN10" s="24">
        <v>0.01</v>
      </c>
    </row>
    <row r="11" spans="1:40" ht="14.25" customHeight="1" x14ac:dyDescent="0.2">
      <c r="A11" s="57" t="s">
        <v>50</v>
      </c>
      <c r="B11" s="56"/>
      <c r="C11" s="16"/>
      <c r="D11" s="16"/>
      <c r="E11" s="16"/>
      <c r="F11" s="16"/>
      <c r="I11" s="35"/>
      <c r="K11" s="38">
        <f>VLOOKUP($K$10,ratt,3)</f>
        <v>0.01</v>
      </c>
      <c r="S11" s="4" t="s">
        <v>4</v>
      </c>
      <c r="T11" s="34"/>
      <c r="U11" s="40"/>
      <c r="V11" s="40"/>
      <c r="AC11" s="42">
        <f>T11</f>
        <v>0</v>
      </c>
      <c r="AL11">
        <v>4</v>
      </c>
      <c r="AM11" s="14" t="s">
        <v>16</v>
      </c>
      <c r="AN11" s="24">
        <v>2.1999999999999999E-2</v>
      </c>
    </row>
    <row r="12" spans="1:40" x14ac:dyDescent="0.2">
      <c r="A12" s="56" t="s">
        <v>18</v>
      </c>
      <c r="B12" s="56"/>
      <c r="C12" s="16"/>
      <c r="D12" s="16"/>
      <c r="E12" s="16"/>
      <c r="F12" s="16"/>
      <c r="K12" s="38">
        <f>+K8+K11</f>
        <v>6.6799999999999998E-2</v>
      </c>
      <c r="S12" s="4" t="s">
        <v>51</v>
      </c>
      <c r="T12" s="39">
        <f>+T9+T11</f>
        <v>0</v>
      </c>
      <c r="U12" s="43"/>
      <c r="V12" s="40"/>
      <c r="AC12" s="39">
        <f>+AC8+AC11</f>
        <v>0</v>
      </c>
      <c r="AL12">
        <v>5</v>
      </c>
      <c r="AM12" s="14" t="s">
        <v>17</v>
      </c>
      <c r="AN12" s="24">
        <v>0.04</v>
      </c>
    </row>
    <row r="13" spans="1:40" x14ac:dyDescent="0.2">
      <c r="A13" s="8" t="s">
        <v>19</v>
      </c>
      <c r="B13" s="8"/>
      <c r="C13" s="16"/>
      <c r="D13" s="16"/>
      <c r="E13" s="16"/>
      <c r="F13" s="16"/>
      <c r="I13" s="7"/>
      <c r="K13" s="28"/>
      <c r="Y13" s="4" t="s">
        <v>37</v>
      </c>
      <c r="Z13" s="30">
        <v>0</v>
      </c>
      <c r="AB13" s="30">
        <v>0</v>
      </c>
    </row>
    <row r="14" spans="1:40" x14ac:dyDescent="0.2">
      <c r="A14" s="46" t="s">
        <v>22</v>
      </c>
      <c r="B14" s="48"/>
      <c r="K14" s="29">
        <v>0</v>
      </c>
      <c r="N14" s="30"/>
      <c r="O14" s="30"/>
      <c r="P14" s="30"/>
      <c r="Q14" s="30"/>
      <c r="R14" s="30"/>
      <c r="Y14" s="4" t="s">
        <v>39</v>
      </c>
      <c r="Z14" s="11">
        <f>+T12+Z13</f>
        <v>0</v>
      </c>
      <c r="AB14" s="11">
        <f>+AC12+AB13</f>
        <v>0</v>
      </c>
    </row>
    <row r="15" spans="1:40" ht="13.5" hidden="1" thickBot="1" x14ac:dyDescent="0.25">
      <c r="B15" s="2"/>
      <c r="N15" s="11"/>
      <c r="O15" s="11"/>
      <c r="P15" s="11"/>
      <c r="Q15" s="11"/>
      <c r="R15" s="11"/>
      <c r="Z15" s="25" t="e">
        <f>+Z14/T3</f>
        <v>#DIV/0!</v>
      </c>
      <c r="AB15" s="26" t="e">
        <f>+AB14/W3</f>
        <v>#DIV/0!</v>
      </c>
    </row>
    <row r="16" spans="1:40" hidden="1" x14ac:dyDescent="0.2">
      <c r="B16" s="2"/>
    </row>
    <row r="17" spans="1:24" ht="21.75" customHeight="1" x14ac:dyDescent="0.2">
      <c r="B17" s="2"/>
    </row>
    <row r="18" spans="1:24" hidden="1" x14ac:dyDescent="0.2">
      <c r="B18" s="2"/>
    </row>
    <row r="19" spans="1:24" hidden="1" x14ac:dyDescent="0.2">
      <c r="B19" s="2"/>
      <c r="G19" s="7"/>
    </row>
    <row r="20" spans="1:24" x14ac:dyDescent="0.2">
      <c r="G20" s="6">
        <f>SUM(G22:G169)</f>
        <v>0</v>
      </c>
      <c r="H20" s="6">
        <f t="shared" ref="H20:X20" si="0">SUM(H22:H169)</f>
        <v>0</v>
      </c>
      <c r="I20" s="6">
        <f t="shared" si="0"/>
        <v>0</v>
      </c>
      <c r="J20" s="6">
        <f t="shared" si="0"/>
        <v>0</v>
      </c>
      <c r="K20" s="6">
        <f t="shared" si="0"/>
        <v>0</v>
      </c>
      <c r="L20" s="6">
        <f t="shared" si="0"/>
        <v>0</v>
      </c>
      <c r="M20" s="6">
        <f t="shared" si="0"/>
        <v>0</v>
      </c>
      <c r="N20" s="6"/>
      <c r="O20" s="6">
        <f t="shared" si="0"/>
        <v>0</v>
      </c>
      <c r="P20" s="6">
        <f t="shared" si="0"/>
        <v>0</v>
      </c>
      <c r="Q20" s="6">
        <f t="shared" si="0"/>
        <v>0</v>
      </c>
      <c r="R20" s="6">
        <f t="shared" si="0"/>
        <v>0</v>
      </c>
      <c r="S20" s="6">
        <f t="shared" si="0"/>
        <v>0</v>
      </c>
      <c r="T20" s="6">
        <f t="shared" si="0"/>
        <v>0</v>
      </c>
      <c r="U20" s="6">
        <f t="shared" si="0"/>
        <v>0</v>
      </c>
      <c r="V20" s="6">
        <f t="shared" si="0"/>
        <v>0</v>
      </c>
      <c r="W20" s="6">
        <f t="shared" si="0"/>
        <v>0</v>
      </c>
      <c r="X20" s="6">
        <f t="shared" si="0"/>
        <v>0</v>
      </c>
    </row>
    <row r="21" spans="1:24" s="3" customFormat="1" x14ac:dyDescent="0.2">
      <c r="A21" s="5" t="s">
        <v>0</v>
      </c>
      <c r="B21" s="5" t="s">
        <v>1</v>
      </c>
      <c r="C21" s="18"/>
      <c r="D21" s="18" t="s">
        <v>10</v>
      </c>
      <c r="E21" s="18" t="s">
        <v>20</v>
      </c>
      <c r="F21" s="18" t="s">
        <v>21</v>
      </c>
      <c r="G21" s="5" t="s">
        <v>2</v>
      </c>
      <c r="H21" s="18" t="s">
        <v>23</v>
      </c>
      <c r="I21" s="5" t="s">
        <v>3</v>
      </c>
      <c r="J21" s="18" t="s">
        <v>24</v>
      </c>
      <c r="K21" s="45" t="s">
        <v>52</v>
      </c>
      <c r="L21" s="45" t="s">
        <v>53</v>
      </c>
      <c r="M21" s="18" t="s">
        <v>31</v>
      </c>
      <c r="N21" s="18" t="s">
        <v>25</v>
      </c>
      <c r="O21" s="18" t="s">
        <v>26</v>
      </c>
      <c r="P21" s="18" t="s">
        <v>27</v>
      </c>
      <c r="Q21" s="18" t="s">
        <v>28</v>
      </c>
      <c r="R21" s="18" t="s">
        <v>29</v>
      </c>
      <c r="S21" s="5" t="s">
        <v>31</v>
      </c>
      <c r="T21" s="5" t="s">
        <v>22</v>
      </c>
      <c r="U21" s="18" t="s">
        <v>42</v>
      </c>
      <c r="V21" s="18" t="s">
        <v>43</v>
      </c>
      <c r="W21" s="5" t="s">
        <v>4</v>
      </c>
      <c r="X21" s="18" t="s">
        <v>30</v>
      </c>
    </row>
    <row r="22" spans="1:24" hidden="1" x14ac:dyDescent="0.2">
      <c r="A22" s="55">
        <v>2014</v>
      </c>
      <c r="B22" s="9" t="s">
        <v>5</v>
      </c>
      <c r="C22" s="19">
        <f>+A22</f>
        <v>2014</v>
      </c>
      <c r="D22" s="19">
        <v>1</v>
      </c>
      <c r="E22" s="19">
        <f t="shared" ref="E22:E53" si="1">IF(D22&lt;$B$6,1,(1/(1+$K$9/4)^(D22-$B$6+1)))</f>
        <v>1</v>
      </c>
      <c r="F22" s="19">
        <f t="shared" ref="F22:F53" si="2">IF(C22&lt;($B$4+1),1,(1/(1+$K$9)^(C22-$B$4)))</f>
        <v>1</v>
      </c>
      <c r="G22" s="54"/>
      <c r="H22" s="21">
        <f>+G22*F22</f>
        <v>0</v>
      </c>
      <c r="I22" s="54"/>
      <c r="J22" s="21">
        <f>+I22*F22</f>
        <v>0</v>
      </c>
      <c r="K22" s="30"/>
      <c r="L22" s="30"/>
      <c r="M22" s="21">
        <f>+L22</f>
        <v>0</v>
      </c>
      <c r="N22" s="21">
        <f>+K22</f>
        <v>0</v>
      </c>
      <c r="O22" s="21">
        <f t="shared" ref="O22:O53" si="3">+N22*($K$13/4)</f>
        <v>0</v>
      </c>
      <c r="P22" s="21">
        <f t="shared" ref="P22:P53" si="4">+N22*($K$12/4)</f>
        <v>0</v>
      </c>
      <c r="Q22" s="21">
        <f>+P22-O22</f>
        <v>0</v>
      </c>
      <c r="R22" s="21">
        <f t="shared" ref="R22:R53" si="5">+Q22*E22</f>
        <v>0</v>
      </c>
      <c r="S22" s="10">
        <f t="shared" ref="S22:S53" si="6">+L22-T22</f>
        <v>0</v>
      </c>
      <c r="T22" s="10">
        <f>IF(SUM(L22:L$22)&lt;V$5,IF(SUM(L$22:L22)&lt;V$5,0,(SUM(L$22:L22)-V$5)),L22)</f>
        <v>0</v>
      </c>
      <c r="U22" s="53">
        <f>SUM(T22:T25)</f>
        <v>0</v>
      </c>
      <c r="V22" s="21">
        <f>+U22*F22</f>
        <v>0</v>
      </c>
      <c r="W22" s="54"/>
      <c r="X22" s="21">
        <f>+W22*F22</f>
        <v>0</v>
      </c>
    </row>
    <row r="23" spans="1:24" hidden="1" x14ac:dyDescent="0.2">
      <c r="A23" s="55"/>
      <c r="B23" s="9" t="s">
        <v>6</v>
      </c>
      <c r="C23" s="19">
        <f>+C22</f>
        <v>2014</v>
      </c>
      <c r="D23" s="19">
        <v>2</v>
      </c>
      <c r="E23" s="19">
        <f t="shared" si="1"/>
        <v>1</v>
      </c>
      <c r="F23" s="19">
        <f t="shared" si="2"/>
        <v>1</v>
      </c>
      <c r="G23" s="54"/>
      <c r="H23" s="19"/>
      <c r="I23" s="54"/>
      <c r="J23" s="19"/>
      <c r="K23" s="30"/>
      <c r="L23" s="30"/>
      <c r="M23" s="21">
        <f>IF(SUM(M$22:M22)=K$20,0,IF(SUM(L$22:L23)&lt;$V$5,L23,K$20-SUM(L$22:L22)))</f>
        <v>0</v>
      </c>
      <c r="N23" s="21">
        <f t="shared" ref="N23:N54" si="7">+N22+K23-M22</f>
        <v>0</v>
      </c>
      <c r="O23" s="21">
        <f t="shared" si="3"/>
        <v>0</v>
      </c>
      <c r="P23" s="21">
        <f t="shared" si="4"/>
        <v>0</v>
      </c>
      <c r="Q23" s="21">
        <f t="shared" ref="Q23:Q86" si="8">+P23-O23</f>
        <v>0</v>
      </c>
      <c r="R23" s="21">
        <f t="shared" si="5"/>
        <v>0</v>
      </c>
      <c r="S23" s="10">
        <f t="shared" si="6"/>
        <v>0</v>
      </c>
      <c r="T23" s="10">
        <f>IF(SUM(L$22:L22)&lt;V$5,IF(SUM(L$22:L23)&lt;V$5,0,(SUM(L$22:L23)-V$5)),L23)</f>
        <v>0</v>
      </c>
      <c r="U23" s="53"/>
      <c r="V23" s="21"/>
      <c r="W23" s="54"/>
      <c r="X23" s="21"/>
    </row>
    <row r="24" spans="1:24" hidden="1" x14ac:dyDescent="0.2">
      <c r="A24" s="55"/>
      <c r="B24" s="9" t="s">
        <v>7</v>
      </c>
      <c r="C24" s="19">
        <f>+C22</f>
        <v>2014</v>
      </c>
      <c r="D24" s="19">
        <v>3</v>
      </c>
      <c r="E24" s="19">
        <f t="shared" si="1"/>
        <v>1</v>
      </c>
      <c r="F24" s="19">
        <f t="shared" si="2"/>
        <v>1</v>
      </c>
      <c r="G24" s="54"/>
      <c r="H24" s="19"/>
      <c r="I24" s="54"/>
      <c r="J24" s="19"/>
      <c r="K24" s="30"/>
      <c r="L24" s="30"/>
      <c r="M24" s="21">
        <f>IF(SUM(M$22:M23)=K$20,0,IF(SUM(L$22:L24)&lt;$V$5,L24,K$20-SUM(L$22:L23)))</f>
        <v>0</v>
      </c>
      <c r="N24" s="21">
        <f t="shared" si="7"/>
        <v>0</v>
      </c>
      <c r="O24" s="21">
        <f t="shared" si="3"/>
        <v>0</v>
      </c>
      <c r="P24" s="21">
        <f t="shared" si="4"/>
        <v>0</v>
      </c>
      <c r="Q24" s="21">
        <f t="shared" si="8"/>
        <v>0</v>
      </c>
      <c r="R24" s="21">
        <f t="shared" si="5"/>
        <v>0</v>
      </c>
      <c r="S24" s="10">
        <f t="shared" si="6"/>
        <v>0</v>
      </c>
      <c r="T24" s="10">
        <f>IF(SUM(L$22:L23)&lt;V$5,IF(SUM(L$22:L24)&lt;V$5,0,(SUM(L$22:L24)-V$5)),L24)</f>
        <v>0</v>
      </c>
      <c r="U24" s="53"/>
      <c r="V24" s="21"/>
      <c r="W24" s="54"/>
      <c r="X24" s="21"/>
    </row>
    <row r="25" spans="1:24" hidden="1" x14ac:dyDescent="0.2">
      <c r="A25" s="55"/>
      <c r="B25" s="9" t="s">
        <v>8</v>
      </c>
      <c r="C25" s="19">
        <f>+C22</f>
        <v>2014</v>
      </c>
      <c r="D25" s="19">
        <v>4</v>
      </c>
      <c r="E25" s="19">
        <f t="shared" si="1"/>
        <v>1</v>
      </c>
      <c r="F25" s="19">
        <f t="shared" si="2"/>
        <v>1</v>
      </c>
      <c r="G25" s="54"/>
      <c r="H25" s="19"/>
      <c r="I25" s="54"/>
      <c r="J25" s="19"/>
      <c r="K25" s="30"/>
      <c r="L25" s="30"/>
      <c r="M25" s="21">
        <f>IF(SUM(M$22:M24)=K$20,0,IF(SUM(L$22:L25)&lt;$V$5,L25,K$20-SUM(L$22:L24)))</f>
        <v>0</v>
      </c>
      <c r="N25" s="21">
        <f t="shared" si="7"/>
        <v>0</v>
      </c>
      <c r="O25" s="21">
        <f t="shared" si="3"/>
        <v>0</v>
      </c>
      <c r="P25" s="21">
        <f t="shared" si="4"/>
        <v>0</v>
      </c>
      <c r="Q25" s="21">
        <f t="shared" si="8"/>
        <v>0</v>
      </c>
      <c r="R25" s="21">
        <f t="shared" si="5"/>
        <v>0</v>
      </c>
      <c r="S25" s="10">
        <f t="shared" si="6"/>
        <v>0</v>
      </c>
      <c r="T25" s="10">
        <f>IF(SUM(L$22:L24)&lt;V$5,IF(SUM(L$22:L25)&lt;V$5,0,(SUM(L$22:L25)-V$5)),L25)</f>
        <v>0</v>
      </c>
      <c r="U25" s="53"/>
      <c r="V25" s="21"/>
      <c r="W25" s="54"/>
      <c r="X25" s="21"/>
    </row>
    <row r="26" spans="1:24" hidden="1" x14ac:dyDescent="0.2">
      <c r="A26" s="55">
        <v>2015</v>
      </c>
      <c r="B26" s="9" t="s">
        <v>5</v>
      </c>
      <c r="C26" s="19">
        <f>+A26</f>
        <v>2015</v>
      </c>
      <c r="D26" s="19">
        <v>5</v>
      </c>
      <c r="E26" s="19">
        <f t="shared" si="1"/>
        <v>1</v>
      </c>
      <c r="F26" s="19">
        <f t="shared" si="2"/>
        <v>1</v>
      </c>
      <c r="G26" s="54"/>
      <c r="H26" s="21">
        <f>+G26*F26</f>
        <v>0</v>
      </c>
      <c r="I26" s="54"/>
      <c r="J26" s="21">
        <f>+I26*F26</f>
        <v>0</v>
      </c>
      <c r="K26" s="30"/>
      <c r="L26" s="30"/>
      <c r="M26" s="21">
        <f>IF(SUM(M$22:M25)=K$20,0,IF(SUM(L$22:L26)&lt;$V$5,L26,K$20-SUM(L$22:L25)))</f>
        <v>0</v>
      </c>
      <c r="N26" s="21">
        <f t="shared" si="7"/>
        <v>0</v>
      </c>
      <c r="O26" s="21">
        <f t="shared" si="3"/>
        <v>0</v>
      </c>
      <c r="P26" s="21">
        <f t="shared" si="4"/>
        <v>0</v>
      </c>
      <c r="Q26" s="21">
        <f t="shared" si="8"/>
        <v>0</v>
      </c>
      <c r="R26" s="21">
        <f t="shared" si="5"/>
        <v>0</v>
      </c>
      <c r="S26" s="10">
        <f t="shared" si="6"/>
        <v>0</v>
      </c>
      <c r="T26" s="10">
        <f>IF(SUM(L$22:L25)&lt;V$5,IF(SUM(L$22:L26)&lt;V$5,0,(SUM(L$22:L26)-V$5)),L26)</f>
        <v>0</v>
      </c>
      <c r="U26" s="53">
        <f>SUM(T26:T29)</f>
        <v>0</v>
      </c>
      <c r="V26" s="21">
        <f>+U26*F26</f>
        <v>0</v>
      </c>
      <c r="W26" s="54"/>
      <c r="X26" s="21">
        <f>+W26*F26</f>
        <v>0</v>
      </c>
    </row>
    <row r="27" spans="1:24" hidden="1" x14ac:dyDescent="0.2">
      <c r="A27" s="55"/>
      <c r="B27" s="9" t="s">
        <v>6</v>
      </c>
      <c r="C27" s="19">
        <f>+C26</f>
        <v>2015</v>
      </c>
      <c r="D27" s="19">
        <v>6</v>
      </c>
      <c r="E27" s="19">
        <f t="shared" si="1"/>
        <v>1</v>
      </c>
      <c r="F27" s="19">
        <f t="shared" si="2"/>
        <v>1</v>
      </c>
      <c r="G27" s="54"/>
      <c r="H27" s="19"/>
      <c r="I27" s="54"/>
      <c r="J27" s="19"/>
      <c r="K27" s="30"/>
      <c r="L27" s="30"/>
      <c r="M27" s="21">
        <f>IF(SUM(M$22:M26)=K$20,0,IF(SUM(L$22:L27)&lt;$V$5,L27,K$20-SUM(L$22:L26)))</f>
        <v>0</v>
      </c>
      <c r="N27" s="21">
        <f t="shared" si="7"/>
        <v>0</v>
      </c>
      <c r="O27" s="21">
        <f t="shared" si="3"/>
        <v>0</v>
      </c>
      <c r="P27" s="21">
        <f t="shared" si="4"/>
        <v>0</v>
      </c>
      <c r="Q27" s="21">
        <f t="shared" si="8"/>
        <v>0</v>
      </c>
      <c r="R27" s="21">
        <f t="shared" si="5"/>
        <v>0</v>
      </c>
      <c r="S27" s="10">
        <f t="shared" si="6"/>
        <v>0</v>
      </c>
      <c r="T27" s="10">
        <f>IF(SUM(L$22:L26)&lt;V$5,IF(SUM(L$22:L27)&lt;V$5,0,(SUM(L$22:L27)-V$5)),L27)</f>
        <v>0</v>
      </c>
      <c r="U27" s="53"/>
      <c r="V27" s="21"/>
      <c r="W27" s="54"/>
      <c r="X27" s="21"/>
    </row>
    <row r="28" spans="1:24" hidden="1" x14ac:dyDescent="0.2">
      <c r="A28" s="55"/>
      <c r="B28" s="9" t="s">
        <v>7</v>
      </c>
      <c r="C28" s="19">
        <f>+C26</f>
        <v>2015</v>
      </c>
      <c r="D28" s="19">
        <v>7</v>
      </c>
      <c r="E28" s="19">
        <f t="shared" si="1"/>
        <v>1</v>
      </c>
      <c r="F28" s="19">
        <f t="shared" si="2"/>
        <v>1</v>
      </c>
      <c r="G28" s="54"/>
      <c r="H28" s="19"/>
      <c r="I28" s="54"/>
      <c r="J28" s="19"/>
      <c r="K28" s="30"/>
      <c r="L28" s="30"/>
      <c r="M28" s="21">
        <f>IF(SUM(M$22:M27)=K$20,0,IF(SUM(L$22:L28)&lt;$V$5,L28,K$20-SUM(L$22:L27)))</f>
        <v>0</v>
      </c>
      <c r="N28" s="21">
        <f t="shared" si="7"/>
        <v>0</v>
      </c>
      <c r="O28" s="21">
        <f t="shared" si="3"/>
        <v>0</v>
      </c>
      <c r="P28" s="21">
        <f t="shared" si="4"/>
        <v>0</v>
      </c>
      <c r="Q28" s="21">
        <f t="shared" si="8"/>
        <v>0</v>
      </c>
      <c r="R28" s="21">
        <f t="shared" si="5"/>
        <v>0</v>
      </c>
      <c r="S28" s="10">
        <f t="shared" si="6"/>
        <v>0</v>
      </c>
      <c r="T28" s="10">
        <f>IF(SUM(L$22:L27)&lt;V$5,IF(SUM(L$22:L28)&lt;V$5,0,(SUM(L$22:L28)-V$5)),L28)</f>
        <v>0</v>
      </c>
      <c r="U28" s="53"/>
      <c r="V28" s="21"/>
      <c r="W28" s="54"/>
      <c r="X28" s="21"/>
    </row>
    <row r="29" spans="1:24" hidden="1" x14ac:dyDescent="0.2">
      <c r="A29" s="55"/>
      <c r="B29" s="9" t="s">
        <v>8</v>
      </c>
      <c r="C29" s="19">
        <f>+C26</f>
        <v>2015</v>
      </c>
      <c r="D29" s="19">
        <v>8</v>
      </c>
      <c r="E29" s="19">
        <f t="shared" si="1"/>
        <v>1</v>
      </c>
      <c r="F29" s="19">
        <f t="shared" si="2"/>
        <v>1</v>
      </c>
      <c r="G29" s="54"/>
      <c r="H29" s="19"/>
      <c r="I29" s="54"/>
      <c r="J29" s="19"/>
      <c r="K29" s="30"/>
      <c r="L29" s="30"/>
      <c r="M29" s="21">
        <f>IF(SUM(M$22:M28)=K$20,0,IF(SUM(L$22:L29)&lt;$V$5,L29,K$20-SUM(L$22:L28)))</f>
        <v>0</v>
      </c>
      <c r="N29" s="21">
        <f t="shared" si="7"/>
        <v>0</v>
      </c>
      <c r="O29" s="21">
        <f t="shared" si="3"/>
        <v>0</v>
      </c>
      <c r="P29" s="21">
        <f t="shared" si="4"/>
        <v>0</v>
      </c>
      <c r="Q29" s="21">
        <f t="shared" si="8"/>
        <v>0</v>
      </c>
      <c r="R29" s="21">
        <f t="shared" si="5"/>
        <v>0</v>
      </c>
      <c r="S29" s="10">
        <f t="shared" si="6"/>
        <v>0</v>
      </c>
      <c r="T29" s="10">
        <f>IF(SUM(L$22:L28)&lt;V$5,IF(SUM(L$22:L29)&lt;V$5,0,(SUM(L$22:L29)-V$5)),L29)</f>
        <v>0</v>
      </c>
      <c r="U29" s="53"/>
      <c r="V29" s="21"/>
      <c r="W29" s="54"/>
      <c r="X29" s="21"/>
    </row>
    <row r="30" spans="1:24" hidden="1" x14ac:dyDescent="0.2">
      <c r="A30" s="55">
        <v>2016</v>
      </c>
      <c r="B30" s="9" t="s">
        <v>5</v>
      </c>
      <c r="C30" s="19">
        <f>+A30</f>
        <v>2016</v>
      </c>
      <c r="D30" s="19">
        <v>9</v>
      </c>
      <c r="E30" s="19">
        <f t="shared" si="1"/>
        <v>1</v>
      </c>
      <c r="F30" s="19">
        <f t="shared" si="2"/>
        <v>1</v>
      </c>
      <c r="G30" s="54"/>
      <c r="H30" s="21">
        <f>+G30*F30</f>
        <v>0</v>
      </c>
      <c r="I30" s="54"/>
      <c r="J30" s="21">
        <f>+I30*F30</f>
        <v>0</v>
      </c>
      <c r="K30" s="30"/>
      <c r="L30" s="30"/>
      <c r="M30" s="21">
        <f>IF(SUM(M$22:M29)=K$20,0,IF(SUM(L$22:L30)&lt;$V$5,L30,K$20-SUM(L$22:L29)))</f>
        <v>0</v>
      </c>
      <c r="N30" s="21">
        <f t="shared" si="7"/>
        <v>0</v>
      </c>
      <c r="O30" s="21">
        <f t="shared" si="3"/>
        <v>0</v>
      </c>
      <c r="P30" s="21">
        <f t="shared" si="4"/>
        <v>0</v>
      </c>
      <c r="Q30" s="21">
        <f t="shared" si="8"/>
        <v>0</v>
      </c>
      <c r="R30" s="21">
        <f t="shared" si="5"/>
        <v>0</v>
      </c>
      <c r="S30" s="10">
        <f t="shared" si="6"/>
        <v>0</v>
      </c>
      <c r="T30" s="10">
        <f>IF(SUM(L$22:L29)&lt;V$5,IF(SUM(L$22:L30)&lt;V$5,0,(SUM(L$22:L30)-V$5)),L30)</f>
        <v>0</v>
      </c>
      <c r="U30" s="53">
        <f>SUM(T30:T33)</f>
        <v>0</v>
      </c>
      <c r="V30" s="21">
        <f>+U30*F30</f>
        <v>0</v>
      </c>
      <c r="W30" s="54"/>
      <c r="X30" s="21">
        <f>+W30*F30</f>
        <v>0</v>
      </c>
    </row>
    <row r="31" spans="1:24" hidden="1" x14ac:dyDescent="0.2">
      <c r="A31" s="55"/>
      <c r="B31" s="9" t="s">
        <v>6</v>
      </c>
      <c r="C31" s="19">
        <f>+C30</f>
        <v>2016</v>
      </c>
      <c r="D31" s="19">
        <v>10</v>
      </c>
      <c r="E31" s="19">
        <f t="shared" si="1"/>
        <v>1</v>
      </c>
      <c r="F31" s="19">
        <f t="shared" si="2"/>
        <v>1</v>
      </c>
      <c r="G31" s="54"/>
      <c r="H31" s="19"/>
      <c r="I31" s="54"/>
      <c r="J31" s="19"/>
      <c r="K31" s="30"/>
      <c r="L31" s="30"/>
      <c r="M31" s="21">
        <f>IF(SUM(M$22:M30)=K$20,0,IF(SUM(L$22:L31)&lt;$V$5,L31,K$20-SUM(L$22:L30)))</f>
        <v>0</v>
      </c>
      <c r="N31" s="21">
        <f t="shared" si="7"/>
        <v>0</v>
      </c>
      <c r="O31" s="21">
        <f t="shared" si="3"/>
        <v>0</v>
      </c>
      <c r="P31" s="21">
        <f t="shared" si="4"/>
        <v>0</v>
      </c>
      <c r="Q31" s="21">
        <f t="shared" si="8"/>
        <v>0</v>
      </c>
      <c r="R31" s="21">
        <f t="shared" si="5"/>
        <v>0</v>
      </c>
      <c r="S31" s="10">
        <f t="shared" si="6"/>
        <v>0</v>
      </c>
      <c r="T31" s="10">
        <f>IF(SUM(L$22:L30)&lt;V$5,IF(SUM(L$22:L31)&lt;V$5,0,(SUM(L$22:L31)-V$5)),L31)</f>
        <v>0</v>
      </c>
      <c r="U31" s="53"/>
      <c r="V31" s="21"/>
      <c r="W31" s="54"/>
      <c r="X31" s="21"/>
    </row>
    <row r="32" spans="1:24" hidden="1" x14ac:dyDescent="0.2">
      <c r="A32" s="55"/>
      <c r="B32" s="9" t="s">
        <v>7</v>
      </c>
      <c r="C32" s="19">
        <f>+C30</f>
        <v>2016</v>
      </c>
      <c r="D32" s="19">
        <v>11</v>
      </c>
      <c r="E32" s="19">
        <f t="shared" si="1"/>
        <v>1</v>
      </c>
      <c r="F32" s="19">
        <f t="shared" si="2"/>
        <v>1</v>
      </c>
      <c r="G32" s="54"/>
      <c r="H32" s="19"/>
      <c r="I32" s="54"/>
      <c r="J32" s="19"/>
      <c r="K32" s="30"/>
      <c r="L32" s="30"/>
      <c r="M32" s="21">
        <f>IF(SUM(M$22:M31)=K$20,0,IF(SUM(L$22:L32)&lt;$V$5,L32,K$20-SUM(L$22:L31)))</f>
        <v>0</v>
      </c>
      <c r="N32" s="21">
        <f t="shared" si="7"/>
        <v>0</v>
      </c>
      <c r="O32" s="21">
        <f t="shared" si="3"/>
        <v>0</v>
      </c>
      <c r="P32" s="21">
        <f t="shared" si="4"/>
        <v>0</v>
      </c>
      <c r="Q32" s="21">
        <f t="shared" si="8"/>
        <v>0</v>
      </c>
      <c r="R32" s="21">
        <f t="shared" si="5"/>
        <v>0</v>
      </c>
      <c r="S32" s="10">
        <f t="shared" si="6"/>
        <v>0</v>
      </c>
      <c r="T32" s="10">
        <f>IF(SUM(L$22:L31)&lt;V$5,IF(SUM(L$22:L32)&lt;V$5,0,(SUM(L$22:L32)-V$5)),L32)</f>
        <v>0</v>
      </c>
      <c r="U32" s="53"/>
      <c r="V32" s="21"/>
      <c r="W32" s="54"/>
      <c r="X32" s="21"/>
    </row>
    <row r="33" spans="1:26" hidden="1" x14ac:dyDescent="0.2">
      <c r="A33" s="55"/>
      <c r="B33" s="9" t="s">
        <v>8</v>
      </c>
      <c r="C33" s="19">
        <f>+C30</f>
        <v>2016</v>
      </c>
      <c r="D33" s="19">
        <v>12</v>
      </c>
      <c r="E33" s="19">
        <f t="shared" si="1"/>
        <v>1</v>
      </c>
      <c r="F33" s="19">
        <f t="shared" si="2"/>
        <v>1</v>
      </c>
      <c r="G33" s="54"/>
      <c r="H33" s="19"/>
      <c r="I33" s="54"/>
      <c r="J33" s="19"/>
      <c r="K33" s="30"/>
      <c r="L33" s="30"/>
      <c r="M33" s="21">
        <f>IF(SUM(M$22:M32)=K$20,0,IF(SUM(L$22:L33)&lt;$V$5,L33,K$20-SUM(L$22:L32)))</f>
        <v>0</v>
      </c>
      <c r="N33" s="21">
        <f t="shared" si="7"/>
        <v>0</v>
      </c>
      <c r="O33" s="21">
        <f t="shared" si="3"/>
        <v>0</v>
      </c>
      <c r="P33" s="21">
        <f t="shared" si="4"/>
        <v>0</v>
      </c>
      <c r="Q33" s="21">
        <f t="shared" si="8"/>
        <v>0</v>
      </c>
      <c r="R33" s="21">
        <f t="shared" si="5"/>
        <v>0</v>
      </c>
      <c r="S33" s="10">
        <f t="shared" si="6"/>
        <v>0</v>
      </c>
      <c r="T33" s="10">
        <f>IF(SUM(L$22:L32)&lt;V$5,IF(SUM(L$22:L33)&lt;V$5,0,(SUM(L$22:L33)-V$5)),L33)</f>
        <v>0</v>
      </c>
      <c r="U33" s="53"/>
      <c r="V33" s="21"/>
      <c r="W33" s="54"/>
      <c r="X33" s="21"/>
    </row>
    <row r="34" spans="1:26" hidden="1" x14ac:dyDescent="0.2">
      <c r="A34" s="55">
        <v>2017</v>
      </c>
      <c r="B34" s="9" t="s">
        <v>5</v>
      </c>
      <c r="C34" s="19">
        <f>+A34</f>
        <v>2017</v>
      </c>
      <c r="D34" s="19">
        <v>13</v>
      </c>
      <c r="E34" s="19">
        <f t="shared" si="1"/>
        <v>1</v>
      </c>
      <c r="F34" s="19">
        <f t="shared" si="2"/>
        <v>1</v>
      </c>
      <c r="G34" s="54"/>
      <c r="H34" s="21">
        <f>+G34*F34</f>
        <v>0</v>
      </c>
      <c r="I34" s="54"/>
      <c r="J34" s="21">
        <f>+I34*F34</f>
        <v>0</v>
      </c>
      <c r="K34" s="30"/>
      <c r="L34" s="30"/>
      <c r="M34" s="21">
        <f>IF(SUM(M$22:M33)=K$20,0,IF(SUM(L$22:L34)&lt;$V$5,L34,K$20-SUM(L$22:L33)))</f>
        <v>0</v>
      </c>
      <c r="N34" s="21">
        <f t="shared" si="7"/>
        <v>0</v>
      </c>
      <c r="O34" s="21">
        <f t="shared" si="3"/>
        <v>0</v>
      </c>
      <c r="P34" s="21">
        <f t="shared" si="4"/>
        <v>0</v>
      </c>
      <c r="Q34" s="21">
        <f t="shared" si="8"/>
        <v>0</v>
      </c>
      <c r="R34" s="21">
        <f t="shared" si="5"/>
        <v>0</v>
      </c>
      <c r="S34" s="10">
        <f t="shared" si="6"/>
        <v>0</v>
      </c>
      <c r="T34" s="10">
        <f>IF(SUM(L$22:L33)&lt;V$5,IF(SUM(L$22:L34)&lt;V$5,0,(SUM(L$22:L34)-V$5)),L34)</f>
        <v>0</v>
      </c>
      <c r="U34" s="53">
        <f>SUM(T34:T37)</f>
        <v>0</v>
      </c>
      <c r="V34" s="21">
        <f>+U34*F34</f>
        <v>0</v>
      </c>
      <c r="W34" s="54"/>
      <c r="X34" s="21">
        <f>+W34*F34</f>
        <v>0</v>
      </c>
    </row>
    <row r="35" spans="1:26" hidden="1" x14ac:dyDescent="0.2">
      <c r="A35" s="55"/>
      <c r="B35" s="9" t="s">
        <v>6</v>
      </c>
      <c r="C35" s="19">
        <f>+C34</f>
        <v>2017</v>
      </c>
      <c r="D35" s="19">
        <v>14</v>
      </c>
      <c r="E35" s="19">
        <f t="shared" si="1"/>
        <v>1</v>
      </c>
      <c r="F35" s="19">
        <f t="shared" si="2"/>
        <v>1</v>
      </c>
      <c r="G35" s="54"/>
      <c r="H35" s="19"/>
      <c r="I35" s="54"/>
      <c r="J35" s="19"/>
      <c r="K35" s="30"/>
      <c r="L35" s="30"/>
      <c r="M35" s="21">
        <f>IF(SUM(M$22:M34)=K$20,0,IF(SUM(L$22:L35)&lt;$V$5,L35,K$20-SUM(L$22:L34)))</f>
        <v>0</v>
      </c>
      <c r="N35" s="21">
        <f t="shared" si="7"/>
        <v>0</v>
      </c>
      <c r="O35" s="21">
        <f t="shared" si="3"/>
        <v>0</v>
      </c>
      <c r="P35" s="21">
        <f t="shared" si="4"/>
        <v>0</v>
      </c>
      <c r="Q35" s="21">
        <f t="shared" si="8"/>
        <v>0</v>
      </c>
      <c r="R35" s="21">
        <f t="shared" si="5"/>
        <v>0</v>
      </c>
      <c r="S35" s="10">
        <f t="shared" si="6"/>
        <v>0</v>
      </c>
      <c r="T35" s="10">
        <f>IF(SUM(L$22:L34)&lt;V$5,IF(SUM(L$22:L35)&lt;V$5,0,(SUM(L$22:L35)-V$5)),L35)</f>
        <v>0</v>
      </c>
      <c r="U35" s="53"/>
      <c r="V35" s="21"/>
      <c r="W35" s="54"/>
      <c r="X35" s="21"/>
    </row>
    <row r="36" spans="1:26" hidden="1" x14ac:dyDescent="0.2">
      <c r="A36" s="55"/>
      <c r="B36" s="9" t="s">
        <v>7</v>
      </c>
      <c r="C36" s="19">
        <f>+C34</f>
        <v>2017</v>
      </c>
      <c r="D36" s="19">
        <v>15</v>
      </c>
      <c r="E36" s="19">
        <f t="shared" si="1"/>
        <v>1</v>
      </c>
      <c r="F36" s="19">
        <f t="shared" si="2"/>
        <v>1</v>
      </c>
      <c r="G36" s="54"/>
      <c r="H36" s="19"/>
      <c r="I36" s="54"/>
      <c r="J36" s="19"/>
      <c r="K36" s="30"/>
      <c r="L36" s="30"/>
      <c r="M36" s="21">
        <f>IF(SUM(M$22:M35)=K$20,0,IF(SUM(L$22:L36)&lt;$V$5,L36,K$20-SUM(L$22:L35)))</f>
        <v>0</v>
      </c>
      <c r="N36" s="21">
        <f t="shared" si="7"/>
        <v>0</v>
      </c>
      <c r="O36" s="21">
        <f t="shared" si="3"/>
        <v>0</v>
      </c>
      <c r="P36" s="21">
        <f t="shared" si="4"/>
        <v>0</v>
      </c>
      <c r="Q36" s="21">
        <f t="shared" si="8"/>
        <v>0</v>
      </c>
      <c r="R36" s="21">
        <f t="shared" si="5"/>
        <v>0</v>
      </c>
      <c r="S36" s="10">
        <f t="shared" si="6"/>
        <v>0</v>
      </c>
      <c r="T36" s="10">
        <f>IF(SUM(L$22:L35)&lt;V$5,IF(SUM(L$22:L36)&lt;V$5,0,(SUM(L$22:L36)-V$5)),L36)</f>
        <v>0</v>
      </c>
      <c r="U36" s="53"/>
      <c r="V36" s="21"/>
      <c r="W36" s="54"/>
      <c r="X36" s="21"/>
    </row>
    <row r="37" spans="1:26" hidden="1" x14ac:dyDescent="0.2">
      <c r="A37" s="55"/>
      <c r="B37" s="9" t="s">
        <v>8</v>
      </c>
      <c r="C37" s="19">
        <f>+C34</f>
        <v>2017</v>
      </c>
      <c r="D37" s="19">
        <v>16</v>
      </c>
      <c r="E37" s="19">
        <f t="shared" si="1"/>
        <v>1</v>
      </c>
      <c r="F37" s="19">
        <f t="shared" si="2"/>
        <v>1</v>
      </c>
      <c r="G37" s="54"/>
      <c r="H37" s="19"/>
      <c r="I37" s="54"/>
      <c r="J37" s="19"/>
      <c r="K37" s="30"/>
      <c r="L37" s="30"/>
      <c r="M37" s="21">
        <f>IF(SUM(M$22:M36)=K$20,0,IF(SUM(L$22:L37)&lt;$V$5,L37,K$20-SUM(L$22:L36)))</f>
        <v>0</v>
      </c>
      <c r="N37" s="21">
        <f t="shared" si="7"/>
        <v>0</v>
      </c>
      <c r="O37" s="21">
        <f t="shared" si="3"/>
        <v>0</v>
      </c>
      <c r="P37" s="21">
        <f t="shared" si="4"/>
        <v>0</v>
      </c>
      <c r="Q37" s="21">
        <f t="shared" si="8"/>
        <v>0</v>
      </c>
      <c r="R37" s="21">
        <f t="shared" si="5"/>
        <v>0</v>
      </c>
      <c r="S37" s="10">
        <f t="shared" si="6"/>
        <v>0</v>
      </c>
      <c r="T37" s="10">
        <f>IF(SUM(L$22:L36)&lt;V$5,IF(SUM(L$22:L37)&lt;V$5,0,(SUM(L$22:L37)-V$5)),L37)</f>
        <v>0</v>
      </c>
      <c r="U37" s="53"/>
      <c r="V37" s="21"/>
      <c r="W37" s="54"/>
      <c r="X37" s="21"/>
    </row>
    <row r="38" spans="1:26" hidden="1" x14ac:dyDescent="0.2">
      <c r="A38" s="55">
        <v>2018</v>
      </c>
      <c r="B38" s="9" t="s">
        <v>5</v>
      </c>
      <c r="C38" s="19">
        <f>+A38</f>
        <v>2018</v>
      </c>
      <c r="D38" s="19">
        <v>17</v>
      </c>
      <c r="E38" s="19">
        <f t="shared" si="1"/>
        <v>1</v>
      </c>
      <c r="F38" s="19">
        <f t="shared" si="2"/>
        <v>1</v>
      </c>
      <c r="G38" s="54"/>
      <c r="H38" s="21">
        <f>+G38*F38</f>
        <v>0</v>
      </c>
      <c r="I38" s="54"/>
      <c r="J38" s="21">
        <f>+I38*F38</f>
        <v>0</v>
      </c>
      <c r="K38" s="30"/>
      <c r="L38" s="30"/>
      <c r="M38" s="21">
        <f>IF(SUM(M$22:M37)=K$20,0,IF(SUM(L$22:L38)&lt;$V$5,L38,K$20-SUM(L$22:L37)))</f>
        <v>0</v>
      </c>
      <c r="N38" s="21">
        <f t="shared" si="7"/>
        <v>0</v>
      </c>
      <c r="O38" s="21">
        <f t="shared" si="3"/>
        <v>0</v>
      </c>
      <c r="P38" s="21">
        <f t="shared" si="4"/>
        <v>0</v>
      </c>
      <c r="Q38" s="21">
        <f t="shared" si="8"/>
        <v>0</v>
      </c>
      <c r="R38" s="21">
        <f t="shared" si="5"/>
        <v>0</v>
      </c>
      <c r="S38" s="10">
        <f t="shared" si="6"/>
        <v>0</v>
      </c>
      <c r="T38" s="10">
        <f>IF(SUM(L$22:L37)&lt;V$5,IF(SUM(L$22:L38)&lt;V$5,0,(SUM(L$22:L38)-V$5)),L38)</f>
        <v>0</v>
      </c>
      <c r="U38" s="53">
        <f>SUM(T38:T41)</f>
        <v>0</v>
      </c>
      <c r="V38" s="21">
        <f>+U38*F38</f>
        <v>0</v>
      </c>
      <c r="W38" s="54"/>
      <c r="X38" s="21">
        <f>+W38*F38</f>
        <v>0</v>
      </c>
    </row>
    <row r="39" spans="1:26" hidden="1" x14ac:dyDescent="0.2">
      <c r="A39" s="55"/>
      <c r="B39" s="9" t="s">
        <v>6</v>
      </c>
      <c r="C39" s="19">
        <f>+C38</f>
        <v>2018</v>
      </c>
      <c r="D39" s="19">
        <v>18</v>
      </c>
      <c r="E39" s="19">
        <f t="shared" si="1"/>
        <v>1</v>
      </c>
      <c r="F39" s="19">
        <f t="shared" si="2"/>
        <v>1</v>
      </c>
      <c r="G39" s="54"/>
      <c r="H39" s="19"/>
      <c r="I39" s="54"/>
      <c r="J39" s="19"/>
      <c r="K39" s="30"/>
      <c r="L39" s="30"/>
      <c r="M39" s="21">
        <f>IF(SUM(M$22:M38)=K$20,0,IF(SUM(L$22:L39)&lt;$V$5,L39,K$20-SUM(L$22:L38)))</f>
        <v>0</v>
      </c>
      <c r="N39" s="21">
        <f t="shared" si="7"/>
        <v>0</v>
      </c>
      <c r="O39" s="21">
        <f t="shared" si="3"/>
        <v>0</v>
      </c>
      <c r="P39" s="21">
        <f t="shared" si="4"/>
        <v>0</v>
      </c>
      <c r="Q39" s="21">
        <f t="shared" si="8"/>
        <v>0</v>
      </c>
      <c r="R39" s="21">
        <f t="shared" si="5"/>
        <v>0</v>
      </c>
      <c r="S39" s="10">
        <f t="shared" si="6"/>
        <v>0</v>
      </c>
      <c r="T39" s="10">
        <f>IF(SUM(L$22:L38)&lt;V$5,IF(SUM(L$22:L39)&lt;V$5,0,(SUM(L$22:L39)-V$5)),L39)</f>
        <v>0</v>
      </c>
      <c r="U39" s="53"/>
      <c r="V39" s="21"/>
      <c r="W39" s="54"/>
      <c r="X39" s="21"/>
    </row>
    <row r="40" spans="1:26" hidden="1" x14ac:dyDescent="0.2">
      <c r="A40" s="55"/>
      <c r="B40" s="9" t="s">
        <v>7</v>
      </c>
      <c r="C40" s="19">
        <f>+C38</f>
        <v>2018</v>
      </c>
      <c r="D40" s="19">
        <v>19</v>
      </c>
      <c r="E40" s="19">
        <f t="shared" si="1"/>
        <v>1</v>
      </c>
      <c r="F40" s="19">
        <f t="shared" si="2"/>
        <v>1</v>
      </c>
      <c r="G40" s="54"/>
      <c r="H40" s="19"/>
      <c r="I40" s="54"/>
      <c r="J40" s="19"/>
      <c r="K40" s="30"/>
      <c r="L40" s="30"/>
      <c r="M40" s="21">
        <f>IF(SUM(M$22:M39)=K$20,0,IF(SUM(L$22:L40)&lt;$V$5,L40,K$20-SUM(L$22:L39)))</f>
        <v>0</v>
      </c>
      <c r="N40" s="21">
        <f t="shared" si="7"/>
        <v>0</v>
      </c>
      <c r="O40" s="21">
        <f t="shared" si="3"/>
        <v>0</v>
      </c>
      <c r="P40" s="21">
        <f t="shared" si="4"/>
        <v>0</v>
      </c>
      <c r="Q40" s="21">
        <f t="shared" si="8"/>
        <v>0</v>
      </c>
      <c r="R40" s="21">
        <f t="shared" si="5"/>
        <v>0</v>
      </c>
      <c r="S40" s="10">
        <f t="shared" si="6"/>
        <v>0</v>
      </c>
      <c r="T40" s="10">
        <f>IF(SUM(L$22:L39)&lt;V$5,IF(SUM(L$22:L40)&lt;V$5,0,(SUM(L$22:L40)-V$5)),L40)</f>
        <v>0</v>
      </c>
      <c r="U40" s="53"/>
      <c r="V40" s="21"/>
      <c r="W40" s="54"/>
      <c r="X40" s="21"/>
    </row>
    <row r="41" spans="1:26" hidden="1" x14ac:dyDescent="0.2">
      <c r="A41" s="55"/>
      <c r="B41" s="9" t="s">
        <v>8</v>
      </c>
      <c r="C41" s="19">
        <f>+C38</f>
        <v>2018</v>
      </c>
      <c r="D41" s="19">
        <v>20</v>
      </c>
      <c r="E41" s="19">
        <f t="shared" si="1"/>
        <v>1</v>
      </c>
      <c r="F41" s="19">
        <f t="shared" si="2"/>
        <v>1</v>
      </c>
      <c r="G41" s="54"/>
      <c r="H41" s="19"/>
      <c r="I41" s="54"/>
      <c r="J41" s="19"/>
      <c r="K41" s="30"/>
      <c r="L41" s="30"/>
      <c r="M41" s="21">
        <f>IF(SUM(M$22:M40)=K$20,0,IF(SUM(L$22:L41)&lt;$V$5,L41,K$20-SUM(L$22:L40)))</f>
        <v>0</v>
      </c>
      <c r="N41" s="21">
        <f t="shared" si="7"/>
        <v>0</v>
      </c>
      <c r="O41" s="21">
        <f t="shared" si="3"/>
        <v>0</v>
      </c>
      <c r="P41" s="21">
        <f t="shared" si="4"/>
        <v>0</v>
      </c>
      <c r="Q41" s="21">
        <f t="shared" si="8"/>
        <v>0</v>
      </c>
      <c r="R41" s="21">
        <f t="shared" si="5"/>
        <v>0</v>
      </c>
      <c r="S41" s="10">
        <f t="shared" si="6"/>
        <v>0</v>
      </c>
      <c r="T41" s="10">
        <f>IF(SUM(L$22:L40)&lt;V$5,IF(SUM(L$22:L41)&lt;V$5,0,(SUM(L$22:L41)-V$5)),L41)</f>
        <v>0</v>
      </c>
      <c r="U41" s="53"/>
      <c r="V41" s="21"/>
      <c r="W41" s="54"/>
      <c r="X41" s="21"/>
      <c r="Z41" s="1"/>
    </row>
    <row r="42" spans="1:26" hidden="1" x14ac:dyDescent="0.2">
      <c r="A42" s="55">
        <v>2019</v>
      </c>
      <c r="B42" s="9" t="s">
        <v>5</v>
      </c>
      <c r="C42" s="19">
        <f>+A42</f>
        <v>2019</v>
      </c>
      <c r="D42" s="19">
        <v>21</v>
      </c>
      <c r="E42" s="19">
        <f t="shared" si="1"/>
        <v>1</v>
      </c>
      <c r="F42" s="19">
        <f t="shared" si="2"/>
        <v>1</v>
      </c>
      <c r="G42" s="54"/>
      <c r="H42" s="21">
        <f>+G42*F42</f>
        <v>0</v>
      </c>
      <c r="I42" s="54"/>
      <c r="J42" s="21">
        <f>+I42*F42</f>
        <v>0</v>
      </c>
      <c r="K42" s="30"/>
      <c r="L42" s="30"/>
      <c r="M42" s="21">
        <f>IF(SUM(M$22:M41)=K$20,0,IF(SUM(L$22:L42)&lt;$V$5,L42,K$20-SUM(L$22:L41)))</f>
        <v>0</v>
      </c>
      <c r="N42" s="21">
        <f t="shared" si="7"/>
        <v>0</v>
      </c>
      <c r="O42" s="21">
        <f t="shared" si="3"/>
        <v>0</v>
      </c>
      <c r="P42" s="21">
        <f t="shared" si="4"/>
        <v>0</v>
      </c>
      <c r="Q42" s="21">
        <f t="shared" si="8"/>
        <v>0</v>
      </c>
      <c r="R42" s="21">
        <f t="shared" si="5"/>
        <v>0</v>
      </c>
      <c r="S42" s="44">
        <f t="shared" si="6"/>
        <v>0</v>
      </c>
      <c r="T42" s="44">
        <f>IF(SUM(L$22:L41)&lt;V$5,IF(SUM(L$22:L42)&lt;V$5,0,(SUM(L$22:L42)-V$5)),L42)</f>
        <v>0</v>
      </c>
      <c r="U42" s="53">
        <f>SUM(T42:T45)</f>
        <v>0</v>
      </c>
      <c r="V42" s="21">
        <f>+U42*F42</f>
        <v>0</v>
      </c>
      <c r="W42" s="54"/>
      <c r="X42" s="21">
        <f>+W42*F42</f>
        <v>0</v>
      </c>
      <c r="Z42" s="1"/>
    </row>
    <row r="43" spans="1:26" hidden="1" x14ac:dyDescent="0.2">
      <c r="A43" s="55"/>
      <c r="B43" s="9" t="s">
        <v>6</v>
      </c>
      <c r="C43" s="19">
        <f>+C42</f>
        <v>2019</v>
      </c>
      <c r="D43" s="19">
        <v>22</v>
      </c>
      <c r="E43" s="19">
        <f t="shared" si="1"/>
        <v>1</v>
      </c>
      <c r="F43" s="19">
        <f t="shared" si="2"/>
        <v>1</v>
      </c>
      <c r="G43" s="54"/>
      <c r="H43" s="19"/>
      <c r="I43" s="54"/>
      <c r="J43" s="19"/>
      <c r="K43" s="30"/>
      <c r="L43" s="30"/>
      <c r="M43" s="21">
        <f>IF(SUM(M$22:M42)=K$20,0,IF(SUM(L$22:L43)&lt;$V$5,L43,K$20-SUM(L$22:L42)))</f>
        <v>0</v>
      </c>
      <c r="N43" s="21">
        <f t="shared" si="7"/>
        <v>0</v>
      </c>
      <c r="O43" s="21">
        <f t="shared" si="3"/>
        <v>0</v>
      </c>
      <c r="P43" s="21">
        <f t="shared" si="4"/>
        <v>0</v>
      </c>
      <c r="Q43" s="21">
        <f t="shared" si="8"/>
        <v>0</v>
      </c>
      <c r="R43" s="21">
        <f t="shared" si="5"/>
        <v>0</v>
      </c>
      <c r="S43" s="44">
        <f t="shared" si="6"/>
        <v>0</v>
      </c>
      <c r="T43" s="44">
        <f>IF(SUM(L$22:L42)&lt;V$5,IF(SUM(L$22:L43)&lt;V$5,0,(SUM(L$22:L43)-V$5)),L43)</f>
        <v>0</v>
      </c>
      <c r="U43" s="53"/>
      <c r="V43" s="21"/>
      <c r="W43" s="54"/>
      <c r="X43" s="21"/>
    </row>
    <row r="44" spans="1:26" hidden="1" x14ac:dyDescent="0.2">
      <c r="A44" s="55"/>
      <c r="B44" s="9" t="s">
        <v>7</v>
      </c>
      <c r="C44" s="19">
        <f>+C42</f>
        <v>2019</v>
      </c>
      <c r="D44" s="19">
        <v>23</v>
      </c>
      <c r="E44" s="19">
        <f t="shared" si="1"/>
        <v>1</v>
      </c>
      <c r="F44" s="19">
        <f t="shared" si="2"/>
        <v>1</v>
      </c>
      <c r="G44" s="54"/>
      <c r="H44" s="19"/>
      <c r="I44" s="54"/>
      <c r="J44" s="19"/>
      <c r="K44" s="30"/>
      <c r="L44" s="30"/>
      <c r="M44" s="21">
        <f>IF(SUM(M$22:M43)=K$20,0,IF(SUM(L$22:L44)&lt;$V$5,L44,K$20-SUM(L$22:L43)))</f>
        <v>0</v>
      </c>
      <c r="N44" s="21">
        <f t="shared" si="7"/>
        <v>0</v>
      </c>
      <c r="O44" s="21">
        <f t="shared" si="3"/>
        <v>0</v>
      </c>
      <c r="P44" s="21">
        <f t="shared" si="4"/>
        <v>0</v>
      </c>
      <c r="Q44" s="21">
        <f t="shared" si="8"/>
        <v>0</v>
      </c>
      <c r="R44" s="21">
        <f t="shared" si="5"/>
        <v>0</v>
      </c>
      <c r="S44" s="44">
        <f t="shared" si="6"/>
        <v>0</v>
      </c>
      <c r="T44" s="44">
        <f>IF(SUM(L$22:L43)&lt;V$5,IF(SUM(L$22:L44)&lt;V$5,0,(SUM(L$22:L44)-V$5)),L44)</f>
        <v>0</v>
      </c>
      <c r="U44" s="53"/>
      <c r="V44" s="21"/>
      <c r="W44" s="54"/>
      <c r="X44" s="21"/>
      <c r="Z44" s="1"/>
    </row>
    <row r="45" spans="1:26" hidden="1" x14ac:dyDescent="0.2">
      <c r="A45" s="55"/>
      <c r="B45" s="9" t="s">
        <v>8</v>
      </c>
      <c r="C45" s="19">
        <f>+C42</f>
        <v>2019</v>
      </c>
      <c r="D45" s="19">
        <v>24</v>
      </c>
      <c r="E45" s="19">
        <f t="shared" si="1"/>
        <v>1</v>
      </c>
      <c r="F45" s="19">
        <f t="shared" si="2"/>
        <v>1</v>
      </c>
      <c r="G45" s="54"/>
      <c r="H45" s="19"/>
      <c r="I45" s="54"/>
      <c r="J45" s="19"/>
      <c r="K45" s="30"/>
      <c r="L45" s="30"/>
      <c r="M45" s="21">
        <f>IF(SUM(M$22:M44)=K$20,0,IF(SUM(L$22:L45)&lt;$V$5,L45,K$20-SUM(L$22:L44)))</f>
        <v>0</v>
      </c>
      <c r="N45" s="21">
        <f t="shared" si="7"/>
        <v>0</v>
      </c>
      <c r="O45" s="21">
        <f t="shared" si="3"/>
        <v>0</v>
      </c>
      <c r="P45" s="21">
        <f t="shared" si="4"/>
        <v>0</v>
      </c>
      <c r="Q45" s="21">
        <f t="shared" si="8"/>
        <v>0</v>
      </c>
      <c r="R45" s="21">
        <f t="shared" si="5"/>
        <v>0</v>
      </c>
      <c r="S45" s="44">
        <f t="shared" si="6"/>
        <v>0</v>
      </c>
      <c r="T45" s="44">
        <f>IF(SUM(L$22:L44)&lt;V$5,IF(SUM(L$22:L45)&lt;V$5,0,(SUM(L$22:L45)-V$5)),L45)</f>
        <v>0</v>
      </c>
      <c r="U45" s="53"/>
      <c r="V45" s="21"/>
      <c r="W45" s="54"/>
      <c r="X45" s="21"/>
      <c r="Z45" s="1"/>
    </row>
    <row r="46" spans="1:26" hidden="1" x14ac:dyDescent="0.2">
      <c r="A46" s="55">
        <v>2020</v>
      </c>
      <c r="B46" s="9" t="s">
        <v>5</v>
      </c>
      <c r="C46" s="19">
        <f>+A46</f>
        <v>2020</v>
      </c>
      <c r="D46" s="19">
        <v>25</v>
      </c>
      <c r="E46" s="19">
        <f t="shared" si="1"/>
        <v>1</v>
      </c>
      <c r="F46" s="19">
        <f t="shared" si="2"/>
        <v>1</v>
      </c>
      <c r="G46" s="54"/>
      <c r="H46" s="21">
        <f>+G46*F46</f>
        <v>0</v>
      </c>
      <c r="I46" s="54"/>
      <c r="J46" s="21">
        <f>+I46*F46</f>
        <v>0</v>
      </c>
      <c r="K46" s="30"/>
      <c r="L46" s="30"/>
      <c r="M46" s="21">
        <f>IF(SUM(M$22:M45)=K$20,0,IF(SUM(L$22:L46)&lt;$V$5,L46,K$20-SUM(L$22:L45)))</f>
        <v>0</v>
      </c>
      <c r="N46" s="21">
        <f t="shared" si="7"/>
        <v>0</v>
      </c>
      <c r="O46" s="21">
        <f t="shared" si="3"/>
        <v>0</v>
      </c>
      <c r="P46" s="21">
        <f t="shared" si="4"/>
        <v>0</v>
      </c>
      <c r="Q46" s="21">
        <f t="shared" si="8"/>
        <v>0</v>
      </c>
      <c r="R46" s="21">
        <f t="shared" si="5"/>
        <v>0</v>
      </c>
      <c r="S46" s="44">
        <f t="shared" si="6"/>
        <v>0</v>
      </c>
      <c r="T46" s="44">
        <f>IF(SUM(L$22:L45)&lt;V$5,IF(SUM(L$22:L46)&lt;V$5,0,(SUM(L$22:L46)-V$5)),L46)</f>
        <v>0</v>
      </c>
      <c r="U46" s="53">
        <f>SUM(T46:T49)</f>
        <v>0</v>
      </c>
      <c r="V46" s="21">
        <f>+U46*F46</f>
        <v>0</v>
      </c>
      <c r="W46" s="54"/>
      <c r="X46" s="21">
        <f>+W46*F46</f>
        <v>0</v>
      </c>
    </row>
    <row r="47" spans="1:26" hidden="1" x14ac:dyDescent="0.2">
      <c r="A47" s="55"/>
      <c r="B47" s="9" t="s">
        <v>6</v>
      </c>
      <c r="C47" s="19">
        <f>+C46</f>
        <v>2020</v>
      </c>
      <c r="D47" s="19">
        <v>26</v>
      </c>
      <c r="E47" s="19">
        <f t="shared" si="1"/>
        <v>1</v>
      </c>
      <c r="F47" s="19">
        <f t="shared" si="2"/>
        <v>1</v>
      </c>
      <c r="G47" s="54"/>
      <c r="H47" s="19"/>
      <c r="I47" s="54"/>
      <c r="J47" s="19"/>
      <c r="K47" s="30"/>
      <c r="L47" s="30"/>
      <c r="M47" s="21">
        <f>IF(SUM(M$22:M46)=K$20,0,IF(SUM(L$22:L47)&lt;$V$5,L47,K$20-SUM(L$22:L46)))</f>
        <v>0</v>
      </c>
      <c r="N47" s="21">
        <f t="shared" si="7"/>
        <v>0</v>
      </c>
      <c r="O47" s="21">
        <f t="shared" si="3"/>
        <v>0</v>
      </c>
      <c r="P47" s="21">
        <f t="shared" si="4"/>
        <v>0</v>
      </c>
      <c r="Q47" s="21">
        <f t="shared" si="8"/>
        <v>0</v>
      </c>
      <c r="R47" s="21">
        <f t="shared" si="5"/>
        <v>0</v>
      </c>
      <c r="S47" s="44">
        <f t="shared" si="6"/>
        <v>0</v>
      </c>
      <c r="T47" s="44">
        <f>IF(SUM(L$22:L46)&lt;V$5,IF(SUM(L$22:L47)&lt;V$5,0,(SUM(L$22:L47)-V$5)),L47)</f>
        <v>0</v>
      </c>
      <c r="U47" s="53"/>
      <c r="V47" s="21"/>
      <c r="W47" s="54"/>
      <c r="X47" s="21"/>
    </row>
    <row r="48" spans="1:26" hidden="1" x14ac:dyDescent="0.2">
      <c r="A48" s="55"/>
      <c r="B48" s="9" t="s">
        <v>7</v>
      </c>
      <c r="C48" s="19">
        <f>+C46</f>
        <v>2020</v>
      </c>
      <c r="D48" s="19">
        <v>27</v>
      </c>
      <c r="E48" s="19">
        <f t="shared" si="1"/>
        <v>1</v>
      </c>
      <c r="F48" s="19">
        <f t="shared" si="2"/>
        <v>1</v>
      </c>
      <c r="G48" s="54"/>
      <c r="H48" s="19"/>
      <c r="I48" s="54"/>
      <c r="J48" s="19"/>
      <c r="K48" s="30"/>
      <c r="L48" s="30"/>
      <c r="M48" s="21">
        <f>IF(SUM(M$22:M47)=K$20,0,IF(SUM(L$22:L48)&lt;$V$5,L48,K$20-SUM(L$22:L47)))</f>
        <v>0</v>
      </c>
      <c r="N48" s="21">
        <f t="shared" si="7"/>
        <v>0</v>
      </c>
      <c r="O48" s="21">
        <f t="shared" si="3"/>
        <v>0</v>
      </c>
      <c r="P48" s="21">
        <f t="shared" si="4"/>
        <v>0</v>
      </c>
      <c r="Q48" s="21">
        <f t="shared" si="8"/>
        <v>0</v>
      </c>
      <c r="R48" s="21">
        <f t="shared" si="5"/>
        <v>0</v>
      </c>
      <c r="S48" s="44">
        <f t="shared" si="6"/>
        <v>0</v>
      </c>
      <c r="T48" s="44">
        <f>IF(SUM(L$22:L47)&lt;V$5,IF(SUM(L$22:L48)&lt;V$5,0,(SUM(L$22:L48)-V$5)),L48)</f>
        <v>0</v>
      </c>
      <c r="U48" s="53"/>
      <c r="V48" s="21"/>
      <c r="W48" s="54"/>
      <c r="X48" s="21"/>
    </row>
    <row r="49" spans="1:24" hidden="1" x14ac:dyDescent="0.2">
      <c r="A49" s="55"/>
      <c r="B49" s="9" t="s">
        <v>8</v>
      </c>
      <c r="C49" s="19">
        <f>+C46</f>
        <v>2020</v>
      </c>
      <c r="D49" s="19">
        <v>28</v>
      </c>
      <c r="E49" s="19">
        <f t="shared" si="1"/>
        <v>1</v>
      </c>
      <c r="F49" s="19">
        <f t="shared" si="2"/>
        <v>1</v>
      </c>
      <c r="G49" s="54"/>
      <c r="H49" s="19"/>
      <c r="I49" s="54"/>
      <c r="J49" s="19"/>
      <c r="K49" s="30"/>
      <c r="L49" s="30"/>
      <c r="M49" s="21">
        <f>IF(SUM(M$22:M48)=K$20,0,IF(SUM(L$22:L49)&lt;$V$5,L49,K$20-SUM(L$22:L48)))</f>
        <v>0</v>
      </c>
      <c r="N49" s="21">
        <f t="shared" si="7"/>
        <v>0</v>
      </c>
      <c r="O49" s="21">
        <f t="shared" si="3"/>
        <v>0</v>
      </c>
      <c r="P49" s="21">
        <f t="shared" si="4"/>
        <v>0</v>
      </c>
      <c r="Q49" s="21">
        <f t="shared" si="8"/>
        <v>0</v>
      </c>
      <c r="R49" s="21">
        <f t="shared" si="5"/>
        <v>0</v>
      </c>
      <c r="S49" s="44">
        <f t="shared" si="6"/>
        <v>0</v>
      </c>
      <c r="T49" s="44">
        <f>IF(SUM(L$22:L48)&lt;V$5,IF(SUM(L$22:L49)&lt;V$5,0,(SUM(L$22:L49)-V$5)),L49)</f>
        <v>0</v>
      </c>
      <c r="U49" s="53"/>
      <c r="V49" s="21"/>
      <c r="W49" s="54"/>
      <c r="X49" s="21"/>
    </row>
    <row r="50" spans="1:24" hidden="1" x14ac:dyDescent="0.2">
      <c r="A50" s="55">
        <v>2021</v>
      </c>
      <c r="B50" s="9" t="s">
        <v>5</v>
      </c>
      <c r="C50" s="19">
        <f>+A50</f>
        <v>2021</v>
      </c>
      <c r="D50" s="19">
        <v>29</v>
      </c>
      <c r="E50" s="19">
        <f t="shared" si="1"/>
        <v>1</v>
      </c>
      <c r="F50" s="19">
        <f t="shared" si="2"/>
        <v>1</v>
      </c>
      <c r="G50" s="54"/>
      <c r="H50" s="21">
        <f>+G50*F50</f>
        <v>0</v>
      </c>
      <c r="I50" s="54"/>
      <c r="J50" s="21">
        <f>+I50*F50</f>
        <v>0</v>
      </c>
      <c r="K50" s="30"/>
      <c r="L50" s="30"/>
      <c r="M50" s="21">
        <f>IF(SUM(M$22:M49)=K$20,0,IF(SUM(L$22:L50)&lt;$V$5,L50,K$20-SUM(L$22:L49)))</f>
        <v>0</v>
      </c>
      <c r="N50" s="21">
        <f t="shared" si="7"/>
        <v>0</v>
      </c>
      <c r="O50" s="21">
        <f t="shared" si="3"/>
        <v>0</v>
      </c>
      <c r="P50" s="21">
        <f t="shared" si="4"/>
        <v>0</v>
      </c>
      <c r="Q50" s="21">
        <f t="shared" si="8"/>
        <v>0</v>
      </c>
      <c r="R50" s="21">
        <f t="shared" si="5"/>
        <v>0</v>
      </c>
      <c r="S50" s="44">
        <f t="shared" si="6"/>
        <v>0</v>
      </c>
      <c r="T50" s="44">
        <f>IF(SUM(L$22:L49)&lt;V$5,IF(SUM(L$22:L50)&lt;V$5,0,(SUM(L$22:L50)-V$5)),L50)</f>
        <v>0</v>
      </c>
      <c r="U50" s="53">
        <f>SUM(T50:T53)</f>
        <v>0</v>
      </c>
      <c r="V50" s="21">
        <f>+U50*F50</f>
        <v>0</v>
      </c>
      <c r="W50" s="54"/>
      <c r="X50" s="21">
        <f>+W50*F50</f>
        <v>0</v>
      </c>
    </row>
    <row r="51" spans="1:24" hidden="1" x14ac:dyDescent="0.2">
      <c r="A51" s="55"/>
      <c r="B51" s="9" t="s">
        <v>6</v>
      </c>
      <c r="C51" s="19">
        <f>+C50</f>
        <v>2021</v>
      </c>
      <c r="D51" s="19">
        <v>30</v>
      </c>
      <c r="E51" s="19">
        <f t="shared" si="1"/>
        <v>1</v>
      </c>
      <c r="F51" s="19">
        <f t="shared" si="2"/>
        <v>1</v>
      </c>
      <c r="G51" s="54"/>
      <c r="H51" s="19"/>
      <c r="I51" s="54"/>
      <c r="J51" s="19"/>
      <c r="K51" s="30"/>
      <c r="L51" s="30"/>
      <c r="M51" s="21">
        <f>IF(SUM(M$22:M50)=K$20,0,IF(SUM(L$22:L51)&lt;$V$5,L51,K$20-SUM(L$22:L50)))</f>
        <v>0</v>
      </c>
      <c r="N51" s="21">
        <f t="shared" si="7"/>
        <v>0</v>
      </c>
      <c r="O51" s="21">
        <f t="shared" si="3"/>
        <v>0</v>
      </c>
      <c r="P51" s="21">
        <f t="shared" si="4"/>
        <v>0</v>
      </c>
      <c r="Q51" s="21">
        <f t="shared" si="8"/>
        <v>0</v>
      </c>
      <c r="R51" s="21">
        <f t="shared" si="5"/>
        <v>0</v>
      </c>
      <c r="S51" s="44">
        <f t="shared" si="6"/>
        <v>0</v>
      </c>
      <c r="T51" s="44">
        <f>IF(SUM(L$22:L50)&lt;V$5,IF(SUM(L$22:L51)&lt;V$5,0,(SUM(L$22:L51)-V$5)),L51)</f>
        <v>0</v>
      </c>
      <c r="U51" s="53"/>
      <c r="V51" s="21"/>
      <c r="W51" s="54"/>
      <c r="X51" s="21"/>
    </row>
    <row r="52" spans="1:24" hidden="1" x14ac:dyDescent="0.2">
      <c r="A52" s="55"/>
      <c r="B52" s="9" t="s">
        <v>7</v>
      </c>
      <c r="C52" s="19">
        <f>+C50</f>
        <v>2021</v>
      </c>
      <c r="D52" s="19">
        <v>31</v>
      </c>
      <c r="E52" s="19">
        <f t="shared" si="1"/>
        <v>1</v>
      </c>
      <c r="F52" s="19">
        <f t="shared" si="2"/>
        <v>1</v>
      </c>
      <c r="G52" s="54"/>
      <c r="H52" s="19"/>
      <c r="I52" s="54"/>
      <c r="J52" s="19"/>
      <c r="K52" s="30"/>
      <c r="L52" s="30"/>
      <c r="M52" s="21">
        <f>IF(SUM(M$22:M51)=K$20,0,IF(SUM(L$22:L52)&lt;$V$5,L52,K$20-SUM(L$22:L51)))</f>
        <v>0</v>
      </c>
      <c r="N52" s="21">
        <f t="shared" si="7"/>
        <v>0</v>
      </c>
      <c r="O52" s="21">
        <f t="shared" si="3"/>
        <v>0</v>
      </c>
      <c r="P52" s="21">
        <f t="shared" si="4"/>
        <v>0</v>
      </c>
      <c r="Q52" s="21">
        <f t="shared" si="8"/>
        <v>0</v>
      </c>
      <c r="R52" s="21">
        <f t="shared" si="5"/>
        <v>0</v>
      </c>
      <c r="S52" s="44">
        <f t="shared" si="6"/>
        <v>0</v>
      </c>
      <c r="T52" s="44">
        <f>IF(SUM(L$22:L51)&lt;V$5,IF(SUM(L$22:L52)&lt;V$5,0,(SUM(L$22:L52)-V$5)),L52)</f>
        <v>0</v>
      </c>
      <c r="U52" s="53"/>
      <c r="V52" s="21"/>
      <c r="W52" s="54"/>
      <c r="X52" s="21"/>
    </row>
    <row r="53" spans="1:24" hidden="1" x14ac:dyDescent="0.2">
      <c r="A53" s="55"/>
      <c r="B53" s="9" t="s">
        <v>8</v>
      </c>
      <c r="C53" s="19">
        <f>+C50</f>
        <v>2021</v>
      </c>
      <c r="D53" s="19">
        <v>32</v>
      </c>
      <c r="E53" s="19">
        <f t="shared" si="1"/>
        <v>1</v>
      </c>
      <c r="F53" s="19">
        <f t="shared" si="2"/>
        <v>1</v>
      </c>
      <c r="G53" s="54"/>
      <c r="H53" s="19"/>
      <c r="I53" s="54"/>
      <c r="J53" s="19"/>
      <c r="K53" s="30"/>
      <c r="L53" s="30"/>
      <c r="M53" s="21">
        <f>IF(SUM(M$22:M52)=K$20,0,IF(SUM(L$22:L53)&lt;$V$5,L53,K$20-SUM(L$22:L52)))</f>
        <v>0</v>
      </c>
      <c r="N53" s="21">
        <f t="shared" si="7"/>
        <v>0</v>
      </c>
      <c r="O53" s="21">
        <f t="shared" si="3"/>
        <v>0</v>
      </c>
      <c r="P53" s="21">
        <f t="shared" si="4"/>
        <v>0</v>
      </c>
      <c r="Q53" s="21">
        <f t="shared" si="8"/>
        <v>0</v>
      </c>
      <c r="R53" s="21">
        <f t="shared" si="5"/>
        <v>0</v>
      </c>
      <c r="S53" s="44">
        <f t="shared" si="6"/>
        <v>0</v>
      </c>
      <c r="T53" s="44">
        <f>IF(SUM(L$22:L52)&lt;V$5,IF(SUM(L$22:L53)&lt;V$5,0,(SUM(L$22:L53)-V$5)),L53)</f>
        <v>0</v>
      </c>
      <c r="U53" s="53"/>
      <c r="V53" s="21"/>
      <c r="W53" s="54"/>
      <c r="X53" s="21"/>
    </row>
    <row r="54" spans="1:24" hidden="1" x14ac:dyDescent="0.2">
      <c r="A54" s="55">
        <v>2022</v>
      </c>
      <c r="B54" s="9" t="s">
        <v>5</v>
      </c>
      <c r="C54" s="19">
        <f>+A54</f>
        <v>2022</v>
      </c>
      <c r="D54" s="19">
        <v>33</v>
      </c>
      <c r="E54" s="19">
        <f t="shared" ref="E54:E85" si="9">IF(D54&lt;$B$6,1,(1/(1+$K$9/4)^(D54-$B$6+1)))</f>
        <v>1</v>
      </c>
      <c r="F54" s="19">
        <f t="shared" ref="F54:F85" si="10">IF(C54&lt;($B$4+1),1,(1/(1+$K$9)^(C54-$B$4)))</f>
        <v>1</v>
      </c>
      <c r="G54" s="54"/>
      <c r="H54" s="21">
        <f>+G54*F54</f>
        <v>0</v>
      </c>
      <c r="I54" s="54"/>
      <c r="J54" s="21">
        <f>+I54*F54</f>
        <v>0</v>
      </c>
      <c r="K54" s="30"/>
      <c r="L54" s="30"/>
      <c r="M54" s="21">
        <f>IF(SUM(M$22:M53)=K$20,0,IF(SUM(L$22:L54)&lt;$V$5,L54,K$20-SUM(L$22:L53)))</f>
        <v>0</v>
      </c>
      <c r="N54" s="21">
        <f t="shared" si="7"/>
        <v>0</v>
      </c>
      <c r="O54" s="21">
        <f t="shared" ref="O54:O85" si="11">+N54*($K$13/4)</f>
        <v>0</v>
      </c>
      <c r="P54" s="21">
        <f t="shared" ref="P54:P85" si="12">+N54*($K$12/4)</f>
        <v>0</v>
      </c>
      <c r="Q54" s="21">
        <f t="shared" si="8"/>
        <v>0</v>
      </c>
      <c r="R54" s="21">
        <f t="shared" ref="R54:R85" si="13">+Q54*E54</f>
        <v>0</v>
      </c>
      <c r="S54" s="44">
        <f t="shared" ref="S54:S85" si="14">+L54-T54</f>
        <v>0</v>
      </c>
      <c r="T54" s="44">
        <f>IF(SUM(L$22:L53)&lt;V$5,IF(SUM(L$22:L54)&lt;V$5,0,(SUM(L$22:L54)-V$5)),L54)</f>
        <v>0</v>
      </c>
      <c r="U54" s="53">
        <f>SUM(T54:T57)</f>
        <v>0</v>
      </c>
      <c r="V54" s="21">
        <f>+U54*F54</f>
        <v>0</v>
      </c>
      <c r="W54" s="54"/>
      <c r="X54" s="21">
        <f>+W54*F54</f>
        <v>0</v>
      </c>
    </row>
    <row r="55" spans="1:24" hidden="1" x14ac:dyDescent="0.2">
      <c r="A55" s="55"/>
      <c r="B55" s="9" t="s">
        <v>6</v>
      </c>
      <c r="C55" s="19">
        <f>+C54</f>
        <v>2022</v>
      </c>
      <c r="D55" s="19">
        <v>34</v>
      </c>
      <c r="E55" s="19">
        <f t="shared" si="9"/>
        <v>1</v>
      </c>
      <c r="F55" s="19">
        <f t="shared" si="10"/>
        <v>1</v>
      </c>
      <c r="G55" s="54"/>
      <c r="H55" s="19"/>
      <c r="I55" s="54"/>
      <c r="J55" s="19"/>
      <c r="K55" s="30"/>
      <c r="L55" s="30"/>
      <c r="M55" s="21">
        <f>IF(SUM(M$22:M54)=K$20,0,IF(SUM(L$22:L55)&lt;$V$5,L55,K$20-SUM(L$22:L54)))</f>
        <v>0</v>
      </c>
      <c r="N55" s="21">
        <f t="shared" ref="N55:N86" si="15">+N54+K55-M54</f>
        <v>0</v>
      </c>
      <c r="O55" s="21">
        <f t="shared" si="11"/>
        <v>0</v>
      </c>
      <c r="P55" s="21">
        <f t="shared" si="12"/>
        <v>0</v>
      </c>
      <c r="Q55" s="21">
        <f t="shared" si="8"/>
        <v>0</v>
      </c>
      <c r="R55" s="21">
        <f t="shared" si="13"/>
        <v>0</v>
      </c>
      <c r="S55" s="44">
        <f t="shared" si="14"/>
        <v>0</v>
      </c>
      <c r="T55" s="44">
        <f>IF(SUM(L$22:L54)&lt;V$5,IF(SUM(L$22:L55)&lt;V$5,0,(SUM(L$22:L55)-V$5)),L55)</f>
        <v>0</v>
      </c>
      <c r="U55" s="53"/>
      <c r="V55" s="21"/>
      <c r="W55" s="54"/>
      <c r="X55" s="21"/>
    </row>
    <row r="56" spans="1:24" hidden="1" x14ac:dyDescent="0.2">
      <c r="A56" s="55"/>
      <c r="B56" s="9" t="s">
        <v>7</v>
      </c>
      <c r="C56" s="19">
        <f>+C54</f>
        <v>2022</v>
      </c>
      <c r="D56" s="19">
        <v>35</v>
      </c>
      <c r="E56" s="19">
        <f t="shared" si="9"/>
        <v>1</v>
      </c>
      <c r="F56" s="19">
        <f t="shared" si="10"/>
        <v>1</v>
      </c>
      <c r="G56" s="54"/>
      <c r="H56" s="19"/>
      <c r="I56" s="54"/>
      <c r="J56" s="19"/>
      <c r="K56" s="30"/>
      <c r="L56" s="30"/>
      <c r="M56" s="21">
        <f>IF(SUM(M$22:M55)=K$20,0,IF(SUM(L$22:L56)&lt;$V$5,L56,K$20-SUM(L$22:L55)))</f>
        <v>0</v>
      </c>
      <c r="N56" s="21">
        <f t="shared" si="15"/>
        <v>0</v>
      </c>
      <c r="O56" s="21">
        <f t="shared" si="11"/>
        <v>0</v>
      </c>
      <c r="P56" s="21">
        <f t="shared" si="12"/>
        <v>0</v>
      </c>
      <c r="Q56" s="21">
        <f t="shared" si="8"/>
        <v>0</v>
      </c>
      <c r="R56" s="21">
        <f t="shared" si="13"/>
        <v>0</v>
      </c>
      <c r="S56" s="44">
        <f t="shared" si="14"/>
        <v>0</v>
      </c>
      <c r="T56" s="44">
        <f>IF(SUM(L$22:L55)&lt;V$5,IF(SUM(L$22:L56)&lt;V$5,0,(SUM(L$22:L56)-V$5)),L56)</f>
        <v>0</v>
      </c>
      <c r="U56" s="53"/>
      <c r="V56" s="21"/>
      <c r="W56" s="54"/>
      <c r="X56" s="21"/>
    </row>
    <row r="57" spans="1:24" hidden="1" x14ac:dyDescent="0.2">
      <c r="A57" s="55"/>
      <c r="B57" s="9" t="s">
        <v>8</v>
      </c>
      <c r="C57" s="19">
        <f>+C54</f>
        <v>2022</v>
      </c>
      <c r="D57" s="19">
        <v>36</v>
      </c>
      <c r="E57" s="19">
        <f t="shared" si="9"/>
        <v>1</v>
      </c>
      <c r="F57" s="19">
        <f t="shared" si="10"/>
        <v>1</v>
      </c>
      <c r="G57" s="54"/>
      <c r="H57" s="19"/>
      <c r="I57" s="54"/>
      <c r="J57" s="19"/>
      <c r="K57" s="30"/>
      <c r="L57" s="30"/>
      <c r="M57" s="21">
        <f>IF(SUM(M$22:M56)=K$20,0,IF(SUM(L$22:L57)&lt;$V$5,L57,K$20-SUM(L$22:L56)))</f>
        <v>0</v>
      </c>
      <c r="N57" s="21">
        <f t="shared" si="15"/>
        <v>0</v>
      </c>
      <c r="O57" s="21">
        <f t="shared" si="11"/>
        <v>0</v>
      </c>
      <c r="P57" s="21">
        <f t="shared" si="12"/>
        <v>0</v>
      </c>
      <c r="Q57" s="21">
        <f t="shared" si="8"/>
        <v>0</v>
      </c>
      <c r="R57" s="21">
        <f t="shared" si="13"/>
        <v>0</v>
      </c>
      <c r="S57" s="44">
        <f t="shared" si="14"/>
        <v>0</v>
      </c>
      <c r="T57" s="44">
        <f>IF(SUM(L$22:L56)&lt;V$5,IF(SUM(L$22:L57)&lt;V$5,0,(SUM(L$22:L57)-V$5)),L57)</f>
        <v>0</v>
      </c>
      <c r="U57" s="53"/>
      <c r="V57" s="21"/>
      <c r="W57" s="54"/>
      <c r="X57" s="21"/>
    </row>
    <row r="58" spans="1:24" hidden="1" x14ac:dyDescent="0.2">
      <c r="A58" s="55">
        <v>2023</v>
      </c>
      <c r="B58" s="9" t="s">
        <v>5</v>
      </c>
      <c r="C58" s="19">
        <f>+A58</f>
        <v>2023</v>
      </c>
      <c r="D58" s="19">
        <v>37</v>
      </c>
      <c r="E58" s="19">
        <f t="shared" si="9"/>
        <v>1</v>
      </c>
      <c r="F58" s="19">
        <f t="shared" si="10"/>
        <v>1</v>
      </c>
      <c r="G58" s="54"/>
      <c r="H58" s="21">
        <f>+G58*F58</f>
        <v>0</v>
      </c>
      <c r="I58" s="54"/>
      <c r="J58" s="21">
        <f>+I58*F58</f>
        <v>0</v>
      </c>
      <c r="K58" s="30"/>
      <c r="L58" s="30"/>
      <c r="M58" s="21">
        <f>IF(SUM(M$22:M57)=K$20,0,IF(SUM(L$22:L58)&lt;$V$5,L58,K$20-SUM(L$22:L57)))</f>
        <v>0</v>
      </c>
      <c r="N58" s="21">
        <f t="shared" si="15"/>
        <v>0</v>
      </c>
      <c r="O58" s="21">
        <f t="shared" si="11"/>
        <v>0</v>
      </c>
      <c r="P58" s="21">
        <f t="shared" si="12"/>
        <v>0</v>
      </c>
      <c r="Q58" s="21">
        <f t="shared" si="8"/>
        <v>0</v>
      </c>
      <c r="R58" s="21">
        <f t="shared" si="13"/>
        <v>0</v>
      </c>
      <c r="S58" s="44">
        <f t="shared" si="14"/>
        <v>0</v>
      </c>
      <c r="T58" s="44">
        <f>IF(SUM(L$22:L57)&lt;V$5,IF(SUM(L$22:L58)&lt;V$5,0,(SUM(L$22:L58)-V$5)),L58)</f>
        <v>0</v>
      </c>
      <c r="U58" s="53">
        <f>SUM(T58:T61)</f>
        <v>0</v>
      </c>
      <c r="V58" s="21">
        <f>+U58*F58</f>
        <v>0</v>
      </c>
      <c r="W58" s="54"/>
      <c r="X58" s="21">
        <f>+W58*F58</f>
        <v>0</v>
      </c>
    </row>
    <row r="59" spans="1:24" hidden="1" x14ac:dyDescent="0.2">
      <c r="A59" s="55"/>
      <c r="B59" s="9" t="s">
        <v>6</v>
      </c>
      <c r="C59" s="19">
        <f>+C58</f>
        <v>2023</v>
      </c>
      <c r="D59" s="19">
        <v>38</v>
      </c>
      <c r="E59" s="19">
        <f t="shared" si="9"/>
        <v>1</v>
      </c>
      <c r="F59" s="19">
        <f t="shared" si="10"/>
        <v>1</v>
      </c>
      <c r="G59" s="54"/>
      <c r="H59" s="19"/>
      <c r="I59" s="54"/>
      <c r="J59" s="19"/>
      <c r="K59" s="30"/>
      <c r="L59" s="30"/>
      <c r="M59" s="21">
        <f>IF(SUM(M$22:M58)=K$20,0,IF(SUM(L$22:L59)&lt;$V$5,L59,K$20-SUM(L$22:L58)))</f>
        <v>0</v>
      </c>
      <c r="N59" s="21">
        <f t="shared" si="15"/>
        <v>0</v>
      </c>
      <c r="O59" s="21">
        <f t="shared" si="11"/>
        <v>0</v>
      </c>
      <c r="P59" s="21">
        <f t="shared" si="12"/>
        <v>0</v>
      </c>
      <c r="Q59" s="21">
        <f t="shared" si="8"/>
        <v>0</v>
      </c>
      <c r="R59" s="21">
        <f t="shared" si="13"/>
        <v>0</v>
      </c>
      <c r="S59" s="44">
        <f t="shared" si="14"/>
        <v>0</v>
      </c>
      <c r="T59" s="44">
        <f>IF(SUM(L$22:L58)&lt;V$5,IF(SUM(L$22:L59)&lt;V$5,0,(SUM(L$22:L59)-V$5)),L59)</f>
        <v>0</v>
      </c>
      <c r="U59" s="53"/>
      <c r="V59" s="21"/>
      <c r="W59" s="54"/>
      <c r="X59" s="21"/>
    </row>
    <row r="60" spans="1:24" hidden="1" x14ac:dyDescent="0.2">
      <c r="A60" s="55"/>
      <c r="B60" s="9" t="s">
        <v>7</v>
      </c>
      <c r="C60" s="19">
        <f>+C58</f>
        <v>2023</v>
      </c>
      <c r="D60" s="19">
        <v>39</v>
      </c>
      <c r="E60" s="19">
        <f t="shared" si="9"/>
        <v>1</v>
      </c>
      <c r="F60" s="19">
        <f t="shared" si="10"/>
        <v>1</v>
      </c>
      <c r="G60" s="54"/>
      <c r="H60" s="19"/>
      <c r="I60" s="54"/>
      <c r="J60" s="19"/>
      <c r="K60" s="30"/>
      <c r="L60" s="30"/>
      <c r="M60" s="21">
        <f>IF(SUM(M$22:M59)=K$20,0,IF(SUM(L$22:L60)&lt;$V$5,L60,K$20-SUM(L$22:L59)))</f>
        <v>0</v>
      </c>
      <c r="N60" s="21">
        <f t="shared" si="15"/>
        <v>0</v>
      </c>
      <c r="O60" s="21">
        <f t="shared" si="11"/>
        <v>0</v>
      </c>
      <c r="P60" s="21">
        <f t="shared" si="12"/>
        <v>0</v>
      </c>
      <c r="Q60" s="21">
        <f t="shared" si="8"/>
        <v>0</v>
      </c>
      <c r="R60" s="21">
        <f t="shared" si="13"/>
        <v>0</v>
      </c>
      <c r="S60" s="44">
        <f t="shared" si="14"/>
        <v>0</v>
      </c>
      <c r="T60" s="44">
        <f>IF(SUM(L$22:L59)&lt;V$5,IF(SUM(L$22:L60)&lt;V$5,0,(SUM(L$22:L60)-V$5)),L60)</f>
        <v>0</v>
      </c>
      <c r="U60" s="53"/>
      <c r="V60" s="21"/>
      <c r="W60" s="54"/>
      <c r="X60" s="21"/>
    </row>
    <row r="61" spans="1:24" hidden="1" x14ac:dyDescent="0.2">
      <c r="A61" s="55"/>
      <c r="B61" s="9" t="s">
        <v>8</v>
      </c>
      <c r="C61" s="19">
        <f>+C58</f>
        <v>2023</v>
      </c>
      <c r="D61" s="19">
        <v>40</v>
      </c>
      <c r="E61" s="19">
        <f t="shared" si="9"/>
        <v>1</v>
      </c>
      <c r="F61" s="19">
        <f t="shared" si="10"/>
        <v>1</v>
      </c>
      <c r="G61" s="54"/>
      <c r="H61" s="19"/>
      <c r="I61" s="54"/>
      <c r="J61" s="19"/>
      <c r="K61" s="30"/>
      <c r="L61" s="30"/>
      <c r="M61" s="21">
        <f>IF(SUM(M$22:M60)=K$20,0,IF(SUM(L$22:L61)&lt;$V$5,L61,K$20-SUM(L$22:L60)))</f>
        <v>0</v>
      </c>
      <c r="N61" s="21">
        <f t="shared" si="15"/>
        <v>0</v>
      </c>
      <c r="O61" s="21">
        <f t="shared" si="11"/>
        <v>0</v>
      </c>
      <c r="P61" s="21">
        <f t="shared" si="12"/>
        <v>0</v>
      </c>
      <c r="Q61" s="21">
        <f t="shared" si="8"/>
        <v>0</v>
      </c>
      <c r="R61" s="21">
        <f t="shared" si="13"/>
        <v>0</v>
      </c>
      <c r="S61" s="44">
        <f t="shared" si="14"/>
        <v>0</v>
      </c>
      <c r="T61" s="44">
        <f>IF(SUM(L$22:L60)&lt;V$5,IF(SUM(L$22:L61)&lt;V$5,0,(SUM(L$22:L61)-V$5)),L61)</f>
        <v>0</v>
      </c>
      <c r="U61" s="53"/>
      <c r="V61" s="21"/>
      <c r="W61" s="54"/>
      <c r="X61" s="21"/>
    </row>
    <row r="62" spans="1:24" x14ac:dyDescent="0.2">
      <c r="A62" s="55">
        <v>2024</v>
      </c>
      <c r="B62" s="9" t="s">
        <v>5</v>
      </c>
      <c r="C62" s="19">
        <f>+A62</f>
        <v>2024</v>
      </c>
      <c r="D62" s="19">
        <v>41</v>
      </c>
      <c r="E62" s="19">
        <f t="shared" si="9"/>
        <v>0.98357430903904797</v>
      </c>
      <c r="F62" s="19">
        <f t="shared" si="10"/>
        <v>1</v>
      </c>
      <c r="G62" s="54"/>
      <c r="H62" s="21">
        <f>+G62*F62</f>
        <v>0</v>
      </c>
      <c r="I62" s="54"/>
      <c r="J62" s="21">
        <f>+I62*F62</f>
        <v>0</v>
      </c>
      <c r="K62" s="30"/>
      <c r="L62" s="30"/>
      <c r="M62" s="21">
        <f>IF(SUM(M$22:M61)=K$20,0,IF(SUM(L$22:L62)&lt;$V$5,L62,K$20-SUM(L$22:L61)))</f>
        <v>0</v>
      </c>
      <c r="N62" s="21">
        <f t="shared" si="15"/>
        <v>0</v>
      </c>
      <c r="O62" s="21">
        <f t="shared" si="11"/>
        <v>0</v>
      </c>
      <c r="P62" s="21">
        <f t="shared" si="12"/>
        <v>0</v>
      </c>
      <c r="Q62" s="21">
        <f t="shared" si="8"/>
        <v>0</v>
      </c>
      <c r="R62" s="21">
        <f t="shared" si="13"/>
        <v>0</v>
      </c>
      <c r="S62" s="44">
        <f t="shared" si="14"/>
        <v>0</v>
      </c>
      <c r="T62" s="44">
        <f>IF(SUM(L$22:L61)&lt;V$5,IF(SUM(L$22:L62)&lt;V$5,0,(SUM(L$22:L62)-V$5)),L62)</f>
        <v>0</v>
      </c>
      <c r="U62" s="53">
        <f>SUM(T62:T65)</f>
        <v>0</v>
      </c>
      <c r="V62" s="21">
        <f>+U62*F62</f>
        <v>0</v>
      </c>
      <c r="W62" s="58"/>
      <c r="X62" s="21">
        <f>+W62*F62</f>
        <v>0</v>
      </c>
    </row>
    <row r="63" spans="1:24" x14ac:dyDescent="0.2">
      <c r="A63" s="55"/>
      <c r="B63" s="9" t="s">
        <v>6</v>
      </c>
      <c r="C63" s="19">
        <f>+C62</f>
        <v>2024</v>
      </c>
      <c r="D63" s="19">
        <v>42</v>
      </c>
      <c r="E63" s="19">
        <f t="shared" si="9"/>
        <v>0.96741842140164069</v>
      </c>
      <c r="F63" s="19">
        <f t="shared" si="10"/>
        <v>1</v>
      </c>
      <c r="G63" s="54"/>
      <c r="H63" s="19"/>
      <c r="I63" s="54"/>
      <c r="J63" s="19"/>
      <c r="K63" s="30"/>
      <c r="L63" s="30"/>
      <c r="M63" s="21">
        <f>IF(SUM(M$22:M62)=K$20,0,IF(SUM(L$22:L63)&lt;$V$5,L63,K$20-SUM(L$22:L62)))</f>
        <v>0</v>
      </c>
      <c r="N63" s="21">
        <f t="shared" si="15"/>
        <v>0</v>
      </c>
      <c r="O63" s="21">
        <f t="shared" si="11"/>
        <v>0</v>
      </c>
      <c r="P63" s="21">
        <f t="shared" si="12"/>
        <v>0</v>
      </c>
      <c r="Q63" s="21">
        <f t="shared" si="8"/>
        <v>0</v>
      </c>
      <c r="R63" s="21">
        <f t="shared" si="13"/>
        <v>0</v>
      </c>
      <c r="S63" s="44">
        <f t="shared" si="14"/>
        <v>0</v>
      </c>
      <c r="T63" s="44">
        <f>IF(SUM(L$22:L62)&lt;V$5,IF(SUM(L$22:L63)&lt;V$5,0,(SUM(L$22:L63)-V$5)),L63)</f>
        <v>0</v>
      </c>
      <c r="U63" s="53"/>
      <c r="V63" s="21"/>
      <c r="W63" s="59"/>
      <c r="X63" s="21"/>
    </row>
    <row r="64" spans="1:24" x14ac:dyDescent="0.2">
      <c r="A64" s="55"/>
      <c r="B64" s="9" t="s">
        <v>7</v>
      </c>
      <c r="C64" s="19">
        <f>+C62</f>
        <v>2024</v>
      </c>
      <c r="D64" s="19">
        <v>43</v>
      </c>
      <c r="E64" s="19">
        <f t="shared" si="9"/>
        <v>0.95152790538176524</v>
      </c>
      <c r="F64" s="19">
        <f t="shared" si="10"/>
        <v>1</v>
      </c>
      <c r="G64" s="54"/>
      <c r="H64" s="19"/>
      <c r="I64" s="54"/>
      <c r="J64" s="19"/>
      <c r="K64" s="30"/>
      <c r="L64" s="30"/>
      <c r="M64" s="21">
        <f>IF(SUM(M$22:M63)=K$20,0,IF(SUM(L$22:L64)&lt;$V$5,L64,K$20-SUM(L$22:L63)))</f>
        <v>0</v>
      </c>
      <c r="N64" s="21">
        <f t="shared" si="15"/>
        <v>0</v>
      </c>
      <c r="O64" s="21">
        <f t="shared" si="11"/>
        <v>0</v>
      </c>
      <c r="P64" s="21">
        <f t="shared" si="12"/>
        <v>0</v>
      </c>
      <c r="Q64" s="21">
        <f t="shared" si="8"/>
        <v>0</v>
      </c>
      <c r="R64" s="21">
        <f t="shared" si="13"/>
        <v>0</v>
      </c>
      <c r="S64" s="44">
        <f t="shared" si="14"/>
        <v>0</v>
      </c>
      <c r="T64" s="44">
        <f>IF(SUM(L$22:L63)&lt;V$5,IF(SUM(L$22:L64)&lt;V$5,0,(SUM(L$22:L64)-V$5)),L64)</f>
        <v>0</v>
      </c>
      <c r="U64" s="53"/>
      <c r="V64" s="21"/>
      <c r="W64" s="59"/>
      <c r="X64" s="21"/>
    </row>
    <row r="65" spans="1:24" x14ac:dyDescent="0.2">
      <c r="A65" s="55"/>
      <c r="B65" s="9" t="s">
        <v>8</v>
      </c>
      <c r="C65" s="19">
        <f>+C62</f>
        <v>2024</v>
      </c>
      <c r="D65" s="19">
        <v>44</v>
      </c>
      <c r="E65" s="19">
        <f t="shared" si="9"/>
        <v>0.9358984020672424</v>
      </c>
      <c r="F65" s="19">
        <f t="shared" si="10"/>
        <v>1</v>
      </c>
      <c r="G65" s="54"/>
      <c r="H65" s="19"/>
      <c r="I65" s="54"/>
      <c r="J65" s="19"/>
      <c r="K65" s="30"/>
      <c r="L65" s="30"/>
      <c r="M65" s="21">
        <f>IF(SUM(M$22:M64)=K$20,0,IF(SUM(L$22:L65)&lt;$V$5,L65,K$20-SUM(L$22:L64)))</f>
        <v>0</v>
      </c>
      <c r="N65" s="21">
        <f t="shared" si="15"/>
        <v>0</v>
      </c>
      <c r="O65" s="21">
        <f t="shared" si="11"/>
        <v>0</v>
      </c>
      <c r="P65" s="21">
        <f t="shared" si="12"/>
        <v>0</v>
      </c>
      <c r="Q65" s="21">
        <f t="shared" si="8"/>
        <v>0</v>
      </c>
      <c r="R65" s="21">
        <f t="shared" si="13"/>
        <v>0</v>
      </c>
      <c r="S65" s="44">
        <f t="shared" si="14"/>
        <v>0</v>
      </c>
      <c r="T65" s="44">
        <f>IF(SUM(L$22:L64)&lt;V$5,IF(SUM(L$22:L65)&lt;V$5,0,(SUM(L$22:L65)-V$5)),L65)</f>
        <v>0</v>
      </c>
      <c r="U65" s="53"/>
      <c r="V65" s="21"/>
      <c r="W65" s="60"/>
      <c r="X65" s="21"/>
    </row>
    <row r="66" spans="1:24" x14ac:dyDescent="0.2">
      <c r="A66" s="55">
        <v>2025</v>
      </c>
      <c r="B66" s="9" t="s">
        <v>5</v>
      </c>
      <c r="C66" s="19">
        <f>+A66</f>
        <v>2025</v>
      </c>
      <c r="D66" s="19">
        <v>45</v>
      </c>
      <c r="E66" s="19">
        <f t="shared" si="9"/>
        <v>0.92052562414403694</v>
      </c>
      <c r="F66" s="19">
        <f t="shared" si="10"/>
        <v>0.9373828271466067</v>
      </c>
      <c r="G66" s="54"/>
      <c r="H66" s="21">
        <f>+G66*F66</f>
        <v>0</v>
      </c>
      <c r="I66" s="54"/>
      <c r="J66" s="21">
        <f>+I66*F66</f>
        <v>0</v>
      </c>
      <c r="K66" s="30"/>
      <c r="L66" s="30"/>
      <c r="M66" s="21">
        <f>IF(SUM(M$22:M65)=K$20,0,IF(SUM(L$22:L66)&lt;$V$5,L66,K$20-SUM(L$22:L65)))</f>
        <v>0</v>
      </c>
      <c r="N66" s="21">
        <f t="shared" si="15"/>
        <v>0</v>
      </c>
      <c r="O66" s="21">
        <f t="shared" si="11"/>
        <v>0</v>
      </c>
      <c r="P66" s="21">
        <f t="shared" si="12"/>
        <v>0</v>
      </c>
      <c r="Q66" s="21">
        <f t="shared" si="8"/>
        <v>0</v>
      </c>
      <c r="R66" s="21">
        <f t="shared" si="13"/>
        <v>0</v>
      </c>
      <c r="S66" s="44">
        <f t="shared" si="14"/>
        <v>0</v>
      </c>
      <c r="T66" s="44">
        <f>IF(SUM(L$22:L65)&lt;V$5,IF(SUM(L$22:L66)&lt;V$5,0,(SUM(L$22:L66)-V$5)),L66)</f>
        <v>0</v>
      </c>
      <c r="U66" s="53">
        <f>SUM(T66:T69)</f>
        <v>0</v>
      </c>
      <c r="V66" s="21">
        <f>+U66*F66</f>
        <v>0</v>
      </c>
      <c r="W66" s="54"/>
      <c r="X66" s="21">
        <f>+W66*F66</f>
        <v>0</v>
      </c>
    </row>
    <row r="67" spans="1:24" x14ac:dyDescent="0.2">
      <c r="A67" s="55"/>
      <c r="B67" s="9" t="s">
        <v>6</v>
      </c>
      <c r="C67" s="19">
        <f>+C66</f>
        <v>2025</v>
      </c>
      <c r="D67" s="19">
        <v>46</v>
      </c>
      <c r="E67" s="19">
        <f t="shared" si="9"/>
        <v>0.90540535472020967</v>
      </c>
      <c r="F67" s="19">
        <f t="shared" si="10"/>
        <v>0.9373828271466067</v>
      </c>
      <c r="G67" s="54"/>
      <c r="H67" s="19"/>
      <c r="I67" s="54"/>
      <c r="J67" s="19"/>
      <c r="K67" s="30"/>
      <c r="L67" s="30"/>
      <c r="M67" s="21">
        <f>IF(SUM(M$22:M66)=K$20,0,IF(SUM(L$22:L67)&lt;$V$5,L67,K$20-SUM(L$22:L66)))</f>
        <v>0</v>
      </c>
      <c r="N67" s="21">
        <f t="shared" si="15"/>
        <v>0</v>
      </c>
      <c r="O67" s="21">
        <f t="shared" si="11"/>
        <v>0</v>
      </c>
      <c r="P67" s="21">
        <f t="shared" si="12"/>
        <v>0</v>
      </c>
      <c r="Q67" s="21">
        <f t="shared" si="8"/>
        <v>0</v>
      </c>
      <c r="R67" s="21">
        <f t="shared" si="13"/>
        <v>0</v>
      </c>
      <c r="S67" s="44">
        <f t="shared" si="14"/>
        <v>0</v>
      </c>
      <c r="T67" s="44">
        <f>IF(SUM(L$22:L66)&lt;V$5,IF(SUM(L$22:L67)&lt;V$5,0,(SUM(L$22:L67)-V$5)),L67)</f>
        <v>0</v>
      </c>
      <c r="U67" s="53"/>
      <c r="V67" s="21"/>
      <c r="W67" s="54"/>
      <c r="X67" s="21"/>
    </row>
    <row r="68" spans="1:24" x14ac:dyDescent="0.2">
      <c r="A68" s="55"/>
      <c r="B68" s="9" t="s">
        <v>7</v>
      </c>
      <c r="C68" s="19">
        <f>+C66</f>
        <v>2025</v>
      </c>
      <c r="D68" s="19">
        <v>47</v>
      </c>
      <c r="E68" s="19">
        <f t="shared" si="9"/>
        <v>0.8905334461691844</v>
      </c>
      <c r="F68" s="19">
        <f t="shared" si="10"/>
        <v>0.9373828271466067</v>
      </c>
      <c r="G68" s="54"/>
      <c r="H68" s="19"/>
      <c r="I68" s="54"/>
      <c r="J68" s="19"/>
      <c r="K68" s="30"/>
      <c r="L68" s="30"/>
      <c r="M68" s="21">
        <f>IF(SUM(M$22:M67)=K$20,0,IF(SUM(L$22:L68)&lt;$V$5,L68,K$20-SUM(L$22:L67)))</f>
        <v>0</v>
      </c>
      <c r="N68" s="21">
        <f t="shared" si="15"/>
        <v>0</v>
      </c>
      <c r="O68" s="21">
        <f t="shared" si="11"/>
        <v>0</v>
      </c>
      <c r="P68" s="21">
        <f t="shared" si="12"/>
        <v>0</v>
      </c>
      <c r="Q68" s="21">
        <f t="shared" si="8"/>
        <v>0</v>
      </c>
      <c r="R68" s="21">
        <f t="shared" si="13"/>
        <v>0</v>
      </c>
      <c r="S68" s="44">
        <f t="shared" si="14"/>
        <v>0</v>
      </c>
      <c r="T68" s="44">
        <f>IF(SUM(L$22:L67)&lt;V$5,IF(SUM(L$22:L68)&lt;V$5,0,(SUM(L$22:L68)-V$5)),L68)</f>
        <v>0</v>
      </c>
      <c r="U68" s="53"/>
      <c r="V68" s="21"/>
      <c r="W68" s="54"/>
      <c r="X68" s="21"/>
    </row>
    <row r="69" spans="1:24" x14ac:dyDescent="0.2">
      <c r="A69" s="55"/>
      <c r="B69" s="9" t="s">
        <v>8</v>
      </c>
      <c r="C69" s="19">
        <f>+C66</f>
        <v>2025</v>
      </c>
      <c r="D69" s="19">
        <v>48</v>
      </c>
      <c r="E69" s="19">
        <f t="shared" si="9"/>
        <v>0.8759058189920178</v>
      </c>
      <c r="F69" s="19">
        <f t="shared" si="10"/>
        <v>0.9373828271466067</v>
      </c>
      <c r="G69" s="54"/>
      <c r="H69" s="19"/>
      <c r="I69" s="54"/>
      <c r="J69" s="19"/>
      <c r="K69" s="30"/>
      <c r="L69" s="30"/>
      <c r="M69" s="21">
        <f>IF(SUM(M$22:M68)=K$20,0,IF(SUM(L$22:L69)&lt;$V$5,L69,K$20-SUM(L$22:L68)))</f>
        <v>0</v>
      </c>
      <c r="N69" s="21">
        <f t="shared" si="15"/>
        <v>0</v>
      </c>
      <c r="O69" s="21">
        <f t="shared" si="11"/>
        <v>0</v>
      </c>
      <c r="P69" s="21">
        <f t="shared" si="12"/>
        <v>0</v>
      </c>
      <c r="Q69" s="21">
        <f t="shared" si="8"/>
        <v>0</v>
      </c>
      <c r="R69" s="21">
        <f t="shared" si="13"/>
        <v>0</v>
      </c>
      <c r="S69" s="44">
        <f t="shared" si="14"/>
        <v>0</v>
      </c>
      <c r="T69" s="44">
        <f>IF(SUM(L$22:L68)&lt;V$5,IF(SUM(L$22:L69)&lt;V$5,0,(SUM(L$22:L69)-V$5)),L69)</f>
        <v>0</v>
      </c>
      <c r="U69" s="53"/>
      <c r="V69" s="21"/>
      <c r="W69" s="54"/>
      <c r="X69" s="21"/>
    </row>
    <row r="70" spans="1:24" x14ac:dyDescent="0.2">
      <c r="A70" s="55">
        <v>2026</v>
      </c>
      <c r="B70" s="9" t="s">
        <v>5</v>
      </c>
      <c r="C70" s="19">
        <f>+A70</f>
        <v>2026</v>
      </c>
      <c r="D70" s="19">
        <v>49</v>
      </c>
      <c r="E70" s="19">
        <f t="shared" si="9"/>
        <v>0.86151846069835525</v>
      </c>
      <c r="F70" s="19">
        <f t="shared" si="10"/>
        <v>0.87868656462936512</v>
      </c>
      <c r="G70" s="54"/>
      <c r="H70" s="21">
        <f>+G70*F70</f>
        <v>0</v>
      </c>
      <c r="I70" s="54"/>
      <c r="J70" s="21">
        <f>+I70*F70</f>
        <v>0</v>
      </c>
      <c r="K70" s="30"/>
      <c r="L70" s="30"/>
      <c r="M70" s="21">
        <f>IF(SUM(M$22:M69)=K$20,0,IF(SUM(L$22:L70)&lt;$V$5,L70,K$20-SUM(L$22:L69)))</f>
        <v>0</v>
      </c>
      <c r="N70" s="21">
        <f t="shared" si="15"/>
        <v>0</v>
      </c>
      <c r="O70" s="21">
        <f t="shared" si="11"/>
        <v>0</v>
      </c>
      <c r="P70" s="21">
        <f t="shared" si="12"/>
        <v>0</v>
      </c>
      <c r="Q70" s="21">
        <f t="shared" si="8"/>
        <v>0</v>
      </c>
      <c r="R70" s="21">
        <f t="shared" si="13"/>
        <v>0</v>
      </c>
      <c r="S70" s="44">
        <f t="shared" si="14"/>
        <v>0</v>
      </c>
      <c r="T70" s="44">
        <f>IF(SUM(L$22:L69)&lt;V$5,IF(SUM(L$22:L70)&lt;V$5,0,(SUM(L$22:L70)-V$5)),L70)</f>
        <v>0</v>
      </c>
      <c r="U70" s="53">
        <f>SUM(T70:T73)</f>
        <v>0</v>
      </c>
      <c r="V70" s="21">
        <f>+U70*F70</f>
        <v>0</v>
      </c>
      <c r="W70" s="54"/>
      <c r="X70" s="21">
        <f>+W70*F70</f>
        <v>0</v>
      </c>
    </row>
    <row r="71" spans="1:24" x14ac:dyDescent="0.2">
      <c r="A71" s="55"/>
      <c r="B71" s="9" t="s">
        <v>6</v>
      </c>
      <c r="C71" s="19">
        <f>+C70</f>
        <v>2026</v>
      </c>
      <c r="D71" s="19">
        <v>50</v>
      </c>
      <c r="E71" s="19">
        <f t="shared" si="9"/>
        <v>0.84736742470576909</v>
      </c>
      <c r="F71" s="19">
        <f t="shared" si="10"/>
        <v>0.87868656462936512</v>
      </c>
      <c r="G71" s="54"/>
      <c r="H71" s="19"/>
      <c r="I71" s="54"/>
      <c r="J71" s="19"/>
      <c r="K71" s="30"/>
      <c r="L71" s="30"/>
      <c r="M71" s="21">
        <f>IF(SUM(M$22:M70)=K$20,0,IF(SUM(L$22:L71)&lt;$V$5,L71,K$20-SUM(L$22:L70)))</f>
        <v>0</v>
      </c>
      <c r="N71" s="21">
        <f t="shared" si="15"/>
        <v>0</v>
      </c>
      <c r="O71" s="21">
        <f t="shared" si="11"/>
        <v>0</v>
      </c>
      <c r="P71" s="21">
        <f t="shared" si="12"/>
        <v>0</v>
      </c>
      <c r="Q71" s="21">
        <f t="shared" si="8"/>
        <v>0</v>
      </c>
      <c r="R71" s="21">
        <f t="shared" si="13"/>
        <v>0</v>
      </c>
      <c r="S71" s="44">
        <f t="shared" si="14"/>
        <v>0</v>
      </c>
      <c r="T71" s="44">
        <f>IF(SUM(L$22:L70)&lt;V$5,IF(SUM(L$22:L71)&lt;V$5,0,(SUM(L$22:L71)-V$5)),L71)</f>
        <v>0</v>
      </c>
      <c r="U71" s="53"/>
      <c r="V71" s="21"/>
      <c r="W71" s="54"/>
      <c r="X71" s="21"/>
    </row>
    <row r="72" spans="1:24" x14ac:dyDescent="0.2">
      <c r="A72" s="55"/>
      <c r="B72" s="9" t="s">
        <v>7</v>
      </c>
      <c r="C72" s="19">
        <f>+C70</f>
        <v>2026</v>
      </c>
      <c r="D72" s="19">
        <v>51</v>
      </c>
      <c r="E72" s="19">
        <f t="shared" si="9"/>
        <v>0.83344882925717434</v>
      </c>
      <c r="F72" s="19">
        <f t="shared" si="10"/>
        <v>0.87868656462936512</v>
      </c>
      <c r="G72" s="54"/>
      <c r="H72" s="19"/>
      <c r="I72" s="54"/>
      <c r="J72" s="19"/>
      <c r="K72" s="30"/>
      <c r="L72" s="30"/>
      <c r="M72" s="21">
        <f>IF(SUM(M$22:M71)=K$20,0,IF(SUM(L$22:L72)&lt;$V$5,L72,K$20-SUM(L$22:L71)))</f>
        <v>0</v>
      </c>
      <c r="N72" s="21">
        <f t="shared" si="15"/>
        <v>0</v>
      </c>
      <c r="O72" s="21">
        <f t="shared" si="11"/>
        <v>0</v>
      </c>
      <c r="P72" s="21">
        <f t="shared" si="12"/>
        <v>0</v>
      </c>
      <c r="Q72" s="21">
        <f t="shared" si="8"/>
        <v>0</v>
      </c>
      <c r="R72" s="21">
        <f t="shared" si="13"/>
        <v>0</v>
      </c>
      <c r="S72" s="44">
        <f t="shared" si="14"/>
        <v>0</v>
      </c>
      <c r="T72" s="44">
        <f>IF(SUM(L$22:L71)&lt;V$5,IF(SUM(L$22:L72)&lt;V$5,0,(SUM(L$22:L72)-V$5)),L72)</f>
        <v>0</v>
      </c>
      <c r="U72" s="53"/>
      <c r="V72" s="21"/>
      <c r="W72" s="54"/>
      <c r="X72" s="21"/>
    </row>
    <row r="73" spans="1:24" x14ac:dyDescent="0.2">
      <c r="A73" s="55"/>
      <c r="B73" s="9" t="s">
        <v>8</v>
      </c>
      <c r="C73" s="19">
        <f>+C70</f>
        <v>2026</v>
      </c>
      <c r="D73" s="19">
        <v>52</v>
      </c>
      <c r="E73" s="19">
        <f t="shared" si="9"/>
        <v>0.81975885635602874</v>
      </c>
      <c r="F73" s="19">
        <f t="shared" si="10"/>
        <v>0.87868656462936512</v>
      </c>
      <c r="G73" s="54"/>
      <c r="H73" s="19"/>
      <c r="I73" s="54"/>
      <c r="J73" s="19"/>
      <c r="K73" s="30"/>
      <c r="L73" s="30"/>
      <c r="M73" s="21">
        <f>IF(SUM(M$22:M72)=K$20,0,IF(SUM(L$22:L73)&lt;$V$5,L73,K$20-SUM(L$22:L72)))</f>
        <v>0</v>
      </c>
      <c r="N73" s="21">
        <f t="shared" si="15"/>
        <v>0</v>
      </c>
      <c r="O73" s="21">
        <f t="shared" si="11"/>
        <v>0</v>
      </c>
      <c r="P73" s="21">
        <f t="shared" si="12"/>
        <v>0</v>
      </c>
      <c r="Q73" s="21">
        <f t="shared" si="8"/>
        <v>0</v>
      </c>
      <c r="R73" s="21">
        <f t="shared" si="13"/>
        <v>0</v>
      </c>
      <c r="S73" s="44">
        <f t="shared" si="14"/>
        <v>0</v>
      </c>
      <c r="T73" s="44">
        <f>IF(SUM(L$22:L72)&lt;V$5,IF(SUM(L$22:L73)&lt;V$5,0,(SUM(L$22:L73)-V$5)),L73)</f>
        <v>0</v>
      </c>
      <c r="U73" s="53"/>
      <c r="V73" s="21"/>
      <c r="W73" s="54"/>
      <c r="X73" s="21"/>
    </row>
    <row r="74" spans="1:24" x14ac:dyDescent="0.2">
      <c r="A74" s="55">
        <v>2027</v>
      </c>
      <c r="B74" s="9" t="s">
        <v>5</v>
      </c>
      <c r="C74" s="19">
        <f>+A74</f>
        <v>2027</v>
      </c>
      <c r="D74" s="19">
        <v>53</v>
      </c>
      <c r="E74" s="19">
        <f t="shared" si="9"/>
        <v>0.80629375071902099</v>
      </c>
      <c r="F74" s="19">
        <f t="shared" si="10"/>
        <v>0.82366569612801377</v>
      </c>
      <c r="G74" s="54"/>
      <c r="H74" s="21">
        <f>+G74*F74</f>
        <v>0</v>
      </c>
      <c r="I74" s="54"/>
      <c r="J74" s="21">
        <f>+I74*F74</f>
        <v>0</v>
      </c>
      <c r="K74" s="30"/>
      <c r="L74" s="30"/>
      <c r="M74" s="21">
        <f>IF(SUM(M$22:M73)=K$20,0,IF(SUM(L$22:L74)&lt;$V$5,L74,K$20-SUM(L$22:L73)))</f>
        <v>0</v>
      </c>
      <c r="N74" s="21">
        <f t="shared" si="15"/>
        <v>0</v>
      </c>
      <c r="O74" s="21">
        <f t="shared" si="11"/>
        <v>0</v>
      </c>
      <c r="P74" s="21">
        <f t="shared" si="12"/>
        <v>0</v>
      </c>
      <c r="Q74" s="21">
        <f t="shared" si="8"/>
        <v>0</v>
      </c>
      <c r="R74" s="21">
        <f t="shared" si="13"/>
        <v>0</v>
      </c>
      <c r="S74" s="44">
        <f t="shared" si="14"/>
        <v>0</v>
      </c>
      <c r="T74" s="44">
        <f>IF(SUM(L$22:L73)&lt;V$5,IF(SUM(L$22:L74)&lt;V$5,0,(SUM(L$22:L74)-V$5)),L74)</f>
        <v>0</v>
      </c>
      <c r="U74" s="53">
        <f>SUM(T74:T77)</f>
        <v>0</v>
      </c>
      <c r="V74" s="21">
        <f>+U74*F74</f>
        <v>0</v>
      </c>
      <c r="W74" s="54"/>
      <c r="X74" s="21">
        <f>+W74*F74</f>
        <v>0</v>
      </c>
    </row>
    <row r="75" spans="1:24" x14ac:dyDescent="0.2">
      <c r="A75" s="55"/>
      <c r="B75" s="9" t="s">
        <v>6</v>
      </c>
      <c r="C75" s="19">
        <f>+C74</f>
        <v>2027</v>
      </c>
      <c r="D75" s="19">
        <v>54</v>
      </c>
      <c r="E75" s="19">
        <f t="shared" si="9"/>
        <v>0.7930498187459637</v>
      </c>
      <c r="F75" s="19">
        <f t="shared" si="10"/>
        <v>0.82366569612801377</v>
      </c>
      <c r="G75" s="54"/>
      <c r="H75" s="19"/>
      <c r="I75" s="54"/>
      <c r="J75" s="19"/>
      <c r="K75" s="30"/>
      <c r="L75" s="30"/>
      <c r="M75" s="21">
        <f>IF(SUM(M$22:M74)=K$20,0,IF(SUM(L$22:L75)&lt;$V$5,L75,K$20-SUM(L$22:L74)))</f>
        <v>0</v>
      </c>
      <c r="N75" s="21">
        <f t="shared" si="15"/>
        <v>0</v>
      </c>
      <c r="O75" s="21">
        <f t="shared" si="11"/>
        <v>0</v>
      </c>
      <c r="P75" s="21">
        <f t="shared" si="12"/>
        <v>0</v>
      </c>
      <c r="Q75" s="21">
        <f t="shared" si="8"/>
        <v>0</v>
      </c>
      <c r="R75" s="21">
        <f t="shared" si="13"/>
        <v>0</v>
      </c>
      <c r="S75" s="44">
        <f t="shared" si="14"/>
        <v>0</v>
      </c>
      <c r="T75" s="44">
        <f>IF(SUM(L$22:L74)&lt;V$5,IF(SUM(L$22:L75)&lt;V$5,0,(SUM(L$22:L75)-V$5)),L75)</f>
        <v>0</v>
      </c>
      <c r="U75" s="53"/>
      <c r="V75" s="21"/>
      <c r="W75" s="54"/>
      <c r="X75" s="21"/>
    </row>
    <row r="76" spans="1:24" x14ac:dyDescent="0.2">
      <c r="A76" s="55"/>
      <c r="B76" s="9" t="s">
        <v>7</v>
      </c>
      <c r="C76" s="19">
        <f>+C74</f>
        <v>2027</v>
      </c>
      <c r="D76" s="19">
        <v>55</v>
      </c>
      <c r="E76" s="19">
        <f t="shared" si="9"/>
        <v>0.78002342750660336</v>
      </c>
      <c r="F76" s="19">
        <f t="shared" si="10"/>
        <v>0.82366569612801377</v>
      </c>
      <c r="G76" s="54"/>
      <c r="H76" s="19"/>
      <c r="I76" s="54"/>
      <c r="J76" s="19"/>
      <c r="K76" s="30"/>
      <c r="L76" s="30"/>
      <c r="M76" s="21">
        <f>IF(SUM(M$22:M75)=K$20,0,IF(SUM(L$22:L76)&lt;$V$5,L76,K$20-SUM(L$22:L75)))</f>
        <v>0</v>
      </c>
      <c r="N76" s="21">
        <f t="shared" si="15"/>
        <v>0</v>
      </c>
      <c r="O76" s="21">
        <f t="shared" si="11"/>
        <v>0</v>
      </c>
      <c r="P76" s="21">
        <f t="shared" si="12"/>
        <v>0</v>
      </c>
      <c r="Q76" s="21">
        <f t="shared" si="8"/>
        <v>0</v>
      </c>
      <c r="R76" s="21">
        <f t="shared" si="13"/>
        <v>0</v>
      </c>
      <c r="S76" s="44">
        <f t="shared" si="14"/>
        <v>0</v>
      </c>
      <c r="T76" s="44">
        <f>IF(SUM(L$22:L75)&lt;V$5,IF(SUM(L$22:L76)&lt;V$5,0,(SUM(L$22:L76)-V$5)),L76)</f>
        <v>0</v>
      </c>
      <c r="U76" s="53"/>
      <c r="V76" s="21"/>
      <c r="W76" s="54"/>
      <c r="X76" s="21"/>
    </row>
    <row r="77" spans="1:24" x14ac:dyDescent="0.2">
      <c r="A77" s="55"/>
      <c r="B77" s="9" t="s">
        <v>8</v>
      </c>
      <c r="C77" s="19">
        <f>+C74</f>
        <v>2027</v>
      </c>
      <c r="D77" s="19">
        <v>56</v>
      </c>
      <c r="E77" s="19">
        <f t="shared" si="9"/>
        <v>0.76721100374407747</v>
      </c>
      <c r="F77" s="19">
        <f t="shared" si="10"/>
        <v>0.82366569612801377</v>
      </c>
      <c r="G77" s="54"/>
      <c r="H77" s="19"/>
      <c r="I77" s="54"/>
      <c r="J77" s="19"/>
      <c r="K77" s="30"/>
      <c r="L77" s="30"/>
      <c r="M77" s="21">
        <f>IF(SUM(M$22:M76)=K$20,0,IF(SUM(L$22:L77)&lt;$V$5,L77,K$20-SUM(L$22:L76)))</f>
        <v>0</v>
      </c>
      <c r="N77" s="21">
        <f t="shared" si="15"/>
        <v>0</v>
      </c>
      <c r="O77" s="21">
        <f t="shared" si="11"/>
        <v>0</v>
      </c>
      <c r="P77" s="21">
        <f t="shared" si="12"/>
        <v>0</v>
      </c>
      <c r="Q77" s="21">
        <f t="shared" si="8"/>
        <v>0</v>
      </c>
      <c r="R77" s="21">
        <f t="shared" si="13"/>
        <v>0</v>
      </c>
      <c r="S77" s="44">
        <f t="shared" si="14"/>
        <v>0</v>
      </c>
      <c r="T77" s="44">
        <f>IF(SUM(L$22:L76)&lt;V$5,IF(SUM(L$22:L77)&lt;V$5,0,(SUM(L$22:L77)-V$5)),L77)</f>
        <v>0</v>
      </c>
      <c r="U77" s="53"/>
      <c r="V77" s="21"/>
      <c r="W77" s="54"/>
      <c r="X77" s="21"/>
    </row>
    <row r="78" spans="1:24" x14ac:dyDescent="0.2">
      <c r="A78" s="55">
        <v>2028</v>
      </c>
      <c r="B78" s="9" t="s">
        <v>5</v>
      </c>
      <c r="C78" s="19">
        <f>+A78</f>
        <v>2028</v>
      </c>
      <c r="D78" s="19">
        <v>57</v>
      </c>
      <c r="E78" s="19">
        <f t="shared" si="9"/>
        <v>0.75460903289473547</v>
      </c>
      <c r="F78" s="19">
        <f t="shared" si="10"/>
        <v>0.77209007886015535</v>
      </c>
      <c r="G78" s="54"/>
      <c r="H78" s="21">
        <f>+G78*F78</f>
        <v>0</v>
      </c>
      <c r="I78" s="54"/>
      <c r="J78" s="21">
        <f>+I78*F78</f>
        <v>0</v>
      </c>
      <c r="K78" s="30"/>
      <c r="L78" s="30"/>
      <c r="M78" s="21">
        <f>IF(SUM(M$22:M77)=K$20,0,IF(SUM(L$22:L78)&lt;$V$5,L78,K$20-SUM(L$22:L77)))</f>
        <v>0</v>
      </c>
      <c r="N78" s="21">
        <f t="shared" si="15"/>
        <v>0</v>
      </c>
      <c r="O78" s="21">
        <f t="shared" si="11"/>
        <v>0</v>
      </c>
      <c r="P78" s="21">
        <f t="shared" si="12"/>
        <v>0</v>
      </c>
      <c r="Q78" s="21">
        <f t="shared" si="8"/>
        <v>0</v>
      </c>
      <c r="R78" s="21">
        <f t="shared" si="13"/>
        <v>0</v>
      </c>
      <c r="S78" s="44">
        <f t="shared" si="14"/>
        <v>0</v>
      </c>
      <c r="T78" s="44">
        <f>IF(SUM(L$22:L77)&lt;V$5,IF(SUM(L$22:L78)&lt;V$5,0,(SUM(L$22:L78)-V$5)),L78)</f>
        <v>0</v>
      </c>
      <c r="U78" s="53">
        <f>SUM(T78:T81)</f>
        <v>0</v>
      </c>
      <c r="V78" s="21">
        <f>+U78*F78</f>
        <v>0</v>
      </c>
      <c r="W78" s="54"/>
      <c r="X78" s="21">
        <f>+W78*F78</f>
        <v>0</v>
      </c>
    </row>
    <row r="79" spans="1:24" x14ac:dyDescent="0.2">
      <c r="A79" s="55"/>
      <c r="B79" s="9" t="s">
        <v>6</v>
      </c>
      <c r="C79" s="19">
        <f>+C78</f>
        <v>2028</v>
      </c>
      <c r="D79" s="19">
        <v>58</v>
      </c>
      <c r="E79" s="19">
        <f t="shared" si="9"/>
        <v>0.74221405812406371</v>
      </c>
      <c r="F79" s="19">
        <f t="shared" si="10"/>
        <v>0.77209007886015535</v>
      </c>
      <c r="G79" s="54"/>
      <c r="H79" s="19"/>
      <c r="I79" s="54"/>
      <c r="J79" s="19"/>
      <c r="K79" s="30"/>
      <c r="L79" s="30"/>
      <c r="M79" s="21">
        <f>IF(SUM(M$22:M78)=K$20,0,IF(SUM(L$22:L79)&lt;$V$5,L79,K$20-SUM(L$22:L78)))</f>
        <v>0</v>
      </c>
      <c r="N79" s="21">
        <f t="shared" si="15"/>
        <v>0</v>
      </c>
      <c r="O79" s="21">
        <f t="shared" si="11"/>
        <v>0</v>
      </c>
      <c r="P79" s="21">
        <f t="shared" si="12"/>
        <v>0</v>
      </c>
      <c r="Q79" s="21">
        <f t="shared" si="8"/>
        <v>0</v>
      </c>
      <c r="R79" s="21">
        <f t="shared" si="13"/>
        <v>0</v>
      </c>
      <c r="S79" s="44">
        <f t="shared" si="14"/>
        <v>0</v>
      </c>
      <c r="T79" s="44">
        <f>IF(SUM(L$22:L78)&lt;V$5,IF(SUM(L$22:L79)&lt;V$5,0,(SUM(L$22:L79)-V$5)),L79)</f>
        <v>0</v>
      </c>
      <c r="U79" s="53"/>
      <c r="V79" s="21"/>
      <c r="W79" s="54"/>
      <c r="X79" s="21"/>
    </row>
    <row r="80" spans="1:24" x14ac:dyDescent="0.2">
      <c r="A80" s="55"/>
      <c r="B80" s="9" t="s">
        <v>7</v>
      </c>
      <c r="C80" s="19">
        <f>+C78</f>
        <v>2028</v>
      </c>
      <c r="D80" s="19">
        <v>59</v>
      </c>
      <c r="E80" s="19">
        <f t="shared" si="9"/>
        <v>0.73002267937844367</v>
      </c>
      <c r="F80" s="19">
        <f t="shared" si="10"/>
        <v>0.77209007886015535</v>
      </c>
      <c r="G80" s="54"/>
      <c r="H80" s="19"/>
      <c r="I80" s="54"/>
      <c r="J80" s="19"/>
      <c r="K80" s="30"/>
      <c r="L80" s="30"/>
      <c r="M80" s="21">
        <f>IF(SUM(M$22:M79)=K$20,0,IF(SUM(L$22:L80)&lt;$V$5,L80,K$20-SUM(L$22:L79)))</f>
        <v>0</v>
      </c>
      <c r="N80" s="21">
        <f t="shared" si="15"/>
        <v>0</v>
      </c>
      <c r="O80" s="21">
        <f t="shared" si="11"/>
        <v>0</v>
      </c>
      <c r="P80" s="21">
        <f t="shared" si="12"/>
        <v>0</v>
      </c>
      <c r="Q80" s="21">
        <f t="shared" si="8"/>
        <v>0</v>
      </c>
      <c r="R80" s="21">
        <f t="shared" si="13"/>
        <v>0</v>
      </c>
      <c r="S80" s="44">
        <f t="shared" si="14"/>
        <v>0</v>
      </c>
      <c r="T80" s="44">
        <f>IF(SUM(L$22:L79)&lt;V$5,IF(SUM(L$22:L80)&lt;V$5,0,(SUM(L$22:L80)-V$5)),L80)</f>
        <v>0</v>
      </c>
      <c r="U80" s="53"/>
      <c r="V80" s="21"/>
      <c r="W80" s="54"/>
      <c r="X80" s="21"/>
    </row>
    <row r="81" spans="1:24" x14ac:dyDescent="0.2">
      <c r="A81" s="55"/>
      <c r="B81" s="9" t="s">
        <v>8</v>
      </c>
      <c r="C81" s="19">
        <f>+C78</f>
        <v>2028</v>
      </c>
      <c r="D81" s="19">
        <v>60</v>
      </c>
      <c r="E81" s="19">
        <f t="shared" si="9"/>
        <v>0.71803155245248729</v>
      </c>
      <c r="F81" s="19">
        <f t="shared" si="10"/>
        <v>0.77209007886015535</v>
      </c>
      <c r="G81" s="54"/>
      <c r="H81" s="19"/>
      <c r="I81" s="54"/>
      <c r="J81" s="19"/>
      <c r="K81" s="30"/>
      <c r="L81" s="30"/>
      <c r="M81" s="21">
        <f>IF(SUM(M$22:M80)=K$20,0,IF(SUM(L$22:L81)&lt;$V$5,L81,K$20-SUM(L$22:L80)))</f>
        <v>0</v>
      </c>
      <c r="N81" s="21">
        <f t="shared" si="15"/>
        <v>0</v>
      </c>
      <c r="O81" s="21">
        <f t="shared" si="11"/>
        <v>0</v>
      </c>
      <c r="P81" s="21">
        <f t="shared" si="12"/>
        <v>0</v>
      </c>
      <c r="Q81" s="21">
        <f t="shared" si="8"/>
        <v>0</v>
      </c>
      <c r="R81" s="21">
        <f t="shared" si="13"/>
        <v>0</v>
      </c>
      <c r="S81" s="44">
        <f t="shared" si="14"/>
        <v>0</v>
      </c>
      <c r="T81" s="44">
        <f>IF(SUM(L$22:L80)&lt;V$5,IF(SUM(L$22:L81)&lt;V$5,0,(SUM(L$22:L81)-V$5)),L81)</f>
        <v>0</v>
      </c>
      <c r="U81" s="53"/>
      <c r="V81" s="21"/>
      <c r="W81" s="54"/>
      <c r="X81" s="21"/>
    </row>
    <row r="82" spans="1:24" x14ac:dyDescent="0.2">
      <c r="A82" s="55">
        <v>2029</v>
      </c>
      <c r="B82" s="9" t="s">
        <v>5</v>
      </c>
      <c r="C82" s="19">
        <f>+A82</f>
        <v>2029</v>
      </c>
      <c r="D82" s="19">
        <v>61</v>
      </c>
      <c r="E82" s="19">
        <f t="shared" si="9"/>
        <v>0.70623738807169001</v>
      </c>
      <c r="F82" s="19">
        <f t="shared" si="10"/>
        <v>0.72374398093377901</v>
      </c>
      <c r="G82" s="54"/>
      <c r="H82" s="21">
        <f>+G82*F82</f>
        <v>0</v>
      </c>
      <c r="I82" s="54"/>
      <c r="J82" s="21">
        <f>+I82*F82</f>
        <v>0</v>
      </c>
      <c r="K82" s="30"/>
      <c r="L82" s="30"/>
      <c r="M82" s="21">
        <f>IF(SUM(M$22:M81)=K$20,0,IF(SUM(L$22:L82)&lt;$V$5,L82,K$20-SUM(L$22:L81)))</f>
        <v>0</v>
      </c>
      <c r="N82" s="21">
        <f t="shared" si="15"/>
        <v>0</v>
      </c>
      <c r="O82" s="21">
        <f t="shared" si="11"/>
        <v>0</v>
      </c>
      <c r="P82" s="21">
        <f t="shared" si="12"/>
        <v>0</v>
      </c>
      <c r="Q82" s="21">
        <f t="shared" si="8"/>
        <v>0</v>
      </c>
      <c r="R82" s="21">
        <f t="shared" si="13"/>
        <v>0</v>
      </c>
      <c r="S82" s="44">
        <f t="shared" si="14"/>
        <v>0</v>
      </c>
      <c r="T82" s="44">
        <f>IF(SUM(L$22:L81)&lt;V$5,IF(SUM(L$22:L82)&lt;V$5,0,(SUM(L$22:L82)-V$5)),L82)</f>
        <v>0</v>
      </c>
      <c r="U82" s="53">
        <f>SUM(T82:T85)</f>
        <v>0</v>
      </c>
      <c r="V82" s="21">
        <f>+U82*F82</f>
        <v>0</v>
      </c>
      <c r="W82" s="54"/>
      <c r="X82" s="21">
        <f>+W82*F82</f>
        <v>0</v>
      </c>
    </row>
    <row r="83" spans="1:24" x14ac:dyDescent="0.2">
      <c r="A83" s="55"/>
      <c r="B83" s="9" t="s">
        <v>6</v>
      </c>
      <c r="C83" s="19">
        <f>+C82</f>
        <v>2029</v>
      </c>
      <c r="D83" s="19">
        <v>62</v>
      </c>
      <c r="E83" s="19">
        <f t="shared" si="9"/>
        <v>0.69463695099015454</v>
      </c>
      <c r="F83" s="19">
        <f t="shared" si="10"/>
        <v>0.72374398093377901</v>
      </c>
      <c r="G83" s="54"/>
      <c r="H83" s="19"/>
      <c r="I83" s="54"/>
      <c r="J83" s="19"/>
      <c r="K83" s="30"/>
      <c r="L83" s="30"/>
      <c r="M83" s="21">
        <f>IF(SUM(M$22:M82)=K$20,0,IF(SUM(L$22:L83)&lt;$V$5,L83,K$20-SUM(L$22:L82)))</f>
        <v>0</v>
      </c>
      <c r="N83" s="21">
        <f t="shared" si="15"/>
        <v>0</v>
      </c>
      <c r="O83" s="21">
        <f t="shared" si="11"/>
        <v>0</v>
      </c>
      <c r="P83" s="21">
        <f t="shared" si="12"/>
        <v>0</v>
      </c>
      <c r="Q83" s="21">
        <f t="shared" si="8"/>
        <v>0</v>
      </c>
      <c r="R83" s="21">
        <f t="shared" si="13"/>
        <v>0</v>
      </c>
      <c r="S83" s="44">
        <f t="shared" si="14"/>
        <v>0</v>
      </c>
      <c r="T83" s="44">
        <f>IF(SUM(L$22:L82)&lt;V$5,IF(SUM(L$22:L83)&lt;V$5,0,(SUM(L$22:L83)-V$5)),L83)</f>
        <v>0</v>
      </c>
      <c r="U83" s="53"/>
      <c r="V83" s="21"/>
      <c r="W83" s="54"/>
      <c r="X83" s="21"/>
    </row>
    <row r="84" spans="1:24" x14ac:dyDescent="0.2">
      <c r="A84" s="55"/>
      <c r="B84" s="9" t="s">
        <v>7</v>
      </c>
      <c r="C84" s="19">
        <f>+C82</f>
        <v>2029</v>
      </c>
      <c r="D84" s="19">
        <v>63</v>
      </c>
      <c r="E84" s="19">
        <f t="shared" si="9"/>
        <v>0.68322705910313231</v>
      </c>
      <c r="F84" s="19">
        <f t="shared" si="10"/>
        <v>0.72374398093377901</v>
      </c>
      <c r="G84" s="54"/>
      <c r="H84" s="19"/>
      <c r="I84" s="54"/>
      <c r="J84" s="19"/>
      <c r="K84" s="30"/>
      <c r="L84" s="30"/>
      <c r="M84" s="21">
        <f>IF(SUM(M$22:M83)=K$20,0,IF(SUM(L$22:L84)&lt;$V$5,L84,K$20-SUM(L$22:L83)))</f>
        <v>0</v>
      </c>
      <c r="N84" s="21">
        <f t="shared" si="15"/>
        <v>0</v>
      </c>
      <c r="O84" s="21">
        <f t="shared" si="11"/>
        <v>0</v>
      </c>
      <c r="P84" s="21">
        <f t="shared" si="12"/>
        <v>0</v>
      </c>
      <c r="Q84" s="21">
        <f t="shared" si="8"/>
        <v>0</v>
      </c>
      <c r="R84" s="21">
        <f t="shared" si="13"/>
        <v>0</v>
      </c>
      <c r="S84" s="44">
        <f t="shared" si="14"/>
        <v>0</v>
      </c>
      <c r="T84" s="44">
        <f>IF(SUM(L$22:L83)&lt;V$5,IF(SUM(L$22:L84)&lt;V$5,0,(SUM(L$22:L84)-V$5)),L84)</f>
        <v>0</v>
      </c>
      <c r="U84" s="53"/>
      <c r="V84" s="21"/>
      <c r="W84" s="54"/>
      <c r="X84" s="21"/>
    </row>
    <row r="85" spans="1:24" x14ac:dyDescent="0.2">
      <c r="A85" s="55"/>
      <c r="B85" s="9" t="s">
        <v>8</v>
      </c>
      <c r="C85" s="19">
        <f>+C82</f>
        <v>2029</v>
      </c>
      <c r="D85" s="19">
        <v>64</v>
      </c>
      <c r="E85" s="19">
        <f t="shared" si="9"/>
        <v>0.67200458257414419</v>
      </c>
      <c r="F85" s="19">
        <f t="shared" si="10"/>
        <v>0.72374398093377901</v>
      </c>
      <c r="G85" s="54"/>
      <c r="H85" s="19"/>
      <c r="I85" s="54"/>
      <c r="J85" s="19"/>
      <c r="K85" s="30"/>
      <c r="L85" s="30"/>
      <c r="M85" s="21">
        <f>IF(SUM(M$22:M84)=K$20,0,IF(SUM(L$22:L85)&lt;$V$5,L85,K$20-SUM(L$22:L84)))</f>
        <v>0</v>
      </c>
      <c r="N85" s="21">
        <f t="shared" si="15"/>
        <v>0</v>
      </c>
      <c r="O85" s="21">
        <f t="shared" si="11"/>
        <v>0</v>
      </c>
      <c r="P85" s="21">
        <f t="shared" si="12"/>
        <v>0</v>
      </c>
      <c r="Q85" s="21">
        <f t="shared" si="8"/>
        <v>0</v>
      </c>
      <c r="R85" s="21">
        <f t="shared" si="13"/>
        <v>0</v>
      </c>
      <c r="S85" s="44">
        <f t="shared" si="14"/>
        <v>0</v>
      </c>
      <c r="T85" s="44">
        <f>IF(SUM(L$22:L84)&lt;V$5,IF(SUM(L$22:L85)&lt;V$5,0,(SUM(L$22:L85)-V$5)),L85)</f>
        <v>0</v>
      </c>
      <c r="U85" s="53"/>
      <c r="V85" s="21"/>
      <c r="W85" s="54"/>
      <c r="X85" s="21"/>
    </row>
    <row r="86" spans="1:24" x14ac:dyDescent="0.2">
      <c r="A86" s="55">
        <v>2030</v>
      </c>
      <c r="B86" s="9" t="s">
        <v>5</v>
      </c>
      <c r="C86" s="19">
        <f>+A86</f>
        <v>2030</v>
      </c>
      <c r="D86" s="19">
        <v>65</v>
      </c>
      <c r="E86" s="19">
        <f t="shared" ref="E86:E117" si="16">IF(D86&lt;$B$6,1,(1/(1+$K$9/4)^(D86-$B$6+1)))</f>
        <v>0.6609664429764377</v>
      </c>
      <c r="F86" s="19">
        <f t="shared" ref="F86:F117" si="17">IF(C86&lt;($B$4+1),1,(1/(1+$K$9)^(C86-$B$4)))</f>
        <v>0.67842517897804555</v>
      </c>
      <c r="G86" s="54"/>
      <c r="H86" s="21">
        <f>+G86*F86</f>
        <v>0</v>
      </c>
      <c r="I86" s="54"/>
      <c r="J86" s="21">
        <f>+I86*F86</f>
        <v>0</v>
      </c>
      <c r="K86" s="30"/>
      <c r="L86" s="30"/>
      <c r="M86" s="21">
        <f>IF(SUM(M$22:M85)=K$20,0,IF(SUM(L$22:L86)&lt;$V$5,L86,K$20-SUM(L$22:L85)))</f>
        <v>0</v>
      </c>
      <c r="N86" s="21">
        <f t="shared" si="15"/>
        <v>0</v>
      </c>
      <c r="O86" s="21">
        <f t="shared" ref="O86:O117" si="18">+N86*($K$13/4)</f>
        <v>0</v>
      </c>
      <c r="P86" s="21">
        <f t="shared" ref="P86:P117" si="19">+N86*($K$12/4)</f>
        <v>0</v>
      </c>
      <c r="Q86" s="21">
        <f t="shared" si="8"/>
        <v>0</v>
      </c>
      <c r="R86" s="21">
        <f t="shared" ref="R86:R109" si="20">+Q86*E86</f>
        <v>0</v>
      </c>
      <c r="S86" s="44">
        <f t="shared" ref="S86:S109" si="21">+L86-T86</f>
        <v>0</v>
      </c>
      <c r="T86" s="44">
        <f>IF(SUM(L$22:L85)&lt;V$5,IF(SUM(L$22:L86)&lt;V$5,0,(SUM(L$22:L86)-V$5)),L86)</f>
        <v>0</v>
      </c>
      <c r="U86" s="53">
        <f>SUM(T86:T89)</f>
        <v>0</v>
      </c>
      <c r="V86" s="21">
        <f>+U86*F86</f>
        <v>0</v>
      </c>
      <c r="W86" s="54"/>
      <c r="X86" s="21">
        <f>+W86*F86</f>
        <v>0</v>
      </c>
    </row>
    <row r="87" spans="1:24" x14ac:dyDescent="0.2">
      <c r="A87" s="55"/>
      <c r="B87" s="9" t="s">
        <v>6</v>
      </c>
      <c r="C87" s="19">
        <f>+C86</f>
        <v>2030</v>
      </c>
      <c r="D87" s="19">
        <v>66</v>
      </c>
      <c r="E87" s="19">
        <f t="shared" si="16"/>
        <v>0.65010961244854704</v>
      </c>
      <c r="F87" s="19">
        <f t="shared" si="17"/>
        <v>0.67842517897804555</v>
      </c>
      <c r="G87" s="54"/>
      <c r="H87" s="19"/>
      <c r="I87" s="54"/>
      <c r="J87" s="19"/>
      <c r="K87" s="30"/>
      <c r="L87" s="30"/>
      <c r="M87" s="21">
        <f>IF(SUM(M$22:M86)=K$20,0,IF(SUM(L$22:L87)&lt;$V$5,L87,K$20-SUM(L$22:L86)))</f>
        <v>0</v>
      </c>
      <c r="N87" s="21">
        <f t="shared" ref="N87:N109" si="22">+N86+K87-M86</f>
        <v>0</v>
      </c>
      <c r="O87" s="21">
        <f t="shared" si="18"/>
        <v>0</v>
      </c>
      <c r="P87" s="21">
        <f t="shared" si="19"/>
        <v>0</v>
      </c>
      <c r="Q87" s="21">
        <f t="shared" ref="Q87:Q109" si="23">+P87-O87</f>
        <v>0</v>
      </c>
      <c r="R87" s="21">
        <f t="shared" si="20"/>
        <v>0</v>
      </c>
      <c r="S87" s="44">
        <f t="shared" si="21"/>
        <v>0</v>
      </c>
      <c r="T87" s="44">
        <f>IF(SUM(L$22:L86)&lt;V$5,IF(SUM(L$22:L87)&lt;V$5,0,(SUM(L$22:L87)-V$5)),L87)</f>
        <v>0</v>
      </c>
      <c r="U87" s="53"/>
      <c r="V87" s="21"/>
      <c r="W87" s="54"/>
      <c r="X87" s="21"/>
    </row>
    <row r="88" spans="1:24" x14ac:dyDescent="0.2">
      <c r="A88" s="55"/>
      <c r="B88" s="9" t="s">
        <v>7</v>
      </c>
      <c r="C88" s="19">
        <f>+C86</f>
        <v>2030</v>
      </c>
      <c r="D88" s="19">
        <v>67</v>
      </c>
      <c r="E88" s="19">
        <f t="shared" si="16"/>
        <v>0.63943111286372301</v>
      </c>
      <c r="F88" s="19">
        <f t="shared" si="17"/>
        <v>0.67842517897804555</v>
      </c>
      <c r="G88" s="54"/>
      <c r="H88" s="19"/>
      <c r="I88" s="54"/>
      <c r="J88" s="19"/>
      <c r="K88" s="30"/>
      <c r="L88" s="30"/>
      <c r="M88" s="21">
        <f>IF(SUM(M$22:M87)=K$20,0,IF(SUM(L$22:L88)&lt;$V$5,L88,K$20-SUM(L$22:L87)))</f>
        <v>0</v>
      </c>
      <c r="N88" s="21">
        <f t="shared" si="22"/>
        <v>0</v>
      </c>
      <c r="O88" s="21">
        <f t="shared" si="18"/>
        <v>0</v>
      </c>
      <c r="P88" s="21">
        <f t="shared" si="19"/>
        <v>0</v>
      </c>
      <c r="Q88" s="21">
        <f t="shared" si="23"/>
        <v>0</v>
      </c>
      <c r="R88" s="21">
        <f t="shared" si="20"/>
        <v>0</v>
      </c>
      <c r="S88" s="44">
        <f t="shared" si="21"/>
        <v>0</v>
      </c>
      <c r="T88" s="44">
        <f>IF(SUM(L$22:L87)&lt;V$5,IF(SUM(L$22:L88)&lt;V$5,0,(SUM(L$22:L88)-V$5)),L88)</f>
        <v>0</v>
      </c>
      <c r="U88" s="53"/>
      <c r="V88" s="21"/>
      <c r="W88" s="54"/>
      <c r="X88" s="21"/>
    </row>
    <row r="89" spans="1:24" x14ac:dyDescent="0.2">
      <c r="A89" s="55"/>
      <c r="B89" s="9" t="s">
        <v>8</v>
      </c>
      <c r="C89" s="19">
        <f>+C86</f>
        <v>2030</v>
      </c>
      <c r="D89" s="19">
        <v>68</v>
      </c>
      <c r="E89" s="19">
        <f t="shared" si="16"/>
        <v>0.62892801501300588</v>
      </c>
      <c r="F89" s="19">
        <f t="shared" si="17"/>
        <v>0.67842517897804555</v>
      </c>
      <c r="G89" s="54"/>
      <c r="H89" s="19"/>
      <c r="I89" s="54"/>
      <c r="J89" s="19"/>
      <c r="K89" s="30"/>
      <c r="L89" s="30"/>
      <c r="M89" s="21">
        <f>IF(SUM(M$22:M88)=K$20,0,IF(SUM(L$22:L89)&lt;$V$5,L89,K$20-SUM(L$22:L88)))</f>
        <v>0</v>
      </c>
      <c r="N89" s="21">
        <f t="shared" si="22"/>
        <v>0</v>
      </c>
      <c r="O89" s="21">
        <f t="shared" si="18"/>
        <v>0</v>
      </c>
      <c r="P89" s="21">
        <f t="shared" si="19"/>
        <v>0</v>
      </c>
      <c r="Q89" s="21">
        <f t="shared" si="23"/>
        <v>0</v>
      </c>
      <c r="R89" s="21">
        <f t="shared" si="20"/>
        <v>0</v>
      </c>
      <c r="S89" s="44">
        <f t="shared" si="21"/>
        <v>0</v>
      </c>
      <c r="T89" s="44">
        <f>IF(SUM(L$22:L88)&lt;V$5,IF(SUM(L$22:L89)&lt;V$5,0,(SUM(L$22:L89)-V$5)),L89)</f>
        <v>0</v>
      </c>
      <c r="U89" s="53"/>
      <c r="V89" s="21"/>
      <c r="W89" s="54"/>
      <c r="X89" s="21"/>
    </row>
    <row r="90" spans="1:24" x14ac:dyDescent="0.2">
      <c r="A90" s="55">
        <v>2031</v>
      </c>
      <c r="B90" s="9" t="s">
        <v>5</v>
      </c>
      <c r="C90" s="19">
        <f>+A90</f>
        <v>2031</v>
      </c>
      <c r="D90" s="19">
        <v>69</v>
      </c>
      <c r="E90" s="19">
        <f t="shared" si="16"/>
        <v>0.61859743780171705</v>
      </c>
      <c r="F90" s="19">
        <f t="shared" si="17"/>
        <v>0.63594411227788306</v>
      </c>
      <c r="G90" s="54"/>
      <c r="H90" s="21">
        <f>+G90*F90</f>
        <v>0</v>
      </c>
      <c r="I90" s="54"/>
      <c r="J90" s="21">
        <f>+I90*F90</f>
        <v>0</v>
      </c>
      <c r="K90" s="30"/>
      <c r="L90" s="30"/>
      <c r="M90" s="21">
        <f>IF(SUM(M$22:M89)=K$20,0,IF(SUM(L$22:L90)&lt;$V$5,L90,K$20-SUM(L$22:L89)))</f>
        <v>0</v>
      </c>
      <c r="N90" s="21">
        <f t="shared" si="22"/>
        <v>0</v>
      </c>
      <c r="O90" s="21">
        <f t="shared" si="18"/>
        <v>0</v>
      </c>
      <c r="P90" s="21">
        <f t="shared" si="19"/>
        <v>0</v>
      </c>
      <c r="Q90" s="21">
        <f t="shared" si="23"/>
        <v>0</v>
      </c>
      <c r="R90" s="21">
        <f t="shared" si="20"/>
        <v>0</v>
      </c>
      <c r="S90" s="44">
        <f t="shared" si="21"/>
        <v>0</v>
      </c>
      <c r="T90" s="44">
        <f>IF(SUM(L$22:L89)&lt;V$5,IF(SUM(L$22:L90)&lt;V$5,0,(SUM(L$22:L90)-V$5)),L90)</f>
        <v>0</v>
      </c>
      <c r="U90" s="53">
        <f>SUM(T90:T93)</f>
        <v>0</v>
      </c>
      <c r="V90" s="21">
        <f>+U90*F90</f>
        <v>0</v>
      </c>
      <c r="W90" s="54"/>
      <c r="X90" s="21">
        <f>+W90*F90</f>
        <v>0</v>
      </c>
    </row>
    <row r="91" spans="1:24" x14ac:dyDescent="0.2">
      <c r="A91" s="55"/>
      <c r="B91" s="9" t="s">
        <v>6</v>
      </c>
      <c r="C91" s="19">
        <f>+C90</f>
        <v>2031</v>
      </c>
      <c r="D91" s="19">
        <v>70</v>
      </c>
      <c r="E91" s="19">
        <f t="shared" si="16"/>
        <v>0.60843654745914955</v>
      </c>
      <c r="F91" s="19">
        <f t="shared" si="17"/>
        <v>0.63594411227788306</v>
      </c>
      <c r="G91" s="54"/>
      <c r="H91" s="19"/>
      <c r="I91" s="54"/>
      <c r="J91" s="19"/>
      <c r="K91" s="30"/>
      <c r="L91" s="30"/>
      <c r="M91" s="21">
        <f>IF(SUM(M$22:M90)=K$20,0,IF(SUM(L$22:L91)&lt;$V$5,L91,K$20-SUM(L$22:L90)))</f>
        <v>0</v>
      </c>
      <c r="N91" s="21">
        <f t="shared" si="22"/>
        <v>0</v>
      </c>
      <c r="O91" s="21">
        <f t="shared" si="18"/>
        <v>0</v>
      </c>
      <c r="P91" s="21">
        <f t="shared" si="19"/>
        <v>0</v>
      </c>
      <c r="Q91" s="21">
        <f t="shared" si="23"/>
        <v>0</v>
      </c>
      <c r="R91" s="21">
        <f t="shared" si="20"/>
        <v>0</v>
      </c>
      <c r="S91" s="44">
        <f t="shared" si="21"/>
        <v>0</v>
      </c>
      <c r="T91" s="44">
        <f>IF(SUM(L$22:L90)&lt;V$5,IF(SUM(L$22:L91)&lt;V$5,0,(SUM(L$22:L91)-V$5)),L91)</f>
        <v>0</v>
      </c>
      <c r="U91" s="53"/>
      <c r="V91" s="21"/>
      <c r="W91" s="54"/>
      <c r="X91" s="21"/>
    </row>
    <row r="92" spans="1:24" x14ac:dyDescent="0.2">
      <c r="A92" s="55"/>
      <c r="B92" s="9" t="s">
        <v>7</v>
      </c>
      <c r="C92" s="19">
        <f>+C90</f>
        <v>2031</v>
      </c>
      <c r="D92" s="19">
        <v>71</v>
      </c>
      <c r="E92" s="19">
        <f t="shared" si="16"/>
        <v>0.59844255676123681</v>
      </c>
      <c r="F92" s="19">
        <f t="shared" si="17"/>
        <v>0.63594411227788306</v>
      </c>
      <c r="G92" s="54"/>
      <c r="H92" s="19"/>
      <c r="I92" s="54"/>
      <c r="J92" s="19"/>
      <c r="K92" s="30"/>
      <c r="L92" s="30"/>
      <c r="M92" s="21">
        <f>IF(SUM(M$22:M91)=K$20,0,IF(SUM(L$22:L92)&lt;$V$5,L92,K$20-SUM(L$22:L91)))</f>
        <v>0</v>
      </c>
      <c r="N92" s="21">
        <f t="shared" si="22"/>
        <v>0</v>
      </c>
      <c r="O92" s="21">
        <f t="shared" si="18"/>
        <v>0</v>
      </c>
      <c r="P92" s="21">
        <f t="shared" si="19"/>
        <v>0</v>
      </c>
      <c r="Q92" s="21">
        <f t="shared" si="23"/>
        <v>0</v>
      </c>
      <c r="R92" s="21">
        <f t="shared" si="20"/>
        <v>0</v>
      </c>
      <c r="S92" s="44">
        <f t="shared" si="21"/>
        <v>0</v>
      </c>
      <c r="T92" s="44">
        <f>IF(SUM(L$22:L91)&lt;V$5,IF(SUM(L$22:L92)&lt;V$5,0,(SUM(L$22:L92)-V$5)),L92)</f>
        <v>0</v>
      </c>
      <c r="U92" s="53"/>
      <c r="V92" s="21"/>
      <c r="W92" s="54"/>
      <c r="X92" s="21"/>
    </row>
    <row r="93" spans="1:24" x14ac:dyDescent="0.2">
      <c r="A93" s="55"/>
      <c r="B93" s="9" t="s">
        <v>8</v>
      </c>
      <c r="C93" s="19">
        <f>+C90</f>
        <v>2031</v>
      </c>
      <c r="D93" s="19">
        <v>72</v>
      </c>
      <c r="E93" s="19">
        <f t="shared" si="16"/>
        <v>0.58861272426599487</v>
      </c>
      <c r="F93" s="19">
        <f t="shared" si="17"/>
        <v>0.63594411227788306</v>
      </c>
      <c r="G93" s="54"/>
      <c r="H93" s="19"/>
      <c r="I93" s="54"/>
      <c r="J93" s="19"/>
      <c r="K93" s="30"/>
      <c r="L93" s="30"/>
      <c r="M93" s="21">
        <f>IF(SUM(M$22:M92)=K$20,0,IF(SUM(L$22:L93)&lt;$V$5,L93,K$20-SUM(L$22:L92)))</f>
        <v>0</v>
      </c>
      <c r="N93" s="21">
        <f t="shared" si="22"/>
        <v>0</v>
      </c>
      <c r="O93" s="21">
        <f t="shared" si="18"/>
        <v>0</v>
      </c>
      <c r="P93" s="21">
        <f t="shared" si="19"/>
        <v>0</v>
      </c>
      <c r="Q93" s="21">
        <f t="shared" si="23"/>
        <v>0</v>
      </c>
      <c r="R93" s="21">
        <f t="shared" si="20"/>
        <v>0</v>
      </c>
      <c r="S93" s="44">
        <f t="shared" si="21"/>
        <v>0</v>
      </c>
      <c r="T93" s="44">
        <f>IF(SUM(L$22:L92)&lt;V$5,IF(SUM(L$22:L93)&lt;V$5,0,(SUM(L$22:L93)-V$5)),L93)</f>
        <v>0</v>
      </c>
      <c r="U93" s="53"/>
      <c r="V93" s="21"/>
      <c r="W93" s="54"/>
      <c r="X93" s="21"/>
    </row>
    <row r="94" spans="1:24" x14ac:dyDescent="0.2">
      <c r="A94" s="55">
        <v>2032</v>
      </c>
      <c r="B94" s="9" t="s">
        <v>5</v>
      </c>
      <c r="C94" s="19">
        <f>+A94</f>
        <v>2032</v>
      </c>
      <c r="D94" s="19">
        <v>73</v>
      </c>
      <c r="E94" s="19">
        <f t="shared" si="16"/>
        <v>0.57894435356151752</v>
      </c>
      <c r="F94" s="19">
        <f t="shared" si="17"/>
        <v>0.59612308987428098</v>
      </c>
      <c r="G94" s="54"/>
      <c r="H94" s="21">
        <f>+G94*F94</f>
        <v>0</v>
      </c>
      <c r="I94" s="54"/>
      <c r="J94" s="21">
        <f>+I94*F94</f>
        <v>0</v>
      </c>
      <c r="K94" s="30"/>
      <c r="L94" s="30"/>
      <c r="M94" s="21">
        <f>IF(SUM(M$22:M93)=K$20,0,IF(SUM(L$22:L94)&lt;$V$5,L94,K$20-SUM(L$22:L93)))</f>
        <v>0</v>
      </c>
      <c r="N94" s="21">
        <f t="shared" si="22"/>
        <v>0</v>
      </c>
      <c r="O94" s="21">
        <f t="shared" si="18"/>
        <v>0</v>
      </c>
      <c r="P94" s="21">
        <f t="shared" si="19"/>
        <v>0</v>
      </c>
      <c r="Q94" s="21">
        <f t="shared" si="23"/>
        <v>0</v>
      </c>
      <c r="R94" s="21">
        <f t="shared" si="20"/>
        <v>0</v>
      </c>
      <c r="S94" s="44">
        <f t="shared" si="21"/>
        <v>0</v>
      </c>
      <c r="T94" s="44">
        <f>IF(SUM(L$22:L93)&lt;V$5,IF(SUM(L$22:L94)&lt;V$5,0,(SUM(L$22:L94)-V$5)),L94)</f>
        <v>0</v>
      </c>
      <c r="U94" s="53">
        <f>SUM(T94:T97)</f>
        <v>0</v>
      </c>
      <c r="V94" s="21">
        <f>+U94*F94</f>
        <v>0</v>
      </c>
      <c r="W94" s="54"/>
      <c r="X94" s="21">
        <f>+W94*F94</f>
        <v>0</v>
      </c>
    </row>
    <row r="95" spans="1:24" x14ac:dyDescent="0.2">
      <c r="A95" s="55"/>
      <c r="B95" s="9" t="s">
        <v>6</v>
      </c>
      <c r="C95" s="19">
        <f>+C94</f>
        <v>2032</v>
      </c>
      <c r="D95" s="19">
        <v>74</v>
      </c>
      <c r="E95" s="19">
        <f t="shared" si="16"/>
        <v>0.569434792526328</v>
      </c>
      <c r="F95" s="19">
        <f t="shared" si="17"/>
        <v>0.59612308987428098</v>
      </c>
      <c r="G95" s="54"/>
      <c r="H95" s="19"/>
      <c r="I95" s="54"/>
      <c r="J95" s="19"/>
      <c r="K95" s="30"/>
      <c r="L95" s="30"/>
      <c r="M95" s="21">
        <f>IF(SUM(M$22:M94)=K$20,0,IF(SUM(L$22:L95)&lt;$V$5,L95,K$20-SUM(L$22:L94)))</f>
        <v>0</v>
      </c>
      <c r="N95" s="21">
        <f t="shared" si="22"/>
        <v>0</v>
      </c>
      <c r="O95" s="21">
        <f t="shared" si="18"/>
        <v>0</v>
      </c>
      <c r="P95" s="21">
        <f t="shared" si="19"/>
        <v>0</v>
      </c>
      <c r="Q95" s="21">
        <f t="shared" si="23"/>
        <v>0</v>
      </c>
      <c r="R95" s="21">
        <f t="shared" si="20"/>
        <v>0</v>
      </c>
      <c r="S95" s="44">
        <f t="shared" si="21"/>
        <v>0</v>
      </c>
      <c r="T95" s="44">
        <f>IF(SUM(L$22:L94)&lt;V$5,IF(SUM(L$22:L95)&lt;V$5,0,(SUM(L$22:L95)-V$5)),L95)</f>
        <v>0</v>
      </c>
      <c r="U95" s="53"/>
      <c r="V95" s="21"/>
      <c r="W95" s="54"/>
      <c r="X95" s="21"/>
    </row>
    <row r="96" spans="1:24" x14ac:dyDescent="0.2">
      <c r="A96" s="55"/>
      <c r="B96" s="9" t="s">
        <v>7</v>
      </c>
      <c r="C96" s="19">
        <f>+C94</f>
        <v>2032</v>
      </c>
      <c r="D96" s="19">
        <v>75</v>
      </c>
      <c r="E96" s="19">
        <f t="shared" si="16"/>
        <v>0.56008143260187659</v>
      </c>
      <c r="F96" s="19">
        <f t="shared" si="17"/>
        <v>0.59612308987428098</v>
      </c>
      <c r="G96" s="54"/>
      <c r="H96" s="19"/>
      <c r="I96" s="54"/>
      <c r="J96" s="19"/>
      <c r="K96" s="30"/>
      <c r="L96" s="30"/>
      <c r="M96" s="21">
        <f>IF(SUM(M$22:M95)=K$20,0,IF(SUM(L$22:L96)&lt;$V$5,L96,K$20-SUM(L$22:L95)))</f>
        <v>0</v>
      </c>
      <c r="N96" s="21">
        <f t="shared" si="22"/>
        <v>0</v>
      </c>
      <c r="O96" s="21">
        <f t="shared" si="18"/>
        <v>0</v>
      </c>
      <c r="P96" s="21">
        <f t="shared" si="19"/>
        <v>0</v>
      </c>
      <c r="Q96" s="21">
        <f t="shared" si="23"/>
        <v>0</v>
      </c>
      <c r="R96" s="21">
        <f t="shared" si="20"/>
        <v>0</v>
      </c>
      <c r="S96" s="44">
        <f t="shared" si="21"/>
        <v>0</v>
      </c>
      <c r="T96" s="44">
        <f>IF(SUM(L$22:L95)&lt;V$5,IF(SUM(L$22:L96)&lt;V$5,0,(SUM(L$22:L96)-V$5)),L96)</f>
        <v>0</v>
      </c>
      <c r="U96" s="53"/>
      <c r="V96" s="21"/>
      <c r="W96" s="54"/>
      <c r="X96" s="21"/>
    </row>
    <row r="97" spans="1:24" x14ac:dyDescent="0.2">
      <c r="A97" s="55"/>
      <c r="B97" s="9" t="s">
        <v>8</v>
      </c>
      <c r="C97" s="19">
        <f>+C94</f>
        <v>2032</v>
      </c>
      <c r="D97" s="19">
        <v>76</v>
      </c>
      <c r="E97" s="19">
        <f t="shared" si="16"/>
        <v>0.55088170807699099</v>
      </c>
      <c r="F97" s="19">
        <f t="shared" si="17"/>
        <v>0.59612308987428098</v>
      </c>
      <c r="G97" s="54"/>
      <c r="H97" s="19"/>
      <c r="I97" s="54"/>
      <c r="J97" s="19"/>
      <c r="K97" s="30"/>
      <c r="L97" s="30"/>
      <c r="M97" s="21">
        <f>IF(SUM(M$22:M96)=K$20,0,IF(SUM(L$22:L97)&lt;$V$5,L97,K$20-SUM(L$22:L96)))</f>
        <v>0</v>
      </c>
      <c r="N97" s="21">
        <f t="shared" si="22"/>
        <v>0</v>
      </c>
      <c r="O97" s="21">
        <f t="shared" si="18"/>
        <v>0</v>
      </c>
      <c r="P97" s="21">
        <f t="shared" si="19"/>
        <v>0</v>
      </c>
      <c r="Q97" s="21">
        <f t="shared" si="23"/>
        <v>0</v>
      </c>
      <c r="R97" s="21">
        <f t="shared" si="20"/>
        <v>0</v>
      </c>
      <c r="S97" s="44">
        <f t="shared" si="21"/>
        <v>0</v>
      </c>
      <c r="T97" s="44">
        <f>IF(SUM(L$22:L96)&lt;V$5,IF(SUM(L$22:L97)&lt;V$5,0,(SUM(L$22:L97)-V$5)),L97)</f>
        <v>0</v>
      </c>
      <c r="U97" s="53"/>
      <c r="V97" s="21"/>
      <c r="W97" s="54"/>
      <c r="X97" s="21"/>
    </row>
    <row r="98" spans="1:24" x14ac:dyDescent="0.2">
      <c r="A98" s="55">
        <v>2033</v>
      </c>
      <c r="B98" s="9" t="s">
        <v>5</v>
      </c>
      <c r="C98" s="19">
        <f>+A98</f>
        <v>2033</v>
      </c>
      <c r="D98" s="19">
        <v>77</v>
      </c>
      <c r="E98" s="19">
        <f t="shared" si="16"/>
        <v>0.54183309538407687</v>
      </c>
      <c r="F98" s="19">
        <f t="shared" si="17"/>
        <v>0.55879554731372416</v>
      </c>
      <c r="G98" s="54"/>
      <c r="H98" s="21">
        <f>+G98*F98</f>
        <v>0</v>
      </c>
      <c r="I98" s="54"/>
      <c r="J98" s="21">
        <f>+I98*F98</f>
        <v>0</v>
      </c>
      <c r="K98" s="30"/>
      <c r="L98" s="30"/>
      <c r="M98" s="21">
        <f>IF(SUM(M$22:M97)=K$20,0,IF(SUM(L$22:L98)&lt;$V$5,L98,K$20-SUM(L$22:L97)))</f>
        <v>0</v>
      </c>
      <c r="N98" s="21">
        <f t="shared" si="22"/>
        <v>0</v>
      </c>
      <c r="O98" s="21">
        <f t="shared" si="18"/>
        <v>0</v>
      </c>
      <c r="P98" s="21">
        <f t="shared" si="19"/>
        <v>0</v>
      </c>
      <c r="Q98" s="21">
        <f t="shared" si="23"/>
        <v>0</v>
      </c>
      <c r="R98" s="21">
        <f t="shared" si="20"/>
        <v>0</v>
      </c>
      <c r="S98" s="44">
        <f t="shared" si="21"/>
        <v>0</v>
      </c>
      <c r="T98" s="44">
        <f>IF(SUM(L$22:L97)&lt;V$5,IF(SUM(L$22:L98)&lt;V$5,0,(SUM(L$22:L98)-V$5)),L98)</f>
        <v>0</v>
      </c>
      <c r="U98" s="53">
        <f>SUM(T98:T101)</f>
        <v>0</v>
      </c>
      <c r="V98" s="21">
        <f>+U98*F98</f>
        <v>0</v>
      </c>
      <c r="W98" s="54"/>
      <c r="X98" s="21">
        <f>+W98*F98</f>
        <v>0</v>
      </c>
    </row>
    <row r="99" spans="1:24" x14ac:dyDescent="0.2">
      <c r="A99" s="55"/>
      <c r="B99" s="9" t="s">
        <v>6</v>
      </c>
      <c r="C99" s="19">
        <f>+C98</f>
        <v>2033</v>
      </c>
      <c r="D99" s="19">
        <v>78</v>
      </c>
      <c r="E99" s="19">
        <f t="shared" si="16"/>
        <v>0.53293311240688213</v>
      </c>
      <c r="F99" s="19">
        <f t="shared" si="17"/>
        <v>0.55879554731372416</v>
      </c>
      <c r="G99" s="54"/>
      <c r="H99" s="19"/>
      <c r="I99" s="54"/>
      <c r="J99" s="19"/>
      <c r="K99" s="30"/>
      <c r="L99" s="30"/>
      <c r="M99" s="21">
        <f>IF(SUM(M$22:M98)=K$20,0,IF(SUM(L$22:L99)&lt;$V$5,L99,K$20-SUM(L$22:L98)))</f>
        <v>0</v>
      </c>
      <c r="N99" s="21">
        <f t="shared" si="22"/>
        <v>0</v>
      </c>
      <c r="O99" s="21">
        <f t="shared" si="18"/>
        <v>0</v>
      </c>
      <c r="P99" s="21">
        <f t="shared" si="19"/>
        <v>0</v>
      </c>
      <c r="Q99" s="21">
        <f t="shared" si="23"/>
        <v>0</v>
      </c>
      <c r="R99" s="21">
        <f t="shared" si="20"/>
        <v>0</v>
      </c>
      <c r="S99" s="44">
        <f t="shared" si="21"/>
        <v>0</v>
      </c>
      <c r="T99" s="44">
        <f>IF(SUM(L$22:L98)&lt;V$5,IF(SUM(L$22:L99)&lt;V$5,0,(SUM(L$22:L99)-V$5)),L99)</f>
        <v>0</v>
      </c>
      <c r="U99" s="53"/>
      <c r="V99" s="21"/>
      <c r="W99" s="54"/>
      <c r="X99" s="21"/>
    </row>
    <row r="100" spans="1:24" x14ac:dyDescent="0.2">
      <c r="A100" s="55"/>
      <c r="B100" s="9" t="s">
        <v>7</v>
      </c>
      <c r="C100" s="19">
        <f>+C98</f>
        <v>2033</v>
      </c>
      <c r="D100" s="19">
        <v>79</v>
      </c>
      <c r="E100" s="19">
        <f t="shared" si="16"/>
        <v>0.52417931779962834</v>
      </c>
      <c r="F100" s="19">
        <f t="shared" si="17"/>
        <v>0.55879554731372416</v>
      </c>
      <c r="G100" s="54"/>
      <c r="H100" s="19"/>
      <c r="I100" s="54"/>
      <c r="J100" s="19"/>
      <c r="K100" s="30"/>
      <c r="L100" s="30"/>
      <c r="M100" s="21">
        <f>IF(SUM(M$22:M99)=K$20,0,IF(SUM(L$22:L100)&lt;$V$5,L100,K$20-SUM(L$22:L99)))</f>
        <v>0</v>
      </c>
      <c r="N100" s="21">
        <f t="shared" si="22"/>
        <v>0</v>
      </c>
      <c r="O100" s="21">
        <f t="shared" si="18"/>
        <v>0</v>
      </c>
      <c r="P100" s="21">
        <f t="shared" si="19"/>
        <v>0</v>
      </c>
      <c r="Q100" s="21">
        <f t="shared" si="23"/>
        <v>0</v>
      </c>
      <c r="R100" s="21">
        <f t="shared" si="20"/>
        <v>0</v>
      </c>
      <c r="S100" s="44">
        <f t="shared" si="21"/>
        <v>0</v>
      </c>
      <c r="T100" s="44">
        <f>IF(SUM(L$22:L99)&lt;V$5,IF(SUM(L$22:L100)&lt;V$5,0,(SUM(L$22:L100)-V$5)),L100)</f>
        <v>0</v>
      </c>
      <c r="U100" s="53"/>
      <c r="V100" s="21"/>
      <c r="W100" s="54"/>
      <c r="X100" s="21"/>
    </row>
    <row r="101" spans="1:24" x14ac:dyDescent="0.2">
      <c r="A101" s="55"/>
      <c r="B101" s="9" t="s">
        <v>8</v>
      </c>
      <c r="C101" s="19">
        <f>+C98</f>
        <v>2033</v>
      </c>
      <c r="D101" s="19">
        <v>80</v>
      </c>
      <c r="E101" s="19">
        <f t="shared" si="16"/>
        <v>0.515569310317329</v>
      </c>
      <c r="F101" s="19">
        <f t="shared" si="17"/>
        <v>0.55879554731372416</v>
      </c>
      <c r="G101" s="54"/>
      <c r="H101" s="19"/>
      <c r="I101" s="54"/>
      <c r="J101" s="19"/>
      <c r="K101" s="30"/>
      <c r="L101" s="30"/>
      <c r="M101" s="21">
        <f>IF(SUM(M$22:M100)=K$20,0,IF(SUM(L$22:L101)&lt;$V$5,L101,K$20-SUM(L$22:L100)))</f>
        <v>0</v>
      </c>
      <c r="N101" s="21">
        <f t="shared" si="22"/>
        <v>0</v>
      </c>
      <c r="O101" s="21">
        <f t="shared" si="18"/>
        <v>0</v>
      </c>
      <c r="P101" s="21">
        <f t="shared" si="19"/>
        <v>0</v>
      </c>
      <c r="Q101" s="21">
        <f t="shared" si="23"/>
        <v>0</v>
      </c>
      <c r="R101" s="21">
        <f t="shared" si="20"/>
        <v>0</v>
      </c>
      <c r="S101" s="44">
        <f t="shared" si="21"/>
        <v>0</v>
      </c>
      <c r="T101" s="44">
        <f>IF(SUM(L$22:L100)&lt;V$5,IF(SUM(L$22:L101)&lt;V$5,0,(SUM(L$22:L101)-V$5)),L101)</f>
        <v>0</v>
      </c>
      <c r="U101" s="53"/>
      <c r="V101" s="21"/>
      <c r="W101" s="54"/>
      <c r="X101" s="21"/>
    </row>
    <row r="102" spans="1:24" x14ac:dyDescent="0.2">
      <c r="A102" s="55">
        <v>2034</v>
      </c>
      <c r="B102" s="9" t="s">
        <v>5</v>
      </c>
      <c r="C102" s="19">
        <f>+A102</f>
        <v>2034</v>
      </c>
      <c r="D102" s="19">
        <v>81</v>
      </c>
      <c r="E102" s="19">
        <f t="shared" si="16"/>
        <v>0.50710072815710538</v>
      </c>
      <c r="F102" s="19">
        <f t="shared" si="17"/>
        <v>0.5238053499378742</v>
      </c>
      <c r="G102" s="54"/>
      <c r="H102" s="21">
        <f>+G102*F102</f>
        <v>0</v>
      </c>
      <c r="I102" s="54"/>
      <c r="J102" s="21">
        <f>+I102*F102</f>
        <v>0</v>
      </c>
      <c r="K102" s="30"/>
      <c r="L102" s="30"/>
      <c r="M102" s="21">
        <f>IF(SUM(M$22:M101)=K$20,0,IF(SUM(L$22:L102)&lt;$V$5,L102,K$20-SUM(L$22:L101)))</f>
        <v>0</v>
      </c>
      <c r="N102" s="21">
        <f t="shared" si="22"/>
        <v>0</v>
      </c>
      <c r="O102" s="21">
        <f t="shared" si="18"/>
        <v>0</v>
      </c>
      <c r="P102" s="21">
        <f t="shared" si="19"/>
        <v>0</v>
      </c>
      <c r="Q102" s="21">
        <f t="shared" si="23"/>
        <v>0</v>
      </c>
      <c r="R102" s="21">
        <f t="shared" si="20"/>
        <v>0</v>
      </c>
      <c r="S102" s="44">
        <f t="shared" si="21"/>
        <v>0</v>
      </c>
      <c r="T102" s="44">
        <f>IF(SUM(L$22:L101)&lt;V$5,IF(SUM(L$22:L102)&lt;V$5,0,(SUM(L$22:L102)-V$5)),L102)</f>
        <v>0</v>
      </c>
      <c r="U102" s="53">
        <f>SUM(T102:T105)</f>
        <v>0</v>
      </c>
      <c r="V102" s="21">
        <f>+U102*F102</f>
        <v>0</v>
      </c>
      <c r="W102" s="54"/>
      <c r="X102" s="21">
        <f>+W102*F102</f>
        <v>0</v>
      </c>
    </row>
    <row r="103" spans="1:24" x14ac:dyDescent="0.2">
      <c r="A103" s="55"/>
      <c r="B103" s="9" t="s">
        <v>6</v>
      </c>
      <c r="C103" s="19">
        <f>+C102</f>
        <v>2034</v>
      </c>
      <c r="D103" s="19">
        <v>82</v>
      </c>
      <c r="E103" s="19">
        <f t="shared" si="16"/>
        <v>0.49877124831032305</v>
      </c>
      <c r="F103" s="19">
        <f t="shared" si="17"/>
        <v>0.5238053499378742</v>
      </c>
      <c r="G103" s="54"/>
      <c r="H103" s="19"/>
      <c r="I103" s="54"/>
      <c r="J103" s="19"/>
      <c r="K103" s="30"/>
      <c r="L103" s="30"/>
      <c r="M103" s="21">
        <f>IF(SUM(M$22:M102)=K$20,0,IF(SUM(L$22:L103)&lt;$V$5,L103,K$20-SUM(L$22:L102)))</f>
        <v>0</v>
      </c>
      <c r="N103" s="21">
        <f t="shared" si="22"/>
        <v>0</v>
      </c>
      <c r="O103" s="21">
        <f t="shared" si="18"/>
        <v>0</v>
      </c>
      <c r="P103" s="21">
        <f t="shared" si="19"/>
        <v>0</v>
      </c>
      <c r="Q103" s="21">
        <f t="shared" si="23"/>
        <v>0</v>
      </c>
      <c r="R103" s="21">
        <f t="shared" si="20"/>
        <v>0</v>
      </c>
      <c r="S103" s="44">
        <f t="shared" si="21"/>
        <v>0</v>
      </c>
      <c r="T103" s="44">
        <f>IF(SUM(L$22:L102)&lt;V$5,IF(SUM(L$22:L103)&lt;V$5,0,(SUM(L$22:L103)-V$5)),L103)</f>
        <v>0</v>
      </c>
      <c r="U103" s="53"/>
      <c r="V103" s="21"/>
      <c r="W103" s="54"/>
      <c r="X103" s="21"/>
    </row>
    <row r="104" spans="1:24" x14ac:dyDescent="0.2">
      <c r="A104" s="55"/>
      <c r="B104" s="9" t="s">
        <v>7</v>
      </c>
      <c r="C104" s="19">
        <f>+C102</f>
        <v>2034</v>
      </c>
      <c r="D104" s="19">
        <v>83</v>
      </c>
      <c r="E104" s="19">
        <f t="shared" si="16"/>
        <v>0.4905785859253694</v>
      </c>
      <c r="F104" s="19">
        <f t="shared" si="17"/>
        <v>0.5238053499378742</v>
      </c>
      <c r="G104" s="54"/>
      <c r="H104" s="19"/>
      <c r="I104" s="54"/>
      <c r="J104" s="19"/>
      <c r="K104" s="30"/>
      <c r="L104" s="30"/>
      <c r="M104" s="21">
        <f>IF(SUM(M$22:M103)=K$20,0,IF(SUM(L$22:L104)&lt;$V$5,L104,K$20-SUM(L$22:L103)))</f>
        <v>0</v>
      </c>
      <c r="N104" s="21">
        <f t="shared" si="22"/>
        <v>0</v>
      </c>
      <c r="O104" s="21">
        <f t="shared" si="18"/>
        <v>0</v>
      </c>
      <c r="P104" s="21">
        <f t="shared" si="19"/>
        <v>0</v>
      </c>
      <c r="Q104" s="21">
        <f t="shared" si="23"/>
        <v>0</v>
      </c>
      <c r="R104" s="21">
        <f t="shared" si="20"/>
        <v>0</v>
      </c>
      <c r="S104" s="44">
        <f t="shared" si="21"/>
        <v>0</v>
      </c>
      <c r="T104" s="44">
        <f>IF(SUM(L$22:L103)&lt;V$5,IF(SUM(L$22:L104)&lt;V$5,0,(SUM(L$22:L104)-V$5)),L104)</f>
        <v>0</v>
      </c>
      <c r="U104" s="53"/>
      <c r="V104" s="21"/>
      <c r="W104" s="54"/>
      <c r="X104" s="21"/>
    </row>
    <row r="105" spans="1:24" x14ac:dyDescent="0.2">
      <c r="A105" s="55"/>
      <c r="B105" s="9" t="s">
        <v>8</v>
      </c>
      <c r="C105" s="19">
        <f>+C102</f>
        <v>2034</v>
      </c>
      <c r="D105" s="19">
        <v>84</v>
      </c>
      <c r="E105" s="19">
        <f t="shared" si="16"/>
        <v>0.48252049368089844</v>
      </c>
      <c r="F105" s="19">
        <f t="shared" si="17"/>
        <v>0.5238053499378742</v>
      </c>
      <c r="G105" s="54"/>
      <c r="H105" s="19"/>
      <c r="I105" s="54"/>
      <c r="J105" s="19"/>
      <c r="K105" s="30"/>
      <c r="L105" s="30"/>
      <c r="M105" s="21">
        <f>IF(SUM(M$22:M104)=K$20,0,IF(SUM(L$22:L105)&lt;$V$5,L105,K$20-SUM(L$22:L104)))</f>
        <v>0</v>
      </c>
      <c r="N105" s="21">
        <f t="shared" si="22"/>
        <v>0</v>
      </c>
      <c r="O105" s="21">
        <f t="shared" si="18"/>
        <v>0</v>
      </c>
      <c r="P105" s="21">
        <f t="shared" si="19"/>
        <v>0</v>
      </c>
      <c r="Q105" s="21">
        <f t="shared" si="23"/>
        <v>0</v>
      </c>
      <c r="R105" s="21">
        <f t="shared" si="20"/>
        <v>0</v>
      </c>
      <c r="S105" s="44">
        <f t="shared" si="21"/>
        <v>0</v>
      </c>
      <c r="T105" s="44">
        <f>IF(SUM(L$22:L104)&lt;V$5,IF(SUM(L$22:L105)&lt;V$5,0,(SUM(L$22:L105)-V$5)),L105)</f>
        <v>0</v>
      </c>
      <c r="U105" s="53"/>
      <c r="V105" s="21"/>
      <c r="W105" s="54"/>
      <c r="X105" s="21"/>
    </row>
    <row r="106" spans="1:24" x14ac:dyDescent="0.2">
      <c r="A106" s="55">
        <v>2035</v>
      </c>
      <c r="B106" s="9" t="s">
        <v>5</v>
      </c>
      <c r="C106" s="19">
        <f>+A106</f>
        <v>2035</v>
      </c>
      <c r="D106" s="19">
        <v>85</v>
      </c>
      <c r="E106" s="19">
        <f t="shared" si="16"/>
        <v>0.47459476116936994</v>
      </c>
      <c r="F106" s="19">
        <f t="shared" si="17"/>
        <v>0.49100613979928215</v>
      </c>
      <c r="G106" s="54"/>
      <c r="H106" s="21">
        <f>+G106*F106</f>
        <v>0</v>
      </c>
      <c r="I106" s="54"/>
      <c r="J106" s="21">
        <f>+I106*F106</f>
        <v>0</v>
      </c>
      <c r="K106" s="30"/>
      <c r="L106" s="30"/>
      <c r="M106" s="21">
        <f>IF(SUM(M$22:M105)=K$20,0,IF(SUM(L$22:L106)&lt;$V$5,L106,K$20-SUM(L$22:L105)))</f>
        <v>0</v>
      </c>
      <c r="N106" s="21">
        <f t="shared" si="22"/>
        <v>0</v>
      </c>
      <c r="O106" s="21">
        <f t="shared" si="18"/>
        <v>0</v>
      </c>
      <c r="P106" s="21">
        <f t="shared" si="19"/>
        <v>0</v>
      </c>
      <c r="Q106" s="21">
        <f t="shared" si="23"/>
        <v>0</v>
      </c>
      <c r="R106" s="21">
        <f t="shared" si="20"/>
        <v>0</v>
      </c>
      <c r="S106" s="44">
        <f t="shared" si="21"/>
        <v>0</v>
      </c>
      <c r="T106" s="44">
        <f>IF(SUM(L$22:L105)&lt;V$5,IF(SUM(L$22:L106)&lt;V$5,0,(SUM(L$22:L106)-V$5)),L106)</f>
        <v>0</v>
      </c>
      <c r="U106" s="53">
        <f>SUM(T106:T109)</f>
        <v>0</v>
      </c>
      <c r="V106" s="21">
        <f>+U106*F106</f>
        <v>0</v>
      </c>
      <c r="W106" s="54"/>
      <c r="X106" s="21">
        <f>+W106*F106</f>
        <v>0</v>
      </c>
    </row>
    <row r="107" spans="1:24" x14ac:dyDescent="0.2">
      <c r="A107" s="55"/>
      <c r="B107" s="9" t="s">
        <v>6</v>
      </c>
      <c r="C107" s="19">
        <f>+C106</f>
        <v>2035</v>
      </c>
      <c r="D107" s="19">
        <v>86</v>
      </c>
      <c r="E107" s="19">
        <f t="shared" si="16"/>
        <v>0.46679921429071514</v>
      </c>
      <c r="F107" s="19">
        <f t="shared" si="17"/>
        <v>0.49100613979928215</v>
      </c>
      <c r="G107" s="54"/>
      <c r="H107" s="19"/>
      <c r="I107" s="54"/>
      <c r="J107" s="19"/>
      <c r="K107" s="30"/>
      <c r="L107" s="30"/>
      <c r="M107" s="21">
        <f>IF(SUM(M$22:M106)=K$20,0,IF(SUM(L$22:L107)&lt;$V$5,L107,K$20-SUM(L$22:L106)))</f>
        <v>0</v>
      </c>
      <c r="N107" s="21">
        <f t="shared" si="22"/>
        <v>0</v>
      </c>
      <c r="O107" s="21">
        <f t="shared" si="18"/>
        <v>0</v>
      </c>
      <c r="P107" s="21">
        <f t="shared" si="19"/>
        <v>0</v>
      </c>
      <c r="Q107" s="21">
        <f t="shared" si="23"/>
        <v>0</v>
      </c>
      <c r="R107" s="21">
        <f t="shared" si="20"/>
        <v>0</v>
      </c>
      <c r="S107" s="44">
        <f t="shared" si="21"/>
        <v>0</v>
      </c>
      <c r="T107" s="44">
        <f>IF(SUM(L$22:L106)&lt;V$5,IF(SUM(L$22:L107)&lt;V$5,0,(SUM(L$22:L107)-V$5)),L107)</f>
        <v>0</v>
      </c>
      <c r="U107" s="53"/>
      <c r="V107" s="21"/>
      <c r="W107" s="54"/>
      <c r="X107" s="21"/>
    </row>
    <row r="108" spans="1:24" x14ac:dyDescent="0.2">
      <c r="A108" s="55"/>
      <c r="B108" s="9" t="s">
        <v>7</v>
      </c>
      <c r="C108" s="19">
        <f>+C106</f>
        <v>2035</v>
      </c>
      <c r="D108" s="19">
        <v>87</v>
      </c>
      <c r="E108" s="19">
        <f t="shared" si="16"/>
        <v>0.45913171465596064</v>
      </c>
      <c r="F108" s="19">
        <f t="shared" si="17"/>
        <v>0.49100613979928215</v>
      </c>
      <c r="G108" s="54"/>
      <c r="H108" s="19"/>
      <c r="I108" s="54"/>
      <c r="J108" s="19"/>
      <c r="K108" s="30"/>
      <c r="L108" s="30"/>
      <c r="M108" s="21">
        <f>IF(SUM(M$22:M107)=K$20,0,IF(SUM(L$22:L108)&lt;$V$5,L108,K$20-SUM(L$22:L107)))</f>
        <v>0</v>
      </c>
      <c r="N108" s="21">
        <f t="shared" si="22"/>
        <v>0</v>
      </c>
      <c r="O108" s="21">
        <f t="shared" si="18"/>
        <v>0</v>
      </c>
      <c r="P108" s="21">
        <f t="shared" si="19"/>
        <v>0</v>
      </c>
      <c r="Q108" s="21">
        <f t="shared" si="23"/>
        <v>0</v>
      </c>
      <c r="R108" s="21">
        <f t="shared" si="20"/>
        <v>0</v>
      </c>
      <c r="S108" s="44">
        <f t="shared" si="21"/>
        <v>0</v>
      </c>
      <c r="T108" s="44">
        <f>IF(SUM(L$22:L107)&lt;V$5,IF(SUM(L$22:L108)&lt;V$5,0,(SUM(L$22:L108)-V$5)),L108)</f>
        <v>0</v>
      </c>
      <c r="U108" s="53"/>
      <c r="V108" s="21"/>
      <c r="W108" s="54"/>
      <c r="X108" s="21"/>
    </row>
    <row r="109" spans="1:24" x14ac:dyDescent="0.2">
      <c r="A109" s="55"/>
      <c r="B109" s="9" t="s">
        <v>8</v>
      </c>
      <c r="C109" s="19">
        <f>+C106</f>
        <v>2035</v>
      </c>
      <c r="D109" s="19">
        <v>88</v>
      </c>
      <c r="E109" s="19">
        <f t="shared" si="16"/>
        <v>0.4515901590006498</v>
      </c>
      <c r="F109" s="19">
        <f t="shared" si="17"/>
        <v>0.49100613979928215</v>
      </c>
      <c r="G109" s="54"/>
      <c r="H109" s="19"/>
      <c r="I109" s="54"/>
      <c r="J109" s="19"/>
      <c r="K109" s="30"/>
      <c r="L109" s="30"/>
      <c r="M109" s="21">
        <f>IF(SUM(M$22:M108)=K$20,0,IF(SUM(L$22:L109)&lt;$V$5,L109,K$20-SUM(L$22:L108)))</f>
        <v>0</v>
      </c>
      <c r="N109" s="21">
        <f t="shared" si="22"/>
        <v>0</v>
      </c>
      <c r="O109" s="21">
        <f t="shared" si="18"/>
        <v>0</v>
      </c>
      <c r="P109" s="21">
        <f t="shared" si="19"/>
        <v>0</v>
      </c>
      <c r="Q109" s="21">
        <f t="shared" si="23"/>
        <v>0</v>
      </c>
      <c r="R109" s="21">
        <f t="shared" si="20"/>
        <v>0</v>
      </c>
      <c r="S109" s="44">
        <f t="shared" si="21"/>
        <v>0</v>
      </c>
      <c r="T109" s="44">
        <f>IF(SUM(L$22:L108)&lt;V$5,IF(SUM(L$22:L109)&lt;V$5,0,(SUM(L$22:L109)-V$5)),L109)</f>
        <v>0</v>
      </c>
      <c r="U109" s="53"/>
      <c r="V109" s="21"/>
      <c r="W109" s="54"/>
      <c r="X109" s="21"/>
    </row>
    <row r="110" spans="1:24" x14ac:dyDescent="0.2">
      <c r="A110" s="55">
        <v>2036</v>
      </c>
      <c r="B110" s="9" t="s">
        <v>5</v>
      </c>
      <c r="C110" s="19">
        <f>+A110</f>
        <v>2036</v>
      </c>
      <c r="D110" s="19">
        <v>89</v>
      </c>
      <c r="E110" s="19">
        <f t="shared" si="16"/>
        <v>0.44417247860789799</v>
      </c>
      <c r="F110" s="19">
        <f t="shared" si="17"/>
        <v>0.46026072347139307</v>
      </c>
      <c r="G110" s="54"/>
      <c r="H110" s="21">
        <f>+G110*F110</f>
        <v>0</v>
      </c>
      <c r="I110" s="54"/>
      <c r="J110" s="21">
        <f>+I110*F110</f>
        <v>0</v>
      </c>
      <c r="K110" s="30"/>
      <c r="L110" s="30"/>
      <c r="M110" s="21">
        <f>IF(SUM(M$22:M109)=K$20,0,IF(SUM(L$22:L110)&lt;$V$5,L110,K$20-SUM(L$22:L109)))</f>
        <v>0</v>
      </c>
      <c r="N110" s="21">
        <f t="shared" ref="N110:N149" si="24">+N109+K110-M109</f>
        <v>0</v>
      </c>
      <c r="O110" s="21">
        <f t="shared" si="18"/>
        <v>0</v>
      </c>
      <c r="P110" s="21">
        <f t="shared" si="19"/>
        <v>0</v>
      </c>
      <c r="Q110" s="21">
        <f t="shared" ref="Q110:Q149" si="25">+P110-O110</f>
        <v>0</v>
      </c>
      <c r="R110" s="21">
        <f t="shared" ref="R110:R149" si="26">+Q110*E110</f>
        <v>0</v>
      </c>
      <c r="S110" s="44">
        <f t="shared" ref="S110:S149" si="27">+L110-T110</f>
        <v>0</v>
      </c>
      <c r="T110" s="44">
        <f>IF(SUM(L$22:L109)&lt;V$5,IF(SUM(L$22:L110)&lt;V$5,0,(SUM(L$22:L110)-V$5)),L110)</f>
        <v>0</v>
      </c>
      <c r="U110" s="53">
        <f>SUM(T110:T113)</f>
        <v>0</v>
      </c>
      <c r="V110" s="21">
        <f>+U110*F110</f>
        <v>0</v>
      </c>
      <c r="W110" s="54"/>
      <c r="X110" s="21">
        <f>+W110*F110</f>
        <v>0</v>
      </c>
    </row>
    <row r="111" spans="1:24" x14ac:dyDescent="0.2">
      <c r="A111" s="55"/>
      <c r="B111" s="9" t="s">
        <v>6</v>
      </c>
      <c r="C111" s="19">
        <f>+C110</f>
        <v>2036</v>
      </c>
      <c r="D111" s="19">
        <v>90</v>
      </c>
      <c r="E111" s="19">
        <f t="shared" si="16"/>
        <v>0.43687663874092458</v>
      </c>
      <c r="F111" s="19">
        <f t="shared" si="17"/>
        <v>0.46026072347139307</v>
      </c>
      <c r="G111" s="54"/>
      <c r="H111" s="19"/>
      <c r="I111" s="54"/>
      <c r="J111" s="19"/>
      <c r="K111" s="30"/>
      <c r="L111" s="30"/>
      <c r="M111" s="21">
        <f>IF(SUM(M$22:M110)=K$20,0,IF(SUM(L$22:L111)&lt;$V$5,L111,K$20-SUM(L$22:L110)))</f>
        <v>0</v>
      </c>
      <c r="N111" s="21">
        <f t="shared" si="24"/>
        <v>0</v>
      </c>
      <c r="O111" s="21">
        <f t="shared" si="18"/>
        <v>0</v>
      </c>
      <c r="P111" s="21">
        <f t="shared" si="19"/>
        <v>0</v>
      </c>
      <c r="Q111" s="21">
        <f t="shared" si="25"/>
        <v>0</v>
      </c>
      <c r="R111" s="21">
        <f t="shared" si="26"/>
        <v>0</v>
      </c>
      <c r="S111" s="44">
        <f t="shared" si="27"/>
        <v>0</v>
      </c>
      <c r="T111" s="44">
        <f>IF(SUM(L$22:L110)&lt;V$5,IF(SUM(L$22:L111)&lt;V$5,0,(SUM(L$22:L111)-V$5)),L111)</f>
        <v>0</v>
      </c>
      <c r="U111" s="53"/>
      <c r="V111" s="21"/>
      <c r="W111" s="54"/>
      <c r="X111" s="21"/>
    </row>
    <row r="112" spans="1:24" x14ac:dyDescent="0.2">
      <c r="A112" s="55"/>
      <c r="B112" s="9" t="s">
        <v>7</v>
      </c>
      <c r="C112" s="19">
        <f>+C110</f>
        <v>2036</v>
      </c>
      <c r="D112" s="19">
        <v>91</v>
      </c>
      <c r="E112" s="19">
        <f t="shared" si="16"/>
        <v>0.42970063808490666</v>
      </c>
      <c r="F112" s="19">
        <f t="shared" si="17"/>
        <v>0.46026072347139307</v>
      </c>
      <c r="G112" s="54"/>
      <c r="H112" s="19"/>
      <c r="I112" s="54"/>
      <c r="J112" s="19"/>
      <c r="K112" s="30"/>
      <c r="L112" s="30"/>
      <c r="M112" s="21">
        <f>IF(SUM(M$22:M111)=K$20,0,IF(SUM(L$22:L112)&lt;$V$5,L112,K$20-SUM(L$22:L111)))</f>
        <v>0</v>
      </c>
      <c r="N112" s="21">
        <f t="shared" si="24"/>
        <v>0</v>
      </c>
      <c r="O112" s="21">
        <f t="shared" si="18"/>
        <v>0</v>
      </c>
      <c r="P112" s="21">
        <f t="shared" si="19"/>
        <v>0</v>
      </c>
      <c r="Q112" s="21">
        <f t="shared" si="25"/>
        <v>0</v>
      </c>
      <c r="R112" s="21">
        <f t="shared" si="26"/>
        <v>0</v>
      </c>
      <c r="S112" s="44">
        <f t="shared" si="27"/>
        <v>0</v>
      </c>
      <c r="T112" s="44">
        <f>IF(SUM(L$22:L111)&lt;V$5,IF(SUM(L$22:L112)&lt;V$5,0,(SUM(L$22:L112)-V$5)),L112)</f>
        <v>0</v>
      </c>
      <c r="U112" s="53"/>
      <c r="V112" s="21"/>
      <c r="W112" s="54"/>
      <c r="X112" s="21"/>
    </row>
    <row r="113" spans="1:24" x14ac:dyDescent="0.2">
      <c r="A113" s="55"/>
      <c r="B113" s="9" t="s">
        <v>8</v>
      </c>
      <c r="C113" s="19">
        <f>+C110</f>
        <v>2036</v>
      </c>
      <c r="D113" s="19">
        <v>92</v>
      </c>
      <c r="E113" s="19">
        <f t="shared" si="16"/>
        <v>0.42264250819800009</v>
      </c>
      <c r="F113" s="19">
        <f t="shared" si="17"/>
        <v>0.46026072347139307</v>
      </c>
      <c r="G113" s="54"/>
      <c r="H113" s="19"/>
      <c r="I113" s="54"/>
      <c r="J113" s="19"/>
      <c r="K113" s="30"/>
      <c r="L113" s="30"/>
      <c r="M113" s="21">
        <f>IF(SUM(M$22:M112)=K$20,0,IF(SUM(L$22:L113)&lt;$V$5,L113,K$20-SUM(L$22:L112)))</f>
        <v>0</v>
      </c>
      <c r="N113" s="21">
        <f t="shared" si="24"/>
        <v>0</v>
      </c>
      <c r="O113" s="21">
        <f t="shared" si="18"/>
        <v>0</v>
      </c>
      <c r="P113" s="21">
        <f t="shared" si="19"/>
        <v>0</v>
      </c>
      <c r="Q113" s="21">
        <f t="shared" si="25"/>
        <v>0</v>
      </c>
      <c r="R113" s="21">
        <f t="shared" si="26"/>
        <v>0</v>
      </c>
      <c r="S113" s="44">
        <f t="shared" si="27"/>
        <v>0</v>
      </c>
      <c r="T113" s="44">
        <f>IF(SUM(L$22:L112)&lt;V$5,IF(SUM(L$22:L113)&lt;V$5,0,(SUM(L$22:L113)-V$5)),L113)</f>
        <v>0</v>
      </c>
      <c r="U113" s="53"/>
      <c r="V113" s="21"/>
      <c r="W113" s="54"/>
      <c r="X113" s="21"/>
    </row>
    <row r="114" spans="1:24" x14ac:dyDescent="0.2">
      <c r="A114" s="55">
        <v>2037</v>
      </c>
      <c r="B114" s="9" t="s">
        <v>5</v>
      </c>
      <c r="C114" s="19">
        <f>+A114</f>
        <v>2037</v>
      </c>
      <c r="D114" s="19">
        <v>93</v>
      </c>
      <c r="E114" s="19">
        <f t="shared" si="16"/>
        <v>0.41570031297137811</v>
      </c>
      <c r="F114" s="19">
        <f t="shared" si="17"/>
        <v>0.43144049819215702</v>
      </c>
      <c r="G114" s="54"/>
      <c r="H114" s="21">
        <f>+G114*F114</f>
        <v>0</v>
      </c>
      <c r="I114" s="54"/>
      <c r="J114" s="21">
        <f>+I114*F114</f>
        <v>0</v>
      </c>
      <c r="K114" s="30"/>
      <c r="L114" s="30"/>
      <c r="M114" s="21">
        <f>IF(SUM(M$22:M113)=K$20,0,IF(SUM(L$22:L114)&lt;$V$5,L114,K$20-SUM(L$22:L113)))</f>
        <v>0</v>
      </c>
      <c r="N114" s="21">
        <f t="shared" si="24"/>
        <v>0</v>
      </c>
      <c r="O114" s="21">
        <f t="shared" si="18"/>
        <v>0</v>
      </c>
      <c r="P114" s="21">
        <f t="shared" si="19"/>
        <v>0</v>
      </c>
      <c r="Q114" s="21">
        <f t="shared" si="25"/>
        <v>0</v>
      </c>
      <c r="R114" s="21">
        <f t="shared" si="26"/>
        <v>0</v>
      </c>
      <c r="S114" s="44">
        <f t="shared" si="27"/>
        <v>0</v>
      </c>
      <c r="T114" s="44">
        <f>IF(SUM(L$22:L113)&lt;V$5,IF(SUM(L$22:L114)&lt;V$5,0,(SUM(L$22:L114)-V$5)),L114)</f>
        <v>0</v>
      </c>
      <c r="U114" s="53">
        <f>SUM(T114:T117)</f>
        <v>0</v>
      </c>
      <c r="V114" s="21">
        <f>+U114*F114</f>
        <v>0</v>
      </c>
      <c r="W114" s="54"/>
      <c r="X114" s="21">
        <f>+W114*F114</f>
        <v>0</v>
      </c>
    </row>
    <row r="115" spans="1:24" x14ac:dyDescent="0.2">
      <c r="A115" s="55"/>
      <c r="B115" s="9" t="s">
        <v>6</v>
      </c>
      <c r="C115" s="19">
        <f>+C114</f>
        <v>2037</v>
      </c>
      <c r="D115" s="19">
        <v>94</v>
      </c>
      <c r="E115" s="19">
        <f t="shared" si="16"/>
        <v>0.40887214809813927</v>
      </c>
      <c r="F115" s="19">
        <f t="shared" si="17"/>
        <v>0.43144049819215702</v>
      </c>
      <c r="G115" s="54"/>
      <c r="H115" s="19"/>
      <c r="I115" s="54"/>
      <c r="J115" s="19"/>
      <c r="K115" s="30"/>
      <c r="L115" s="30"/>
      <c r="M115" s="21">
        <f>IF(SUM(M$22:M114)=K$20,0,IF(SUM(L$22:L115)&lt;$V$5,L115,K$20-SUM(L$22:L114)))</f>
        <v>0</v>
      </c>
      <c r="N115" s="21">
        <f t="shared" si="24"/>
        <v>0</v>
      </c>
      <c r="O115" s="21">
        <f t="shared" si="18"/>
        <v>0</v>
      </c>
      <c r="P115" s="21">
        <f t="shared" si="19"/>
        <v>0</v>
      </c>
      <c r="Q115" s="21">
        <f t="shared" si="25"/>
        <v>0</v>
      </c>
      <c r="R115" s="21">
        <f t="shared" si="26"/>
        <v>0</v>
      </c>
      <c r="S115" s="44">
        <f t="shared" si="27"/>
        <v>0</v>
      </c>
      <c r="T115" s="44">
        <f>IF(SUM(L$22:L114)&lt;V$5,IF(SUM(L$22:L115)&lt;V$5,0,(SUM(L$22:L115)-V$5)),L115)</f>
        <v>0</v>
      </c>
      <c r="U115" s="53"/>
      <c r="V115" s="21"/>
      <c r="W115" s="54"/>
      <c r="X115" s="21"/>
    </row>
    <row r="116" spans="1:24" x14ac:dyDescent="0.2">
      <c r="A116" s="55"/>
      <c r="B116" s="9" t="s">
        <v>7</v>
      </c>
      <c r="C116" s="19">
        <f>+C114</f>
        <v>2037</v>
      </c>
      <c r="D116" s="19">
        <v>95</v>
      </c>
      <c r="E116" s="19">
        <f t="shared" si="16"/>
        <v>0.40215614055093868</v>
      </c>
      <c r="F116" s="19">
        <f t="shared" si="17"/>
        <v>0.43144049819215702</v>
      </c>
      <c r="G116" s="54"/>
      <c r="H116" s="19"/>
      <c r="I116" s="54"/>
      <c r="J116" s="19"/>
      <c r="K116" s="30"/>
      <c r="L116" s="30"/>
      <c r="M116" s="21">
        <f>IF(SUM(M$22:M115)=K$20,0,IF(SUM(L$22:L116)&lt;$V$5,L116,K$20-SUM(L$22:L115)))</f>
        <v>0</v>
      </c>
      <c r="N116" s="21">
        <f t="shared" si="24"/>
        <v>0</v>
      </c>
      <c r="O116" s="21">
        <f t="shared" si="18"/>
        <v>0</v>
      </c>
      <c r="P116" s="21">
        <f t="shared" si="19"/>
        <v>0</v>
      </c>
      <c r="Q116" s="21">
        <f t="shared" si="25"/>
        <v>0</v>
      </c>
      <c r="R116" s="21">
        <f t="shared" si="26"/>
        <v>0</v>
      </c>
      <c r="S116" s="44">
        <f t="shared" si="27"/>
        <v>0</v>
      </c>
      <c r="T116" s="44">
        <f>IF(SUM(L$22:L115)&lt;V$5,IF(SUM(L$22:L116)&lt;V$5,0,(SUM(L$22:L116)-V$5)),L116)</f>
        <v>0</v>
      </c>
      <c r="U116" s="53"/>
      <c r="V116" s="21"/>
      <c r="W116" s="54"/>
      <c r="X116" s="21"/>
    </row>
    <row r="117" spans="1:24" x14ac:dyDescent="0.2">
      <c r="A117" s="55"/>
      <c r="B117" s="9" t="s">
        <v>8</v>
      </c>
      <c r="C117" s="19">
        <f>+C114</f>
        <v>2037</v>
      </c>
      <c r="D117" s="19">
        <v>96</v>
      </c>
      <c r="E117" s="19">
        <f t="shared" si="16"/>
        <v>0.39555044806819972</v>
      </c>
      <c r="F117" s="19">
        <f t="shared" si="17"/>
        <v>0.43144049819215702</v>
      </c>
      <c r="G117" s="54"/>
      <c r="H117" s="19"/>
      <c r="I117" s="54"/>
      <c r="J117" s="19"/>
      <c r="K117" s="30"/>
      <c r="L117" s="30"/>
      <c r="M117" s="21">
        <f>IF(SUM(M$22:M116)=K$20,0,IF(SUM(L$22:L117)&lt;$V$5,L117,K$20-SUM(L$22:L116)))</f>
        <v>0</v>
      </c>
      <c r="N117" s="21">
        <f t="shared" si="24"/>
        <v>0</v>
      </c>
      <c r="O117" s="21">
        <f t="shared" si="18"/>
        <v>0</v>
      </c>
      <c r="P117" s="21">
        <f t="shared" si="19"/>
        <v>0</v>
      </c>
      <c r="Q117" s="21">
        <f t="shared" si="25"/>
        <v>0</v>
      </c>
      <c r="R117" s="21">
        <f t="shared" si="26"/>
        <v>0</v>
      </c>
      <c r="S117" s="44">
        <f t="shared" si="27"/>
        <v>0</v>
      </c>
      <c r="T117" s="44">
        <f>IF(SUM(L$22:L116)&lt;V$5,IF(SUM(L$22:L117)&lt;V$5,0,(SUM(L$22:L117)-V$5)),L117)</f>
        <v>0</v>
      </c>
      <c r="U117" s="53"/>
      <c r="V117" s="21"/>
      <c r="W117" s="54"/>
      <c r="X117" s="21"/>
    </row>
    <row r="118" spans="1:24" x14ac:dyDescent="0.2">
      <c r="A118" s="55">
        <v>2038</v>
      </c>
      <c r="B118" s="9" t="s">
        <v>5</v>
      </c>
      <c r="C118" s="19">
        <f>+A118</f>
        <v>2038</v>
      </c>
      <c r="D118" s="19">
        <v>97</v>
      </c>
      <c r="E118" s="19">
        <f t="shared" ref="E118:E149" si="28">IF(D118&lt;$B$6,1,(1/(1+$K$9/4)^(D118-$B$6+1)))</f>
        <v>0.38905325864876533</v>
      </c>
      <c r="F118" s="19">
        <f t="shared" ref="F118:F149" si="29">IF(C118&lt;($B$4+1),1,(1/(1+$K$9)^(C118-$B$4)))</f>
        <v>0.40442491394090463</v>
      </c>
      <c r="G118" s="54"/>
      <c r="H118" s="21">
        <f>+G118*F118</f>
        <v>0</v>
      </c>
      <c r="I118" s="54"/>
      <c r="J118" s="21">
        <f>+I118*F118</f>
        <v>0</v>
      </c>
      <c r="K118" s="30"/>
      <c r="L118" s="30"/>
      <c r="M118" s="21">
        <f>IF(SUM(M$22:M117)=K$20,0,IF(SUM(L$22:L118)&lt;$V$5,L118,K$20-SUM(L$22:L117)))</f>
        <v>0</v>
      </c>
      <c r="N118" s="21">
        <f t="shared" si="24"/>
        <v>0</v>
      </c>
      <c r="O118" s="21">
        <f t="shared" ref="O118:O149" si="30">+N118*($K$13/4)</f>
        <v>0</v>
      </c>
      <c r="P118" s="21">
        <f t="shared" ref="P118:P149" si="31">+N118*($K$12/4)</f>
        <v>0</v>
      </c>
      <c r="Q118" s="21">
        <f t="shared" si="25"/>
        <v>0</v>
      </c>
      <c r="R118" s="21">
        <f t="shared" si="26"/>
        <v>0</v>
      </c>
      <c r="S118" s="44">
        <f t="shared" si="27"/>
        <v>0</v>
      </c>
      <c r="T118" s="44">
        <f>IF(SUM(L$22:L117)&lt;V$5,IF(SUM(L$22:L118)&lt;V$5,0,(SUM(L$22:L118)-V$5)),L118)</f>
        <v>0</v>
      </c>
      <c r="U118" s="53">
        <f>SUM(T118:T121)</f>
        <v>0</v>
      </c>
      <c r="V118" s="21">
        <f>+U118*F118</f>
        <v>0</v>
      </c>
      <c r="W118" s="54"/>
      <c r="X118" s="21">
        <f>+W118*F118</f>
        <v>0</v>
      </c>
    </row>
    <row r="119" spans="1:24" x14ac:dyDescent="0.2">
      <c r="A119" s="55"/>
      <c r="B119" s="9" t="s">
        <v>6</v>
      </c>
      <c r="C119" s="19">
        <f>+C118</f>
        <v>2038</v>
      </c>
      <c r="D119" s="19">
        <v>98</v>
      </c>
      <c r="E119" s="19">
        <f t="shared" si="28"/>
        <v>0.38266279005484943</v>
      </c>
      <c r="F119" s="19">
        <f t="shared" si="29"/>
        <v>0.40442491394090463</v>
      </c>
      <c r="G119" s="54"/>
      <c r="H119" s="19"/>
      <c r="I119" s="54"/>
      <c r="J119" s="19"/>
      <c r="K119" s="30"/>
      <c r="L119" s="30"/>
      <c r="M119" s="21">
        <f>IF(SUM(M$22:M118)=K$20,0,IF(SUM(L$22:L119)&lt;$V$5,L119,K$20-SUM(L$22:L118)))</f>
        <v>0</v>
      </c>
      <c r="N119" s="21">
        <f t="shared" si="24"/>
        <v>0</v>
      </c>
      <c r="O119" s="21">
        <f t="shared" si="30"/>
        <v>0</v>
      </c>
      <c r="P119" s="21">
        <f t="shared" si="31"/>
        <v>0</v>
      </c>
      <c r="Q119" s="21">
        <f t="shared" si="25"/>
        <v>0</v>
      </c>
      <c r="R119" s="21">
        <f t="shared" si="26"/>
        <v>0</v>
      </c>
      <c r="S119" s="44">
        <f t="shared" si="27"/>
        <v>0</v>
      </c>
      <c r="T119" s="44">
        <f>IF(SUM(L$22:L118)&lt;V$5,IF(SUM(L$22:L119)&lt;V$5,0,(SUM(L$22:L119)-V$5)),L119)</f>
        <v>0</v>
      </c>
      <c r="U119" s="53"/>
      <c r="V119" s="21"/>
      <c r="W119" s="54"/>
      <c r="X119" s="21"/>
    </row>
    <row r="120" spans="1:24" x14ac:dyDescent="0.2">
      <c r="A120" s="55"/>
      <c r="B120" s="9" t="s">
        <v>7</v>
      </c>
      <c r="C120" s="19">
        <f>+C118</f>
        <v>2038</v>
      </c>
      <c r="D120" s="19">
        <v>99</v>
      </c>
      <c r="E120" s="19">
        <f t="shared" si="28"/>
        <v>0.37637728932315284</v>
      </c>
      <c r="F120" s="19">
        <f t="shared" si="29"/>
        <v>0.40442491394090463</v>
      </c>
      <c r="G120" s="54"/>
      <c r="H120" s="19"/>
      <c r="I120" s="54"/>
      <c r="J120" s="19"/>
      <c r="K120" s="30"/>
      <c r="L120" s="30"/>
      <c r="M120" s="21">
        <f>IF(SUM(M$22:M119)=K$20,0,IF(SUM(L$22:L120)&lt;$V$5,L120,K$20-SUM(L$22:L119)))</f>
        <v>0</v>
      </c>
      <c r="N120" s="21">
        <f t="shared" si="24"/>
        <v>0</v>
      </c>
      <c r="O120" s="21">
        <f t="shared" si="30"/>
        <v>0</v>
      </c>
      <c r="P120" s="21">
        <f t="shared" si="31"/>
        <v>0</v>
      </c>
      <c r="Q120" s="21">
        <f t="shared" si="25"/>
        <v>0</v>
      </c>
      <c r="R120" s="21">
        <f t="shared" si="26"/>
        <v>0</v>
      </c>
      <c r="S120" s="44">
        <f t="shared" si="27"/>
        <v>0</v>
      </c>
      <c r="T120" s="44">
        <f>IF(SUM(L$22:L119)&lt;V$5,IF(SUM(L$22:L120)&lt;V$5,0,(SUM(L$22:L120)-V$5)),L120)</f>
        <v>0</v>
      </c>
      <c r="U120" s="53"/>
      <c r="V120" s="21"/>
      <c r="W120" s="54"/>
      <c r="X120" s="21"/>
    </row>
    <row r="121" spans="1:24" x14ac:dyDescent="0.2">
      <c r="A121" s="55"/>
      <c r="B121" s="9" t="s">
        <v>8</v>
      </c>
      <c r="C121" s="19">
        <f>+C118</f>
        <v>2038</v>
      </c>
      <c r="D121" s="19">
        <v>100</v>
      </c>
      <c r="E121" s="19">
        <f t="shared" si="28"/>
        <v>0.37019503228400991</v>
      </c>
      <c r="F121" s="19">
        <f t="shared" si="29"/>
        <v>0.40442491394090463</v>
      </c>
      <c r="G121" s="54"/>
      <c r="H121" s="19"/>
      <c r="I121" s="54"/>
      <c r="J121" s="19"/>
      <c r="K121" s="30"/>
      <c r="L121" s="30"/>
      <c r="M121" s="21">
        <f>IF(SUM(M$22:M120)=K$20,0,IF(SUM(L$22:L121)&lt;$V$5,L121,K$20-SUM(L$22:L120)))</f>
        <v>0</v>
      </c>
      <c r="N121" s="21">
        <f t="shared" si="24"/>
        <v>0</v>
      </c>
      <c r="O121" s="21">
        <f t="shared" si="30"/>
        <v>0</v>
      </c>
      <c r="P121" s="21">
        <f t="shared" si="31"/>
        <v>0</v>
      </c>
      <c r="Q121" s="21">
        <f t="shared" si="25"/>
        <v>0</v>
      </c>
      <c r="R121" s="21">
        <f t="shared" si="26"/>
        <v>0</v>
      </c>
      <c r="S121" s="44">
        <f t="shared" si="27"/>
        <v>0</v>
      </c>
      <c r="T121" s="44">
        <f>IF(SUM(L$22:L120)&lt;V$5,IF(SUM(L$22:L121)&lt;V$5,0,(SUM(L$22:L121)-V$5)),L121)</f>
        <v>0</v>
      </c>
      <c r="U121" s="53"/>
      <c r="V121" s="21"/>
      <c r="W121" s="54"/>
      <c r="X121" s="21"/>
    </row>
    <row r="122" spans="1:24" x14ac:dyDescent="0.2">
      <c r="A122" s="55">
        <v>2039</v>
      </c>
      <c r="B122" s="9" t="s">
        <v>5</v>
      </c>
      <c r="C122" s="19">
        <f>+A122</f>
        <v>2039</v>
      </c>
      <c r="D122" s="19">
        <v>101</v>
      </c>
      <c r="E122" s="19">
        <f t="shared" si="28"/>
        <v>0.364114323088433</v>
      </c>
      <c r="F122" s="19">
        <f t="shared" si="29"/>
        <v>0.37910096919844832</v>
      </c>
      <c r="G122" s="54"/>
      <c r="H122" s="21">
        <f>+G122*F122</f>
        <v>0</v>
      </c>
      <c r="I122" s="54"/>
      <c r="J122" s="21">
        <f>+I122*F122</f>
        <v>0</v>
      </c>
      <c r="K122" s="30"/>
      <c r="L122" s="30"/>
      <c r="M122" s="21">
        <f>IF(SUM(M$22:M121)=K$20,0,IF(SUM(L$22:L122)&lt;$V$5,L122,K$20-SUM(L$22:L121)))</f>
        <v>0</v>
      </c>
      <c r="N122" s="21">
        <f t="shared" si="24"/>
        <v>0</v>
      </c>
      <c r="O122" s="21">
        <f t="shared" si="30"/>
        <v>0</v>
      </c>
      <c r="P122" s="21">
        <f t="shared" si="31"/>
        <v>0</v>
      </c>
      <c r="Q122" s="21">
        <f t="shared" si="25"/>
        <v>0</v>
      </c>
      <c r="R122" s="21">
        <f t="shared" si="26"/>
        <v>0</v>
      </c>
      <c r="S122" s="44">
        <f t="shared" si="27"/>
        <v>0</v>
      </c>
      <c r="T122" s="44">
        <f>IF(SUM(L$22:L121)&lt;V$5,IF(SUM(L$22:L122)&lt;V$5,0,(SUM(L$22:L122)-V$5)),L122)</f>
        <v>0</v>
      </c>
      <c r="U122" s="53">
        <f>SUM(T122:T125)</f>
        <v>0</v>
      </c>
      <c r="V122" s="21">
        <f>+U122*F122</f>
        <v>0</v>
      </c>
      <c r="W122" s="54"/>
      <c r="X122" s="21">
        <f>+W122*F122</f>
        <v>0</v>
      </c>
    </row>
    <row r="123" spans="1:24" x14ac:dyDescent="0.2">
      <c r="A123" s="55"/>
      <c r="B123" s="9" t="s">
        <v>6</v>
      </c>
      <c r="C123" s="19">
        <f>+C122</f>
        <v>2039</v>
      </c>
      <c r="D123" s="19">
        <v>102</v>
      </c>
      <c r="E123" s="19">
        <f t="shared" si="28"/>
        <v>0.3581334937429263</v>
      </c>
      <c r="F123" s="19">
        <f t="shared" si="29"/>
        <v>0.37910096919844832</v>
      </c>
      <c r="G123" s="54"/>
      <c r="H123" s="19"/>
      <c r="I123" s="54"/>
      <c r="J123" s="19"/>
      <c r="K123" s="30"/>
      <c r="L123" s="30"/>
      <c r="M123" s="21">
        <f>IF(SUM(M$22:M122)=K$20,0,IF(SUM(L$22:L123)&lt;$V$5,L123,K$20-SUM(L$22:L122)))</f>
        <v>0</v>
      </c>
      <c r="N123" s="21">
        <f t="shared" si="24"/>
        <v>0</v>
      </c>
      <c r="O123" s="21">
        <f t="shared" si="30"/>
        <v>0</v>
      </c>
      <c r="P123" s="21">
        <f t="shared" si="31"/>
        <v>0</v>
      </c>
      <c r="Q123" s="21">
        <f t="shared" si="25"/>
        <v>0</v>
      </c>
      <c r="R123" s="21">
        <f t="shared" si="26"/>
        <v>0</v>
      </c>
      <c r="S123" s="44">
        <f t="shared" si="27"/>
        <v>0</v>
      </c>
      <c r="T123" s="44">
        <f>IF(SUM(L$22:L122)&lt;V$5,IF(SUM(L$22:L123)&lt;V$5,0,(SUM(L$22:L123)-V$5)),L123)</f>
        <v>0</v>
      </c>
      <c r="U123" s="53"/>
      <c r="V123" s="21"/>
      <c r="W123" s="54"/>
      <c r="X123" s="21"/>
    </row>
    <row r="124" spans="1:24" x14ac:dyDescent="0.2">
      <c r="A124" s="55"/>
      <c r="B124" s="9" t="s">
        <v>7</v>
      </c>
      <c r="C124" s="19">
        <f>+C122</f>
        <v>2039</v>
      </c>
      <c r="D124" s="19">
        <v>103</v>
      </c>
      <c r="E124" s="19">
        <f t="shared" si="28"/>
        <v>0.35225090365193884</v>
      </c>
      <c r="F124" s="19">
        <f t="shared" si="29"/>
        <v>0.37910096919844832</v>
      </c>
      <c r="G124" s="54"/>
      <c r="H124" s="19"/>
      <c r="I124" s="54"/>
      <c r="J124" s="19"/>
      <c r="K124" s="30"/>
      <c r="L124" s="30"/>
      <c r="M124" s="21">
        <f>IF(SUM(M$22:M123)=K$20,0,IF(SUM(L$22:L124)&lt;$V$5,L124,K$20-SUM(L$22:L123)))</f>
        <v>0</v>
      </c>
      <c r="N124" s="21">
        <f t="shared" si="24"/>
        <v>0</v>
      </c>
      <c r="O124" s="21">
        <f t="shared" si="30"/>
        <v>0</v>
      </c>
      <c r="P124" s="21">
        <f t="shared" si="31"/>
        <v>0</v>
      </c>
      <c r="Q124" s="21">
        <f t="shared" si="25"/>
        <v>0</v>
      </c>
      <c r="R124" s="21">
        <f t="shared" si="26"/>
        <v>0</v>
      </c>
      <c r="S124" s="44">
        <f t="shared" si="27"/>
        <v>0</v>
      </c>
      <c r="T124" s="44">
        <f>IF(SUM(L$22:L123)&lt;V$5,IF(SUM(L$22:L124)&lt;V$5,0,(SUM(L$22:L124)-V$5)),L124)</f>
        <v>0</v>
      </c>
      <c r="U124" s="53"/>
      <c r="V124" s="21"/>
      <c r="W124" s="54"/>
      <c r="X124" s="21"/>
    </row>
    <row r="125" spans="1:24" x14ac:dyDescent="0.2">
      <c r="A125" s="55"/>
      <c r="B125" s="9" t="s">
        <v>8</v>
      </c>
      <c r="C125" s="19">
        <f>+C122</f>
        <v>2039</v>
      </c>
      <c r="D125" s="19">
        <v>104</v>
      </c>
      <c r="E125" s="19">
        <f t="shared" si="28"/>
        <v>0.34646493916783616</v>
      </c>
      <c r="F125" s="19">
        <f t="shared" si="29"/>
        <v>0.37910096919844832</v>
      </c>
      <c r="G125" s="54"/>
      <c r="H125" s="19"/>
      <c r="I125" s="54"/>
      <c r="J125" s="19"/>
      <c r="K125" s="30"/>
      <c r="L125" s="30"/>
      <c r="M125" s="21">
        <f>IF(SUM(M$22:M124)=K$20,0,IF(SUM(L$22:L125)&lt;$V$5,L125,K$20-SUM(L$22:L124)))</f>
        <v>0</v>
      </c>
      <c r="N125" s="21">
        <f t="shared" si="24"/>
        <v>0</v>
      </c>
      <c r="O125" s="21">
        <f t="shared" si="30"/>
        <v>0</v>
      </c>
      <c r="P125" s="21">
        <f t="shared" si="31"/>
        <v>0</v>
      </c>
      <c r="Q125" s="21">
        <f t="shared" si="25"/>
        <v>0</v>
      </c>
      <c r="R125" s="21">
        <f t="shared" si="26"/>
        <v>0</v>
      </c>
      <c r="S125" s="44">
        <f t="shared" si="27"/>
        <v>0</v>
      </c>
      <c r="T125" s="44">
        <f>IF(SUM(L$22:L124)&lt;V$5,IF(SUM(L$22:L125)&lt;V$5,0,(SUM(L$22:L125)-V$5)),L125)</f>
        <v>0</v>
      </c>
      <c r="U125" s="53"/>
      <c r="V125" s="21"/>
      <c r="W125" s="54"/>
      <c r="X125" s="21"/>
    </row>
    <row r="126" spans="1:24" x14ac:dyDescent="0.2">
      <c r="A126" s="55">
        <v>2040</v>
      </c>
      <c r="B126" s="9" t="s">
        <v>5</v>
      </c>
      <c r="C126" s="19">
        <f>+A126</f>
        <v>2040</v>
      </c>
      <c r="D126" s="19">
        <v>105</v>
      </c>
      <c r="E126" s="19">
        <f t="shared" si="28"/>
        <v>0.34077401314826022</v>
      </c>
      <c r="F126" s="19">
        <f t="shared" si="29"/>
        <v>0.35536273828126003</v>
      </c>
      <c r="G126" s="54"/>
      <c r="H126" s="21">
        <f>+G126*F126</f>
        <v>0</v>
      </c>
      <c r="I126" s="54"/>
      <c r="J126" s="21">
        <f>+I126*F126</f>
        <v>0</v>
      </c>
      <c r="K126" s="30"/>
      <c r="L126" s="30"/>
      <c r="M126" s="21">
        <f>IF(SUM(M$22:M125)=K$20,0,IF(SUM(L$22:L126)&lt;$V$5,L126,K$20-SUM(L$22:L125)))</f>
        <v>0</v>
      </c>
      <c r="N126" s="21">
        <f t="shared" si="24"/>
        <v>0</v>
      </c>
      <c r="O126" s="21">
        <f t="shared" si="30"/>
        <v>0</v>
      </c>
      <c r="P126" s="21">
        <f t="shared" si="31"/>
        <v>0</v>
      </c>
      <c r="Q126" s="21">
        <f t="shared" si="25"/>
        <v>0</v>
      </c>
      <c r="R126" s="21">
        <f t="shared" si="26"/>
        <v>0</v>
      </c>
      <c r="S126" s="44">
        <f t="shared" si="27"/>
        <v>0</v>
      </c>
      <c r="T126" s="44">
        <f>IF(SUM(L$22:L125)&lt;V$5,IF(SUM(L$22:L126)&lt;V$5,0,(SUM(L$22:L126)-V$5)),L126)</f>
        <v>0</v>
      </c>
      <c r="U126" s="53">
        <f>SUM(T126:T129)</f>
        <v>0</v>
      </c>
      <c r="V126" s="21">
        <f>+U126*F126</f>
        <v>0</v>
      </c>
      <c r="W126" s="54"/>
      <c r="X126" s="21">
        <f>+W126*F126</f>
        <v>0</v>
      </c>
    </row>
    <row r="127" spans="1:24" x14ac:dyDescent="0.2">
      <c r="A127" s="55"/>
      <c r="B127" s="9" t="s">
        <v>6</v>
      </c>
      <c r="C127" s="19">
        <f>+C126</f>
        <v>2040</v>
      </c>
      <c r="D127" s="19">
        <v>106</v>
      </c>
      <c r="E127" s="19">
        <f t="shared" si="28"/>
        <v>0.3351765645207635</v>
      </c>
      <c r="F127" s="19">
        <f t="shared" si="29"/>
        <v>0.35536273828126003</v>
      </c>
      <c r="G127" s="54"/>
      <c r="H127" s="19"/>
      <c r="I127" s="54"/>
      <c r="J127" s="19"/>
      <c r="K127" s="30"/>
      <c r="L127" s="30"/>
      <c r="M127" s="21">
        <f>IF(SUM(M$22:M126)=K$20,0,IF(SUM(L$22:L127)&lt;$V$5,L127,K$20-SUM(L$22:L126)))</f>
        <v>0</v>
      </c>
      <c r="N127" s="21">
        <f t="shared" si="24"/>
        <v>0</v>
      </c>
      <c r="O127" s="21">
        <f t="shared" si="30"/>
        <v>0</v>
      </c>
      <c r="P127" s="21">
        <f t="shared" si="31"/>
        <v>0</v>
      </c>
      <c r="Q127" s="21">
        <f t="shared" si="25"/>
        <v>0</v>
      </c>
      <c r="R127" s="21">
        <f t="shared" si="26"/>
        <v>0</v>
      </c>
      <c r="S127" s="44">
        <f t="shared" si="27"/>
        <v>0</v>
      </c>
      <c r="T127" s="44">
        <f>IF(SUM(L$22:L126)&lt;V$5,IF(SUM(L$22:L127)&lt;V$5,0,(SUM(L$22:L127)-V$5)),L127)</f>
        <v>0</v>
      </c>
      <c r="U127" s="53"/>
      <c r="V127" s="21"/>
      <c r="W127" s="54"/>
      <c r="X127" s="21"/>
    </row>
    <row r="128" spans="1:24" x14ac:dyDescent="0.2">
      <c r="A128" s="55"/>
      <c r="B128" s="9" t="s">
        <v>7</v>
      </c>
      <c r="C128" s="19">
        <f>+C126</f>
        <v>2040</v>
      </c>
      <c r="D128" s="19">
        <v>107</v>
      </c>
      <c r="E128" s="19">
        <f t="shared" si="28"/>
        <v>0.32967105785459189</v>
      </c>
      <c r="F128" s="19">
        <f t="shared" si="29"/>
        <v>0.35536273828126003</v>
      </c>
      <c r="G128" s="54"/>
      <c r="H128" s="19"/>
      <c r="I128" s="54"/>
      <c r="J128" s="19"/>
      <c r="K128" s="30"/>
      <c r="L128" s="30"/>
      <c r="M128" s="21">
        <f>IF(SUM(M$22:M127)=K$20,0,IF(SUM(L$22:L128)&lt;$V$5,L128,K$20-SUM(L$22:L127)))</f>
        <v>0</v>
      </c>
      <c r="N128" s="21">
        <f t="shared" si="24"/>
        <v>0</v>
      </c>
      <c r="O128" s="21">
        <f t="shared" si="30"/>
        <v>0</v>
      </c>
      <c r="P128" s="21">
        <f t="shared" si="31"/>
        <v>0</v>
      </c>
      <c r="Q128" s="21">
        <f t="shared" si="25"/>
        <v>0</v>
      </c>
      <c r="R128" s="21">
        <f t="shared" si="26"/>
        <v>0</v>
      </c>
      <c r="S128" s="44">
        <f t="shared" si="27"/>
        <v>0</v>
      </c>
      <c r="T128" s="44">
        <f>IF(SUM(L$22:L127)&lt;V$5,IF(SUM(L$22:L128)&lt;V$5,0,(SUM(L$22:L128)-V$5)),L128)</f>
        <v>0</v>
      </c>
      <c r="U128" s="53"/>
      <c r="V128" s="21"/>
      <c r="W128" s="54"/>
      <c r="X128" s="21"/>
    </row>
    <row r="129" spans="1:24" x14ac:dyDescent="0.2">
      <c r="A129" s="55"/>
      <c r="B129" s="9" t="s">
        <v>8</v>
      </c>
      <c r="C129" s="19">
        <f>+C126</f>
        <v>2040</v>
      </c>
      <c r="D129" s="19">
        <v>108</v>
      </c>
      <c r="E129" s="19">
        <f t="shared" si="28"/>
        <v>0.3242559829395022</v>
      </c>
      <c r="F129" s="19">
        <f t="shared" si="29"/>
        <v>0.35536273828126003</v>
      </c>
      <c r="G129" s="54"/>
      <c r="H129" s="19"/>
      <c r="I129" s="54"/>
      <c r="J129" s="19"/>
      <c r="K129" s="30"/>
      <c r="L129" s="30"/>
      <c r="M129" s="21">
        <f>IF(SUM(M$22:M128)=K$20,0,IF(SUM(L$22:L129)&lt;$V$5,L129,K$20-SUM(L$22:L128)))</f>
        <v>0</v>
      </c>
      <c r="N129" s="21">
        <f t="shared" si="24"/>
        <v>0</v>
      </c>
      <c r="O129" s="21">
        <f t="shared" si="30"/>
        <v>0</v>
      </c>
      <c r="P129" s="21">
        <f t="shared" si="31"/>
        <v>0</v>
      </c>
      <c r="Q129" s="21">
        <f t="shared" si="25"/>
        <v>0</v>
      </c>
      <c r="R129" s="21">
        <f t="shared" si="26"/>
        <v>0</v>
      </c>
      <c r="S129" s="44">
        <f t="shared" si="27"/>
        <v>0</v>
      </c>
      <c r="T129" s="44">
        <f>IF(SUM(L$22:L128)&lt;V$5,IF(SUM(L$22:L129)&lt;V$5,0,(SUM(L$22:L129)-V$5)),L129)</f>
        <v>0</v>
      </c>
      <c r="U129" s="53"/>
      <c r="V129" s="21"/>
      <c r="W129" s="54"/>
      <c r="X129" s="21"/>
    </row>
    <row r="130" spans="1:24" x14ac:dyDescent="0.2">
      <c r="A130" s="55">
        <v>2041</v>
      </c>
      <c r="B130" s="9" t="s">
        <v>5</v>
      </c>
      <c r="C130" s="19">
        <f>+A130</f>
        <v>2041</v>
      </c>
      <c r="D130" s="19">
        <v>109</v>
      </c>
      <c r="E130" s="19">
        <f t="shared" si="28"/>
        <v>0.31892985437149818</v>
      </c>
      <c r="F130" s="19">
        <f t="shared" si="29"/>
        <v>0.33311092827264727</v>
      </c>
      <c r="G130" s="54"/>
      <c r="H130" s="21">
        <f>+G130*F130</f>
        <v>0</v>
      </c>
      <c r="I130" s="54"/>
      <c r="J130" s="21">
        <f>+I130*F130</f>
        <v>0</v>
      </c>
      <c r="K130" s="30"/>
      <c r="L130" s="30"/>
      <c r="M130" s="21">
        <f>IF(SUM(M$22:M129)=K$20,0,IF(SUM(L$22:L130)&lt;$V$5,L130,K$20-SUM(L$22:L129)))</f>
        <v>0</v>
      </c>
      <c r="N130" s="21">
        <f t="shared" si="24"/>
        <v>0</v>
      </c>
      <c r="O130" s="21">
        <f t="shared" si="30"/>
        <v>0</v>
      </c>
      <c r="P130" s="21">
        <f t="shared" si="31"/>
        <v>0</v>
      </c>
      <c r="Q130" s="21">
        <f t="shared" si="25"/>
        <v>0</v>
      </c>
      <c r="R130" s="21">
        <f t="shared" si="26"/>
        <v>0</v>
      </c>
      <c r="S130" s="44">
        <f t="shared" si="27"/>
        <v>0</v>
      </c>
      <c r="T130" s="44">
        <f>IF(SUM(L$22:L129)&lt;V$5,IF(SUM(L$22:L130)&lt;V$5,0,(SUM(L$22:L130)-V$5)),L130)</f>
        <v>0</v>
      </c>
      <c r="U130" s="53">
        <f>SUM(T130:T133)</f>
        <v>0</v>
      </c>
      <c r="V130" s="21">
        <f>+U130*F130</f>
        <v>0</v>
      </c>
      <c r="W130" s="54"/>
      <c r="X130" s="21">
        <f>+W130*F130</f>
        <v>0</v>
      </c>
    </row>
    <row r="131" spans="1:24" x14ac:dyDescent="0.2">
      <c r="A131" s="55"/>
      <c r="B131" s="9" t="s">
        <v>6</v>
      </c>
      <c r="C131" s="19">
        <f>+C130</f>
        <v>2041</v>
      </c>
      <c r="D131" s="19">
        <v>110</v>
      </c>
      <c r="E131" s="19">
        <f t="shared" si="28"/>
        <v>0.31369121114537057</v>
      </c>
      <c r="F131" s="19">
        <f t="shared" si="29"/>
        <v>0.33311092827264727</v>
      </c>
      <c r="G131" s="54"/>
      <c r="H131" s="19"/>
      <c r="I131" s="54"/>
      <c r="J131" s="19"/>
      <c r="K131" s="30"/>
      <c r="L131" s="30"/>
      <c r="M131" s="21">
        <f>IF(SUM(M$22:M130)=K$20,0,IF(SUM(L$22:L131)&lt;$V$5,L131,K$20-SUM(L$22:L130)))</f>
        <v>0</v>
      </c>
      <c r="N131" s="21">
        <f t="shared" si="24"/>
        <v>0</v>
      </c>
      <c r="O131" s="21">
        <f t="shared" si="30"/>
        <v>0</v>
      </c>
      <c r="P131" s="21">
        <f t="shared" si="31"/>
        <v>0</v>
      </c>
      <c r="Q131" s="21">
        <f t="shared" si="25"/>
        <v>0</v>
      </c>
      <c r="R131" s="21">
        <f t="shared" si="26"/>
        <v>0</v>
      </c>
      <c r="S131" s="44">
        <f t="shared" si="27"/>
        <v>0</v>
      </c>
      <c r="T131" s="44">
        <f>IF(SUM(L$22:L130)&lt;V$5,IF(SUM(L$22:L131)&lt;V$5,0,(SUM(L$22:L131)-V$5)),L131)</f>
        <v>0</v>
      </c>
      <c r="U131" s="53"/>
      <c r="V131" s="21"/>
      <c r="W131" s="54"/>
      <c r="X131" s="21"/>
    </row>
    <row r="132" spans="1:24" x14ac:dyDescent="0.2">
      <c r="A132" s="55"/>
      <c r="B132" s="9" t="s">
        <v>7</v>
      </c>
      <c r="C132" s="19">
        <f>+C130</f>
        <v>2041</v>
      </c>
      <c r="D132" s="19">
        <v>111</v>
      </c>
      <c r="E132" s="19">
        <f t="shared" si="28"/>
        <v>0.30853861625392998</v>
      </c>
      <c r="F132" s="19">
        <f t="shared" si="29"/>
        <v>0.33311092827264727</v>
      </c>
      <c r="G132" s="54"/>
      <c r="H132" s="19"/>
      <c r="I132" s="54"/>
      <c r="J132" s="19"/>
      <c r="K132" s="30"/>
      <c r="L132" s="30"/>
      <c r="M132" s="21">
        <f>IF(SUM(M$22:M131)=K$20,0,IF(SUM(L$22:L132)&lt;$V$5,L132,K$20-SUM(L$22:L131)))</f>
        <v>0</v>
      </c>
      <c r="N132" s="21">
        <f t="shared" si="24"/>
        <v>0</v>
      </c>
      <c r="O132" s="21">
        <f t="shared" si="30"/>
        <v>0</v>
      </c>
      <c r="P132" s="21">
        <f t="shared" si="31"/>
        <v>0</v>
      </c>
      <c r="Q132" s="21">
        <f t="shared" si="25"/>
        <v>0</v>
      </c>
      <c r="R132" s="21">
        <f t="shared" si="26"/>
        <v>0</v>
      </c>
      <c r="S132" s="44">
        <f t="shared" si="27"/>
        <v>0</v>
      </c>
      <c r="T132" s="44">
        <f>IF(SUM(L$22:L131)&lt;V$5,IF(SUM(L$22:L132)&lt;V$5,0,(SUM(L$22:L132)-V$5)),L132)</f>
        <v>0</v>
      </c>
      <c r="U132" s="53"/>
      <c r="V132" s="21"/>
      <c r="W132" s="54"/>
      <c r="X132" s="21"/>
    </row>
    <row r="133" spans="1:24" x14ac:dyDescent="0.2">
      <c r="A133" s="55"/>
      <c r="B133" s="9" t="s">
        <v>8</v>
      </c>
      <c r="C133" s="19">
        <f>+C130</f>
        <v>2041</v>
      </c>
      <c r="D133" s="19">
        <v>112</v>
      </c>
      <c r="E133" s="19">
        <f t="shared" si="28"/>
        <v>0.30347065629382314</v>
      </c>
      <c r="F133" s="19">
        <f t="shared" si="29"/>
        <v>0.33311092827264727</v>
      </c>
      <c r="G133" s="54"/>
      <c r="H133" s="19"/>
      <c r="I133" s="54"/>
      <c r="J133" s="19"/>
      <c r="K133" s="30"/>
      <c r="L133" s="30"/>
      <c r="M133" s="21">
        <f>IF(SUM(M$22:M132)=K$20,0,IF(SUM(L$22:L133)&lt;$V$5,L133,K$20-SUM(L$22:L132)))</f>
        <v>0</v>
      </c>
      <c r="N133" s="21">
        <f t="shared" si="24"/>
        <v>0</v>
      </c>
      <c r="O133" s="21">
        <f t="shared" si="30"/>
        <v>0</v>
      </c>
      <c r="P133" s="21">
        <f t="shared" si="31"/>
        <v>0</v>
      </c>
      <c r="Q133" s="21">
        <f t="shared" si="25"/>
        <v>0</v>
      </c>
      <c r="R133" s="21">
        <f t="shared" si="26"/>
        <v>0</v>
      </c>
      <c r="S133" s="44">
        <f t="shared" si="27"/>
        <v>0</v>
      </c>
      <c r="T133" s="44">
        <f>IF(SUM(L$22:L132)&lt;V$5,IF(SUM(L$22:L133)&lt;V$5,0,(SUM(L$22:L133)-V$5)),L133)</f>
        <v>0</v>
      </c>
      <c r="U133" s="53"/>
      <c r="V133" s="21"/>
      <c r="W133" s="54"/>
      <c r="X133" s="21"/>
    </row>
    <row r="134" spans="1:24" x14ac:dyDescent="0.2">
      <c r="A134" s="55">
        <v>2042</v>
      </c>
      <c r="B134" s="9" t="s">
        <v>5</v>
      </c>
      <c r="C134" s="19">
        <f>+A134</f>
        <v>2042</v>
      </c>
      <c r="D134" s="19">
        <v>113</v>
      </c>
      <c r="E134" s="19">
        <f t="shared" si="28"/>
        <v>0.29848594107782345</v>
      </c>
      <c r="F134" s="19">
        <f t="shared" si="29"/>
        <v>0.31225246369764453</v>
      </c>
      <c r="G134" s="54"/>
      <c r="H134" s="21">
        <f>+G134*F134</f>
        <v>0</v>
      </c>
      <c r="I134" s="54"/>
      <c r="J134" s="21">
        <f>+I134*F134</f>
        <v>0</v>
      </c>
      <c r="K134" s="30"/>
      <c r="L134" s="30"/>
      <c r="M134" s="21">
        <f>IF(SUM(M$22:M133)=K$20,0,IF(SUM(L$22:L134)&lt;$V$5,L134,K$20-SUM(L$22:L133)))</f>
        <v>0</v>
      </c>
      <c r="N134" s="21">
        <f t="shared" si="24"/>
        <v>0</v>
      </c>
      <c r="O134" s="21">
        <f t="shared" si="30"/>
        <v>0</v>
      </c>
      <c r="P134" s="21">
        <f t="shared" si="31"/>
        <v>0</v>
      </c>
      <c r="Q134" s="21">
        <f t="shared" si="25"/>
        <v>0</v>
      </c>
      <c r="R134" s="21">
        <f t="shared" si="26"/>
        <v>0</v>
      </c>
      <c r="S134" s="44">
        <f t="shared" si="27"/>
        <v>0</v>
      </c>
      <c r="T134" s="44">
        <f>IF(SUM(L$22:L133)&lt;V$5,IF(SUM(L$22:L134)&lt;V$5,0,(SUM(L$22:L134)-V$5)),L134)</f>
        <v>0</v>
      </c>
      <c r="U134" s="53">
        <f>SUM(T134:T137)</f>
        <v>0</v>
      </c>
      <c r="V134" s="21">
        <f>+U134*F134</f>
        <v>0</v>
      </c>
      <c r="W134" s="54"/>
      <c r="X134" s="21">
        <f>+W134*F134</f>
        <v>0</v>
      </c>
    </row>
    <row r="135" spans="1:24" x14ac:dyDescent="0.2">
      <c r="A135" s="55"/>
      <c r="B135" s="9" t="s">
        <v>6</v>
      </c>
      <c r="C135" s="19">
        <f>+C134</f>
        <v>2042</v>
      </c>
      <c r="D135" s="19">
        <v>114</v>
      </c>
      <c r="E135" s="19">
        <f t="shared" si="28"/>
        <v>0.2935831032534903</v>
      </c>
      <c r="F135" s="19">
        <f t="shared" si="29"/>
        <v>0.31225246369764453</v>
      </c>
      <c r="G135" s="54"/>
      <c r="H135" s="19"/>
      <c r="I135" s="54"/>
      <c r="J135" s="19"/>
      <c r="K135" s="30"/>
      <c r="L135" s="30"/>
      <c r="M135" s="21">
        <f>IF(SUM(M$22:M134)=K$20,0,IF(SUM(L$22:L135)&lt;$V$5,L135,K$20-SUM(L$22:L134)))</f>
        <v>0</v>
      </c>
      <c r="N135" s="21">
        <f t="shared" si="24"/>
        <v>0</v>
      </c>
      <c r="O135" s="21">
        <f t="shared" si="30"/>
        <v>0</v>
      </c>
      <c r="P135" s="21">
        <f t="shared" si="31"/>
        <v>0</v>
      </c>
      <c r="Q135" s="21">
        <f t="shared" si="25"/>
        <v>0</v>
      </c>
      <c r="R135" s="21">
        <f t="shared" si="26"/>
        <v>0</v>
      </c>
      <c r="S135" s="44">
        <f t="shared" si="27"/>
        <v>0</v>
      </c>
      <c r="T135" s="44">
        <f>IF(SUM(L$22:L134)&lt;V$5,IF(SUM(L$22:L135)&lt;V$5,0,(SUM(L$22:L135)-V$5)),L135)</f>
        <v>0</v>
      </c>
      <c r="U135" s="53"/>
      <c r="V135" s="21"/>
      <c r="W135" s="54"/>
      <c r="X135" s="21"/>
    </row>
    <row r="136" spans="1:24" x14ac:dyDescent="0.2">
      <c r="A136" s="55"/>
      <c r="B136" s="9" t="s">
        <v>7</v>
      </c>
      <c r="C136" s="19">
        <f>+C134</f>
        <v>2042</v>
      </c>
      <c r="D136" s="19">
        <v>115</v>
      </c>
      <c r="E136" s="19">
        <f t="shared" si="28"/>
        <v>0.28876079792809117</v>
      </c>
      <c r="F136" s="19">
        <f t="shared" si="29"/>
        <v>0.31225246369764453</v>
      </c>
      <c r="G136" s="54"/>
      <c r="H136" s="19"/>
      <c r="I136" s="54"/>
      <c r="J136" s="19"/>
      <c r="K136" s="30"/>
      <c r="L136" s="30"/>
      <c r="M136" s="21">
        <f>IF(SUM(M$22:M135)=K$20,0,IF(SUM(L$22:L136)&lt;$V$5,L136,K$20-SUM(L$22:L135)))</f>
        <v>0</v>
      </c>
      <c r="N136" s="21">
        <f t="shared" si="24"/>
        <v>0</v>
      </c>
      <c r="O136" s="21">
        <f t="shared" si="30"/>
        <v>0</v>
      </c>
      <c r="P136" s="21">
        <f t="shared" si="31"/>
        <v>0</v>
      </c>
      <c r="Q136" s="21">
        <f t="shared" si="25"/>
        <v>0</v>
      </c>
      <c r="R136" s="21">
        <f t="shared" si="26"/>
        <v>0</v>
      </c>
      <c r="S136" s="44">
        <f t="shared" si="27"/>
        <v>0</v>
      </c>
      <c r="T136" s="44">
        <f>IF(SUM(L$22:L135)&lt;V$5,IF(SUM(L$22:L136)&lt;V$5,0,(SUM(L$22:L136)-V$5)),L136)</f>
        <v>0</v>
      </c>
      <c r="U136" s="53"/>
      <c r="V136" s="21"/>
      <c r="W136" s="54"/>
      <c r="X136" s="21"/>
    </row>
    <row r="137" spans="1:24" x14ac:dyDescent="0.2">
      <c r="A137" s="55"/>
      <c r="B137" s="9" t="s">
        <v>8</v>
      </c>
      <c r="C137" s="19">
        <f>+C134</f>
        <v>2042</v>
      </c>
      <c r="D137" s="19">
        <v>116</v>
      </c>
      <c r="E137" s="19">
        <f t="shared" si="28"/>
        <v>0.28401770229968643</v>
      </c>
      <c r="F137" s="19">
        <f t="shared" si="29"/>
        <v>0.31225246369764453</v>
      </c>
      <c r="G137" s="54"/>
      <c r="H137" s="19"/>
      <c r="I137" s="54"/>
      <c r="J137" s="19"/>
      <c r="K137" s="30"/>
      <c r="L137" s="30"/>
      <c r="M137" s="21">
        <f>IF(SUM(M$22:M136)=K$20,0,IF(SUM(L$22:L137)&lt;$V$5,L137,K$20-SUM(L$22:L136)))</f>
        <v>0</v>
      </c>
      <c r="N137" s="21">
        <f t="shared" si="24"/>
        <v>0</v>
      </c>
      <c r="O137" s="21">
        <f t="shared" si="30"/>
        <v>0</v>
      </c>
      <c r="P137" s="21">
        <f t="shared" si="31"/>
        <v>0</v>
      </c>
      <c r="Q137" s="21">
        <f t="shared" si="25"/>
        <v>0</v>
      </c>
      <c r="R137" s="21">
        <f t="shared" si="26"/>
        <v>0</v>
      </c>
      <c r="S137" s="44">
        <f t="shared" si="27"/>
        <v>0</v>
      </c>
      <c r="T137" s="44">
        <f>IF(SUM(L$22:L136)&lt;V$5,IF(SUM(L$22:L137)&lt;V$5,0,(SUM(L$22:L137)-V$5)),L137)</f>
        <v>0</v>
      </c>
      <c r="U137" s="53"/>
      <c r="V137" s="21"/>
      <c r="W137" s="54"/>
      <c r="X137" s="21"/>
    </row>
    <row r="138" spans="1:24" x14ac:dyDescent="0.2">
      <c r="A138" s="55">
        <v>2043</v>
      </c>
      <c r="B138" s="9" t="s">
        <v>5</v>
      </c>
      <c r="C138" s="19">
        <f>+A138</f>
        <v>2043</v>
      </c>
      <c r="D138" s="19">
        <v>117</v>
      </c>
      <c r="E138" s="19">
        <f t="shared" si="28"/>
        <v>0.27935251529427202</v>
      </c>
      <c r="F138" s="19">
        <f t="shared" si="29"/>
        <v>0.29270009720439122</v>
      </c>
      <c r="G138" s="54"/>
      <c r="H138" s="21">
        <f>+G138*F138</f>
        <v>0</v>
      </c>
      <c r="I138" s="54"/>
      <c r="J138" s="21">
        <f>+I138*F138</f>
        <v>0</v>
      </c>
      <c r="K138" s="30"/>
      <c r="L138" s="30"/>
      <c r="M138" s="21">
        <f>IF(SUM(M$22:M137)=K$20,0,IF(SUM(L$22:L138)&lt;$V$5,L138,K$20-SUM(L$22:L137)))</f>
        <v>0</v>
      </c>
      <c r="N138" s="21">
        <f t="shared" si="24"/>
        <v>0</v>
      </c>
      <c r="O138" s="21">
        <f t="shared" si="30"/>
        <v>0</v>
      </c>
      <c r="P138" s="21">
        <f t="shared" si="31"/>
        <v>0</v>
      </c>
      <c r="Q138" s="21">
        <f t="shared" si="25"/>
        <v>0</v>
      </c>
      <c r="R138" s="21">
        <f t="shared" si="26"/>
        <v>0</v>
      </c>
      <c r="S138" s="44">
        <f t="shared" si="27"/>
        <v>0</v>
      </c>
      <c r="T138" s="44">
        <f>IF(SUM(L$22:L137)&lt;V$5,IF(SUM(L$22:L138)&lt;V$5,0,(SUM(L$22:L138)-V$5)),L138)</f>
        <v>0</v>
      </c>
      <c r="U138" s="53">
        <f>SUM(T138:T141)</f>
        <v>0</v>
      </c>
      <c r="V138" s="21">
        <f>+U138*F138</f>
        <v>0</v>
      </c>
      <c r="W138" s="54"/>
      <c r="X138" s="21">
        <f>+W138*F138</f>
        <v>0</v>
      </c>
    </row>
    <row r="139" spans="1:24" x14ac:dyDescent="0.2">
      <c r="A139" s="55"/>
      <c r="B139" s="9" t="s">
        <v>6</v>
      </c>
      <c r="C139" s="19">
        <f>+C138</f>
        <v>2043</v>
      </c>
      <c r="D139" s="19">
        <v>118</v>
      </c>
      <c r="E139" s="19">
        <f t="shared" si="28"/>
        <v>0.27476395720888375</v>
      </c>
      <c r="F139" s="19">
        <f t="shared" si="29"/>
        <v>0.29270009720439122</v>
      </c>
      <c r="G139" s="54"/>
      <c r="H139" s="19"/>
      <c r="I139" s="54"/>
      <c r="J139" s="19"/>
      <c r="K139" s="30"/>
      <c r="L139" s="30"/>
      <c r="M139" s="21">
        <f>IF(SUM(M$22:M138)=K$20,0,IF(SUM(L$22:L139)&lt;$V$5,L139,K$20-SUM(L$22:L138)))</f>
        <v>0</v>
      </c>
      <c r="N139" s="21">
        <f t="shared" si="24"/>
        <v>0</v>
      </c>
      <c r="O139" s="21">
        <f t="shared" si="30"/>
        <v>0</v>
      </c>
      <c r="P139" s="21">
        <f t="shared" si="31"/>
        <v>0</v>
      </c>
      <c r="Q139" s="21">
        <f t="shared" si="25"/>
        <v>0</v>
      </c>
      <c r="R139" s="21">
        <f t="shared" si="26"/>
        <v>0</v>
      </c>
      <c r="S139" s="44">
        <f t="shared" si="27"/>
        <v>0</v>
      </c>
      <c r="T139" s="44">
        <f>IF(SUM(L$22:L138)&lt;V$5,IF(SUM(L$22:L139)&lt;V$5,0,(SUM(L$22:L139)-V$5)),L139)</f>
        <v>0</v>
      </c>
      <c r="U139" s="53"/>
      <c r="V139" s="21"/>
      <c r="W139" s="54"/>
      <c r="X139" s="21"/>
    </row>
    <row r="140" spans="1:24" x14ac:dyDescent="0.2">
      <c r="A140" s="55"/>
      <c r="B140" s="9" t="s">
        <v>7</v>
      </c>
      <c r="C140" s="19">
        <f>+C138</f>
        <v>2043</v>
      </c>
      <c r="D140" s="19">
        <v>119</v>
      </c>
      <c r="E140" s="19">
        <f t="shared" si="28"/>
        <v>0.27025076936056236</v>
      </c>
      <c r="F140" s="19">
        <f t="shared" si="29"/>
        <v>0.29270009720439122</v>
      </c>
      <c r="G140" s="54"/>
      <c r="H140" s="19"/>
      <c r="I140" s="54"/>
      <c r="J140" s="19"/>
      <c r="K140" s="30"/>
      <c r="L140" s="30"/>
      <c r="M140" s="21">
        <f>IF(SUM(M$22:M139)=K$20,0,IF(SUM(L$22:L140)&lt;$V$5,L140,K$20-SUM(L$22:L139)))</f>
        <v>0</v>
      </c>
      <c r="N140" s="21">
        <f t="shared" si="24"/>
        <v>0</v>
      </c>
      <c r="O140" s="21">
        <f t="shared" si="30"/>
        <v>0</v>
      </c>
      <c r="P140" s="21">
        <f t="shared" si="31"/>
        <v>0</v>
      </c>
      <c r="Q140" s="21">
        <f t="shared" si="25"/>
        <v>0</v>
      </c>
      <c r="R140" s="21">
        <f t="shared" si="26"/>
        <v>0</v>
      </c>
      <c r="S140" s="44">
        <f t="shared" si="27"/>
        <v>0</v>
      </c>
      <c r="T140" s="44">
        <f>IF(SUM(L$22:L139)&lt;V$5,IF(SUM(L$22:L140)&lt;V$5,0,(SUM(L$22:L140)-V$5)),L140)</f>
        <v>0</v>
      </c>
      <c r="U140" s="53"/>
      <c r="V140" s="21"/>
      <c r="W140" s="54"/>
      <c r="X140" s="21"/>
    </row>
    <row r="141" spans="1:24" x14ac:dyDescent="0.2">
      <c r="A141" s="55"/>
      <c r="B141" s="9" t="s">
        <v>8</v>
      </c>
      <c r="C141" s="19">
        <f>+C138</f>
        <v>2043</v>
      </c>
      <c r="D141" s="19">
        <v>120</v>
      </c>
      <c r="E141" s="19">
        <f t="shared" si="28"/>
        <v>0.26581171374108631</v>
      </c>
      <c r="F141" s="19">
        <f t="shared" si="29"/>
        <v>0.29270009720439122</v>
      </c>
      <c r="G141" s="54"/>
      <c r="H141" s="19"/>
      <c r="I141" s="54"/>
      <c r="J141" s="19"/>
      <c r="K141" s="30"/>
      <c r="L141" s="30"/>
      <c r="M141" s="21">
        <f>IF(SUM(M$22:M140)=K$20,0,IF(SUM(L$22:L141)&lt;$V$5,L141,K$20-SUM(L$22:L140)))</f>
        <v>0</v>
      </c>
      <c r="N141" s="21">
        <f t="shared" si="24"/>
        <v>0</v>
      </c>
      <c r="O141" s="21">
        <f t="shared" si="30"/>
        <v>0</v>
      </c>
      <c r="P141" s="21">
        <f t="shared" si="31"/>
        <v>0</v>
      </c>
      <c r="Q141" s="21">
        <f t="shared" si="25"/>
        <v>0</v>
      </c>
      <c r="R141" s="21">
        <f t="shared" si="26"/>
        <v>0</v>
      </c>
      <c r="S141" s="44">
        <f t="shared" si="27"/>
        <v>0</v>
      </c>
      <c r="T141" s="44">
        <f>IF(SUM(L$22:L140)&lt;V$5,IF(SUM(L$22:L141)&lt;V$5,0,(SUM(L$22:L141)-V$5)),L141)</f>
        <v>0</v>
      </c>
      <c r="U141" s="53"/>
      <c r="V141" s="21"/>
      <c r="W141" s="54"/>
      <c r="X141" s="21"/>
    </row>
    <row r="142" spans="1:24" x14ac:dyDescent="0.2">
      <c r="A142" s="55">
        <v>2044</v>
      </c>
      <c r="B142" s="9" t="s">
        <v>5</v>
      </c>
      <c r="C142" s="19">
        <f>+A142</f>
        <v>2044</v>
      </c>
      <c r="D142" s="19">
        <v>121</v>
      </c>
      <c r="E142" s="19">
        <f t="shared" si="28"/>
        <v>0.26144557267737417</v>
      </c>
      <c r="F142" s="19">
        <f t="shared" si="29"/>
        <v>0.27437204462353881</v>
      </c>
      <c r="G142" s="54"/>
      <c r="H142" s="21">
        <f>+G142*F142</f>
        <v>0</v>
      </c>
      <c r="I142" s="54"/>
      <c r="J142" s="21">
        <f>+I142*F142</f>
        <v>0</v>
      </c>
      <c r="K142" s="30"/>
      <c r="L142" s="30"/>
      <c r="M142" s="21">
        <f>IF(SUM(M$22:M141)=K$20,0,IF(SUM(L$22:L142)&lt;$V$5,L142,K$20-SUM(L$22:L141)))</f>
        <v>0</v>
      </c>
      <c r="N142" s="21">
        <f t="shared" si="24"/>
        <v>0</v>
      </c>
      <c r="O142" s="21">
        <f t="shared" si="30"/>
        <v>0</v>
      </c>
      <c r="P142" s="21">
        <f t="shared" si="31"/>
        <v>0</v>
      </c>
      <c r="Q142" s="21">
        <f t="shared" si="25"/>
        <v>0</v>
      </c>
      <c r="R142" s="21">
        <f t="shared" si="26"/>
        <v>0</v>
      </c>
      <c r="S142" s="44">
        <f t="shared" si="27"/>
        <v>0</v>
      </c>
      <c r="T142" s="44">
        <f>IF(SUM(L$22:L141)&lt;V$5,IF(SUM(L$22:L142)&lt;V$5,0,(SUM(L$22:L142)-V$5)),L142)</f>
        <v>0</v>
      </c>
      <c r="U142" s="53">
        <f>SUM(T142:T145)</f>
        <v>0</v>
      </c>
      <c r="V142" s="21">
        <f>+U142*F142</f>
        <v>0</v>
      </c>
      <c r="W142" s="54"/>
      <c r="X142" s="21">
        <f>+W142*F142</f>
        <v>0</v>
      </c>
    </row>
    <row r="143" spans="1:24" x14ac:dyDescent="0.2">
      <c r="A143" s="55"/>
      <c r="B143" s="9" t="s">
        <v>6</v>
      </c>
      <c r="C143" s="19">
        <f>+C142</f>
        <v>2044</v>
      </c>
      <c r="D143" s="19">
        <v>122</v>
      </c>
      <c r="E143" s="19">
        <f t="shared" si="28"/>
        <v>0.25715114849746651</v>
      </c>
      <c r="F143" s="19">
        <f t="shared" si="29"/>
        <v>0.27437204462353881</v>
      </c>
      <c r="G143" s="54"/>
      <c r="H143" s="19"/>
      <c r="I143" s="54"/>
      <c r="J143" s="19"/>
      <c r="K143" s="30"/>
      <c r="L143" s="30"/>
      <c r="M143" s="21">
        <f>IF(SUM(M$22:M142)=K$20,0,IF(SUM(L$22:L143)&lt;$V$5,L143,K$20-SUM(L$22:L142)))</f>
        <v>0</v>
      </c>
      <c r="N143" s="21">
        <f t="shared" si="24"/>
        <v>0</v>
      </c>
      <c r="O143" s="21">
        <f t="shared" si="30"/>
        <v>0</v>
      </c>
      <c r="P143" s="21">
        <f t="shared" si="31"/>
        <v>0</v>
      </c>
      <c r="Q143" s="21">
        <f t="shared" si="25"/>
        <v>0</v>
      </c>
      <c r="R143" s="21">
        <f t="shared" si="26"/>
        <v>0</v>
      </c>
      <c r="S143" s="44">
        <f t="shared" si="27"/>
        <v>0</v>
      </c>
      <c r="T143" s="44">
        <f>IF(SUM(L$22:L142)&lt;V$5,IF(SUM(L$22:L143)&lt;V$5,0,(SUM(L$22:L143)-V$5)),L143)</f>
        <v>0</v>
      </c>
      <c r="U143" s="53"/>
      <c r="V143" s="21"/>
      <c r="W143" s="54"/>
      <c r="X143" s="21"/>
    </row>
    <row r="144" spans="1:24" x14ac:dyDescent="0.2">
      <c r="A144" s="55"/>
      <c r="B144" s="9" t="s">
        <v>7</v>
      </c>
      <c r="C144" s="19">
        <f>+C142</f>
        <v>2044</v>
      </c>
      <c r="D144" s="19">
        <v>123</v>
      </c>
      <c r="E144" s="19">
        <f t="shared" si="28"/>
        <v>0.25292726320199327</v>
      </c>
      <c r="F144" s="19">
        <f t="shared" si="29"/>
        <v>0.27437204462353881</v>
      </c>
      <c r="G144" s="54"/>
      <c r="H144" s="19"/>
      <c r="I144" s="54"/>
      <c r="J144" s="19"/>
      <c r="K144" s="30"/>
      <c r="L144" s="30"/>
      <c r="M144" s="21">
        <f>IF(SUM(M$22:M143)=K$20,0,IF(SUM(L$22:L144)&lt;$V$5,L144,K$20-SUM(L$22:L143)))</f>
        <v>0</v>
      </c>
      <c r="N144" s="21">
        <f t="shared" si="24"/>
        <v>0</v>
      </c>
      <c r="O144" s="21">
        <f t="shared" si="30"/>
        <v>0</v>
      </c>
      <c r="P144" s="21">
        <f t="shared" si="31"/>
        <v>0</v>
      </c>
      <c r="Q144" s="21">
        <f t="shared" si="25"/>
        <v>0</v>
      </c>
      <c r="R144" s="21">
        <f t="shared" si="26"/>
        <v>0</v>
      </c>
      <c r="S144" s="44">
        <f t="shared" si="27"/>
        <v>0</v>
      </c>
      <c r="T144" s="44">
        <f>IF(SUM(L$22:L143)&lt;V$5,IF(SUM(L$22:L144)&lt;V$5,0,(SUM(L$22:L144)-V$5)),L144)</f>
        <v>0</v>
      </c>
      <c r="U144" s="53"/>
      <c r="V144" s="21"/>
      <c r="W144" s="54"/>
      <c r="X144" s="21"/>
    </row>
    <row r="145" spans="1:24" x14ac:dyDescent="0.2">
      <c r="A145" s="55"/>
      <c r="B145" s="9" t="s">
        <v>8</v>
      </c>
      <c r="C145" s="19">
        <f>+C142</f>
        <v>2044</v>
      </c>
      <c r="D145" s="19">
        <v>124</v>
      </c>
      <c r="E145" s="19">
        <f t="shared" si="28"/>
        <v>0.24877275814103797</v>
      </c>
      <c r="F145" s="19">
        <f t="shared" si="29"/>
        <v>0.27437204462353881</v>
      </c>
      <c r="G145" s="54"/>
      <c r="H145" s="19"/>
      <c r="I145" s="54"/>
      <c r="J145" s="19"/>
      <c r="K145" s="30"/>
      <c r="L145" s="30"/>
      <c r="M145" s="21">
        <f>IF(SUM(M$22:M144)=K$20,0,IF(SUM(L$22:L145)&lt;$V$5,L145,K$20-SUM(L$22:L144)))</f>
        <v>0</v>
      </c>
      <c r="N145" s="21">
        <f t="shared" si="24"/>
        <v>0</v>
      </c>
      <c r="O145" s="21">
        <f t="shared" si="30"/>
        <v>0</v>
      </c>
      <c r="P145" s="21">
        <f t="shared" si="31"/>
        <v>0</v>
      </c>
      <c r="Q145" s="21">
        <f t="shared" si="25"/>
        <v>0</v>
      </c>
      <c r="R145" s="21">
        <f t="shared" si="26"/>
        <v>0</v>
      </c>
      <c r="S145" s="44">
        <f t="shared" si="27"/>
        <v>0</v>
      </c>
      <c r="T145" s="44">
        <f>IF(SUM(L$22:L144)&lt;V$5,IF(SUM(L$22:L145)&lt;V$5,0,(SUM(L$22:L145)-V$5)),L145)</f>
        <v>0</v>
      </c>
      <c r="U145" s="53"/>
      <c r="V145" s="21"/>
      <c r="W145" s="54"/>
      <c r="X145" s="21"/>
    </row>
    <row r="146" spans="1:24" x14ac:dyDescent="0.2">
      <c r="A146" s="55">
        <v>2045</v>
      </c>
      <c r="B146" s="9" t="s">
        <v>5</v>
      </c>
      <c r="C146" s="19">
        <f>+A146</f>
        <v>2045</v>
      </c>
      <c r="D146" s="19">
        <v>125</v>
      </c>
      <c r="E146" s="19">
        <f t="shared" si="28"/>
        <v>0.24468649369630954</v>
      </c>
      <c r="F146" s="19">
        <f t="shared" si="29"/>
        <v>0.25719164287920776</v>
      </c>
      <c r="G146" s="54"/>
      <c r="H146" s="21">
        <f>+G146*F146</f>
        <v>0</v>
      </c>
      <c r="I146" s="54"/>
      <c r="J146" s="21">
        <f>+I146*F146</f>
        <v>0</v>
      </c>
      <c r="K146" s="30"/>
      <c r="L146" s="30"/>
      <c r="M146" s="21">
        <f>IF(SUM(M$22:M145)=K$20,0,IF(SUM(L$22:L146)&lt;$V$5,L146,K$20-SUM(L$22:L145)))</f>
        <v>0</v>
      </c>
      <c r="N146" s="21">
        <f t="shared" si="24"/>
        <v>0</v>
      </c>
      <c r="O146" s="21">
        <f t="shared" si="30"/>
        <v>0</v>
      </c>
      <c r="P146" s="21">
        <f t="shared" si="31"/>
        <v>0</v>
      </c>
      <c r="Q146" s="21">
        <f t="shared" si="25"/>
        <v>0</v>
      </c>
      <c r="R146" s="21">
        <f t="shared" si="26"/>
        <v>0</v>
      </c>
      <c r="S146" s="44">
        <f t="shared" si="27"/>
        <v>0</v>
      </c>
      <c r="T146" s="44">
        <f>IF(SUM(L$22:L145)&lt;V$5,IF(SUM(L$22:L146)&lt;V$5,0,(SUM(L$22:L146)-V$5)),L146)</f>
        <v>0</v>
      </c>
      <c r="U146" s="53">
        <f>SUM(T146:T149)</f>
        <v>0</v>
      </c>
      <c r="V146" s="21">
        <f>+U146*F146</f>
        <v>0</v>
      </c>
      <c r="W146" s="54"/>
      <c r="X146" s="21">
        <f>+W146*F146</f>
        <v>0</v>
      </c>
    </row>
    <row r="147" spans="1:24" x14ac:dyDescent="0.2">
      <c r="A147" s="55"/>
      <c r="B147" s="9" t="s">
        <v>6</v>
      </c>
      <c r="C147" s="19">
        <f>+C146</f>
        <v>2045</v>
      </c>
      <c r="D147" s="19">
        <v>126</v>
      </c>
      <c r="E147" s="19">
        <f t="shared" si="28"/>
        <v>0.24066734896853506</v>
      </c>
      <c r="F147" s="19">
        <f t="shared" si="29"/>
        <v>0.25719164287920776</v>
      </c>
      <c r="G147" s="54"/>
      <c r="H147" s="19"/>
      <c r="I147" s="54"/>
      <c r="J147" s="19"/>
      <c r="K147" s="30"/>
      <c r="L147" s="30"/>
      <c r="M147" s="21">
        <f>IF(SUM(M$22:M146)=K$20,0,IF(SUM(L$22:L147)&lt;$V$5,L147,K$20-SUM(L$22:L146)))</f>
        <v>0</v>
      </c>
      <c r="N147" s="21">
        <f t="shared" si="24"/>
        <v>0</v>
      </c>
      <c r="O147" s="21">
        <f t="shared" si="30"/>
        <v>0</v>
      </c>
      <c r="P147" s="21">
        <f t="shared" si="31"/>
        <v>0</v>
      </c>
      <c r="Q147" s="21">
        <f t="shared" si="25"/>
        <v>0</v>
      </c>
      <c r="R147" s="21">
        <f t="shared" si="26"/>
        <v>0</v>
      </c>
      <c r="S147" s="44">
        <f t="shared" si="27"/>
        <v>0</v>
      </c>
      <c r="T147" s="44">
        <f>IF(SUM(L$22:L146)&lt;V$5,IF(SUM(L$22:L147)&lt;V$5,0,(SUM(L$22:L147)-V$5)),L147)</f>
        <v>0</v>
      </c>
      <c r="U147" s="53"/>
      <c r="V147" s="21"/>
      <c r="W147" s="54"/>
      <c r="X147" s="21"/>
    </row>
    <row r="148" spans="1:24" x14ac:dyDescent="0.2">
      <c r="A148" s="55"/>
      <c r="B148" s="9" t="s">
        <v>7</v>
      </c>
      <c r="C148" s="19">
        <f>+C146</f>
        <v>2045</v>
      </c>
      <c r="D148" s="19">
        <v>127</v>
      </c>
      <c r="E148" s="19">
        <f t="shared" si="28"/>
        <v>0.23671422146998633</v>
      </c>
      <c r="F148" s="19">
        <f t="shared" si="29"/>
        <v>0.25719164287920776</v>
      </c>
      <c r="G148" s="54"/>
      <c r="H148" s="19"/>
      <c r="I148" s="54"/>
      <c r="J148" s="19"/>
      <c r="K148" s="30"/>
      <c r="L148" s="30"/>
      <c r="M148" s="21">
        <f>IF(SUM(M$22:M147)=K$20,0,IF(SUM(L$22:L148)&lt;$V$5,L148,K$20-SUM(L$22:L147)))</f>
        <v>0</v>
      </c>
      <c r="N148" s="21">
        <f t="shared" si="24"/>
        <v>0</v>
      </c>
      <c r="O148" s="21">
        <f t="shared" si="30"/>
        <v>0</v>
      </c>
      <c r="P148" s="21">
        <f t="shared" si="31"/>
        <v>0</v>
      </c>
      <c r="Q148" s="21">
        <f t="shared" si="25"/>
        <v>0</v>
      </c>
      <c r="R148" s="21">
        <f t="shared" si="26"/>
        <v>0</v>
      </c>
      <c r="S148" s="44">
        <f t="shared" si="27"/>
        <v>0</v>
      </c>
      <c r="T148" s="44">
        <f>IF(SUM(L$22:L147)&lt;V$5,IF(SUM(L$22:L148)&lt;V$5,0,(SUM(L$22:L148)-V$5)),L148)</f>
        <v>0</v>
      </c>
      <c r="U148" s="53"/>
      <c r="V148" s="21"/>
      <c r="W148" s="54"/>
      <c r="X148" s="21"/>
    </row>
    <row r="149" spans="1:24" x14ac:dyDescent="0.2">
      <c r="A149" s="55"/>
      <c r="B149" s="9" t="s">
        <v>8</v>
      </c>
      <c r="C149" s="19">
        <f>+C146</f>
        <v>2045</v>
      </c>
      <c r="D149" s="19">
        <v>128</v>
      </c>
      <c r="E149" s="19">
        <f t="shared" si="28"/>
        <v>0.232826026822058</v>
      </c>
      <c r="F149" s="19">
        <f t="shared" si="29"/>
        <v>0.25719164287920776</v>
      </c>
      <c r="G149" s="54"/>
      <c r="H149" s="19"/>
      <c r="I149" s="54"/>
      <c r="J149" s="19"/>
      <c r="K149" s="30"/>
      <c r="L149" s="30"/>
      <c r="M149" s="21">
        <f>IF(SUM(M$22:M148)=K$20,0,IF(SUM(L$22:L149)&lt;$V$5,L149,K$20-SUM(L$22:L148)))</f>
        <v>0</v>
      </c>
      <c r="N149" s="21">
        <f t="shared" si="24"/>
        <v>0</v>
      </c>
      <c r="O149" s="21">
        <f t="shared" si="30"/>
        <v>0</v>
      </c>
      <c r="P149" s="21">
        <f t="shared" si="31"/>
        <v>0</v>
      </c>
      <c r="Q149" s="21">
        <f t="shared" si="25"/>
        <v>0</v>
      </c>
      <c r="R149" s="21">
        <f t="shared" si="26"/>
        <v>0</v>
      </c>
      <c r="S149" s="44">
        <f t="shared" si="27"/>
        <v>0</v>
      </c>
      <c r="T149" s="44">
        <f>IF(SUM(L$22:L148)&lt;V$5,IF(SUM(L$22:L149)&lt;V$5,0,(SUM(L$22:L149)-V$5)),L149)</f>
        <v>0</v>
      </c>
      <c r="U149" s="53"/>
      <c r="V149" s="21"/>
      <c r="W149" s="54"/>
      <c r="X149" s="21"/>
    </row>
    <row r="150" spans="1:24" x14ac:dyDescent="0.2">
      <c r="A150" s="55">
        <v>2046</v>
      </c>
      <c r="B150" s="9" t="s">
        <v>5</v>
      </c>
      <c r="C150" s="19">
        <f>+A150</f>
        <v>2046</v>
      </c>
      <c r="D150" s="19">
        <v>129</v>
      </c>
      <c r="E150" s="19">
        <f t="shared" ref="E150:E169" si="32">IF(D150&lt;$B$6,1,(1/(1+$K$9/4)^(D150-$B$6+1)))</f>
        <v>0.22900169845781249</v>
      </c>
      <c r="F150" s="19">
        <f t="shared" ref="F150:F169" si="33">IF(C150&lt;($B$4+1),1,(1/(1+$K$9)^(C150-$B$4)))</f>
        <v>0.2410870293205922</v>
      </c>
      <c r="G150" s="54"/>
      <c r="H150" s="21">
        <f>+G150*F150</f>
        <v>0</v>
      </c>
      <c r="I150" s="54"/>
      <c r="J150" s="21">
        <f>+I150*F150</f>
        <v>0</v>
      </c>
      <c r="K150" s="30"/>
      <c r="L150" s="30"/>
      <c r="M150" s="21">
        <f>IF(SUM(M$22:M149)=K$20,0,IF(SUM(L$22:L150)&lt;$V$5,L150,K$20-SUM(L$22:L149)))</f>
        <v>0</v>
      </c>
      <c r="N150" s="21">
        <f t="shared" ref="N150:N169" si="34">+N149+K150-M149</f>
        <v>0</v>
      </c>
      <c r="O150" s="21">
        <f t="shared" ref="O150:O169" si="35">+N150*($K$13/4)</f>
        <v>0</v>
      </c>
      <c r="P150" s="21">
        <f t="shared" ref="P150:P169" si="36">+N150*($K$12/4)</f>
        <v>0</v>
      </c>
      <c r="Q150" s="21">
        <f t="shared" ref="Q150:Q169" si="37">+P150-O150</f>
        <v>0</v>
      </c>
      <c r="R150" s="21">
        <f t="shared" ref="R150:R169" si="38">+Q150*E150</f>
        <v>0</v>
      </c>
      <c r="S150" s="44">
        <f t="shared" ref="S150:S169" si="39">+L150-T150</f>
        <v>0</v>
      </c>
      <c r="T150" s="44">
        <f>IF(SUM(L$22:L149)&lt;V$5,IF(SUM(L$22:L150)&lt;V$5,0,(SUM(L$22:L150)-V$5)),L150)</f>
        <v>0</v>
      </c>
      <c r="U150" s="53">
        <f>SUM(T150:T153)</f>
        <v>0</v>
      </c>
      <c r="V150" s="21">
        <f>+U150*F150</f>
        <v>0</v>
      </c>
      <c r="W150" s="54"/>
      <c r="X150" s="21">
        <f>+W150*F150</f>
        <v>0</v>
      </c>
    </row>
    <row r="151" spans="1:24" x14ac:dyDescent="0.2">
      <c r="A151" s="55"/>
      <c r="B151" s="9" t="s">
        <v>6</v>
      </c>
      <c r="C151" s="19">
        <f>+C150</f>
        <v>2046</v>
      </c>
      <c r="D151" s="19">
        <v>130</v>
      </c>
      <c r="E151" s="19">
        <f t="shared" si="32"/>
        <v>0.22524018732941137</v>
      </c>
      <c r="F151" s="19">
        <f t="shared" si="33"/>
        <v>0.2410870293205922</v>
      </c>
      <c r="G151" s="54"/>
      <c r="H151" s="19"/>
      <c r="I151" s="54"/>
      <c r="J151" s="19"/>
      <c r="K151" s="30"/>
      <c r="L151" s="30"/>
      <c r="M151" s="21">
        <f>IF(SUM(M$22:M150)=K$20,0,IF(SUM(L$22:L151)&lt;$V$5,L151,K$20-SUM(L$22:L150)))</f>
        <v>0</v>
      </c>
      <c r="N151" s="21">
        <f t="shared" si="34"/>
        <v>0</v>
      </c>
      <c r="O151" s="21">
        <f t="shared" si="35"/>
        <v>0</v>
      </c>
      <c r="P151" s="21">
        <f t="shared" si="36"/>
        <v>0</v>
      </c>
      <c r="Q151" s="21">
        <f t="shared" si="37"/>
        <v>0</v>
      </c>
      <c r="R151" s="21">
        <f t="shared" si="38"/>
        <v>0</v>
      </c>
      <c r="S151" s="44">
        <f t="shared" si="39"/>
        <v>0</v>
      </c>
      <c r="T151" s="44">
        <f>IF(SUM(L$22:L150)&lt;V$5,IF(SUM(L$22:L151)&lt;V$5,0,(SUM(L$22:L151)-V$5)),L151)</f>
        <v>0</v>
      </c>
      <c r="U151" s="53"/>
      <c r="V151" s="21"/>
      <c r="W151" s="54"/>
      <c r="X151" s="21"/>
    </row>
    <row r="152" spans="1:24" x14ac:dyDescent="0.2">
      <c r="A152" s="55"/>
      <c r="B152" s="9" t="s">
        <v>7</v>
      </c>
      <c r="C152" s="19">
        <f>+C150</f>
        <v>2046</v>
      </c>
      <c r="D152" s="19">
        <v>131</v>
      </c>
      <c r="E152" s="19">
        <f t="shared" si="32"/>
        <v>0.22154046162035157</v>
      </c>
      <c r="F152" s="19">
        <f t="shared" si="33"/>
        <v>0.2410870293205922</v>
      </c>
      <c r="G152" s="54"/>
      <c r="H152" s="19"/>
      <c r="I152" s="54"/>
      <c r="J152" s="19"/>
      <c r="K152" s="30"/>
      <c r="L152" s="30"/>
      <c r="M152" s="21">
        <f>IF(SUM(M$22:M151)=K$20,0,IF(SUM(L$22:L152)&lt;$V$5,L152,K$20-SUM(L$22:L151)))</f>
        <v>0</v>
      </c>
      <c r="N152" s="21">
        <f t="shared" si="34"/>
        <v>0</v>
      </c>
      <c r="O152" s="21">
        <f t="shared" si="35"/>
        <v>0</v>
      </c>
      <c r="P152" s="21">
        <f t="shared" si="36"/>
        <v>0</v>
      </c>
      <c r="Q152" s="21">
        <f t="shared" si="37"/>
        <v>0</v>
      </c>
      <c r="R152" s="21">
        <f t="shared" si="38"/>
        <v>0</v>
      </c>
      <c r="S152" s="44">
        <f t="shared" si="39"/>
        <v>0</v>
      </c>
      <c r="T152" s="44">
        <f>IF(SUM(L$22:L151)&lt;V$5,IF(SUM(L$22:L152)&lt;V$5,0,(SUM(L$22:L152)-V$5)),L152)</f>
        <v>0</v>
      </c>
      <c r="U152" s="53"/>
      <c r="V152" s="21"/>
      <c r="W152" s="54"/>
      <c r="X152" s="21"/>
    </row>
    <row r="153" spans="1:24" x14ac:dyDescent="0.2">
      <c r="A153" s="55"/>
      <c r="B153" s="9" t="s">
        <v>8</v>
      </c>
      <c r="C153" s="19">
        <f>+C150</f>
        <v>2046</v>
      </c>
      <c r="D153" s="19">
        <v>132</v>
      </c>
      <c r="E153" s="19">
        <f t="shared" si="32"/>
        <v>0.21790150646242898</v>
      </c>
      <c r="F153" s="19">
        <f t="shared" si="33"/>
        <v>0.2410870293205922</v>
      </c>
      <c r="G153" s="54"/>
      <c r="H153" s="19"/>
      <c r="I153" s="54"/>
      <c r="J153" s="19"/>
      <c r="K153" s="30"/>
      <c r="L153" s="30"/>
      <c r="M153" s="21">
        <f>IF(SUM(M$22:M152)=K$20,0,IF(SUM(L$22:L153)&lt;$V$5,L153,K$20-SUM(L$22:L152)))</f>
        <v>0</v>
      </c>
      <c r="N153" s="21">
        <f t="shared" si="34"/>
        <v>0</v>
      </c>
      <c r="O153" s="21">
        <f t="shared" si="35"/>
        <v>0</v>
      </c>
      <c r="P153" s="21">
        <f t="shared" si="36"/>
        <v>0</v>
      </c>
      <c r="Q153" s="21">
        <f t="shared" si="37"/>
        <v>0</v>
      </c>
      <c r="R153" s="21">
        <f t="shared" si="38"/>
        <v>0</v>
      </c>
      <c r="S153" s="44">
        <f t="shared" si="39"/>
        <v>0</v>
      </c>
      <c r="T153" s="44">
        <f>IF(SUM(L$22:L152)&lt;V$5,IF(SUM(L$22:L153)&lt;V$5,0,(SUM(L$22:L153)-V$5)),L153)</f>
        <v>0</v>
      </c>
      <c r="U153" s="53"/>
      <c r="V153" s="21"/>
      <c r="W153" s="54"/>
      <c r="X153" s="21"/>
    </row>
    <row r="154" spans="1:24" x14ac:dyDescent="0.2">
      <c r="A154" s="55">
        <v>2047</v>
      </c>
      <c r="B154" s="9" t="s">
        <v>5</v>
      </c>
      <c r="C154" s="19">
        <f>+A154</f>
        <v>2047</v>
      </c>
      <c r="D154" s="19">
        <v>133</v>
      </c>
      <c r="E154" s="19">
        <f t="shared" si="32"/>
        <v>0.21432232365735121</v>
      </c>
      <c r="F154" s="19">
        <f t="shared" si="33"/>
        <v>0.22599084113291359</v>
      </c>
      <c r="G154" s="54"/>
      <c r="H154" s="21">
        <f>+G154*F154</f>
        <v>0</v>
      </c>
      <c r="I154" s="54"/>
      <c r="J154" s="21">
        <f>+I154*F154</f>
        <v>0</v>
      </c>
      <c r="K154" s="30"/>
      <c r="L154" s="30"/>
      <c r="M154" s="21">
        <f>IF(SUM(M$22:M153)=K$20,0,IF(SUM(L$22:L154)&lt;$V$5,L154,K$20-SUM(L$22:L153)))</f>
        <v>0</v>
      </c>
      <c r="N154" s="21">
        <f t="shared" si="34"/>
        <v>0</v>
      </c>
      <c r="O154" s="21">
        <f t="shared" si="35"/>
        <v>0</v>
      </c>
      <c r="P154" s="21">
        <f t="shared" si="36"/>
        <v>0</v>
      </c>
      <c r="Q154" s="21">
        <f t="shared" si="37"/>
        <v>0</v>
      </c>
      <c r="R154" s="21">
        <f t="shared" si="38"/>
        <v>0</v>
      </c>
      <c r="S154" s="44">
        <f t="shared" si="39"/>
        <v>0</v>
      </c>
      <c r="T154" s="44">
        <f>IF(SUM(L$22:L153)&lt;V$5,IF(SUM(L$22:L154)&lt;V$5,0,(SUM(L$22:L154)-V$5)),L154)</f>
        <v>0</v>
      </c>
      <c r="U154" s="53">
        <f>SUM(T154:T157)</f>
        <v>0</v>
      </c>
      <c r="V154" s="21">
        <f>+U154*F154</f>
        <v>0</v>
      </c>
      <c r="W154" s="54"/>
      <c r="X154" s="21">
        <f>+W154*F154</f>
        <v>0</v>
      </c>
    </row>
    <row r="155" spans="1:24" x14ac:dyDescent="0.2">
      <c r="A155" s="55"/>
      <c r="B155" s="9" t="s">
        <v>6</v>
      </c>
      <c r="C155" s="19">
        <f>+C154</f>
        <v>2047</v>
      </c>
      <c r="D155" s="19">
        <v>134</v>
      </c>
      <c r="E155" s="19">
        <f t="shared" si="32"/>
        <v>0.21080193140292247</v>
      </c>
      <c r="F155" s="19">
        <f t="shared" si="33"/>
        <v>0.22599084113291359</v>
      </c>
      <c r="G155" s="54"/>
      <c r="H155" s="19"/>
      <c r="I155" s="54"/>
      <c r="J155" s="19"/>
      <c r="K155" s="30"/>
      <c r="L155" s="30"/>
      <c r="M155" s="21">
        <f>IF(SUM(M$22:M154)=K$20,0,IF(SUM(L$22:L155)&lt;$V$5,L155,K$20-SUM(L$22:L154)))</f>
        <v>0</v>
      </c>
      <c r="N155" s="21">
        <f t="shared" si="34"/>
        <v>0</v>
      </c>
      <c r="O155" s="21">
        <f t="shared" si="35"/>
        <v>0</v>
      </c>
      <c r="P155" s="21">
        <f t="shared" si="36"/>
        <v>0</v>
      </c>
      <c r="Q155" s="21">
        <f t="shared" si="37"/>
        <v>0</v>
      </c>
      <c r="R155" s="21">
        <f t="shared" si="38"/>
        <v>0</v>
      </c>
      <c r="S155" s="44">
        <f t="shared" si="39"/>
        <v>0</v>
      </c>
      <c r="T155" s="44">
        <f>IF(SUM(L$22:L154)&lt;V$5,IF(SUM(L$22:L155)&lt;V$5,0,(SUM(L$22:L155)-V$5)),L155)</f>
        <v>0</v>
      </c>
      <c r="U155" s="53"/>
      <c r="V155" s="21"/>
      <c r="W155" s="54"/>
      <c r="X155" s="21"/>
    </row>
    <row r="156" spans="1:24" x14ac:dyDescent="0.2">
      <c r="A156" s="55"/>
      <c r="B156" s="9" t="s">
        <v>7</v>
      </c>
      <c r="C156" s="19">
        <f>+C154</f>
        <v>2047</v>
      </c>
      <c r="D156" s="19">
        <v>135</v>
      </c>
      <c r="E156" s="19">
        <f t="shared" si="32"/>
        <v>0.20733936402372627</v>
      </c>
      <c r="F156" s="19">
        <f t="shared" si="33"/>
        <v>0.22599084113291359</v>
      </c>
      <c r="G156" s="54"/>
      <c r="H156" s="19"/>
      <c r="I156" s="54"/>
      <c r="J156" s="19"/>
      <c r="K156" s="30"/>
      <c r="L156" s="30"/>
      <c r="M156" s="21">
        <f>IF(SUM(M$22:M155)=K$20,0,IF(SUM(L$22:L156)&lt;$V$5,L156,K$20-SUM(L$22:L155)))</f>
        <v>0</v>
      </c>
      <c r="N156" s="21">
        <f t="shared" si="34"/>
        <v>0</v>
      </c>
      <c r="O156" s="21">
        <f t="shared" si="35"/>
        <v>0</v>
      </c>
      <c r="P156" s="21">
        <f t="shared" si="36"/>
        <v>0</v>
      </c>
      <c r="Q156" s="21">
        <f t="shared" si="37"/>
        <v>0</v>
      </c>
      <c r="R156" s="21">
        <f t="shared" si="38"/>
        <v>0</v>
      </c>
      <c r="S156" s="44">
        <f t="shared" si="39"/>
        <v>0</v>
      </c>
      <c r="T156" s="44">
        <f>IF(SUM(L$22:L155)&lt;V$5,IF(SUM(L$22:L156)&lt;V$5,0,(SUM(L$22:L156)-V$5)),L156)</f>
        <v>0</v>
      </c>
      <c r="U156" s="53"/>
      <c r="V156" s="21"/>
      <c r="W156" s="54"/>
      <c r="X156" s="21"/>
    </row>
    <row r="157" spans="1:24" x14ac:dyDescent="0.2">
      <c r="A157" s="55"/>
      <c r="B157" s="9" t="s">
        <v>8</v>
      </c>
      <c r="C157" s="19">
        <f>+C154</f>
        <v>2047</v>
      </c>
      <c r="D157" s="19">
        <v>136</v>
      </c>
      <c r="E157" s="19">
        <f t="shared" si="32"/>
        <v>0.20393367170623222</v>
      </c>
      <c r="F157" s="19">
        <f t="shared" si="33"/>
        <v>0.22599084113291359</v>
      </c>
      <c r="G157" s="54"/>
      <c r="H157" s="19"/>
      <c r="I157" s="54"/>
      <c r="J157" s="19"/>
      <c r="K157" s="30"/>
      <c r="L157" s="30"/>
      <c r="M157" s="21">
        <f>IF(SUM(M$22:M156)=K$20,0,IF(SUM(L$22:L157)&lt;$V$5,L157,K$20-SUM(L$22:L156)))</f>
        <v>0</v>
      </c>
      <c r="N157" s="21">
        <f t="shared" si="34"/>
        <v>0</v>
      </c>
      <c r="O157" s="21">
        <f t="shared" si="35"/>
        <v>0</v>
      </c>
      <c r="P157" s="21">
        <f t="shared" si="36"/>
        <v>0</v>
      </c>
      <c r="Q157" s="21">
        <f t="shared" si="37"/>
        <v>0</v>
      </c>
      <c r="R157" s="21">
        <f t="shared" si="38"/>
        <v>0</v>
      </c>
      <c r="S157" s="44">
        <f t="shared" si="39"/>
        <v>0</v>
      </c>
      <c r="T157" s="44">
        <f>IF(SUM(L$22:L156)&lt;V$5,IF(SUM(L$22:L157)&lt;V$5,0,(SUM(L$22:L157)-V$5)),L157)</f>
        <v>0</v>
      </c>
      <c r="U157" s="53"/>
      <c r="V157" s="21"/>
      <c r="W157" s="54"/>
      <c r="X157" s="21"/>
    </row>
    <row r="158" spans="1:24" x14ac:dyDescent="0.2">
      <c r="A158" s="55">
        <v>2048</v>
      </c>
      <c r="B158" s="9" t="s">
        <v>5</v>
      </c>
      <c r="C158" s="19">
        <f>+A158</f>
        <v>2048</v>
      </c>
      <c r="D158" s="19">
        <v>137</v>
      </c>
      <c r="E158" s="19">
        <f t="shared" si="32"/>
        <v>0.20058392023825339</v>
      </c>
      <c r="F158" s="19">
        <f t="shared" si="33"/>
        <v>0.21183993357041017</v>
      </c>
      <c r="G158" s="54"/>
      <c r="H158" s="21">
        <f>+G158*F158</f>
        <v>0</v>
      </c>
      <c r="I158" s="54"/>
      <c r="J158" s="21">
        <f>+I158*F158</f>
        <v>0</v>
      </c>
      <c r="K158" s="30"/>
      <c r="L158" s="30"/>
      <c r="M158" s="21">
        <f>IF(SUM(M$22:M157)=K$20,0,IF(SUM(L$22:L158)&lt;$V$5,L158,K$20-SUM(L$22:L157)))</f>
        <v>0</v>
      </c>
      <c r="N158" s="21">
        <f t="shared" si="34"/>
        <v>0</v>
      </c>
      <c r="O158" s="21">
        <f t="shared" si="35"/>
        <v>0</v>
      </c>
      <c r="P158" s="21">
        <f t="shared" si="36"/>
        <v>0</v>
      </c>
      <c r="Q158" s="21">
        <f t="shared" si="37"/>
        <v>0</v>
      </c>
      <c r="R158" s="21">
        <f t="shared" si="38"/>
        <v>0</v>
      </c>
      <c r="S158" s="44">
        <f t="shared" si="39"/>
        <v>0</v>
      </c>
      <c r="T158" s="44">
        <f>IF(SUM(L$22:L157)&lt;V$5,IF(SUM(L$22:L158)&lt;V$5,0,(SUM(L$22:L158)-V$5)),L158)</f>
        <v>0</v>
      </c>
      <c r="U158" s="53">
        <f>SUM(T158:T161)</f>
        <v>0</v>
      </c>
      <c r="V158" s="21">
        <f>+U158*F158</f>
        <v>0</v>
      </c>
      <c r="W158" s="54"/>
      <c r="X158" s="21">
        <f>+W158*F158</f>
        <v>0</v>
      </c>
    </row>
    <row r="159" spans="1:24" x14ac:dyDescent="0.2">
      <c r="A159" s="55"/>
      <c r="B159" s="9" t="s">
        <v>6</v>
      </c>
      <c r="C159" s="19">
        <f>+C158</f>
        <v>2048</v>
      </c>
      <c r="D159" s="19">
        <v>138</v>
      </c>
      <c r="E159" s="19">
        <f t="shared" si="32"/>
        <v>0.19728919075268359</v>
      </c>
      <c r="F159" s="19">
        <f t="shared" si="33"/>
        <v>0.21183993357041017</v>
      </c>
      <c r="G159" s="54"/>
      <c r="H159" s="19"/>
      <c r="I159" s="54"/>
      <c r="J159" s="19"/>
      <c r="K159" s="30"/>
      <c r="L159" s="30"/>
      <c r="M159" s="21">
        <f>IF(SUM(M$22:M158)=K$20,0,IF(SUM(L$22:L159)&lt;$V$5,L159,K$20-SUM(L$22:L158)))</f>
        <v>0</v>
      </c>
      <c r="N159" s="21">
        <f t="shared" si="34"/>
        <v>0</v>
      </c>
      <c r="O159" s="21">
        <f t="shared" si="35"/>
        <v>0</v>
      </c>
      <c r="P159" s="21">
        <f t="shared" si="36"/>
        <v>0</v>
      </c>
      <c r="Q159" s="21">
        <f t="shared" si="37"/>
        <v>0</v>
      </c>
      <c r="R159" s="21">
        <f t="shared" si="38"/>
        <v>0</v>
      </c>
      <c r="S159" s="44">
        <f t="shared" si="39"/>
        <v>0</v>
      </c>
      <c r="T159" s="44">
        <f>IF(SUM(L$22:L158)&lt;V$5,IF(SUM(L$22:L159)&lt;V$5,0,(SUM(L$22:L159)-V$5)),L159)</f>
        <v>0</v>
      </c>
      <c r="U159" s="53"/>
      <c r="V159" s="21"/>
      <c r="W159" s="54"/>
      <c r="X159" s="21"/>
    </row>
    <row r="160" spans="1:24" x14ac:dyDescent="0.2">
      <c r="A160" s="55"/>
      <c r="B160" s="9" t="s">
        <v>7</v>
      </c>
      <c r="C160" s="19">
        <f>+C158</f>
        <v>2048</v>
      </c>
      <c r="D160" s="19">
        <v>139</v>
      </c>
      <c r="E160" s="19">
        <f t="shared" si="32"/>
        <v>0.19404857947544371</v>
      </c>
      <c r="F160" s="19">
        <f t="shared" si="33"/>
        <v>0.21183993357041017</v>
      </c>
      <c r="G160" s="54"/>
      <c r="H160" s="19"/>
      <c r="I160" s="54"/>
      <c r="J160" s="19"/>
      <c r="K160" s="30"/>
      <c r="L160" s="30"/>
      <c r="M160" s="21">
        <f>IF(SUM(M$22:M159)=K$20,0,IF(SUM(L$22:L160)&lt;$V$5,L160,K$20-SUM(L$22:L159)))</f>
        <v>0</v>
      </c>
      <c r="N160" s="21">
        <f t="shared" si="34"/>
        <v>0</v>
      </c>
      <c r="O160" s="21">
        <f t="shared" si="35"/>
        <v>0</v>
      </c>
      <c r="P160" s="21">
        <f t="shared" si="36"/>
        <v>0</v>
      </c>
      <c r="Q160" s="21">
        <f t="shared" si="37"/>
        <v>0</v>
      </c>
      <c r="R160" s="21">
        <f t="shared" si="38"/>
        <v>0</v>
      </c>
      <c r="S160" s="44">
        <f t="shared" si="39"/>
        <v>0</v>
      </c>
      <c r="T160" s="44">
        <f>IF(SUM(L$22:L159)&lt;V$5,IF(SUM(L$22:L160)&lt;V$5,0,(SUM(L$22:L160)-V$5)),L160)</f>
        <v>0</v>
      </c>
      <c r="U160" s="53"/>
      <c r="V160" s="21"/>
      <c r="W160" s="54"/>
      <c r="X160" s="21"/>
    </row>
    <row r="161" spans="1:24" x14ac:dyDescent="0.2">
      <c r="A161" s="55"/>
      <c r="B161" s="9" t="s">
        <v>8</v>
      </c>
      <c r="C161" s="19">
        <f>+C158</f>
        <v>2048</v>
      </c>
      <c r="D161" s="19">
        <v>140</v>
      </c>
      <c r="E161" s="19">
        <f t="shared" si="32"/>
        <v>0.19086119747756833</v>
      </c>
      <c r="F161" s="19">
        <f t="shared" si="33"/>
        <v>0.21183993357041017</v>
      </c>
      <c r="G161" s="54"/>
      <c r="H161" s="19"/>
      <c r="I161" s="54"/>
      <c r="J161" s="19"/>
      <c r="K161" s="30"/>
      <c r="L161" s="30"/>
      <c r="M161" s="21">
        <f>IF(SUM(M$22:M160)=K$20,0,IF(SUM(L$22:L161)&lt;$V$5,L161,K$20-SUM(L$22:L160)))</f>
        <v>0</v>
      </c>
      <c r="N161" s="21">
        <f t="shared" si="34"/>
        <v>0</v>
      </c>
      <c r="O161" s="21">
        <f t="shared" si="35"/>
        <v>0</v>
      </c>
      <c r="P161" s="21">
        <f t="shared" si="36"/>
        <v>0</v>
      </c>
      <c r="Q161" s="21">
        <f t="shared" si="37"/>
        <v>0</v>
      </c>
      <c r="R161" s="21">
        <f t="shared" si="38"/>
        <v>0</v>
      </c>
      <c r="S161" s="44">
        <f t="shared" si="39"/>
        <v>0</v>
      </c>
      <c r="T161" s="44">
        <f>IF(SUM(L$22:L160)&lt;V$5,IF(SUM(L$22:L161)&lt;V$5,0,(SUM(L$22:L161)-V$5)),L161)</f>
        <v>0</v>
      </c>
      <c r="U161" s="53"/>
      <c r="V161" s="21"/>
      <c r="W161" s="54"/>
      <c r="X161" s="21"/>
    </row>
    <row r="162" spans="1:24" x14ac:dyDescent="0.2">
      <c r="A162" s="55">
        <v>2049</v>
      </c>
      <c r="B162" s="9" t="s">
        <v>5</v>
      </c>
      <c r="C162" s="19">
        <f>+A162</f>
        <v>2049</v>
      </c>
      <c r="D162" s="19">
        <v>141</v>
      </c>
      <c r="E162" s="19">
        <f t="shared" si="32"/>
        <v>0.18772617043136455</v>
      </c>
      <c r="F162" s="19">
        <f t="shared" si="33"/>
        <v>0.19857511583278045</v>
      </c>
      <c r="G162" s="54"/>
      <c r="H162" s="21">
        <f>+G162*F162</f>
        <v>0</v>
      </c>
      <c r="I162" s="54"/>
      <c r="J162" s="21">
        <f>+I162*F162</f>
        <v>0</v>
      </c>
      <c r="K162" s="30"/>
      <c r="L162" s="30"/>
      <c r="M162" s="21">
        <f>IF(SUM(M$22:M161)=K$20,0,IF(SUM(L$22:L162)&lt;$V$5,L162,K$20-SUM(L$22:L161)))</f>
        <v>0</v>
      </c>
      <c r="N162" s="21">
        <f t="shared" si="34"/>
        <v>0</v>
      </c>
      <c r="O162" s="21">
        <f t="shared" si="35"/>
        <v>0</v>
      </c>
      <c r="P162" s="21">
        <f t="shared" si="36"/>
        <v>0</v>
      </c>
      <c r="Q162" s="21">
        <f t="shared" si="37"/>
        <v>0</v>
      </c>
      <c r="R162" s="21">
        <f t="shared" si="38"/>
        <v>0</v>
      </c>
      <c r="S162" s="44">
        <f t="shared" si="39"/>
        <v>0</v>
      </c>
      <c r="T162" s="44">
        <f>IF(SUM(L$22:L161)&lt;V$5,IF(SUM(L$22:L162)&lt;V$5,0,(SUM(L$22:L162)-V$5)),L162)</f>
        <v>0</v>
      </c>
      <c r="U162" s="53">
        <f>SUM(T162:T165)</f>
        <v>0</v>
      </c>
      <c r="V162" s="21">
        <f>+U162*F162</f>
        <v>0</v>
      </c>
      <c r="W162" s="54"/>
      <c r="X162" s="21">
        <f>+W162*F162</f>
        <v>0</v>
      </c>
    </row>
    <row r="163" spans="1:24" x14ac:dyDescent="0.2">
      <c r="A163" s="55"/>
      <c r="B163" s="9" t="s">
        <v>6</v>
      </c>
      <c r="C163" s="19">
        <f>+C162</f>
        <v>2049</v>
      </c>
      <c r="D163" s="19">
        <v>142</v>
      </c>
      <c r="E163" s="19">
        <f t="shared" si="32"/>
        <v>0.18464263837057598</v>
      </c>
      <c r="F163" s="19">
        <f t="shared" si="33"/>
        <v>0.19857511583278045</v>
      </c>
      <c r="G163" s="54"/>
      <c r="H163" s="19"/>
      <c r="I163" s="54"/>
      <c r="J163" s="19"/>
      <c r="K163" s="30"/>
      <c r="L163" s="30"/>
      <c r="M163" s="21">
        <f>IF(SUM(M$22:M162)=K$20,0,IF(SUM(L$22:L163)&lt;$V$5,L163,K$20-SUM(L$22:L162)))</f>
        <v>0</v>
      </c>
      <c r="N163" s="21">
        <f t="shared" si="34"/>
        <v>0</v>
      </c>
      <c r="O163" s="21">
        <f t="shared" si="35"/>
        <v>0</v>
      </c>
      <c r="P163" s="21">
        <f t="shared" si="36"/>
        <v>0</v>
      </c>
      <c r="Q163" s="21">
        <f t="shared" si="37"/>
        <v>0</v>
      </c>
      <c r="R163" s="21">
        <f t="shared" si="38"/>
        <v>0</v>
      </c>
      <c r="S163" s="44">
        <f t="shared" si="39"/>
        <v>0</v>
      </c>
      <c r="T163" s="44">
        <f>IF(SUM(L$22:L162)&lt;V$5,IF(SUM(L$22:L163)&lt;V$5,0,(SUM(L$22:L163)-V$5)),L163)</f>
        <v>0</v>
      </c>
      <c r="U163" s="53"/>
      <c r="V163" s="21"/>
      <c r="W163" s="54"/>
      <c r="X163" s="21"/>
    </row>
    <row r="164" spans="1:24" x14ac:dyDescent="0.2">
      <c r="A164" s="55"/>
      <c r="B164" s="9" t="s">
        <v>7</v>
      </c>
      <c r="C164" s="19">
        <f>+C162</f>
        <v>2049</v>
      </c>
      <c r="D164" s="19">
        <v>143</v>
      </c>
      <c r="E164" s="19">
        <f t="shared" si="32"/>
        <v>0.18160975545448607</v>
      </c>
      <c r="F164" s="19">
        <f t="shared" si="33"/>
        <v>0.19857511583278045</v>
      </c>
      <c r="G164" s="54"/>
      <c r="H164" s="19"/>
      <c r="I164" s="54"/>
      <c r="J164" s="19"/>
      <c r="K164" s="30"/>
      <c r="L164" s="30"/>
      <c r="M164" s="21">
        <f>IF(SUM(M$22:M163)=K$20,0,IF(SUM(L$22:L164)&lt;$V$5,L164,K$20-SUM(L$22:L163)))</f>
        <v>0</v>
      </c>
      <c r="N164" s="21">
        <f t="shared" si="34"/>
        <v>0</v>
      </c>
      <c r="O164" s="21">
        <f t="shared" si="35"/>
        <v>0</v>
      </c>
      <c r="P164" s="21">
        <f t="shared" si="36"/>
        <v>0</v>
      </c>
      <c r="Q164" s="21">
        <f t="shared" si="37"/>
        <v>0</v>
      </c>
      <c r="R164" s="21">
        <f t="shared" si="38"/>
        <v>0</v>
      </c>
      <c r="S164" s="44">
        <f t="shared" si="39"/>
        <v>0</v>
      </c>
      <c r="T164" s="44">
        <f>IF(SUM(L$22:L163)&lt;V$5,IF(SUM(L$22:L164)&lt;V$5,0,(SUM(L$22:L164)-V$5)),L164)</f>
        <v>0</v>
      </c>
      <c r="U164" s="53"/>
      <c r="V164" s="21"/>
      <c r="W164" s="54"/>
      <c r="X164" s="21"/>
    </row>
    <row r="165" spans="1:24" x14ac:dyDescent="0.2">
      <c r="A165" s="55"/>
      <c r="B165" s="9" t="s">
        <v>8</v>
      </c>
      <c r="C165" s="19">
        <f>+C162</f>
        <v>2049</v>
      </c>
      <c r="D165" s="19">
        <v>144</v>
      </c>
      <c r="E165" s="19">
        <f t="shared" si="32"/>
        <v>0.17862668973589663</v>
      </c>
      <c r="F165" s="19">
        <f t="shared" si="33"/>
        <v>0.19857511583278045</v>
      </c>
      <c r="G165" s="54"/>
      <c r="H165" s="19"/>
      <c r="I165" s="54"/>
      <c r="J165" s="19"/>
      <c r="K165" s="30"/>
      <c r="L165" s="30"/>
      <c r="M165" s="21">
        <f>IF(SUM(M$22:M164)=K$20,0,IF(SUM(L$22:L165)&lt;$V$5,L165,K$20-SUM(L$22:L164)))</f>
        <v>0</v>
      </c>
      <c r="N165" s="21">
        <f t="shared" si="34"/>
        <v>0</v>
      </c>
      <c r="O165" s="21">
        <f t="shared" si="35"/>
        <v>0</v>
      </c>
      <c r="P165" s="21">
        <f t="shared" si="36"/>
        <v>0</v>
      </c>
      <c r="Q165" s="21">
        <f t="shared" si="37"/>
        <v>0</v>
      </c>
      <c r="R165" s="21">
        <f t="shared" si="38"/>
        <v>0</v>
      </c>
      <c r="S165" s="44">
        <f t="shared" si="39"/>
        <v>0</v>
      </c>
      <c r="T165" s="44">
        <f>IF(SUM(L$22:L164)&lt;V$5,IF(SUM(L$22:L165)&lt;V$5,0,(SUM(L$22:L165)-V$5)),L165)</f>
        <v>0</v>
      </c>
      <c r="U165" s="53"/>
      <c r="V165" s="21"/>
      <c r="W165" s="54"/>
      <c r="X165" s="21"/>
    </row>
    <row r="166" spans="1:24" x14ac:dyDescent="0.2">
      <c r="A166" s="55">
        <v>2050</v>
      </c>
      <c r="B166" s="9" t="s">
        <v>5</v>
      </c>
      <c r="C166" s="19">
        <f>+A166</f>
        <v>2050</v>
      </c>
      <c r="D166" s="19">
        <v>145</v>
      </c>
      <c r="E166" s="19">
        <f t="shared" si="32"/>
        <v>0.1756926229329169</v>
      </c>
      <c r="F166" s="19">
        <f t="shared" si="33"/>
        <v>0.1861409034802966</v>
      </c>
      <c r="G166" s="54"/>
      <c r="H166" s="21">
        <f>+G166*F166</f>
        <v>0</v>
      </c>
      <c r="I166" s="54"/>
      <c r="J166" s="21">
        <f>+I166*F166</f>
        <v>0</v>
      </c>
      <c r="K166" s="30"/>
      <c r="L166" s="30"/>
      <c r="M166" s="21">
        <f>IF(SUM(M$22:M165)=K$20,0,IF(SUM(L$22:L166)&lt;$V$5,L166,K$20-SUM(L$22:L165)))</f>
        <v>0</v>
      </c>
      <c r="N166" s="21">
        <f t="shared" si="34"/>
        <v>0</v>
      </c>
      <c r="O166" s="21">
        <f t="shared" si="35"/>
        <v>0</v>
      </c>
      <c r="P166" s="21">
        <f t="shared" si="36"/>
        <v>0</v>
      </c>
      <c r="Q166" s="21">
        <f t="shared" si="37"/>
        <v>0</v>
      </c>
      <c r="R166" s="21">
        <f t="shared" si="38"/>
        <v>0</v>
      </c>
      <c r="S166" s="44">
        <f t="shared" si="39"/>
        <v>0</v>
      </c>
      <c r="T166" s="44">
        <f>IF(SUM(L$22:L165)&lt;V$5,IF(SUM(L$22:L166)&lt;V$5,0,(SUM(L$22:L166)-V$5)),L166)</f>
        <v>0</v>
      </c>
      <c r="U166" s="53">
        <f>SUM(T166:T169)</f>
        <v>0</v>
      </c>
      <c r="V166" s="21">
        <f>+U166*F166</f>
        <v>0</v>
      </c>
      <c r="W166" s="54"/>
      <c r="X166" s="21">
        <f>+W166*F166</f>
        <v>0</v>
      </c>
    </row>
    <row r="167" spans="1:24" x14ac:dyDescent="0.2">
      <c r="A167" s="55"/>
      <c r="B167" s="9" t="s">
        <v>6</v>
      </c>
      <c r="C167" s="19">
        <f>+C166</f>
        <v>2050</v>
      </c>
      <c r="D167" s="19">
        <v>146</v>
      </c>
      <c r="E167" s="19">
        <f t="shared" si="32"/>
        <v>0.17280675020450176</v>
      </c>
      <c r="F167" s="19">
        <f t="shared" si="33"/>
        <v>0.1861409034802966</v>
      </c>
      <c r="G167" s="54"/>
      <c r="H167" s="19"/>
      <c r="I167" s="54"/>
      <c r="J167" s="19"/>
      <c r="K167" s="30"/>
      <c r="L167" s="30"/>
      <c r="M167" s="21">
        <f>IF(SUM(M$22:M166)=K$20,0,IF(SUM(L$22:L167)&lt;$V$5,L167,K$20-SUM(L$22:L166)))</f>
        <v>0</v>
      </c>
      <c r="N167" s="21">
        <f t="shared" si="34"/>
        <v>0</v>
      </c>
      <c r="O167" s="21">
        <f t="shared" si="35"/>
        <v>0</v>
      </c>
      <c r="P167" s="21">
        <f t="shared" si="36"/>
        <v>0</v>
      </c>
      <c r="Q167" s="21">
        <f t="shared" si="37"/>
        <v>0</v>
      </c>
      <c r="R167" s="21">
        <f t="shared" si="38"/>
        <v>0</v>
      </c>
      <c r="S167" s="44">
        <f t="shared" si="39"/>
        <v>0</v>
      </c>
      <c r="T167" s="44">
        <f>IF(SUM(L$22:L166)&lt;V$5,IF(SUM(L$22:L167)&lt;V$5,0,(SUM(L$22:L167)-V$5)),L167)</f>
        <v>0</v>
      </c>
      <c r="U167" s="53"/>
      <c r="V167" s="21"/>
      <c r="W167" s="54"/>
      <c r="X167" s="21"/>
    </row>
    <row r="168" spans="1:24" x14ac:dyDescent="0.2">
      <c r="A168" s="55"/>
      <c r="B168" s="9" t="s">
        <v>7</v>
      </c>
      <c r="C168" s="19">
        <f>+C166</f>
        <v>2050</v>
      </c>
      <c r="D168" s="19">
        <v>147</v>
      </c>
      <c r="E168" s="19">
        <f t="shared" si="32"/>
        <v>0.16996827992967617</v>
      </c>
      <c r="F168" s="19">
        <f t="shared" si="33"/>
        <v>0.1861409034802966</v>
      </c>
      <c r="G168" s="54"/>
      <c r="H168" s="19"/>
      <c r="I168" s="54"/>
      <c r="J168" s="19"/>
      <c r="K168" s="30"/>
      <c r="L168" s="30"/>
      <c r="M168" s="21">
        <f>IF(SUM(M$22:M167)=K$20,0,IF(SUM(L$22:L168)&lt;$V$5,L168,K$20-SUM(L$22:L167)))</f>
        <v>0</v>
      </c>
      <c r="N168" s="21">
        <f t="shared" si="34"/>
        <v>0</v>
      </c>
      <c r="O168" s="21">
        <f t="shared" si="35"/>
        <v>0</v>
      </c>
      <c r="P168" s="21">
        <f t="shared" si="36"/>
        <v>0</v>
      </c>
      <c r="Q168" s="21">
        <f t="shared" si="37"/>
        <v>0</v>
      </c>
      <c r="R168" s="21">
        <f t="shared" si="38"/>
        <v>0</v>
      </c>
      <c r="S168" s="44">
        <f t="shared" si="39"/>
        <v>0</v>
      </c>
      <c r="T168" s="44">
        <f>IF(SUM(L$22:L167)&lt;V$5,IF(SUM(L$22:L168)&lt;V$5,0,(SUM(L$22:L168)-V$5)),L168)</f>
        <v>0</v>
      </c>
      <c r="U168" s="53"/>
      <c r="V168" s="21"/>
      <c r="W168" s="54"/>
      <c r="X168" s="21"/>
    </row>
    <row r="169" spans="1:24" x14ac:dyDescent="0.2">
      <c r="A169" s="55"/>
      <c r="B169" s="9" t="s">
        <v>8</v>
      </c>
      <c r="C169" s="19">
        <f>+C166</f>
        <v>2050</v>
      </c>
      <c r="D169" s="19">
        <v>148</v>
      </c>
      <c r="E169" s="19">
        <f t="shared" si="32"/>
        <v>0.16717643349038674</v>
      </c>
      <c r="F169" s="19">
        <f t="shared" si="33"/>
        <v>0.1861409034802966</v>
      </c>
      <c r="G169" s="54"/>
      <c r="H169" s="19"/>
      <c r="I169" s="54"/>
      <c r="J169" s="19"/>
      <c r="K169" s="30"/>
      <c r="L169" s="30"/>
      <c r="M169" s="21">
        <f>IF(SUM(M$22:M168)=K$20,0,IF(SUM(L$22:L169)&lt;$V$5,L169,K$20-SUM(L$22:L168)))</f>
        <v>0</v>
      </c>
      <c r="N169" s="21">
        <f t="shared" si="34"/>
        <v>0</v>
      </c>
      <c r="O169" s="21">
        <f t="shared" si="35"/>
        <v>0</v>
      </c>
      <c r="P169" s="21">
        <f t="shared" si="36"/>
        <v>0</v>
      </c>
      <c r="Q169" s="21">
        <f t="shared" si="37"/>
        <v>0</v>
      </c>
      <c r="R169" s="21">
        <f t="shared" si="38"/>
        <v>0</v>
      </c>
      <c r="S169" s="44">
        <f t="shared" si="39"/>
        <v>0</v>
      </c>
      <c r="T169" s="44">
        <f>IF(SUM(L$22:L168)&lt;V$5,IF(SUM(L$22:L169)&lt;V$5,0,(SUM(L$22:L169)-V$5)),L169)</f>
        <v>0</v>
      </c>
      <c r="U169" s="53"/>
      <c r="V169" s="21"/>
      <c r="W169" s="54"/>
      <c r="X169" s="21"/>
    </row>
  </sheetData>
  <sheetProtection password="C665" sheet="1" objects="1" scenarios="1"/>
  <mergeCells count="197">
    <mergeCell ref="A154:A157"/>
    <mergeCell ref="G154:G157"/>
    <mergeCell ref="I154:I157"/>
    <mergeCell ref="U154:U157"/>
    <mergeCell ref="W154:W157"/>
    <mergeCell ref="A166:A169"/>
    <mergeCell ref="G166:G169"/>
    <mergeCell ref="I166:I169"/>
    <mergeCell ref="U166:U169"/>
    <mergeCell ref="W166:W169"/>
    <mergeCell ref="A158:A161"/>
    <mergeCell ref="G158:G161"/>
    <mergeCell ref="I158:I161"/>
    <mergeCell ref="U158:U161"/>
    <mergeCell ref="W158:W161"/>
    <mergeCell ref="A162:A165"/>
    <mergeCell ref="G162:G165"/>
    <mergeCell ref="I162:I165"/>
    <mergeCell ref="U162:U165"/>
    <mergeCell ref="W162:W165"/>
    <mergeCell ref="A146:A149"/>
    <mergeCell ref="G146:G149"/>
    <mergeCell ref="I146:I149"/>
    <mergeCell ref="U146:U149"/>
    <mergeCell ref="W146:W149"/>
    <mergeCell ref="A150:A153"/>
    <mergeCell ref="G150:G153"/>
    <mergeCell ref="I150:I153"/>
    <mergeCell ref="U150:U153"/>
    <mergeCell ref="W150:W153"/>
    <mergeCell ref="A138:A141"/>
    <mergeCell ref="G138:G141"/>
    <mergeCell ref="I138:I141"/>
    <mergeCell ref="U138:U141"/>
    <mergeCell ref="W138:W141"/>
    <mergeCell ref="A142:A145"/>
    <mergeCell ref="G142:G145"/>
    <mergeCell ref="I142:I145"/>
    <mergeCell ref="U142:U145"/>
    <mergeCell ref="W142:W145"/>
    <mergeCell ref="A130:A133"/>
    <mergeCell ref="G130:G133"/>
    <mergeCell ref="I130:I133"/>
    <mergeCell ref="U130:U133"/>
    <mergeCell ref="W130:W133"/>
    <mergeCell ref="A134:A137"/>
    <mergeCell ref="G134:G137"/>
    <mergeCell ref="I134:I137"/>
    <mergeCell ref="U134:U137"/>
    <mergeCell ref="W134:W137"/>
    <mergeCell ref="A122:A125"/>
    <mergeCell ref="G122:G125"/>
    <mergeCell ref="I122:I125"/>
    <mergeCell ref="U122:U125"/>
    <mergeCell ref="W122:W125"/>
    <mergeCell ref="A126:A129"/>
    <mergeCell ref="G126:G129"/>
    <mergeCell ref="I126:I129"/>
    <mergeCell ref="U126:U129"/>
    <mergeCell ref="W126:W129"/>
    <mergeCell ref="A114:A117"/>
    <mergeCell ref="G114:G117"/>
    <mergeCell ref="I114:I117"/>
    <mergeCell ref="U114:U117"/>
    <mergeCell ref="W114:W117"/>
    <mergeCell ref="A118:A121"/>
    <mergeCell ref="G118:G121"/>
    <mergeCell ref="I118:I121"/>
    <mergeCell ref="U118:U121"/>
    <mergeCell ref="W118:W121"/>
    <mergeCell ref="G94:G97"/>
    <mergeCell ref="I58:I61"/>
    <mergeCell ref="I62:I65"/>
    <mergeCell ref="I66:I69"/>
    <mergeCell ref="A110:A113"/>
    <mergeCell ref="G110:G113"/>
    <mergeCell ref="I110:I113"/>
    <mergeCell ref="U110:U113"/>
    <mergeCell ref="W110:W113"/>
    <mergeCell ref="W102:W105"/>
    <mergeCell ref="I94:I97"/>
    <mergeCell ref="W70:W73"/>
    <mergeCell ref="W74:W77"/>
    <mergeCell ref="W106:W109"/>
    <mergeCell ref="W86:W89"/>
    <mergeCell ref="A98:A101"/>
    <mergeCell ref="G98:G101"/>
    <mergeCell ref="I98:I101"/>
    <mergeCell ref="I82:I85"/>
    <mergeCell ref="I86:I89"/>
    <mergeCell ref="G82:G85"/>
    <mergeCell ref="U106:U109"/>
    <mergeCell ref="A102:A105"/>
    <mergeCell ref="A106:A109"/>
    <mergeCell ref="G102:G105"/>
    <mergeCell ref="I102:I105"/>
    <mergeCell ref="G106:G109"/>
    <mergeCell ref="I106:I109"/>
    <mergeCell ref="W78:W81"/>
    <mergeCell ref="W82:W85"/>
    <mergeCell ref="I78:I81"/>
    <mergeCell ref="U78:U81"/>
    <mergeCell ref="U82:U85"/>
    <mergeCell ref="U70:U73"/>
    <mergeCell ref="I50:I53"/>
    <mergeCell ref="G86:G89"/>
    <mergeCell ref="G90:G93"/>
    <mergeCell ref="I42:I45"/>
    <mergeCell ref="I46:I49"/>
    <mergeCell ref="I70:I73"/>
    <mergeCell ref="I54:I57"/>
    <mergeCell ref="W62:W65"/>
    <mergeCell ref="W66:W69"/>
    <mergeCell ref="W90:W93"/>
    <mergeCell ref="I90:I93"/>
    <mergeCell ref="I74:I77"/>
    <mergeCell ref="G74:G77"/>
    <mergeCell ref="G78:G81"/>
    <mergeCell ref="G70:G73"/>
    <mergeCell ref="W54:W57"/>
    <mergeCell ref="W58:W61"/>
    <mergeCell ref="U74:U77"/>
    <mergeCell ref="A66:A69"/>
    <mergeCell ref="G46:G49"/>
    <mergeCell ref="G50:G53"/>
    <mergeCell ref="A54:A57"/>
    <mergeCell ref="A58:A61"/>
    <mergeCell ref="G54:G57"/>
    <mergeCell ref="G58:G61"/>
    <mergeCell ref="G62:G65"/>
    <mergeCell ref="A42:A45"/>
    <mergeCell ref="A12:B12"/>
    <mergeCell ref="I38:I41"/>
    <mergeCell ref="G42:G45"/>
    <mergeCell ref="G38:G41"/>
    <mergeCell ref="A14:B14"/>
    <mergeCell ref="A10:B10"/>
    <mergeCell ref="A22:A25"/>
    <mergeCell ref="A26:A29"/>
    <mergeCell ref="A7:B7"/>
    <mergeCell ref="A8:B8"/>
    <mergeCell ref="A9:B9"/>
    <mergeCell ref="A11:B11"/>
    <mergeCell ref="G22:G25"/>
    <mergeCell ref="G26:G29"/>
    <mergeCell ref="G30:G33"/>
    <mergeCell ref="G34:G37"/>
    <mergeCell ref="I22:I25"/>
    <mergeCell ref="I26:I29"/>
    <mergeCell ref="I30:I33"/>
    <mergeCell ref="I34:I37"/>
    <mergeCell ref="A30:A33"/>
    <mergeCell ref="A34:A37"/>
    <mergeCell ref="A38:A41"/>
    <mergeCell ref="U102:U105"/>
    <mergeCell ref="U46:U49"/>
    <mergeCell ref="U50:U53"/>
    <mergeCell ref="U66:U69"/>
    <mergeCell ref="U54:U57"/>
    <mergeCell ref="U58:U61"/>
    <mergeCell ref="U94:U97"/>
    <mergeCell ref="U38:U41"/>
    <mergeCell ref="U42:U45"/>
    <mergeCell ref="U62:U65"/>
    <mergeCell ref="A46:A49"/>
    <mergeCell ref="A50:A53"/>
    <mergeCell ref="G66:G69"/>
    <mergeCell ref="A94:A97"/>
    <mergeCell ref="A70:A73"/>
    <mergeCell ref="A74:A77"/>
    <mergeCell ref="A78:A81"/>
    <mergeCell ref="A82:A85"/>
    <mergeCell ref="A86:A89"/>
    <mergeCell ref="A90:A93"/>
    <mergeCell ref="A62:A65"/>
    <mergeCell ref="Y2:AA2"/>
    <mergeCell ref="Y3:AA3"/>
    <mergeCell ref="Y7:AA7"/>
    <mergeCell ref="Y8:AA8"/>
    <mergeCell ref="Y9:AA9"/>
    <mergeCell ref="U98:U101"/>
    <mergeCell ref="U86:U89"/>
    <mergeCell ref="U90:U93"/>
    <mergeCell ref="U34:U37"/>
    <mergeCell ref="U22:U25"/>
    <mergeCell ref="W42:W45"/>
    <mergeCell ref="W46:W49"/>
    <mergeCell ref="W50:W53"/>
    <mergeCell ref="U30:U33"/>
    <mergeCell ref="U26:U29"/>
    <mergeCell ref="W94:W97"/>
    <mergeCell ref="W98:W101"/>
    <mergeCell ref="W22:W25"/>
    <mergeCell ref="W26:W29"/>
    <mergeCell ref="W30:W33"/>
    <mergeCell ref="W34:W37"/>
    <mergeCell ref="W38:W41"/>
  </mergeCells>
  <phoneticPr fontId="2" type="noConversion"/>
  <conditionalFormatting sqref="K20:L20">
    <cfRule type="expression" dxfId="0" priority="1">
      <formula>$K$20&lt;&gt;$L$20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T43 T32 T3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altText="to jest pole wyboru z następującymi poziomami ratingu do wyboru: 1. wysoki, 2. dobry, 3. zadowalający, 4. niski, 5. zły/trudności finansowe">
                <anchor moveWithCells="1">
                  <from>
                    <xdr:col>1</xdr:col>
                    <xdr:colOff>504825</xdr:colOff>
                    <xdr:row>9</xdr:row>
                    <xdr:rowOff>0</xdr:rowOff>
                  </from>
                  <to>
                    <xdr:col>11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kalkulator liczenia EDB</vt:lpstr>
      <vt:lpstr>RAT</vt:lpstr>
      <vt:lpstr>RATING</vt:lpstr>
      <vt:lpstr>ratt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edb 2024</dc:title>
  <dc:creator>PR</dc:creator>
  <cp:lastModifiedBy>Ruciński Piotr</cp:lastModifiedBy>
  <dcterms:created xsi:type="dcterms:W3CDTF">2013-12-28T17:49:39Z</dcterms:created>
  <dcterms:modified xsi:type="dcterms:W3CDTF">2024-05-20T15:39:26Z</dcterms:modified>
</cp:coreProperties>
</file>